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J:\Common Folders\Roundabout\Research\Ryan\QuantTracking\"/>
    </mc:Choice>
  </mc:AlternateContent>
  <bookViews>
    <workbookView xWindow="-32055" yWindow="60" windowWidth="16455" windowHeight="2220" tabRatio="584"/>
  </bookViews>
  <sheets>
    <sheet name="Summary" sheetId="7" r:id="rId1"/>
    <sheet name="ERN" sheetId="8" r:id="rId2"/>
    <sheet name="PEAD" sheetId="11" r:id="rId3"/>
    <sheet name="Trades" sheetId="5" r:id="rId4"/>
    <sheet name="Positions" sheetId="22" r:id="rId5"/>
    <sheet name="RT Blotter" sheetId="9" r:id="rId6"/>
    <sheet name="Daily Trade Summary" sheetId="21" state="hidden" r:id="rId7"/>
    <sheet name="ErnSector" sheetId="16" state="hidden" r:id="rId8"/>
    <sheet name="ErnSummary" sheetId="17" state="hidden" r:id="rId9"/>
    <sheet name="PeadSector" sheetId="18" state="hidden" r:id="rId10"/>
    <sheet name="PeadSummary" sheetId="19" state="hidden" r:id="rId11"/>
    <sheet name="RT Basket" sheetId="10" state="hidden" r:id="rId12"/>
    <sheet name="FM Upload" sheetId="14" state="hidden" r:id="rId13"/>
    <sheet name="FundManager" sheetId="13" state="hidden" r:id="rId14"/>
    <sheet name="RealTickCodes" sheetId="15" state="hidden" r:id="rId15"/>
  </sheets>
  <functionGroups builtInGroupCount="18"/>
  <externalReferences>
    <externalReference r:id="rId16"/>
  </externalReferences>
  <calcPr calcId="152511"/>
</workbook>
</file>

<file path=xl/calcChain.xml><?xml version="1.0" encoding="utf-8"?>
<calcChain xmlns="http://schemas.openxmlformats.org/spreadsheetml/2006/main">
  <c r="G18" i="22" l="1"/>
  <c r="H18" i="22"/>
  <c r="I18" i="22"/>
  <c r="J18" i="22"/>
  <c r="G19" i="22"/>
  <c r="H19" i="22"/>
  <c r="I19" i="22"/>
  <c r="J19" i="22"/>
  <c r="G20" i="22"/>
  <c r="H20" i="22"/>
  <c r="I20" i="22"/>
  <c r="J20" i="22"/>
  <c r="G21" i="22"/>
  <c r="H21" i="22"/>
  <c r="I21" i="22"/>
  <c r="J21" i="22"/>
  <c r="G22" i="22"/>
  <c r="H22" i="22"/>
  <c r="I22" i="22"/>
  <c r="J22" i="22"/>
  <c r="G23" i="22"/>
  <c r="H23" i="22"/>
  <c r="I23" i="22"/>
  <c r="J23" i="22"/>
  <c r="G24" i="22"/>
  <c r="H24" i="22"/>
  <c r="I24" i="22"/>
  <c r="J24" i="22"/>
  <c r="G25" i="22"/>
  <c r="H25" i="22"/>
  <c r="I25" i="22"/>
  <c r="J25" i="22"/>
  <c r="G26" i="22"/>
  <c r="H26" i="22"/>
  <c r="I26" i="22"/>
  <c r="J26" i="22"/>
  <c r="G27" i="22"/>
  <c r="H27" i="22"/>
  <c r="I27" i="22"/>
  <c r="J27" i="22"/>
  <c r="G28" i="22"/>
  <c r="H28" i="22"/>
  <c r="I28" i="22"/>
  <c r="J28" i="22"/>
  <c r="H35" i="11" l="1"/>
  <c r="H36" i="11"/>
  <c r="H37" i="11"/>
  <c r="H38" i="11"/>
  <c r="H44" i="11"/>
  <c r="H45" i="11"/>
  <c r="H46" i="11"/>
  <c r="H34" i="8"/>
  <c r="H39" i="8"/>
  <c r="H40" i="8"/>
  <c r="H41" i="8"/>
  <c r="C37" i="11"/>
  <c r="C34" i="8"/>
  <c r="C35" i="11"/>
  <c r="C44" i="11"/>
  <c r="C41" i="8"/>
  <c r="C36" i="11"/>
  <c r="C45" i="11"/>
  <c r="C40" i="8"/>
  <c r="C38" i="11"/>
  <c r="C46" i="11"/>
  <c r="C39" i="8"/>
  <c r="G2" i="10" l="1"/>
  <c r="G3" i="10"/>
  <c r="G4" i="10"/>
  <c r="G5" i="10"/>
  <c r="G6" i="10"/>
  <c r="G7" i="10"/>
  <c r="G8" i="10"/>
  <c r="F18" i="5"/>
  <c r="G18" i="5"/>
  <c r="F19" i="5"/>
  <c r="G19" i="5"/>
  <c r="F20" i="5"/>
  <c r="G20" i="5"/>
  <c r="F21" i="5"/>
  <c r="G21" i="5"/>
  <c r="F22" i="5"/>
  <c r="G22" i="5"/>
  <c r="F23" i="5"/>
  <c r="G23" i="5"/>
  <c r="F24" i="5"/>
  <c r="G24" i="5"/>
  <c r="D30" i="5"/>
  <c r="D31" i="5"/>
  <c r="D32" i="5"/>
  <c r="D33" i="5"/>
  <c r="D34" i="5"/>
  <c r="D35" i="5"/>
  <c r="D36" i="5"/>
  <c r="M29" i="11"/>
  <c r="C31" i="5"/>
  <c r="C34" i="5"/>
  <c r="C36" i="5"/>
  <c r="J29" i="11"/>
  <c r="C35" i="5"/>
  <c r="C29" i="11"/>
  <c r="C32" i="5"/>
  <c r="C30" i="5"/>
  <c r="C33" i="5"/>
  <c r="K29" i="11" l="1"/>
  <c r="G29" i="11"/>
  <c r="H29" i="11" s="1"/>
  <c r="I29" i="11" s="1"/>
  <c r="H34" i="11"/>
  <c r="C34" i="11"/>
  <c r="M29" i="8" l="1"/>
  <c r="J29" i="8"/>
  <c r="C29" i="8"/>
  <c r="G29" i="8" l="1"/>
  <c r="H29" i="8" s="1"/>
  <c r="I29" i="8" s="1"/>
  <c r="K29" i="8"/>
  <c r="C9" i="22" l="1"/>
  <c r="C8" i="22"/>
  <c r="C7" i="22"/>
  <c r="C6" i="22"/>
  <c r="F28" i="7" l="1"/>
  <c r="D3" i="5" l="1"/>
  <c r="D1" i="21" l="1"/>
  <c r="B25" i="21"/>
  <c r="B24" i="21"/>
  <c r="B23" i="21"/>
  <c r="G27" i="21"/>
  <c r="F27" i="21"/>
  <c r="E27" i="21"/>
  <c r="G26" i="21"/>
  <c r="F26" i="21"/>
  <c r="E26" i="21"/>
  <c r="G25" i="21"/>
  <c r="F25" i="21"/>
  <c r="E25" i="21"/>
  <c r="G24" i="21"/>
  <c r="F24" i="21"/>
  <c r="E24" i="21"/>
  <c r="G23" i="21"/>
  <c r="F23" i="21"/>
  <c r="E23" i="21"/>
  <c r="G22" i="21"/>
  <c r="F22" i="21"/>
  <c r="E22" i="21"/>
  <c r="E21" i="21"/>
  <c r="G21" i="21"/>
  <c r="F21" i="21"/>
  <c r="G20" i="21"/>
  <c r="F20" i="21"/>
  <c r="E20" i="21"/>
  <c r="G19" i="21"/>
  <c r="F19" i="21"/>
  <c r="E19" i="21"/>
  <c r="G40" i="21"/>
  <c r="F40" i="21"/>
  <c r="E40" i="21"/>
  <c r="G39" i="21"/>
  <c r="F39" i="21"/>
  <c r="E39" i="21"/>
  <c r="G38" i="21"/>
  <c r="F38" i="21"/>
  <c r="E38" i="21"/>
  <c r="G37" i="21"/>
  <c r="F37" i="21"/>
  <c r="E37" i="21"/>
  <c r="G36" i="21"/>
  <c r="F36" i="21"/>
  <c r="E36" i="21"/>
  <c r="G35" i="21"/>
  <c r="F35" i="21"/>
  <c r="E35" i="21"/>
  <c r="G34" i="21"/>
  <c r="F34" i="21"/>
  <c r="E34" i="21"/>
  <c r="G33" i="21"/>
  <c r="F33" i="21"/>
  <c r="E33" i="21"/>
  <c r="G32" i="21"/>
  <c r="F32" i="21"/>
  <c r="E32" i="21"/>
  <c r="B32" i="21"/>
  <c r="B38" i="21"/>
  <c r="B37" i="21"/>
  <c r="B36" i="21"/>
  <c r="B20" i="21"/>
  <c r="B19" i="21"/>
  <c r="B33" i="21"/>
  <c r="B6" i="21" l="1"/>
  <c r="E7" i="21"/>
  <c r="G8" i="21"/>
  <c r="G9" i="21"/>
  <c r="E11" i="21"/>
  <c r="F12" i="21"/>
  <c r="G13" i="21"/>
  <c r="E6" i="21"/>
  <c r="F7" i="21"/>
  <c r="E10" i="21"/>
  <c r="F11" i="21"/>
  <c r="G12" i="21"/>
  <c r="E14" i="21"/>
  <c r="B7" i="21"/>
  <c r="F6" i="21"/>
  <c r="G7" i="21"/>
  <c r="E9" i="21"/>
  <c r="F10" i="21"/>
  <c r="G11" i="21"/>
  <c r="E13" i="21"/>
  <c r="F14" i="21"/>
  <c r="B10" i="21"/>
  <c r="E8" i="21"/>
  <c r="B11" i="21"/>
  <c r="B12" i="21"/>
  <c r="G6" i="21"/>
  <c r="F8" i="21"/>
  <c r="F9" i="21"/>
  <c r="G10" i="21"/>
  <c r="E12" i="21"/>
  <c r="F13" i="21"/>
  <c r="G14" i="21"/>
  <c r="G28" i="21"/>
  <c r="E28" i="21"/>
  <c r="F28" i="21"/>
  <c r="E41" i="21"/>
  <c r="G41" i="21"/>
  <c r="F41" i="21"/>
  <c r="B42" i="7"/>
  <c r="G15" i="21" l="1"/>
  <c r="E15" i="21"/>
  <c r="F15" i="21"/>
  <c r="C26" i="7"/>
  <c r="B5" i="15" l="1"/>
  <c r="B11" i="15"/>
  <c r="B29" i="11"/>
  <c r="B34" i="8"/>
  <c r="D34" i="8"/>
  <c r="D29" i="11"/>
  <c r="G34" i="8" l="1"/>
  <c r="F34" i="8" s="1"/>
  <c r="E34" i="8"/>
  <c r="L29" i="11"/>
  <c r="F29" i="11" s="1"/>
  <c r="E29" i="11"/>
  <c r="B4" i="7"/>
  <c r="D35" i="11"/>
  <c r="B36" i="11"/>
  <c r="D44" i="11"/>
  <c r="B41" i="8"/>
  <c r="B39" i="8"/>
  <c r="B38" i="11"/>
  <c r="D46" i="11"/>
  <c r="D39" i="8"/>
  <c r="B34" i="11"/>
  <c r="B35" i="11"/>
  <c r="D36" i="11"/>
  <c r="B46" i="11"/>
  <c r="B40" i="8"/>
  <c r="D34" i="11"/>
  <c r="D38" i="11"/>
  <c r="B37" i="11"/>
  <c r="D45" i="11"/>
  <c r="D40" i="8"/>
  <c r="B29" i="8"/>
  <c r="D37" i="11"/>
  <c r="B44" i="11"/>
  <c r="B45" i="11"/>
  <c r="D41" i="8"/>
  <c r="G36" i="11" l="1"/>
  <c r="F36" i="11" s="1"/>
  <c r="E36" i="11"/>
  <c r="G35" i="11"/>
  <c r="F35" i="11" s="1"/>
  <c r="E35" i="11"/>
  <c r="E38" i="11"/>
  <c r="G38" i="11"/>
  <c r="F38" i="11" s="1"/>
  <c r="E37" i="11"/>
  <c r="G37" i="11"/>
  <c r="F37" i="11" s="1"/>
  <c r="E45" i="11"/>
  <c r="E44" i="11"/>
  <c r="G44" i="11"/>
  <c r="F44" i="11" s="1"/>
  <c r="G45" i="11"/>
  <c r="F45" i="11" s="1"/>
  <c r="E46" i="11"/>
  <c r="G46" i="11"/>
  <c r="F46" i="11" s="1"/>
  <c r="E39" i="8"/>
  <c r="G40" i="8"/>
  <c r="F40" i="8" s="1"/>
  <c r="E40" i="8"/>
  <c r="G39" i="8"/>
  <c r="F39" i="8" s="1"/>
  <c r="E41" i="8"/>
  <c r="G41" i="8"/>
  <c r="F41" i="8" s="1"/>
  <c r="E34" i="11"/>
  <c r="G34" i="11"/>
  <c r="F34" i="11" s="1"/>
  <c r="C27" i="7"/>
  <c r="C28" i="7" s="1"/>
  <c r="D29" i="8"/>
  <c r="L29" i="8" l="1"/>
  <c r="F29" i="8" s="1"/>
  <c r="E29" i="8"/>
  <c r="D6" i="5"/>
  <c r="D5" i="5"/>
  <c r="D4" i="5"/>
  <c r="B6" i="8" l="1"/>
  <c r="C10" i="7" s="1"/>
  <c r="E5" i="8" l="1"/>
  <c r="C23" i="11"/>
  <c r="B23" i="11"/>
  <c r="C23" i="8"/>
  <c r="D23" i="11"/>
  <c r="B23" i="8"/>
  <c r="D23" i="8"/>
  <c r="G23" i="11" l="1"/>
  <c r="F23" i="11" s="1"/>
  <c r="E23" i="11"/>
  <c r="B5" i="11" s="1"/>
  <c r="B11" i="7" s="1"/>
  <c r="G23" i="8"/>
  <c r="H6" i="8" s="1"/>
  <c r="E23" i="8"/>
  <c r="B5" i="8" s="1"/>
  <c r="B10" i="7" s="1"/>
  <c r="B27" i="7"/>
  <c r="B26" i="7"/>
  <c r="B34" i="7"/>
  <c r="B18" i="7"/>
  <c r="E6" i="8"/>
  <c r="E7" i="11" l="1"/>
  <c r="D19" i="7" s="1"/>
  <c r="B7" i="11"/>
  <c r="D11" i="7" s="1"/>
  <c r="B6" i="11"/>
  <c r="C11" i="7" s="1"/>
  <c r="C12" i="7" s="1"/>
  <c r="E10" i="11"/>
  <c r="E5" i="11"/>
  <c r="B35" i="7" s="1"/>
  <c r="B8" i="11"/>
  <c r="E11" i="7" s="1"/>
  <c r="B12" i="7"/>
  <c r="B28" i="7"/>
  <c r="E6" i="11"/>
  <c r="C19" i="7" s="1"/>
  <c r="E9" i="11"/>
  <c r="C35" i="7" s="1"/>
  <c r="E7" i="8"/>
  <c r="D18" i="7" s="1"/>
  <c r="F18" i="7" s="1"/>
  <c r="B8" i="8"/>
  <c r="E10" i="7" s="1"/>
  <c r="E10" i="8"/>
  <c r="F23" i="8"/>
  <c r="B7" i="8"/>
  <c r="D10" i="7" s="1"/>
  <c r="E8" i="8"/>
  <c r="E18" i="7" s="1"/>
  <c r="H6" i="11"/>
  <c r="E9" i="8"/>
  <c r="C34" i="7" s="1"/>
  <c r="D34" i="7" s="1"/>
  <c r="C18" i="7"/>
  <c r="E8" i="11" l="1"/>
  <c r="E19" i="7" s="1"/>
  <c r="E20" i="7" s="1"/>
  <c r="F10" i="7"/>
  <c r="G10" i="7" s="1"/>
  <c r="F11" i="7"/>
  <c r="G11" i="7" s="1"/>
  <c r="B9" i="8"/>
  <c r="B10" i="8" s="1"/>
  <c r="B9" i="11"/>
  <c r="B10" i="11" s="1"/>
  <c r="E11" i="8"/>
  <c r="E12" i="8"/>
  <c r="H5" i="8" s="1"/>
  <c r="H8" i="8" s="1"/>
  <c r="H9" i="8" s="1"/>
  <c r="E26" i="7" s="1"/>
  <c r="D26" i="7" s="1"/>
  <c r="B19" i="7"/>
  <c r="B20" i="7" s="1"/>
  <c r="D20" i="7"/>
  <c r="C20" i="7"/>
  <c r="D12" i="7"/>
  <c r="E11" i="11"/>
  <c r="E12" i="7"/>
  <c r="D35" i="7"/>
  <c r="D36" i="7" s="1"/>
  <c r="C36" i="7"/>
  <c r="B36" i="7"/>
  <c r="G18" i="7"/>
  <c r="E12" i="11" l="1"/>
  <c r="H5" i="11" s="1"/>
  <c r="H8" i="11" s="1"/>
  <c r="H9" i="11" s="1"/>
  <c r="E27" i="7" s="1"/>
  <c r="D27" i="7" s="1"/>
  <c r="D28" i="7" s="1"/>
  <c r="F12" i="7"/>
  <c r="G12" i="7" s="1"/>
  <c r="F19" i="7"/>
  <c r="F20" i="7" s="1"/>
  <c r="E13" i="8"/>
  <c r="G19" i="7"/>
  <c r="G20" i="7"/>
  <c r="E13" i="11" l="1"/>
  <c r="E28" i="7"/>
</calcChain>
</file>

<file path=xl/sharedStrings.xml><?xml version="1.0" encoding="utf-8"?>
<sst xmlns="http://schemas.openxmlformats.org/spreadsheetml/2006/main" count="69981" uniqueCount="19079">
  <si>
    <t>VWAP</t>
  </si>
  <si>
    <t>Traded Shares</t>
  </si>
  <si>
    <t>% Complete</t>
  </si>
  <si>
    <t>Taking Off</t>
  </si>
  <si>
    <t>Holding</t>
  </si>
  <si>
    <t>Putting On</t>
  </si>
  <si>
    <t>SPY</t>
  </si>
  <si>
    <t>Side</t>
  </si>
  <si>
    <t>Strategy</t>
  </si>
  <si>
    <t>Symbol</t>
  </si>
  <si>
    <t>Leaves</t>
  </si>
  <si>
    <t>Status</t>
  </si>
  <si>
    <t>TIF</t>
  </si>
  <si>
    <t>AON</t>
  </si>
  <si>
    <t>Volume</t>
  </si>
  <si>
    <t>MKT</t>
  </si>
  <si>
    <t>TICKER</t>
  </si>
  <si>
    <t>LAST</t>
  </si>
  <si>
    <t xml:space="preserve">CLOSE </t>
  </si>
  <si>
    <t>P&amp;L</t>
  </si>
  <si>
    <t>Target (Shares)</t>
  </si>
  <si>
    <t>Alloc ($)</t>
  </si>
  <si>
    <t>Position ($)</t>
  </si>
  <si>
    <t>Gross ($)</t>
  </si>
  <si>
    <t>Position (Shares)</t>
  </si>
  <si>
    <t>Adjust (Shares)</t>
  </si>
  <si>
    <t>P&amp;L Putting On</t>
  </si>
  <si>
    <t>P&amp;L Holding</t>
  </si>
  <si>
    <t>P&amp;L Taking Off</t>
  </si>
  <si>
    <t>Total</t>
  </si>
  <si>
    <t xml:space="preserve">Exposure </t>
  </si>
  <si>
    <t>Putting on Gross</t>
  </si>
  <si>
    <t>Holding Gross</t>
  </si>
  <si>
    <t>Putting on Net</t>
  </si>
  <si>
    <t>Holding Net</t>
  </si>
  <si>
    <t>EOD Gross</t>
  </si>
  <si>
    <t>EOD Net</t>
  </si>
  <si>
    <t>Hedge</t>
  </si>
  <si>
    <t>Hedge Calculation</t>
  </si>
  <si>
    <t xml:space="preserve">Current SPY </t>
  </si>
  <si>
    <t>SPY Adjust ($)</t>
  </si>
  <si>
    <t>SPY Adjust (Shares)</t>
  </si>
  <si>
    <t>Unfilled Net</t>
  </si>
  <si>
    <t>ERN</t>
  </si>
  <si>
    <t>PEAD</t>
  </si>
  <si>
    <t>Hedge Summary</t>
  </si>
  <si>
    <t>Open (Shares)</t>
  </si>
  <si>
    <t>P&amp;L Summary</t>
  </si>
  <si>
    <t>Exposure Summary</t>
  </si>
  <si>
    <t>Taking Off Gross</t>
  </si>
  <si>
    <t>Taking Off Net</t>
  </si>
  <si>
    <t>Holding (Gross)</t>
  </si>
  <si>
    <t>Holding (Net)</t>
  </si>
  <si>
    <t>EOD Positions Net</t>
  </si>
  <si>
    <t>Pre-Existing Shares</t>
  </si>
  <si>
    <t>EOD Est ($)</t>
  </si>
  <si>
    <t>Putting On (Gross)</t>
  </si>
  <si>
    <t>Putting On (Net)</t>
  </si>
  <si>
    <t>AUM</t>
  </si>
  <si>
    <t>Total ($)</t>
  </si>
  <si>
    <t>Total (%)</t>
  </si>
  <si>
    <t>Ticker</t>
  </si>
  <si>
    <t>Quantity</t>
  </si>
  <si>
    <t>Trade</t>
  </si>
  <si>
    <t>EOD Total</t>
  </si>
  <si>
    <t>P&amp;L Hedge</t>
  </si>
  <si>
    <t>Final Orders</t>
  </si>
  <si>
    <t>Trades Base</t>
  </si>
  <si>
    <t>Trades Net</t>
  </si>
  <si>
    <t>Open</t>
  </si>
  <si>
    <t>Adjust</t>
  </si>
  <si>
    <t>EOD Total Cap</t>
  </si>
  <si>
    <t>Earnings On</t>
  </si>
  <si>
    <t>Earnings Off</t>
  </si>
  <si>
    <t>PEAD On</t>
  </si>
  <si>
    <t>PEAD Off</t>
  </si>
  <si>
    <t>Trade Totals</t>
  </si>
  <si>
    <t>Check Quantity</t>
  </si>
  <si>
    <t>Check Side</t>
  </si>
  <si>
    <t>Hold Day</t>
  </si>
  <si>
    <t>Roundabout Quantitative Trade Tacker</t>
  </si>
  <si>
    <t>Adjust (%)</t>
  </si>
  <si>
    <t>EOD Positions</t>
  </si>
  <si>
    <t>VRTS</t>
  </si>
  <si>
    <t>APD</t>
  </si>
  <si>
    <t>PCAR</t>
  </si>
  <si>
    <t>MA</t>
  </si>
  <si>
    <t>WHR</t>
  </si>
  <si>
    <t>IDXX</t>
  </si>
  <si>
    <t>MOG.A</t>
  </si>
  <si>
    <t>APC</t>
  </si>
  <si>
    <t>ININ</t>
  </si>
  <si>
    <t>IDTI</t>
  </si>
  <si>
    <t>HRC</t>
  </si>
  <si>
    <t>AET</t>
  </si>
  <si>
    <t>CAH</t>
  </si>
  <si>
    <t>LMNX</t>
  </si>
  <si>
    <t>FN</t>
  </si>
  <si>
    <t>AEIS</t>
  </si>
  <si>
    <t>PLT</t>
  </si>
  <si>
    <t>HAE</t>
  </si>
  <si>
    <t>SOHU</t>
  </si>
  <si>
    <t>CACC</t>
  </si>
  <si>
    <t>OLN</t>
  </si>
  <si>
    <t>WDR</t>
  </si>
  <si>
    <t>BKH</t>
  </si>
  <si>
    <t>KORS</t>
  </si>
  <si>
    <t>JKHY</t>
  </si>
  <si>
    <t>BAX</t>
  </si>
  <si>
    <t>HRS</t>
  </si>
  <si>
    <t>ADM</t>
  </si>
  <si>
    <t>AXE</t>
  </si>
  <si>
    <t>BEAV</t>
  </si>
  <si>
    <t>CHRW</t>
  </si>
  <si>
    <t>ULTI</t>
  </si>
  <si>
    <t>AMG</t>
  </si>
  <si>
    <t>HI</t>
  </si>
  <si>
    <t>MANH</t>
  </si>
  <si>
    <t>RHI</t>
  </si>
  <si>
    <t>TSRA</t>
  </si>
  <si>
    <t>MYGN</t>
  </si>
  <si>
    <t>YHOO</t>
  </si>
  <si>
    <t>DOX</t>
  </si>
  <si>
    <t>RCL</t>
  </si>
  <si>
    <t>MNK</t>
  </si>
  <si>
    <t>QGEN</t>
  </si>
  <si>
    <t>IAC</t>
  </si>
  <si>
    <t>TECH</t>
  </si>
  <si>
    <t>CMG</t>
  </si>
  <si>
    <t>FEIC</t>
  </si>
  <si>
    <t>HW</t>
  </si>
  <si>
    <t>GILD</t>
  </si>
  <si>
    <t>CPHD</t>
  </si>
  <si>
    <t>ILMN</t>
  </si>
  <si>
    <t>ABBV</t>
  </si>
  <si>
    <t>CVX</t>
  </si>
  <si>
    <t>HON</t>
  </si>
  <si>
    <t>AAL</t>
  </si>
  <si>
    <t>ALV</t>
  </si>
  <si>
    <t>NWL</t>
  </si>
  <si>
    <t>SBSI</t>
  </si>
  <si>
    <t>PFS</t>
  </si>
  <si>
    <t>AOS</t>
  </si>
  <si>
    <t>FM Shares</t>
  </si>
  <si>
    <t>End_NAV</t>
  </si>
  <si>
    <t>End</t>
  </si>
  <si>
    <t>Gain</t>
  </si>
  <si>
    <t>Comm fees</t>
  </si>
  <si>
    <t>Inv</t>
  </si>
  <si>
    <t>Avg purchase</t>
  </si>
  <si>
    <t>Investment</t>
  </si>
  <si>
    <t>shares</t>
  </si>
  <si>
    <t>value</t>
  </si>
  <si>
    <t>%port</t>
  </si>
  <si>
    <t>(btw)</t>
  </si>
  <si>
    <t>(end)</t>
  </si>
  <si>
    <t>Custom8</t>
  </si>
  <si>
    <t>Custom9</t>
  </si>
  <si>
    <t>incptn</t>
  </si>
  <si>
    <t>price-C (end)</t>
  </si>
  <si>
    <t>Custom10</t>
  </si>
  <si>
    <t>Custom1</t>
  </si>
  <si>
    <t>Interactive Intelligence Group In Earnings 1Q16</t>
  </si>
  <si>
    <t>Earnings 1Q16</t>
  </si>
  <si>
    <t>Information Technology</t>
  </si>
  <si>
    <t>45841V109</t>
  </si>
  <si>
    <t>B4Q9365</t>
  </si>
  <si>
    <t>Integrated Device Technology Inc Earnings 1Q16</t>
  </si>
  <si>
    <t>Hill-Rom Holdings Inc Earnings 1Q16</t>
  </si>
  <si>
    <t>Health Care</t>
  </si>
  <si>
    <t>Aetna Inc Earnings 1Q16</t>
  </si>
  <si>
    <t>00817Y108</t>
  </si>
  <si>
    <t>Cardinal Health Inc Earnings 1Q16</t>
  </si>
  <si>
    <t>14149Y108</t>
  </si>
  <si>
    <t>Luminex Corp Earnings 1Q16</t>
  </si>
  <si>
    <t>Advanced Energy Industries Inc Earnings 1Q16</t>
  </si>
  <si>
    <t>Fabrinet Earnings 1Q16</t>
  </si>
  <si>
    <t>#N/A N/A</t>
  </si>
  <si>
    <t>B4JSZL8</t>
  </si>
  <si>
    <t>Plantronics Inc Earnings 1Q16</t>
  </si>
  <si>
    <t>Haemonetics Corp Earnings 1Q16</t>
  </si>
  <si>
    <t>Anadarko Petroleum Corp Earnings 1Q16</t>
  </si>
  <si>
    <t>Energy</t>
  </si>
  <si>
    <t>Sohu.com Inc Earnings 1Q16</t>
  </si>
  <si>
    <t>83408W103</t>
  </si>
  <si>
    <t>Credit Acceptance Corp Earnings 1Q16</t>
  </si>
  <si>
    <t>Financials</t>
  </si>
  <si>
    <t>Air Products &amp; Chemicals Inc Earnings 1Q16</t>
  </si>
  <si>
    <t>Materials</t>
  </si>
  <si>
    <t>PACCAR Inc Earnings 1Q16</t>
  </si>
  <si>
    <t>Industrials</t>
  </si>
  <si>
    <t>MasterCard Inc Earnings 1Q16</t>
  </si>
  <si>
    <t>57636Q104</t>
  </si>
  <si>
    <t>B121557</t>
  </si>
  <si>
    <t>Moog Inc Earnings 1Q16</t>
  </si>
  <si>
    <t>#N/A Invalid Security</t>
  </si>
  <si>
    <t>Virtus Investment Partners Inc Earnings 1Q16</t>
  </si>
  <si>
    <t>92828Q109</t>
  </si>
  <si>
    <t>B3KKGQ8</t>
  </si>
  <si>
    <t>Whirlpool Corp Earnings 1Q16</t>
  </si>
  <si>
    <t>Consumer Discretionary</t>
  </si>
  <si>
    <t>IDEXX Laboratories Inc Earnings 1Q16</t>
  </si>
  <si>
    <t>45168D104</t>
  </si>
  <si>
    <t>SPDR S&amp;P Regional Banking ETF Value-Event (CFG)</t>
  </si>
  <si>
    <t>KRE</t>
  </si>
  <si>
    <t>Value-Event</t>
  </si>
  <si>
    <t>78464A698</t>
  </si>
  <si>
    <t>B17N7T6</t>
  </si>
  <si>
    <t>VCA Inc Value-L/S</t>
  </si>
  <si>
    <t>WOOF</t>
  </si>
  <si>
    <t>Value-L/S</t>
  </si>
  <si>
    <t>Griffon Corp Earnings 1Q16</t>
  </si>
  <si>
    <t>GFF</t>
  </si>
  <si>
    <t>Hubbell Inc Earnings 1Q16</t>
  </si>
  <si>
    <t>HUBB</t>
  </si>
  <si>
    <t>BDFG6S3</t>
  </si>
  <si>
    <t>Applied Industrial Technologies I Earnings 1Q16</t>
  </si>
  <si>
    <t>AIT</t>
  </si>
  <si>
    <t>03820C105</t>
  </si>
  <si>
    <t>Electronic Arts Inc Earnings 1Q16</t>
  </si>
  <si>
    <t>EA</t>
  </si>
  <si>
    <t>Fairchild Semiconductor Internati Earnings 1Q16</t>
  </si>
  <si>
    <t>FCS</t>
  </si>
  <si>
    <t>Abaxis Inc Earnings 1Q16</t>
  </si>
  <si>
    <t>ABAX</t>
  </si>
  <si>
    <t>Quality Systems Inc Earnings 1Q16</t>
  </si>
  <si>
    <t>QSII</t>
  </si>
  <si>
    <t>Microsoft Corp Earnings 1Q16</t>
  </si>
  <si>
    <t>MSFT</t>
  </si>
  <si>
    <t>Time Warner Cable Inc Earnings 1Q16</t>
  </si>
  <si>
    <t>TWC</t>
  </si>
  <si>
    <t>88732J207</t>
  </si>
  <si>
    <t>B63BPC8</t>
  </si>
  <si>
    <t>Hershey Co/The Earnings 1Q16</t>
  </si>
  <si>
    <t>HSY</t>
  </si>
  <si>
    <t>Consumer Staples</t>
  </si>
  <si>
    <t>Johnson Controls Inc Earnings 1Q16</t>
  </si>
  <si>
    <t>JCI</t>
  </si>
  <si>
    <t>Matthews International Corp Earnings 1Q16</t>
  </si>
  <si>
    <t>MATW</t>
  </si>
  <si>
    <t>Western Digital Corp Earnings 1Q16</t>
  </si>
  <si>
    <t>WDC</t>
  </si>
  <si>
    <t>Meritage Homes Corp Earnings 1Q16</t>
  </si>
  <si>
    <t>MTH</t>
  </si>
  <si>
    <t>59001A102</t>
  </si>
  <si>
    <t>Brunswick Corp/DE Earnings 1Q16</t>
  </si>
  <si>
    <t>BC</t>
  </si>
  <si>
    <t>CARBO Ceramics Inc Earnings 1Q16</t>
  </si>
  <si>
    <t>CRR</t>
  </si>
  <si>
    <t>Gigamon Inc Earnings 1Q16</t>
  </si>
  <si>
    <t>GIMO</t>
  </si>
  <si>
    <t>37518B102</t>
  </si>
  <si>
    <t>BBCRDW8</t>
  </si>
  <si>
    <t>Cabot Microelectronics Corp Earnings 1Q16</t>
  </si>
  <si>
    <t>CCMP</t>
  </si>
  <si>
    <t>12709P103</t>
  </si>
  <si>
    <t>Avnet Inc Earnings 1Q16</t>
  </si>
  <si>
    <t>AVT</t>
  </si>
  <si>
    <t>Regis Corp Earnings 1Q16</t>
  </si>
  <si>
    <t>RGS</t>
  </si>
  <si>
    <t>John B Sanfilippo &amp; Son Inc Earnings 1Q16</t>
  </si>
  <si>
    <t>JBSS</t>
  </si>
  <si>
    <t>Triumph Group Inc Earnings 1Q16</t>
  </si>
  <si>
    <t>TGI</t>
  </si>
  <si>
    <t>Coherent Inc Earnings 1Q16</t>
  </si>
  <si>
    <t>COHR</t>
  </si>
  <si>
    <t>CR Bard Inc Earnings 1Q16</t>
  </si>
  <si>
    <t>BCR</t>
  </si>
  <si>
    <t>HCA Holdings Inc Earnings 1Q16</t>
  </si>
  <si>
    <t>HCA</t>
  </si>
  <si>
    <t>40412C101</t>
  </si>
  <si>
    <t>B4MGBG6</t>
  </si>
  <si>
    <t>Harman International Industries I Earnings 1Q16</t>
  </si>
  <si>
    <t>HAR</t>
  </si>
  <si>
    <t>Synaptics Inc Earnings 1Q16</t>
  </si>
  <si>
    <t>SYNA</t>
  </si>
  <si>
    <t>87157D109</t>
  </si>
  <si>
    <t>Check Point Software Technologies Earnings 1Q16</t>
  </si>
  <si>
    <t>CHKP</t>
  </si>
  <si>
    <t>Visa Inc Earnings 1Q16</t>
  </si>
  <si>
    <t>V</t>
  </si>
  <si>
    <t>92826C839</t>
  </si>
  <si>
    <t>B2PZN04</t>
  </si>
  <si>
    <t>Helmerich &amp; Payne Inc Earnings 1Q16</t>
  </si>
  <si>
    <t>HP</t>
  </si>
  <si>
    <t>Amazon.com Inc Earnings 1Q16</t>
  </si>
  <si>
    <t>AMZN</t>
  </si>
  <si>
    <t>First Cash Financial Services Inc Earnings 1Q16</t>
  </si>
  <si>
    <t>FCFS</t>
  </si>
  <si>
    <t>31942D107</t>
  </si>
  <si>
    <t>DST Systems Inc Earnings 1Q16</t>
  </si>
  <si>
    <t>DST</t>
  </si>
  <si>
    <t>World Acceptance Corp Earnings 1Q16</t>
  </si>
  <si>
    <t>WRLD</t>
  </si>
  <si>
    <t>Lear Corp Earnings 1Q16</t>
  </si>
  <si>
    <t>LEA</t>
  </si>
  <si>
    <t>B570P91</t>
  </si>
  <si>
    <t>Microsemi Corp Earnings 1Q16</t>
  </si>
  <si>
    <t>MSCC</t>
  </si>
  <si>
    <t>Alliance Data Systems Corp Earnings 1Q16</t>
  </si>
  <si>
    <t>ADS</t>
  </si>
  <si>
    <t>Celgene Corp Earnings 1Q16</t>
  </si>
  <si>
    <t>CELG</t>
  </si>
  <si>
    <t>PulteGroup Inc Earnings 1Q16</t>
  </si>
  <si>
    <t>PHM</t>
  </si>
  <si>
    <t>Manitowoc Co Inc/The Earnings 1Q16</t>
  </si>
  <si>
    <t>MTW</t>
  </si>
  <si>
    <t>BofI Holding Inc Earnings 1Q16</t>
  </si>
  <si>
    <t>BOFI</t>
  </si>
  <si>
    <t>05566U108</t>
  </si>
  <si>
    <t>B0637D4</t>
  </si>
  <si>
    <t>NetScout Systems Inc Earnings 1Q16</t>
  </si>
  <si>
    <t>NTCT</t>
  </si>
  <si>
    <t>64115T104</t>
  </si>
  <si>
    <t>Aspen Technology Inc Earnings 1Q16</t>
  </si>
  <si>
    <t>AZPN</t>
  </si>
  <si>
    <t>EnerSys Earnings 1Q16</t>
  </si>
  <si>
    <t>ENS</t>
  </si>
  <si>
    <t>29275Y102</t>
  </si>
  <si>
    <t>B020GQ5</t>
  </si>
  <si>
    <t>Fair Isaac Corp Earnings 1Q16</t>
  </si>
  <si>
    <t>FICO</t>
  </si>
  <si>
    <t>Fortinet Inc Earnings 1Q16</t>
  </si>
  <si>
    <t>FTNT</t>
  </si>
  <si>
    <t>B5B2106</t>
  </si>
  <si>
    <t>Harley-Davidson Inc Earnings 1Q16</t>
  </si>
  <si>
    <t>HOG</t>
  </si>
  <si>
    <t>Under Armour Inc Earnings 1Q16</t>
  </si>
  <si>
    <t>UA</t>
  </si>
  <si>
    <t>B0PZN11</t>
  </si>
  <si>
    <t>State Bank Financial Corp Earnings 1Q16</t>
  </si>
  <si>
    <t>STBZ</t>
  </si>
  <si>
    <t>B4K3XN0</t>
  </si>
  <si>
    <t>Natus Medical Inc Earnings 1Q16</t>
  </si>
  <si>
    <t>BABY</t>
  </si>
  <si>
    <t>Varian Medical Systems Inc Earnings 1Q16</t>
  </si>
  <si>
    <t>VAR</t>
  </si>
  <si>
    <t>92220P105</t>
  </si>
  <si>
    <t>BOK Financial Corp Earnings 1Q16</t>
  </si>
  <si>
    <t>BOKF</t>
  </si>
  <si>
    <t>05561Q201</t>
  </si>
  <si>
    <t>Textron Inc Earnings 1Q16</t>
  </si>
  <si>
    <t>TXT</t>
  </si>
  <si>
    <t>United Technologies Corp Earnings 1Q16</t>
  </si>
  <si>
    <t>UTX</t>
  </si>
  <si>
    <t>Teradyne Inc Earnings 1Q16</t>
  </si>
  <si>
    <t>TER</t>
  </si>
  <si>
    <t>Facebook Inc Earnings 1Q16</t>
  </si>
  <si>
    <t>FB</t>
  </si>
  <si>
    <t>30303M102</t>
  </si>
  <si>
    <t>B7TL820</t>
  </si>
  <si>
    <t>PAREXEL International Corp Earnings 1Q16</t>
  </si>
  <si>
    <t>PRXL</t>
  </si>
  <si>
    <t>eBay Inc Earnings 1Q16</t>
  </si>
  <si>
    <t>EBAY</t>
  </si>
  <si>
    <t>Banner Corp Earnings 1Q16</t>
  </si>
  <si>
    <t>BANR</t>
  </si>
  <si>
    <t>06652V208</t>
  </si>
  <si>
    <t>General Dynamics Corp Earnings 1Q16</t>
  </si>
  <si>
    <t>GD</t>
  </si>
  <si>
    <t>East West Bancorp Inc Earnings 1Q16</t>
  </si>
  <si>
    <t>EWBC</t>
  </si>
  <si>
    <t>27579R104</t>
  </si>
  <si>
    <t>Ameriprise Financial Inc Earnings 1Q16</t>
  </si>
  <si>
    <t>AMP</t>
  </si>
  <si>
    <t>03076C106</t>
  </si>
  <si>
    <t>B0J7D57</t>
  </si>
  <si>
    <t>Kirby Corp Earnings 1Q16</t>
  </si>
  <si>
    <t>KEX</t>
  </si>
  <si>
    <t>Discover Financial Services Earnings 1Q16</t>
  </si>
  <si>
    <t>DFS</t>
  </si>
  <si>
    <t>B1YLC43</t>
  </si>
  <si>
    <t>Dolby Laboratories Inc Earnings 1Q16</t>
  </si>
  <si>
    <t>DLB</t>
  </si>
  <si>
    <t>25659T107</t>
  </si>
  <si>
    <t>B04NJM9</t>
  </si>
  <si>
    <t>EMC Corp/MA Earnings 1Q16</t>
  </si>
  <si>
    <t>EMC</t>
  </si>
  <si>
    <t>Juniper Networks Inc Earnings 1Q16</t>
  </si>
  <si>
    <t>JNPR</t>
  </si>
  <si>
    <t>48203R104</t>
  </si>
  <si>
    <t>Cavium Inc Earnings 1Q16</t>
  </si>
  <si>
    <t>CAVM</t>
  </si>
  <si>
    <t>14964U108</t>
  </si>
  <si>
    <t>B3TWGL0</t>
  </si>
  <si>
    <t>Rockwell Automation Inc Earnings 1Q16</t>
  </si>
  <si>
    <t>ROK</t>
  </si>
  <si>
    <t>SEI Investments Co Earnings 1Q16</t>
  </si>
  <si>
    <t>SEIC</t>
  </si>
  <si>
    <t>Hologic Inc Earnings 1Q16</t>
  </si>
  <si>
    <t>HOLX</t>
  </si>
  <si>
    <t>Great Western Bancorp Inc Earnings 1Q16</t>
  </si>
  <si>
    <t>GWB</t>
  </si>
  <si>
    <t>BRHZ1X6</t>
  </si>
  <si>
    <t>MKS Instruments Inc Earnings 1Q16</t>
  </si>
  <si>
    <t>MKSI</t>
  </si>
  <si>
    <t>55306N104</t>
  </si>
  <si>
    <t>Norfolk Southern Corp Earnings 1Q16</t>
  </si>
  <si>
    <t>NSC</t>
  </si>
  <si>
    <t>Lam Research Corp Earnings 1Q16</t>
  </si>
  <si>
    <t>LRCX</t>
  </si>
  <si>
    <t>CONMED Corp Earnings 1Q16</t>
  </si>
  <si>
    <t>CNMD</t>
  </si>
  <si>
    <t>Allegiant Travel Co Earnings 1Q16</t>
  </si>
  <si>
    <t>ALGT</t>
  </si>
  <si>
    <t>01748X102</t>
  </si>
  <si>
    <t>B15M2C3</t>
  </si>
  <si>
    <t>Mellanox Technologies Ltd Earnings 1Q16</t>
  </si>
  <si>
    <t>MLNX</t>
  </si>
  <si>
    <t>B1R96S6</t>
  </si>
  <si>
    <t>Citrix Systems Inc Earnings 1Q16</t>
  </si>
  <si>
    <t>CTXS</t>
  </si>
  <si>
    <t>Electronics For Imaging Inc Earnings 1Q16</t>
  </si>
  <si>
    <t>EFII</t>
  </si>
  <si>
    <t>QUALCOMM Inc Earnings 1Q16</t>
  </si>
  <si>
    <t>QCOM</t>
  </si>
  <si>
    <t>CommVault Systems Inc Earnings 1Q16</t>
  </si>
  <si>
    <t>CVLT</t>
  </si>
  <si>
    <t>B142B38</t>
  </si>
  <si>
    <t>St Jude Medical Inc Earnings 1Q16</t>
  </si>
  <si>
    <t>STJ</t>
  </si>
  <si>
    <t>Biogen Inc Earnings 1Q16</t>
  </si>
  <si>
    <t>BIIB</t>
  </si>
  <si>
    <t>09062X103</t>
  </si>
  <si>
    <t>Cimpress NV Earnings 1Q16</t>
  </si>
  <si>
    <t>CMPR</t>
  </si>
  <si>
    <t>B48HGT1</t>
  </si>
  <si>
    <t>Tetra Tech Inc Earnings 1Q16</t>
  </si>
  <si>
    <t>TTEK</t>
  </si>
  <si>
    <t>88162G103</t>
  </si>
  <si>
    <t>SanDisk Corp Earnings 1Q16</t>
  </si>
  <si>
    <t>SNDK</t>
  </si>
  <si>
    <t>80004C101</t>
  </si>
  <si>
    <t>MicroStrategy Inc Earnings 1Q16</t>
  </si>
  <si>
    <t>MSTR</t>
  </si>
  <si>
    <t>OSI Systems Inc Earnings 1Q16</t>
  </si>
  <si>
    <t>OSIS</t>
  </si>
  <si>
    <t>NVR Earnings 1Q16</t>
  </si>
  <si>
    <t>NVR</t>
  </si>
  <si>
    <t>62944T105</t>
  </si>
  <si>
    <t>Mercury Systems Inc Earnings 1Q16</t>
  </si>
  <si>
    <t>MRCY</t>
  </si>
  <si>
    <t>S&amp;T Bancorp Inc Earnings 1Q16</t>
  </si>
  <si>
    <t>STBA</t>
  </si>
  <si>
    <t>First Midwest Bancorp Inc/IL Earnings 1Q16</t>
  </si>
  <si>
    <t>FMBI</t>
  </si>
  <si>
    <t>AT&amp;T Inc Earnings 1Q16</t>
  </si>
  <si>
    <t>T</t>
  </si>
  <si>
    <t>Telecommunication Service</t>
  </si>
  <si>
    <t>00206R102</t>
  </si>
  <si>
    <t>EI du Pont de Nemours &amp; Co Earnings 1Q16</t>
  </si>
  <si>
    <t>DD</t>
  </si>
  <si>
    <t>Lannett Co Inc Earnings 1Q16</t>
  </si>
  <si>
    <t>LCI</t>
  </si>
  <si>
    <t>International Speedway Corp Earnings 1Q16</t>
  </si>
  <si>
    <t>ISCA</t>
  </si>
  <si>
    <t>Flagstar Bancorp Inc Earnings 1Q16</t>
  </si>
  <si>
    <t>FBC</t>
  </si>
  <si>
    <t>B7SVZ97</t>
  </si>
  <si>
    <t>Capital One Financial Corp Earnings 1Q16</t>
  </si>
  <si>
    <t>COF</t>
  </si>
  <si>
    <t>14040H105</t>
  </si>
  <si>
    <t>Hanmi Financial Corp Earnings 1Q16</t>
  </si>
  <si>
    <t>HAFC</t>
  </si>
  <si>
    <t>B6TPXR5</t>
  </si>
  <si>
    <t>Dover Corp Earnings 1Q16</t>
  </si>
  <si>
    <t>DOV</t>
  </si>
  <si>
    <t>Parker-Hannifin Corp Earnings 1Q16</t>
  </si>
  <si>
    <t>PH</t>
  </si>
  <si>
    <t>M/A-COM Technology Solutions Hold Earnings 1Q16</t>
  </si>
  <si>
    <t>MTSI</t>
  </si>
  <si>
    <t>55405Y100</t>
  </si>
  <si>
    <t>B5B15Y5</t>
  </si>
  <si>
    <t>Corning Inc Earnings 1Q16</t>
  </si>
  <si>
    <t>GLW</t>
  </si>
  <si>
    <t>WW Grainger Inc Earnings 1Q16</t>
  </si>
  <si>
    <t>GWW</t>
  </si>
  <si>
    <t>Total System Services Inc Earnings 1Q16</t>
  </si>
  <si>
    <t>TSS</t>
  </si>
  <si>
    <t>II-VI Inc Earnings 1Q16</t>
  </si>
  <si>
    <t>IIVI</t>
  </si>
  <si>
    <t>G&amp;K Services Inc Earnings 1Q16</t>
  </si>
  <si>
    <t>GK</t>
  </si>
  <si>
    <t>Apple Inc Earnings 1Q16</t>
  </si>
  <si>
    <t>AAPL</t>
  </si>
  <si>
    <t>VMware Inc Earnings 1Q16</t>
  </si>
  <si>
    <t>VMW</t>
  </si>
  <si>
    <t>B23SN61</t>
  </si>
  <si>
    <t>Popular Inc Earnings 1Q16</t>
  </si>
  <si>
    <t>BPOP</t>
  </si>
  <si>
    <t>B86QM90</t>
  </si>
  <si>
    <t>BNC Bancorp Earnings 1Q16</t>
  </si>
  <si>
    <t>BNCN</t>
  </si>
  <si>
    <t>05566T101</t>
  </si>
  <si>
    <t>Covenant Transportation Group Inc Earnings 1Q16</t>
  </si>
  <si>
    <t>CVTI</t>
  </si>
  <si>
    <t>22284P105</t>
  </si>
  <si>
    <t>Halliburton Co Earnings 1Q16</t>
  </si>
  <si>
    <t>HAL</t>
  </si>
  <si>
    <t>FCB Financial Holdings Inc Earnings 1Q16</t>
  </si>
  <si>
    <t>FCB</t>
  </si>
  <si>
    <t>30255G103</t>
  </si>
  <si>
    <t>BPBGHW2</t>
  </si>
  <si>
    <t>BancorpSouth Inc Earnings 1Q16</t>
  </si>
  <si>
    <t>BXS</t>
  </si>
  <si>
    <t>Opus Bank Earnings 1Q16</t>
  </si>
  <si>
    <t>OPB</t>
  </si>
  <si>
    <t>BLNMST4</t>
  </si>
  <si>
    <t>ServisFirst Bancshares Inc Earnings 1Q16</t>
  </si>
  <si>
    <t>SFBS</t>
  </si>
  <si>
    <t>81768T108</t>
  </si>
  <si>
    <t>BMH0MP5</t>
  </si>
  <si>
    <t>Packaging Corp of America Earnings 1Q16</t>
  </si>
  <si>
    <t>PKG</t>
  </si>
  <si>
    <t>PetMed Express Inc Earnings 1Q16</t>
  </si>
  <si>
    <t>PETS</t>
  </si>
  <si>
    <t>DR Horton Inc Earnings 1Q16</t>
  </si>
  <si>
    <t>DHI</t>
  </si>
  <si>
    <t>23331A109</t>
  </si>
  <si>
    <t>NBT Bancorp Inc Earnings 1Q16</t>
  </si>
  <si>
    <t>NBTB</t>
  </si>
  <si>
    <t>Graco Inc Earnings 1Q16</t>
  </si>
  <si>
    <t>GGG</t>
  </si>
  <si>
    <t>Crane Co Earnings 1Q16</t>
  </si>
  <si>
    <t>CR</t>
  </si>
  <si>
    <t>Sanmina Corp Earnings 1Q16</t>
  </si>
  <si>
    <t>SANM</t>
  </si>
  <si>
    <t>B92RRW2</t>
  </si>
  <si>
    <t>J&amp;J Snack Foods Corp Earnings 1Q16</t>
  </si>
  <si>
    <t>JJSF</t>
  </si>
  <si>
    <t>Legg Mason Inc Earnings 1Q16</t>
  </si>
  <si>
    <t>LM</t>
  </si>
  <si>
    <t>SunTrust Banks Inc Earnings 1Q16</t>
  </si>
  <si>
    <t>STI</t>
  </si>
  <si>
    <t>Citizens Financial Group Inc Earnings 1Q16</t>
  </si>
  <si>
    <t>CFG</t>
  </si>
  <si>
    <t>BQRX1X3</t>
  </si>
  <si>
    <t>Synchrony Financial Earnings 1Q16</t>
  </si>
  <si>
    <t>SYF</t>
  </si>
  <si>
    <t>87165B103</t>
  </si>
  <si>
    <t>BP96PS6</t>
  </si>
  <si>
    <t>Kansas City Southern Earnings 1Q16</t>
  </si>
  <si>
    <t>KSU</t>
  </si>
  <si>
    <t>Verizon Communications Inc Earnings 1Q16</t>
  </si>
  <si>
    <t>VZ</t>
  </si>
  <si>
    <t>92343V104</t>
  </si>
  <si>
    <t>Hexcel Corp Earnings 1Q16</t>
  </si>
  <si>
    <t>HXL</t>
  </si>
  <si>
    <t>Maxim Integrated Products Inc Earnings 1Q16</t>
  </si>
  <si>
    <t>MXIM</t>
  </si>
  <si>
    <t>57772K101</t>
  </si>
  <si>
    <t>Southwest Airlines Co Earnings 1Q16</t>
  </si>
  <si>
    <t>LUV</t>
  </si>
  <si>
    <t>SVB Financial Group Earnings 1Q16</t>
  </si>
  <si>
    <t>SIVB</t>
  </si>
  <si>
    <t>78486Q101</t>
  </si>
  <si>
    <t>Webster Financial Corp Earnings 1Q16</t>
  </si>
  <si>
    <t>WBS</t>
  </si>
  <si>
    <t>Vascular Solutions Inc Earnings 1Q16</t>
  </si>
  <si>
    <t>VASC</t>
  </si>
  <si>
    <t>92231M109</t>
  </si>
  <si>
    <t>E*TRADE Financial Corp Earnings 1Q16</t>
  </si>
  <si>
    <t>ETFC</t>
  </si>
  <si>
    <t>JB Hunt Transport Services Inc Earnings 1Q16</t>
  </si>
  <si>
    <t>JBHT</t>
  </si>
  <si>
    <t>PrivateBancorp Inc Earnings 1Q16</t>
  </si>
  <si>
    <t>PVTB</t>
  </si>
  <si>
    <t>Schlumberger Ltd Earnings 1Q16</t>
  </si>
  <si>
    <t>SLB</t>
  </si>
  <si>
    <t>Union Pacific Corp Earnings 1Q16</t>
  </si>
  <si>
    <t>UNP</t>
  </si>
  <si>
    <t>Fifth Third Bancorp Earnings 1Q16</t>
  </si>
  <si>
    <t>FITB</t>
  </si>
  <si>
    <t>United Continental Holdings Inc Earnings 1Q16</t>
  </si>
  <si>
    <t>UAL</t>
  </si>
  <si>
    <t>B4QG225</t>
  </si>
  <si>
    <t>American Express Co Earnings 1Q16</t>
  </si>
  <si>
    <t>AXP</t>
  </si>
  <si>
    <t>GATX Corp Earnings 1Q16</t>
  </si>
  <si>
    <t>GMT</t>
  </si>
  <si>
    <t>Western Alliance Bancorp Earnings 1Q16</t>
  </si>
  <si>
    <t>WAL</t>
  </si>
  <si>
    <t>B0CCGJ4</t>
  </si>
  <si>
    <t>Home BancShares Inc/AR Earnings 1Q16</t>
  </si>
  <si>
    <t>HOMB</t>
  </si>
  <si>
    <t>B17MTL9</t>
  </si>
  <si>
    <t>Alaska Air Group Inc Earnings 1Q16</t>
  </si>
  <si>
    <t>ALK</t>
  </si>
  <si>
    <t>Simmons First National Corp Earnings 1Q16</t>
  </si>
  <si>
    <t>SFNC</t>
  </si>
  <si>
    <t>F5 Networks Inc Earnings 1Q16</t>
  </si>
  <si>
    <t>FFIV</t>
  </si>
  <si>
    <t>PTC Inc Earnings 1Q16</t>
  </si>
  <si>
    <t>PTC</t>
  </si>
  <si>
    <t>69370C100</t>
  </si>
  <si>
    <t>B95N910</t>
  </si>
  <si>
    <t>Briggs &amp; Stratton Corp Earnings 1Q16</t>
  </si>
  <si>
    <t>BGG</t>
  </si>
  <si>
    <t>TE Connectivity Ltd Earnings 1Q16</t>
  </si>
  <si>
    <t>TEL</t>
  </si>
  <si>
    <t>B62B7C3</t>
  </si>
  <si>
    <t>TD Ameritrade Holding Corp Earnings 1Q16</t>
  </si>
  <si>
    <t>AMTD</t>
  </si>
  <si>
    <t>87236Y108</t>
  </si>
  <si>
    <t>Plexus Corp Earnings 1Q16</t>
  </si>
  <si>
    <t>PLXS</t>
  </si>
  <si>
    <t>Amphenol Corp Earnings 1Q16</t>
  </si>
  <si>
    <t>APH</t>
  </si>
  <si>
    <t>Raymond James Financial Inc Earnings 1Q16</t>
  </si>
  <si>
    <t>RJF</t>
  </si>
  <si>
    <t>Xilinx Inc Earnings 1Q16</t>
  </si>
  <si>
    <t>XLNX</t>
  </si>
  <si>
    <t>Goldman Sachs Group Inc/The Earnings 1Q16</t>
  </si>
  <si>
    <t>GS</t>
  </si>
  <si>
    <t>38141G104</t>
  </si>
  <si>
    <t>Eagle Bancorp Inc Earnings 1Q16</t>
  </si>
  <si>
    <t>EGBN</t>
  </si>
  <si>
    <t>Customers Bancorp Inc Earnings 1Q16</t>
  </si>
  <si>
    <t>CUBI</t>
  </si>
  <si>
    <t>23204G100</t>
  </si>
  <si>
    <t>B6XHXY4</t>
  </si>
  <si>
    <t>Brinker International Inc Earnings 1Q16</t>
  </si>
  <si>
    <t>EAT</t>
  </si>
  <si>
    <t>United Community Banks Inc/GA Earnings 1Q16</t>
  </si>
  <si>
    <t>UCBI</t>
  </si>
  <si>
    <t>90984P303</t>
  </si>
  <si>
    <t>Netflix Inc Earnings 1Q16</t>
  </si>
  <si>
    <t>NFLX</t>
  </si>
  <si>
    <t>64110L106</t>
  </si>
  <si>
    <t>Cree Inc Earnings 1Q16</t>
  </si>
  <si>
    <t>CREE</t>
  </si>
  <si>
    <t>Nautilus Inc Earnings 1Q16</t>
  </si>
  <si>
    <t>NLS</t>
  </si>
  <si>
    <t>63910B102</t>
  </si>
  <si>
    <t>Wintrust Financial Corp Earnings 1Q16</t>
  </si>
  <si>
    <t>WTFC</t>
  </si>
  <si>
    <t>97650W108</t>
  </si>
  <si>
    <t>Morgan Stanley Earnings 1Q16</t>
  </si>
  <si>
    <t>MS</t>
  </si>
  <si>
    <t>Delta Air Lines Inc Earnings 1Q16</t>
  </si>
  <si>
    <t>DAL</t>
  </si>
  <si>
    <t>B1W9D46</t>
  </si>
  <si>
    <t>Comerica Inc Earnings 1Q16</t>
  </si>
  <si>
    <t>CMA</t>
  </si>
  <si>
    <t>Charles Schwab Corp/The Earnings 1Q16</t>
  </si>
  <si>
    <t>SCHW</t>
  </si>
  <si>
    <t>Washington Federal Inc Earnings 1Q16</t>
  </si>
  <si>
    <t>WAFD</t>
  </si>
  <si>
    <t>ADTRAN Inc Earnings 1Q16</t>
  </si>
  <si>
    <t>ADTN</t>
  </si>
  <si>
    <t>00738A106</t>
  </si>
  <si>
    <t>M&amp;T Bank Corp Earnings 1Q16</t>
  </si>
  <si>
    <t>MTB</t>
  </si>
  <si>
    <t>55261F104</t>
  </si>
  <si>
    <t>Linear Technology Corp Earnings 1Q16</t>
  </si>
  <si>
    <t>LLTC</t>
  </si>
  <si>
    <t>Woodward Inc Earnings 1Q16</t>
  </si>
  <si>
    <t>WWD</t>
  </si>
  <si>
    <t>UnitedHealth Group Inc Earnings 1Q16</t>
  </si>
  <si>
    <t>UNH</t>
  </si>
  <si>
    <t>91324P102</t>
  </si>
  <si>
    <t>Alibaba Group Holding Ltd Value-Event</t>
  </si>
  <si>
    <t>BABA</t>
  </si>
  <si>
    <t>01609W102</t>
  </si>
  <si>
    <t>BP41ZD1</t>
  </si>
  <si>
    <t>Westlake Chemical Partners LP Value-Event</t>
  </si>
  <si>
    <t>WLKP</t>
  </si>
  <si>
    <t>BP9F5H2</t>
  </si>
  <si>
    <t>BlackRock Inc Earnings 1Q16</t>
  </si>
  <si>
    <t>BLK</t>
  </si>
  <si>
    <t>09247X101</t>
  </si>
  <si>
    <t>Citigroup Inc Earnings 1Q16</t>
  </si>
  <si>
    <t>C</t>
  </si>
  <si>
    <t>JPMorgan Chase &amp; Co Earnings 1Q16</t>
  </si>
  <si>
    <t>JPM</t>
  </si>
  <si>
    <t>46625H100</t>
  </si>
  <si>
    <t>CLARCOR Inc Earnings 1Q16</t>
  </si>
  <si>
    <t>CLC</t>
  </si>
  <si>
    <t>Progress Software Corp Earnings 1Q16</t>
  </si>
  <si>
    <t>PRGS</t>
  </si>
  <si>
    <t>CSX Corp Earnings 1Q16</t>
  </si>
  <si>
    <t>CSX</t>
  </si>
  <si>
    <t>A Schulman Inc Earnings 1Q16</t>
  </si>
  <si>
    <t>SHLM</t>
  </si>
  <si>
    <t>Team Inc Earnings 1Q16</t>
  </si>
  <si>
    <t>TISI</t>
  </si>
  <si>
    <t>Swedish Krona FX Adjustment (ELUX-B.ST)</t>
  </si>
  <si>
    <t>FX Adjustment</t>
  </si>
  <si>
    <t>Electrolux AB Value-L/S</t>
  </si>
  <si>
    <t>ELUX-B.ST</t>
  </si>
  <si>
    <t>B1KKBX6 SE</t>
  </si>
  <si>
    <t>AZZ Inc Earnings 1Q16</t>
  </si>
  <si>
    <t>AZZ</t>
  </si>
  <si>
    <t>Bed Bath &amp; Beyond Inc Earnings 1Q16</t>
  </si>
  <si>
    <t>BBBY</t>
  </si>
  <si>
    <t>SYNNEX Corp Earnings 1Q16</t>
  </si>
  <si>
    <t>SNX</t>
  </si>
  <si>
    <t>87162W100</t>
  </si>
  <si>
    <t>Helen of Troy Ltd Earnings 1Q16</t>
  </si>
  <si>
    <t>HELE</t>
  </si>
  <si>
    <t>Walgreens Boots Alliance Inc Earnings 1Q16</t>
  </si>
  <si>
    <t>WBA</t>
  </si>
  <si>
    <t>BTN1Y44</t>
  </si>
  <si>
    <t>IBB</t>
  </si>
  <si>
    <t>Biotech and Pharma</t>
  </si>
  <si>
    <t>Greenbrier Cos Inc/The Earnings 1Q16</t>
  </si>
  <si>
    <t>GBX</t>
  </si>
  <si>
    <t>Barracuda Networks Inc Earnings 1Q16</t>
  </si>
  <si>
    <t>CUDA</t>
  </si>
  <si>
    <t>BFZCHY8</t>
  </si>
  <si>
    <t>MSC Industrial Direct Co Inc Earnings 1Q16</t>
  </si>
  <si>
    <t>MSM</t>
  </si>
  <si>
    <t>SPDR S&amp;P500 ETF Trust Earnings 1Q16</t>
  </si>
  <si>
    <t>Diversified</t>
  </si>
  <si>
    <t>78462F103</t>
  </si>
  <si>
    <t>UniFirst Corp/MA Earnings 1Q16</t>
  </si>
  <si>
    <t>UNF</t>
  </si>
  <si>
    <t>SPDR S&amp;P500 ETF Trust Value-Event</t>
  </si>
  <si>
    <t>PYPL</t>
  </si>
  <si>
    <t>70450Y103</t>
  </si>
  <si>
    <t>BYW36M8</t>
  </si>
  <si>
    <t>SPDR S&amp;P Biotech ETF Value-Event</t>
  </si>
  <si>
    <t>XBI</t>
  </si>
  <si>
    <t>Biotech and Pharm</t>
  </si>
  <si>
    <t>78464A870</t>
  </si>
  <si>
    <t>PATK</t>
  </si>
  <si>
    <t>GOOGL</t>
  </si>
  <si>
    <t>02079K305</t>
  </si>
  <si>
    <t>BYVY8G0</t>
  </si>
  <si>
    <t>Twitter Inc Value-Event</t>
  </si>
  <si>
    <t>TWTR</t>
  </si>
  <si>
    <t>90184L102</t>
  </si>
  <si>
    <t>BFLR866</t>
  </si>
  <si>
    <t>FDX</t>
  </si>
  <si>
    <t>31428X106</t>
  </si>
  <si>
    <t>American Express Co Value-Event</t>
  </si>
  <si>
    <t>Rovi Corp Value-Event</t>
  </si>
  <si>
    <t>ROVI</t>
  </si>
  <si>
    <t>B2R9T17</t>
  </si>
  <si>
    <t>Citizens Financial Group Inc Value-Event</t>
  </si>
  <si>
    <t>Colony Starwood Homes Value-L/S</t>
  </si>
  <si>
    <t>SFR</t>
  </si>
  <si>
    <t>85571W109</t>
  </si>
  <si>
    <t>BJ0X090</t>
  </si>
  <si>
    <t>LSB Industries Inc Value-Event</t>
  </si>
  <si>
    <t>LXU</t>
  </si>
  <si>
    <t>Apple Inc Value-L/S</t>
  </si>
  <si>
    <t>CCE</t>
  </si>
  <si>
    <t>19122T109</t>
  </si>
  <si>
    <t>B42BPG9</t>
  </si>
  <si>
    <t>Reconciliation 2016</t>
  </si>
  <si>
    <t>N.A.</t>
  </si>
  <si>
    <t>Cash</t>
  </si>
  <si>
    <t>Roundabout Partners 2016:</t>
  </si>
  <si>
    <t>Disclaimer text goes here.  Change under 'Options/Report Preferences'</t>
  </si>
  <si>
    <t>Opening Position</t>
  </si>
  <si>
    <t>Helen of Troy Ltd Value-L/S</t>
  </si>
  <si>
    <t>SPDR S&amp;P500 ETF Trust PEAD 1Q16</t>
  </si>
  <si>
    <t>PEAD 1Q16</t>
  </si>
  <si>
    <t>IDEXX Laboratories Inc PEAD 1Q16</t>
  </si>
  <si>
    <t>Moog Inc PEAD 1Q16</t>
  </si>
  <si>
    <t>MasterCard Inc PEAD 1Q16</t>
  </si>
  <si>
    <t>PACCAR Inc PEAD 1Q16</t>
  </si>
  <si>
    <t>Whirlpool Corp PEAD 1Q16</t>
  </si>
  <si>
    <t>Air Products &amp; Chemicals Inc PEAD 1Q16</t>
  </si>
  <si>
    <t>Virtus Investment Partners Inc PEAD 1Q16</t>
  </si>
  <si>
    <t>Southside Bancshares Inc PEAD 1Q16</t>
  </si>
  <si>
    <t>84470P109</t>
  </si>
  <si>
    <t>Provident Financial Services Inc PEAD 1Q16</t>
  </si>
  <si>
    <t>74386T105</t>
  </si>
  <si>
    <t>Newell Rubbermaid Inc PEAD 1Q16</t>
  </si>
  <si>
    <t>Honeywell International Inc PEAD 1Q16</t>
  </si>
  <si>
    <t>Chevron Corp PEAD 1Q16</t>
  </si>
  <si>
    <t>AO Smith Corp PEAD 1Q16</t>
  </si>
  <si>
    <t>Autoliv Inc PEAD 1Q16</t>
  </si>
  <si>
    <t>AbbVie Inc PEAD 1Q16</t>
  </si>
  <si>
    <t>00287Y109</t>
  </si>
  <si>
    <t>B92SR70</t>
  </si>
  <si>
    <t>American Airlines Group Inc PEAD 1Q16</t>
  </si>
  <si>
    <t>02376R102</t>
  </si>
  <si>
    <t>BCV7KT2</t>
  </si>
  <si>
    <t>Yahoo! Inc Earnings 1Q16</t>
  </si>
  <si>
    <t>Waddell &amp; Reed Financial Inc Earnings 1Q16</t>
  </si>
  <si>
    <t>Ultimate Software Group Inc/The Earnings 1Q16</t>
  </si>
  <si>
    <t>90385D107</t>
  </si>
  <si>
    <t>Tessera Technologies Inc Earnings 1Q16</t>
  </si>
  <si>
    <t>88164L100</t>
  </si>
  <si>
    <t>Bio-Techne Corp Earnings 1Q16</t>
  </si>
  <si>
    <t>09073M104</t>
  </si>
  <si>
    <t>BSHZ3Q0</t>
  </si>
  <si>
    <t>Robert Half International Inc Earnings 1Q16</t>
  </si>
  <si>
    <t>Royal Caribbean Cruises Ltd Earnings 1Q16</t>
  </si>
  <si>
    <t>QIAGEN NV Earnings 1Q16</t>
  </si>
  <si>
    <t>Olin Corp Earnings 1Q16</t>
  </si>
  <si>
    <t>Myriad Genetics Inc Earnings 1Q16</t>
  </si>
  <si>
    <t>62855J104</t>
  </si>
  <si>
    <t>Mallinckrodt PLC Earnings 1Q16</t>
  </si>
  <si>
    <t>BBJTYC4</t>
  </si>
  <si>
    <t>Manhattan Associates Inc Earnings 1Q16</t>
  </si>
  <si>
    <t>Michael Kors Holdings Ltd Earnings 1Q16</t>
  </si>
  <si>
    <t>B7341C6</t>
  </si>
  <si>
    <t>Jack Henry &amp; Associates Inc Earnings 1Q16</t>
  </si>
  <si>
    <t>Illumina Inc Earnings 1Q16</t>
  </si>
  <si>
    <t>IAC/InterActiveCorp Earnings 1Q16</t>
  </si>
  <si>
    <t>44919P508</t>
  </si>
  <si>
    <t>B0F0F09</t>
  </si>
  <si>
    <t>Headwaters Inc Earnings 1Q16</t>
  </si>
  <si>
    <t>42210P102</t>
  </si>
  <si>
    <t>Harris Corp Earnings 1Q16</t>
  </si>
  <si>
    <t>Hillenbrand Inc Earnings 1Q16</t>
  </si>
  <si>
    <t>B2QGDP1</t>
  </si>
  <si>
    <t>Gilead Sciences Inc Earnings 1Q16</t>
  </si>
  <si>
    <t>FEI Co Earnings 1Q16</t>
  </si>
  <si>
    <t>30241L109</t>
  </si>
  <si>
    <t>Amdocs Ltd Earnings 1Q16</t>
  </si>
  <si>
    <t>Cepheid Earnings 1Q16</t>
  </si>
  <si>
    <t>15670R107</t>
  </si>
  <si>
    <t>Chipotle Mexican Grill Inc Earnings 1Q16</t>
  </si>
  <si>
    <t>B0X7DZ3</t>
  </si>
  <si>
    <t>CH Robinson Worldwide Inc Earnings 1Q16</t>
  </si>
  <si>
    <t>12541W209</t>
  </si>
  <si>
    <t>Black Hills Corp Earnings 1Q16</t>
  </si>
  <si>
    <t>Utilities</t>
  </si>
  <si>
    <t>B/E Aerospace Inc Earnings 1Q16</t>
  </si>
  <si>
    <t>Baxter International Inc Earnings 1Q16</t>
  </si>
  <si>
    <t>Anixter International Inc Earnings 1Q16</t>
  </si>
  <si>
    <t>Affiliated Managers Group Inc Earnings 1Q16</t>
  </si>
  <si>
    <t>Archer-Daniels-Midland Co Earnings 1Q16</t>
  </si>
  <si>
    <t>KMT</t>
  </si>
  <si>
    <t>NOV</t>
  </si>
  <si>
    <t>TKR</t>
  </si>
  <si>
    <t>LG</t>
  </si>
  <si>
    <t>CBG</t>
  </si>
  <si>
    <t>SFLY</t>
  </si>
  <si>
    <t>JEC</t>
  </si>
  <si>
    <t>ADP</t>
  </si>
  <si>
    <t>VNTV</t>
  </si>
  <si>
    <t>FGL</t>
  </si>
  <si>
    <t>CEB</t>
  </si>
  <si>
    <t>CSGS</t>
  </si>
  <si>
    <t>ARCB</t>
  </si>
  <si>
    <t>CMCSA</t>
  </si>
  <si>
    <t>CEVA</t>
  </si>
  <si>
    <t>ROLL</t>
  </si>
  <si>
    <t>HOLI</t>
  </si>
  <si>
    <t>HUBG</t>
  </si>
  <si>
    <t>CCK</t>
  </si>
  <si>
    <t>ICUI</t>
  </si>
  <si>
    <t>SNCR</t>
  </si>
  <si>
    <t>SLAB</t>
  </si>
  <si>
    <t>CDNS</t>
  </si>
  <si>
    <t>SPR</t>
  </si>
  <si>
    <t>TBI</t>
  </si>
  <si>
    <t>NXPI</t>
  </si>
  <si>
    <t>YUM</t>
  </si>
  <si>
    <t>MUSA</t>
  </si>
  <si>
    <t>THR</t>
  </si>
  <si>
    <t>IMS</t>
  </si>
  <si>
    <t>SPSC</t>
  </si>
  <si>
    <t>MTRX</t>
  </si>
  <si>
    <t>ALXN</t>
  </si>
  <si>
    <t>CACI</t>
  </si>
  <si>
    <t>BWLD</t>
  </si>
  <si>
    <t>CBT</t>
  </si>
  <si>
    <t>AFL</t>
  </si>
  <si>
    <t>NEU</t>
  </si>
  <si>
    <t>HAIN</t>
  </si>
  <si>
    <t>WSTC</t>
  </si>
  <si>
    <t>PFG</t>
  </si>
  <si>
    <t>ROP</t>
  </si>
  <si>
    <t>SYY</t>
  </si>
  <si>
    <t>LEG</t>
  </si>
  <si>
    <t>FNBC</t>
  </si>
  <si>
    <t>Integrated Device Technology Inc PEAD 1Q16</t>
  </si>
  <si>
    <t>2462437,,New</t>
  </si>
  <si>
    <t>Advanced Energy Industries Inc PEAD 1Q16</t>
  </si>
  <si>
    <t>2049175,,New</t>
  </si>
  <si>
    <t>Plantronics Inc PEAD 1Q16</t>
  </si>
  <si>
    <t>2692030,,New</t>
  </si>
  <si>
    <t>Haemonetics Corp PEAD 1Q16</t>
  </si>
  <si>
    <t>2401195,,New</t>
  </si>
  <si>
    <t>Credit Acceptance Corp PEAD 1Q16</t>
  </si>
  <si>
    <t>2232050,,New</t>
  </si>
  <si>
    <t>Interactive Intelligence Group In PEAD 1Q16</t>
  </si>
  <si>
    <t>B4Q9365,,New</t>
  </si>
  <si>
    <t>Anadarko Petroleum Corp PEAD 1Q16</t>
  </si>
  <si>
    <t>2032380,,New</t>
  </si>
  <si>
    <t>Aflac Inc PEAD 1Q16</t>
  </si>
  <si>
    <t>2026361,,New</t>
  </si>
  <si>
    <t>Alphabet Inc PEAD 1Q16</t>
  </si>
  <si>
    <t>BYVY8G0,,New</t>
  </si>
  <si>
    <t>Cabot Corp PEAD 1Q16</t>
  </si>
  <si>
    <t>2162500,,New</t>
  </si>
  <si>
    <t>NewMarket Corp PEAD 1Q16</t>
  </si>
  <si>
    <t>B01CGF1,,New</t>
  </si>
  <si>
    <t>Hain Celestial Group Inc/The PEAD 1Q16</t>
  </si>
  <si>
    <t>2492337,,New</t>
  </si>
  <si>
    <t>Roper Technologies Inc PEAD 1Q16</t>
  </si>
  <si>
    <t>2749602,,New</t>
  </si>
  <si>
    <t>West Corp PEAD 1Q16</t>
  </si>
  <si>
    <t>B9LY5J7,,New</t>
  </si>
  <si>
    <t>Principal Financial Group Inc PEAD 1Q16</t>
  </si>
  <si>
    <t>74251V102</t>
  </si>
  <si>
    <t>2803014,,New</t>
  </si>
  <si>
    <t>Sysco Corp PEAD 1Q16</t>
  </si>
  <si>
    <t>2868165,,New</t>
  </si>
  <si>
    <t>Leggett &amp; Platt Inc PEAD 1Q16</t>
  </si>
  <si>
    <t>2510682,,New</t>
  </si>
  <si>
    <t>First NBC Bank Holding Co PEAD 1Q16</t>
  </si>
  <si>
    <t>32115D106</t>
  </si>
  <si>
    <t>B8W67N3,,New</t>
  </si>
  <si>
    <t>Automatic Data Processing Inc Earnings 1Q16</t>
  </si>
  <si>
    <t>2065308,,New</t>
  </si>
  <si>
    <t>Alexion Pharmaceuticals Inc Earnings 1Q16</t>
  </si>
  <si>
    <t>2036070,,New</t>
  </si>
  <si>
    <t>ArcBest Corp Earnings 1Q16</t>
  </si>
  <si>
    <t>03937C105</t>
  </si>
  <si>
    <t>BLTFST7,,New</t>
  </si>
  <si>
    <t>Buffalo Wild Wings Inc Earnings 1Q16</t>
  </si>
  <si>
    <t>2170309,,New</t>
  </si>
  <si>
    <t>CACI International Inc Earnings 1Q16</t>
  </si>
  <si>
    <t>2159267,,New</t>
  </si>
  <si>
    <t>CBRE Group Inc Earnings 1Q16</t>
  </si>
  <si>
    <t>12504L109</t>
  </si>
  <si>
    <t>B6WVMH3,,New</t>
  </si>
  <si>
    <t>Crown Holdings Inc Earnings 1Q16</t>
  </si>
  <si>
    <t>2427986,,New</t>
  </si>
  <si>
    <t>Cadence Design Systems Inc Earnings 1Q16</t>
  </si>
  <si>
    <t>2302232,,New</t>
  </si>
  <si>
    <t>CEB Inc Earnings 1Q16</t>
  </si>
  <si>
    <t>BXVKT24,,New</t>
  </si>
  <si>
    <t>CEVA Inc Earnings 1Q16</t>
  </si>
  <si>
    <t>2986937,,New</t>
  </si>
  <si>
    <t>Comcast Corp Earnings 1Q16</t>
  </si>
  <si>
    <t>20030N101</t>
  </si>
  <si>
    <t>2044545,,New</t>
  </si>
  <si>
    <t>CSG Systems International Inc Earnings 1Q16</t>
  </si>
  <si>
    <t>2210885,,New</t>
  </si>
  <si>
    <t>Fidelity &amp; Guaranty Life Earnings 1Q16</t>
  </si>
  <si>
    <t>BH4HLK2,,New</t>
  </si>
  <si>
    <t>Hollysys Automation Technologies Earnings 1Q16</t>
  </si>
  <si>
    <t>B0JCH50,,New</t>
  </si>
  <si>
    <t>Hub Group Inc Earnings 1Q16</t>
  </si>
  <si>
    <t>2407632,,New</t>
  </si>
  <si>
    <t>ICU Medical Inc Earnings 1Q16</t>
  </si>
  <si>
    <t>44930G107</t>
  </si>
  <si>
    <t>2451918,,New</t>
  </si>
  <si>
    <t>IMS Health Holdings Inc Earnings 1Q16</t>
  </si>
  <si>
    <t>44970B109</t>
  </si>
  <si>
    <t>BKY7XL8,,New</t>
  </si>
  <si>
    <t>Jacobs Engineering Group Inc Earnings 1Q16</t>
  </si>
  <si>
    <t>2469052,,New</t>
  </si>
  <si>
    <t>Kennametal Inc Earnings 1Q16</t>
  </si>
  <si>
    <t>2488121,,New</t>
  </si>
  <si>
    <t>Laclede Group Inc/The Earnings 1Q16</t>
  </si>
  <si>
    <t>2500218,,New</t>
  </si>
  <si>
    <t>Matrix Service Co Earnings 1Q16</t>
  </si>
  <si>
    <t>2572068,,New</t>
  </si>
  <si>
    <t>Murphy USA Inc Earnings 1Q16</t>
  </si>
  <si>
    <t>BCZWJ63,,New</t>
  </si>
  <si>
    <t>National Oilwell Varco Inc Earnings 1Q16</t>
  </si>
  <si>
    <t>2624486,,New</t>
  </si>
  <si>
    <t>NXP Semiconductors NV Earnings 1Q16</t>
  </si>
  <si>
    <t>B505PN7,,New</t>
  </si>
  <si>
    <t>RBC Bearings Inc Earnings 1Q16</t>
  </si>
  <si>
    <t>75524B104</t>
  </si>
  <si>
    <t>B0GLYB5,,New</t>
  </si>
  <si>
    <t>Shutterfly Inc Earnings 1Q16</t>
  </si>
  <si>
    <t>82568P304</t>
  </si>
  <si>
    <t>B188HK1,,New</t>
  </si>
  <si>
    <t>Silicon Laboratories Inc Earnings 1Q16</t>
  </si>
  <si>
    <t>2568131,,New</t>
  </si>
  <si>
    <t>Synchronoss Technologies Inc Earnings 1Q16</t>
  </si>
  <si>
    <t>87157B103</t>
  </si>
  <si>
    <t>B17BCQ2,,New</t>
  </si>
  <si>
    <t>Spirit AeroSystems Holdings Inc Earnings 1Q16</t>
  </si>
  <si>
    <t>B1HMMS7,,New</t>
  </si>
  <si>
    <t>SPS Commerce Inc Earnings 1Q16</t>
  </si>
  <si>
    <t>78463M107</t>
  </si>
  <si>
    <t>B57VWJ3,,New</t>
  </si>
  <si>
    <t>TrueBlue Inc Earnings 1Q16</t>
  </si>
  <si>
    <t>89785X101</t>
  </si>
  <si>
    <t>2519849,,New</t>
  </si>
  <si>
    <t>Thermon Group Holdings Inc Earnings 1Q16</t>
  </si>
  <si>
    <t>88362T103</t>
  </si>
  <si>
    <t>B3N6F00,,New</t>
  </si>
  <si>
    <t>Timken Co/The Earnings 1Q16</t>
  </si>
  <si>
    <t>2892807,,New</t>
  </si>
  <si>
    <t>Vantiv Inc Earnings 1Q16</t>
  </si>
  <si>
    <t>92210H105</t>
  </si>
  <si>
    <t>B6X55Y2,,New</t>
  </si>
  <si>
    <t>Yum! Brands Inc Earnings 1Q16</t>
  </si>
  <si>
    <t>2098876,,New</t>
  </si>
  <si>
    <t>Lannett Co Inc Earnings 1Q16 FS</t>
  </si>
  <si>
    <t>2447694,,old</t>
  </si>
  <si>
    <t>MFLX</t>
  </si>
  <si>
    <t>RGLD</t>
  </si>
  <si>
    <t>COP</t>
  </si>
  <si>
    <t>ECHO</t>
  </si>
  <si>
    <t>EDE</t>
  </si>
  <si>
    <t>COTY</t>
  </si>
  <si>
    <t>OUTR</t>
  </si>
  <si>
    <t>DNKN</t>
  </si>
  <si>
    <t>MHFI</t>
  </si>
  <si>
    <t>ABG</t>
  </si>
  <si>
    <t>EQT</t>
  </si>
  <si>
    <t>PLUS</t>
  </si>
  <si>
    <t>CSL</t>
  </si>
  <si>
    <t>CMI</t>
  </si>
  <si>
    <t>BMI</t>
  </si>
  <si>
    <t>LNKD</t>
  </si>
  <si>
    <t>BR</t>
  </si>
  <si>
    <t>MPWR</t>
  </si>
  <si>
    <t>SBH</t>
  </si>
  <si>
    <t>DLPH</t>
  </si>
  <si>
    <t>NTGR</t>
  </si>
  <si>
    <t>POWI</t>
  </si>
  <si>
    <t>ABC</t>
  </si>
  <si>
    <t>TDC</t>
  </si>
  <si>
    <t>EGOV</t>
  </si>
  <si>
    <t>HIG</t>
  </si>
  <si>
    <t>PBH</t>
  </si>
  <si>
    <t>UBNT</t>
  </si>
  <si>
    <t>DV</t>
  </si>
  <si>
    <t>IT</t>
  </si>
  <si>
    <t>CATM</t>
  </si>
  <si>
    <t>IPHI</t>
  </si>
  <si>
    <t>PRLB</t>
  </si>
  <si>
    <t>TDY</t>
  </si>
  <si>
    <t>ACXM</t>
  </si>
  <si>
    <t>GRUB</t>
  </si>
  <si>
    <t>FLT</t>
  </si>
  <si>
    <t>STRA</t>
  </si>
  <si>
    <t>SRCL</t>
  </si>
  <si>
    <t>OMCL</t>
  </si>
  <si>
    <t>MHO</t>
  </si>
  <si>
    <t>PJC</t>
  </si>
  <si>
    <t>RSTI</t>
  </si>
  <si>
    <t>ABMD</t>
  </si>
  <si>
    <t>MMS</t>
  </si>
  <si>
    <t>ACET</t>
  </si>
  <si>
    <t>ARW</t>
  </si>
  <si>
    <t>HPY</t>
  </si>
  <si>
    <t>XOM</t>
  </si>
  <si>
    <t>PFE</t>
  </si>
  <si>
    <t>FISV</t>
  </si>
  <si>
    <t>PBI</t>
  </si>
  <si>
    <t>AJG</t>
  </si>
  <si>
    <t>WRB</t>
  </si>
  <si>
    <t>SXI</t>
  </si>
  <si>
    <t>ADT</t>
  </si>
  <si>
    <t>MLI</t>
  </si>
  <si>
    <t>DOW</t>
  </si>
  <si>
    <t>NHTC</t>
  </si>
  <si>
    <t>LYB</t>
  </si>
  <si>
    <t>LFUS</t>
  </si>
  <si>
    <t>CIT</t>
  </si>
  <si>
    <t>PNR</t>
  </si>
  <si>
    <t>CHD</t>
  </si>
  <si>
    <t>UPS</t>
  </si>
  <si>
    <t>RXN</t>
  </si>
  <si>
    <t>ALLY</t>
  </si>
  <si>
    <t>R</t>
  </si>
  <si>
    <t>ST</t>
  </si>
  <si>
    <t xml:space="preserve">Ticker </t>
  </si>
  <si>
    <t>TradeID</t>
  </si>
  <si>
    <t>OrderType</t>
  </si>
  <si>
    <t>Fund Manager</t>
  </si>
  <si>
    <t>TSN</t>
  </si>
  <si>
    <t>MCO</t>
  </si>
  <si>
    <t>BECN</t>
  </si>
  <si>
    <t>MINI</t>
  </si>
  <si>
    <t>AME</t>
  </si>
  <si>
    <t>USG</t>
  </si>
  <si>
    <t>SAIA</t>
  </si>
  <si>
    <t>TTWO</t>
  </si>
  <si>
    <t>MRK</t>
  </si>
  <si>
    <t>IP</t>
  </si>
  <si>
    <t>EXC</t>
  </si>
  <si>
    <t>JLL</t>
  </si>
  <si>
    <t>CDK</t>
  </si>
  <si>
    <t>TMK</t>
  </si>
  <si>
    <t>MPC</t>
  </si>
  <si>
    <t>FBHS</t>
  </si>
  <si>
    <t>EVR</t>
  </si>
  <si>
    <t>BEN</t>
  </si>
  <si>
    <t>POL</t>
  </si>
  <si>
    <t>LNC</t>
  </si>
  <si>
    <t>EPC</t>
  </si>
  <si>
    <t>MDC</t>
  </si>
  <si>
    <t>UHAL</t>
  </si>
  <si>
    <t>MAN</t>
  </si>
  <si>
    <t>Yahoo! Inc PEAD 1Q16</t>
  </si>
  <si>
    <t>2986539,</t>
  </si>
  <si>
    <t>Waddell &amp; Reed Financial Inc PEAD 1Q16</t>
  </si>
  <si>
    <t>2156503,</t>
  </si>
  <si>
    <t>Ultimate Software Group Inc/The PEAD 1Q16</t>
  </si>
  <si>
    <t>2249964,</t>
  </si>
  <si>
    <t>Bio-Techne Corp PEAD 1Q16</t>
  </si>
  <si>
    <t>BSHZ3Q0,</t>
  </si>
  <si>
    <t>Robert Half International Inc PEAD 1Q16</t>
  </si>
  <si>
    <t>2110703,</t>
  </si>
  <si>
    <t>Royal Caribbean Cruises Ltd PEAD 1Q16</t>
  </si>
  <si>
    <t>2754907,</t>
  </si>
  <si>
    <t>QIAGEN NV PEAD 1Q16</t>
  </si>
  <si>
    <t>2437907,</t>
  </si>
  <si>
    <t>Olin Corp PEAD 1Q16</t>
  </si>
  <si>
    <t>2658526,</t>
  </si>
  <si>
    <t>Myriad Genetics Inc PEAD 1Q16</t>
  </si>
  <si>
    <t>2614153,</t>
  </si>
  <si>
    <t>Mallinckrodt PLC PEAD 1Q16</t>
  </si>
  <si>
    <t>BBJTYC4,</t>
  </si>
  <si>
    <t>Manhattan Associates Inc PEAD 1Q16</t>
  </si>
  <si>
    <t>2239471,</t>
  </si>
  <si>
    <t>Michael Kors Holdings Ltd PEAD 1Q16</t>
  </si>
  <si>
    <t>B7341C6,</t>
  </si>
  <si>
    <t>Illumina Inc PEAD 1Q16</t>
  </si>
  <si>
    <t>2613990,</t>
  </si>
  <si>
    <t>IAC/InterActiveCorp PEAD 1Q16</t>
  </si>
  <si>
    <t>B0F0F09,</t>
  </si>
  <si>
    <t>Headwaters Inc PEAD 1Q16</t>
  </si>
  <si>
    <t>2229773,</t>
  </si>
  <si>
    <t>Harris Corp PEAD 1Q16</t>
  </si>
  <si>
    <t>2412001,</t>
  </si>
  <si>
    <t>Gilead Sciences Inc PEAD 1Q16</t>
  </si>
  <si>
    <t>2369174,</t>
  </si>
  <si>
    <t>FEI Co PEAD 1Q16</t>
  </si>
  <si>
    <t>2355764,</t>
  </si>
  <si>
    <t>Cepheid PEAD 1Q16</t>
  </si>
  <si>
    <t>2589143,</t>
  </si>
  <si>
    <t>Chipotle Mexican Grill Inc PEAD 1Q16</t>
  </si>
  <si>
    <t>B0X7DZ3,</t>
  </si>
  <si>
    <t>Black Hills Corp PEAD 1Q16</t>
  </si>
  <si>
    <t>2101741,</t>
  </si>
  <si>
    <t>Anixter International Inc PEAD 1Q16</t>
  </si>
  <si>
    <t>2468844,</t>
  </si>
  <si>
    <t>Affiliated Managers Group Inc PEAD 1Q16</t>
  </si>
  <si>
    <t>2127899,</t>
  </si>
  <si>
    <t>Archer-Daniels-Midland Co PEAD 1Q16</t>
  </si>
  <si>
    <t>2047317,</t>
  </si>
  <si>
    <t>Natural Health Trends Corp PEAD 1Q16</t>
  </si>
  <si>
    <t>63888P406</t>
  </si>
  <si>
    <t>2490847,</t>
  </si>
  <si>
    <t>Church &amp; Dwight Co Inc PEAD 1Q16</t>
  </si>
  <si>
    <t>2195841,</t>
  </si>
  <si>
    <t>Rexnord Corp PEAD 1Q16</t>
  </si>
  <si>
    <t>76169B102</t>
  </si>
  <si>
    <t>B4NPMX6,</t>
  </si>
  <si>
    <t>United Parcel Service Inc PEAD 1Q16</t>
  </si>
  <si>
    <t>2517382,</t>
  </si>
  <si>
    <t>WR Berkley Corp PEAD 1Q16</t>
  </si>
  <si>
    <t>2093644,</t>
  </si>
  <si>
    <t>Littelfuse Inc PEAD 1Q16</t>
  </si>
  <si>
    <t>2531832,</t>
  </si>
  <si>
    <t>Dow Chemical Co/The PEAD 1Q16</t>
  </si>
  <si>
    <t>2278719,</t>
  </si>
  <si>
    <t>Pitney Bowes Inc PEAD 1Q16</t>
  </si>
  <si>
    <t>2690506,</t>
  </si>
  <si>
    <t>Ally Financial Inc PEAD 1Q16</t>
  </si>
  <si>
    <t>02005N100</t>
  </si>
  <si>
    <t>B72XK05,</t>
  </si>
  <si>
    <t>Sensata Technologies Holding NV PEAD 1Q16</t>
  </si>
  <si>
    <t>B62S207,</t>
  </si>
  <si>
    <t>Standex International Corp PEAD 1Q16</t>
  </si>
  <si>
    <t>2840174,</t>
  </si>
  <si>
    <t>Ryder System Inc PEAD 1Q16</t>
  </si>
  <si>
    <t>2760669,</t>
  </si>
  <si>
    <t>Fiserv Inc PEAD 1Q16</t>
  </si>
  <si>
    <t>2342034,</t>
  </si>
  <si>
    <t>LyondellBasell Industries NV PEAD 1Q16</t>
  </si>
  <si>
    <t>B3SPXZ3,</t>
  </si>
  <si>
    <t>Exxon Mobil Corp PEAD 1Q16</t>
  </si>
  <si>
    <t>30231G102</t>
  </si>
  <si>
    <t>2326618,</t>
  </si>
  <si>
    <t>CIT Group Inc PEAD 1Q16</t>
  </si>
  <si>
    <t>B4Z73G0,</t>
  </si>
  <si>
    <t>ADT Corp/The PEAD 1Q16</t>
  </si>
  <si>
    <t>00101J106</t>
  </si>
  <si>
    <t>B7XWRM2,</t>
  </si>
  <si>
    <t>Arthur J Gallagher &amp; Co PEAD 1Q16</t>
  </si>
  <si>
    <t>2359506,</t>
  </si>
  <si>
    <t>Pentair PLC PEAD 1Q16</t>
  </si>
  <si>
    <t>BLS09M3,</t>
  </si>
  <si>
    <t>Pfizer Inc PEAD 1Q16</t>
  </si>
  <si>
    <t>2684703,</t>
  </si>
  <si>
    <t>Mueller Industries Inc PEAD 1Q16</t>
  </si>
  <si>
    <t>2609717,</t>
  </si>
  <si>
    <t>Heartland Payment Systems Inc PEAD 1Q16</t>
  </si>
  <si>
    <t>42235N108</t>
  </si>
  <si>
    <t>B02T2G4,</t>
  </si>
  <si>
    <t>Omnicell Inc Earnings 1Q16</t>
  </si>
  <si>
    <t>68213N109</t>
  </si>
  <si>
    <t>2789523,</t>
  </si>
  <si>
    <t>Prestige Brands Holdings Inc Earnings 1Q16</t>
  </si>
  <si>
    <t>74112D101</t>
  </si>
  <si>
    <t>B0650P3,</t>
  </si>
  <si>
    <t>Empire District Electric Co/The Earnings 1Q16</t>
  </si>
  <si>
    <t>2313803,</t>
  </si>
  <si>
    <t>Outerwall Inc Earnings 1Q16</t>
  </si>
  <si>
    <t>BC1QQP7,</t>
  </si>
  <si>
    <t>Teledyne Technologies Inc Earnings 1Q16</t>
  </si>
  <si>
    <t>2503477,</t>
  </si>
  <si>
    <t>Inphi Corp Earnings 1Q16</t>
  </si>
  <si>
    <t>45772F107</t>
  </si>
  <si>
    <t>B5TRVW5,</t>
  </si>
  <si>
    <t>Multi-Fineline Electronix Inc Earnings 1Q16</t>
  </si>
  <si>
    <t>62541B101</t>
  </si>
  <si>
    <t>B011MJ4,</t>
  </si>
  <si>
    <t>Coty Inc Earnings 1Q16</t>
  </si>
  <si>
    <t>BBBSMJ2,</t>
  </si>
  <si>
    <t>MAXIMUS Inc Earnings 1Q16</t>
  </si>
  <si>
    <t>2018669,</t>
  </si>
  <si>
    <t>Monolithic Power Systems Inc Earnings 1Q16</t>
  </si>
  <si>
    <t>B01Z7J1,</t>
  </si>
  <si>
    <t>Royal Gold Inc Earnings 1Q16</t>
  </si>
  <si>
    <t>2755706,</t>
  </si>
  <si>
    <t>Carlisle Cos Inc Earnings 1Q16</t>
  </si>
  <si>
    <t>2176318,</t>
  </si>
  <si>
    <t>Stericycle Inc Earnings 1Q16</t>
  </si>
  <si>
    <t>2860826,</t>
  </si>
  <si>
    <t>NETGEAR Inc Earnings 1Q16</t>
  </si>
  <si>
    <t>64111Q104</t>
  </si>
  <si>
    <t>2688363,</t>
  </si>
  <si>
    <t>Piper Jaffray Cos Earnings 1Q16</t>
  </si>
  <si>
    <t>2227089,</t>
  </si>
  <si>
    <t>Ubiquiti Networks Inc Earnings 1Q16</t>
  </si>
  <si>
    <t>90347A100</t>
  </si>
  <si>
    <t>B76VD62,</t>
  </si>
  <si>
    <t>Broadridge Financial Solutions In Earnings 1Q16</t>
  </si>
  <si>
    <t>11133T103</t>
  </si>
  <si>
    <t>B1VP7R6,</t>
  </si>
  <si>
    <t>Dunkin Brands Group Inc Earnings 1Q16</t>
  </si>
  <si>
    <t>B3LHT03,</t>
  </si>
  <si>
    <t>Power Integrations Inc Earnings 1Q16</t>
  </si>
  <si>
    <t>2133045,</t>
  </si>
  <si>
    <t>Cardtronics Inc Earnings 1Q16</t>
  </si>
  <si>
    <t>14161H108</t>
  </si>
  <si>
    <t>B00K2K3,</t>
  </si>
  <si>
    <t>Echo Global Logistics Inc Earnings 1Q16</t>
  </si>
  <si>
    <t>27875T101</t>
  </si>
  <si>
    <t>B4M7GZ3,</t>
  </si>
  <si>
    <t>Sally Beauty Holdings Inc Earnings 1Q16</t>
  </si>
  <si>
    <t>B1GZ005,</t>
  </si>
  <si>
    <t>Teradata Corp Earnings 1Q16</t>
  </si>
  <si>
    <t>88076W103</t>
  </si>
  <si>
    <t>B247H10,</t>
  </si>
  <si>
    <t>Delphi Automotive PLC Earnings 1Q16</t>
  </si>
  <si>
    <t>B783TY6,</t>
  </si>
  <si>
    <t>M/I Homes Inc Earnings 1Q16</t>
  </si>
  <si>
    <t>55305B101</t>
  </si>
  <si>
    <t>2549385,</t>
  </si>
  <si>
    <t>Strayer Education Inc Earnings 1Q16</t>
  </si>
  <si>
    <t>2853417,</t>
  </si>
  <si>
    <t>NIC Inc Earnings 1Q16</t>
  </si>
  <si>
    <t>62914B100</t>
  </si>
  <si>
    <t>2438126,</t>
  </si>
  <si>
    <t>GrubHub Inc Earnings 1Q16</t>
  </si>
  <si>
    <t>BKY7XF2,</t>
  </si>
  <si>
    <t>Gartner Inc Earnings 1Q16</t>
  </si>
  <si>
    <t>2372763,</t>
  </si>
  <si>
    <t>LinkedIn Corp Earnings 1Q16</t>
  </si>
  <si>
    <t>53578A108</t>
  </si>
  <si>
    <t>B3ZVCQ8,</t>
  </si>
  <si>
    <t>FleetCor Technologies Inc Earnings 1Q16</t>
  </si>
  <si>
    <t>B4R28B3,</t>
  </si>
  <si>
    <t>Rofin-Sinar Technologies Inc Earnings 1Q16</t>
  </si>
  <si>
    <t>2748494,</t>
  </si>
  <si>
    <t>AmerisourceBergen Corp Earnings 1Q16</t>
  </si>
  <si>
    <t>2795393,</t>
  </si>
  <si>
    <t>Badger Meter Inc Earnings 1Q16</t>
  </si>
  <si>
    <t>2069128,</t>
  </si>
  <si>
    <t>Asbury Automotive Group Inc Earnings 1Q16</t>
  </si>
  <si>
    <t>2855855,</t>
  </si>
  <si>
    <t>ConocoPhillips Earnings 1Q16</t>
  </si>
  <si>
    <t>20825C104</t>
  </si>
  <si>
    <t>2685717,</t>
  </si>
  <si>
    <t>Acxiom Corp Earnings 1Q16</t>
  </si>
  <si>
    <t>2159773,</t>
  </si>
  <si>
    <t>ePlus Inc Earnings 1Q16</t>
  </si>
  <si>
    <t>2597748,</t>
  </si>
  <si>
    <t>Arrow Electronics Inc Earnings 1Q16</t>
  </si>
  <si>
    <t>2051404,</t>
  </si>
  <si>
    <t>Proto Labs Inc Earnings 1Q16</t>
  </si>
  <si>
    <t>B6T6J81,</t>
  </si>
  <si>
    <t>DeVry Education Group Inc Earnings 1Q16</t>
  </si>
  <si>
    <t>2267609,</t>
  </si>
  <si>
    <t>McGraw Hill Financial Inc Earnings 1Q16</t>
  </si>
  <si>
    <t>2551443,</t>
  </si>
  <si>
    <t>Cummins Inc Earnings 1Q16</t>
  </si>
  <si>
    <t>2240202,</t>
  </si>
  <si>
    <t>Aceto Corp Earnings 1Q16</t>
  </si>
  <si>
    <t>2004709,</t>
  </si>
  <si>
    <t>Hartford Financial Services Group Earnings 1Q16</t>
  </si>
  <si>
    <t>2476193,</t>
  </si>
  <si>
    <t>ABIOMED Inc Earnings 1Q16</t>
  </si>
  <si>
    <t>2003698,</t>
  </si>
  <si>
    <t>EQT Corp Earnings 1Q16</t>
  </si>
  <si>
    <t>26884L109</t>
  </si>
  <si>
    <t>2319414,</t>
  </si>
  <si>
    <t>British Pound Adjustment (CYBG.L)</t>
  </si>
  <si>
    <t>GBPUSD=X</t>
  </si>
  <si>
    <t>CYBG PLC Value-L/S</t>
  </si>
  <si>
    <t>CYBG.L</t>
  </si>
  <si>
    <t>DO</t>
  </si>
  <si>
    <t>CMP</t>
  </si>
  <si>
    <t>BRS</t>
  </si>
  <si>
    <t>QLYS</t>
  </si>
  <si>
    <t>BKD</t>
  </si>
  <si>
    <t>HAS</t>
  </si>
  <si>
    <t>PINC</t>
  </si>
  <si>
    <t>ENTA</t>
  </si>
  <si>
    <t>BFAM</t>
  </si>
  <si>
    <t>CTSH</t>
  </si>
  <si>
    <t>MOH</t>
  </si>
  <si>
    <t>IMKTA</t>
  </si>
  <si>
    <t>VRTU</t>
  </si>
  <si>
    <t>WEX</t>
  </si>
  <si>
    <t>FOXA</t>
  </si>
  <si>
    <t>RL</t>
  </si>
  <si>
    <t>DATA</t>
  </si>
  <si>
    <t>PCTY</t>
  </si>
  <si>
    <t>BSX</t>
  </si>
  <si>
    <t>RNG</t>
  </si>
  <si>
    <t>SYMC</t>
  </si>
  <si>
    <t>PPL</t>
  </si>
  <si>
    <t>PKI</t>
  </si>
  <si>
    <t>KMPR</t>
  </si>
  <si>
    <t>LVLT</t>
  </si>
  <si>
    <t>MMC</t>
  </si>
  <si>
    <t>XYL</t>
  </si>
  <si>
    <t>DECK</t>
  </si>
  <si>
    <t>LGF</t>
  </si>
  <si>
    <t>HZO</t>
  </si>
  <si>
    <t>SNA</t>
  </si>
  <si>
    <t>MTX</t>
  </si>
  <si>
    <t>SSD</t>
  </si>
  <si>
    <t>TPX</t>
  </si>
  <si>
    <t>SKYW</t>
  </si>
  <si>
    <t>SIGI</t>
  </si>
  <si>
    <t>CRS</t>
  </si>
  <si>
    <t>NSR</t>
  </si>
  <si>
    <t>ODFL</t>
  </si>
  <si>
    <t>CFX</t>
  </si>
  <si>
    <t>VMC</t>
  </si>
  <si>
    <t>Yum! Brands Inc PEAD 1Q16</t>
  </si>
  <si>
    <t>Timken Co/The PEAD 1Q16</t>
  </si>
  <si>
    <t>TrueBlue Inc PEAD 1Q16</t>
  </si>
  <si>
    <t>SPS Commerce Inc PEAD 1Q16</t>
  </si>
  <si>
    <t>B57VWJ3</t>
  </si>
  <si>
    <t>Spirit AeroSystems Holdings Inc PEAD 1Q16</t>
  </si>
  <si>
    <t>B1HMMS7</t>
  </si>
  <si>
    <t>Synchronoss Technologies Inc PEAD 1Q16</t>
  </si>
  <si>
    <t>B17BCQ2</t>
  </si>
  <si>
    <t>Shutterfly Inc PEAD 1Q16</t>
  </si>
  <si>
    <t>B188HK1</t>
  </si>
  <si>
    <t>RBC Bearings Inc PEAD 1Q16</t>
  </si>
  <si>
    <t>B0GLYB5</t>
  </si>
  <si>
    <t>NXP Semiconductors NV PEAD 1Q16</t>
  </si>
  <si>
    <t>B505PN7</t>
  </si>
  <si>
    <t>Matrix Service Co PEAD 1Q16</t>
  </si>
  <si>
    <t>Lannett Co Inc PEAD 1Q16 FS</t>
  </si>
  <si>
    <t>Kennametal Inc PEAD 1Q16</t>
  </si>
  <si>
    <t>IMS Health Holdings Inc PEAD 1Q16</t>
  </si>
  <si>
    <t>BKY7XL8</t>
  </si>
  <si>
    <t>Hub Group Inc PEAD 1Q16</t>
  </si>
  <si>
    <t>Hollysys Automation Technologies PEAD 1Q16</t>
  </si>
  <si>
    <t>B0JCH50</t>
  </si>
  <si>
    <t>CSG Systems International Inc PEAD 1Q16</t>
  </si>
  <si>
    <t>Comcast Corp PEAD 1Q16</t>
  </si>
  <si>
    <t>CEB Inc PEAD 1Q16</t>
  </si>
  <si>
    <t>BXVKT24</t>
  </si>
  <si>
    <t>Cadence Design Systems Inc PEAD 1Q16</t>
  </si>
  <si>
    <t>CBRE Group Inc PEAD 1Q16</t>
  </si>
  <si>
    <t>B6WVMH3</t>
  </si>
  <si>
    <t>CACI International Inc PEAD 1Q16</t>
  </si>
  <si>
    <t>Buffalo Wild Wings Inc PEAD 1Q16</t>
  </si>
  <si>
    <t>Alexion Pharmaceuticals Inc PEAD 1Q16</t>
  </si>
  <si>
    <t>Automatic Data Processing Inc PEAD 1Q16</t>
  </si>
  <si>
    <t>Marathon Petroleum Corp PEAD 1Q16</t>
  </si>
  <si>
    <t>56585A102</t>
  </si>
  <si>
    <t>B3K3L40</t>
  </si>
  <si>
    <t>Merck &amp; Co Inc PEAD 1Q16</t>
  </si>
  <si>
    <t>58933Y105</t>
  </si>
  <si>
    <t>ManpowerGroup Inc PEAD 1Q16</t>
  </si>
  <si>
    <t>56418H100</t>
  </si>
  <si>
    <t>AMERCO PEAD 1Q16</t>
  </si>
  <si>
    <t>Exelon Corp PEAD 1Q16</t>
  </si>
  <si>
    <t>30161N101</t>
  </si>
  <si>
    <t>Evercore Partners Inc PEAD 1Q16</t>
  </si>
  <si>
    <t>29977A105</t>
  </si>
  <si>
    <t>B1BHXZ2</t>
  </si>
  <si>
    <t>MDC Holdings Inc PEAD 1Q16</t>
  </si>
  <si>
    <t>Take-Two Interactive Software Inc PEAD 1Q16</t>
  </si>
  <si>
    <t>PolyOne Corp PEAD 1Q16</t>
  </si>
  <si>
    <t>73179P106</t>
  </si>
  <si>
    <t>CDK Global Inc PEAD 1Q16</t>
  </si>
  <si>
    <t>BQXTWQ5</t>
  </si>
  <si>
    <t>Jones Lang LaSalle Inc PEAD 1Q16</t>
  </si>
  <si>
    <t>48020Q107</t>
  </si>
  <si>
    <t>Torchmark Corp PEAD 1Q16</t>
  </si>
  <si>
    <t>International Paper Co PEAD 1Q16</t>
  </si>
  <si>
    <t>Lincoln National Corp PEAD 1Q16</t>
  </si>
  <si>
    <t>Edgewell Personal Care Co PEAD 1Q16</t>
  </si>
  <si>
    <t>28035Q102</t>
  </si>
  <si>
    <t>BX8ZSB4</t>
  </si>
  <si>
    <t>Fortune Brands Home &amp; Security In PEAD 1Q16</t>
  </si>
  <si>
    <t>34964C106</t>
  </si>
  <si>
    <t>B3MC7D6</t>
  </si>
  <si>
    <t>Franklin Resources Inc PEAD 1Q16</t>
  </si>
  <si>
    <t>Tyson Foods Inc Earnings 1Q16</t>
  </si>
  <si>
    <t>Saia Inc Earnings 1Q16</t>
  </si>
  <si>
    <t>78709Y105</t>
  </si>
  <si>
    <t>Mobile Mini Inc Earnings 1Q16</t>
  </si>
  <si>
    <t>60740F105</t>
  </si>
  <si>
    <t>AMETEK Inc Earnings 1Q16</t>
  </si>
  <si>
    <t>Beacon Roofing Supply Inc Earnings 1Q16</t>
  </si>
  <si>
    <t>B02TS99</t>
  </si>
  <si>
    <t>Moodys Corp Earnings 1Q16</t>
  </si>
  <si>
    <t>USG Corp Earnings 1Q16</t>
  </si>
  <si>
    <t xml:space="preserve">Phantom </t>
  </si>
  <si>
    <t xml:space="preserve"> </t>
  </si>
  <si>
    <t>Ubiquiti Networks Inc PEAD 1Q16</t>
  </si>
  <si>
    <t>B76VD62</t>
  </si>
  <si>
    <t>Teledyne Technologies Inc PEAD 1Q16</t>
  </si>
  <si>
    <t>Teradata Corp PEAD 1Q16</t>
  </si>
  <si>
    <t>B247H10</t>
  </si>
  <si>
    <t>Strayer Education Inc PEAD 1Q16</t>
  </si>
  <si>
    <t>Stericycle Inc PEAD 1Q16</t>
  </si>
  <si>
    <t>Sally Beauty Holdings Inc PEAD 1Q16</t>
  </si>
  <si>
    <t>B1GZ005</t>
  </si>
  <si>
    <t>Proto Labs Inc PEAD 1Q16</t>
  </si>
  <si>
    <t>B6T6J81</t>
  </si>
  <si>
    <t>Power Integrations Inc PEAD 1Q16</t>
  </si>
  <si>
    <t>ePlus Inc PEAD 1Q16</t>
  </si>
  <si>
    <t>Piper Jaffray Cos PEAD 1Q16</t>
  </si>
  <si>
    <t>Prestige Brands Holdings Inc PEAD 1Q16</t>
  </si>
  <si>
    <t>B0650P3</t>
  </si>
  <si>
    <t>Outerwall Inc PEAD 1Q16</t>
  </si>
  <si>
    <t>BC1QQP7</t>
  </si>
  <si>
    <t>MAXIMUS Inc PEAD 1Q16</t>
  </si>
  <si>
    <t>M/I Homes Inc PEAD 1Q16</t>
  </si>
  <si>
    <t>Multi-Fineline Electronix Inc PEAD 1Q16</t>
  </si>
  <si>
    <t>B011MJ4</t>
  </si>
  <si>
    <t>LinkedIn Corp PEAD 1Q16</t>
  </si>
  <si>
    <t>B3ZVCQ8</t>
  </si>
  <si>
    <t>Hartford Financial Services Group PEAD 1Q16</t>
  </si>
  <si>
    <t>GrubHub Inc PEAD 1Q16</t>
  </si>
  <si>
    <t>BKY7XF2</t>
  </si>
  <si>
    <t>FleetCor Technologies Inc PEAD 1Q16</t>
  </si>
  <si>
    <t>B4R28B3</t>
  </si>
  <si>
    <t>EQT Corp PEAD 1Q16</t>
  </si>
  <si>
    <t>Empire District Electric Co/The PEAD 1Q16</t>
  </si>
  <si>
    <t>Dunkin Brands Group Inc PEAD 1Q16</t>
  </si>
  <si>
    <t>B3LHT03</t>
  </si>
  <si>
    <t>Delphi Automotive PLC PEAD 1Q16</t>
  </si>
  <si>
    <t>B783TY6</t>
  </si>
  <si>
    <t>Carlisle Cos Inc PEAD 1Q16</t>
  </si>
  <si>
    <t>Coty Inc PEAD 1Q16</t>
  </si>
  <si>
    <t>BBBSMJ2</t>
  </si>
  <si>
    <t>ConocoPhillips PEAD 1Q16</t>
  </si>
  <si>
    <t>Cummins Inc PEAD 1Q16</t>
  </si>
  <si>
    <t>Cardtronics Inc PEAD 1Q16</t>
  </si>
  <si>
    <t>B00K2K3</t>
  </si>
  <si>
    <t>Broadridge Financial Solutions In PEAD 1Q16</t>
  </si>
  <si>
    <t>B1VP7R6</t>
  </si>
  <si>
    <t>Badger Meter Inc PEAD 1Q16</t>
  </si>
  <si>
    <t>Arrow Electronics Inc PEAD 1Q16</t>
  </si>
  <si>
    <t>Acxiom Corp PEAD 1Q16</t>
  </si>
  <si>
    <t>Aceto Corp PEAD 1Q16</t>
  </si>
  <si>
    <t>ABIOMED Inc PEAD 1Q16</t>
  </si>
  <si>
    <t>Asbury Automotive Group Inc PEAD 1Q16</t>
  </si>
  <si>
    <t>Bright Horizons Family Solutions Earnings 1Q16</t>
  </si>
  <si>
    <t>B7MJWP2</t>
  </si>
  <si>
    <t>Brookdale Senior Living Inc Earnings 1Q16</t>
  </si>
  <si>
    <t>B0PZN33</t>
  </si>
  <si>
    <t>Bristow Group Inc Earnings 1Q16</t>
  </si>
  <si>
    <t>Boston Scientific Corp PEAD 1Q16</t>
  </si>
  <si>
    <t>Colfax Corp PEAD 1Q16</t>
  </si>
  <si>
    <t>B2RB4W9</t>
  </si>
  <si>
    <t>Compass Minerals International In Earnings 1Q16</t>
  </si>
  <si>
    <t>20451N101</t>
  </si>
  <si>
    <t>Carpenter Technology Corp PEAD 1Q16</t>
  </si>
  <si>
    <t>Cognizant Technology Solutions Co Earnings 1Q16</t>
  </si>
  <si>
    <t>Tableau Software Inc PEAD 1Q16</t>
  </si>
  <si>
    <t>87336U105</t>
  </si>
  <si>
    <t>B8DJFL5</t>
  </si>
  <si>
    <t>Deckers Outdoor Corp PEAD 1Q16</t>
  </si>
  <si>
    <t>Diamond Offshore Drilling Inc Earnings 1Q16</t>
  </si>
  <si>
    <t>25271C102</t>
  </si>
  <si>
    <t>Enanta Pharmaceuticals Inc Earnings 1Q16</t>
  </si>
  <si>
    <t>29251M106</t>
  </si>
  <si>
    <t>B9L5200</t>
  </si>
  <si>
    <t>Twenty-First Century Fox Inc Earnings 1Q16</t>
  </si>
  <si>
    <t>90130A101</t>
  </si>
  <si>
    <t>BBM4S68</t>
  </si>
  <si>
    <t>Hasbro Inc Earnings 1Q16</t>
  </si>
  <si>
    <t>MarineMax Inc PEAD 1Q16</t>
  </si>
  <si>
    <t>Ingles Markets Inc PEAD 1Q16</t>
  </si>
  <si>
    <t>Kemper Corp PEAD 1Q16</t>
  </si>
  <si>
    <t>B52KRV2</t>
  </si>
  <si>
    <t>Lions Gate Entertainment Corp PEAD 1Q16</t>
  </si>
  <si>
    <t>Level 3 Communications Inc PEAD 1Q16</t>
  </si>
  <si>
    <t>52729N308</t>
  </si>
  <si>
    <t>B5LL299</t>
  </si>
  <si>
    <t>Marsh &amp; McLennan Cos Inc PEAD 1Q16</t>
  </si>
  <si>
    <t>Molina Healthcare Inc Earnings 1Q16</t>
  </si>
  <si>
    <t>60855R100</t>
  </si>
  <si>
    <t>Minerals Technologies Inc PEAD 1Q16</t>
  </si>
  <si>
    <t>NeuStar Inc PEAD 1Q16</t>
  </si>
  <si>
    <t>64126X201</t>
  </si>
  <si>
    <t>B0C8R66</t>
  </si>
  <si>
    <t>Old Dominion Freight Line Inc PEAD 1Q16</t>
  </si>
  <si>
    <t>Paylocity Holding Corp PEAD 1Q16</t>
  </si>
  <si>
    <t>70438V106</t>
  </si>
  <si>
    <t>BKM4N88</t>
  </si>
  <si>
    <t>Premier Inc Earnings 1Q16</t>
  </si>
  <si>
    <t>74051N102</t>
  </si>
  <si>
    <t>BDZDRC5</t>
  </si>
  <si>
    <t>PerkinElmer Inc PEAD 1Q16</t>
  </si>
  <si>
    <t>PPL Corp PEAD 1Q16</t>
  </si>
  <si>
    <t>69351T106</t>
  </si>
  <si>
    <t>Qualys Inc Earnings 1Q16</t>
  </si>
  <si>
    <t>74758T303</t>
  </si>
  <si>
    <t>B7XJTN8</t>
  </si>
  <si>
    <t>Ralph Lauren Corp PEAD 1Q16</t>
  </si>
  <si>
    <t>B4V9661</t>
  </si>
  <si>
    <t>RingCentral Inc PEAD 1Q16</t>
  </si>
  <si>
    <t>76680R206</t>
  </si>
  <si>
    <t>BDZCRX3</t>
  </si>
  <si>
    <t>Selective Insurance Group Inc PEAD 1Q16</t>
  </si>
  <si>
    <t>SkyWest Inc PEAD 1Q16</t>
  </si>
  <si>
    <t>Snap-on Inc PEAD 1Q16</t>
  </si>
  <si>
    <t>Simpson Manufacturing Co Inc PEAD 1Q16</t>
  </si>
  <si>
    <t>Symantec Corp PEAD 1Q16</t>
  </si>
  <si>
    <t>Tempur Sealy International Inc PEAD 1Q16</t>
  </si>
  <si>
    <t>88023U101</t>
  </si>
  <si>
    <t>Vulcan Materials Co PEAD 1Q16</t>
  </si>
  <si>
    <t>Virtusa Corp Earnings 1Q16</t>
  </si>
  <si>
    <t>92827P102</t>
  </si>
  <si>
    <t>B1YWRN0</t>
  </si>
  <si>
    <t>WEX Inc Earnings 1Q16</t>
  </si>
  <si>
    <t>96208T104</t>
  </si>
  <si>
    <t>B8383P2</t>
  </si>
  <si>
    <t>Xylem Inc/NY PEAD 1Q16</t>
  </si>
  <si>
    <t>98419M100</t>
  </si>
  <si>
    <t>B3P2CN8</t>
  </si>
  <si>
    <t>GWR</t>
  </si>
  <si>
    <t>GT</t>
  </si>
  <si>
    <t>WYN</t>
  </si>
  <si>
    <t>ESE</t>
  </si>
  <si>
    <t>PAYC</t>
  </si>
  <si>
    <t>VIAB</t>
  </si>
  <si>
    <t>PNRA</t>
  </si>
  <si>
    <t>VSAT</t>
  </si>
  <si>
    <t>MLM</t>
  </si>
  <si>
    <t>CNC</t>
  </si>
  <si>
    <t>MAS</t>
  </si>
  <si>
    <t>TRMB</t>
  </si>
  <si>
    <t>NCR</t>
  </si>
  <si>
    <t>DIS</t>
  </si>
  <si>
    <t>CYNO</t>
  </si>
  <si>
    <t>SABR</t>
  </si>
  <si>
    <t>REGN</t>
  </si>
  <si>
    <t>FIS</t>
  </si>
  <si>
    <t>ACM</t>
  </si>
  <si>
    <t>NUAN</t>
  </si>
  <si>
    <t>OTEX</t>
  </si>
  <si>
    <t>CDW</t>
  </si>
  <si>
    <t>CIVI</t>
  </si>
  <si>
    <t>USNA</t>
  </si>
  <si>
    <t>CTLT</t>
  </si>
  <si>
    <t>BLKB</t>
  </si>
  <si>
    <t>MTSC</t>
  </si>
  <si>
    <t>SCSC</t>
  </si>
  <si>
    <t>BHE</t>
  </si>
  <si>
    <t>WCG</t>
  </si>
  <si>
    <t>AKAM</t>
  </si>
  <si>
    <t>LABL</t>
  </si>
  <si>
    <t>KFRC</t>
  </si>
  <si>
    <t>WTM</t>
  </si>
  <si>
    <t>CME</t>
  </si>
  <si>
    <t>EL</t>
  </si>
  <si>
    <t>UFS</t>
  </si>
  <si>
    <t>USG Corp PEAD 1Q16</t>
  </si>
  <si>
    <t>Tyson Foods Inc PEAD 1Q16</t>
  </si>
  <si>
    <t>Saia Inc PEAD 1Q16</t>
  </si>
  <si>
    <t>Mobile Mini Inc PEAD 1Q16</t>
  </si>
  <si>
    <t>Moodys Corp PEAD 1Q16</t>
  </si>
  <si>
    <t>Beacon Roofing Supply Inc PEAD 1Q16</t>
  </si>
  <si>
    <t>AMETEK Inc PEAD 1Q16</t>
  </si>
  <si>
    <t>AECOM Earnings 1Q16</t>
  </si>
  <si>
    <t>00766T100</t>
  </si>
  <si>
    <t>B1VZ431</t>
  </si>
  <si>
    <t>Akamai Technologies Inc Earnings 1Q16</t>
  </si>
  <si>
    <t>00971T101</t>
  </si>
  <si>
    <t>Aon PLC PEAD 1Q16</t>
  </si>
  <si>
    <t>B5BT0K0</t>
  </si>
  <si>
    <t>Benchmark Electronics Inc Earnings 1Q16</t>
  </si>
  <si>
    <t>08160H101</t>
  </si>
  <si>
    <t>Blackbaud Inc Earnings 1Q16</t>
  </si>
  <si>
    <t>09227Q100</t>
  </si>
  <si>
    <t>CDW Corp/DE Earnings 1Q16</t>
  </si>
  <si>
    <t>12514G108</t>
  </si>
  <si>
    <t>BBM5MD6</t>
  </si>
  <si>
    <t>Civitas Solutions Inc Earnings 1Q16</t>
  </si>
  <si>
    <t>17887R102</t>
  </si>
  <si>
    <t>BQQPW59</t>
  </si>
  <si>
    <t>CME Group Inc/IL PEAD 1Q16</t>
  </si>
  <si>
    <t>12572Q105</t>
  </si>
  <si>
    <t>Centene Corp Earnings 1Q16</t>
  </si>
  <si>
    <t>15135B101</t>
  </si>
  <si>
    <t>Catalent Inc Earnings 1Q16</t>
  </si>
  <si>
    <t>BP96PQ4</t>
  </si>
  <si>
    <t>Cynosure Inc Earnings 1Q16</t>
  </si>
  <si>
    <t>B0T4N70</t>
  </si>
  <si>
    <t>Walt Disney Co/The Earnings 1Q16</t>
  </si>
  <si>
    <t>Estee Lauder Cos Inc/The PEAD 1Q16</t>
  </si>
  <si>
    <t>ESCO Technologies Inc Earnings 1Q16</t>
  </si>
  <si>
    <t>Fidelity National Information Ser Earnings 1Q16</t>
  </si>
  <si>
    <t>31620M106</t>
  </si>
  <si>
    <t>Goodyear Tire &amp; Rubber Co/The Earnings 1Q16</t>
  </si>
  <si>
    <t>Genesee &amp; Wyoming Inc Earnings 1Q16</t>
  </si>
  <si>
    <t>Kforce Inc Earnings 1Q16</t>
  </si>
  <si>
    <t>Multi-Color Corp Earnings 1Q16</t>
  </si>
  <si>
    <t>Masco Corp Earnings 1Q16</t>
  </si>
  <si>
    <t>Martin Marietta Materials Inc Earnings 1Q16</t>
  </si>
  <si>
    <t>MTS Systems Corp Earnings 1Q16</t>
  </si>
  <si>
    <t>NCR Corp Earnings 1Q16</t>
  </si>
  <si>
    <t>Nuance Communications Inc Earnings 1Q16</t>
  </si>
  <si>
    <t>67020Y100</t>
  </si>
  <si>
    <t>Open Text Corp Earnings 1Q16</t>
  </si>
  <si>
    <t>Paycom Software Inc Earnings 1Q16</t>
  </si>
  <si>
    <t>70432V102</t>
  </si>
  <si>
    <t>BL95MY0</t>
  </si>
  <si>
    <t>Panera Bread Co Earnings 1Q16</t>
  </si>
  <si>
    <t>69840W108</t>
  </si>
  <si>
    <t>Regeneron Pharmaceuticals Inc Earnings 1Q16</t>
  </si>
  <si>
    <t>75886F107</t>
  </si>
  <si>
    <t>Sabre Corp Earnings 1Q16</t>
  </si>
  <si>
    <t>78573M104</t>
  </si>
  <si>
    <t>BLLHH27</t>
  </si>
  <si>
    <t>ScanSource Inc Earnings 1Q16</t>
  </si>
  <si>
    <t>Trimble Navigation Ltd Earnings 1Q16</t>
  </si>
  <si>
    <t>Domtar Corp PEAD 1Q16</t>
  </si>
  <si>
    <t>B1T84Z4</t>
  </si>
  <si>
    <t>USANA Health Sciences Inc Earnings 1Q16</t>
  </si>
  <si>
    <t>90328M107</t>
  </si>
  <si>
    <t>Viacom Inc Earnings 1Q16</t>
  </si>
  <si>
    <t>92553P201</t>
  </si>
  <si>
    <t>B0SRLF4</t>
  </si>
  <si>
    <t>ViaSat Inc Earnings 1Q16</t>
  </si>
  <si>
    <t>92552V100</t>
  </si>
  <si>
    <t>WellCare Health Plans Inc Earnings 1Q16</t>
  </si>
  <si>
    <t>94946T106</t>
  </si>
  <si>
    <t>B01R258</t>
  </si>
  <si>
    <t>White Mountains Insurance Group L PEAD 1Q16</t>
  </si>
  <si>
    <t>Wyndham Worldwide Corp Earnings 1Q16</t>
  </si>
  <si>
    <t>98310W108</t>
  </si>
  <si>
    <t>B198391</t>
  </si>
  <si>
    <t>CTL</t>
  </si>
  <si>
    <t>FMC</t>
  </si>
  <si>
    <t>AEM</t>
  </si>
  <si>
    <t>FNF</t>
  </si>
  <si>
    <t>SEE</t>
  </si>
  <si>
    <t>IRBT</t>
  </si>
  <si>
    <t>ANDE</t>
  </si>
  <si>
    <t>HUM</t>
  </si>
  <si>
    <t>WD</t>
  </si>
  <si>
    <t>BRKR</t>
  </si>
  <si>
    <t>CLW</t>
  </si>
  <si>
    <t>CSTE</t>
  </si>
  <si>
    <t>LGND</t>
  </si>
  <si>
    <t>OC</t>
  </si>
  <si>
    <t>NXTM</t>
  </si>
  <si>
    <t>CRL</t>
  </si>
  <si>
    <t>SCI</t>
  </si>
  <si>
    <t>TARO</t>
  </si>
  <si>
    <t>EFX</t>
  </si>
  <si>
    <t>ENSG</t>
  </si>
  <si>
    <t>ORBK</t>
  </si>
  <si>
    <t>HNI</t>
  </si>
  <si>
    <t>ORLY</t>
  </si>
  <si>
    <t>AXTA</t>
  </si>
  <si>
    <t>CGNX</t>
  </si>
  <si>
    <t>BERY</t>
  </si>
  <si>
    <t>MDSO</t>
  </si>
  <si>
    <t>EEFT</t>
  </si>
  <si>
    <t>ARMK</t>
  </si>
  <si>
    <t>JCOM</t>
  </si>
  <si>
    <t>TWX</t>
  </si>
  <si>
    <t>SKX</t>
  </si>
  <si>
    <t>WCN</t>
  </si>
  <si>
    <t>PRE</t>
  </si>
  <si>
    <t>LII</t>
  </si>
  <si>
    <t>L</t>
  </si>
  <si>
    <t>OTTR</t>
  </si>
  <si>
    <t>BAP</t>
  </si>
  <si>
    <t>OMI</t>
  </si>
  <si>
    <t>YELP</t>
  </si>
  <si>
    <t>MCY</t>
  </si>
  <si>
    <t>AIN</t>
  </si>
  <si>
    <t>Bristow Group Inc PEAD 1Q16</t>
  </si>
  <si>
    <t>Medidata Solutions Inc Earnings 1Q16</t>
  </si>
  <si>
    <t>58471A105</t>
  </si>
  <si>
    <t>B5424Q0</t>
  </si>
  <si>
    <t>Berry Plastics Group Inc Earnings 1Q16</t>
  </si>
  <si>
    <t>08579W103</t>
  </si>
  <si>
    <t>B8BR3H3</t>
  </si>
  <si>
    <t>Charles River Laboratories Intern Earnings 1Q16</t>
  </si>
  <si>
    <t>Agnico Eagle Mines Ltd Earnings 1Q16</t>
  </si>
  <si>
    <t>Axalta Coating Systems Ltd Earnings 1Q16</t>
  </si>
  <si>
    <t>BSFWCF5</t>
  </si>
  <si>
    <t>Credicorp Ltd PEAD 1Q16</t>
  </si>
  <si>
    <t>Aramark Earnings 1Q16</t>
  </si>
  <si>
    <t>03852U106</t>
  </si>
  <si>
    <t>BH3XG17</t>
  </si>
  <si>
    <t>Virtusa Corp PEAD 1Q16</t>
  </si>
  <si>
    <t>NxStage Medical Inc Earnings 1Q16</t>
  </si>
  <si>
    <t>67072V103</t>
  </si>
  <si>
    <t>B0J2NW9</t>
  </si>
  <si>
    <t>Sealed Air Corp Earnings 1Q16</t>
  </si>
  <si>
    <t>81211K100</t>
  </si>
  <si>
    <t>Albany International Corp PEAD 1Q16</t>
  </si>
  <si>
    <t>iRobot Corp Earnings 1Q16</t>
  </si>
  <si>
    <t>B0J2NS5</t>
  </si>
  <si>
    <t>Walker &amp; Dunlop Inc Earnings 1Q16</t>
  </si>
  <si>
    <t>93148P102</t>
  </si>
  <si>
    <t>B4TZV44</t>
  </si>
  <si>
    <t>OReilly Automotive Inc Earnings 1Q16</t>
  </si>
  <si>
    <t>67103H107</t>
  </si>
  <si>
    <t>B65LWX6</t>
  </si>
  <si>
    <t>CenturyLink Inc Earnings 1Q16</t>
  </si>
  <si>
    <t>FNF Group Earnings 1Q16</t>
  </si>
  <si>
    <t>31620R303</t>
  </si>
  <si>
    <t>BNBRDD4</t>
  </si>
  <si>
    <t>Molina Healthcare Inc PEAD 1Q16</t>
  </si>
  <si>
    <t>WEX Inc PEAD 1Q16</t>
  </si>
  <si>
    <t>Skechers U.S.A. Inc Earnings 1Q16</t>
  </si>
  <si>
    <t>Lennox International Inc PEAD 1Q16</t>
  </si>
  <si>
    <t>Owens Corning Earnings 1Q16</t>
  </si>
  <si>
    <t>B1FW7Q2</t>
  </si>
  <si>
    <t>Yelp Inc PEAD 1Q16</t>
  </si>
  <si>
    <t>B7KCD72</t>
  </si>
  <si>
    <t>Otter Tail Corp PEAD 1Q16</t>
  </si>
  <si>
    <t>Brookdale Senior Living Inc PEAD 1Q16</t>
  </si>
  <si>
    <t>PartnerRe Ltd PEAD 1Q16</t>
  </si>
  <si>
    <t>Humana Inc Earnings 1Q16</t>
  </si>
  <si>
    <t>Loews Corp PEAD 1Q16</t>
  </si>
  <si>
    <t>Euronet Worldwide Inc Earnings 1Q16</t>
  </si>
  <si>
    <t>Caesarstone Sdot-Yam Ltd Earnings 1Q16</t>
  </si>
  <si>
    <t>B796245</t>
  </si>
  <si>
    <t>Clearwater Paper Corp Earnings 1Q16</t>
  </si>
  <si>
    <t>18538R103</t>
  </si>
  <si>
    <t>B3K9Z35</t>
  </si>
  <si>
    <t>Hasbro Inc PEAD 1Q16</t>
  </si>
  <si>
    <t>Mercury General Corp PEAD 1Q16</t>
  </si>
  <si>
    <t>Equifax Inc Earnings 1Q16</t>
  </si>
  <si>
    <t>Waste Connections Inc PEAD 1Q16</t>
  </si>
  <si>
    <t>Andersons Inc/The Earnings 1Q16</t>
  </si>
  <si>
    <t>Owens &amp; Minor Inc PEAD 1Q16</t>
  </si>
  <si>
    <t>FMC Corp Earnings 1Q16</t>
  </si>
  <si>
    <t>HNI Corp Earnings 1Q16</t>
  </si>
  <si>
    <t>Cognex Corp Earnings 1Q16</t>
  </si>
  <si>
    <t>Ligand Pharmaceuticals Inc Earnings 1Q16</t>
  </si>
  <si>
    <t>53220K504</t>
  </si>
  <si>
    <t>Service Corp International/US Earnings 1Q16</t>
  </si>
  <si>
    <t>Bruker Corp Earnings 1Q16</t>
  </si>
  <si>
    <t>Taro Pharmaceutical Industries Lt Earnings 1Q16</t>
  </si>
  <si>
    <t>Ensign Group Inc/The Earnings 1Q16</t>
  </si>
  <si>
    <t>29358P101</t>
  </si>
  <si>
    <t>B1YWPP8</t>
  </si>
  <si>
    <t>Orbotech Ltd Earnings 1Q16</t>
  </si>
  <si>
    <t>Qualys Inc PEAD 1Q16</t>
  </si>
  <si>
    <t>j2 Global Inc Earnings 1Q16</t>
  </si>
  <si>
    <t>48123V102</t>
  </si>
  <si>
    <t>B75DGJ3</t>
  </si>
  <si>
    <t>Enanta Pharmaceuticals Inc PEAD 1Q16</t>
  </si>
  <si>
    <t>Time Warner Inc Earnings 1Q16</t>
  </si>
  <si>
    <t>B63QTN2</t>
  </si>
  <si>
    <t>MOS</t>
  </si>
  <si>
    <t>NUS</t>
  </si>
  <si>
    <t>SON</t>
  </si>
  <si>
    <t>LPLA</t>
  </si>
  <si>
    <t>CRAY</t>
  </si>
  <si>
    <t>ACOR</t>
  </si>
  <si>
    <t>LOGM</t>
  </si>
  <si>
    <t>AIG</t>
  </si>
  <si>
    <t>TOWR</t>
  </si>
  <si>
    <t>NILE</t>
  </si>
  <si>
    <t>WBC</t>
  </si>
  <si>
    <t>AYR</t>
  </si>
  <si>
    <t>ATVI</t>
  </si>
  <si>
    <t>DVA</t>
  </si>
  <si>
    <t>TRIP</t>
  </si>
  <si>
    <t>VRSN</t>
  </si>
  <si>
    <t>TYPE</t>
  </si>
  <si>
    <t>VSTO</t>
  </si>
  <si>
    <t>NUVA</t>
  </si>
  <si>
    <t>ALLE</t>
  </si>
  <si>
    <t>Q</t>
  </si>
  <si>
    <t>CBS</t>
  </si>
  <si>
    <t>DW</t>
  </si>
  <si>
    <t>QLIK</t>
  </si>
  <si>
    <t>WWAV</t>
  </si>
  <si>
    <t>BG</t>
  </si>
  <si>
    <t>DNB</t>
  </si>
  <si>
    <t>LXFT</t>
  </si>
  <si>
    <t>ELLI</t>
  </si>
  <si>
    <t>PNK</t>
  </si>
  <si>
    <t>WWE</t>
  </si>
  <si>
    <t>SSNC</t>
  </si>
  <si>
    <t>CYBR</t>
  </si>
  <si>
    <t>WEB</t>
  </si>
  <si>
    <t>GNC</t>
  </si>
  <si>
    <t>AAP</t>
  </si>
  <si>
    <t>STE</t>
  </si>
  <si>
    <t>WLTW</t>
  </si>
  <si>
    <t>AIZ</t>
  </si>
  <si>
    <t>ACGL</t>
  </si>
  <si>
    <t>TDG</t>
  </si>
  <si>
    <t>WU</t>
  </si>
  <si>
    <t>MC</t>
  </si>
  <si>
    <t>SCTY</t>
  </si>
  <si>
    <t>PAHC</t>
  </si>
  <si>
    <t>CSC</t>
  </si>
  <si>
    <t>IR</t>
  </si>
  <si>
    <t>TEN</t>
  </si>
  <si>
    <t>BDC</t>
  </si>
  <si>
    <t>RGC</t>
  </si>
  <si>
    <t>INTL</t>
  </si>
  <si>
    <t>DWRE</t>
  </si>
  <si>
    <t>MKTO</t>
  </si>
  <si>
    <t>APAM</t>
  </si>
  <si>
    <t>SGEN</t>
  </si>
  <si>
    <t>RUSHA</t>
  </si>
  <si>
    <t>SAVE</t>
  </si>
  <si>
    <t>GLT</t>
  </si>
  <si>
    <t>BCZWJ63</t>
  </si>
  <si>
    <t>Wyndham Worldwide Corp PEAD 1Q16</t>
  </si>
  <si>
    <t>WellCare Health Plans Inc PEAD 1Q16</t>
  </si>
  <si>
    <t>Viacom Inc PEAD 1Q16</t>
  </si>
  <si>
    <t>USANA Health Sciences Inc PEAD 1Q16</t>
  </si>
  <si>
    <t>Trimble Navigation Ltd PEAD 1Q16</t>
  </si>
  <si>
    <t>ScanSource Inc PEAD 1Q16</t>
  </si>
  <si>
    <t>Sabre Corp PEAD 1Q16</t>
  </si>
  <si>
    <t>Regeneron Pharmaceuticals Inc PEAD 1Q16</t>
  </si>
  <si>
    <t>Paycom Software Inc PEAD 1Q16</t>
  </si>
  <si>
    <t>Nuance Communications Inc PEAD 1Q16</t>
  </si>
  <si>
    <t>NCR Corp PEAD 1Q16</t>
  </si>
  <si>
    <t>MTS Systems Corp PEAD 1Q16</t>
  </si>
  <si>
    <t>Martin Marietta Materials Inc PEAD 1Q16</t>
  </si>
  <si>
    <t>Masco Corp PEAD 1Q16</t>
  </si>
  <si>
    <t>Kforce Inc PEAD 1Q16</t>
  </si>
  <si>
    <t>Genesee &amp; Wyoming Inc PEAD 1Q16</t>
  </si>
  <si>
    <t>Goodyear Tire &amp; Rubber Co/The PEAD 1Q16</t>
  </si>
  <si>
    <t>Walt Disney Co/The PEAD 1Q16</t>
  </si>
  <si>
    <t>Catalent Inc PEAD 1Q16</t>
  </si>
  <si>
    <t>Blackbaud Inc PEAD 1Q16</t>
  </si>
  <si>
    <t>Benchmark Electronics Inc PEAD 1Q16</t>
  </si>
  <si>
    <t>Akamai Technologies Inc PEAD 1Q16</t>
  </si>
  <si>
    <t>AECOM PEAD 1Q16</t>
  </si>
  <si>
    <t>Advance Auto Parts Inc Earnings 1Q16</t>
  </si>
  <si>
    <t>00751Y106</t>
  </si>
  <si>
    <t>Arch Capital Group Ltd PEAD 1Q16</t>
  </si>
  <si>
    <t>Acorda Therapeutics Inc Earnings 1Q16</t>
  </si>
  <si>
    <t>00484M106</t>
  </si>
  <si>
    <t>American International Group Inc Earnings 1Q16</t>
  </si>
  <si>
    <t>Assurant Inc PEAD 1Q16</t>
  </si>
  <si>
    <t>04621X108</t>
  </si>
  <si>
    <t>Allegion PLC Earnings 1Q16</t>
  </si>
  <si>
    <t>BFRT3W7</t>
  </si>
  <si>
    <t>Artisan Partners Asset Management PEAD 1Q16</t>
  </si>
  <si>
    <t>04316A108</t>
  </si>
  <si>
    <t>B8FW545</t>
  </si>
  <si>
    <t>Activision Blizzard Inc Earnings 1Q16</t>
  </si>
  <si>
    <t>00507V109</t>
  </si>
  <si>
    <t>Aircastle Ltd Earnings 1Q16</t>
  </si>
  <si>
    <t>B1BDJQ3</t>
  </si>
  <si>
    <t>Belden Inc PEAD 1Q16</t>
  </si>
  <si>
    <t>B01WL78</t>
  </si>
  <si>
    <t>Bunge Ltd Earnings 1Q16</t>
  </si>
  <si>
    <t>CBS Corp Earnings 1Q16</t>
  </si>
  <si>
    <t>B0SRLH6</t>
  </si>
  <si>
    <t>Cray Inc Earnings 1Q16</t>
  </si>
  <si>
    <t>B16NWY7</t>
  </si>
  <si>
    <t>Computer Sciences Corp PEAD 1Q16</t>
  </si>
  <si>
    <t>CyberArk Software Ltd Earnings 1Q16</t>
  </si>
  <si>
    <t>BQT3XY6</t>
  </si>
  <si>
    <t>Dun &amp; Bradstreet Corp/The Earnings 1Q16</t>
  </si>
  <si>
    <t>DaVita HealthCare Partners Inc Earnings 1Q16</t>
  </si>
  <si>
    <t>23918K108</t>
  </si>
  <si>
    <t>Drew Industries Inc Earnings 1Q16</t>
  </si>
  <si>
    <t>26168L205</t>
  </si>
  <si>
    <t>Demandware Inc PEAD 1Q16</t>
  </si>
  <si>
    <t>24802Y105</t>
  </si>
  <si>
    <t>B7GYKF9</t>
  </si>
  <si>
    <t>Ellie Mae Inc Earnings 1Q16</t>
  </si>
  <si>
    <t>28849P100</t>
  </si>
  <si>
    <t>B532X75</t>
  </si>
  <si>
    <t>PH Glatfelter Co PEAD 1Q16</t>
  </si>
  <si>
    <t>GNC Holdings Inc Earnings 1Q16</t>
  </si>
  <si>
    <t>36191G107</t>
  </si>
  <si>
    <t>B3VLKV3</t>
  </si>
  <si>
    <t>INTL. FCStone Inc PEAD 1Q16</t>
  </si>
  <si>
    <t>46116V105</t>
  </si>
  <si>
    <t>Ingersoll-Rand PLC PEAD 1Q16</t>
  </si>
  <si>
    <t>B633030</t>
  </si>
  <si>
    <t>LogMeIn Inc Earnings 1Q16</t>
  </si>
  <si>
    <t>54142L109</t>
  </si>
  <si>
    <t>B600J15</t>
  </si>
  <si>
    <t>LPL Financial Holdings Inc Earnings 1Q16</t>
  </si>
  <si>
    <t>50212V100</t>
  </si>
  <si>
    <t>B75JX34</t>
  </si>
  <si>
    <t>Luxoft Holding Inc Earnings 1Q16</t>
  </si>
  <si>
    <t>BBMT8Y1</t>
  </si>
  <si>
    <t>Moelis &amp; Co PEAD 1Q16</t>
  </si>
  <si>
    <t>60786M105</t>
  </si>
  <si>
    <t>BLG38Q1</t>
  </si>
  <si>
    <t>Marketo Inc PEAD 1Q16</t>
  </si>
  <si>
    <t>57063L107</t>
  </si>
  <si>
    <t>B8DJF60</t>
  </si>
  <si>
    <t>Mosaic Co/The Earnings 1Q16</t>
  </si>
  <si>
    <t>61945C103</t>
  </si>
  <si>
    <t>B3NPHP6</t>
  </si>
  <si>
    <t>Blue Nile Inc Earnings 1Q16</t>
  </si>
  <si>
    <t>09578R103</t>
  </si>
  <si>
    <t>B00G5P7</t>
  </si>
  <si>
    <t>Nu Skin Enterprises Inc Earnings 1Q16</t>
  </si>
  <si>
    <t>67018T105</t>
  </si>
  <si>
    <t>NuVasive Inc Earnings 1Q16</t>
  </si>
  <si>
    <t>B00GJC2</t>
  </si>
  <si>
    <t>Phibro Animal Health Corp PEAD 1Q16</t>
  </si>
  <si>
    <t>71742Q106</t>
  </si>
  <si>
    <t>BL95N25</t>
  </si>
  <si>
    <t>Pinnacle Entertainment Inc Earnings 1Q16</t>
  </si>
  <si>
    <t>Quintiles Transnational Holdings Earnings 1Q16</t>
  </si>
  <si>
    <t>74876Y101</t>
  </si>
  <si>
    <t>B7VM917</t>
  </si>
  <si>
    <t>Qlik Technologies Inc Earnings 1Q16</t>
  </si>
  <si>
    <t>74733T105</t>
  </si>
  <si>
    <t>B3WPL22</t>
  </si>
  <si>
    <t>Regal Entertainment Group PEAD 1Q16</t>
  </si>
  <si>
    <t>Rovi Corp Earnings 1Q16</t>
  </si>
  <si>
    <t>Rush Enterprises Inc PEAD 1Q16</t>
  </si>
  <si>
    <t>Spirit Airlines Inc PEAD 1Q16</t>
  </si>
  <si>
    <t>B3ZG8F4</t>
  </si>
  <si>
    <t>SolarCity Corp PEAD 1Q16</t>
  </si>
  <si>
    <t>83416T100</t>
  </si>
  <si>
    <t>B8BZJC4</t>
  </si>
  <si>
    <t>Seattle Genetics Inc PEAD 1Q16</t>
  </si>
  <si>
    <t>Sonoco Products Co Earnings 1Q16</t>
  </si>
  <si>
    <t>SS&amp;C Technologies Holdings Inc Earnings 1Q16</t>
  </si>
  <si>
    <t>78467J100</t>
  </si>
  <si>
    <t>B58YSC6</t>
  </si>
  <si>
    <t>STERIS PLC PEAD 1Q16</t>
  </si>
  <si>
    <t>BVVBC02</t>
  </si>
  <si>
    <t>TransDigm Group Inc PEAD 1Q16</t>
  </si>
  <si>
    <t>B11FJK3</t>
  </si>
  <si>
    <t>Tenneco Inc PEAD 1Q16</t>
  </si>
  <si>
    <t>Tower International Inc Earnings 1Q16</t>
  </si>
  <si>
    <t>B4L16D4</t>
  </si>
  <si>
    <t>TripAdvisor Inc Earnings 1Q16</t>
  </si>
  <si>
    <t>B6ZC3N6</t>
  </si>
  <si>
    <t>Monotype Imaging Holdings Inc Earnings 1Q16</t>
  </si>
  <si>
    <t>61022P100</t>
  </si>
  <si>
    <t>B1YWR85</t>
  </si>
  <si>
    <t>VeriSign Inc Earnings 1Q16</t>
  </si>
  <si>
    <t>Vista Outdoor Inc Earnings 1Q16</t>
  </si>
  <si>
    <t>BVGC697</t>
  </si>
  <si>
    <t>WABCO Holdings Inc Earnings 1Q16</t>
  </si>
  <si>
    <t>92927K102</t>
  </si>
  <si>
    <t>B23CNQ3</t>
  </si>
  <si>
    <t>Web.com Group Inc Earnings 1Q16</t>
  </si>
  <si>
    <t>94733A104</t>
  </si>
  <si>
    <t>B0FNCD0</t>
  </si>
  <si>
    <t>Willis Towers Watson PLC PEAD 1Q16</t>
  </si>
  <si>
    <t>BDB6Q21</t>
  </si>
  <si>
    <t>VCA Inc Earnings 1Q16</t>
  </si>
  <si>
    <t>Western Union Co/The PEAD 1Q16</t>
  </si>
  <si>
    <t>B1F76F9</t>
  </si>
  <si>
    <t>WhiteWave Foods Co/The Earnings 1Q16</t>
  </si>
  <si>
    <t>B834PQ5</t>
  </si>
  <si>
    <t>World Wrestling Entertainment Inc Earnings 1Q16</t>
  </si>
  <si>
    <t>98156Q108</t>
  </si>
  <si>
    <t>POR</t>
  </si>
  <si>
    <t>ESNT</t>
  </si>
  <si>
    <t>ITT</t>
  </si>
  <si>
    <t>RUTH</t>
  </si>
  <si>
    <t>NSP</t>
  </si>
  <si>
    <t>ZAYO</t>
  </si>
  <si>
    <t>IPG</t>
  </si>
  <si>
    <t>RRGB</t>
  </si>
  <si>
    <t>GHDX</t>
  </si>
  <si>
    <t>MRKT</t>
  </si>
  <si>
    <t>DTE</t>
  </si>
  <si>
    <t>WIX</t>
  </si>
  <si>
    <t>CSCO</t>
  </si>
  <si>
    <t>HSIC</t>
  </si>
  <si>
    <t>QTWO</t>
  </si>
  <si>
    <t>VOYA</t>
  </si>
  <si>
    <t>AFSI</t>
  </si>
  <si>
    <t>WFM</t>
  </si>
  <si>
    <t>CSOD</t>
  </si>
  <si>
    <t>FLO</t>
  </si>
  <si>
    <t>TSLA</t>
  </si>
  <si>
    <t>CNO</t>
  </si>
  <si>
    <t>PRI</t>
  </si>
  <si>
    <t>OII</t>
  </si>
  <si>
    <t>AMERCO Value-L/S</t>
  </si>
  <si>
    <t>Walker &amp; Dunlop Inc PEAD 1Q16</t>
  </si>
  <si>
    <t>Skechers U.S.A. Inc PEAD 1Q16</t>
  </si>
  <si>
    <t>Sealed Air Corp PEAD 1Q16</t>
  </si>
  <si>
    <t>Service Corp International/US PEAD 1Q16</t>
  </si>
  <si>
    <t>Orbotech Ltd PEAD 1Q16</t>
  </si>
  <si>
    <t>Owens Corning PEAD 1Q16</t>
  </si>
  <si>
    <t>NxStage Medical Inc PEAD 1Q16</t>
  </si>
  <si>
    <t>Medidata Solutions Inc PEAD 1Q16</t>
  </si>
  <si>
    <t>Ligand Pharmaceuticals Inc PEAD 1Q16</t>
  </si>
  <si>
    <t>j2 Global Inc PEAD 1Q16</t>
  </si>
  <si>
    <t>iRobot Corp PEAD 1Q16</t>
  </si>
  <si>
    <t>HNI Corp PEAD 1Q16</t>
  </si>
  <si>
    <t>Equifax Inc PEAD 1Q16</t>
  </si>
  <si>
    <t>CenturyLink Inc PEAD 1Q16</t>
  </si>
  <si>
    <t>Caesarstone Sdot-Yam Ltd PEAD 1Q16</t>
  </si>
  <si>
    <t>Clearwater Paper Corp PEAD 1Q16</t>
  </si>
  <si>
    <t>Cognex Corp PEAD 1Q16</t>
  </si>
  <si>
    <t>Axalta Coating Systems Ltd PEAD 1Q16</t>
  </si>
  <si>
    <t>Andersons Inc/The PEAD 1Q16</t>
  </si>
  <si>
    <t>AmTrust Financial Services Inc PEAD 1Q16</t>
  </si>
  <si>
    <t>B1H4YP4</t>
  </si>
  <si>
    <t>CNO Financial Group Inc PEAD 1Q16</t>
  </si>
  <si>
    <t>Cisco Systems Inc PEAD 1Q16</t>
  </si>
  <si>
    <t>17275R102</t>
  </si>
  <si>
    <t>Cornerstone OnDemand Inc PEAD 1Q16</t>
  </si>
  <si>
    <t>21925Y103</t>
  </si>
  <si>
    <t>B404719</t>
  </si>
  <si>
    <t>DTE Energy Co PEAD 1Q16</t>
  </si>
  <si>
    <t>Essent Group Ltd Earnings 1Q16</t>
  </si>
  <si>
    <t>BFWGXR8</t>
  </si>
  <si>
    <t>Flowers Foods Inc PEAD 1Q16</t>
  </si>
  <si>
    <t>Genomic Health Inc PEAD 1Q16</t>
  </si>
  <si>
    <t>37244C101</t>
  </si>
  <si>
    <t>B0J2NP2</t>
  </si>
  <si>
    <t>Henry Schein Inc PEAD 1Q16</t>
  </si>
  <si>
    <t>Interpublic Group of Cos Inc/The Earnings 1Q16</t>
  </si>
  <si>
    <t>ITT Corp Earnings 1Q16</t>
  </si>
  <si>
    <t>B6Y9SW2</t>
  </si>
  <si>
    <t>Markit Ltd PEAD 1Q16</t>
  </si>
  <si>
    <t>BN7PJF6</t>
  </si>
  <si>
    <t>Insperity Inc Earnings 1Q16</t>
  </si>
  <si>
    <t>45778Q107</t>
  </si>
  <si>
    <t>Oceaneering International Inc PEAD 1Q16</t>
  </si>
  <si>
    <t>Portland General Electric Co Earnings 1Q16</t>
  </si>
  <si>
    <t>B125XQ6</t>
  </si>
  <si>
    <t>Primerica Inc PEAD 1Q16</t>
  </si>
  <si>
    <t>74164M108</t>
  </si>
  <si>
    <t>B50K3X8</t>
  </si>
  <si>
    <t>Q2 Holdings Inc PEAD 1Q16</t>
  </si>
  <si>
    <t>74736L109</t>
  </si>
  <si>
    <t>BKM4KV0</t>
  </si>
  <si>
    <t>Red Robin Gourmet Burgers Inc Earnings 1Q16</t>
  </si>
  <si>
    <t>75689M101</t>
  </si>
  <si>
    <t>Ruths Hospitality Group Inc Earnings 1Q16</t>
  </si>
  <si>
    <t>B0G4KC7</t>
  </si>
  <si>
    <t>Tesla Motors Inc PEAD 1Q16</t>
  </si>
  <si>
    <t>88160R101</t>
  </si>
  <si>
    <t>B616C79</t>
  </si>
  <si>
    <t>Voya Financial Inc PEAD 1Q16</t>
  </si>
  <si>
    <t>BKWQ2N2</t>
  </si>
  <si>
    <t>Whole Foods Market Inc PEAD 1Q16</t>
  </si>
  <si>
    <t>Wix.com Ltd PEAD 1Q16</t>
  </si>
  <si>
    <t>BFZCHN7</t>
  </si>
  <si>
    <t>Zayo Group Holdings Inc Earnings 1Q16</t>
  </si>
  <si>
    <t>98919V105</t>
  </si>
  <si>
    <t>BRJ3H07</t>
  </si>
  <si>
    <t>GNRC</t>
  </si>
  <si>
    <t>ZTS</t>
  </si>
  <si>
    <t>TGNA</t>
  </si>
  <si>
    <t>ESRX</t>
  </si>
  <si>
    <t>ESND</t>
  </si>
  <si>
    <t>ACHC</t>
  </si>
  <si>
    <t>A</t>
  </si>
  <si>
    <t>QSR</t>
  </si>
  <si>
    <t>FOSL</t>
  </si>
  <si>
    <t>CERN</t>
  </si>
  <si>
    <t>WTS</t>
  </si>
  <si>
    <t>DIOD</t>
  </si>
  <si>
    <t>SCSS</t>
  </si>
  <si>
    <t>KING</t>
  </si>
  <si>
    <t>PBF</t>
  </si>
  <si>
    <t>TAP</t>
  </si>
  <si>
    <t>STC</t>
  </si>
  <si>
    <t>NLSN</t>
  </si>
  <si>
    <t>THS</t>
  </si>
  <si>
    <t>INCY</t>
  </si>
  <si>
    <t>WYNN</t>
  </si>
  <si>
    <t>GPI</t>
  </si>
  <si>
    <t>KNL</t>
  </si>
  <si>
    <t>INT</t>
  </si>
  <si>
    <t>DBD</t>
  </si>
  <si>
    <t>PAG</t>
  </si>
  <si>
    <t>FAF</t>
  </si>
  <si>
    <t>BWA</t>
  </si>
  <si>
    <t>NBIX</t>
  </si>
  <si>
    <t>CPLA</t>
  </si>
  <si>
    <t>ALNY</t>
  </si>
  <si>
    <t>WSO</t>
  </si>
  <si>
    <t>GRA</t>
  </si>
  <si>
    <t>EGN</t>
  </si>
  <si>
    <t>VCA Inc PEAD 1Q16</t>
  </si>
  <si>
    <t>Web.com Group Inc PEAD 1Q16</t>
  </si>
  <si>
    <t>WABCO Holdings Inc PEAD 1Q16</t>
  </si>
  <si>
    <t>VeriSign Inc PEAD 1Q16</t>
  </si>
  <si>
    <t>Monotype Imaging Holdings Inc PEAD 1Q16</t>
  </si>
  <si>
    <t>TripAdvisor Inc PEAD 1Q16</t>
  </si>
  <si>
    <t>Tower International Inc PEAD 1Q16</t>
  </si>
  <si>
    <t>Sonoco Products Co PEAD 1Q16</t>
  </si>
  <si>
    <t>Rovi Corp PEAD 1Q16</t>
  </si>
  <si>
    <t>Qlik Technologies Inc PEAD 1Q16</t>
  </si>
  <si>
    <t>Quintiles Transnational Holdings PEAD 1Q16</t>
  </si>
  <si>
    <t>NuVasive Inc PEAD 1Q16</t>
  </si>
  <si>
    <t>Nu Skin Enterprises Inc PEAD 1Q16</t>
  </si>
  <si>
    <t>Blue Nile Inc PEAD 1Q16</t>
  </si>
  <si>
    <t>Mosaic Co/The PEAD 1Q16</t>
  </si>
  <si>
    <t>Luxoft Holding Inc PEAD 1Q16</t>
  </si>
  <si>
    <t>LPL Financial Holdings Inc PEAD 1Q16</t>
  </si>
  <si>
    <t>LogMeIn Inc PEAD 1Q16</t>
  </si>
  <si>
    <t>GNC Holdings Inc PEAD 1Q16</t>
  </si>
  <si>
    <t>Drew Industries Inc PEAD 1Q16</t>
  </si>
  <si>
    <t>Dun &amp; Bradstreet Corp/The PEAD 1Q16</t>
  </si>
  <si>
    <t>CyberArk Software Ltd PEAD 1Q16</t>
  </si>
  <si>
    <t>Cray Inc PEAD 1Q16</t>
  </si>
  <si>
    <t>Aircastle Ltd PEAD 1Q16</t>
  </si>
  <si>
    <t>Activision Blizzard Inc PEAD 1Q16</t>
  </si>
  <si>
    <t>Allegion PLC PEAD 1Q16</t>
  </si>
  <si>
    <t>Acorda Therapeutics Inc PEAD 1Q16</t>
  </si>
  <si>
    <t>Agilent Technologies Inc Earnings 1Q16</t>
  </si>
  <si>
    <t>00846U101</t>
  </si>
  <si>
    <t>Acadia Healthcare Co Inc Earnings 1Q16</t>
  </si>
  <si>
    <t>00404A109</t>
  </si>
  <si>
    <t>B65VZ37</t>
  </si>
  <si>
    <t>Alnylam Pharmaceuticals Inc PEAD 1Q16</t>
  </si>
  <si>
    <t>02043Q107</t>
  </si>
  <si>
    <t>B00FWN1</t>
  </si>
  <si>
    <t>BorgWarner Inc PEAD 1Q16</t>
  </si>
  <si>
    <t>Cerner Corp Earnings 1Q16</t>
  </si>
  <si>
    <t>Capella Education Co PEAD 1Q16</t>
  </si>
  <si>
    <t>B0GWDP5</t>
  </si>
  <si>
    <t>Diebold Inc PEAD 1Q16</t>
  </si>
  <si>
    <t>Diodes Inc Earnings 1Q16</t>
  </si>
  <si>
    <t>Energen Corp PEAD 1Q16</t>
  </si>
  <si>
    <t>29265N108</t>
  </si>
  <si>
    <t>Essendant Inc Earnings 1Q16</t>
  </si>
  <si>
    <t>BY4K7X5</t>
  </si>
  <si>
    <t>Express Scripts Holding Co Earnings 1Q16</t>
  </si>
  <si>
    <t>30219G108</t>
  </si>
  <si>
    <t>B7QQYV9</t>
  </si>
  <si>
    <t>First American Financial Corp PEAD 1Q16</t>
  </si>
  <si>
    <t>31847R102</t>
  </si>
  <si>
    <t>B4NFPK4</t>
  </si>
  <si>
    <t>Fossil Group Inc Earnings 1Q16</t>
  </si>
  <si>
    <t>34988V106</t>
  </si>
  <si>
    <t>BBGT609</t>
  </si>
  <si>
    <t>Generac Holdings Inc Earnings 1Q16</t>
  </si>
  <si>
    <t>B6197Q2</t>
  </si>
  <si>
    <t>Group 1 Automotive Inc PEAD 1Q16</t>
  </si>
  <si>
    <t>WR Grace &amp; Co PEAD 1Q16</t>
  </si>
  <si>
    <t>38388F108</t>
  </si>
  <si>
    <t>Incyte Corp PEAD 1Q16</t>
  </si>
  <si>
    <t>45337C102</t>
  </si>
  <si>
    <t>World Fuel Services Corp PEAD 1Q16</t>
  </si>
  <si>
    <t>King Digital Entertainment Plc PEAD 1Q16</t>
  </si>
  <si>
    <t>BKJ9QQ5</t>
  </si>
  <si>
    <t>Knoll Inc PEAD 1Q16</t>
  </si>
  <si>
    <t>B051B48</t>
  </si>
  <si>
    <t>Neurocrine Biosciences Inc PEAD 1Q16</t>
  </si>
  <si>
    <t>64125C109</t>
  </si>
  <si>
    <t>Nielsen Holdings PLC PEAD 1Q16</t>
  </si>
  <si>
    <t>BWFY550</t>
  </si>
  <si>
    <t>Penske Automotive Group Inc PEAD 1Q16</t>
  </si>
  <si>
    <t>70959W103</t>
  </si>
  <si>
    <t>PBF Energy Inc PEAD 1Q16</t>
  </si>
  <si>
    <t>69318G106</t>
  </si>
  <si>
    <t>B7F4TJ7</t>
  </si>
  <si>
    <t>Restaurant Brands International I Earnings 1Q16</t>
  </si>
  <si>
    <t>76131D103</t>
  </si>
  <si>
    <t>BTF8CG1</t>
  </si>
  <si>
    <t>Select Comfort Corp PEAD 1Q16</t>
  </si>
  <si>
    <t>81616X103</t>
  </si>
  <si>
    <t>Stewart Information Services Corp PEAD 1Q16</t>
  </si>
  <si>
    <t>Molson Coors Brewing Co PEAD 1Q16</t>
  </si>
  <si>
    <t>60871R209</t>
  </si>
  <si>
    <t>B067BM3</t>
  </si>
  <si>
    <t>TEGNA Inc Earnings 1Q16</t>
  </si>
  <si>
    <t>87901J105</t>
  </si>
  <si>
    <t>BZ0P3Z5</t>
  </si>
  <si>
    <t>TreeHouse Foods Inc PEAD 1Q16</t>
  </si>
  <si>
    <t>89469A104</t>
  </si>
  <si>
    <t>B095X84</t>
  </si>
  <si>
    <t>Watsco Inc PEAD 1Q16</t>
  </si>
  <si>
    <t>Watts Water Technologies Inc Earnings 1Q16</t>
  </si>
  <si>
    <t>Wynn Resorts Ltd PEAD 1Q16</t>
  </si>
  <si>
    <t>Zoetis Inc Earnings 1Q16</t>
  </si>
  <si>
    <t>98978V103</t>
  </si>
  <si>
    <t>B95WG16</t>
  </si>
  <si>
    <t>CPA</t>
  </si>
  <si>
    <t>CF</t>
  </si>
  <si>
    <t>SWM</t>
  </si>
  <si>
    <t>STR</t>
  </si>
  <si>
    <t>NEM</t>
  </si>
  <si>
    <t>OGS</t>
  </si>
  <si>
    <t>TMUS</t>
  </si>
  <si>
    <t>GLOB</t>
  </si>
  <si>
    <t>KAR</t>
  </si>
  <si>
    <t>JACK</t>
  </si>
  <si>
    <t>NVDA</t>
  </si>
  <si>
    <t>TEX</t>
  </si>
  <si>
    <t>AMRI</t>
  </si>
  <si>
    <t>ASGN</t>
  </si>
  <si>
    <t>ATRO</t>
  </si>
  <si>
    <t>LOPE</t>
  </si>
  <si>
    <t>NTAP</t>
  </si>
  <si>
    <t>SPWR</t>
  </si>
  <si>
    <t>LZB</t>
  </si>
  <si>
    <t>PCLN</t>
  </si>
  <si>
    <t>TYL</t>
  </si>
  <si>
    <t>ADI</t>
  </si>
  <si>
    <t>DORM</t>
  </si>
  <si>
    <t>ARRS</t>
  </si>
  <si>
    <t>SNPS</t>
  </si>
  <si>
    <t>MANT</t>
  </si>
  <si>
    <t>AMAG</t>
  </si>
  <si>
    <t>WCIC</t>
  </si>
  <si>
    <t>EPAM</t>
  </si>
  <si>
    <t>LBRDA</t>
  </si>
  <si>
    <t>LPNT</t>
  </si>
  <si>
    <t>JPY Adjustment Asahi (2502 JP)</t>
  </si>
  <si>
    <t>Asahi Group Holdings Ltd</t>
  </si>
  <si>
    <t>TYO:2502</t>
  </si>
  <si>
    <t>Zayo Group Holdings Inc PEAD 1Q16</t>
  </si>
  <si>
    <t>Red Robin Gourmet Burgers Inc PEAD 1Q16</t>
  </si>
  <si>
    <t>Insperity Inc PEAD 1Q16</t>
  </si>
  <si>
    <t>ITT Corp PEAD 1Q16</t>
  </si>
  <si>
    <t>Essent Group Ltd PEAD 1Q16</t>
  </si>
  <si>
    <t>Analog Devices Inc Earnings 1Q16</t>
  </si>
  <si>
    <t>AMAG Pharmaceuticals Inc Earnings 1Q16</t>
  </si>
  <si>
    <t>00163U106</t>
  </si>
  <si>
    <t>Albany Molecular Research Inc Earnings 1Q16</t>
  </si>
  <si>
    <t>ARRIS International PLC Earnings 1Q16</t>
  </si>
  <si>
    <t>BZ04Y37</t>
  </si>
  <si>
    <t>On Assignment Inc Earnings 1Q16</t>
  </si>
  <si>
    <t>Astronics Corp Earnings 1Q16</t>
  </si>
  <si>
    <t>CF Industries Holdings Inc Earnings 1Q16</t>
  </si>
  <si>
    <t>B0G4K50</t>
  </si>
  <si>
    <t>Copa Holdings SA Earnings 1Q16</t>
  </si>
  <si>
    <t>B0TNJH9</t>
  </si>
  <si>
    <t>Dorman Products Inc Earnings 1Q16</t>
  </si>
  <si>
    <t>EPAM Systems Inc Earnings 1Q16</t>
  </si>
  <si>
    <t>29414B104</t>
  </si>
  <si>
    <t>B44Z3T8</t>
  </si>
  <si>
    <t>Globant SA Earnings 1Q16</t>
  </si>
  <si>
    <t>BP40HF4</t>
  </si>
  <si>
    <t>Jack in the Box Inc Earnings 1Q16</t>
  </si>
  <si>
    <t>KAR Auction Services Inc Earnings 1Q16</t>
  </si>
  <si>
    <t>48238T109</t>
  </si>
  <si>
    <t>B4Y1MH7</t>
  </si>
  <si>
    <t>Liberty Broadband Corp PEAD 1Q16</t>
  </si>
  <si>
    <t>BRTLBY3</t>
  </si>
  <si>
    <t>Grand Canyon Education Inc Earnings 1Q16</t>
  </si>
  <si>
    <t>38526M106</t>
  </si>
  <si>
    <t>B3F1XM1</t>
  </si>
  <si>
    <t>LifePoint Health Inc PEAD 1Q16</t>
  </si>
  <si>
    <t>53219L109</t>
  </si>
  <si>
    <t>La-Z-Boy Inc Earnings 1Q16</t>
  </si>
  <si>
    <t>ManTech International Corp/VA Earnings 1Q16</t>
  </si>
  <si>
    <t>Newmont Mining Corp Earnings 1Q16</t>
  </si>
  <si>
    <t>NetApp Inc Earnings 1Q16</t>
  </si>
  <si>
    <t>64110D104</t>
  </si>
  <si>
    <t>NVIDIA Corp Earnings 1Q16</t>
  </si>
  <si>
    <t>67066G104</t>
  </si>
  <si>
    <t>ONE Gas Inc Earnings 1Q16</t>
  </si>
  <si>
    <t>68235P108</t>
  </si>
  <si>
    <t>BJ0KXV4</t>
  </si>
  <si>
    <t>Priceline Group Inc/The Earnings 1Q16</t>
  </si>
  <si>
    <t>Synopsys Inc Earnings 1Q16</t>
  </si>
  <si>
    <t>SunPower Corp Earnings 1Q16</t>
  </si>
  <si>
    <t>B59DK93</t>
  </si>
  <si>
    <t>Questar Corp Earnings 1Q16</t>
  </si>
  <si>
    <t>Schweitzer-Mauduit International Earnings 1Q16</t>
  </si>
  <si>
    <t>Terex Corp Earnings 1Q16</t>
  </si>
  <si>
    <t>T-Mobile US Inc Earnings 1Q16</t>
  </si>
  <si>
    <t>B94Q9V0</t>
  </si>
  <si>
    <t>Tyler Technologies Inc Earnings 1Q16</t>
  </si>
  <si>
    <t>WCI Communities Inc Earnings 1Q16</t>
  </si>
  <si>
    <t>92923C807</t>
  </si>
  <si>
    <t>BCDBFX1</t>
  </si>
  <si>
    <t>CVI</t>
  </si>
  <si>
    <t>BCC</t>
  </si>
  <si>
    <t>ED</t>
  </si>
  <si>
    <t>MDCA</t>
  </si>
  <si>
    <t>SYNT</t>
  </si>
  <si>
    <t>HOT</t>
  </si>
  <si>
    <t>DISCA</t>
  </si>
  <si>
    <t>DISH</t>
  </si>
  <si>
    <t>PRGO</t>
  </si>
  <si>
    <t>CAB</t>
  </si>
  <si>
    <t>WAGE</t>
  </si>
  <si>
    <t>LH</t>
  </si>
  <si>
    <t>JWN</t>
  </si>
  <si>
    <t>AMAT</t>
  </si>
  <si>
    <t>UEIC</t>
  </si>
  <si>
    <t>AAN</t>
  </si>
  <si>
    <t>KEYS</t>
  </si>
  <si>
    <t>ECOL</t>
  </si>
  <si>
    <t>SCAI</t>
  </si>
  <si>
    <t>FANG</t>
  </si>
  <si>
    <t>FE</t>
  </si>
  <si>
    <t>IOSP</t>
  </si>
  <si>
    <t>HRL</t>
  </si>
  <si>
    <t>KALU</t>
  </si>
  <si>
    <t>LBTYA</t>
  </si>
  <si>
    <t>FTI</t>
  </si>
  <si>
    <t>RAX</t>
  </si>
  <si>
    <t>DVN</t>
  </si>
  <si>
    <t>Watts Water Technologies Inc PEAD 1Q16</t>
  </si>
  <si>
    <t>Terex Corp PEAD 1Q16</t>
  </si>
  <si>
    <t>Generac Holdings Inc PEAD 1Q16</t>
  </si>
  <si>
    <t>Fossil Group Inc PEAD 1Q16</t>
  </si>
  <si>
    <t>Express Scripts Holding Co PEAD 1Q16</t>
  </si>
  <si>
    <t>Diodes Inc PEAD 1Q16</t>
  </si>
  <si>
    <t>Agilent Technologies Inc PEAD 1Q16</t>
  </si>
  <si>
    <t>Aarons Inc Earnings 1Q16</t>
  </si>
  <si>
    <t>Applied Materials Inc Earnings 1Q16</t>
  </si>
  <si>
    <t>Boise Cascade Co Earnings 1Q16</t>
  </si>
  <si>
    <t>09739D100</t>
  </si>
  <si>
    <t>B9BP4R1</t>
  </si>
  <si>
    <t>Cabelas Inc Earnings 1Q16</t>
  </si>
  <si>
    <t>B00N2Z7</t>
  </si>
  <si>
    <t>CVR Energy Inc Earnings 1Q16</t>
  </si>
  <si>
    <t>12662P108</t>
  </si>
  <si>
    <t>B23PS12</t>
  </si>
  <si>
    <t>Discovery Communications Inc Earnings 1Q16</t>
  </si>
  <si>
    <t>25470F104</t>
  </si>
  <si>
    <t>B3D7K31</t>
  </si>
  <si>
    <t>DISH Network Corp Earnings 1Q16</t>
  </si>
  <si>
    <t>25470M109</t>
  </si>
  <si>
    <t>Devon Energy Corp PEAD 1Q16</t>
  </si>
  <si>
    <t>25179M103</t>
  </si>
  <si>
    <t>US Ecology Inc Earnings 1Q16</t>
  </si>
  <si>
    <t>91732J102</t>
  </si>
  <si>
    <t>Consolidated Edison Inc Earnings 1Q16</t>
  </si>
  <si>
    <t>Diamondback Energy Inc PEAD 1Q16</t>
  </si>
  <si>
    <t>25278X109</t>
  </si>
  <si>
    <t>B7Y8YR3</t>
  </si>
  <si>
    <t>FirstEnergy Corp PEAD 1Q16</t>
  </si>
  <si>
    <t>FMC Technologies Inc PEAD 1Q16</t>
  </si>
  <si>
    <t>30249U101</t>
  </si>
  <si>
    <t>Starwood Hotels &amp; Resorts Worldwi Earnings 1Q16</t>
  </si>
  <si>
    <t>85590A401</t>
  </si>
  <si>
    <t>B12GHV2</t>
  </si>
  <si>
    <t>Hormel Foods Corp PEAD 1Q16</t>
  </si>
  <si>
    <t>Innospec Inc PEAD 1Q16</t>
  </si>
  <si>
    <t>45768S105</t>
  </si>
  <si>
    <t>Nordstrom Inc Earnings 1Q16</t>
  </si>
  <si>
    <t>Kaiser Aluminum Corp PEAD 1Q16</t>
  </si>
  <si>
    <t>B15CJ33</t>
  </si>
  <si>
    <t>Keysight Technologies Inc Earnings 1Q16</t>
  </si>
  <si>
    <t>49338L103</t>
  </si>
  <si>
    <t>BQZJ0Q9</t>
  </si>
  <si>
    <t>Liberty Global PLC PEAD 1Q16</t>
  </si>
  <si>
    <t>B8W6766</t>
  </si>
  <si>
    <t>Laboratory Corp of America Holdin Earnings 1Q16</t>
  </si>
  <si>
    <t>50540R409</t>
  </si>
  <si>
    <t>MDC Partners Inc Earnings 1Q16</t>
  </si>
  <si>
    <t>Patrick Industries Inc Earnings 1Q16</t>
  </si>
  <si>
    <t>Perrigo Co PLC Earnings 1Q16</t>
  </si>
  <si>
    <t>BGH1M56</t>
  </si>
  <si>
    <t>Rackspace Hosting Inc PEAD 1Q16</t>
  </si>
  <si>
    <t>Surgical Care Affiliates Inc PEAD 1Q16</t>
  </si>
  <si>
    <t>86881L106</t>
  </si>
  <si>
    <t>BFTDJM9</t>
  </si>
  <si>
    <t>Syntel Inc Earnings 1Q16</t>
  </si>
  <si>
    <t>87162H103</t>
  </si>
  <si>
    <t>Universal Electronics Inc Earnings 1Q16</t>
  </si>
  <si>
    <t>WageWorks Inc Earnings 1Q16</t>
  </si>
  <si>
    <t>B6WG4R2</t>
  </si>
  <si>
    <t>CST</t>
  </si>
  <si>
    <t>CCC</t>
  </si>
  <si>
    <t>CIR</t>
  </si>
  <si>
    <t>VFC</t>
  </si>
  <si>
    <t>B</t>
  </si>
  <si>
    <t>VMI</t>
  </si>
  <si>
    <t>SCOR</t>
  </si>
  <si>
    <t>NBL</t>
  </si>
  <si>
    <t>GPOR</t>
  </si>
  <si>
    <t>ITRI</t>
  </si>
  <si>
    <t>CHE</t>
  </si>
  <si>
    <t>OIS</t>
  </si>
  <si>
    <t>AIMC</t>
  </si>
  <si>
    <t>DPS</t>
  </si>
  <si>
    <t>UFPI</t>
  </si>
  <si>
    <t>LDRH</t>
  </si>
  <si>
    <t>EIG</t>
  </si>
  <si>
    <t>MAR</t>
  </si>
  <si>
    <t>GRMN</t>
  </si>
  <si>
    <t>WCI Communities Inc PEAD 1Q16</t>
  </si>
  <si>
    <t>SunPower Corp PEAD 1Q16</t>
  </si>
  <si>
    <t>Synopsys Inc PEAD 1Q16</t>
  </si>
  <si>
    <t>Priceline Group Inc/The PEAD 1Q16</t>
  </si>
  <si>
    <t>NVIDIA Corp PEAD 1Q16</t>
  </si>
  <si>
    <t>NetApp Inc PEAD 1Q16</t>
  </si>
  <si>
    <t>ManTech International Corp/VA PEAD 1Q16</t>
  </si>
  <si>
    <t>La-Z-Boy Inc PEAD 1Q16</t>
  </si>
  <si>
    <t>Grand Canyon Education Inc PEAD 1Q16</t>
  </si>
  <si>
    <t>KAR Auction Services Inc PEAD 1Q16</t>
  </si>
  <si>
    <t>Globant SA PEAD 1Q16</t>
  </si>
  <si>
    <t>EPAM Systems Inc PEAD 1Q16</t>
  </si>
  <si>
    <t>Dorman Products Inc PEAD 1Q16</t>
  </si>
  <si>
    <t>Copa Holdings SA PEAD 1Q16</t>
  </si>
  <si>
    <t>CF Industries Holdings Inc PEAD 1Q16</t>
  </si>
  <si>
    <t>Astronics Corp PEAD 1Q16</t>
  </si>
  <si>
    <t>On Assignment Inc PEAD 1Q16</t>
  </si>
  <si>
    <t>ARRIS International PLC PEAD 1Q16</t>
  </si>
  <si>
    <t>Albany Molecular Research Inc PEAD 1Q16</t>
  </si>
  <si>
    <t>AMAG Pharmaceuticals Inc PEAD 1Q16</t>
  </si>
  <si>
    <t>Analog Devices Inc PEAD 1Q16</t>
  </si>
  <si>
    <t>Altra Industrial Motion Corp PEAD 1Q16</t>
  </si>
  <si>
    <t>02208R106</t>
  </si>
  <si>
    <t>B1L82T2</t>
  </si>
  <si>
    <t>Barnes Group Inc Earnings 1Q16</t>
  </si>
  <si>
    <t>Calgon Carbon Corp Earnings 1Q16</t>
  </si>
  <si>
    <t>Chemed Corp PEAD 1Q16</t>
  </si>
  <si>
    <t>16359R103</t>
  </si>
  <si>
    <t>CIRCOR International Inc Earnings 1Q16</t>
  </si>
  <si>
    <t>17273K109</t>
  </si>
  <si>
    <t>CST Brands Inc Earnings 1Q16</t>
  </si>
  <si>
    <t>12646R105</t>
  </si>
  <si>
    <t>B9GD0X8</t>
  </si>
  <si>
    <t>Dr Pepper Snapple Group Inc PEAD 1Q16</t>
  </si>
  <si>
    <t>B2QW0Z8</t>
  </si>
  <si>
    <t>Employers Holdings Inc PEAD 1Q16</t>
  </si>
  <si>
    <t>B1Q1RR9</t>
  </si>
  <si>
    <t>Gulfport Energy Corp PEAD 1Q16</t>
  </si>
  <si>
    <t>Garmin Ltd PEAD 1Q16</t>
  </si>
  <si>
    <t>B3Z5T14</t>
  </si>
  <si>
    <t>Itron Inc PEAD 1Q16</t>
  </si>
  <si>
    <t>LDR Holding Corp PEAD 1Q16</t>
  </si>
  <si>
    <t>50185U105</t>
  </si>
  <si>
    <t>BDSV890</t>
  </si>
  <si>
    <t>Marriott International Inc/MD PEAD 1Q16</t>
  </si>
  <si>
    <t>Noble Energy Inc PEAD 1Q16</t>
  </si>
  <si>
    <t>Oil States International Inc PEAD 1Q16</t>
  </si>
  <si>
    <t>comScore Inc PEAD 1Q16</t>
  </si>
  <si>
    <t>20564W105</t>
  </si>
  <si>
    <t>B1YWRF2</t>
  </si>
  <si>
    <t>Universal Forest Products Inc PEAD 1Q16</t>
  </si>
  <si>
    <t>VF Corp Earnings 1Q16</t>
  </si>
  <si>
    <t>Valmont Industries Inc PEAD 1Q16</t>
  </si>
  <si>
    <t>OKE</t>
  </si>
  <si>
    <t>IPXL</t>
  </si>
  <si>
    <t>DEPO</t>
  </si>
  <si>
    <t>TMH</t>
  </si>
  <si>
    <t>VECO</t>
  </si>
  <si>
    <t>ROG</t>
  </si>
  <si>
    <t>CPS</t>
  </si>
  <si>
    <t>AGN</t>
  </si>
  <si>
    <t>NDSN</t>
  </si>
  <si>
    <t>CBPX</t>
  </si>
  <si>
    <t>MMSI</t>
  </si>
  <si>
    <t>HURN</t>
  </si>
  <si>
    <t>EVHC</t>
  </si>
  <si>
    <t>ALE</t>
  </si>
  <si>
    <t>WM</t>
  </si>
  <si>
    <t>DUK</t>
  </si>
  <si>
    <t>FLS</t>
  </si>
  <si>
    <t>SIX</t>
  </si>
  <si>
    <t>GTS</t>
  </si>
  <si>
    <t>FNGN</t>
  </si>
  <si>
    <t>WIRE</t>
  </si>
  <si>
    <t>TRN</t>
  </si>
  <si>
    <t>VA</t>
  </si>
  <si>
    <t>MGM</t>
  </si>
  <si>
    <t>SAM</t>
  </si>
  <si>
    <t>H</t>
  </si>
  <si>
    <t>WAB</t>
  </si>
  <si>
    <t>CHH</t>
  </si>
  <si>
    <t>LDOS</t>
  </si>
  <si>
    <t>AGIO</t>
  </si>
  <si>
    <t>ROCK</t>
  </si>
  <si>
    <t>SODA</t>
  </si>
  <si>
    <t>PRTA</t>
  </si>
  <si>
    <t>IDCC</t>
  </si>
  <si>
    <t>Terex Corp Value-Event</t>
  </si>
  <si>
    <t>Iconix Brand Group Inc Value-Event</t>
  </si>
  <si>
    <t>ICON</t>
  </si>
  <si>
    <t>Universal Electronics Inc PEAD 1Q16</t>
  </si>
  <si>
    <t>Syntel Inc PEAD 1Q16</t>
  </si>
  <si>
    <t>Perrigo Co PLC PEAD 1Q16</t>
  </si>
  <si>
    <t>Patrick Industries Inc PEAD 1Q16</t>
  </si>
  <si>
    <t>MDC Partners Inc PEAD 1Q16</t>
  </si>
  <si>
    <t>Keysight Technologies Inc PEAD 1Q16</t>
  </si>
  <si>
    <t>Nordstrom Inc PEAD 1Q16</t>
  </si>
  <si>
    <t>Starwood Hotels &amp; Resorts Worldwi PEAD 1Q16</t>
  </si>
  <si>
    <t>US Ecology Inc PEAD 1Q16</t>
  </si>
  <si>
    <t>DISH Network Corp PEAD 1Q16</t>
  </si>
  <si>
    <t>CVR Energy Inc PEAD 1Q16</t>
  </si>
  <si>
    <t>Cabelas Inc PEAD 1Q16</t>
  </si>
  <si>
    <t>Applied Materials Inc PEAD 1Q16</t>
  </si>
  <si>
    <t>Aarons Inc PEAD 1Q16</t>
  </si>
  <si>
    <t>Agios Pharmaceuticals Inc PEAD 1Q16</t>
  </si>
  <si>
    <t>00847X104</t>
  </si>
  <si>
    <t>BCBVTX1</t>
  </si>
  <si>
    <t>Allergan plc Earnings 1Q16</t>
  </si>
  <si>
    <t>BY9D546</t>
  </si>
  <si>
    <t>ALLETE Inc PEAD 1Q16</t>
  </si>
  <si>
    <t>B02R1L6</t>
  </si>
  <si>
    <t>Continental Building Products Inc Earnings 1Q16</t>
  </si>
  <si>
    <t>BJBQ1S4</t>
  </si>
  <si>
    <t>Choice Hotels International Inc PEAD 1Q16</t>
  </si>
  <si>
    <t>Cooper-Standard Holding Inc Earnings 1Q16</t>
  </si>
  <si>
    <t>21676P103</t>
  </si>
  <si>
    <t>B51JS17</t>
  </si>
  <si>
    <t>Depomed Inc Earnings 1Q16</t>
  </si>
  <si>
    <t>Duke Energy Corp PEAD 1Q16</t>
  </si>
  <si>
    <t>26441C204</t>
  </si>
  <si>
    <t>B7VD3F2</t>
  </si>
  <si>
    <t>Envision Healthcare Holdings Inc Earnings 1Q16</t>
  </si>
  <si>
    <t>29413U103</t>
  </si>
  <si>
    <t>BCT5P15</t>
  </si>
  <si>
    <t>Flowserve Corp PEAD 1Q16</t>
  </si>
  <si>
    <t>34354P105</t>
  </si>
  <si>
    <t>Financial Engines Inc PEAD 1Q16</t>
  </si>
  <si>
    <t>B65V2X6</t>
  </si>
  <si>
    <t>Triple-S Management Corp PEAD 1Q16</t>
  </si>
  <si>
    <t>B29GJQ1</t>
  </si>
  <si>
    <t>Hyatt Hotels Corp PEAD 1Q16</t>
  </si>
  <si>
    <t>B5B82X4</t>
  </si>
  <si>
    <t>Huron Consulting Group Inc Earnings 1Q16</t>
  </si>
  <si>
    <t>B018V76</t>
  </si>
  <si>
    <t>InterDigital Inc/PA PEAD 1Q16</t>
  </si>
  <si>
    <t>45867G101</t>
  </si>
  <si>
    <t>Impax Laboratories Inc Earnings 1Q16</t>
  </si>
  <si>
    <t>45256B101</t>
  </si>
  <si>
    <t>Leidos Holdings Inc PEAD 1Q16</t>
  </si>
  <si>
    <t>BDV82B8</t>
  </si>
  <si>
    <t>MGM Resorts International PEAD 1Q16</t>
  </si>
  <si>
    <t>Merit Medical Systems Inc Earnings 1Q16</t>
  </si>
  <si>
    <t>Nordson Corp Earnings 1Q16</t>
  </si>
  <si>
    <t>ONEOK Inc Earnings 1Q16</t>
  </si>
  <si>
    <t>PROTHENA CORP PLC PEAD 1Q16</t>
  </si>
  <si>
    <t>B91XRN2</t>
  </si>
  <si>
    <t>Gibraltar Industries Inc PEAD 1Q16</t>
  </si>
  <si>
    <t>Rogers Corp Earnings 1Q16</t>
  </si>
  <si>
    <t>Boston Beer Co Inc/The PEAD 1Q16</t>
  </si>
  <si>
    <t>Six Flags Entertainment Corp PEAD 1Q16</t>
  </si>
  <si>
    <t>83001A102</t>
  </si>
  <si>
    <t>B43VKB8</t>
  </si>
  <si>
    <t>SodaStream International Ltd PEAD 1Q16</t>
  </si>
  <si>
    <t>B5N90N1</t>
  </si>
  <si>
    <t>Team Health Holdings Inc Earnings 1Q16</t>
  </si>
  <si>
    <t>87817A107</t>
  </si>
  <si>
    <t>B51NDL4</t>
  </si>
  <si>
    <t>Trinity Industries Inc PEAD 1Q16</t>
  </si>
  <si>
    <t>Virgin America Inc PEAD 1Q16</t>
  </si>
  <si>
    <t>92765X208</t>
  </si>
  <si>
    <t>BSJCHQ7</t>
  </si>
  <si>
    <t>Veeco Instruments Inc Earnings 1Q16</t>
  </si>
  <si>
    <t>Wabtec Corp/DE PEAD 1Q16</t>
  </si>
  <si>
    <t>Encore Wire Corp PEAD 1Q16</t>
  </si>
  <si>
    <t>Waste Management Inc PEAD 1Q16</t>
  </si>
  <si>
    <t>94106L109</t>
  </si>
  <si>
    <t>DY</t>
  </si>
  <si>
    <t>SLCA</t>
  </si>
  <si>
    <t>AER</t>
  </si>
  <si>
    <t>INSY</t>
  </si>
  <si>
    <t>ANIP</t>
  </si>
  <si>
    <t>SAH</t>
  </si>
  <si>
    <t>MASI</t>
  </si>
  <si>
    <t>FELE</t>
  </si>
  <si>
    <t>RP</t>
  </si>
  <si>
    <t>CPRT</t>
  </si>
  <si>
    <t>HLS</t>
  </si>
  <si>
    <t>FSLR</t>
  </si>
  <si>
    <t>M</t>
  </si>
  <si>
    <t>HF</t>
  </si>
  <si>
    <t>PZZA</t>
  </si>
  <si>
    <t>WWW</t>
  </si>
  <si>
    <t>WLK</t>
  </si>
  <si>
    <t>JAZZ</t>
  </si>
  <si>
    <t>CTB</t>
  </si>
  <si>
    <t>ABCO</t>
  </si>
  <si>
    <t>EXLS</t>
  </si>
  <si>
    <t>ASTE</t>
  </si>
  <si>
    <t>HAWK</t>
  </si>
  <si>
    <t>VRSK</t>
  </si>
  <si>
    <t>TOL</t>
  </si>
  <si>
    <t>EXAM</t>
  </si>
  <si>
    <t>AEE</t>
  </si>
  <si>
    <t>DE</t>
  </si>
  <si>
    <t>USM</t>
  </si>
  <si>
    <t>BRC</t>
  </si>
  <si>
    <t>COMM</t>
  </si>
  <si>
    <t>LNG</t>
  </si>
  <si>
    <t>THRM</t>
  </si>
  <si>
    <t>HRTX</t>
  </si>
  <si>
    <t>45824V209</t>
  </si>
  <si>
    <t>B4QRG71</t>
  </si>
  <si>
    <t>VF Corp PEAD 1Q16</t>
  </si>
  <si>
    <t>CST Brands Inc PEAD 1Q16</t>
  </si>
  <si>
    <t>CIRCOR International Inc PEAD 1Q16</t>
  </si>
  <si>
    <t>Calgon Carbon Corp PEAD 1Q16</t>
  </si>
  <si>
    <t>Barnes Group Inc PEAD 1Q16</t>
  </si>
  <si>
    <t>Advisory Board Co/The Earnings 1Q16</t>
  </si>
  <si>
    <t>00762W107</t>
  </si>
  <si>
    <t>Ameren Corp PEAD 1Q16</t>
  </si>
  <si>
    <t>AerCap Holdings NV Earnings 1Q16</t>
  </si>
  <si>
    <t>B1HHKD3</t>
  </si>
  <si>
    <t>ANI Pharmaceuticals Inc Earnings 1Q16</t>
  </si>
  <si>
    <t>00182C103</t>
  </si>
  <si>
    <t>BCDWBX6</t>
  </si>
  <si>
    <t>Astec Industries Inc Earnings 1Q16</t>
  </si>
  <si>
    <t>Brady Corp PEAD 1Q16</t>
  </si>
  <si>
    <t>CommScope Holding Co Inc PEAD 1Q16</t>
  </si>
  <si>
    <t>20337X109</t>
  </si>
  <si>
    <t>BFRBX34</t>
  </si>
  <si>
    <t>Copart Inc Earnings 1Q16</t>
  </si>
  <si>
    <t>Cooper Tire &amp; Rubber Co Earnings 1Q16</t>
  </si>
  <si>
    <t>Deere &amp; Co PEAD 1Q16</t>
  </si>
  <si>
    <t>Dycom Industries Inc Earnings 1Q16</t>
  </si>
  <si>
    <t>ExamWorks Group Inc Earnings 1Q16</t>
  </si>
  <si>
    <t>30066A105</t>
  </si>
  <si>
    <t>B4N8VP0</t>
  </si>
  <si>
    <t>ExlService Holdings Inc Earnings 1Q16</t>
  </si>
  <si>
    <t>B07LST0</t>
  </si>
  <si>
    <t>Franklin Electric Co Inc Earnings 1Q16</t>
  </si>
  <si>
    <t>First Solar Inc Earnings 1Q16</t>
  </si>
  <si>
    <t>B1HMF22</t>
  </si>
  <si>
    <t>Blackhawk Network Holdings Inc Earnings 1Q16</t>
  </si>
  <si>
    <t>B9GPVY2</t>
  </si>
  <si>
    <t>HFF Inc Earnings 1Q16</t>
  </si>
  <si>
    <t>40418F108</t>
  </si>
  <si>
    <t>B1Q1RT1</t>
  </si>
  <si>
    <t>HealthSouth Corp Earnings 1Q16</t>
  </si>
  <si>
    <t>B1G9B93</t>
  </si>
  <si>
    <t>Heron Therapeutics Inc PEAD 1Q16</t>
  </si>
  <si>
    <t>BJ0XLZ3</t>
  </si>
  <si>
    <t>Jazz Pharmaceuticals PLC Earnings 1Q16</t>
  </si>
  <si>
    <t>B4Q5ZN4</t>
  </si>
  <si>
    <t>Cheniere Energy Inc PEAD 1Q16</t>
  </si>
  <si>
    <t>16411R208</t>
  </si>
  <si>
    <t>Macys Inc Earnings 1Q16</t>
  </si>
  <si>
    <t>55616P104</t>
  </si>
  <si>
    <t>Masimo Corp Earnings 1Q16</t>
  </si>
  <si>
    <t>B1YWR63</t>
  </si>
  <si>
    <t>Papa Johns International Inc Earnings 1Q16</t>
  </si>
  <si>
    <t>RealPage Inc Earnings 1Q16</t>
  </si>
  <si>
    <t>75606N109</t>
  </si>
  <si>
    <t>B4W2S29</t>
  </si>
  <si>
    <t>Sonic Automotive Inc Earnings 1Q16</t>
  </si>
  <si>
    <t>83545G102</t>
  </si>
  <si>
    <t>US Silica Holdings Inc Earnings 1Q16</t>
  </si>
  <si>
    <t>B7GGNT0</t>
  </si>
  <si>
    <t>Gentherm Inc PEAD 1Q16</t>
  </si>
  <si>
    <t>37253A103</t>
  </si>
  <si>
    <t>B8JFD24</t>
  </si>
  <si>
    <t>Toll Brothers Inc Earnings 1Q16</t>
  </si>
  <si>
    <t>United States Cellular Corp PEAD 1Q16</t>
  </si>
  <si>
    <t>Verisk Analytics Inc Earnings 1Q16</t>
  </si>
  <si>
    <t>92345Y106</t>
  </si>
  <si>
    <t>B4P9W92</t>
  </si>
  <si>
    <t>Westlake Chemical Corp Earnings 1Q16</t>
  </si>
  <si>
    <t>B01ZP20</t>
  </si>
  <si>
    <t>Wolverine World Wide Inc Earnings 1Q16</t>
  </si>
  <si>
    <t>MBLY</t>
  </si>
  <si>
    <t>CLR</t>
  </si>
  <si>
    <t>PRAH</t>
  </si>
  <si>
    <t>ECPG</t>
  </si>
  <si>
    <t>HFC</t>
  </si>
  <si>
    <t>UVE</t>
  </si>
  <si>
    <t>DRII</t>
  </si>
  <si>
    <t>SSTK</t>
  </si>
  <si>
    <t>IMAX</t>
  </si>
  <si>
    <t>RSPP</t>
  </si>
  <si>
    <t>AMSG</t>
  </si>
  <si>
    <t>XPO</t>
  </si>
  <si>
    <t>PE</t>
  </si>
  <si>
    <t>AAOI</t>
  </si>
  <si>
    <t>TUMI</t>
  </si>
  <si>
    <t>HTH</t>
  </si>
  <si>
    <t>RGR</t>
  </si>
  <si>
    <t>CLH</t>
  </si>
  <si>
    <t>CNK</t>
  </si>
  <si>
    <t>DOOR</t>
  </si>
  <si>
    <t>ADPT</t>
  </si>
  <si>
    <t>CSGP</t>
  </si>
  <si>
    <t>RLGY</t>
  </si>
  <si>
    <t>LB</t>
  </si>
  <si>
    <t>SATS</t>
  </si>
  <si>
    <t>CRM</t>
  </si>
  <si>
    <t>SPTN</t>
  </si>
  <si>
    <t>CLGX</t>
  </si>
  <si>
    <t>HSNI</t>
  </si>
  <si>
    <t>FRGI</t>
  </si>
  <si>
    <t>AVG</t>
  </si>
  <si>
    <t>FARO</t>
  </si>
  <si>
    <t>TILE</t>
  </si>
  <si>
    <t>GLRE</t>
  </si>
  <si>
    <t>THC</t>
  </si>
  <si>
    <t>LNT</t>
  </si>
  <si>
    <t>DDS</t>
  </si>
  <si>
    <t>AWI</t>
  </si>
  <si>
    <t>PDCE</t>
  </si>
  <si>
    <t>CRZO</t>
  </si>
  <si>
    <t>Veeco Instruments Inc PEAD 1Q16</t>
  </si>
  <si>
    <t>Team Health Holdings Inc PEAD 1Q16</t>
  </si>
  <si>
    <t>Rogers Corp PEAD 1Q16</t>
  </si>
  <si>
    <t>Nordson Corp PEAD 1Q16</t>
  </si>
  <si>
    <t>Merit Medical Systems Inc PEAD 1Q16</t>
  </si>
  <si>
    <t>Huron Consulting Group Inc PEAD 1Q16</t>
  </si>
  <si>
    <t>Envision Healthcare Holdings Inc PEAD 1Q16</t>
  </si>
  <si>
    <t>Depomed Inc PEAD 1Q16</t>
  </si>
  <si>
    <t>Cooper-Standard Holding Inc PEAD 1Q16</t>
  </si>
  <si>
    <t>Continental Building Products Inc PEAD 1Q16</t>
  </si>
  <si>
    <t>Applied Optoelectronics Inc Earnings 1Q16</t>
  </si>
  <si>
    <t>03823U102</t>
  </si>
  <si>
    <t>BDW0D09</t>
  </si>
  <si>
    <t>Adeptus Health Inc Earnings 1Q16</t>
  </si>
  <si>
    <t>BNBPLY5</t>
  </si>
  <si>
    <t>Amsurg Corp Earnings 1Q16</t>
  </si>
  <si>
    <t>03232P405</t>
  </si>
  <si>
    <t>AVG Technologies NV Earnings 1Q16</t>
  </si>
  <si>
    <t>B7GH382</t>
  </si>
  <si>
    <t>Armstrong World Industries Inc PEAD 1Q16</t>
  </si>
  <si>
    <t>04247X102</t>
  </si>
  <si>
    <t>B1FT462</t>
  </si>
  <si>
    <t>CoreLogic Inc/United States Earnings 1Q16</t>
  </si>
  <si>
    <t>21871D103</t>
  </si>
  <si>
    <t>B5541Y2</t>
  </si>
  <si>
    <t>Clean Harbors Inc Earnings 1Q16</t>
  </si>
  <si>
    <t>Continental Resources Inc/OK Earnings 1Q16</t>
  </si>
  <si>
    <t>B1XGWS3</t>
  </si>
  <si>
    <t>Cinemark Holdings Inc Earnings 1Q16</t>
  </si>
  <si>
    <t>17243V102</t>
  </si>
  <si>
    <t>B1W7RQ0</t>
  </si>
  <si>
    <t>salesforce.com inc Earnings 1Q16</t>
  </si>
  <si>
    <t>79466L302</t>
  </si>
  <si>
    <t>Carrizo Oil &amp; Gas Inc PEAD 1Q16</t>
  </si>
  <si>
    <t>CoStar Group Inc Earnings 1Q16</t>
  </si>
  <si>
    <t>22160N109</t>
  </si>
  <si>
    <t>Dillards Inc PEAD 1Q16</t>
  </si>
  <si>
    <t>Masonite International Corp Earnings 1Q16</t>
  </si>
  <si>
    <t>BCZM468</t>
  </si>
  <si>
    <t>Diamond Resorts International Inc Earnings 1Q16</t>
  </si>
  <si>
    <t>25272T104</t>
  </si>
  <si>
    <t>BC9ZHP3</t>
  </si>
  <si>
    <t>Encore Capital Group Inc Earnings 1Q16</t>
  </si>
  <si>
    <t>FARO Technologies Inc Earnings 1Q16</t>
  </si>
  <si>
    <t>Fiesta Restaurant Group Inc Earnings 1Q16</t>
  </si>
  <si>
    <t>31660B101</t>
  </si>
  <si>
    <t>B7V5P52</t>
  </si>
  <si>
    <t>Greenlight Capital Re Ltd PEAD 1Q16</t>
  </si>
  <si>
    <t>B1XRCZ3</t>
  </si>
  <si>
    <t>HollyFrontier Corp Earnings 1Q16</t>
  </si>
  <si>
    <t>B5VX1H6</t>
  </si>
  <si>
    <t>HSN Inc Earnings 1Q16</t>
  </si>
  <si>
    <t>B3CLRB1</t>
  </si>
  <si>
    <t>Hilltop Holdings Inc Earnings 1Q16</t>
  </si>
  <si>
    <t>IMAX Corp Earnings 1Q16</t>
  </si>
  <si>
    <t>L Brands Inc Earnings 1Q16</t>
  </si>
  <si>
    <t>B9M2WX3</t>
  </si>
  <si>
    <t>Alliant Energy Corp PEAD 1Q16</t>
  </si>
  <si>
    <t>Mobileye NV Earnings 1Q16</t>
  </si>
  <si>
    <t>BPBFT01</t>
  </si>
  <si>
    <t>Nautilus Inc PEAD 1Q16</t>
  </si>
  <si>
    <t>PDC Energy Inc PEAD 1Q16</t>
  </si>
  <si>
    <t>69327R101</t>
  </si>
  <si>
    <t>B89M5F2</t>
  </si>
  <si>
    <t>Parsley Energy Inc Earnings 1Q16</t>
  </si>
  <si>
    <t>BMMV736</t>
  </si>
  <si>
    <t>PRA Health Sciences Inc Earnings 1Q16</t>
  </si>
  <si>
    <t>69354M108</t>
  </si>
  <si>
    <t>BSHZ3V5</t>
  </si>
  <si>
    <t>Sturm Ruger &amp; Co Inc Earnings 1Q16</t>
  </si>
  <si>
    <t>Realogy Holdings Corp Earnings 1Q16</t>
  </si>
  <si>
    <t>75605Y106</t>
  </si>
  <si>
    <t>B5T0CW1</t>
  </si>
  <si>
    <t>RSP Permian Inc Earnings 1Q16</t>
  </si>
  <si>
    <t>74978Q105</t>
  </si>
  <si>
    <t>BJ0JSM7</t>
  </si>
  <si>
    <t>EchoStar Corp Earnings 1Q16</t>
  </si>
  <si>
    <t>B2NC471</t>
  </si>
  <si>
    <t>SpartanNash Co Earnings 1Q16</t>
  </si>
  <si>
    <t>BN40158</t>
  </si>
  <si>
    <t>Shutterstock Inc Earnings 1Q16</t>
  </si>
  <si>
    <t>B7ZR219</t>
  </si>
  <si>
    <t>Tenet Healthcare Corp PEAD 1Q16</t>
  </si>
  <si>
    <t>88033G407</t>
  </si>
  <si>
    <t>B8DMK08</t>
  </si>
  <si>
    <t>Interface Inc Earnings 1Q16</t>
  </si>
  <si>
    <t>B86V808</t>
  </si>
  <si>
    <t>Tumi Holdings Inc Earnings 1Q16</t>
  </si>
  <si>
    <t>89969Q104</t>
  </si>
  <si>
    <t>B7YQQS2</t>
  </si>
  <si>
    <t>Universal Insurance Holdings Inc Earnings 1Q16</t>
  </si>
  <si>
    <t>91359V107</t>
  </si>
  <si>
    <t>XPO Logistics Inc Earnings 1Q16</t>
  </si>
  <si>
    <t>B6Z1355</t>
  </si>
  <si>
    <t>TREE</t>
  </si>
  <si>
    <t>TRGP</t>
  </si>
  <si>
    <t>WNR</t>
  </si>
  <si>
    <t>OMF</t>
  </si>
  <si>
    <t>PCRX</t>
  </si>
  <si>
    <t>STMP</t>
  </si>
  <si>
    <t>VC</t>
  </si>
  <si>
    <t>GPS</t>
  </si>
  <si>
    <t>IONS</t>
  </si>
  <si>
    <t>KSS</t>
  </si>
  <si>
    <t>CCOI</t>
  </si>
  <si>
    <t>ZOES</t>
  </si>
  <si>
    <t>OLED</t>
  </si>
  <si>
    <t>SEAS</t>
  </si>
  <si>
    <t>AL</t>
  </si>
  <si>
    <t>NXST</t>
  </si>
  <si>
    <t>CNSL</t>
  </si>
  <si>
    <t>SFM</t>
  </si>
  <si>
    <t>KW</t>
  </si>
  <si>
    <t>SAFM</t>
  </si>
  <si>
    <t>BGS</t>
  </si>
  <si>
    <t>AMWD</t>
  </si>
  <si>
    <t>AMCX</t>
  </si>
  <si>
    <t>RGEN</t>
  </si>
  <si>
    <t>PDCO</t>
  </si>
  <si>
    <t>SERV</t>
  </si>
  <si>
    <t>INTU</t>
  </si>
  <si>
    <t>MDVN</t>
  </si>
  <si>
    <t>ANSS</t>
  </si>
  <si>
    <t>HNT</t>
  </si>
  <si>
    <t>MNST</t>
  </si>
  <si>
    <t>HLF</t>
  </si>
  <si>
    <t>ZBRA</t>
  </si>
  <si>
    <t>INCR</t>
  </si>
  <si>
    <t>SBAC</t>
  </si>
  <si>
    <t>LKQ</t>
  </si>
  <si>
    <t>PWR</t>
  </si>
  <si>
    <t>PEGA</t>
  </si>
  <si>
    <t>ACIW</t>
  </si>
  <si>
    <t>TRS</t>
  </si>
  <si>
    <t>CRI</t>
  </si>
  <si>
    <t>MHK</t>
  </si>
  <si>
    <t>HMHC</t>
  </si>
  <si>
    <t>VAC</t>
  </si>
  <si>
    <t>INOV</t>
  </si>
  <si>
    <t>FCN</t>
  </si>
  <si>
    <t>GTLS</t>
  </si>
  <si>
    <t>DWA</t>
  </si>
  <si>
    <t>VSI</t>
  </si>
  <si>
    <t>EIX</t>
  </si>
  <si>
    <t>WMGI</t>
  </si>
  <si>
    <t>WTR</t>
  </si>
  <si>
    <t>WBMD</t>
  </si>
  <si>
    <t>BNFT</t>
  </si>
  <si>
    <t>CBRL</t>
  </si>
  <si>
    <t>TNC</t>
  </si>
  <si>
    <t>DXCM</t>
  </si>
  <si>
    <t>XENT</t>
  </si>
  <si>
    <t>LXK</t>
  </si>
  <si>
    <t>NCLH</t>
  </si>
  <si>
    <t>AAC</t>
  </si>
  <si>
    <t>ATRC</t>
  </si>
  <si>
    <t>FIX</t>
  </si>
  <si>
    <t>HD</t>
  </si>
  <si>
    <t>NEWP</t>
  </si>
  <si>
    <t>TREX</t>
  </si>
  <si>
    <t>SF</t>
  </si>
  <si>
    <t>ALDR</t>
  </si>
  <si>
    <t>Macys Inc Value-Event</t>
  </si>
  <si>
    <t>Wolverine World Wide Inc PEAD 1Q16</t>
  </si>
  <si>
    <t>Westlake Chemical Corp PEAD 1Q16</t>
  </si>
  <si>
    <t>Verisk Analytics Inc PEAD 1Q16</t>
  </si>
  <si>
    <t>Toll Brothers Inc PEAD 1Q16</t>
  </si>
  <si>
    <t>US Silica Holdings Inc PEAD 1Q16</t>
  </si>
  <si>
    <t>Sonic Automotive Inc PEAD 1Q16</t>
  </si>
  <si>
    <t>RealPage Inc PEAD 1Q16</t>
  </si>
  <si>
    <t>Papa Johns International Inc PEAD 1Q16</t>
  </si>
  <si>
    <t>Masimo Corp PEAD 1Q16</t>
  </si>
  <si>
    <t>Macys Inc PEAD 1Q16</t>
  </si>
  <si>
    <t>Jazz Pharmaceuticals PLC PEAD 1Q16</t>
  </si>
  <si>
    <t>Insys Therapeutics Inc PEAD 1Q16</t>
  </si>
  <si>
    <t>HFF Inc PEAD 1Q16</t>
  </si>
  <si>
    <t>Blackhawk Network Holdings Inc PEAD 1Q16</t>
  </si>
  <si>
    <t>Franklin Electric Co Inc PEAD 1Q16</t>
  </si>
  <si>
    <t>ExlService Holdings Inc PEAD 1Q16</t>
  </si>
  <si>
    <t>ExamWorks Group Inc PEAD 1Q16</t>
  </si>
  <si>
    <t>Dycom Industries Inc PEAD 1Q16</t>
  </si>
  <si>
    <t>Copart Inc PEAD 1Q16</t>
  </si>
  <si>
    <t>ANI Pharmaceuticals Inc PEAD 1Q16</t>
  </si>
  <si>
    <t>AerCap Holdings NV PEAD 1Q16</t>
  </si>
  <si>
    <t>Advisory Board Co/The PEAD 1Q16</t>
  </si>
  <si>
    <t>AAC Holdings Inc PEAD 1Q16</t>
  </si>
  <si>
    <t>BQZJBY4</t>
  </si>
  <si>
    <t>ACI Worldwide Inc Earnings 1Q16</t>
  </si>
  <si>
    <t>Air Lease Corp Earnings 1Q16</t>
  </si>
  <si>
    <t>00912X302</t>
  </si>
  <si>
    <t>B3XS562</t>
  </si>
  <si>
    <t>Alder Biopharmaceuticals Inc PEAD 1Q16</t>
  </si>
  <si>
    <t>BLZHCS4</t>
  </si>
  <si>
    <t>AMC Networks Inc Earnings 1Q16</t>
  </si>
  <si>
    <t>00164V103</t>
  </si>
  <si>
    <t>B4MG4Z6</t>
  </si>
  <si>
    <t>American Woodmark Corp Earnings 1Q16</t>
  </si>
  <si>
    <t>ANSYS Inc Earnings 1Q16</t>
  </si>
  <si>
    <t>03662Q105</t>
  </si>
  <si>
    <t>AtriCure Inc PEAD 1Q16</t>
  </si>
  <si>
    <t>04963C209</t>
  </si>
  <si>
    <t>B0C8KV2</t>
  </si>
  <si>
    <t>B&amp;G Foods Inc Earnings 1Q16</t>
  </si>
  <si>
    <t>05508R106</t>
  </si>
  <si>
    <t>B034L49</t>
  </si>
  <si>
    <t>Benefitfocus Inc PEAD 1Q16</t>
  </si>
  <si>
    <t>08180D106</t>
  </si>
  <si>
    <t>BDFN1P6</t>
  </si>
  <si>
    <t>Cracker Barrel Old Country Store PEAD 1Q16</t>
  </si>
  <si>
    <t>22410J106</t>
  </si>
  <si>
    <t>Cogent Communications Holdings In Earnings 1Q16</t>
  </si>
  <si>
    <t>19239V302</t>
  </si>
  <si>
    <t>B06RWD1</t>
  </si>
  <si>
    <t>Consolidated Communications Holdi Earnings 1Q16</t>
  </si>
  <si>
    <t>B07LSQ7</t>
  </si>
  <si>
    <t>Carters Inc Earnings 1Q16</t>
  </si>
  <si>
    <t>DreamWorks Animation SKG Inc PEAD 1Q16</t>
  </si>
  <si>
    <t>26153C103</t>
  </si>
  <si>
    <t>B03BLR3</t>
  </si>
  <si>
    <t>DexCom Inc PEAD 1Q16</t>
  </si>
  <si>
    <t>B0796X4</t>
  </si>
  <si>
    <t>Edison International PEAD 1Q16</t>
  </si>
  <si>
    <t>FTI Consulting Inc Earnings 1Q16</t>
  </si>
  <si>
    <t>Comfort Systems USA Inc PEAD 1Q16</t>
  </si>
  <si>
    <t>Gap Inc/The Earnings 1Q16</t>
  </si>
  <si>
    <t>Chart Industries Inc Earnings 1Q16</t>
  </si>
  <si>
    <t>16115Q308</t>
  </si>
  <si>
    <t>B19HNF4</t>
  </si>
  <si>
    <t>Home Depot Inc/The PEAD 1Q16</t>
  </si>
  <si>
    <t>Herbalife Ltd Earnings 1Q16</t>
  </si>
  <si>
    <t>B0539H3</t>
  </si>
  <si>
    <t>Houghton Mifflin Harcourt Co Earnings 1Q16</t>
  </si>
  <si>
    <t>44157R109</t>
  </si>
  <si>
    <t>BGCBBK9</t>
  </si>
  <si>
    <t>Health Net Inc/CA Earnings 1Q16</t>
  </si>
  <si>
    <t>42222G108</t>
  </si>
  <si>
    <t>INC Research Holdings Inc Earnings 1Q16</t>
  </si>
  <si>
    <t>45329R109</t>
  </si>
  <si>
    <t>BS7K7P2</t>
  </si>
  <si>
    <t>Inovalon Holdings Inc Earnings 1Q16</t>
  </si>
  <si>
    <t>45781D101</t>
  </si>
  <si>
    <t>BVV9XH0</t>
  </si>
  <si>
    <t>Intuit Inc Earnings 1Q16</t>
  </si>
  <si>
    <t>Ionis Pharmaceuticals Inc Earnings 1Q16</t>
  </si>
  <si>
    <t>BDJ0LS6</t>
  </si>
  <si>
    <t>Kohls Corp Earnings 1Q16</t>
  </si>
  <si>
    <t>Kennedy-Wilson Holdings Inc Earnings 1Q16</t>
  </si>
  <si>
    <t>B298495</t>
  </si>
  <si>
    <t>LKQ Corp Earnings 1Q16</t>
  </si>
  <si>
    <t>Lexmark International Inc PEAD 1Q16</t>
  </si>
  <si>
    <t>Medivation Inc Earnings 1Q16</t>
  </si>
  <si>
    <t>58501N101</t>
  </si>
  <si>
    <t>B033T75</t>
  </si>
  <si>
    <t>Mohawk Industries Inc Earnings 1Q16</t>
  </si>
  <si>
    <t>Monster Beverage Corp Earnings 1Q16</t>
  </si>
  <si>
    <t>61174X109</t>
  </si>
  <si>
    <t>BZ07BW4</t>
  </si>
  <si>
    <t>Norwegian Cruise Line Holdings Lt PEAD 1Q16</t>
  </si>
  <si>
    <t>B9CGTC3</t>
  </si>
  <si>
    <t>Newport Corp PEAD 1Q16</t>
  </si>
  <si>
    <t>Nexstar Broadcasting Group Inc Earnings 1Q16</t>
  </si>
  <si>
    <t>65336K103</t>
  </si>
  <si>
    <t>Universal Display Corp Earnings 1Q16</t>
  </si>
  <si>
    <t>91347P105</t>
  </si>
  <si>
    <t>OneMain Holdings Inc Earnings 1Q16</t>
  </si>
  <si>
    <t>68268W103</t>
  </si>
  <si>
    <t>BYSZB89</t>
  </si>
  <si>
    <t>Pacira Pharmaceuticals Inc/DE Earnings 1Q16</t>
  </si>
  <si>
    <t>B3X26D8</t>
  </si>
  <si>
    <t>Patterson Cos Inc Earnings 1Q16</t>
  </si>
  <si>
    <t>Pegasystems Inc Earnings 1Q16</t>
  </si>
  <si>
    <t>Quanta Services Inc Earnings 1Q16</t>
  </si>
  <si>
    <t>Repligen Corp Earnings 1Q16</t>
  </si>
  <si>
    <t>Sanderson Farms Inc Earnings 1Q16</t>
  </si>
  <si>
    <t>SBA Communications Corp Earnings 1Q16</t>
  </si>
  <si>
    <t>78388J106</t>
  </si>
  <si>
    <t>SeaWorld Entertainment Inc Earnings 1Q16</t>
  </si>
  <si>
    <t>81282V100</t>
  </si>
  <si>
    <t>B84KWJ4</t>
  </si>
  <si>
    <t>ServiceMaster Global Holdings Inc Earnings 1Q16</t>
  </si>
  <si>
    <t>81761R109</t>
  </si>
  <si>
    <t>BNG8BF0</t>
  </si>
  <si>
    <t>Stifel Financial Corp PEAD 1Q16</t>
  </si>
  <si>
    <t>Sprouts Farmers Market Inc Earnings 1Q16</t>
  </si>
  <si>
    <t>85208M102</t>
  </si>
  <si>
    <t>BCGCR79</t>
  </si>
  <si>
    <t>Stamps.com Inc Earnings 1Q16</t>
  </si>
  <si>
    <t>B013D75</t>
  </si>
  <si>
    <t>Tennant Co PEAD 1Q16</t>
  </si>
  <si>
    <t>LendingTree Inc Earnings 1Q16</t>
  </si>
  <si>
    <t>52603B107</t>
  </si>
  <si>
    <t>BV8TD84</t>
  </si>
  <si>
    <t>Trex Co Inc PEAD 1Q16</t>
  </si>
  <si>
    <t>89531P105</t>
  </si>
  <si>
    <t>Targa Resources Corp Earnings 1Q16</t>
  </si>
  <si>
    <t>87612G101</t>
  </si>
  <si>
    <t>B55PZY3</t>
  </si>
  <si>
    <t>TriMas Corp Earnings 1Q16</t>
  </si>
  <si>
    <t>B1XHRL4</t>
  </si>
  <si>
    <t>Marriott Vacations Worldwide Corp Earnings 1Q16</t>
  </si>
  <si>
    <t>57164Y107</t>
  </si>
  <si>
    <t>B45K9N8</t>
  </si>
  <si>
    <t>Visteon Corp Earnings 1Q16</t>
  </si>
  <si>
    <t>92839U206</t>
  </si>
  <si>
    <t>B4N0JJ6</t>
  </si>
  <si>
    <t>Vitamin Shoppe Inc PEAD 1Q16</t>
  </si>
  <si>
    <t>B55C7L5</t>
  </si>
  <si>
    <t>WebMD Health Corp PEAD 1Q16</t>
  </si>
  <si>
    <t>94770V102</t>
  </si>
  <si>
    <t>B0LMJC9</t>
  </si>
  <si>
    <t>Wright Medical Group NV PEAD 1Q16</t>
  </si>
  <si>
    <t>BZ2JCC5</t>
  </si>
  <si>
    <t>Western Refining Inc Earnings 1Q16</t>
  </si>
  <si>
    <t>B0WHXR6</t>
  </si>
  <si>
    <t>Aqua America Inc PEAD 1Q16</t>
  </si>
  <si>
    <t>03836W103</t>
  </si>
  <si>
    <t>Intersect ENT Inc PEAD 1Q16</t>
  </si>
  <si>
    <t>46071F103</t>
  </si>
  <si>
    <t>BP7RS48</t>
  </si>
  <si>
    <t>Zebra Technologies Corp Earnings 1Q16</t>
  </si>
  <si>
    <t>Zoes Kitchen Inc Earnings 1Q16</t>
  </si>
  <si>
    <t>98979J109</t>
  </si>
  <si>
    <t>BL95N36</t>
  </si>
  <si>
    <t>Insys Therapeutics Inc Earnings 1Q16</t>
  </si>
  <si>
    <t>SHEN</t>
  </si>
  <si>
    <t>QVCA</t>
  </si>
  <si>
    <t>LMCA</t>
  </si>
  <si>
    <t>FL</t>
  </si>
  <si>
    <t>HLT</t>
  </si>
  <si>
    <t>GHC</t>
  </si>
  <si>
    <t>MGA</t>
  </si>
  <si>
    <t>AR</t>
  </si>
  <si>
    <t>EE</t>
  </si>
  <si>
    <t>CXO</t>
  </si>
  <si>
    <t>OPHT</t>
  </si>
  <si>
    <t>RH</t>
  </si>
  <si>
    <t>TGT</t>
  </si>
  <si>
    <t>RLYP</t>
  </si>
  <si>
    <t>DIN</t>
  </si>
  <si>
    <t>LOW</t>
  </si>
  <si>
    <t>SCL</t>
  </si>
  <si>
    <t>LAD</t>
  </si>
  <si>
    <t>GMED</t>
  </si>
  <si>
    <t>DMRC</t>
  </si>
  <si>
    <t>BLUE</t>
  </si>
  <si>
    <t>FLTX</t>
  </si>
  <si>
    <t>NFX</t>
  </si>
  <si>
    <t>EV</t>
  </si>
  <si>
    <t>CEMP</t>
  </si>
  <si>
    <t>TXTR</t>
  </si>
  <si>
    <t>SAGE</t>
  </si>
  <si>
    <t>XPO Logistics Inc PEAD 1Q16</t>
  </si>
  <si>
    <t>Universal Insurance Holdings Inc PEAD 1Q16</t>
  </si>
  <si>
    <t>Tumi Holdings Inc PEAD 1Q16</t>
  </si>
  <si>
    <t>Interface Inc PEAD 1Q16</t>
  </si>
  <si>
    <t>Shutterstock Inc PEAD 1Q16</t>
  </si>
  <si>
    <t>SpartanNash Co PEAD 1Q16</t>
  </si>
  <si>
    <t>EchoStar Corp PEAD 1Q16</t>
  </si>
  <si>
    <t>Realogy Holdings Corp PEAD 1Q16</t>
  </si>
  <si>
    <t>PRA Health Sciences Inc PEAD 1Q16</t>
  </si>
  <si>
    <t>Parsley Energy Inc PEAD 1Q16</t>
  </si>
  <si>
    <t>L Brands Inc PEAD 1Q16</t>
  </si>
  <si>
    <t>IMAX Corp PEAD 1Q16</t>
  </si>
  <si>
    <t>Hilltop Holdings Inc PEAD 1Q16</t>
  </si>
  <si>
    <t>HSN Inc PEAD 1Q16</t>
  </si>
  <si>
    <t>HollyFrontier Corp PEAD 1Q16</t>
  </si>
  <si>
    <t>Fiesta Restaurant Group Inc PEAD 1Q16</t>
  </si>
  <si>
    <t>FARO Technologies Inc PEAD 1Q16</t>
  </si>
  <si>
    <t>Encore Capital Group Inc PEAD 1Q16</t>
  </si>
  <si>
    <t>Diamond Resorts International Inc PEAD 1Q16</t>
  </si>
  <si>
    <t>Masonite International Corp PEAD 1Q16</t>
  </si>
  <si>
    <t>CoStar Group Inc PEAD 1Q16</t>
  </si>
  <si>
    <t>salesforce.com inc PEAD 1Q16</t>
  </si>
  <si>
    <t>Cinemark Holdings Inc PEAD 1Q16</t>
  </si>
  <si>
    <t>Continental Resources Inc/OK PEAD 1Q16</t>
  </si>
  <si>
    <t>CoreLogic Inc/United States PEAD 1Q16</t>
  </si>
  <si>
    <t>Cogent Communications Holdings In PEAD 1Q16</t>
  </si>
  <si>
    <t>AVG Technologies NV PEAD 1Q16</t>
  </si>
  <si>
    <t>Amsurg Corp PEAD 1Q16</t>
  </si>
  <si>
    <t>Adeptus Health Inc PEAD 1Q16</t>
  </si>
  <si>
    <t>Applied Optoelectronics Inc PEAD 1Q16</t>
  </si>
  <si>
    <t>Antero Resources Corp PEAD 1Q16</t>
  </si>
  <si>
    <t>03674X106</t>
  </si>
  <si>
    <t>BFD2WR8</t>
  </si>
  <si>
    <t>Bluebird Bio Inc PEAD 1Q16</t>
  </si>
  <si>
    <t>09609G100</t>
  </si>
  <si>
    <t>BBFL7S1</t>
  </si>
  <si>
    <t>Cempra Inc PEAD 1Q16</t>
  </si>
  <si>
    <t>15130J109</t>
  </si>
  <si>
    <t>B73B6X3</t>
  </si>
  <si>
    <t>Concho Resources Inc PEAD 1Q16</t>
  </si>
  <si>
    <t>20605P101</t>
  </si>
  <si>
    <t>B1YWRK7</t>
  </si>
  <si>
    <t>DineEquity Inc PEAD 1Q16</t>
  </si>
  <si>
    <t>Digimarc Corp PEAD 1Q16</t>
  </si>
  <si>
    <t>25381B101</t>
  </si>
  <si>
    <t>B3F05P5</t>
  </si>
  <si>
    <t>El Paso Electric Co PEAD 1Q16</t>
  </si>
  <si>
    <t>Eaton Vance Corp PEAD 1Q16</t>
  </si>
  <si>
    <t>Foot Locker Inc Earnings 1Q16</t>
  </si>
  <si>
    <t>Fleetmatics Group PLC PEAD 1Q16</t>
  </si>
  <si>
    <t>B4XKTT6</t>
  </si>
  <si>
    <t>Graham Holdings Co Earnings 1Q16</t>
  </si>
  <si>
    <t>BGM1B98</t>
  </si>
  <si>
    <t>Globus Medical Inc PEAD 1Q16</t>
  </si>
  <si>
    <t>B7D65M0</t>
  </si>
  <si>
    <t>Hilton Worldwide Holdings Inc Earnings 1Q16</t>
  </si>
  <si>
    <t>43300A104</t>
  </si>
  <si>
    <t>BH3XFX2</t>
  </si>
  <si>
    <t>Lithia Motors Inc PEAD 1Q16</t>
  </si>
  <si>
    <t>Liberty Broadband Corp Earnings 1Q16</t>
  </si>
  <si>
    <t>Liberty Media Corp Earnings 1Q16</t>
  </si>
  <si>
    <t>B7KYMP9</t>
  </si>
  <si>
    <t>Lowes Cos Inc PEAD 1Q16</t>
  </si>
  <si>
    <t>Magna International Inc Earnings 1Q16</t>
  </si>
  <si>
    <t>Newfield Exploration Co PEAD 1Q16</t>
  </si>
  <si>
    <t>Ophthotech Corp PEAD 1Q16</t>
  </si>
  <si>
    <t>BCRWZD0</t>
  </si>
  <si>
    <t>Liberty Interactive Corp QVC Grou Earnings 1Q16</t>
  </si>
  <si>
    <t>53071M104</t>
  </si>
  <si>
    <t>B144703</t>
  </si>
  <si>
    <t>Restoration Hardware Holdings Inc PEAD 1Q16</t>
  </si>
  <si>
    <t>B8V9GG9</t>
  </si>
  <si>
    <t>Relypsa Inc PEAD 1Q16</t>
  </si>
  <si>
    <t>BGCC6J6</t>
  </si>
  <si>
    <t>Sage Therapeutics Inc PEAD 1Q16</t>
  </si>
  <si>
    <t>78667J108</t>
  </si>
  <si>
    <t>BP4GNK9</t>
  </si>
  <si>
    <t>Stepan Co PEAD 1Q16</t>
  </si>
  <si>
    <t>Shenandoah Telecommunications Co Earnings 1Q16</t>
  </si>
  <si>
    <t>82312B106</t>
  </si>
  <si>
    <t>Target Corp PEAD 1Q16</t>
  </si>
  <si>
    <t>Textura Corp PEAD 1Q16</t>
  </si>
  <si>
    <t>BB979D4</t>
  </si>
  <si>
    <t>RRC</t>
  </si>
  <si>
    <t>BLOX</t>
  </si>
  <si>
    <t>ERIE</t>
  </si>
  <si>
    <t>EOG</t>
  </si>
  <si>
    <t>ALKS</t>
  </si>
  <si>
    <t>BIO</t>
  </si>
  <si>
    <t>BMRN</t>
  </si>
  <si>
    <t>EME</t>
  </si>
  <si>
    <t>NNI</t>
  </si>
  <si>
    <t>AGO</t>
  </si>
  <si>
    <t>IM</t>
  </si>
  <si>
    <t>PODD</t>
  </si>
  <si>
    <t>CBI</t>
  </si>
  <si>
    <t>TSRO</t>
  </si>
  <si>
    <t>EBS</t>
  </si>
  <si>
    <t>AXLL</t>
  </si>
  <si>
    <t>IART</t>
  </si>
  <si>
    <t>GVA</t>
  </si>
  <si>
    <t>PF</t>
  </si>
  <si>
    <t>LYV</t>
  </si>
  <si>
    <t>BBY</t>
  </si>
  <si>
    <t>VWR</t>
  </si>
  <si>
    <t>ADSK</t>
  </si>
  <si>
    <t>CORE</t>
  </si>
  <si>
    <t>UHS</t>
  </si>
  <si>
    <t>DPZ</t>
  </si>
  <si>
    <t>AAON</t>
  </si>
  <si>
    <t>LJPC</t>
  </si>
  <si>
    <t>RDUS</t>
  </si>
  <si>
    <t>ENV</t>
  </si>
  <si>
    <t>NTRI</t>
  </si>
  <si>
    <t>MELI</t>
  </si>
  <si>
    <t>STRZA</t>
  </si>
  <si>
    <t>CVT</t>
  </si>
  <si>
    <t>APA</t>
  </si>
  <si>
    <t>UTHR</t>
  </si>
  <si>
    <t>PRIM</t>
  </si>
  <si>
    <t>CSU</t>
  </si>
  <si>
    <t>NPO</t>
  </si>
  <si>
    <t>XLRN</t>
  </si>
  <si>
    <t>CBPO</t>
  </si>
  <si>
    <t>RMAX</t>
  </si>
  <si>
    <t>HTWR</t>
  </si>
  <si>
    <t>DRQ</t>
  </si>
  <si>
    <t>PRAA</t>
  </si>
  <si>
    <t>SHLD</t>
  </si>
  <si>
    <t>ITCI</t>
  </si>
  <si>
    <t>RARE</t>
  </si>
  <si>
    <t>CLVS</t>
  </si>
  <si>
    <t>HZNP</t>
  </si>
  <si>
    <t>DPLO</t>
  </si>
  <si>
    <t>ZLTQ</t>
  </si>
  <si>
    <t>BSFT</t>
  </si>
  <si>
    <t>HYH</t>
  </si>
  <si>
    <t>TRCO</t>
  </si>
  <si>
    <t>ENDP</t>
  </si>
  <si>
    <t>SYKE</t>
  </si>
  <si>
    <t>CKEC</t>
  </si>
  <si>
    <t>TASR</t>
  </si>
  <si>
    <t>VRX</t>
  </si>
  <si>
    <t>Zoes Kitchen Inc PEAD 1Q16</t>
  </si>
  <si>
    <t>Western Refining Inc PEAD 1Q16</t>
  </si>
  <si>
    <t>Marriott Vacations Worldwide Corp PEAD 1Q16</t>
  </si>
  <si>
    <t>Targa Resources Corp PEAD 1Q16</t>
  </si>
  <si>
    <t>LendingTree Inc PEAD 1Q16</t>
  </si>
  <si>
    <t>Stamps.com Inc PEAD 1Q16</t>
  </si>
  <si>
    <t>Sprouts Farmers Market Inc PEAD 1Q16</t>
  </si>
  <si>
    <t>ServiceMaster Global Holdings Inc PEAD 1Q16</t>
  </si>
  <si>
    <t>SBA Communications Corp PEAD 1Q16</t>
  </si>
  <si>
    <t>Repligen Corp PEAD 1Q16</t>
  </si>
  <si>
    <t>Pegasystems Inc PEAD 1Q16</t>
  </si>
  <si>
    <t>Patterson Cos Inc PEAD 1Q16</t>
  </si>
  <si>
    <t>Pacira Pharmaceuticals Inc/DE PEAD 1Q16</t>
  </si>
  <si>
    <t>OneMain Holdings Inc PEAD 1Q16</t>
  </si>
  <si>
    <t>Universal Display Corp PEAD 1Q16</t>
  </si>
  <si>
    <t>Monster Beverage Corp PEAD 1Q16</t>
  </si>
  <si>
    <t>Mohawk Industries Inc PEAD 1Q16</t>
  </si>
  <si>
    <t>Medivation Inc PEAD 1Q16</t>
  </si>
  <si>
    <t>LKQ Corp PEAD 1Q16</t>
  </si>
  <si>
    <t>Kohls Corp PEAD 1Q16</t>
  </si>
  <si>
    <t>Intuit Inc PEAD 1Q16</t>
  </si>
  <si>
    <t>INC Research Holdings Inc PEAD 1Q16</t>
  </si>
  <si>
    <t>Health Net Inc/CA PEAD 1Q16</t>
  </si>
  <si>
    <t>Houghton Mifflin Harcourt Co PEAD 1Q16</t>
  </si>
  <si>
    <t>Herbalife Ltd PEAD 1Q16</t>
  </si>
  <si>
    <t>Chart Industries Inc PEAD 1Q16</t>
  </si>
  <si>
    <t>FTI Consulting Inc PEAD 1Q16</t>
  </si>
  <si>
    <t>Carters Inc PEAD 1Q16</t>
  </si>
  <si>
    <t>ANSYS Inc PEAD 1Q16</t>
  </si>
  <si>
    <t>American Woodmark Corp PEAD 1Q16</t>
  </si>
  <si>
    <t>AMC Networks Inc PEAD 1Q16</t>
  </si>
  <si>
    <t>Air Lease Corp PEAD 1Q16</t>
  </si>
  <si>
    <t>ACI Worldwide Inc PEAD 1Q16</t>
  </si>
  <si>
    <t>AAON Inc PEAD 1Q16</t>
  </si>
  <si>
    <t>Autodesk Inc PEAD 1Q16</t>
  </si>
  <si>
    <t>Assured Guaranty Ltd PEAD 1Q16</t>
  </si>
  <si>
    <t>B00V7H8</t>
  </si>
  <si>
    <t>Alkermes PLC PEAD 1Q16</t>
  </si>
  <si>
    <t>B3P6D26</t>
  </si>
  <si>
    <t>Apache Corp PEAD 1Q16</t>
  </si>
  <si>
    <t>Axiall Corp PEAD 1Q16</t>
  </si>
  <si>
    <t>05463D100</t>
  </si>
  <si>
    <t>B9F5TH2</t>
  </si>
  <si>
    <t>Best Buy Co Inc PEAD 1Q16</t>
  </si>
  <si>
    <t>Bio-Rad Laboratories Inc PEAD 1Q16</t>
  </si>
  <si>
    <t>Infoblox Inc PEAD 1Q16</t>
  </si>
  <si>
    <t>45672H104</t>
  </si>
  <si>
    <t>B7TWX51</t>
  </si>
  <si>
    <t>BioMarin Pharmaceutical Inc PEAD 1Q16</t>
  </si>
  <si>
    <t>09061G101</t>
  </si>
  <si>
    <t>BroadSoft Inc Earnings 1Q16</t>
  </si>
  <si>
    <t>11133B409</t>
  </si>
  <si>
    <t>B5M9PG0</t>
  </si>
  <si>
    <t>Chicago Bridge &amp; Iron Co NV PEAD 1Q16</t>
  </si>
  <si>
    <t>China Biologic Products Inc PEAD 1Q16</t>
  </si>
  <si>
    <t>16938C106</t>
  </si>
  <si>
    <t>B188VY3</t>
  </si>
  <si>
    <t>Carmike Cinemas Inc Earnings 1Q16</t>
  </si>
  <si>
    <t>Clovis Oncology Inc PEAD 1Q16</t>
  </si>
  <si>
    <t>B6RS2B3</t>
  </si>
  <si>
    <t>Core-Mark Holding Co Inc PEAD 1Q16</t>
  </si>
  <si>
    <t>B0637B2</t>
  </si>
  <si>
    <t>Capital Senior Living Corp PEAD 1Q16</t>
  </si>
  <si>
    <t>Cvent Inc PEAD 1Q16</t>
  </si>
  <si>
    <t>23247G109</t>
  </si>
  <si>
    <t>BC9KQQ2</t>
  </si>
  <si>
    <t>Diplomat Pharmacy Inc Earnings 1Q16</t>
  </si>
  <si>
    <t>25456K101</t>
  </si>
  <si>
    <t>BRB38H9</t>
  </si>
  <si>
    <t>Dominos Pizza Inc PEAD 1Q16</t>
  </si>
  <si>
    <t>25754A201</t>
  </si>
  <si>
    <t>B01SD70</t>
  </si>
  <si>
    <t>Dril-Quip Inc PEAD 1Q16</t>
  </si>
  <si>
    <t>Emergent BioSolutions Inc PEAD 1Q16</t>
  </si>
  <si>
    <t>29089Q105</t>
  </si>
  <si>
    <t>B1HJLW5</t>
  </si>
  <si>
    <t>EMCOR Group Inc PEAD 1Q16</t>
  </si>
  <si>
    <t>29084Q100</t>
  </si>
  <si>
    <t>Endo International PLC Earnings 1Q16</t>
  </si>
  <si>
    <t>BJ3V905</t>
  </si>
  <si>
    <t>Envestnet Inc PEAD 1Q16</t>
  </si>
  <si>
    <t>29404K106</t>
  </si>
  <si>
    <t>B474ZK7</t>
  </si>
  <si>
    <t>EOG Resources Inc PEAD 1Q16</t>
  </si>
  <si>
    <t>26875P101</t>
  </si>
  <si>
    <t>Erie Indemnity Co PEAD 1Q16</t>
  </si>
  <si>
    <t>29530P102</t>
  </si>
  <si>
    <t>Granite Construction Inc PEAD 1Q16</t>
  </si>
  <si>
    <t>HeartWare International Inc PEAD 1Q16</t>
  </si>
  <si>
    <t>B5BVY60</t>
  </si>
  <si>
    <t>Halyard Health Inc Earnings 1Q16</t>
  </si>
  <si>
    <t>40650V100</t>
  </si>
  <si>
    <t>BRJ6RP1</t>
  </si>
  <si>
    <t>Horizon Pharma Plc Earnings 1Q16</t>
  </si>
  <si>
    <t>BQPVQZ6</t>
  </si>
  <si>
    <t>Integra LifeSciences Holdings Cor PEAD 1Q16</t>
  </si>
  <si>
    <t>Ingram Micro Inc PEAD 1Q16</t>
  </si>
  <si>
    <t>Intra-Cellular Therapies Inc PEAD 1Q16</t>
  </si>
  <si>
    <t>46116X101</t>
  </si>
  <si>
    <t>BHCB0P4</t>
  </si>
  <si>
    <t>La Jolla Pharmaceutical Co PEAD 1Q16</t>
  </si>
  <si>
    <t>BJ2SNT4</t>
  </si>
  <si>
    <t>Live Nation Entertainment Inc PEAD 1Q16</t>
  </si>
  <si>
    <t>B0T7YX2</t>
  </si>
  <si>
    <t>MercadoLibre Inc PEAD 1Q16</t>
  </si>
  <si>
    <t>58733R102</t>
  </si>
  <si>
    <t>B23X1H3</t>
  </si>
  <si>
    <t>Nelnet Inc PEAD 1Q16</t>
  </si>
  <si>
    <t>64031N108</t>
  </si>
  <si>
    <t>EnPro Industries Inc PEAD 1Q16</t>
  </si>
  <si>
    <t>29355X107</t>
  </si>
  <si>
    <t>Nutrisystem Inc PEAD 1Q16</t>
  </si>
  <si>
    <t>67069D108</t>
  </si>
  <si>
    <t>Pinnacle Foods Inc PEAD 1Q16</t>
  </si>
  <si>
    <t>72348P104</t>
  </si>
  <si>
    <t>B94DGV0</t>
  </si>
  <si>
    <t>Insulet Corp PEAD 1Q16</t>
  </si>
  <si>
    <t>45784P101</t>
  </si>
  <si>
    <t>B1XGNW4</t>
  </si>
  <si>
    <t>PRA Group Inc PEAD 1Q16</t>
  </si>
  <si>
    <t>69354N106</t>
  </si>
  <si>
    <t>BSHZ3P9</t>
  </si>
  <si>
    <t>Primoris Services Corp PEAD 1Q16</t>
  </si>
  <si>
    <t>74164F103</t>
  </si>
  <si>
    <t>B1GC200</t>
  </si>
  <si>
    <t>Ultragenyx Pharmaceutical Inc PEAD 1Q16</t>
  </si>
  <si>
    <t>90400D108</t>
  </si>
  <si>
    <t>BJ62Z18</t>
  </si>
  <si>
    <t>Radius Health Inc PEAD 1Q16</t>
  </si>
  <si>
    <t>BM68KK1</t>
  </si>
  <si>
    <t>RE/MAX Holdings Inc PEAD 1Q16</t>
  </si>
  <si>
    <t>75524W108</t>
  </si>
  <si>
    <t>BF23JJ3</t>
  </si>
  <si>
    <t>Range Resources Corp PEAD 1Q16</t>
  </si>
  <si>
    <t>75281A109</t>
  </si>
  <si>
    <t>Sears Holdings Corp PEAD 1Q16</t>
  </si>
  <si>
    <t>Starz PEAD 1Q16</t>
  </si>
  <si>
    <t>85571Q102</t>
  </si>
  <si>
    <t>B8DXDB3</t>
  </si>
  <si>
    <t>Sykes Enterprises Inc Earnings 1Q16</t>
  </si>
  <si>
    <t>TASER International Inc Earnings 1Q16</t>
  </si>
  <si>
    <t>87651B104</t>
  </si>
  <si>
    <t>Tribune Media Co Earnings 1Q16</t>
  </si>
  <si>
    <t>B9GRTP5</t>
  </si>
  <si>
    <t>TESARO Inc PEAD 1Q16</t>
  </si>
  <si>
    <t>B8BJ9G0</t>
  </si>
  <si>
    <t>Universal Health Services Inc PEAD 1Q16</t>
  </si>
  <si>
    <t>United Therapeutics Corp PEAD 1Q16</t>
  </si>
  <si>
    <t>91307C102</t>
  </si>
  <si>
    <t>Valeant Pharmaceuticals Internati Earnings 1Q16</t>
  </si>
  <si>
    <t>91911K102</t>
  </si>
  <si>
    <t>B41NYV4</t>
  </si>
  <si>
    <t>VWR Corp PEAD 1Q16</t>
  </si>
  <si>
    <t>91843L103</t>
  </si>
  <si>
    <t>BQWJQF3</t>
  </si>
  <si>
    <t>Acceleron Pharma Inc PEAD 1Q16</t>
  </si>
  <si>
    <t>00434H108</t>
  </si>
  <si>
    <t>BDGTXQ8</t>
  </si>
  <si>
    <t>Zeltiq Aesthetics Inc Earnings 1Q16</t>
  </si>
  <si>
    <t>98933Q108</t>
  </si>
  <si>
    <t>B715V43</t>
  </si>
  <si>
    <t>KATE</t>
  </si>
  <si>
    <t>CHUY</t>
  </si>
  <si>
    <t>DFRG</t>
  </si>
  <si>
    <t>PNM</t>
  </si>
  <si>
    <t>SMP</t>
  </si>
  <si>
    <t>IBOC</t>
  </si>
  <si>
    <t>BID</t>
  </si>
  <si>
    <t>CNL</t>
  </si>
  <si>
    <t>PTLA</t>
  </si>
  <si>
    <t>Shenandoah Telecommunications Co PEAD 1Q16</t>
  </si>
  <si>
    <t>Liberty Media Corp PEAD 1Q16</t>
  </si>
  <si>
    <t>Hilton Worldwide Holdings Inc PEAD 1Q16</t>
  </si>
  <si>
    <t>Graham Holdings Co PEAD 1Q16</t>
  </si>
  <si>
    <t>Foot Locker Inc PEAD 1Q16</t>
  </si>
  <si>
    <t>Sothebys PEAD 1Q16</t>
  </si>
  <si>
    <t>Chuys Holdings Inc Earnings 1Q16</t>
  </si>
  <si>
    <t>B88WMY1</t>
  </si>
  <si>
    <t>Cleco Corp PEAD 1Q16</t>
  </si>
  <si>
    <t>12561W105</t>
  </si>
  <si>
    <t>Del Friscos Restaurant Group Inc Earnings 1Q16</t>
  </si>
  <si>
    <t>B8B2044</t>
  </si>
  <si>
    <t>International Bancshares Corp PEAD 1Q16</t>
  </si>
  <si>
    <t>Kate Spade &amp; Co Earnings 1Q16</t>
  </si>
  <si>
    <t>BJWG213</t>
  </si>
  <si>
    <t>PNM Resources Inc PEAD 1Q16</t>
  </si>
  <si>
    <t>69349H107</t>
  </si>
  <si>
    <t>Portola Pharmaceuticals Inc PEAD 1Q16</t>
  </si>
  <si>
    <t>B93PNR2</t>
  </si>
  <si>
    <t>Standard Motor Products Inc PEAD 1Q16</t>
  </si>
  <si>
    <t>POWR</t>
  </si>
  <si>
    <t>HABT</t>
  </si>
  <si>
    <t>IBP</t>
  </si>
  <si>
    <t>SINA</t>
  </si>
  <si>
    <t>LHCG</t>
  </si>
  <si>
    <t>PARR</t>
  </si>
  <si>
    <t>XON</t>
  </si>
  <si>
    <t>NVRO</t>
  </si>
  <si>
    <t>MGLN</t>
  </si>
  <si>
    <t>JUNO</t>
  </si>
  <si>
    <t>KITE</t>
  </si>
  <si>
    <t>ANAC</t>
  </si>
  <si>
    <t>HHC</t>
  </si>
  <si>
    <t>NVGS</t>
  </si>
  <si>
    <t>WDAY</t>
  </si>
  <si>
    <t>GLNG</t>
  </si>
  <si>
    <t>AMC</t>
  </si>
  <si>
    <t>EBIX</t>
  </si>
  <si>
    <t>PBYI</t>
  </si>
  <si>
    <t>FGEN</t>
  </si>
  <si>
    <t>MGNX</t>
  </si>
  <si>
    <t>ACAD</t>
  </si>
  <si>
    <t>Zeltiq Aesthetics Inc PEAD 1Q16</t>
  </si>
  <si>
    <t>Tribune Media Co PEAD 1Q16</t>
  </si>
  <si>
    <t>TASER International Inc PEAD 1Q16</t>
  </si>
  <si>
    <t>Horizon Pharma Plc PEAD 1Q16</t>
  </si>
  <si>
    <t>Halyard Health Inc PEAD 1Q16</t>
  </si>
  <si>
    <t>BroadSoft Inc PEAD 1Q16</t>
  </si>
  <si>
    <t>ACADIA Pharmaceuticals Inc PEAD 1Q16</t>
  </si>
  <si>
    <t>AMC Entertainment Holdings Inc PEAD 1Q16</t>
  </si>
  <si>
    <t>00165C104</t>
  </si>
  <si>
    <t>BH4HLL3</t>
  </si>
  <si>
    <t>Anacor Pharmaceuticals Inc PEAD 1Q16</t>
  </si>
  <si>
    <t>B28M788</t>
  </si>
  <si>
    <t>Ebix Inc PEAD 1Q16</t>
  </si>
  <si>
    <t>FibroGen Inc PEAD 1Q16</t>
  </si>
  <si>
    <t>31572Q808</t>
  </si>
  <si>
    <t>BSDRYR8</t>
  </si>
  <si>
    <t>Golar LNG Ltd PEAD 1Q16</t>
  </si>
  <si>
    <t>Habit Restaurants Inc/The Earnings 1Q16</t>
  </si>
  <si>
    <t>40449J103</t>
  </si>
  <si>
    <t>BSLVVS2</t>
  </si>
  <si>
    <t>Howard Hughes Corp/The PEAD 1Q16</t>
  </si>
  <si>
    <t>44267D107</t>
  </si>
  <si>
    <t>B5VR4H9</t>
  </si>
  <si>
    <t>Installed Building Products Inc Earnings 1Q16</t>
  </si>
  <si>
    <t>45780R101</t>
  </si>
  <si>
    <t>BJSP4C9</t>
  </si>
  <si>
    <t>Juno Therapeutics Inc PEAD 1Q16</t>
  </si>
  <si>
    <t>48205A109</t>
  </si>
  <si>
    <t>BTF8LD1</t>
  </si>
  <si>
    <t>Kite Pharma Inc PEAD 1Q16</t>
  </si>
  <si>
    <t>49803L109</t>
  </si>
  <si>
    <t>BNB7PH2</t>
  </si>
  <si>
    <t>LHC Group Inc Earnings 1Q16</t>
  </si>
  <si>
    <t>50187A107</t>
  </si>
  <si>
    <t>B06DT50</t>
  </si>
  <si>
    <t>Magellan Health Inc PEAD 1Q16</t>
  </si>
  <si>
    <t>MacroGenics Inc PEAD 1Q16</t>
  </si>
  <si>
    <t>BFDV8K0</t>
  </si>
  <si>
    <t>Navigator Holdings Ltd PEAD 1Q16</t>
  </si>
  <si>
    <t>B7KN3P3</t>
  </si>
  <si>
    <t>Nevro Corp PEAD 1Q16</t>
  </si>
  <si>
    <t>64157F103</t>
  </si>
  <si>
    <t>BS7K7C9</t>
  </si>
  <si>
    <t>Par Pacific Holdings Inc PEAD 1Q16</t>
  </si>
  <si>
    <t>69888T207</t>
  </si>
  <si>
    <t>BJH08C3</t>
  </si>
  <si>
    <t>Puma Biotechnology Inc PEAD 1Q16</t>
  </si>
  <si>
    <t>74587V107</t>
  </si>
  <si>
    <t>B7F2TY6</t>
  </si>
  <si>
    <t>PowerSecure International Inc Earnings 1Q16</t>
  </si>
  <si>
    <t>73936N105</t>
  </si>
  <si>
    <t>SINA Corp/China Earnings 1Q16</t>
  </si>
  <si>
    <t>Workday Inc PEAD 1Q16</t>
  </si>
  <si>
    <t>98138H101</t>
  </si>
  <si>
    <t>B8K6ZD1</t>
  </si>
  <si>
    <t>Intrexon Corp PEAD 1Q16</t>
  </si>
  <si>
    <t>46122T102</t>
  </si>
  <si>
    <t>BCRYC02</t>
  </si>
  <si>
    <t>BOBE</t>
  </si>
  <si>
    <t>VEEV</t>
  </si>
  <si>
    <t>GWRE</t>
  </si>
  <si>
    <t>MIDD</t>
  </si>
  <si>
    <t>AERI</t>
  </si>
  <si>
    <t>EGL</t>
  </si>
  <si>
    <t>GTT</t>
  </si>
  <si>
    <t>SWHC</t>
  </si>
  <si>
    <t>AVGO</t>
  </si>
  <si>
    <t>HRB</t>
  </si>
  <si>
    <t>COO</t>
  </si>
  <si>
    <t>MENT</t>
  </si>
  <si>
    <t>MEI</t>
  </si>
  <si>
    <t>CIEN</t>
  </si>
  <si>
    <t>TECD</t>
  </si>
  <si>
    <t>Kate Spade &amp; Co PEAD 1Q16</t>
  </si>
  <si>
    <t>Aerie Pharmaceuticals Inc PEAD 1Q16</t>
  </si>
  <si>
    <t>00771V108</t>
  </si>
  <si>
    <t>BFRTDG1</t>
  </si>
  <si>
    <t>Broadcom Ltd Earnings 1Q16</t>
  </si>
  <si>
    <t>BD9WQP4</t>
  </si>
  <si>
    <t>Bob Evans Farms Inc/DE PEAD 1Q16</t>
  </si>
  <si>
    <t>Ciena Corp Earnings 1Q16</t>
  </si>
  <si>
    <t>B1FLZ21</t>
  </si>
  <si>
    <t>Cooper Cos Inc/The Earnings 1Q16</t>
  </si>
  <si>
    <t>Engility Holdings Inc Earnings 1Q16</t>
  </si>
  <si>
    <t>29286C107</t>
  </si>
  <si>
    <t>BVWVSS1</t>
  </si>
  <si>
    <t>GTT Communications Inc Earnings 1Q16</t>
  </si>
  <si>
    <t>BHB2F53</t>
  </si>
  <si>
    <t>Guidewire Software Inc PEAD 1Q16</t>
  </si>
  <si>
    <t>40171V100</t>
  </si>
  <si>
    <t>B7JYSG3</t>
  </si>
  <si>
    <t>H&amp;R Block Inc Earnings 1Q16</t>
  </si>
  <si>
    <t>Methode Electronics Inc Earnings 1Q16</t>
  </si>
  <si>
    <t>Mentor Graphics Corp Earnings 1Q16</t>
  </si>
  <si>
    <t>Middleby Corp/The PEAD 1Q16</t>
  </si>
  <si>
    <t>Smith &amp; Wesson Holding Corp Earnings 1Q16</t>
  </si>
  <si>
    <t>Tech Data Corp Earnings 1Q16</t>
  </si>
  <si>
    <t>Veeva Systems Inc PEAD 1Q16</t>
  </si>
  <si>
    <t>BFH3N85</t>
  </si>
  <si>
    <t>BIG</t>
  </si>
  <si>
    <t>COST</t>
  </si>
  <si>
    <t>ANF</t>
  </si>
  <si>
    <t>JOE</t>
  </si>
  <si>
    <t>TSE</t>
  </si>
  <si>
    <t>AEO</t>
  </si>
  <si>
    <t>RVNC</t>
  </si>
  <si>
    <t>KMI</t>
  </si>
  <si>
    <t>49456B101</t>
  </si>
  <si>
    <t>B3NQ4P8</t>
  </si>
  <si>
    <t>KLX Inc Value-Event</t>
  </si>
  <si>
    <t>KLXI</t>
  </si>
  <si>
    <t>BT6T3G0</t>
  </si>
  <si>
    <t>SINA Corp/China PEAD 1Q16</t>
  </si>
  <si>
    <t>LHC Group Inc PEAD 1Q16</t>
  </si>
  <si>
    <t>Installed Building Products Inc PEAD 1Q16</t>
  </si>
  <si>
    <t>Habit Restaurants Inc/The PEAD 1Q16</t>
  </si>
  <si>
    <t>American Eagle Outfitters Inc PEAD 1Q16</t>
  </si>
  <si>
    <t>Abercrombie &amp; Fitch Co PEAD 1Q16</t>
  </si>
  <si>
    <t>Big Lots Inc Earnings 1Q16</t>
  </si>
  <si>
    <t>Costco Wholesale Corp PEAD 1Q16</t>
  </si>
  <si>
    <t>22160K105</t>
  </si>
  <si>
    <t>St Joe Co/The PEAD 1Q16</t>
  </si>
  <si>
    <t>Revance Therapeutics Inc PEAD 1Q16</t>
  </si>
  <si>
    <t>BJFSR99</t>
  </si>
  <si>
    <t>Trinseo SA PEAD 1Q16</t>
  </si>
  <si>
    <t>BN65SJ4</t>
  </si>
  <si>
    <t>HCI</t>
  </si>
  <si>
    <t>MYRG</t>
  </si>
  <si>
    <t>AMBA</t>
  </si>
  <si>
    <t>KR</t>
  </si>
  <si>
    <t>JOY</t>
  </si>
  <si>
    <t>SSYS</t>
  </si>
  <si>
    <t>DERM</t>
  </si>
  <si>
    <t>GEF</t>
  </si>
  <si>
    <t>CASY</t>
  </si>
  <si>
    <t>NX</t>
  </si>
  <si>
    <t>URBN</t>
  </si>
  <si>
    <t>Tech Data Corp PEAD 1Q16</t>
  </si>
  <si>
    <t>Smith &amp; Wesson Holding Corp PEAD 1Q16</t>
  </si>
  <si>
    <t>Mentor Graphics Corp PEAD 1Q16</t>
  </si>
  <si>
    <t>Methode Electronics Inc PEAD 1Q16</t>
  </si>
  <si>
    <t>GTT Communications Inc PEAD 1Q16</t>
  </si>
  <si>
    <t>Engility Holdings Inc PEAD 1Q16</t>
  </si>
  <si>
    <t>Ciena Corp PEAD 1Q16</t>
  </si>
  <si>
    <t>Ambarella Inc PEAD 1Q16</t>
  </si>
  <si>
    <t>B7KH3G6</t>
  </si>
  <si>
    <t>Caseys General Stores Inc Earnings 1Q16</t>
  </si>
  <si>
    <t>Dermira Inc PEAD 1Q16</t>
  </si>
  <si>
    <t>24983L104</t>
  </si>
  <si>
    <t>BQZJ3G0</t>
  </si>
  <si>
    <t>Greif Inc Earnings 1Q16</t>
  </si>
  <si>
    <t>HCI Group Inc PEAD 1Q16</t>
  </si>
  <si>
    <t>BBN23F5</t>
  </si>
  <si>
    <t>Joy Global Inc PEAD 1Q16</t>
  </si>
  <si>
    <t>Kroger Co/The PEAD 1Q16</t>
  </si>
  <si>
    <t>MYR Group Inc PEAD 1Q16</t>
  </si>
  <si>
    <t>55405W104</t>
  </si>
  <si>
    <t>B3CLS18</t>
  </si>
  <si>
    <t>Quanex Building Products Corp Earnings 1Q16</t>
  </si>
  <si>
    <t>B2QXCJ9</t>
  </si>
  <si>
    <t>Stratasys Ltd PEAD 1Q16</t>
  </si>
  <si>
    <t>B7WD7D7</t>
  </si>
  <si>
    <t>Urban Outfitters Inc Earnings 1Q16</t>
  </si>
  <si>
    <t>MFS</t>
  </si>
  <si>
    <t>AVAV</t>
  </si>
  <si>
    <t>ABM</t>
  </si>
  <si>
    <t>DKS</t>
  </si>
  <si>
    <t>JW.A</t>
  </si>
  <si>
    <t>Walt Disney Co/The Value-L/S</t>
  </si>
  <si>
    <t>Big Lots Inc PEAD 1Q16</t>
  </si>
  <si>
    <t>ABM Industries Inc Earnings 1Q16</t>
  </si>
  <si>
    <t>Aerovironment Inc Earnings 1Q16</t>
  </si>
  <si>
    <t>B1P5YY8</t>
  </si>
  <si>
    <t>Dicks Sporting Goods Inc Earnings 1Q16</t>
  </si>
  <si>
    <t>John Wiley &amp; Sons Inc Earnings 1Q16</t>
  </si>
  <si>
    <t>VRA</t>
  </si>
  <si>
    <t>LGIH</t>
  </si>
  <si>
    <t>EXPR</t>
  </si>
  <si>
    <t>COKE</t>
  </si>
  <si>
    <t>KFY</t>
  </si>
  <si>
    <t>OME</t>
  </si>
  <si>
    <t>UNFI</t>
  </si>
  <si>
    <t>SUP</t>
  </si>
  <si>
    <t>OTIC</t>
  </si>
  <si>
    <t>Performance Sports Group Ltd Value-Event</t>
  </si>
  <si>
    <t>PSG</t>
  </si>
  <si>
    <t>71377G100</t>
  </si>
  <si>
    <t>BNGCT25</t>
  </si>
  <si>
    <t>Urban Outfitters Inc PEAD 1Q16</t>
  </si>
  <si>
    <t>Caseys General Stores Inc PEAD 1Q16</t>
  </si>
  <si>
    <t>Coca-Cola Bottling Co Consolidate Earnings 1Q16</t>
  </si>
  <si>
    <t>Express Inc Earnings 1Q16</t>
  </si>
  <si>
    <t>B464DZ9</t>
  </si>
  <si>
    <t>Korn/Ferry International Earnings 1Q16</t>
  </si>
  <si>
    <t>LGI Homes Inc Earnings 1Q16</t>
  </si>
  <si>
    <t>50187T106</t>
  </si>
  <si>
    <t>BG3G1B4</t>
  </si>
  <si>
    <t>Omega Protein Corp Earnings 1Q16</t>
  </si>
  <si>
    <t>68210P107</t>
  </si>
  <si>
    <t>Otonomy Inc PEAD 1Q16</t>
  </si>
  <si>
    <t>68906L105</t>
  </si>
  <si>
    <t>BPVNJF0</t>
  </si>
  <si>
    <t>Superior Industries International PEAD 1Q16</t>
  </si>
  <si>
    <t>United Natural Foods Inc PEAD 1Q16</t>
  </si>
  <si>
    <t>Vera Bradley Inc Earnings 1Q16</t>
  </si>
  <si>
    <t>92335C106</t>
  </si>
  <si>
    <t>B4626P4</t>
  </si>
  <si>
    <t>LOCO</t>
  </si>
  <si>
    <t>MED</t>
  </si>
  <si>
    <t>CSIQ</t>
  </si>
  <si>
    <t>ASPS</t>
  </si>
  <si>
    <t>FTD</t>
  </si>
  <si>
    <t>ULTA</t>
  </si>
  <si>
    <t>PAY</t>
  </si>
  <si>
    <t>MMI</t>
  </si>
  <si>
    <t>PRSC</t>
  </si>
  <si>
    <t>CVGW</t>
  </si>
  <si>
    <t>DVAX</t>
  </si>
  <si>
    <t>Dicks Sporting Goods Inc PEAD 1Q16</t>
  </si>
  <si>
    <t>ABM Industries Inc PEAD 1Q16</t>
  </si>
  <si>
    <t>Altisource Portfolio Solutions SA Earnings 1Q16</t>
  </si>
  <si>
    <t>B3VL8R5</t>
  </si>
  <si>
    <t>Canadian Solar Inc Earnings 1Q16</t>
  </si>
  <si>
    <t>B1GKCH1</t>
  </si>
  <si>
    <t>Calavo Growers Inc PEAD 1Q16</t>
  </si>
  <si>
    <t>Dynavax Technologies Corp PEAD 1Q16</t>
  </si>
  <si>
    <t>BRJZSK0</t>
  </si>
  <si>
    <t>FTD Cos Inc Earnings 1Q16</t>
  </si>
  <si>
    <t>30281V108</t>
  </si>
  <si>
    <t>BFLR7Y7</t>
  </si>
  <si>
    <t>El Pollo Loco Holdings Inc Earnings 1Q16</t>
  </si>
  <si>
    <t>BP857F5</t>
  </si>
  <si>
    <t>Medifast Inc Earnings 1Q16</t>
  </si>
  <si>
    <t>58470H101</t>
  </si>
  <si>
    <t>Marcus &amp; Millichap Inc Earnings 1Q16</t>
  </si>
  <si>
    <t>BFWGXV2</t>
  </si>
  <si>
    <t>VeriFone Systems Inc Earnings 1Q16</t>
  </si>
  <si>
    <t>92342Y109</t>
  </si>
  <si>
    <t>B07RH68</t>
  </si>
  <si>
    <t>Providence Service Corp/The Earnings 1Q16</t>
  </si>
  <si>
    <t>Ulta Salon Cosmetics &amp; Fragrance Earnings 1Q16</t>
  </si>
  <si>
    <t>90384S303</t>
  </si>
  <si>
    <t>B28TS42</t>
  </si>
  <si>
    <t>TLRD</t>
  </si>
  <si>
    <t>MRTX</t>
  </si>
  <si>
    <t>Vera Bradley Inc PEAD 1Q16</t>
  </si>
  <si>
    <t>Omega Protein Corp PEAD 1Q16</t>
  </si>
  <si>
    <t>LGI Homes Inc PEAD 1Q16</t>
  </si>
  <si>
    <t>Express Inc PEAD 1Q16</t>
  </si>
  <si>
    <t>Coca-Cola Bottling Co Consolidate PEAD 1Q16</t>
  </si>
  <si>
    <t>Mirati Therapeutics Inc PEAD 1Q16</t>
  </si>
  <si>
    <t>60468T105</t>
  </si>
  <si>
    <t>BBPK0J0</t>
  </si>
  <si>
    <t>Tailored Brands Inc PEAD 1Q16</t>
  </si>
  <si>
    <t>87403A107</t>
  </si>
  <si>
    <t>BZ8FLW0</t>
  </si>
  <si>
    <t>IMOS</t>
  </si>
  <si>
    <t>DG</t>
  </si>
  <si>
    <t>ZUMZ</t>
  </si>
  <si>
    <t>FIZZ</t>
  </si>
  <si>
    <t>VeriFone Systems Inc PEAD 1Q16</t>
  </si>
  <si>
    <t>Marcus &amp; Millichap Inc PEAD 1Q16</t>
  </si>
  <si>
    <t>El Pollo Loco Holdings Inc PEAD 1Q16</t>
  </si>
  <si>
    <t>FTD Cos Inc PEAD 1Q16</t>
  </si>
  <si>
    <t>Altisource Portfolio Solutions SA PEAD 1Q16</t>
  </si>
  <si>
    <t>Dollar General Corp PEAD 1Q16</t>
  </si>
  <si>
    <t>B5B1S13</t>
  </si>
  <si>
    <t>National Beverage Corp PEAD 1Q16</t>
  </si>
  <si>
    <t>ChipMOS TECHNOLOGIES Bermuda Ltd PEAD 1Q16</t>
  </si>
  <si>
    <t>Zumiez Inc PEAD 1Q16</t>
  </si>
  <si>
    <t>B081QB7</t>
  </si>
  <si>
    <t>ORCL</t>
  </si>
  <si>
    <t>FDS</t>
  </si>
  <si>
    <t>CAL</t>
  </si>
  <si>
    <t>HDS</t>
  </si>
  <si>
    <t>HIBB</t>
  </si>
  <si>
    <t>BKE</t>
  </si>
  <si>
    <t>STRP</t>
  </si>
  <si>
    <t>Buckle Inc/The PEAD 1Q16</t>
  </si>
  <si>
    <t>Caleres Inc Earnings 1Q16</t>
  </si>
  <si>
    <t>BWX4MD9</t>
  </si>
  <si>
    <t>FactSet Research Systems Inc Earnings 1Q16</t>
  </si>
  <si>
    <t>HD Supply Holdings Inc Earnings 1Q16</t>
  </si>
  <si>
    <t>40416M105</t>
  </si>
  <si>
    <t>BBL5981</t>
  </si>
  <si>
    <t>Hibbett Sports Inc PEAD 1Q16</t>
  </si>
  <si>
    <t>Oracle Corp Earnings 1Q16</t>
  </si>
  <si>
    <t>68389X105</t>
  </si>
  <si>
    <t>Straight Path Communications Inc PEAD 1Q16</t>
  </si>
  <si>
    <t>BCDYWX9</t>
  </si>
  <si>
    <t>JBL</t>
  </si>
  <si>
    <t>Herzfeld Caribbean Basin Fund Inc Value-Event</t>
  </si>
  <si>
    <t>CUBA</t>
  </si>
  <si>
    <t>42804T106</t>
  </si>
  <si>
    <t>Jabil Circuit Inc Earnings 1Q16</t>
  </si>
  <si>
    <t>PLCE</t>
  </si>
  <si>
    <t>ADBE</t>
  </si>
  <si>
    <t>LE</t>
  </si>
  <si>
    <t>Hilton Worldwide Holdings Inc Value-L/S</t>
  </si>
  <si>
    <t>FactSet Research Systems Inc PEAD 1Q16</t>
  </si>
  <si>
    <t>Caleres Inc PEAD 1Q16</t>
  </si>
  <si>
    <t>Adobe Systems Inc Earnings 1Q16</t>
  </si>
  <si>
    <t>00724F101</t>
  </si>
  <si>
    <t>Lands End Inc Earnings 1Q16</t>
  </si>
  <si>
    <t>51509F105</t>
  </si>
  <si>
    <t>BKWQKM7</t>
  </si>
  <si>
    <t>Childrens Place Inc/The PEAD 1Q16</t>
  </si>
  <si>
    <t>JPYUSD=X</t>
  </si>
  <si>
    <t>WSM</t>
  </si>
  <si>
    <t>Tiffany &amp; Co Earnings 1Q16</t>
  </si>
  <si>
    <t>Williams-Sonoma Inc PEAD 1Q16</t>
  </si>
  <si>
    <t>MFRM</t>
  </si>
  <si>
    <t>IHS</t>
  </si>
  <si>
    <t>MIK</t>
  </si>
  <si>
    <t>CATO</t>
  </si>
  <si>
    <t>GB</t>
  </si>
  <si>
    <t>39153L106</t>
  </si>
  <si>
    <t>Adobe Systems Inc PEAD 1Q16</t>
  </si>
  <si>
    <t>Cato Corp/The PEAD 1Q16</t>
  </si>
  <si>
    <t>IHS Inc Earnings 1Q16</t>
  </si>
  <si>
    <t>B08L7X6</t>
  </si>
  <si>
    <t>Mattress Firm Holding Corp Earnings 1Q16</t>
  </si>
  <si>
    <t>57722W106</t>
  </si>
  <si>
    <t>B6ZW530</t>
  </si>
  <si>
    <t>Michaels Cos Inc/The PEAD 1Q16</t>
  </si>
  <si>
    <t>59408Q106</t>
  </si>
  <si>
    <t>BNG83R6</t>
  </si>
  <si>
    <t>KKD</t>
  </si>
  <si>
    <t>NKE</t>
  </si>
  <si>
    <t>Valeant Pharmaceuticals Internati Value-Event</t>
  </si>
  <si>
    <t>Krispy Kreme Doughnuts Inc Earnings 1Q16</t>
  </si>
  <si>
    <t>NIKE Inc Earnings 1Q16</t>
  </si>
  <si>
    <t>Manitowoc Foodservice Inc Value-Event</t>
  </si>
  <si>
    <t>Murphy USA Inc Value-Event</t>
  </si>
  <si>
    <t>PayPal Holdings Inc Value-L/S</t>
  </si>
  <si>
    <t>Patrick Industries Inc Value-L/S</t>
  </si>
  <si>
    <t>FedEx Corp Value-L/S</t>
  </si>
  <si>
    <t>FRED</t>
  </si>
  <si>
    <t>OXM</t>
  </si>
  <si>
    <t>FRAN</t>
  </si>
  <si>
    <t>REX</t>
  </si>
  <si>
    <t>PVH</t>
  </si>
  <si>
    <t>NEOG</t>
  </si>
  <si>
    <t>Mattress Firm Holding Corp PEAD 1Q16</t>
  </si>
  <si>
    <t>IHS Inc PEAD 1Q16</t>
  </si>
  <si>
    <t>Francescas Holdings Corp Earnings 1Q16</t>
  </si>
  <si>
    <t>B4RM4H1</t>
  </si>
  <si>
    <t>Freds Inc Earnings 1Q16</t>
  </si>
  <si>
    <t>Neogen Corp Earnings 1Q16</t>
  </si>
  <si>
    <t>Oxford Industries Inc Earnings 1Q16</t>
  </si>
  <si>
    <t>PVH Corp Earnings 1Q16</t>
  </si>
  <si>
    <t>B3V9F12</t>
  </si>
  <si>
    <t>REX American Resources Corp Earnings 1Q16</t>
  </si>
  <si>
    <t>CMC</t>
  </si>
  <si>
    <t>FINL</t>
  </si>
  <si>
    <t>WGO</t>
  </si>
  <si>
    <t>GIII</t>
  </si>
  <si>
    <t>SCS</t>
  </si>
  <si>
    <t>AIR</t>
  </si>
  <si>
    <t>RHT</t>
  </si>
  <si>
    <t>AAR Corp PEAD 1Q16</t>
  </si>
  <si>
    <t>Commercial Metals Co Earnings 1Q16</t>
  </si>
  <si>
    <t>Finish Line Inc/The Earnings 1Q16</t>
  </si>
  <si>
    <t>G-III Apparel Group Ltd PEAD 1Q16</t>
  </si>
  <si>
    <t>36237H101</t>
  </si>
  <si>
    <t>Red Hat Inc PEAD 1Q16</t>
  </si>
  <si>
    <t>Steelcase Inc PEAD 1Q16</t>
  </si>
  <si>
    <t>Winnebago Industries Inc Earnings 1Q16</t>
  </si>
  <si>
    <t>TFM</t>
  </si>
  <si>
    <t>REX American Resources Corp PEAD 1Q16</t>
  </si>
  <si>
    <t>Oxford Industries Inc PEAD 1Q16</t>
  </si>
  <si>
    <t>SYNNEX Corp Earnings 1Q16 v2</t>
  </si>
  <si>
    <t>Fresh Market Inc/The PEAD 1Q16</t>
  </si>
  <si>
    <t>35804H106</t>
  </si>
  <si>
    <t>B3MH1K6</t>
  </si>
  <si>
    <t>SAIC</t>
  </si>
  <si>
    <t>LEN</t>
  </si>
  <si>
    <t>PLAY</t>
  </si>
  <si>
    <t>VRNT</t>
  </si>
  <si>
    <t>SONC</t>
  </si>
  <si>
    <t>GME</t>
  </si>
  <si>
    <t>SCHL</t>
  </si>
  <si>
    <t>SIG</t>
  </si>
  <si>
    <t>Winnebago Industries Inc PEAD 1Q16</t>
  </si>
  <si>
    <t>GameStop Corp PEAD 1Q16</t>
  </si>
  <si>
    <t>36467W109</t>
  </si>
  <si>
    <t>B0LLFT5</t>
  </si>
  <si>
    <t>Lennar Corp Earnings 1Q16</t>
  </si>
  <si>
    <t>Dave &amp; Busters Entertainment Inc Earnings 1Q16</t>
  </si>
  <si>
    <t>B8SW166</t>
  </si>
  <si>
    <t>Restoration Hardware Holdings Inc Earnings 1Q16</t>
  </si>
  <si>
    <t>Science Applications Internationa Earnings 1Q16</t>
  </si>
  <si>
    <t>BDTZZG7</t>
  </si>
  <si>
    <t>Scholastic Corp PEAD 1Q16</t>
  </si>
  <si>
    <t>Signet Jewelers Ltd PEAD 1Q16</t>
  </si>
  <si>
    <t>B3CTNK6</t>
  </si>
  <si>
    <t>Sonic Corp Earnings 1Q16</t>
  </si>
  <si>
    <t>Verint Systems Inc Earnings 1Q16</t>
  </si>
  <si>
    <t>92343X100</t>
  </si>
  <si>
    <t>CALM</t>
  </si>
  <si>
    <t>CCL</t>
  </si>
  <si>
    <t>LULU</t>
  </si>
  <si>
    <t>Cal-Maine Foods Inc PEAD 1Q16</t>
  </si>
  <si>
    <t>Carnival Corp Earnings 1Q16</t>
  </si>
  <si>
    <t>lululemon athletica Inc Earnings 1Q16</t>
  </si>
  <si>
    <t>B23FN39</t>
  </si>
  <si>
    <t>Progress Software Corp Earnings 1Q16 v2</t>
  </si>
  <si>
    <t>Verint Systems Inc PEAD 1Q16</t>
  </si>
  <si>
    <t>Sonic Corp PEAD 1Q16</t>
  </si>
  <si>
    <t>IOC</t>
  </si>
  <si>
    <t>lululemon athletica Inc PEAD 1Q16</t>
  </si>
  <si>
    <t>Carnival Corp PEAD 1Q16</t>
  </si>
  <si>
    <t>InterOil Corp PEAD 1Q16</t>
  </si>
  <si>
    <t>B02SJF9</t>
  </si>
  <si>
    <t>LNN</t>
  </si>
  <si>
    <t>Lindsay Corp PEAD 1Q16</t>
  </si>
  <si>
    <t>DRI</t>
  </si>
  <si>
    <t>SPDR S&amp;P500 ETF Trust Earnings 2Q16</t>
  </si>
  <si>
    <t>Earnings 2Q16</t>
  </si>
  <si>
    <t>Darden Restaurants Inc Earnings 2Q16</t>
  </si>
  <si>
    <t>MSC Industrial Direct Co Inc Earnings 2Q16</t>
  </si>
  <si>
    <t>WDFC</t>
  </si>
  <si>
    <t>SPDR S&amp;P500 ETF Trust PEAD 2Q16</t>
  </si>
  <si>
    <t>PEAD 2Q16</t>
  </si>
  <si>
    <t>Darden Restaurants Inc PEAD 2Q16</t>
  </si>
  <si>
    <t>Greenbrier Cos Inc/The PEAD 2Q16</t>
  </si>
  <si>
    <t>International Speedway Corp PEAD 2Q16</t>
  </si>
  <si>
    <t>A Schulman Inc PEAD 2Q16</t>
  </si>
  <si>
    <t>Walgreens Boots Alliance Inc PEAD 2Q16</t>
  </si>
  <si>
    <t>WD-40 Co Earnings 2Q16</t>
  </si>
  <si>
    <t>MG</t>
  </si>
  <si>
    <t>AYI</t>
  </si>
  <si>
    <t>APOG</t>
  </si>
  <si>
    <t>RPM</t>
  </si>
  <si>
    <t>SCHN</t>
  </si>
  <si>
    <t>STZ</t>
  </si>
  <si>
    <t>MON</t>
  </si>
  <si>
    <t>MSC Industrial Direct Co Inc PEAD 2Q16</t>
  </si>
  <si>
    <t>Apogee Enterprises Inc PEAD 2Q16</t>
  </si>
  <si>
    <t>Acuity Brands Inc PEAD 2Q16</t>
  </si>
  <si>
    <t>00508Y102</t>
  </si>
  <si>
    <t>Mistras Group Inc PEAD 2Q16</t>
  </si>
  <si>
    <t>60649T107</t>
  </si>
  <si>
    <t>B4WCCG1</t>
  </si>
  <si>
    <t>Monsanto Co PEAD 2Q16</t>
  </si>
  <si>
    <t>61166W101</t>
  </si>
  <si>
    <t>RPM International Inc PEAD 2Q16</t>
  </si>
  <si>
    <t>Schnitzer Steel Industries Inc PEAD 2Q16</t>
  </si>
  <si>
    <t>Constellation Brands Inc PEAD 2Q16</t>
  </si>
  <si>
    <t>21036P108</t>
  </si>
  <si>
    <t>PSMT</t>
  </si>
  <si>
    <t>CAG</t>
  </si>
  <si>
    <t>KMX</t>
  </si>
  <si>
    <t>WD-40 Co PEAD 2Q16</t>
  </si>
  <si>
    <t>ConAgra Foods Inc PEAD 2Q16</t>
  </si>
  <si>
    <t>CarMax Inc PEAD 2Q16</t>
  </si>
  <si>
    <t>PriceSmart Inc PEAD 2Q16</t>
  </si>
  <si>
    <t>CBSH</t>
  </si>
  <si>
    <t>AGX</t>
  </si>
  <si>
    <t>OZRK</t>
  </si>
  <si>
    <t>Argan Inc Earnings 2Q16</t>
  </si>
  <si>
    <t>Commerce Bancshares Inc/MO Earnings 2Q16</t>
  </si>
  <si>
    <t>Bank of the Ozarks Inc PEAD 2Q16</t>
  </si>
  <si>
    <t>BLX</t>
  </si>
  <si>
    <t>HCSG</t>
  </si>
  <si>
    <t>ClubCorp Holdings Inc Value-Event</t>
  </si>
  <si>
    <t>MYCC</t>
  </si>
  <si>
    <t>18948M108</t>
  </si>
  <si>
    <t>BD4R3X1</t>
  </si>
  <si>
    <t>Banco Latinoamericano de Comercio Earnings 2Q16</t>
  </si>
  <si>
    <t>Healthcare Services Group Inc PEAD 2Q16</t>
  </si>
  <si>
    <t>Commerce Bancshares Inc/MO PEAD 2Q16</t>
  </si>
  <si>
    <t>MBFI</t>
  </si>
  <si>
    <t>FRC</t>
  </si>
  <si>
    <t>PACW</t>
  </si>
  <si>
    <t>PGR</t>
  </si>
  <si>
    <t>WFC</t>
  </si>
  <si>
    <t>Banco Latinoamericano de Comercio PEAD 2Q16</t>
  </si>
  <si>
    <t>Argan Inc PEAD 2Q16</t>
  </si>
  <si>
    <t>BlackRock Inc PEAD 2Q16</t>
  </si>
  <si>
    <t>Badger Meter Inc Earnings 2Q16</t>
  </si>
  <si>
    <t>Delta Air Lines Inc PEAD 2Q16</t>
  </si>
  <si>
    <t>First Republic Bank/CA PEAD 2Q16</t>
  </si>
  <si>
    <t>33616C100</t>
  </si>
  <si>
    <t>B4WHY15</t>
  </si>
  <si>
    <t>WW Grainger Inc Earnings 2Q16</t>
  </si>
  <si>
    <t>MB Financial Inc Earnings 2Q16</t>
  </si>
  <si>
    <t>55264U108</t>
  </si>
  <si>
    <t>Netflix Inc Earnings 2Q16</t>
  </si>
  <si>
    <t>PacWest Bancorp PEAD 2Q16</t>
  </si>
  <si>
    <t>Progressive Corp/The PEAD 2Q16</t>
  </si>
  <si>
    <t>Washington Federal Inc PEAD 2Q16</t>
  </si>
  <si>
    <t>Wells Fargo &amp; Co PEAD 2Q16</t>
  </si>
  <si>
    <t>HBHC</t>
  </si>
  <si>
    <t>LTXB</t>
  </si>
  <si>
    <t>CAMP</t>
  </si>
  <si>
    <t>OMC</t>
  </si>
  <si>
    <t>CHFC</t>
  </si>
  <si>
    <t>CalAmp Corp Earnings 2Q16</t>
  </si>
  <si>
    <t>Chemical Financial Corp PEAD 2Q16</t>
  </si>
  <si>
    <t>Hancock Holding Co Earnings 2Q16</t>
  </si>
  <si>
    <t>Harley-Davidson Inc Earnings 2Q16</t>
  </si>
  <si>
    <t>LegacyTexas Financial Group Inc Earnings 2Q16</t>
  </si>
  <si>
    <t>52471Y106</t>
  </si>
  <si>
    <t>BV2CL41</t>
  </si>
  <si>
    <t>Omnicom Group Inc Earnings 2Q16</t>
  </si>
  <si>
    <t>Charles Schwab Corp/The PEAD 2Q16</t>
  </si>
  <si>
    <t>VMware Inc Earnings 2Q16</t>
  </si>
  <si>
    <t>GHL</t>
  </si>
  <si>
    <t>CLB</t>
  </si>
  <si>
    <t>TCBI</t>
  </si>
  <si>
    <t>MAT</t>
  </si>
  <si>
    <t>CNS</t>
  </si>
  <si>
    <t>KNX</t>
  </si>
  <si>
    <t>STLD</t>
  </si>
  <si>
    <t>NYCB</t>
  </si>
  <si>
    <t>RLI</t>
  </si>
  <si>
    <t>URI</t>
  </si>
  <si>
    <t>WERN</t>
  </si>
  <si>
    <t>PNFP</t>
  </si>
  <si>
    <t>IBM</t>
  </si>
  <si>
    <t>PM</t>
  </si>
  <si>
    <t>BRO</t>
  </si>
  <si>
    <t>CE</t>
  </si>
  <si>
    <t>Netflix Inc PEAD 2Q16</t>
  </si>
  <si>
    <t>MB Financial Inc PEAD 2Q16</t>
  </si>
  <si>
    <t>WW Grainger Inc PEAD 2Q16</t>
  </si>
  <si>
    <t>Badger Meter Inc PEAD 2Q16</t>
  </si>
  <si>
    <t>Adeptus Health Inc Earnings 2Q16</t>
  </si>
  <si>
    <t>Natus Medical Inc Earnings 2Q16</t>
  </si>
  <si>
    <t>Brown &amp; Brown Inc PEAD 2Q16</t>
  </si>
  <si>
    <t>Chicago Bridge &amp; Iron Co NV Earnings 2Q16</t>
  </si>
  <si>
    <t>Celanese Corp PEAD 2Q16</t>
  </si>
  <si>
    <t>B05MZT4</t>
  </si>
  <si>
    <t>Core Laboratories NV Earnings 2Q16</t>
  </si>
  <si>
    <t>Cohen &amp; Steers Inc Earnings 2Q16</t>
  </si>
  <si>
    <t>19247A100</t>
  </si>
  <si>
    <t>B02H882</t>
  </si>
  <si>
    <t>Electronics For Imaging Inc Earnings 2Q16</t>
  </si>
  <si>
    <t>Eagle Bancorp Inc Earnings 2Q16</t>
  </si>
  <si>
    <t>Greenhill &amp; Co Inc Earnings 2Q16</t>
  </si>
  <si>
    <t>B00G8B4</t>
  </si>
  <si>
    <t>Hasbro Inc PEAD 2Q16</t>
  </si>
  <si>
    <t>International Business Machines C PEAD 2Q16</t>
  </si>
  <si>
    <t>JB Hunt Transport Services Inc PEAD 2Q16</t>
  </si>
  <si>
    <t>Kinder Morgan Inc/DE Earnings 2Q16</t>
  </si>
  <si>
    <t>Knight Transportation Inc Earnings 2Q16</t>
  </si>
  <si>
    <t>Lennox International Inc PEAD 2Q16</t>
  </si>
  <si>
    <t>Lam Research Corp Earnings 2Q16</t>
  </si>
  <si>
    <t>Mattel Inc Earnings 2Q16</t>
  </si>
  <si>
    <t>Mellanox Technologies Ltd Earnings 2Q16</t>
  </si>
  <si>
    <t>New York Community Bancorp Inc Earnings 2Q16</t>
  </si>
  <si>
    <t>Philip Morris International Inc PEAD 2Q16</t>
  </si>
  <si>
    <t>B2PKRQ3</t>
  </si>
  <si>
    <t>Pinnacle Financial Partners Inc PEAD 2Q16</t>
  </si>
  <si>
    <t>72346Q104</t>
  </si>
  <si>
    <t>PTC Inc Earnings 2Q16</t>
  </si>
  <si>
    <t>QUALCOMM Inc Earnings 2Q16</t>
  </si>
  <si>
    <t>RLI Corp Earnings 2Q16</t>
  </si>
  <si>
    <t>Rush Enterprises Inc Earnings 2Q16</t>
  </si>
  <si>
    <t>SEI Investments Co Earnings 2Q16</t>
  </si>
  <si>
    <t>ServisFirst Bancshares Inc PEAD 2Q16</t>
  </si>
  <si>
    <t>Steel Dynamics Inc Earnings 2Q16</t>
  </si>
  <si>
    <t>Texas Capital Bancshares Inc Earnings 2Q16</t>
  </si>
  <si>
    <t>88224Q107</t>
  </si>
  <si>
    <t>Textron Inc Earnings 2Q16</t>
  </si>
  <si>
    <t>United Rentals Inc Earnings 2Q16</t>
  </si>
  <si>
    <t>Werner Enterprises Inc Earnings 2Q16</t>
  </si>
  <si>
    <t>Watsco Inc Earnings 2Q16</t>
  </si>
  <si>
    <t>Wintrust Financial Corp PEAD 2Q16</t>
  </si>
  <si>
    <t>SWFT</t>
  </si>
  <si>
    <t>HA</t>
  </si>
  <si>
    <t>WABC</t>
  </si>
  <si>
    <t>BANC</t>
  </si>
  <si>
    <t>DGX</t>
  </si>
  <si>
    <t>GBCI</t>
  </si>
  <si>
    <t>TRV</t>
  </si>
  <si>
    <t>INDB</t>
  </si>
  <si>
    <t>POOL</t>
  </si>
  <si>
    <t>FWRD</t>
  </si>
  <si>
    <t>PII</t>
  </si>
  <si>
    <t>HBI</t>
  </si>
  <si>
    <t>IBKR</t>
  </si>
  <si>
    <t>TTS</t>
  </si>
  <si>
    <t>ISRG</t>
  </si>
  <si>
    <t>SNV</t>
  </si>
  <si>
    <t>JNJ</t>
  </si>
  <si>
    <t>FFIN</t>
  </si>
  <si>
    <t>VMware Inc PEAD 2Q16</t>
  </si>
  <si>
    <t>Omnicom Group Inc PEAD 2Q16</t>
  </si>
  <si>
    <t>LegacyTexas Financial Group Inc PEAD 2Q16</t>
  </si>
  <si>
    <t>CalAmp Corp PEAD 2Q16</t>
  </si>
  <si>
    <t>Alliance Data Systems Corp Earnings 2Q16</t>
  </si>
  <si>
    <t>Alaska Air Group Inc Earnings 2Q16</t>
  </si>
  <si>
    <t>Banc of California Inc Earnings 2Q16</t>
  </si>
  <si>
    <t>05990K106</t>
  </si>
  <si>
    <t>BCD47X4</t>
  </si>
  <si>
    <t>Briggs &amp; Stratton Corp Earnings 2Q16</t>
  </si>
  <si>
    <t>Biogen Inc Earnings 2Q16</t>
  </si>
  <si>
    <t>Citizens Financial Group Inc Earnings 2Q16</t>
  </si>
  <si>
    <t>Discover Financial Services PEAD 2Q16</t>
  </si>
  <si>
    <t>Quest Diagnostics Inc Earnings 2Q16</t>
  </si>
  <si>
    <t>74834L100</t>
  </si>
  <si>
    <t>First Financial Bankshares Inc Earnings 2Q16</t>
  </si>
  <si>
    <t>32020R109</t>
  </si>
  <si>
    <t>Forward Air Corp Earnings 2Q16</t>
  </si>
  <si>
    <t>Glacier Bancorp Inc Earnings 2Q16</t>
  </si>
  <si>
    <t>37637Q105</t>
  </si>
  <si>
    <t>GATX Corp Earnings 2Q16</t>
  </si>
  <si>
    <t>Goldman Sachs Group Inc/The PEAD 2Q16</t>
  </si>
  <si>
    <t>Hawaiian Holdings Inc Earnings 2Q16</t>
  </si>
  <si>
    <t>Hanesbrands Inc Earnings 2Q16</t>
  </si>
  <si>
    <t>B1BJSL9</t>
  </si>
  <si>
    <t>Interactive Brokers Group Inc PEAD 2Q16</t>
  </si>
  <si>
    <t>45841N107</t>
  </si>
  <si>
    <t>B1WT4X2</t>
  </si>
  <si>
    <t>Independent Bank Corp/Rockland MA Earnings 2Q16</t>
  </si>
  <si>
    <t>Intuitive Surgical Inc PEAD 2Q16</t>
  </si>
  <si>
    <t>46120E602</t>
  </si>
  <si>
    <t>Johnson &amp; Johnson PEAD 2Q16</t>
  </si>
  <si>
    <t>Kansas City Southern PEAD 2Q16</t>
  </si>
  <si>
    <t>Lithia Motors Inc Earnings 2Q16</t>
  </si>
  <si>
    <t>Linear Technology Corp PEAD 2Q16</t>
  </si>
  <si>
    <t>Manhattan Associates Inc PEAD 2Q16</t>
  </si>
  <si>
    <t>Medidata Solutions Inc Earnings 2Q16</t>
  </si>
  <si>
    <t>Maxim Integrated Products Inc Earnings 2Q16</t>
  </si>
  <si>
    <t>Polaris Industries Inc Earnings 2Q16</t>
  </si>
  <si>
    <t>Pool Corp Earnings 2Q16</t>
  </si>
  <si>
    <t>73278L105</t>
  </si>
  <si>
    <t>PrivateBancorp Inc Earnings 2Q16</t>
  </si>
  <si>
    <t>Boston Beer Co Inc/The Earnings 2Q16</t>
  </si>
  <si>
    <t>SVB Financial Group Earnings 2Q16</t>
  </si>
  <si>
    <t>Skechers U.S.A. Inc Earnings 2Q16</t>
  </si>
  <si>
    <t>Synovus Financial Corp PEAD 2Q16</t>
  </si>
  <si>
    <t>87161C501</t>
  </si>
  <si>
    <t>BMH4NJ8</t>
  </si>
  <si>
    <t>SPS Commerce Inc Earnings 2Q16</t>
  </si>
  <si>
    <t>Swift Transportation Co Earnings 2Q16</t>
  </si>
  <si>
    <t>87074U101</t>
  </si>
  <si>
    <t>B4PZRV7</t>
  </si>
  <si>
    <t>Syntel Inc Earnings 2Q16</t>
  </si>
  <si>
    <t>Travelers Cos Inc/The Earnings 2Q16</t>
  </si>
  <si>
    <t>Tile Shop Holdings Inc PEAD 2Q16</t>
  </si>
  <si>
    <t>88677Q109</t>
  </si>
  <si>
    <t>B8394K7</t>
  </si>
  <si>
    <t>Under Armour Inc Earnings 2Q16</t>
  </si>
  <si>
    <t>UnitedHealth Group Inc PEAD 2Q16</t>
  </si>
  <si>
    <t>USG Corp Earnings 2Q16</t>
  </si>
  <si>
    <t>Verizon Communications Inc Earnings 2Q16</t>
  </si>
  <si>
    <t>Westamerica Bancorporation Earnings 2Q16</t>
  </si>
  <si>
    <t>Woodward Inc PEAD 2Q16</t>
  </si>
  <si>
    <t>Yahoo! Inc PEAD 2Q16</t>
  </si>
  <si>
    <t>CAT</t>
  </si>
  <si>
    <t>CBF</t>
  </si>
  <si>
    <t>NOW</t>
  </si>
  <si>
    <t>LVS</t>
  </si>
  <si>
    <t>SBNY</t>
  </si>
  <si>
    <t>ABT</t>
  </si>
  <si>
    <t>CVBF</t>
  </si>
  <si>
    <t>BKU</t>
  </si>
  <si>
    <t>Watsco Inc PEAD 2Q16</t>
  </si>
  <si>
    <t>Werner Enterprises Inc PEAD 2Q16</t>
  </si>
  <si>
    <t>Steel Dynamics Inc PEAD 2Q16</t>
  </si>
  <si>
    <t>Rush Enterprises Inc PEAD 2Q16</t>
  </si>
  <si>
    <t>PTC Inc PEAD 2Q16</t>
  </si>
  <si>
    <t>Mellanox Technologies Ltd PEAD 2Q16</t>
  </si>
  <si>
    <t>Mattel Inc PEAD 2Q16</t>
  </si>
  <si>
    <t>Lam Research Corp PEAD 2Q16</t>
  </si>
  <si>
    <t>Eagle Bancorp Inc PEAD 2Q16</t>
  </si>
  <si>
    <t>Electronics For Imaging Inc PEAD 2Q16</t>
  </si>
  <si>
    <t>Chicago Bridge &amp; Iron Co NV PEAD 2Q16</t>
  </si>
  <si>
    <t>Natus Medical Inc PEAD 2Q16</t>
  </si>
  <si>
    <t>Adeptus Health Inc PEAD 2Q16</t>
  </si>
  <si>
    <t>Abbott Laboratories PEAD 2Q16</t>
  </si>
  <si>
    <t>BankUnited Inc PEAD 2Q16</t>
  </si>
  <si>
    <t>06652K103</t>
  </si>
  <si>
    <t>B3NNTZ4</t>
  </si>
  <si>
    <t>Caterpillar Inc Earnings 2Q16</t>
  </si>
  <si>
    <t>Capital Bank Financial Corp Earnings 2Q16</t>
  </si>
  <si>
    <t>B8HFV22</t>
  </si>
  <si>
    <t>Check Point Software Technologies PEAD 2Q16</t>
  </si>
  <si>
    <t>CoreLogic Inc/United States PEAD 2Q16</t>
  </si>
  <si>
    <t>Citrix Systems Inc PEAD 2Q16</t>
  </si>
  <si>
    <t>CVB Financial Corp PEAD 2Q16</t>
  </si>
  <si>
    <t>Fortune Brands Home &amp; Security In PEAD 2Q16</t>
  </si>
  <si>
    <t>Graco Inc PEAD 2Q16</t>
  </si>
  <si>
    <t>Hexcel Corp PEAD 2Q16</t>
  </si>
  <si>
    <t>Las Vegas Sands Corp PEAD 2Q16</t>
  </si>
  <si>
    <t>B02T2J7</t>
  </si>
  <si>
    <t>Newmont Mining Corp PEAD 2Q16</t>
  </si>
  <si>
    <t>ServiceNow Inc PEAD 2Q16</t>
  </si>
  <si>
    <t>81762P102</t>
  </si>
  <si>
    <t>B80NXX8</t>
  </si>
  <si>
    <t>Plexus Corp PEAD 2Q16</t>
  </si>
  <si>
    <t>Signature Bank/New York NY PEAD 2Q16</t>
  </si>
  <si>
    <t>82669G104</t>
  </si>
  <si>
    <t>B00JQL9</t>
  </si>
  <si>
    <t>TrueBlue Inc PEAD 2Q16</t>
  </si>
  <si>
    <t>United Continental Holdings Inc PEAD 2Q16</t>
  </si>
  <si>
    <t>Universal Forest Products Inc PEAD 2Q16</t>
  </si>
  <si>
    <t>Valmont Industries Inc PEAD 2Q16</t>
  </si>
  <si>
    <t>ETH</t>
  </si>
  <si>
    <t>PFPT</t>
  </si>
  <si>
    <t>UTEK</t>
  </si>
  <si>
    <t>YDKN</t>
  </si>
  <si>
    <t>AHL</t>
  </si>
  <si>
    <t>IIIN</t>
  </si>
  <si>
    <t>BBT</t>
  </si>
  <si>
    <t>GM</t>
  </si>
  <si>
    <t>USG Corp PEAD 2Q16</t>
  </si>
  <si>
    <t>Syntel Inc PEAD 2Q16</t>
  </si>
  <si>
    <t>SPS Commerce Inc PEAD 2Q16</t>
  </si>
  <si>
    <t>Skechers U.S.A. Inc PEAD 2Q16</t>
  </si>
  <si>
    <t>SVB Financial Group PEAD 2Q16</t>
  </si>
  <si>
    <t>Boston Beer Co Inc/The PEAD 2Q16</t>
  </si>
  <si>
    <t>Pool Corp PEAD 2Q16</t>
  </si>
  <si>
    <t>Lithia Motors Inc PEAD 2Q16</t>
  </si>
  <si>
    <t>Hawaiian Holdings Inc PEAD 2Q16</t>
  </si>
  <si>
    <t>Glacier Bancorp Inc PEAD 2Q16</t>
  </si>
  <si>
    <t>Biogen Inc PEAD 2Q16</t>
  </si>
  <si>
    <t>Briggs &amp; Stratton Corp PEAD 2Q16</t>
  </si>
  <si>
    <t>Banc of California Inc PEAD 2Q16</t>
  </si>
  <si>
    <t>Alaska Air Group Inc PEAD 2Q16</t>
  </si>
  <si>
    <t>Alliance Data Systems Corp PEAD 2Q16</t>
  </si>
  <si>
    <t>Aspen Insurance Holdings Ltd PEAD 2Q16</t>
  </si>
  <si>
    <t>AZZ Inc PEAD 2Q16</t>
  </si>
  <si>
    <t>BB&amp;T Corp PEAD 2Q16</t>
  </si>
  <si>
    <t>Compass Minerals International In Earnings 2Q16</t>
  </si>
  <si>
    <t>DR Horton Inc PEAD 2Q16</t>
  </si>
  <si>
    <t>Ethan Allen Interiors Inc Earnings 2Q16</t>
  </si>
  <si>
    <t>FCB Financial Holdings Inc PEAD 2Q16</t>
  </si>
  <si>
    <t>General Motors Co PEAD 2Q16</t>
  </si>
  <si>
    <t>37045V100</t>
  </si>
  <si>
    <t>B665KZ5</t>
  </si>
  <si>
    <t>Alphabet Inc PEAD 2Q16</t>
  </si>
  <si>
    <t>Insteel Industries Inc PEAD 2Q16</t>
  </si>
  <si>
    <t>45774W108</t>
  </si>
  <si>
    <t>IMAX Corp PEAD 2Q16</t>
  </si>
  <si>
    <t>Johnson Controls Inc PEAD 2Q16</t>
  </si>
  <si>
    <t>Southwest Airlines Co PEAD 2Q16</t>
  </si>
  <si>
    <t>NXP Semiconductors NV Earnings 2Q16</t>
  </si>
  <si>
    <t>Oceaneering International Inc Earnings 2Q16</t>
  </si>
  <si>
    <t>Proofpoint Inc PEAD 2Q16</t>
  </si>
  <si>
    <t>B6VDQC3</t>
  </si>
  <si>
    <t>Sanmina Corp Earnings 2Q16</t>
  </si>
  <si>
    <t>Schlumberger Ltd PEAD 2Q16</t>
  </si>
  <si>
    <t>Sohu.com Inc Earnings 2Q16</t>
  </si>
  <si>
    <t>Trinity Industries Inc PEAD 2Q16</t>
  </si>
  <si>
    <t>Ultratech Inc PEAD 2Q16</t>
  </si>
  <si>
    <t>Yadkin Financial Corp PEAD 2Q16</t>
  </si>
  <si>
    <t>BB3KVY4</t>
  </si>
  <si>
    <t>CCE Aug 19 2016 Call $55.00</t>
  </si>
  <si>
    <t>CCE160819C00055000</t>
  </si>
  <si>
    <t>ATI</t>
  </si>
  <si>
    <t>X</t>
  </si>
  <si>
    <t>COH</t>
  </si>
  <si>
    <t>TROW</t>
  </si>
  <si>
    <t>UMBF</t>
  </si>
  <si>
    <t>ABX</t>
  </si>
  <si>
    <t>RMD</t>
  </si>
  <si>
    <t>FMER</t>
  </si>
  <si>
    <t>CRUS</t>
  </si>
  <si>
    <t>BLMN</t>
  </si>
  <si>
    <t>TMP</t>
  </si>
  <si>
    <t>GNTX</t>
  </si>
  <si>
    <t>AN</t>
  </si>
  <si>
    <t>Capital Bank Financial Corp PEAD 2Q16</t>
  </si>
  <si>
    <t>Caterpillar Inc PEAD 2Q16</t>
  </si>
  <si>
    <t>American Airlines Group Inc PEAD 2Q16</t>
  </si>
  <si>
    <t>Barrick Gold Corp Earnings 2Q16</t>
  </si>
  <si>
    <t>Assurant Inc Earnings 2Q16</t>
  </si>
  <si>
    <t>Akamai Technologies Inc Earnings 2Q16</t>
  </si>
  <si>
    <t>AutoNation Inc PEAD 2Q16</t>
  </si>
  <si>
    <t>05329W102</t>
  </si>
  <si>
    <t>Astec Industries Inc Earnings 2Q16</t>
  </si>
  <si>
    <t>Allegheny Technologies Inc Earnings 2Q16</t>
  </si>
  <si>
    <t>01741R102</t>
  </si>
  <si>
    <t>Anixter International Inc Earnings 2Q16</t>
  </si>
  <si>
    <t>B/E Aerospace Inc Earnings 2Q16</t>
  </si>
  <si>
    <t>Bloomin Brands Inc Earnings 2Q16</t>
  </si>
  <si>
    <t>B847RJ0</t>
  </si>
  <si>
    <t>Buffalo Wild Wings Inc Earnings 2Q16</t>
  </si>
  <si>
    <t>CH Robinson Worldwide Inc Earnings 2Q16</t>
  </si>
  <si>
    <t>Chipotle Mexican Grill Inc Earnings 2Q16</t>
  </si>
  <si>
    <t>Coach Inc Earnings 2Q16</t>
  </si>
  <si>
    <t>Cree Inc Earnings 2Q16</t>
  </si>
  <si>
    <t>Cirrus Logic Inc Earnings 2Q16</t>
  </si>
  <si>
    <t>Barracuda Networks Inc Earnings 2Q16</t>
  </si>
  <si>
    <t>Dorman Products Inc Earnings 2Q16</t>
  </si>
  <si>
    <t>eBay Inc Earnings 2Q16</t>
  </si>
  <si>
    <t>FirstMerit Corp Earnings 2Q16</t>
  </si>
  <si>
    <t>Gentex Corp PEAD 2Q16</t>
  </si>
  <si>
    <t>Blackhawk Network Holdings Inc Earnings 2Q16</t>
  </si>
  <si>
    <t>MarineMax Inc Earnings 2Q16</t>
  </si>
  <si>
    <t>Masco Corp Earnings 2Q16</t>
  </si>
  <si>
    <t>Penske Automotive Group Inc Earnings 2Q16</t>
  </si>
  <si>
    <t>PACCAR Inc Earnings 2Q16</t>
  </si>
  <si>
    <t>Panera Bread Co Earnings 2Q16</t>
  </si>
  <si>
    <t>Robert Half International Inc Earnings 2Q16</t>
  </si>
  <si>
    <t>ResMed Inc Earnings 2Q16</t>
  </si>
  <si>
    <t>Sonic Automotive Inc Earnings 2Q16</t>
  </si>
  <si>
    <t>Stepan Co Earnings 2Q16</t>
  </si>
  <si>
    <t>US Silica Holdings Inc Earnings 2Q16</t>
  </si>
  <si>
    <t>Sensata Technologies Holding NV Earnings 2Q16</t>
  </si>
  <si>
    <t>B62S207</t>
  </si>
  <si>
    <t>AT&amp;T Inc Earnings 2Q16</t>
  </si>
  <si>
    <t>Tenneco Inc Earnings 2Q16</t>
  </si>
  <si>
    <t>Tompkins Financial Corp PEAD 2Q16</t>
  </si>
  <si>
    <t>T-Mobile US Inc Earnings 2Q16</t>
  </si>
  <si>
    <t>T Rowe Price Group Inc Earnings 2Q16</t>
  </si>
  <si>
    <t>74144T108</t>
  </si>
  <si>
    <t>Total System Services Inc Earnings 2Q16</t>
  </si>
  <si>
    <t>UMB Financial Corp Earnings 2Q16</t>
  </si>
  <si>
    <t>WABCO Holdings Inc PEAD 2Q16</t>
  </si>
  <si>
    <t>Waddell &amp; Reed Financial Inc Earnings 2Q16</t>
  </si>
  <si>
    <t>WR Berkley Corp Earnings 2Q16</t>
  </si>
  <si>
    <t>United States Steel Corp Earnings 2Q16</t>
  </si>
  <si>
    <t>AEL</t>
  </si>
  <si>
    <t>CFR</t>
  </si>
  <si>
    <t>PB</t>
  </si>
  <si>
    <t>HES</t>
  </si>
  <si>
    <t>FI</t>
  </si>
  <si>
    <t>KRA</t>
  </si>
  <si>
    <t>AVY</t>
  </si>
  <si>
    <t>ANIK</t>
  </si>
  <si>
    <t>MKTX</t>
  </si>
  <si>
    <t>CAKE</t>
  </si>
  <si>
    <t>AGCO</t>
  </si>
  <si>
    <t>ATNI</t>
  </si>
  <si>
    <t>RCII</t>
  </si>
  <si>
    <t>MDLZ</t>
  </si>
  <si>
    <t>IPHS</t>
  </si>
  <si>
    <t>ORIT</t>
  </si>
  <si>
    <t>RE</t>
  </si>
  <si>
    <t>BOH</t>
  </si>
  <si>
    <t>CBU</t>
  </si>
  <si>
    <t>Sanmina Corp PEAD 2Q16</t>
  </si>
  <si>
    <t>NXP Semiconductors NV PEAD 2Q16</t>
  </si>
  <si>
    <t>Ethan Allen Interiors Inc PEAD 2Q16</t>
  </si>
  <si>
    <t>American Equity Investment Life H Earnings 2Q16</t>
  </si>
  <si>
    <t>AGCO Corp Earnings 2Q16</t>
  </si>
  <si>
    <t>Anika Therapeutics Inc Earnings 2Q16</t>
  </si>
  <si>
    <t>Antero Resources Corp Earnings 2Q16</t>
  </si>
  <si>
    <t>On Assignment Inc Earnings 2Q16</t>
  </si>
  <si>
    <t>Atlantic Tele-Network Inc Earnings 2Q16</t>
  </si>
  <si>
    <t>Avery Dennison Corp Earnings 2Q16</t>
  </si>
  <si>
    <t>Bank of Hawaii Corp PEAD 2Q16</t>
  </si>
  <si>
    <t>BOK Financial Corp Earnings 2Q16</t>
  </si>
  <si>
    <t>Popular Inc PEAD 2Q16</t>
  </si>
  <si>
    <t>Cheesecake Factory Inc/The Earnings 2Q16</t>
  </si>
  <si>
    <t>Cavium Inc Earnings 2Q16</t>
  </si>
  <si>
    <t>Community Bank System Inc PEAD 2Q16</t>
  </si>
  <si>
    <t>Cadence Design Systems Inc PEAD 2Q16</t>
  </si>
  <si>
    <t>CEB Inc PEAD 2Q16</t>
  </si>
  <si>
    <t>Cullen/Frost Bankers Inc Earnings 2Q16</t>
  </si>
  <si>
    <t>Dolby Laboratories Inc Earnings 2Q16</t>
  </si>
  <si>
    <t>Echo Global Logistics Inc Earnings 2Q16</t>
  </si>
  <si>
    <t>B4M7GZ3</t>
  </si>
  <si>
    <t>Euronet Worldwide Inc Earnings 2Q16</t>
  </si>
  <si>
    <t>Franks International NV Earnings 2Q16</t>
  </si>
  <si>
    <t>BCRY5H0</t>
  </si>
  <si>
    <t>First Solar Inc Earnings 2Q16</t>
  </si>
  <si>
    <t>Garmin Ltd Earnings 2Q16</t>
  </si>
  <si>
    <t>Goodyear Tire &amp; Rubber Co/The Earnings 2Q16</t>
  </si>
  <si>
    <t>Hess Corp Earnings 2Q16</t>
  </si>
  <si>
    <t>42809H107</t>
  </si>
  <si>
    <t>Hologic Inc Earnings 2Q16</t>
  </si>
  <si>
    <t>Innophos Holdings Inc Earnings 2Q16</t>
  </si>
  <si>
    <t>45774N108</t>
  </si>
  <si>
    <t>B1GHPN9</t>
  </si>
  <si>
    <t>Jones Lang LaSalle Inc Earnings 2Q16</t>
  </si>
  <si>
    <t>Kraton Performance Polymers Inc Earnings 2Q16</t>
  </si>
  <si>
    <t>50077C106</t>
  </si>
  <si>
    <t>B547X79</t>
  </si>
  <si>
    <t>Laboratory Corp of America Holdin PEAD 2Q16</t>
  </si>
  <si>
    <t>Moelis &amp; Co Earnings 2Q16</t>
  </si>
  <si>
    <t>Mondelez International Inc Earnings 2Q16</t>
  </si>
  <si>
    <t>B8CKK03</t>
  </si>
  <si>
    <t>MKS Instruments Inc PEAD 2Q16</t>
  </si>
  <si>
    <t>MarketAxess Holdings Inc Earnings 2Q16</t>
  </si>
  <si>
    <t>57060D108</t>
  </si>
  <si>
    <t>B03Q9D0</t>
  </si>
  <si>
    <t>MicroStrategy Inc Earnings 2Q16</t>
  </si>
  <si>
    <t>Natural Health Trends Corp. Earnings 2Q16</t>
  </si>
  <si>
    <t>Oil States International Inc Earnings 2Q16</t>
  </si>
  <si>
    <t>Oritani Financial Corp PEAD 2Q16</t>
  </si>
  <si>
    <t>68633D103</t>
  </si>
  <si>
    <t>B3SLD95</t>
  </si>
  <si>
    <t>OReilly Automotive Inc Earnings 2Q16</t>
  </si>
  <si>
    <t>OSI Systems Inc Earnings 2Q16</t>
  </si>
  <si>
    <t>Prosperity Bancshares Inc Earnings 2Q16</t>
  </si>
  <si>
    <t>Rent-A-Center Inc/TX Earnings 2Q16</t>
  </si>
  <si>
    <t>76009N100</t>
  </si>
  <si>
    <t>Everest Re Group Ltd PEAD 2Q16</t>
  </si>
  <si>
    <t>Rockwell Automation Inc Earnings 2Q16</t>
  </si>
  <si>
    <t>Saia Inc Earnings 2Q16</t>
  </si>
  <si>
    <t>TEGNA Inc Earnings 2Q16</t>
  </si>
  <si>
    <t>Interface Inc Earnings 2Q16</t>
  </si>
  <si>
    <t>Tyler Technologies Inc Earnings 2Q16</t>
  </si>
  <si>
    <t>Vascular Solutions Inc PEAD 2Q16</t>
  </si>
  <si>
    <t>Waste Connections Inc Earnings 2Q16</t>
  </si>
  <si>
    <t>WEX Inc Earnings 2Q16</t>
  </si>
  <si>
    <t>Encore Wire Corp Earnings 2Q16</t>
  </si>
  <si>
    <t>BYD</t>
  </si>
  <si>
    <t>JBT</t>
  </si>
  <si>
    <t>CVA</t>
  </si>
  <si>
    <t>EW</t>
  </si>
  <si>
    <t>JNS</t>
  </si>
  <si>
    <t>STL</t>
  </si>
  <si>
    <t>CKH</t>
  </si>
  <si>
    <t>RNR</t>
  </si>
  <si>
    <t>FLIR</t>
  </si>
  <si>
    <t>LMT</t>
  </si>
  <si>
    <t>SMCI</t>
  </si>
  <si>
    <t>HUN</t>
  </si>
  <si>
    <t>SPN</t>
  </si>
  <si>
    <t>EXPE</t>
  </si>
  <si>
    <t>DLX</t>
  </si>
  <si>
    <t>POT</t>
  </si>
  <si>
    <t>CWT</t>
  </si>
  <si>
    <t>HEES</t>
  </si>
  <si>
    <t>VDSI</t>
  </si>
  <si>
    <t>CHTR</t>
  </si>
  <si>
    <t>PTEN</t>
  </si>
  <si>
    <t>NEWM</t>
  </si>
  <si>
    <t>BMS</t>
  </si>
  <si>
    <t>FII</t>
  </si>
  <si>
    <t>NFG</t>
  </si>
  <si>
    <t>OFIX</t>
  </si>
  <si>
    <t>ATHN</t>
  </si>
  <si>
    <t>SWKS</t>
  </si>
  <si>
    <t>ARII</t>
  </si>
  <si>
    <t>United States Steel Corp PEAD 2Q16</t>
  </si>
  <si>
    <t>WR Berkley Corp PEAD 2Q16</t>
  </si>
  <si>
    <t>Waddell &amp; Reed Financial Inc PEAD 2Q16</t>
  </si>
  <si>
    <t>UMB Financial Corp PEAD 2Q16</t>
  </si>
  <si>
    <t>Total System Services Inc PEAD 2Q16</t>
  </si>
  <si>
    <t>T Rowe Price Group Inc PEAD 2Q16</t>
  </si>
  <si>
    <t>T-Mobile US Inc PEAD 2Q16</t>
  </si>
  <si>
    <t>Stepan Co PEAD 2Q16</t>
  </si>
  <si>
    <t>ResMed Inc PEAD 2Q16</t>
  </si>
  <si>
    <t>Panera Bread Co PEAD 2Q16</t>
  </si>
  <si>
    <t>MarineMax Inc PEAD 2Q16</t>
  </si>
  <si>
    <t>Blackhawk Network Holdings Inc PEAD 2Q16</t>
  </si>
  <si>
    <t>Euronet Worldwide Inc PEAD 2Q16</t>
  </si>
  <si>
    <t>Dorman Products Inc PEAD 2Q16</t>
  </si>
  <si>
    <t>Barracuda Networks Inc PEAD 2Q16</t>
  </si>
  <si>
    <t>Cirrus Logic Inc PEAD 2Q16</t>
  </si>
  <si>
    <t>Cree Inc PEAD 2Q16</t>
  </si>
  <si>
    <t>Coach Inc PEAD 2Q16</t>
  </si>
  <si>
    <t>CH Robinson Worldwide Inc PEAD 2Q16</t>
  </si>
  <si>
    <t>B/E Aerospace Inc PEAD 2Q16</t>
  </si>
  <si>
    <t>Anixter International Inc PEAD 2Q16</t>
  </si>
  <si>
    <t>Allegheny Technologies Inc PEAD 2Q16</t>
  </si>
  <si>
    <t>Astec Industries Inc PEAD 2Q16</t>
  </si>
  <si>
    <t>Abaxis Inc Earnings 2Q16</t>
  </si>
  <si>
    <t>Asbury Automotive Group Inc PEAD 2Q16</t>
  </si>
  <si>
    <t>Acorda Therapeutics Inc Earnings 2Q16</t>
  </si>
  <si>
    <t>Alexion Pharmaceuticals Inc Earnings 2Q16</t>
  </si>
  <si>
    <t>Amazon.com Inc Earnings 2Q16</t>
  </si>
  <si>
    <t>American Railcar Industries Inc Earnings 2Q16</t>
  </si>
  <si>
    <t>02916P103</t>
  </si>
  <si>
    <t>B0WR837</t>
  </si>
  <si>
    <t>Altisource Portfolio Solutions SA Earnings 2Q16</t>
  </si>
  <si>
    <t>athenahealth Inc Earnings 2Q16</t>
  </si>
  <si>
    <t>04685W103</t>
  </si>
  <si>
    <t>B24FJV8</t>
  </si>
  <si>
    <t>Baxter International Inc PEAD 2Q16</t>
  </si>
  <si>
    <t>Brunswick Corp/DE Earnings 2Q16</t>
  </si>
  <si>
    <t>Bunge Ltd Earnings 2Q16</t>
  </si>
  <si>
    <t>B&amp;G Foods Inc Earnings 2Q16</t>
  </si>
  <si>
    <t>Bemis Co Inc Earnings 2Q16</t>
  </si>
  <si>
    <t>BofI Holding Inc Earnings 2Q16</t>
  </si>
  <si>
    <t>BorgWarner Inc Earnings 2Q16</t>
  </si>
  <si>
    <t>Boyd Gaming Corp PEAD 2Q16</t>
  </si>
  <si>
    <t>Celgene Corp Earnings 2Q16</t>
  </si>
  <si>
    <t>Charter Communications Inc Earnings 2Q16</t>
  </si>
  <si>
    <t>16117M305</t>
  </si>
  <si>
    <t>B4XT1S6</t>
  </si>
  <si>
    <t>SEACOR Holdings Inc PEAD 2Q16</t>
  </si>
  <si>
    <t>Centene Corp PEAD 2Q16</t>
  </si>
  <si>
    <t>Capella Education Co PEAD 2Q16</t>
  </si>
  <si>
    <t>Carpenter Technology Corp PEAD 2Q16</t>
  </si>
  <si>
    <t>Covanta Holding Corp PEAD 2Q16</t>
  </si>
  <si>
    <t>CVR Energy Inc Earnings 2Q16</t>
  </si>
  <si>
    <t>California Water Service Group Earnings 2Q16</t>
  </si>
  <si>
    <t>Cynosure Inc PEAD 2Q16</t>
  </si>
  <si>
    <t>Diebold Inc Earnings 2Q16</t>
  </si>
  <si>
    <t>Deluxe Corp Earnings 2Q16</t>
  </si>
  <si>
    <t>Dril-Quip Inc PEAD 2Q16</t>
  </si>
  <si>
    <t>Empire District Electric Co/The Earnings 2Q16</t>
  </si>
  <si>
    <t>EQT Corp Earnings 2Q16</t>
  </si>
  <si>
    <t>Edwards Lifesciences Corp PEAD 2Q16</t>
  </si>
  <si>
    <t>Expedia Inc Earnings 2Q16</t>
  </si>
  <si>
    <t>30212P303</t>
  </si>
  <si>
    <t>B748CK2</t>
  </si>
  <si>
    <t>Flagstar Bancorp Inc PEAD 2Q16</t>
  </si>
  <si>
    <t>FTI Consulting Inc Earnings 2Q16</t>
  </si>
  <si>
    <t>Federated Investors Inc Earnings 2Q16</t>
  </si>
  <si>
    <t>FLIR Systems Inc PEAD 2Q16</t>
  </si>
  <si>
    <t>FMC Technologies Inc PEAD 2Q16</t>
  </si>
  <si>
    <t>Fortinet Inc PEAD 2Q16</t>
  </si>
  <si>
    <t>Greatbatch Inc Earnings 2Q16</t>
  </si>
  <si>
    <t>Corning Inc PEAD 2Q16</t>
  </si>
  <si>
    <t>Chart Industries Inc Earnings 2Q16</t>
  </si>
  <si>
    <t>Harman International Industries I Earnings 2Q16</t>
  </si>
  <si>
    <t>H&amp;E Equipment Services Inc Earnings 2Q16</t>
  </si>
  <si>
    <t>B0WR848</t>
  </si>
  <si>
    <t>HealthSouth Corp PEAD 2Q16</t>
  </si>
  <si>
    <t>Huntsman Corp Earnings 2Q16</t>
  </si>
  <si>
    <t>B0650B9</t>
  </si>
  <si>
    <t>InterDigital Inc/PA Earnings 2Q16</t>
  </si>
  <si>
    <t>II-VI Inc PEAD 2Q16</t>
  </si>
  <si>
    <t>Insys Therapeutics Inc Earnings 2Q16</t>
  </si>
  <si>
    <t>Inphi Corp Earnings 2Q16</t>
  </si>
  <si>
    <t>B5TRVW5</t>
  </si>
  <si>
    <t>Ingersoll-Rand PLC PEAD 2Q16</t>
  </si>
  <si>
    <t>iRobot Corp PEAD 2Q16</t>
  </si>
  <si>
    <t>John B Sanfilippo &amp; Son Inc PEAD 2Q16</t>
  </si>
  <si>
    <t>John Bean Technologies Corp PEAD 2Q16</t>
  </si>
  <si>
    <t>B3BRJZ8</t>
  </si>
  <si>
    <t>Juniper Networks Inc Earnings 2Q16</t>
  </si>
  <si>
    <t>Janus Capital Group Inc PEAD 2Q16</t>
  </si>
  <si>
    <t>47102X105</t>
  </si>
  <si>
    <t>Leggett &amp; Platt Inc Earnings 2Q16</t>
  </si>
  <si>
    <t>Lockheed Martin Corp PEAD 2Q16</t>
  </si>
  <si>
    <t>LinkedIn Corp Earnings 2Q16</t>
  </si>
  <si>
    <t>LogMeIn Inc Earnings 2Q16</t>
  </si>
  <si>
    <t>McGraw Hill Financial Inc PEAD 2Q16</t>
  </si>
  <si>
    <t>Mobile Mini Inc Earnings 2Q16</t>
  </si>
  <si>
    <t>Marketo Inc PEAD 2Q16</t>
  </si>
  <si>
    <t>Merit Medical Systems Inc Earnings 2Q16</t>
  </si>
  <si>
    <t>Molina Healthcare Inc Earnings 2Q16</t>
  </si>
  <si>
    <t>Mercury Systems Inc PEAD 2Q16</t>
  </si>
  <si>
    <t>Meritage Homes Corp Earnings 2Q16</t>
  </si>
  <si>
    <t>M/A-COM Technology Solutions Hold PEAD 2Q16</t>
  </si>
  <si>
    <t>NCR Corp PEAD 2Q16</t>
  </si>
  <si>
    <t>New Media Investment Group Inc Earnings 2Q16</t>
  </si>
  <si>
    <t>64704V106</t>
  </si>
  <si>
    <t>BH2R795</t>
  </si>
  <si>
    <t>National Fuel Gas Co Earnings 2Q16</t>
  </si>
  <si>
    <t>National Oilwell Varco Inc Earnings 2Q16</t>
  </si>
  <si>
    <t>Nu Skin Enterprises Inc Earnings 2Q16</t>
  </si>
  <si>
    <t>NuVasive Inc PEAD 2Q16</t>
  </si>
  <si>
    <t>Old Dominion Freight Line Inc Earnings 2Q16</t>
  </si>
  <si>
    <t>Orthofix International NV Earnings 2Q16</t>
  </si>
  <si>
    <t>Outerwall Inc Earnings 2Q16</t>
  </si>
  <si>
    <t>PBF Energy Inc Earnings 2Q16</t>
  </si>
  <si>
    <t>Piper Jaffray Cos Earnings 2Q16</t>
  </si>
  <si>
    <t>Potash Corp of Saskatchewan Inc Earnings 2Q16</t>
  </si>
  <si>
    <t>73755L107</t>
  </si>
  <si>
    <t>Proto Labs Inc Earnings 2Q16</t>
  </si>
  <si>
    <t>Patterson-UTI Energy Inc Earnings 2Q16</t>
  </si>
  <si>
    <t>Qlik Technologies Inc Earnings 2Q16</t>
  </si>
  <si>
    <t>Regal Entertainment Group Earnings 2Q16</t>
  </si>
  <si>
    <t>Royal Gold Inc Earnings 2Q16</t>
  </si>
  <si>
    <t>RenaissanceRe Holdings Ltd PEAD 2Q16</t>
  </si>
  <si>
    <t>Rovi Corp Earnings 2Q16</t>
  </si>
  <si>
    <t>Range Resources Corp Earnings 2Q16</t>
  </si>
  <si>
    <t>Spirit Airlines Inc PEAD 2Q16</t>
  </si>
  <si>
    <t>Select Comfort Corp Earnings 2Q16</t>
  </si>
  <si>
    <t>SkyWest Inc Earnings 2Q16</t>
  </si>
  <si>
    <t>Super Micro Computer Inc Earnings 2Q16</t>
  </si>
  <si>
    <t>86800U104</t>
  </si>
  <si>
    <t>B1VQR35</t>
  </si>
  <si>
    <t>Superior Energy Services Inc Earnings 2Q16</t>
  </si>
  <si>
    <t>Sterling Bancorp/DE PEAD 2Q16</t>
  </si>
  <si>
    <t>85917A100</t>
  </si>
  <si>
    <t>BFNXVB8</t>
  </si>
  <si>
    <t>Starz Earnings 2Q16</t>
  </si>
  <si>
    <t>Skyworks Solutions Inc Earnings 2Q16</t>
  </si>
  <si>
    <t>83088M102</t>
  </si>
  <si>
    <t>Terex Corp PEAD 2Q16</t>
  </si>
  <si>
    <t>Gentherm Inc Earnings 2Q16</t>
  </si>
  <si>
    <t>Tower International Inc Earnings 2Q16</t>
  </si>
  <si>
    <t>Tempur Sealy International Inc Earnings 2Q16</t>
  </si>
  <si>
    <t>Twitter Inc PEAD 2Q16</t>
  </si>
  <si>
    <t>Domtar Corp Earnings 2Q16</t>
  </si>
  <si>
    <t>Ultimate Software Group Inc/The PEAD 2Q16</t>
  </si>
  <si>
    <t>United Parcel Service Inc Earnings 2Q16</t>
  </si>
  <si>
    <t>United Therapeutics Corp Earnings 2Q16</t>
  </si>
  <si>
    <t>Virgin America Inc Earnings 2Q16</t>
  </si>
  <si>
    <t>Visteon Corp Earnings 2Q16</t>
  </si>
  <si>
    <t>VASCO Data Security International Earnings 2Q16</t>
  </si>
  <si>
    <t>92230Y104</t>
  </si>
  <si>
    <t>Vantiv Inc PEAD 2Q16</t>
  </si>
  <si>
    <t>B6X55Y2</t>
  </si>
  <si>
    <t>Western Digital Corp Earnings 2Q16</t>
  </si>
  <si>
    <t>Whirlpool Corp PEAD 2Q16</t>
  </si>
  <si>
    <t>SPGI</t>
  </si>
  <si>
    <t>STX</t>
  </si>
  <si>
    <t>FET</t>
  </si>
  <si>
    <t>CBM</t>
  </si>
  <si>
    <t>COG</t>
  </si>
  <si>
    <t>PNW</t>
  </si>
  <si>
    <t>INFN</t>
  </si>
  <si>
    <t>RES</t>
  </si>
  <si>
    <t>XL</t>
  </si>
  <si>
    <t>DGI</t>
  </si>
  <si>
    <t>HY</t>
  </si>
  <si>
    <t>ANAT</t>
  </si>
  <si>
    <t>PPC</t>
  </si>
  <si>
    <t>IBKC</t>
  </si>
  <si>
    <t>KWR</t>
  </si>
  <si>
    <t>TLMR</t>
  </si>
  <si>
    <t>ANTM</t>
  </si>
  <si>
    <t>EVER</t>
  </si>
  <si>
    <t>TAL</t>
  </si>
  <si>
    <t>VRTX</t>
  </si>
  <si>
    <t>Marriott International Inc/MD Value-L/S</t>
  </si>
  <si>
    <t>WEX Inc PEAD 2Q16</t>
  </si>
  <si>
    <t>Tyler Technologies Inc PEAD 2Q16</t>
  </si>
  <si>
    <t>Interface Inc PEAD 2Q16</t>
  </si>
  <si>
    <t>Saia Inc PEAD 2Q16</t>
  </si>
  <si>
    <t>Rent-A-Center Inc/TX PEAD 2Q16</t>
  </si>
  <si>
    <t>OSI Systems Inc PEAD 2Q16</t>
  </si>
  <si>
    <t>OReilly Automotive Inc PEAD 2Q16</t>
  </si>
  <si>
    <t>Oil States International Inc PEAD 2Q16</t>
  </si>
  <si>
    <t>Natural Health Trends Corp. PEAD 2Q16</t>
  </si>
  <si>
    <t>MicroStrategy Inc PEAD 2Q16</t>
  </si>
  <si>
    <t>MarketAxess Holdings Inc PEAD 2Q16</t>
  </si>
  <si>
    <t>Moelis &amp; Co PEAD 2Q16</t>
  </si>
  <si>
    <t>Hologic Inc PEAD 2Q16</t>
  </si>
  <si>
    <t>Hess Corp PEAD 2Q16</t>
  </si>
  <si>
    <t>Garmin Ltd PEAD 2Q16</t>
  </si>
  <si>
    <t>First Solar Inc PEAD 2Q16</t>
  </si>
  <si>
    <t>Franks International NV PEAD 2Q16</t>
  </si>
  <si>
    <t>Echo Global Logistics Inc PEAD 2Q16</t>
  </si>
  <si>
    <t>Dolby Laboratories Inc PEAD 2Q16</t>
  </si>
  <si>
    <t>Cheesecake Factory Inc/The PEAD 2Q16</t>
  </si>
  <si>
    <t>BOK Financial Corp PEAD 2Q16</t>
  </si>
  <si>
    <t>Avery Dennison Corp PEAD 2Q16</t>
  </si>
  <si>
    <t>On Assignment Inc PEAD 2Q16</t>
  </si>
  <si>
    <t>Antero Resources Corp PEAD 2Q16</t>
  </si>
  <si>
    <t>AGCO Corp PEAD 2Q16</t>
  </si>
  <si>
    <t>American Equity Investment Life H PEAD 2Q16</t>
  </si>
  <si>
    <t>Aarons Inc Earnings 2Q16</t>
  </si>
  <si>
    <t>Arch Capital Group Ltd PEAD 2Q16</t>
  </si>
  <si>
    <t>American National Insurance Co PEAD 2Q16</t>
  </si>
  <si>
    <t>Anthem Inc PEAD 2Q16</t>
  </si>
  <si>
    <t>BSPHGL4</t>
  </si>
  <si>
    <t>AO Smith Corp PEAD 2Q16</t>
  </si>
  <si>
    <t>ArcBest Corp Earnings 2Q16</t>
  </si>
  <si>
    <t>BLTFST7</t>
  </si>
  <si>
    <t>AVG Technologies NV PEAD 2Q16</t>
  </si>
  <si>
    <t>CR Bard Inc PEAD 2Q16</t>
  </si>
  <si>
    <t>Franklin Resources Inc PEAD 2Q16</t>
  </si>
  <si>
    <t>Blackbaud Inc PEAD 2Q16</t>
  </si>
  <si>
    <t>CACI International Inc PEAD 2Q16</t>
  </si>
  <si>
    <t>Cambrex Corp Earnings 2Q16</t>
  </si>
  <si>
    <t>Cimpress NV PEAD 2Q16</t>
  </si>
  <si>
    <t>CONMED Corp PEAD 2Q16</t>
  </si>
  <si>
    <t>CNO Financial Group Inc PEAD 2Q16</t>
  </si>
  <si>
    <t>Cabot Oil &amp; Gas Corp Earnings 2Q16</t>
  </si>
  <si>
    <t>Carlisle Cos Inc PEAD 2Q16</t>
  </si>
  <si>
    <t>Covenant Transportation Group Inc PEAD 2Q16</t>
  </si>
  <si>
    <t>DigitalGlobe Inc PEAD 2Q16</t>
  </si>
  <si>
    <t>25389M877</t>
  </si>
  <si>
    <t>B0V0257</t>
  </si>
  <si>
    <t>Demandware Inc PEAD 2Q16</t>
  </si>
  <si>
    <t>DexCom Inc PEAD 2Q16</t>
  </si>
  <si>
    <t>Equifax Inc PEAD 2Q16</t>
  </si>
  <si>
    <t>Employers Holdings Inc PEAD 2Q16</t>
  </si>
  <si>
    <t>EverBank Financial Corp PEAD 2Q16</t>
  </si>
  <si>
    <t>29977G102</t>
  </si>
  <si>
    <t>B64D2M2</t>
  </si>
  <si>
    <t>Evercore Partners Inc PEAD 2Q16</t>
  </si>
  <si>
    <t>Facebook Inc PEAD 2Q16</t>
  </si>
  <si>
    <t>Forum Energy Technologies Inc Earnings 2Q16</t>
  </si>
  <si>
    <t>34984V100</t>
  </si>
  <si>
    <t>B4K4F48</t>
  </si>
  <si>
    <t>Comfort Systems USA Inc PEAD 2Q16</t>
  </si>
  <si>
    <t>Group 1 Automotive Inc PEAD 2Q16</t>
  </si>
  <si>
    <t>Hyster-Yale Materials Handling In PEAD 2Q16</t>
  </si>
  <si>
    <t>B7LG306</t>
  </si>
  <si>
    <t>Integra LifeSciences Holdings Cor PEAD 2Q16</t>
  </si>
  <si>
    <t>IBERIABANK Corp PEAD 2Q16</t>
  </si>
  <si>
    <t>Infinera Corp PEAD 2Q16</t>
  </si>
  <si>
    <t>45667G103</t>
  </si>
  <si>
    <t>B1YB5Y4</t>
  </si>
  <si>
    <t>Quaker Chemical Corp PEAD 2Q16</t>
  </si>
  <si>
    <t>Leidos Holdings Inc PEAD 2Q16</t>
  </si>
  <si>
    <t>LifePoint Health Inc Earnings 2Q16</t>
  </si>
  <si>
    <t>Moog Inc Earnings 2Q16</t>
  </si>
  <si>
    <t>MOG-A</t>
  </si>
  <si>
    <t>NewMarket Corp PEAD 2Q16</t>
  </si>
  <si>
    <t>B01CGF1</t>
  </si>
  <si>
    <t>NETGEAR Inc PEAD 2Q16</t>
  </si>
  <si>
    <t>Newell Brands Inc Earnings 2Q16</t>
  </si>
  <si>
    <t>Pinnacle West Capital Corp Earnings 2Q16</t>
  </si>
  <si>
    <t>Pilgrims Pride Corp PEAD 2Q16</t>
  </si>
  <si>
    <t>72147K108</t>
  </si>
  <si>
    <t>B5L3PZ2</t>
  </si>
  <si>
    <t>PRA Health Sciences Inc PEAD 2Q16</t>
  </si>
  <si>
    <t>PAREXEL International Corp PEAD 2Q16</t>
  </si>
  <si>
    <t>Royal Caribbean Cruises Ltd Earnings 2Q16</t>
  </si>
  <si>
    <t>RPC Inc PEAD 2Q16</t>
  </si>
  <si>
    <t>RingCentral Inc PEAD 2Q16</t>
  </si>
  <si>
    <t>Shenandoah Telecommunications Co Earnings 2Q16</t>
  </si>
  <si>
    <t>Six Flags Entertainment Corp PEAD 2Q16</t>
  </si>
  <si>
    <t>Questar Corp PEAD 2Q16</t>
  </si>
  <si>
    <t>Seagate Technology PLC Earnings 2Q16</t>
  </si>
  <si>
    <t>B58JVZ5</t>
  </si>
  <si>
    <t>Superior Industries International PEAD 2Q16</t>
  </si>
  <si>
    <t>TAL International Group Inc PEAD 2Q16</t>
  </si>
  <si>
    <t>B0LXSX6</t>
  </si>
  <si>
    <t>Teradyne Inc PEAD 2Q16</t>
  </si>
  <si>
    <t>Timken Co/The PEAD 2Q16</t>
  </si>
  <si>
    <t>Talmer Bancorp Inc PEAD 2Q16</t>
  </si>
  <si>
    <t>87482X101</t>
  </si>
  <si>
    <t>B74TNW4</t>
  </si>
  <si>
    <t>Targa Resources Corp Earnings 2Q16</t>
  </si>
  <si>
    <t>Universal Health Services Inc PEAD 2Q16</t>
  </si>
  <si>
    <t>Vertex Pharmaceuticals Inc PEAD 2Q16</t>
  </si>
  <si>
    <t>92532F100</t>
  </si>
  <si>
    <t>WCI Communities Inc PEAD 2Q16</t>
  </si>
  <si>
    <t>VCA Inc PEAD 2Q16</t>
  </si>
  <si>
    <t>XL Group PLC PEAD 2Q16</t>
  </si>
  <si>
    <t>B5LRLL2</t>
  </si>
  <si>
    <t>GPRE</t>
  </si>
  <si>
    <t>RAIL</t>
  </si>
  <si>
    <t>MIC</t>
  </si>
  <si>
    <t>TNET</t>
  </si>
  <si>
    <t>CUB</t>
  </si>
  <si>
    <t>N</t>
  </si>
  <si>
    <t>BLL</t>
  </si>
  <si>
    <t>CHMT</t>
  </si>
  <si>
    <t>ALGN</t>
  </si>
  <si>
    <t>ZBH</t>
  </si>
  <si>
    <t>COLM</t>
  </si>
  <si>
    <t>CSH</t>
  </si>
  <si>
    <t>MDP</t>
  </si>
  <si>
    <t>VGR</t>
  </si>
  <si>
    <t>LBY</t>
  </si>
  <si>
    <t>VIVO</t>
  </si>
  <si>
    <t>WST</t>
  </si>
  <si>
    <t>SPB</t>
  </si>
  <si>
    <t>NSIT</t>
  </si>
  <si>
    <t>YNDX</t>
  </si>
  <si>
    <t>RGA</t>
  </si>
  <si>
    <t>IVZ</t>
  </si>
  <si>
    <t>MSA</t>
  </si>
  <si>
    <t>INGR</t>
  </si>
  <si>
    <t>WCC</t>
  </si>
  <si>
    <t>MJN</t>
  </si>
  <si>
    <t>OSK</t>
  </si>
  <si>
    <t>Western Digital Corp PEAD 2Q16</t>
  </si>
  <si>
    <t>VASCO Data Security International PEAD 2Q16</t>
  </si>
  <si>
    <t>Visteon Corp PEAD 2Q16</t>
  </si>
  <si>
    <t>Virgin America Inc PEAD 2Q16</t>
  </si>
  <si>
    <t>Domtar Corp PEAD 2Q16</t>
  </si>
  <si>
    <t>Tempur Sealy International Inc PEAD 2Q16</t>
  </si>
  <si>
    <t>Gentherm Inc PEAD 2Q16</t>
  </si>
  <si>
    <t>Starz PEAD 2Q16</t>
  </si>
  <si>
    <t>Super Micro Computer Inc PEAD 2Q16</t>
  </si>
  <si>
    <t>SkyWest Inc PEAD 2Q16</t>
  </si>
  <si>
    <t>Select Comfort Corp PEAD 2Q16</t>
  </si>
  <si>
    <t>Regal Entertainment Group PEAD 2Q16</t>
  </si>
  <si>
    <t>Qlik Technologies Inc PEAD 2Q16</t>
  </si>
  <si>
    <t>Patterson-UTI Energy Inc PEAD 2Q16</t>
  </si>
  <si>
    <t>Proto Labs Inc PEAD 2Q16</t>
  </si>
  <si>
    <t>Piper Jaffray Cos PEAD 2Q16</t>
  </si>
  <si>
    <t>PBF Energy Inc PEAD 2Q16</t>
  </si>
  <si>
    <t>Outerwall Inc PEAD 2Q16</t>
  </si>
  <si>
    <t>Orthofix International NV PEAD 2Q16</t>
  </si>
  <si>
    <t>Nu Skin Enterprises Inc PEAD 2Q16</t>
  </si>
  <si>
    <t>National Fuel Gas Co PEAD 2Q16</t>
  </si>
  <si>
    <t>New Media Investment Group Inc PEAD 2Q16</t>
  </si>
  <si>
    <t>Meritage Homes Corp PEAD 2Q16</t>
  </si>
  <si>
    <t>Molina Healthcare Inc PEAD 2Q16</t>
  </si>
  <si>
    <t>Merit Medical Systems Inc PEAD 2Q16</t>
  </si>
  <si>
    <t>Mobile Mini Inc PEAD 2Q16</t>
  </si>
  <si>
    <t>LogMeIn Inc PEAD 2Q16</t>
  </si>
  <si>
    <t>LinkedIn Corp PEAD 2Q16</t>
  </si>
  <si>
    <t>Leggett &amp; Platt Inc PEAD 2Q16</t>
  </si>
  <si>
    <t>Inphi Corp PEAD 2Q16</t>
  </si>
  <si>
    <t>InterDigital Inc/PA PEAD 2Q16</t>
  </si>
  <si>
    <t>H&amp;E Equipment Services Inc PEAD 2Q16</t>
  </si>
  <si>
    <t>Harman International Industries I PEAD 2Q16</t>
  </si>
  <si>
    <t>Chart Industries Inc PEAD 2Q16</t>
  </si>
  <si>
    <t>Greatbatch Inc PEAD 2Q16</t>
  </si>
  <si>
    <t>FTI Consulting Inc PEAD 2Q16</t>
  </si>
  <si>
    <t>Expedia Inc PEAD 2Q16</t>
  </si>
  <si>
    <t>EQT Corp PEAD 2Q16</t>
  </si>
  <si>
    <t>Empire District Electric Co/The PEAD 2Q16</t>
  </si>
  <si>
    <t>Deluxe Corp PEAD 2Q16</t>
  </si>
  <si>
    <t>Diebold Inc PEAD 2Q16</t>
  </si>
  <si>
    <t>California Water Service Group PEAD 2Q16</t>
  </si>
  <si>
    <t>CVR Energy Inc PEAD 2Q16</t>
  </si>
  <si>
    <t>Charter Communications Inc PEAD 2Q16</t>
  </si>
  <si>
    <t>Celgene Corp PEAD 2Q16</t>
  </si>
  <si>
    <t>BorgWarner Inc PEAD 2Q16</t>
  </si>
  <si>
    <t>BofI Holding Inc PEAD 2Q16</t>
  </si>
  <si>
    <t>B&amp;G Foods Inc PEAD 2Q16</t>
  </si>
  <si>
    <t>Brunswick Corp/DE PEAD 2Q16</t>
  </si>
  <si>
    <t>athenahealth Inc PEAD 2Q16</t>
  </si>
  <si>
    <t>American Railcar Industries Inc PEAD 2Q16</t>
  </si>
  <si>
    <t>Amazon.com Inc PEAD 2Q16</t>
  </si>
  <si>
    <t>AbbVie Inc PEAD 2Q16</t>
  </si>
  <si>
    <t>Acadia Healthcare Co Inc PEAD 2Q16</t>
  </si>
  <si>
    <t>Albany International Corp Earnings 2Q16</t>
  </si>
  <si>
    <t>Applied Industrial Technologies I PEAD 2Q16</t>
  </si>
  <si>
    <t>Alder Biopharmaceuticals Inc PEAD 2Q16</t>
  </si>
  <si>
    <t>Align Technology Inc PEAD 2Q16</t>
  </si>
  <si>
    <t>AtriCure Inc PEAD 2Q16</t>
  </si>
  <si>
    <t>Avnet Inc PEAD 2Q16</t>
  </si>
  <si>
    <t>Axalta Coating Systems Ltd PEAD 2Q16</t>
  </si>
  <si>
    <t>Beacon Roofing Supply Inc Earnings 2Q16</t>
  </si>
  <si>
    <t>Ball Corp PEAD 2Q16</t>
  </si>
  <si>
    <t>BioMarin Pharmaceutical Inc PEAD 2Q16</t>
  </si>
  <si>
    <t>Cabelas Inc PEAD 2Q16</t>
  </si>
  <si>
    <t>Credit Acceptance Corp Earnings 2Q16</t>
  </si>
  <si>
    <t>Cardtronics Inc PEAD 2Q16</t>
  </si>
  <si>
    <t>CBRE Group Inc PEAD 2Q16</t>
  </si>
  <si>
    <t>Coca-Cola Enterprises Inc PEAD 2Q16</t>
  </si>
  <si>
    <t>Cognex Corp Earnings 2Q16</t>
  </si>
  <si>
    <t>Chemtura Corp PEAD 2Q16</t>
  </si>
  <si>
    <t>B5KT5L7</t>
  </si>
  <si>
    <t>Clearwater Paper Corp PEAD 2Q16</t>
  </si>
  <si>
    <t>Coherent Inc PEAD 2Q16</t>
  </si>
  <si>
    <t>Columbia Sportswear Co PEAD 2Q16</t>
  </si>
  <si>
    <t>Cepheid PEAD 2Q16</t>
  </si>
  <si>
    <t>Cash America International Inc PEAD 2Q16</t>
  </si>
  <si>
    <t>14754D100</t>
  </si>
  <si>
    <t>Cubic Corp Earnings 2Q16</t>
  </si>
  <si>
    <t>Diamond Offshore Drilling Inc Earnings 2Q16</t>
  </si>
  <si>
    <t>Dow Chemical Co/The PEAD 2Q16</t>
  </si>
  <si>
    <t>US Ecology Inc PEAD 2Q16</t>
  </si>
  <si>
    <t>NIC Inc Earnings 2Q16</t>
  </si>
  <si>
    <t>Ellie Mae Inc PEAD 2Q16</t>
  </si>
  <si>
    <t>Erie Indemnity Co PEAD 2Q16</t>
  </si>
  <si>
    <t>ExlService Holdings Inc PEAD 2Q16</t>
  </si>
  <si>
    <t>First Cash Financial Services Inc PEAD 2Q16</t>
  </si>
  <si>
    <t>FMC Corp Earnings 2Q16</t>
  </si>
  <si>
    <t>Gilead Sciences Inc PEAD 2Q16</t>
  </si>
  <si>
    <t>Gigamon Inc PEAD 2Q16</t>
  </si>
  <si>
    <t>Green Plains Inc Earnings 2Q16</t>
  </si>
  <si>
    <t>B11FJD6</t>
  </si>
  <si>
    <t>Great Western Bancorp Inc PEAD 2Q16</t>
  </si>
  <si>
    <t>Helen of Troy Ltd PEAD 2Q16</t>
  </si>
  <si>
    <t>HFF Inc PEAD 2Q16</t>
  </si>
  <si>
    <t>Helmerich &amp; Payne Inc Earnings 2Q16</t>
  </si>
  <si>
    <t>Hilltop Holdings Inc PEAD 2Q16</t>
  </si>
  <si>
    <t>Huron Consulting Group Inc PEAD 2Q16</t>
  </si>
  <si>
    <t>Integrated Device Technology Inc Earnings 2Q16</t>
  </si>
  <si>
    <t>Ingredion Inc PEAD 2Q16</t>
  </si>
  <si>
    <t>B7K24P7</t>
  </si>
  <si>
    <t>Interactive Intelligence Group In Earnings 2Q16</t>
  </si>
  <si>
    <t>World Fuel Services Corp PEAD 2Q16</t>
  </si>
  <si>
    <t>Intra-Cellular Therapies Inc PEAD 2Q16</t>
  </si>
  <si>
    <t>Invesco Ltd PEAD 2Q16</t>
  </si>
  <si>
    <t>B28XP76</t>
  </si>
  <si>
    <t>Loews Corp Earnings 2Q16</t>
  </si>
  <si>
    <t>Libbey Inc PEAD 2Q16</t>
  </si>
  <si>
    <t>LKQ Corp PEAD 2Q16</t>
  </si>
  <si>
    <t>LPL Financial Holdings Inc PEAD 2Q16</t>
  </si>
  <si>
    <t>Level 3 Communications Inc PEAD 2Q16</t>
  </si>
  <si>
    <t>Mercury General Corp Earnings 2Q16</t>
  </si>
  <si>
    <t>Meredith Corp PEAD 2Q16</t>
  </si>
  <si>
    <t>M/I Homes Inc PEAD 2Q16</t>
  </si>
  <si>
    <t>Macquarie Infrastructure Corp Earnings 2Q16</t>
  </si>
  <si>
    <t>55608B105</t>
  </si>
  <si>
    <t>B1Z4VB1</t>
  </si>
  <si>
    <t>Mead Johnson Nutrition Co PEAD 2Q16</t>
  </si>
  <si>
    <t>B4W9F29</t>
  </si>
  <si>
    <t>Marsh &amp; McLennan Cos Inc PEAD 2Q16</t>
  </si>
  <si>
    <t>Marathon Petroleum Corp PEAD 2Q16</t>
  </si>
  <si>
    <t>MSA Safety Inc PEAD 2Q16</t>
  </si>
  <si>
    <t>BKM4S16</t>
  </si>
  <si>
    <t>Microsemi Corp PEAD 2Q16</t>
  </si>
  <si>
    <t>NetSuite Inc PEAD 2Q16</t>
  </si>
  <si>
    <t>64118Q107</t>
  </si>
  <si>
    <t>B2B0FZ2</t>
  </si>
  <si>
    <t>Insight Enterprises Inc PEAD 2Q16</t>
  </si>
  <si>
    <t>45765U103</t>
  </si>
  <si>
    <t>Insperity Inc Earnings 2Q16</t>
  </si>
  <si>
    <t>NeuStar Inc PEAD 2Q16</t>
  </si>
  <si>
    <t>ONE Gas Inc Earnings 2Q16</t>
  </si>
  <si>
    <t>Olin Corp Earnings 2Q16</t>
  </si>
  <si>
    <t>Omnicell Inc PEAD 2Q16</t>
  </si>
  <si>
    <t>Oshkosh Corp PEAD 2Q16</t>
  </si>
  <si>
    <t>Patrick Industries Inc PEAD 2Q16</t>
  </si>
  <si>
    <t>Pinnacle Foods Inc PEAD 2Q16</t>
  </si>
  <si>
    <t>Insulet Corp PEAD 2Q16</t>
  </si>
  <si>
    <t>Qualys Inc Earnings 2Q16</t>
  </si>
  <si>
    <t>FreightCar America Inc Earnings 2Q16</t>
  </si>
  <si>
    <t>B06T0P5</t>
  </si>
  <si>
    <t>Reinsurance Group of America Inc PEAD 2Q16</t>
  </si>
  <si>
    <t>Sturm Ruger &amp; Co Inc Earnings 2Q16</t>
  </si>
  <si>
    <t>Sabre Corp PEAD 2Q16</t>
  </si>
  <si>
    <t>Seattle Genetics Inc PEAD 2Q16</t>
  </si>
  <si>
    <t>Spectrum Brands Holdings Inc PEAD 2Q16</t>
  </si>
  <si>
    <t>84763R101</t>
  </si>
  <si>
    <t>B3MYPN8</t>
  </si>
  <si>
    <t>Synaptics Inc PEAD 2Q16</t>
  </si>
  <si>
    <t>Sysco Corp Earnings 2Q16</t>
  </si>
  <si>
    <t>Tenet Healthcare Corp Earnings 2Q16</t>
  </si>
  <si>
    <t>TriNet Group Inc Earnings 2Q16</t>
  </si>
  <si>
    <t>Trimble Navigation Ltd PEAD 2Q16</t>
  </si>
  <si>
    <t>Tetra Tech Inc PEAD 2Q16</t>
  </si>
  <si>
    <t>Universal Insurance Holdings Inc Earnings 2Q16</t>
  </si>
  <si>
    <t>Vector Group Ltd PEAD 2Q16</t>
  </si>
  <si>
    <t>92240M108</t>
  </si>
  <si>
    <t>Viacom Inc PEAD 2Q16</t>
  </si>
  <si>
    <t>Meridian Bioscience Inc PEAD 2Q16</t>
  </si>
  <si>
    <t>VeriSign Inc PEAD 2Q16</t>
  </si>
  <si>
    <t>WESCO International Inc PEAD 2Q16</t>
  </si>
  <si>
    <t>95082P105</t>
  </si>
  <si>
    <t>West Pharmaceutical Services Inc PEAD 2Q16</t>
  </si>
  <si>
    <t>Yandex NV PEAD 2Q16</t>
  </si>
  <si>
    <t>B5BSZB3</t>
  </si>
  <si>
    <t>Zimmer Biomet Holdings Inc PEAD 2Q16</t>
  </si>
  <si>
    <t>98956P102</t>
  </si>
  <si>
    <t>DYN</t>
  </si>
  <si>
    <t>AVD</t>
  </si>
  <si>
    <t>CAR</t>
  </si>
  <si>
    <t>WEC</t>
  </si>
  <si>
    <t>SUPN</t>
  </si>
  <si>
    <t>EXPD</t>
  </si>
  <si>
    <t>MDU</t>
  </si>
  <si>
    <t>WR</t>
  </si>
  <si>
    <t>RRD</t>
  </si>
  <si>
    <t>AGU</t>
  </si>
  <si>
    <t>MYL</t>
  </si>
  <si>
    <t>PEG</t>
  </si>
  <si>
    <t>PSX</t>
  </si>
  <si>
    <t>NLNK</t>
  </si>
  <si>
    <t>KBR</t>
  </si>
  <si>
    <t>Seagate Technology PLC PEAD 2Q16</t>
  </si>
  <si>
    <t>Shenandoah Telecommunications Co PEAD 2Q16</t>
  </si>
  <si>
    <t>Newell Brands Inc PEAD 2Q16</t>
  </si>
  <si>
    <t>Moog Inc PEAD 2Q16</t>
  </si>
  <si>
    <t>LifePoint Health Inc PEAD 2Q16</t>
  </si>
  <si>
    <t>Cabot Oil &amp; Gas Corp PEAD 2Q16</t>
  </si>
  <si>
    <t>Cambrex Corp PEAD 2Q16</t>
  </si>
  <si>
    <t>Aarons Inc PEAD 2Q16</t>
  </si>
  <si>
    <t>ABIOMED Inc Earnings 2Q16</t>
  </si>
  <si>
    <t>AmTrust Financial Services Inc Earnings 2Q16</t>
  </si>
  <si>
    <t>Agrium Inc Earnings 2Q16</t>
  </si>
  <si>
    <t>Altra Industrial Motion Corp PEAD 2Q16</t>
  </si>
  <si>
    <t>ALLETE Inc Earnings 2Q16</t>
  </si>
  <si>
    <t>Autoliv Inc PEAD 2Q16</t>
  </si>
  <si>
    <t>AMC Entertainment Holdings Inc PEAD 2Q16</t>
  </si>
  <si>
    <t>Affiliated Managers Group Inc Earnings 2Q16</t>
  </si>
  <si>
    <t>American Vanguard Corp Earnings 2Q16</t>
  </si>
  <si>
    <t>Boise Cascade Co Earnings 2Q16</t>
  </si>
  <si>
    <t>Black Hills Corp Earnings 2Q16</t>
  </si>
  <si>
    <t>Avis Budget Group Inc Earnings 2Q16</t>
  </si>
  <si>
    <t>B1CL8J2</t>
  </si>
  <si>
    <t>Cempra Inc PEAD 2Q16</t>
  </si>
  <si>
    <t>Colfax Corp Earnings 2Q16</t>
  </si>
  <si>
    <t>Chuys Holdings Inc Earnings 2Q16</t>
  </si>
  <si>
    <t>CIRCOR International Inc PEAD 2Q16</t>
  </si>
  <si>
    <t>Cummins Inc Earnings 2Q16</t>
  </si>
  <si>
    <t>Coty Inc Earnings 2Q16</t>
  </si>
  <si>
    <t>Cray Inc Earnings 2Q16</t>
  </si>
  <si>
    <t>Capital Senior Living Corp Earnings 2Q16</t>
  </si>
  <si>
    <t>Chevron Corp PEAD 2Q16</t>
  </si>
  <si>
    <t>Duke Energy Corp Earnings 2Q16</t>
  </si>
  <si>
    <t>Dynegy Inc Earnings 2Q16</t>
  </si>
  <si>
    <t>26817R108</t>
  </si>
  <si>
    <t>B6TFK30</t>
  </si>
  <si>
    <t>Estee Lauder Cos Inc/The Earnings 2Q16</t>
  </si>
  <si>
    <t>Edgewell Personal Care Co PEAD 2Q16</t>
  </si>
  <si>
    <t>Expeditors International of Washi Earnings 2Q16</t>
  </si>
  <si>
    <t>Globus Medical Inc Earnings 2Q16</t>
  </si>
  <si>
    <t>GrubHub Inc Earnings 2Q16</t>
  </si>
  <si>
    <t>Granite Construction Inc PEAD 2Q16</t>
  </si>
  <si>
    <t>Hyatt Hotels Corp Earnings 2Q16</t>
  </si>
  <si>
    <t>Halliburton Co Earnings 2Q16</t>
  </si>
  <si>
    <t>HCA Holdings Inc Earnings 2Q16</t>
  </si>
  <si>
    <t>HCI Group Inc Earnings 2Q16</t>
  </si>
  <si>
    <t>IDEXX Laboratories Inc PEAD 2Q16</t>
  </si>
  <si>
    <t>Illumina Inc Earnings 2Q16</t>
  </si>
  <si>
    <t>Innospec Inc Earnings 2Q16</t>
  </si>
  <si>
    <t>KBR Inc PEAD 2Q16</t>
  </si>
  <si>
    <t>48242W106</t>
  </si>
  <si>
    <t>B1HHB18</t>
  </si>
  <si>
    <t>Lannett Co Inc Earnings 2Q16</t>
  </si>
  <si>
    <t>Legg Mason Inc PEAD 2Q16</t>
  </si>
  <si>
    <t>MDU Resources Group Inc Earnings 2Q16</t>
  </si>
  <si>
    <t>Mallinckrodt PLC Earnings 2Q16</t>
  </si>
  <si>
    <t>Myriad Genetics Inc Earnings 2Q16</t>
  </si>
  <si>
    <t>Mylan NV Earnings 2Q16</t>
  </si>
  <si>
    <t>BVFMFG8</t>
  </si>
  <si>
    <t>NewLink Genetics Corp PEAD 2Q16</t>
  </si>
  <si>
    <t>B4LHRV7</t>
  </si>
  <si>
    <t>Nutrisystem Inc Earnings 2Q16</t>
  </si>
  <si>
    <t>Nexstar Broadcasting Group Inc Earnings 2Q16</t>
  </si>
  <si>
    <t>ONEOK Inc Earnings 2Q16</t>
  </si>
  <si>
    <t>Owens &amp; Minor Inc Earnings 2Q16</t>
  </si>
  <si>
    <t>Paycom Software Inc Earnings 2Q16</t>
  </si>
  <si>
    <t>Public Service Enterprise Group I PEAD 2Q16</t>
  </si>
  <si>
    <t>Plantronics Inc Earnings 2Q16</t>
  </si>
  <si>
    <t>Phillips 66 PEAD 2Q16</t>
  </si>
  <si>
    <t>B78C4Y8</t>
  </si>
  <si>
    <t>Papa Johns International Inc Earnings 2Q16</t>
  </si>
  <si>
    <t>RR Donnelley &amp; Sons Co Earnings 2Q16</t>
  </si>
  <si>
    <t>Surgical Care Affiliates Inc Earnings 2Q16</t>
  </si>
  <si>
    <t>comScore Inc Earnings 2Q16</t>
  </si>
  <si>
    <t>Supernus Pharmaceuticals Inc Earnings 2Q16</t>
  </si>
  <si>
    <t>B72ZBG4</t>
  </si>
  <si>
    <t>Trinseo SA Earnings 2Q16</t>
  </si>
  <si>
    <t>USANA Health Sciences Inc Earnings 2Q16</t>
  </si>
  <si>
    <t>Virtus Investment Partners Inc PEAD 2Q16</t>
  </si>
  <si>
    <t>WellCare Health Plans Inc Earnings 2Q16</t>
  </si>
  <si>
    <t>WEC Energy Group Inc Earnings 2Q16</t>
  </si>
  <si>
    <t>92939U106</t>
  </si>
  <si>
    <t>BYY8XK8</t>
  </si>
  <si>
    <t>Westlake Chemical Corp Earnings 2Q16</t>
  </si>
  <si>
    <t>Western Refining Inc Earnings 2Q16</t>
  </si>
  <si>
    <t>Westar Energy Inc Earnings 2Q16</t>
  </si>
  <si>
    <t>95709T100</t>
  </si>
  <si>
    <t>Aqua America Inc Earnings 2Q16</t>
  </si>
  <si>
    <t>Exxon Mobil Corp PEAD 2Q16</t>
  </si>
  <si>
    <t>XPO Logistics Inc Earnings 2Q16</t>
  </si>
  <si>
    <t>AFOP</t>
  </si>
  <si>
    <t>TXRH</t>
  </si>
  <si>
    <t>CNA</t>
  </si>
  <si>
    <t>OI</t>
  </si>
  <si>
    <t>RDC</t>
  </si>
  <si>
    <t>RICE</t>
  </si>
  <si>
    <t>TPC</t>
  </si>
  <si>
    <t>WMB</t>
  </si>
  <si>
    <t>TGH</t>
  </si>
  <si>
    <t>ORA</t>
  </si>
  <si>
    <t>MSGN</t>
  </si>
  <si>
    <t>GDOT</t>
  </si>
  <si>
    <t>SUM</t>
  </si>
  <si>
    <t>CPK</t>
  </si>
  <si>
    <t>AVA</t>
  </si>
  <si>
    <t>WGL</t>
  </si>
  <si>
    <t>UFCS</t>
  </si>
  <si>
    <t>NJR</t>
  </si>
  <si>
    <t>HE</t>
  </si>
  <si>
    <t>SBGI</t>
  </si>
  <si>
    <t>TSO</t>
  </si>
  <si>
    <t>SE</t>
  </si>
  <si>
    <t>AWR</t>
  </si>
  <si>
    <t>D</t>
  </si>
  <si>
    <t>SR</t>
  </si>
  <si>
    <t>SRE</t>
  </si>
  <si>
    <t>MCK</t>
  </si>
  <si>
    <t>QRVO</t>
  </si>
  <si>
    <t>MATX</t>
  </si>
  <si>
    <t>ALL</t>
  </si>
  <si>
    <t>Universal Insurance Holdings Inc PEAD 2Q16</t>
  </si>
  <si>
    <t>TriNet Group Inc PEAD 2Q16</t>
  </si>
  <si>
    <t>Tenet Healthcare Corp PEAD 2Q16</t>
  </si>
  <si>
    <t>Sysco Corp PEAD 2Q16</t>
  </si>
  <si>
    <t>Sturm Ruger &amp; Co Inc PEAD 2Q16</t>
  </si>
  <si>
    <t>ONE Gas Inc PEAD 2Q16</t>
  </si>
  <si>
    <t>Insperity Inc PEAD 2Q16</t>
  </si>
  <si>
    <t>Mercury General Corp PEAD 2Q16</t>
  </si>
  <si>
    <t>Interactive Intelligence Group In PEAD 2Q16</t>
  </si>
  <si>
    <t>Helmerich &amp; Payne Inc PEAD 2Q16</t>
  </si>
  <si>
    <t>Green Plains Inc PEAD 2Q16</t>
  </si>
  <si>
    <t>NIC Inc PEAD 2Q16</t>
  </si>
  <si>
    <t>Diamond Offshore Drilling Inc PEAD 2Q16</t>
  </si>
  <si>
    <t>Credit Acceptance Corp PEAD 2Q16</t>
  </si>
  <si>
    <t>Beacon Roofing Supply Inc PEAD 2Q16</t>
  </si>
  <si>
    <t>Albany International Corp PEAD 2Q16</t>
  </si>
  <si>
    <t>Advanced Energy Industries Inc PEAD 2Q16</t>
  </si>
  <si>
    <t>Alliance Fiber Optic Products Inc PEAD 2Q16</t>
  </si>
  <si>
    <t>Assured Guaranty Ltd Earnings 2Q16</t>
  </si>
  <si>
    <t>American International Group Inc PEAD 2Q16</t>
  </si>
  <si>
    <t>Alnylam Pharmaceuticals Inc PEAD 2Q16</t>
  </si>
  <si>
    <t>ARRIS International PLC Earnings 2Q16</t>
  </si>
  <si>
    <t>Astronics Corp Earnings 2Q16</t>
  </si>
  <si>
    <t>Avista Corp Earnings 2Q16</t>
  </si>
  <si>
    <t>05379B107</t>
  </si>
  <si>
    <t>American States Water Co Earnings 2Q16</t>
  </si>
  <si>
    <t>Aircastle Ltd Earnings 2Q16</t>
  </si>
  <si>
    <t>Bruker Corp Earnings 2Q16</t>
  </si>
  <si>
    <t>BroadSoft Inc PEAD 2Q16</t>
  </si>
  <si>
    <t>CDW Corp/DE Earnings 2Q16</t>
  </si>
  <si>
    <t>CF Industries Holdings Inc Earnings 2Q16</t>
  </si>
  <si>
    <t>Choice Hotels International Inc Earnings 2Q16</t>
  </si>
  <si>
    <t>Carmike Cinemas Inc PEAD 2Q16</t>
  </si>
  <si>
    <t>Continental Resources Inc/OK Earnings 2Q16</t>
  </si>
  <si>
    <t>CNA Financial Corp PEAD 2Q16</t>
  </si>
  <si>
    <t>Chesapeake Utilities Corp Earnings 2Q16</t>
  </si>
  <si>
    <t>CSG Systems International Inc Earnings 2Q16</t>
  </si>
  <si>
    <t>CenturyLink Inc Earnings 2Q16</t>
  </si>
  <si>
    <t>Concho Resources Inc Earnings 2Q16</t>
  </si>
  <si>
    <t>Dominion Resources Inc/VA Earnings 2Q16</t>
  </si>
  <si>
    <t>25746U109</t>
  </si>
  <si>
    <t>Delphi Automotive PLC Earnings 2Q16</t>
  </si>
  <si>
    <t>Diamond Resorts International Inc Earnings 2Q16</t>
  </si>
  <si>
    <t>Franklin Electric Co Inc PEAD 2Q16</t>
  </si>
  <si>
    <t>Fidelity &amp; Guaranty Life Earnings 2Q16</t>
  </si>
  <si>
    <t>BH4HLK2</t>
  </si>
  <si>
    <t>Fabrinet PEAD 2Q16</t>
  </si>
  <si>
    <t>Green Dot Corp Earnings 2Q16</t>
  </si>
  <si>
    <t>39304D102</t>
  </si>
  <si>
    <t>B3WNNP3</t>
  </si>
  <si>
    <t>Generac Holdings Inc Earnings 2Q16</t>
  </si>
  <si>
    <t>Habit Restaurants Inc/The Earnings 2Q16</t>
  </si>
  <si>
    <t>Haemonetics Corp PEAD 2Q16</t>
  </si>
  <si>
    <t>Hain Celestial Group Inc/The Earnings 2Q16</t>
  </si>
  <si>
    <t>Hawaiian Electric Industries Inc Earnings 2Q16</t>
  </si>
  <si>
    <t>HollyFrontier Corp Earnings 2Q16</t>
  </si>
  <si>
    <t>HSN Inc Earnings 2Q16</t>
  </si>
  <si>
    <t>Halyard Health Inc Earnings 2Q16</t>
  </si>
  <si>
    <t>IAC/InterActiveCorp Earnings 2Q16</t>
  </si>
  <si>
    <t>INC Research Holdings Inc PEAD 2Q16</t>
  </si>
  <si>
    <t>Inovalon Holdings Inc Earnings 2Q16</t>
  </si>
  <si>
    <t>Kennametal Inc PEAD 2Q16</t>
  </si>
  <si>
    <t>Kennedy-Wilson Holdings Inc Earnings 2Q16</t>
  </si>
  <si>
    <t>LHC Group Inc Earnings 2Q16</t>
  </si>
  <si>
    <t>Luminex Corp PEAD 2Q16</t>
  </si>
  <si>
    <t>Matson Inc Earnings 2Q16</t>
  </si>
  <si>
    <t>57686G105</t>
  </si>
  <si>
    <t>B8GNC91</t>
  </si>
  <si>
    <t>McKesson Corp Earnings 2Q16</t>
  </si>
  <si>
    <t>58155Q103</t>
  </si>
  <si>
    <t>Mosaic Co/The Earnings 2Q16</t>
  </si>
  <si>
    <t>Monolithic Power Systems Inc PEAD 2Q16</t>
  </si>
  <si>
    <t>B01Z7J1</t>
  </si>
  <si>
    <t>MSG Networks Inc Earnings 2Q16</t>
  </si>
  <si>
    <t>BYM0M65</t>
  </si>
  <si>
    <t>Matrix Service Co Earnings 2Q16</t>
  </si>
  <si>
    <t>Noble Energy Inc Earnings 2Q16</t>
  </si>
  <si>
    <t>New Jersey Resources Corp Earnings 2Q16</t>
  </si>
  <si>
    <t>NxStage Medical Inc Earnings 2Q16</t>
  </si>
  <si>
    <t>Owens-Illinois Inc PEAD 2Q16</t>
  </si>
  <si>
    <t>OneMain Holdings Inc Earnings 2Q16</t>
  </si>
  <si>
    <t>Ormat Technologies Inc Earnings 2Q16</t>
  </si>
  <si>
    <t>B03L311</t>
  </si>
  <si>
    <t>Orbotech Ltd Earnings 2Q16</t>
  </si>
  <si>
    <t>Pacira Pharmaceuticals Inc/DE PEAD 2Q16</t>
  </si>
  <si>
    <t>Parsley Energy Inc Earnings 2Q16</t>
  </si>
  <si>
    <t>Primerica Inc Earnings 2Q16</t>
  </si>
  <si>
    <t>Qorvo Inc Earnings 2Q16</t>
  </si>
  <si>
    <t>74736K101</t>
  </si>
  <si>
    <t>BR9YYP4</t>
  </si>
  <si>
    <t>Rowan Cos Plc Earnings 2Q16</t>
  </si>
  <si>
    <t>B840261</t>
  </si>
  <si>
    <t>Rice Energy Inc Earnings 2Q16</t>
  </si>
  <si>
    <t>BJ2SP10</t>
  </si>
  <si>
    <t>RSP Permian Inc PEAD 2Q16</t>
  </si>
  <si>
    <t>Sinclair Broadcast Group Inc Earnings 2Q16</t>
  </si>
  <si>
    <t>Spectra Energy Corp Earnings 2Q16</t>
  </si>
  <si>
    <t>B1L60G9</t>
  </si>
  <si>
    <t>Selective Insurance Group Inc Earnings 2Q16</t>
  </si>
  <si>
    <t>Spire Inc Earnings 2Q16</t>
  </si>
  <si>
    <t>84857L101</t>
  </si>
  <si>
    <t>BYXJQG9</t>
  </si>
  <si>
    <t>Sempra Energy Earnings 2Q16</t>
  </si>
  <si>
    <t>Shutterstock Inc Earnings 2Q16</t>
  </si>
  <si>
    <t>Strayer Education Inc Earnings 2Q16</t>
  </si>
  <si>
    <t>Summit Materials Inc Earnings 2Q16</t>
  </si>
  <si>
    <t>86614U100</t>
  </si>
  <si>
    <t>BW9JPS4</t>
  </si>
  <si>
    <t>Sykes Enterprises Inc PEAD 2Q16</t>
  </si>
  <si>
    <t>TASER International Inc Earnings 2Q16</t>
  </si>
  <si>
    <t>Textainer Group Holdings Ltd Earnings 2Q16</t>
  </si>
  <si>
    <t>B054DS5</t>
  </si>
  <si>
    <t>Triumph Group Inc Earnings 2Q16</t>
  </si>
  <si>
    <t>Tutor Perini Corp Earnings 2Q16</t>
  </si>
  <si>
    <t>LendingTree Inc Earnings 2Q16</t>
  </si>
  <si>
    <t>TripAdvisor Inc Earnings 2Q16</t>
  </si>
  <si>
    <t>Tesoro Corp Earnings 2Q16</t>
  </si>
  <si>
    <t>Tessera Technologies Inc PEAD 2Q16</t>
  </si>
  <si>
    <t>Texas Roadhouse Inc PEAD 2Q16</t>
  </si>
  <si>
    <t>B033TJ7</t>
  </si>
  <si>
    <t>United Fire Group Inc Earnings 2Q16</t>
  </si>
  <si>
    <t>B4WXG84</t>
  </si>
  <si>
    <t>Veeco Instruments Inc Earnings 2Q16</t>
  </si>
  <si>
    <t>Vitamin Shoppe Inc Earnings 2Q16</t>
  </si>
  <si>
    <t>WebMD Health Corp Earnings 2Q16</t>
  </si>
  <si>
    <t>Whole Foods Market Inc Earnings 2Q16</t>
  </si>
  <si>
    <t>WGL Holdings Inc Earnings 2Q16</t>
  </si>
  <si>
    <t>92924F106</t>
  </si>
  <si>
    <t>Williams Cos Inc/The Earnings 2Q16</t>
  </si>
  <si>
    <t>White Mountains Insurance Group L PEAD 2Q16</t>
  </si>
  <si>
    <t>Watts Water Technologies Inc Earnings 2Q16</t>
  </si>
  <si>
    <t>MTZ</t>
  </si>
  <si>
    <t>POST</t>
  </si>
  <si>
    <t>DDD</t>
  </si>
  <si>
    <t>OGE</t>
  </si>
  <si>
    <t>MTD</t>
  </si>
  <si>
    <t>AHS</t>
  </si>
  <si>
    <t>MGEE</t>
  </si>
  <si>
    <t>TE</t>
  </si>
  <si>
    <t>ANET</t>
  </si>
  <si>
    <t>FPRX</t>
  </si>
  <si>
    <t>HAYN</t>
  </si>
  <si>
    <t>VLP</t>
  </si>
  <si>
    <t>SEMG</t>
  </si>
  <si>
    <t>STCK</t>
  </si>
  <si>
    <t>AIRM</t>
  </si>
  <si>
    <t>OA</t>
  </si>
  <si>
    <t>AAWW</t>
  </si>
  <si>
    <t>RUBI</t>
  </si>
  <si>
    <t>NKTR</t>
  </si>
  <si>
    <t>AMED</t>
  </si>
  <si>
    <t>ZEN</t>
  </si>
  <si>
    <t>CALD</t>
  </si>
  <si>
    <t>NI</t>
  </si>
  <si>
    <t>MTDR</t>
  </si>
  <si>
    <t>EMR</t>
  </si>
  <si>
    <t>CVS</t>
  </si>
  <si>
    <t>ZG</t>
  </si>
  <si>
    <t>MKL</t>
  </si>
  <si>
    <t>SM</t>
  </si>
  <si>
    <t>XPO Logistics Inc PEAD 2Q16</t>
  </si>
  <si>
    <t>Western Refining Inc PEAD 2Q16</t>
  </si>
  <si>
    <t>WellCare Health Plans Inc PEAD 2Q16</t>
  </si>
  <si>
    <t>Trinseo SA PEAD 2Q16</t>
  </si>
  <si>
    <t>Supernus Pharmaceuticals Inc PEAD 2Q16</t>
  </si>
  <si>
    <t>Surgical Care Affiliates Inc PEAD 2Q16</t>
  </si>
  <si>
    <t>Paycom Software Inc PEAD 2Q16</t>
  </si>
  <si>
    <t>Nutrisystem Inc PEAD 2Q16</t>
  </si>
  <si>
    <t>Mylan NV PEAD 2Q16</t>
  </si>
  <si>
    <t>Myriad Genetics Inc PEAD 2Q16</t>
  </si>
  <si>
    <t>Mallinckrodt PLC PEAD 2Q16</t>
  </si>
  <si>
    <t>MDU Resources Group Inc PEAD 2Q16</t>
  </si>
  <si>
    <t>Illumina Inc PEAD 2Q16</t>
  </si>
  <si>
    <t>HCI Group Inc PEAD 2Q16</t>
  </si>
  <si>
    <t>Halliburton Co PEAD 2Q16</t>
  </si>
  <si>
    <t>Hyatt Hotels Corp PEAD 2Q16</t>
  </si>
  <si>
    <t>GrubHub Inc PEAD 2Q16</t>
  </si>
  <si>
    <t>Globus Medical Inc PEAD 2Q16</t>
  </si>
  <si>
    <t>Dynegy Inc PEAD 2Q16</t>
  </si>
  <si>
    <t>Cray Inc PEAD 2Q16</t>
  </si>
  <si>
    <t>Coty Inc PEAD 2Q16</t>
  </si>
  <si>
    <t>Cummins Inc PEAD 2Q16</t>
  </si>
  <si>
    <t>Chuys Holdings Inc PEAD 2Q16</t>
  </si>
  <si>
    <t>Colfax Corp PEAD 2Q16</t>
  </si>
  <si>
    <t>Black Hills Corp PEAD 2Q16</t>
  </si>
  <si>
    <t>Boise Cascade Co PEAD 2Q16</t>
  </si>
  <si>
    <t>American Vanguard Corp PEAD 2Q16</t>
  </si>
  <si>
    <t>Affiliated Managers Group Inc PEAD 2Q16</t>
  </si>
  <si>
    <t>ABIOMED Inc PEAD 2Q16</t>
  </si>
  <si>
    <t>AAC Holdings Inc Earnings 2Q16</t>
  </si>
  <si>
    <t>AAON Inc Earnings 2Q16</t>
  </si>
  <si>
    <t>Atlas Air Worldwide Holdings Inc Earnings 2Q16</t>
  </si>
  <si>
    <t>B01Z8P4</t>
  </si>
  <si>
    <t>Advisory Board Co/The Earnings 2Q16</t>
  </si>
  <si>
    <t>Archer-Daniels-Midland Co PEAD 2Q16</t>
  </si>
  <si>
    <t>AMN Healthcare Services Inc Earnings 2Q16</t>
  </si>
  <si>
    <t>Air Methods Corp Earnings 2Q16</t>
  </si>
  <si>
    <t>AMAG Pharmaceuticals Inc PEAD 2Q16</t>
  </si>
  <si>
    <t>Amedisys Inc PEAD 2Q16</t>
  </si>
  <si>
    <t>Amsurg Corp PEAD 2Q16</t>
  </si>
  <si>
    <t>Arista Networks Inc Earnings 2Q16</t>
  </si>
  <si>
    <t>BN33VM5</t>
  </si>
  <si>
    <t>ANI Pharmaceuticals Inc Earnings 2Q16</t>
  </si>
  <si>
    <t>Activision Blizzard Inc Earnings 2Q16</t>
  </si>
  <si>
    <t>Axiall Corp Earnings 2Q16</t>
  </si>
  <si>
    <t>Callidus Software Inc PEAD 2Q16</t>
  </si>
  <si>
    <t>13123E500</t>
  </si>
  <si>
    <t>Calgon Carbon Corp Earnings 2Q16</t>
  </si>
  <si>
    <t>Cogent Communications Holdings In Earnings 2Q16</t>
  </si>
  <si>
    <t>Cerner Corp Earnings 2Q16</t>
  </si>
  <si>
    <t>Church &amp; Dwight Co Inc Earnings 2Q16</t>
  </si>
  <si>
    <t>Consolidated Communications Holdi Earnings 2Q16</t>
  </si>
  <si>
    <t>Copa Holdings SA Earnings 2Q16</t>
  </si>
  <si>
    <t>CommVault Systems Inc PEAD 2Q16</t>
  </si>
  <si>
    <t>CVS Health Corp PEAD 2Q16</t>
  </si>
  <si>
    <t>CyberArk Software Ltd Earnings 2Q16</t>
  </si>
  <si>
    <t>3D Systems Corp Earnings 2Q16</t>
  </si>
  <si>
    <t>88554D205</t>
  </si>
  <si>
    <t>Devon Energy Corp PEAD 2Q16</t>
  </si>
  <si>
    <t>DreamWorks Animation SKG Inc Earnings 2Q16</t>
  </si>
  <si>
    <t>Emergent BioSolutions Inc Earnings 2Q16</t>
  </si>
  <si>
    <t>Consolidated Edison Inc Earnings 2Q16</t>
  </si>
  <si>
    <t>Emerson Electric Co PEAD 2Q16</t>
  </si>
  <si>
    <t>Endo International PLC Earnings 2Q16</t>
  </si>
  <si>
    <t>EPAM Systems Inc Earnings 2Q16</t>
  </si>
  <si>
    <t>Essent Group Ltd Earnings 2Q16</t>
  </si>
  <si>
    <t>Envision Healthcare Holdings Inc Earnings 2Q16</t>
  </si>
  <si>
    <t>Diamondback Energy Inc PEAD 2Q16</t>
  </si>
  <si>
    <t>Fidelity National Information Ser PEAD 2Q16</t>
  </si>
  <si>
    <t>Five Prime Therapeutics Inc Earnings 2Q16</t>
  </si>
  <si>
    <t>33830X104</t>
  </si>
  <si>
    <t>BDGTXL3</t>
  </si>
  <si>
    <t>PH Glatfelter Co PEAD 2Q16</t>
  </si>
  <si>
    <t>Triple-S Management Corp Earnings 2Q16</t>
  </si>
  <si>
    <t>Haynes International Inc Earnings 2Q16</t>
  </si>
  <si>
    <t>B02WVH7</t>
  </si>
  <si>
    <t>Herbalife Ltd Earnings 2Q16</t>
  </si>
  <si>
    <t>Henry Schein Inc PEAD 2Q16</t>
  </si>
  <si>
    <t>Headwaters Inc PEAD 2Q16</t>
  </si>
  <si>
    <t>IMS Health Holdings Inc PEAD 2Q16</t>
  </si>
  <si>
    <t>j2 Global Inc Earnings 2Q16</t>
  </si>
  <si>
    <t>St Joe Co/The Earnings 2Q16</t>
  </si>
  <si>
    <t>Littelfuse Inc Earnings 2Q16</t>
  </si>
  <si>
    <t>Mobileye NV Earnings 2Q16</t>
  </si>
  <si>
    <t>Medivation Inc Earnings 2Q16</t>
  </si>
  <si>
    <t>MGE Energy Inc Earnings 2Q16</t>
  </si>
  <si>
    <t>55277P104</t>
  </si>
  <si>
    <t>Magellan Health Inc Earnings 2Q16</t>
  </si>
  <si>
    <t>MGM Resorts International Earnings 2Q16</t>
  </si>
  <si>
    <t>Markel Corp PEAD 2Q16</t>
  </si>
  <si>
    <t>Martin Marietta Materials Inc Earnings 2Q16</t>
  </si>
  <si>
    <t>MAXIMUS Inc Earnings 2Q16</t>
  </si>
  <si>
    <t>Mettler-Toledo International Inc Earnings 2Q16</t>
  </si>
  <si>
    <t>Matador Resources Co PEAD 2Q16</t>
  </si>
  <si>
    <t>B7MSLL8</t>
  </si>
  <si>
    <t>MasTec Inc Earnings 2Q16</t>
  </si>
  <si>
    <t>Newfield Exploration Co PEAD 2Q16</t>
  </si>
  <si>
    <t>NiSource Inc PEAD 2Q16</t>
  </si>
  <si>
    <t>65473P105</t>
  </si>
  <si>
    <t>Nektar Therapeutics PEAD 2Q16</t>
  </si>
  <si>
    <t>Nelnet Inc Earnings 2Q16</t>
  </si>
  <si>
    <t>NetScout Systems Inc Earnings 2Q16</t>
  </si>
  <si>
    <t>Orbital ATK Inc Earnings 2Q16</t>
  </si>
  <si>
    <t>68557N103</t>
  </si>
  <si>
    <t>BVGC686</t>
  </si>
  <si>
    <t>OGE Energy Corp Earnings 2Q16</t>
  </si>
  <si>
    <t>Universal Display Corp Earnings 2Q16</t>
  </si>
  <si>
    <t>Pitney Bowes Inc PEAD 2Q16</t>
  </si>
  <si>
    <t>Paylocity Holding Corp Earnings 2Q16</t>
  </si>
  <si>
    <t>Post Holdings Inc Earnings 2Q16</t>
  </si>
  <si>
    <t>B6T0518</t>
  </si>
  <si>
    <t>Primoris Services Corp Earnings 2Q16</t>
  </si>
  <si>
    <t>PROTHENA CORP PLC PEAD 2Q16</t>
  </si>
  <si>
    <t>Rubicon Project Inc/The PEAD 2Q16</t>
  </si>
  <si>
    <t>78112V102</t>
  </si>
  <si>
    <t>BKXNFW2</t>
  </si>
  <si>
    <t>SemGroup Corp Earnings 2Q16</t>
  </si>
  <si>
    <t>81663A105</t>
  </si>
  <si>
    <t>B547XN5</t>
  </si>
  <si>
    <t>SM Energy Co PEAD 2Q16</t>
  </si>
  <si>
    <t>78454L100</t>
  </si>
  <si>
    <t>Synchronoss Technologies Inc Earnings 2Q16</t>
  </si>
  <si>
    <t>BMC Stock Holdings Inc Earnings 2Q16</t>
  </si>
  <si>
    <t>05591B109</t>
  </si>
  <si>
    <t>BYWKLM4</t>
  </si>
  <si>
    <t>TECO Energy Inc Earnings 2Q16</t>
  </si>
  <si>
    <t>Bio-Techne Corp PEAD 2Q16</t>
  </si>
  <si>
    <t>Ubiquiti Networks Inc Earnings 2Q16</t>
  </si>
  <si>
    <t>Valero Energy Partners LP Earnings 2Q16</t>
  </si>
  <si>
    <t>91914J102</t>
  </si>
  <si>
    <t>BH4H1R9</t>
  </si>
  <si>
    <t>Vulcan Materials Co PEAD 2Q16</t>
  </si>
  <si>
    <t>Web.com Group Inc Earnings 2Q16</t>
  </si>
  <si>
    <t>World Acceptance Corp Earnings 2Q16</t>
  </si>
  <si>
    <t>Western Union Co/The PEAD 2Q16</t>
  </si>
  <si>
    <t>Wynn Resorts Ltd Earnings 2Q16</t>
  </si>
  <si>
    <t>Yelp Inc Earnings 2Q16</t>
  </si>
  <si>
    <t>Zendesk Inc PEAD 2Q16</t>
  </si>
  <si>
    <t>98936J101</t>
  </si>
  <si>
    <t>BMH0MR7</t>
  </si>
  <si>
    <t>Zillow Group Inc PEAD 2Q16</t>
  </si>
  <si>
    <t>98954M101</t>
  </si>
  <si>
    <t>BVYJBR3</t>
  </si>
  <si>
    <t>SJI</t>
  </si>
  <si>
    <t>TDS</t>
  </si>
  <si>
    <t>HMSY</t>
  </si>
  <si>
    <t>PMC</t>
  </si>
  <si>
    <t>LUK</t>
  </si>
  <si>
    <t>CPSI</t>
  </si>
  <si>
    <t>ONCE</t>
  </si>
  <si>
    <t>MCHP</t>
  </si>
  <si>
    <t>GDDY</t>
  </si>
  <si>
    <t>ATO</t>
  </si>
  <si>
    <t>INXN</t>
  </si>
  <si>
    <t>MUR</t>
  </si>
  <si>
    <t>DNOW</t>
  </si>
  <si>
    <t>CB</t>
  </si>
  <si>
    <t>BRSS</t>
  </si>
  <si>
    <t>WebMD Health Corp PEAD 2Q16</t>
  </si>
  <si>
    <t>Veeco Instruments Inc PEAD 2Q16</t>
  </si>
  <si>
    <t>TripAdvisor Inc PEAD 2Q16</t>
  </si>
  <si>
    <t>LendingTree Inc PEAD 2Q16</t>
  </si>
  <si>
    <t>Triumph Group Inc PEAD 2Q16</t>
  </si>
  <si>
    <t>TASER International Inc PEAD 2Q16</t>
  </si>
  <si>
    <t>Summit Materials Inc PEAD 2Q16</t>
  </si>
  <si>
    <t>Strayer Education Inc PEAD 2Q16</t>
  </si>
  <si>
    <t>Shutterstock Inc PEAD 2Q16</t>
  </si>
  <si>
    <t>Spire Inc PEAD 2Q16</t>
  </si>
  <si>
    <t>Sinclair Broadcast Group Inc PEAD 2Q16</t>
  </si>
  <si>
    <t>Rice Energy Inc PEAD 2Q16</t>
  </si>
  <si>
    <t>Rowan Cos Plc PEAD 2Q16</t>
  </si>
  <si>
    <t>Qorvo Inc PEAD 2Q16</t>
  </si>
  <si>
    <t>Parsley Energy Inc PEAD 2Q16</t>
  </si>
  <si>
    <t>Orbotech Ltd PEAD 2Q16</t>
  </si>
  <si>
    <t>Ormat Technologies Inc PEAD 2Q16</t>
  </si>
  <si>
    <t>OneMain Holdings Inc PEAD 2Q16</t>
  </si>
  <si>
    <t>New Jersey Resources Corp PEAD 2Q16</t>
  </si>
  <si>
    <t>Noble Energy Inc PEAD 2Q16</t>
  </si>
  <si>
    <t>MSG Networks Inc PEAD 2Q16</t>
  </si>
  <si>
    <t>Mosaic Co/The PEAD 2Q16</t>
  </si>
  <si>
    <t>Matson Inc PEAD 2Q16</t>
  </si>
  <si>
    <t>LHC Group Inc PEAD 2Q16</t>
  </si>
  <si>
    <t>Kennedy-Wilson Holdings Inc PEAD 2Q16</t>
  </si>
  <si>
    <t>Habit Restaurants Inc/The PEAD 2Q16</t>
  </si>
  <si>
    <t>Generac Holdings Inc PEAD 2Q16</t>
  </si>
  <si>
    <t>Green Dot Corp PEAD 2Q16</t>
  </si>
  <si>
    <t>Diamond Resorts International Inc PEAD 2Q16</t>
  </si>
  <si>
    <t>Concho Resources Inc PEAD 2Q16</t>
  </si>
  <si>
    <t>CSG Systems International Inc PEAD 2Q16</t>
  </si>
  <si>
    <t>Chesapeake Utilities Corp PEAD 2Q16</t>
  </si>
  <si>
    <t>Continental Resources Inc/OK PEAD 2Q16</t>
  </si>
  <si>
    <t>Choice Hotels International Inc PEAD 2Q16</t>
  </si>
  <si>
    <t>Aircastle Ltd PEAD 2Q16</t>
  </si>
  <si>
    <t>Astronics Corp PEAD 2Q16</t>
  </si>
  <si>
    <t>Assured Guaranty Ltd PEAD 2Q16</t>
  </si>
  <si>
    <t>Allstate Corp/The PEAD 2Q16</t>
  </si>
  <si>
    <t>Andersons Inc/The PEAD 2Q16</t>
  </si>
  <si>
    <t>Atmos Energy Corp PEAD 2Q16</t>
  </si>
  <si>
    <t>Belden Inc PEAD 2Q16</t>
  </si>
  <si>
    <t>Benefitfocus Inc PEAD 2Q16</t>
  </si>
  <si>
    <t>Global Brass &amp; Copper Holdings In PEAD 2Q16</t>
  </si>
  <si>
    <t>37953G103</t>
  </si>
  <si>
    <t>B986ZR4</t>
  </si>
  <si>
    <t>Chubb Ltd PEAD 2Q16</t>
  </si>
  <si>
    <t>B3BQMF6</t>
  </si>
  <si>
    <t>China Biologic Products Inc PEAD 2Q16</t>
  </si>
  <si>
    <t>Clean Harbors Inc PEAD 2Q16</t>
  </si>
  <si>
    <t>Computer Programs &amp; Systems Inc PEAD 2Q16</t>
  </si>
  <si>
    <t>Charles River Laboratories Intern PEAD 2Q16</t>
  </si>
  <si>
    <t>Carrizo Oil &amp; Gas Inc PEAD 2Q16</t>
  </si>
  <si>
    <t>Cornerstone OnDemand Inc PEAD 2Q16</t>
  </si>
  <si>
    <t>Caesarstone Sdot-Yam Ltd PEAD 2Q16</t>
  </si>
  <si>
    <t>Catalent Inc PEAD 2Q16</t>
  </si>
  <si>
    <t>Cognizant Technology Solutions Co Earnings 2Q16</t>
  </si>
  <si>
    <t>NOW Inc PEAD 2Q16</t>
  </si>
  <si>
    <t>67011P100</t>
  </si>
  <si>
    <t>BMH0MV1</t>
  </si>
  <si>
    <t>Masonite International Corp PEAD 2Q16</t>
  </si>
  <si>
    <t>El Paso Electric Co PEAD 2Q16</t>
  </si>
  <si>
    <t>Exelon Corp Earnings 2Q16</t>
  </si>
  <si>
    <t>FEI Co PEAD 2Q16</t>
  </si>
  <si>
    <t>FleetCor Technologies Inc PEAD 2Q16</t>
  </si>
  <si>
    <t>Twenty-First Century Fox Inc PEAD 2Q16</t>
  </si>
  <si>
    <t>GoDaddy Inc PEAD 2Q16</t>
  </si>
  <si>
    <t>BWFRFC6</t>
  </si>
  <si>
    <t>Genomic Health Inc PEAD 2Q16</t>
  </si>
  <si>
    <t>Gulfport Energy Corp PEAD 2Q16</t>
  </si>
  <si>
    <t>HMS Holdings Corp Earnings 2Q16</t>
  </si>
  <si>
    <t>40425J101</t>
  </si>
  <si>
    <t>HeartWare International Inc PEAD 2Q16</t>
  </si>
  <si>
    <t>InterXion Holding NV PEAD 2Q16</t>
  </si>
  <si>
    <t>B66QLT9</t>
  </si>
  <si>
    <t>Kate Spade &amp; Co PEAD 2Q16</t>
  </si>
  <si>
    <t>Ligand Pharmaceuticals Inc PEAD 2Q16</t>
  </si>
  <si>
    <t>Lincoln National Corp PEAD 2Q16</t>
  </si>
  <si>
    <t>Leucadia National Corp PEAD 2Q16</t>
  </si>
  <si>
    <t>Masimo Corp PEAD 2Q16</t>
  </si>
  <si>
    <t>Microchip Technology Inc PEAD 2Q16</t>
  </si>
  <si>
    <t>MacroGenics Inc PEAD 2Q16</t>
  </si>
  <si>
    <t>Murphy Oil Corp PEAD 2Q16</t>
  </si>
  <si>
    <t>MYR Group Inc PEAD 2Q16</t>
  </si>
  <si>
    <t>Spark Therapeutics Inc PEAD 2Q16</t>
  </si>
  <si>
    <t>84652J103</t>
  </si>
  <si>
    <t>BVGCLQ9</t>
  </si>
  <si>
    <t>PDC Energy Inc Earnings 2Q16</t>
  </si>
  <si>
    <t>PharMerica Corp Earnings 2Q16</t>
  </si>
  <si>
    <t>71714F104</t>
  </si>
  <si>
    <t>B23CN96</t>
  </si>
  <si>
    <t>Gibraltar Industries Inc Earnings 2Q16</t>
  </si>
  <si>
    <t>RealPage Inc PEAD 2Q16</t>
  </si>
  <si>
    <t>ServiceMaster Global Holdings Inc PEAD 2Q16</t>
  </si>
  <si>
    <t>South Jersey Industries Inc Earnings 2Q16</t>
  </si>
  <si>
    <t>Telephone &amp; Data Systems Inc Earnings 2Q16</t>
  </si>
  <si>
    <t>B6YR5K3</t>
  </si>
  <si>
    <t>Tesla Motors Inc PEAD 2Q16</t>
  </si>
  <si>
    <t>United States Cellular Corp Earnings 2Q16</t>
  </si>
  <si>
    <t>Wix.com Ltd PEAD 2Q16</t>
  </si>
  <si>
    <t>Wright Medical Group NV PEAD 2Q16</t>
  </si>
  <si>
    <t>Zoetis Inc PEAD 2Q16</t>
  </si>
  <si>
    <t>EGRX</t>
  </si>
  <si>
    <t>NAT</t>
  </si>
  <si>
    <t>INGN</t>
  </si>
  <si>
    <t>RBA</t>
  </si>
  <si>
    <t>SEDG</t>
  </si>
  <si>
    <t>CVG</t>
  </si>
  <si>
    <t>LPX</t>
  </si>
  <si>
    <t>XEL</t>
  </si>
  <si>
    <t>RBC</t>
  </si>
  <si>
    <t>LTRPA</t>
  </si>
  <si>
    <t>ALEX</t>
  </si>
  <si>
    <t>USCR</t>
  </si>
  <si>
    <t>FEYE</t>
  </si>
  <si>
    <t>TWOU</t>
  </si>
  <si>
    <t>MSI</t>
  </si>
  <si>
    <t>IMPV</t>
  </si>
  <si>
    <t>OXY</t>
  </si>
  <si>
    <t>HII</t>
  </si>
  <si>
    <t>GXP</t>
  </si>
  <si>
    <t>ATRA</t>
  </si>
  <si>
    <t>Yelp Inc PEAD 2Q16</t>
  </si>
  <si>
    <t>Wynn Resorts Ltd PEAD 2Q16</t>
  </si>
  <si>
    <t>World Acceptance Corp PEAD 2Q16</t>
  </si>
  <si>
    <t>Web.com Group Inc PEAD 2Q16</t>
  </si>
  <si>
    <t>Valero Energy Partners LP PEAD 2Q16</t>
  </si>
  <si>
    <t>Ubiquiti Networks Inc PEAD 2Q16</t>
  </si>
  <si>
    <t>BMC Stock Holdings Inc PEAD 2Q16</t>
  </si>
  <si>
    <t>Synchronoss Technologies Inc PEAD 2Q16</t>
  </si>
  <si>
    <t>South Jersey Industries Inc PEAD 2Q16</t>
  </si>
  <si>
    <t>SemGroup Corp PEAD 2Q16</t>
  </si>
  <si>
    <t>Post Holdings Inc PEAD 2Q16</t>
  </si>
  <si>
    <t>Paylocity Holding Corp PEAD 2Q16</t>
  </si>
  <si>
    <t>Orbital ATK Inc PEAD 2Q16</t>
  </si>
  <si>
    <t>NetScout Systems Inc PEAD 2Q16</t>
  </si>
  <si>
    <t>Nelnet Inc PEAD 2Q16</t>
  </si>
  <si>
    <t>MasTec Inc PEAD 2Q16</t>
  </si>
  <si>
    <t>Mettler-Toledo International Inc PEAD 2Q16</t>
  </si>
  <si>
    <t>Martin Marietta Materials Inc PEAD 2Q16</t>
  </si>
  <si>
    <t>MGM Resorts International PEAD 2Q16</t>
  </si>
  <si>
    <t>Magellan Health Inc PEAD 2Q16</t>
  </si>
  <si>
    <t>MGE Energy Inc PEAD 2Q16</t>
  </si>
  <si>
    <t>Medivation Inc PEAD 2Q16</t>
  </si>
  <si>
    <t>Mobileye NV PEAD 2Q16</t>
  </si>
  <si>
    <t>Littelfuse Inc PEAD 2Q16</t>
  </si>
  <si>
    <t>St Joe Co/The PEAD 2Q16</t>
  </si>
  <si>
    <t>j2 Global Inc PEAD 2Q16</t>
  </si>
  <si>
    <t>Haynes International Inc PEAD 2Q16</t>
  </si>
  <si>
    <t>Triple-S Management Corp PEAD 2Q16</t>
  </si>
  <si>
    <t>Five Prime Therapeutics Inc PEAD 2Q16</t>
  </si>
  <si>
    <t>Envision Healthcare Holdings Inc PEAD 2Q16</t>
  </si>
  <si>
    <t>Essent Group Ltd PEAD 2Q16</t>
  </si>
  <si>
    <t>EPAM Systems Inc PEAD 2Q16</t>
  </si>
  <si>
    <t>Endo International PLC PEAD 2Q16</t>
  </si>
  <si>
    <t>Emergent BioSolutions Inc PEAD 2Q16</t>
  </si>
  <si>
    <t>Consolidated Communications Holdi PEAD 2Q16</t>
  </si>
  <si>
    <t>Cerner Corp PEAD 2Q16</t>
  </si>
  <si>
    <t>Cogent Communications Holdings In PEAD 2Q16</t>
  </si>
  <si>
    <t>Axiall Corp PEAD 2Q16</t>
  </si>
  <si>
    <t>Activision Blizzard Inc PEAD 2Q16</t>
  </si>
  <si>
    <t>ANI Pharmaceuticals Inc PEAD 2Q16</t>
  </si>
  <si>
    <t>Arista Networks Inc PEAD 2Q16</t>
  </si>
  <si>
    <t>Air Methods Corp PEAD 2Q16</t>
  </si>
  <si>
    <t>AMN Healthcare Services Inc PEAD 2Q16</t>
  </si>
  <si>
    <t>Advisory Board Co/The PEAD 2Q16</t>
  </si>
  <si>
    <t>Atlas Air Worldwide Holdings Inc PEAD 2Q16</t>
  </si>
  <si>
    <t>AAON Inc PEAD 2Q16</t>
  </si>
  <si>
    <t>AAC Holdings Inc PEAD 2Q16</t>
  </si>
  <si>
    <t>AmerisourceBergen Corp PEAD 2Q16</t>
  </si>
  <si>
    <t>Aceto Corp PEAD 2Q16</t>
  </si>
  <si>
    <t>Agios Pharmaceuticals Inc PEAD 2Q16</t>
  </si>
  <si>
    <t>Alexander &amp; Baldwin Inc PEAD 2Q16</t>
  </si>
  <si>
    <t>B827VB2</t>
  </si>
  <si>
    <t>AMC Networks Inc PEAD 2Q16</t>
  </si>
  <si>
    <t>ANSYS Inc PEAD 2Q16</t>
  </si>
  <si>
    <t>Atara Biotherapeutics Inc PEAD 2Q16</t>
  </si>
  <si>
    <t>BP4WT09</t>
  </si>
  <si>
    <t>Brookdale Senior Living Inc Earnings 2Q16</t>
  </si>
  <si>
    <t>Convergys Corp Earnings 2Q16</t>
  </si>
  <si>
    <t>Tableau Software Inc PEAD 2Q16</t>
  </si>
  <si>
    <t>Depomed Inc PEAD 2Q16</t>
  </si>
  <si>
    <t>Diodes Inc PEAD 2Q16</t>
  </si>
  <si>
    <t>Diplomat Pharmacy Inc Earnings 2Q16</t>
  </si>
  <si>
    <t>DeVry Education Group Inc PEAD 2Q16</t>
  </si>
  <si>
    <t>Ebix Inc Earnings 2Q16</t>
  </si>
  <si>
    <t>Engility Holdings Inc PEAD 2Q16</t>
  </si>
  <si>
    <t>Eagle Pharmaceuticals Inc/DE Earnings 2Q16</t>
  </si>
  <si>
    <t>BJH7VB4</t>
  </si>
  <si>
    <t>EnerSys PEAD 2Q16</t>
  </si>
  <si>
    <t>Enanta Pharmaceuticals Inc Earnings 2Q16</t>
  </si>
  <si>
    <t>Envestnet Inc PEAD 2Q16</t>
  </si>
  <si>
    <t>EOG Resources Inc PEAD 2Q16</t>
  </si>
  <si>
    <t>FireEye Inc PEAD 2Q16</t>
  </si>
  <si>
    <t>31816Q101</t>
  </si>
  <si>
    <t>BD4R405</t>
  </si>
  <si>
    <t>Fiserv Inc PEAD 2Q16</t>
  </si>
  <si>
    <t>FTD Cos Inc PEAD 2Q16</t>
  </si>
  <si>
    <t>Globant SA Earnings 2Q16</t>
  </si>
  <si>
    <t>Great Plains Energy Inc PEAD 2Q16</t>
  </si>
  <si>
    <t>Huntington Ingalls Industries Inc PEAD 2Q16</t>
  </si>
  <si>
    <t>B40SSC9</t>
  </si>
  <si>
    <t>Heron Therapeutics Inc PEAD 2Q16</t>
  </si>
  <si>
    <t>Installed Building Products Inc PEAD 2Q16</t>
  </si>
  <si>
    <t>Ingles Markets Inc Earnings 2Q16</t>
  </si>
  <si>
    <t>Imperva Inc PEAD 2Q16</t>
  </si>
  <si>
    <t>45321L100</t>
  </si>
  <si>
    <t>B523R55</t>
  </si>
  <si>
    <t>Incyte Corp Earnings 2Q16</t>
  </si>
  <si>
    <t>Inogen Inc Earnings 2Q16</t>
  </si>
  <si>
    <t>45780L104</t>
  </si>
  <si>
    <t>BJSVLL5</t>
  </si>
  <si>
    <t>Kemper Corp PEAD 2Q16</t>
  </si>
  <si>
    <t>Liberty Broadband Corp Earnings 2Q16</t>
  </si>
  <si>
    <t>Louisiana-Pacific Corp Earnings 2Q16</t>
  </si>
  <si>
    <t>Liberty TripAdvisor Holdings Inc Earnings 2Q16</t>
  </si>
  <si>
    <t>BQ5BPM6</t>
  </si>
  <si>
    <t>MercadoLibre Inc PEAD 2Q16</t>
  </si>
  <si>
    <t>Mirati Therapeutics Inc PEAD 2Q16</t>
  </si>
  <si>
    <t>Motorola Solutions Inc PEAD 2Q16</t>
  </si>
  <si>
    <t>B5BKPQ4</t>
  </si>
  <si>
    <t>Minerals Technologies Inc PEAD 2Q16</t>
  </si>
  <si>
    <t>Nordic American Tankers Ltd Earnings 2Q16</t>
  </si>
  <si>
    <t>Neurocrine Biosciences Inc PEAD 2Q16</t>
  </si>
  <si>
    <t>Nautilus Inc Earnings 2Q16</t>
  </si>
  <si>
    <t>EnPro Industries Inc PEAD 2Q16</t>
  </si>
  <si>
    <t>Occidental Petroleum Corp PEAD 2Q16</t>
  </si>
  <si>
    <t>Phibro Animal Health Corp Earnings 2Q16</t>
  </si>
  <si>
    <t>Pegasystems Inc PEAD 2Q16</t>
  </si>
  <si>
    <t>PRA Group Inc Earnings 2Q16</t>
  </si>
  <si>
    <t>Providence Service Corp/The PEAD 2Q16</t>
  </si>
  <si>
    <t>Quanta Services Inc PEAD 2Q16</t>
  </si>
  <si>
    <t>Rackspace Hosting Inc Earnings 2Q16</t>
  </si>
  <si>
    <t>Ritchie Bros Auctioneers Inc Earnings 2Q16</t>
  </si>
  <si>
    <t>Regal Beloit Corp Earnings 2Q16</t>
  </si>
  <si>
    <t>Regeneron Pharmaceuticals Inc PEAD 2Q16</t>
  </si>
  <si>
    <t>Repligen Corp PEAD 2Q16</t>
  </si>
  <si>
    <t>SolarEdge Technologies Inc Earnings 2Q16</t>
  </si>
  <si>
    <t>83417M104</t>
  </si>
  <si>
    <t>BWC52Q6</t>
  </si>
  <si>
    <t>Sprouts Farmers Market Inc PEAD 2Q16</t>
  </si>
  <si>
    <t>SunPower Corp PEAD 2Q16</t>
  </si>
  <si>
    <t>SS&amp;C Technologies Holdings Inc PEAD 2Q16</t>
  </si>
  <si>
    <t>Stamps.com Inc Earnings 2Q16</t>
  </si>
  <si>
    <t>Teradata Corp PEAD 2Q16</t>
  </si>
  <si>
    <t>TreeHouse Foods Inc PEAD 2Q16</t>
  </si>
  <si>
    <t>Team Inc Earnings 2Q16</t>
  </si>
  <si>
    <t>Team Health Holdings Inc Earnings 2Q16</t>
  </si>
  <si>
    <t>Tyson Foods Inc Earnings 2Q16</t>
  </si>
  <si>
    <t>TESARO Inc PEAD 2Q16</t>
  </si>
  <si>
    <t>2U Inc PEAD 2Q16</t>
  </si>
  <si>
    <t>90214J101</t>
  </si>
  <si>
    <t>BKWBZZ0</t>
  </si>
  <si>
    <t>Universal Electronics Inc PEAD 2Q16</t>
  </si>
  <si>
    <t>US Concrete Inc PEAD 2Q16</t>
  </si>
  <si>
    <t>90333L201</t>
  </si>
  <si>
    <t>B4M8043</t>
  </si>
  <si>
    <t>VWR Corp PEAD 2Q16</t>
  </si>
  <si>
    <t>WageWorks Inc PEAD 2Q16</t>
  </si>
  <si>
    <t>Xcel Energy Inc Earnings 2Q16</t>
  </si>
  <si>
    <t>98389B100</t>
  </si>
  <si>
    <t>Intersect ENT Inc PEAD 2Q16</t>
  </si>
  <si>
    <t>Zayo Group Holdings Inc PEAD 2Q16</t>
  </si>
  <si>
    <t>DF</t>
  </si>
  <si>
    <t>AMBC</t>
  </si>
  <si>
    <t>LNCE</t>
  </si>
  <si>
    <t>CNP</t>
  </si>
  <si>
    <t>MEG</t>
  </si>
  <si>
    <t>KOP</t>
  </si>
  <si>
    <t>AXL</t>
  </si>
  <si>
    <t>United States Cellular Corp PEAD 2Q16</t>
  </si>
  <si>
    <t>Telephone &amp; Data Systems Inc PEAD 2Q16</t>
  </si>
  <si>
    <t>Gibraltar Industries Inc PEAD 2Q16</t>
  </si>
  <si>
    <t>PDC Energy Inc PEAD 2Q16</t>
  </si>
  <si>
    <t>HMS Holdings Corp PEAD 2Q16</t>
  </si>
  <si>
    <t>Exelon Corp PEAD 2Q16</t>
  </si>
  <si>
    <t>Allergan plc Earnings 2Q16</t>
  </si>
  <si>
    <t>Ambac Financial Group Inc Earnings 2Q16</t>
  </si>
  <si>
    <t>B7ZKH46</t>
  </si>
  <si>
    <t>American Axle &amp; Manufacturing Hol PEAD 2Q16</t>
  </si>
  <si>
    <t>CenterPoint Energy Inc Earnings 2Q16</t>
  </si>
  <si>
    <t>15189T107</t>
  </si>
  <si>
    <t>Coca-Cola Bottling Co Consolidate Earnings 2Q16</t>
  </si>
  <si>
    <t>Core-Mark Holding Co Inc Earnings 2Q16</t>
  </si>
  <si>
    <t>Dean Foods Co Earnings 2Q16</t>
  </si>
  <si>
    <t>BD5JS97</t>
  </si>
  <si>
    <t>Encore Capital Group Inc Earnings 2Q16</t>
  </si>
  <si>
    <t>Fossil Group Inc Earnings 2Q16</t>
  </si>
  <si>
    <t>ICU Medical Inc Earnings 2Q16</t>
  </si>
  <si>
    <t>Impax Laboratories Inc Earnings 2Q16</t>
  </si>
  <si>
    <t>Jazz Pharmaceuticals PLC Earnings 2Q16</t>
  </si>
  <si>
    <t>Koppers Holdings Inc PEAD 2Q16</t>
  </si>
  <si>
    <t>50060P106</t>
  </si>
  <si>
    <t>B0X46B1</t>
  </si>
  <si>
    <t>LGI Homes Inc Earnings 2Q16</t>
  </si>
  <si>
    <t>Snyders-Lance Inc Earnings 2Q16</t>
  </si>
  <si>
    <t>B54DFD7</t>
  </si>
  <si>
    <t>Media General Inc PEAD 2Q16</t>
  </si>
  <si>
    <t>58441K100</t>
  </si>
  <si>
    <t>BRWR3D1</t>
  </si>
  <si>
    <t>Willis Towers Watson PLC PEAD 2Q16</t>
  </si>
  <si>
    <t>WhiteWave Foods Co/The Earnings 2Q16</t>
  </si>
  <si>
    <t>World Wrestling Entertainment Inc Earnings 2Q16</t>
  </si>
  <si>
    <t>Zebra Technologies Corp Earnings 2Q16</t>
  </si>
  <si>
    <t>Zeltiq Aesthetics Inc Earnings 2Q16</t>
  </si>
  <si>
    <t>CHRS</t>
  </si>
  <si>
    <t>MXL</t>
  </si>
  <si>
    <t>MDCO</t>
  </si>
  <si>
    <t>PEGI</t>
  </si>
  <si>
    <t>TBPH</t>
  </si>
  <si>
    <t>CA</t>
  </si>
  <si>
    <t>General Electric Co Value-L/S</t>
  </si>
  <si>
    <t>GE</t>
  </si>
  <si>
    <t>Tyson Foods Inc PEAD 2Q16</t>
  </si>
  <si>
    <t>Team Health Holdings Inc PEAD 2Q16</t>
  </si>
  <si>
    <t>Team Inc PEAD 2Q16</t>
  </si>
  <si>
    <t>Stamps.com Inc PEAD 2Q16</t>
  </si>
  <si>
    <t>SolarEdge Technologies Inc PEAD 2Q16</t>
  </si>
  <si>
    <t>Phibro Animal Health Corp PEAD 2Q16</t>
  </si>
  <si>
    <t>Nautilus Inc PEAD 2Q16</t>
  </si>
  <si>
    <t>Nordic American Tankers Ltd PEAD 2Q16</t>
  </si>
  <si>
    <t>Liberty TripAdvisor Holdings Inc PEAD 2Q16</t>
  </si>
  <si>
    <t>Liberty Broadband Corp PEAD 2Q16</t>
  </si>
  <si>
    <t>Inogen Inc PEAD 2Q16</t>
  </si>
  <si>
    <t>Incyte Corp PEAD 2Q16</t>
  </si>
  <si>
    <t>Globant SA PEAD 2Q16</t>
  </si>
  <si>
    <t>Enanta Pharmaceuticals Inc PEAD 2Q16</t>
  </si>
  <si>
    <t>Ebix Inc PEAD 2Q16</t>
  </si>
  <si>
    <t>Diplomat Pharmacy Inc PEAD 2Q16</t>
  </si>
  <si>
    <t>Sothebys PEAD 2Q16</t>
  </si>
  <si>
    <t>CA Inc Earnings 2Q16</t>
  </si>
  <si>
    <t>12673P105</t>
  </si>
  <si>
    <t>Continental Building Products Inc PEAD 2Q16</t>
  </si>
  <si>
    <t>Coherus Biosciences Inc PEAD 2Q16</t>
  </si>
  <si>
    <t>19249H103</t>
  </si>
  <si>
    <t>BRK0149</t>
  </si>
  <si>
    <t>Canadian Solar Inc Earnings 2Q16</t>
  </si>
  <si>
    <t>Dynavax Technologies Corp PEAD 2Q16</t>
  </si>
  <si>
    <t>FibroGen Inc PEAD 2Q16</t>
  </si>
  <si>
    <t>Jack in the Box Inc Earnings 2Q16</t>
  </si>
  <si>
    <t>Juno Therapeutics Inc PEAD 2Q16</t>
  </si>
  <si>
    <t>Kite Pharma Inc PEAD 2Q16</t>
  </si>
  <si>
    <t>Grand Canyon Education Inc PEAD 2Q16</t>
  </si>
  <si>
    <t>Medicines Co/The PEAD 2Q16</t>
  </si>
  <si>
    <t>Middleby Corp/The Earnings 2Q16</t>
  </si>
  <si>
    <t>MaxLinear Inc PEAD 2Q16</t>
  </si>
  <si>
    <t>57776J100</t>
  </si>
  <si>
    <t>B3RDWC8</t>
  </si>
  <si>
    <t>Nevro Corp PEAD 2Q16</t>
  </si>
  <si>
    <t>Pattern Energy Group Inc PEAD 2Q16</t>
  </si>
  <si>
    <t>70338P100</t>
  </si>
  <si>
    <t>BD4R4G1</t>
  </si>
  <si>
    <t>PetMed Express Inc PEAD 2Q16</t>
  </si>
  <si>
    <t>Premier Inc PEAD 2Q16</t>
  </si>
  <si>
    <t>Q2 Holdings Inc PEAD 2Q16</t>
  </si>
  <si>
    <t>Ultragenyx Pharmaceutical Inc PEAD 2Q16</t>
  </si>
  <si>
    <t>Rofin-Sinar Technologies Inc PEAD 2Q16</t>
  </si>
  <si>
    <t>Revance Therapeutics Inc PEAD 2Q16</t>
  </si>
  <si>
    <t>SINA Corp/China Earnings 2Q16</t>
  </si>
  <si>
    <t>Theravance Biopharma Inc PEAD 2Q16</t>
  </si>
  <si>
    <t>BMNDK09</t>
  </si>
  <si>
    <t>NEWR</t>
  </si>
  <si>
    <t>ALB</t>
  </si>
  <si>
    <t>AJRD</t>
  </si>
  <si>
    <t>BCPC</t>
  </si>
  <si>
    <t>AGM</t>
  </si>
  <si>
    <t>SHAK</t>
  </si>
  <si>
    <t>Zeltiq Aesthetics Inc PEAD 2Q16</t>
  </si>
  <si>
    <t>Zebra Technologies Corp PEAD 2Q16</t>
  </si>
  <si>
    <t>World Wrestling Entertainment Inc PEAD 2Q16</t>
  </si>
  <si>
    <t>Snyders-Lance Inc PEAD 2Q16</t>
  </si>
  <si>
    <t>LGI Homes Inc PEAD 2Q16</t>
  </si>
  <si>
    <t>Jazz Pharmaceuticals PLC PEAD 2Q16</t>
  </si>
  <si>
    <t>Impax Laboratories Inc PEAD 2Q16</t>
  </si>
  <si>
    <t>Fossil Group Inc PEAD 2Q16</t>
  </si>
  <si>
    <t>Encore Capital Group Inc PEAD 2Q16</t>
  </si>
  <si>
    <t>Dean Foods Co PEAD 2Q16</t>
  </si>
  <si>
    <t>Core-Mark Holding Co Inc PEAD 2Q16</t>
  </si>
  <si>
    <t>Coca-Cola Bottling Co Consolidate PEAD 2Q16</t>
  </si>
  <si>
    <t>Ambac Financial Group Inc PEAD 2Q16</t>
  </si>
  <si>
    <t>Allergan plc PEAD 2Q16</t>
  </si>
  <si>
    <t>AECOM PEAD 2Q16</t>
  </si>
  <si>
    <t>Federal Agricultural Mortgage Cor PEAD 2Q16</t>
  </si>
  <si>
    <t>Aerojet Rocketdyne Holdings Inc PEAD 2Q16</t>
  </si>
  <si>
    <t>BWD7PX9</t>
  </si>
  <si>
    <t>Albemarle Corp PEAD 2Q16</t>
  </si>
  <si>
    <t>Anacor Pharmaceuticals Inc PEAD 2Q16</t>
  </si>
  <si>
    <t>Balchem Corp PEAD 2Q16</t>
  </si>
  <si>
    <t>Berry Plastics Group Inc PEAD 2Q16</t>
  </si>
  <si>
    <t>Dermira Inc PEAD 2Q16</t>
  </si>
  <si>
    <t>Electronic Arts Inc PEAD 2Q16</t>
  </si>
  <si>
    <t>Ensign Group Inc/The PEAD 2Q16</t>
  </si>
  <si>
    <t>ExamWorks Group Inc PEAD 2Q16</t>
  </si>
  <si>
    <t>Financial Engines Inc PEAD 2Q16</t>
  </si>
  <si>
    <t>LDR Holding Corp PEAD 2Q16</t>
  </si>
  <si>
    <t>Markit Ltd PEAD 2Q16</t>
  </si>
  <si>
    <t>MTS Systems Corp PEAD 2Q16</t>
  </si>
  <si>
    <t>Norwegian Cruise Line Holdings Lt PEAD 2Q16</t>
  </si>
  <si>
    <t>New Relic Inc PEAD 2Q16</t>
  </si>
  <si>
    <t>64829B100</t>
  </si>
  <si>
    <t>BT6T3N7</t>
  </si>
  <si>
    <t>Nuance Communications Inc PEAD 2Q16</t>
  </si>
  <si>
    <t>NVIDIA Corp Earnings 2Q16</t>
  </si>
  <si>
    <t>Prestige Brands Holdings Inc Earnings 2Q16</t>
  </si>
  <si>
    <t>Puma Biotechnology Inc PEAD 2Q16</t>
  </si>
  <si>
    <t>Perrigo Co PLC Earnings 2Q16</t>
  </si>
  <si>
    <t>Ralph Lauren Corp Earnings 2Q16</t>
  </si>
  <si>
    <t>Shake Shack Inc Earnings 2Q16</t>
  </si>
  <si>
    <t>BV0LCR0</t>
  </si>
  <si>
    <t>Tribune Media Co PEAD 2Q16</t>
  </si>
  <si>
    <t>Intrexon Corp PEAD 2Q16</t>
  </si>
  <si>
    <t>ABY</t>
  </si>
  <si>
    <t>Danaher Corp Value-L/S</t>
  </si>
  <si>
    <t>DHR</t>
  </si>
  <si>
    <t>SINA Corp/China PEAD 2Q16</t>
  </si>
  <si>
    <t>Middleby Corp/The PEAD 2Q16</t>
  </si>
  <si>
    <t>Jack in the Box Inc PEAD 2Q16</t>
  </si>
  <si>
    <t>Abengoa Yield plc Earnings 2Q16</t>
  </si>
  <si>
    <t>BLP5YB5</t>
  </si>
  <si>
    <t>Dillards Inc Earnings 2Q16</t>
  </si>
  <si>
    <t>Macys Inc PEAD 2Q16</t>
  </si>
  <si>
    <t>Shake Shack Inc PEAD 2Q16</t>
  </si>
  <si>
    <t>Ralph Lauren Corp PEAD 2Q16</t>
  </si>
  <si>
    <t>Perrigo Co PLC PEAD 2Q16</t>
  </si>
  <si>
    <t>Prestige Brands Holdings Inc PEAD 2Q16</t>
  </si>
  <si>
    <t>NVIDIA Corp PEAD 2Q16</t>
  </si>
  <si>
    <t>Dillards Inc PEAD 2Q16</t>
  </si>
  <si>
    <t>Nordstrom Inc PEAD 2Q16</t>
  </si>
  <si>
    <t>Kohls Corp PEAD 2Q16</t>
  </si>
  <si>
    <t>Luxoft Holding Inc PEAD 2Q16</t>
  </si>
  <si>
    <t>Virtusa Corp Earnings 2Q16</t>
  </si>
  <si>
    <t>TJX</t>
  </si>
  <si>
    <t>Expenses 2016 Prime Broker</t>
  </si>
  <si>
    <t>Abengoa Yield plc PEAD 2Q16</t>
  </si>
  <si>
    <t>Hollysys Automation Technologies PEAD 2Q16</t>
  </si>
  <si>
    <t>Childrens Place Inc/The Earnings 2Q16</t>
  </si>
  <si>
    <t>TJX Cos Inc/The Earnings 2Q16</t>
  </si>
  <si>
    <t>Expenses 2016 Non Prime Broker</t>
  </si>
  <si>
    <t>EXP</t>
  </si>
  <si>
    <t>Eagle Materials Inc Earnings 2Q16</t>
  </si>
  <si>
    <t>26969P108</t>
  </si>
  <si>
    <t>Hormel Foods Corp Earnings 2Q16</t>
  </si>
  <si>
    <t>L Brands Inc Earnings 2Q16</t>
  </si>
  <si>
    <t>Urban Outfitters Inc Earnings 2Q16</t>
  </si>
  <si>
    <t>ROST</t>
  </si>
  <si>
    <t>QQQ</t>
  </si>
  <si>
    <t>73935A104</t>
  </si>
  <si>
    <t>Childrens Place Inc/The PEAD 2Q16</t>
  </si>
  <si>
    <t>Advance Auto Parts Inc Earnings 2Q16</t>
  </si>
  <si>
    <t>Acxiom Corp PEAD 2Q16</t>
  </si>
  <si>
    <t>Cato Corp/The Earnings 2Q16</t>
  </si>
  <si>
    <t>Dicks Sporting Goods Inc Earnings 2Q16</t>
  </si>
  <si>
    <t>Gap Inc/The Earnings 2Q16</t>
  </si>
  <si>
    <t>Mentor Graphics Corp Earnings 2Q16</t>
  </si>
  <si>
    <t>Ross Stores Inc Earnings 2Q16</t>
  </si>
  <si>
    <t>CPB</t>
  </si>
  <si>
    <t>Urban Outfitters Inc PEAD 2Q16</t>
  </si>
  <si>
    <t>L Brands Inc PEAD 2Q16</t>
  </si>
  <si>
    <t>Eagle Materials Inc PEAD 2Q16</t>
  </si>
  <si>
    <t>Analog Devices Inc PEAD 2Q16</t>
  </si>
  <si>
    <t>Buckle Inc/The Earnings 2Q16</t>
  </si>
  <si>
    <t>Campbell Soup Co Earnings 2Q16</t>
  </si>
  <si>
    <t>salesforce.com Inc PEAD 2Q16</t>
  </si>
  <si>
    <t>Hibbett Sports Inc Earnings 2Q16</t>
  </si>
  <si>
    <t>Target Corp PEAD 2Q16</t>
  </si>
  <si>
    <t>Take-Two Interactive Software Inc PEAD 2Q16</t>
  </si>
  <si>
    <t>Powershares QQQ Trust Series 1 (PYPL)</t>
  </si>
  <si>
    <t>KLX Inc Earnings 2Q16</t>
  </si>
  <si>
    <t>Gap Inc/The PEAD 2Q16</t>
  </si>
  <si>
    <t>Advance Auto Parts Inc PEAD 2Q16</t>
  </si>
  <si>
    <t>Autodesk Inc PEAD 2Q16</t>
  </si>
  <si>
    <t>DSW</t>
  </si>
  <si>
    <t>UVV</t>
  </si>
  <si>
    <t>Yum! Brands Inc Value-L/S</t>
  </si>
  <si>
    <t>Buckle Inc/The PEAD 2Q16</t>
  </si>
  <si>
    <t>Best Buy Co Inc Earnings 2Q16</t>
  </si>
  <si>
    <t>DSW Inc Earnings 2Q16</t>
  </si>
  <si>
    <t>23334L102</t>
  </si>
  <si>
    <t>B0BV2V6</t>
  </si>
  <si>
    <t>Universal Corp/VA Earnings 2Q16</t>
  </si>
  <si>
    <t>GES</t>
  </si>
  <si>
    <t>HEI</t>
  </si>
  <si>
    <t>KLX Inc PEAD 2Q16</t>
  </si>
  <si>
    <t>Infoblox Inc Earnings 2Q16</t>
  </si>
  <si>
    <t>Copart Inc Earnings 2Q16</t>
  </si>
  <si>
    <t>Eaton Vance Corp Earnings 2Q16</t>
  </si>
  <si>
    <t>Express Inc Earnings 2Q16</t>
  </si>
  <si>
    <t>Guess? Inc Earnings 2Q16</t>
  </si>
  <si>
    <t>HEICO Corp Earnings 2Q16</t>
  </si>
  <si>
    <t>Lions Gate Entertainment Corp Earnings 2Q16</t>
  </si>
  <si>
    <t>NetApp Inc Earnings 2Q16</t>
  </si>
  <si>
    <t>ePlus Inc Earnings 2Q16</t>
  </si>
  <si>
    <t>SpartanNash Co Earnings 2Q16</t>
  </si>
  <si>
    <t>VAL</t>
  </si>
  <si>
    <t>MOV</t>
  </si>
  <si>
    <t>Universal Corp/VA PEAD 2Q16</t>
  </si>
  <si>
    <t>DSW Inc PEAD 2Q16</t>
  </si>
  <si>
    <t>Best Buy Co Inc PEAD 2Q16</t>
  </si>
  <si>
    <t>Abercrombie &amp; Fitch Co Earnings 2Q16</t>
  </si>
  <si>
    <t>Computer Sciences Corp PEAD 2Q16</t>
  </si>
  <si>
    <t>Deckers Outdoor Corp Earnings 2Q16</t>
  </si>
  <si>
    <t>Dollar General Corp Earnings 2Q16</t>
  </si>
  <si>
    <t>Dycom Industries Inc PEAD 2Q16</t>
  </si>
  <si>
    <t>GameStop Corp Earnings 2Q16</t>
  </si>
  <si>
    <t>Intuit Inc PEAD 2Q16</t>
  </si>
  <si>
    <t>Movado Group Inc Earnings 2Q16</t>
  </si>
  <si>
    <t>Sanderson Farms Inc Earnings 2Q16</t>
  </si>
  <si>
    <t>Taro Pharmaceutical Industries Lt Earnings 2Q16</t>
  </si>
  <si>
    <t>Tech Data Corp Earnings 2Q16</t>
  </si>
  <si>
    <t>Toll Brothers Inc PEAD 2Q16</t>
  </si>
  <si>
    <t>Ulta Salon Cosmetics &amp; Fragrance Earnings 2Q16</t>
  </si>
  <si>
    <t>Valspar Corp/The PEAD 2Q16</t>
  </si>
  <si>
    <t>ViaSat Inc PEAD 2Q16</t>
  </si>
  <si>
    <t>EUR Currency Hedge (CCE)</t>
  </si>
  <si>
    <t>PANW</t>
  </si>
  <si>
    <t>SPLK</t>
  </si>
  <si>
    <t>CVCO</t>
  </si>
  <si>
    <t>DLTR</t>
  </si>
  <si>
    <t>SFL</t>
  </si>
  <si>
    <t>NCS</t>
  </si>
  <si>
    <t>SpartanNash Co PEAD 2Q16</t>
  </si>
  <si>
    <t>HEICO Corp PEAD 2Q16</t>
  </si>
  <si>
    <t>Guess? Inc PEAD 2Q16</t>
  </si>
  <si>
    <t>Eaton Vance Corp PEAD 2Q16</t>
  </si>
  <si>
    <t>Copart Inc PEAD 2Q16</t>
  </si>
  <si>
    <t>Big Lots Inc Earnings 2Q16</t>
  </si>
  <si>
    <t>Multi-Color Corp Earnings 2Q16</t>
  </si>
  <si>
    <t>Williams-Sonoma Inc PEAD 2Q16</t>
  </si>
  <si>
    <t>Ulta Salon Cosmetics &amp; Fragrance PEAD 2Q16</t>
  </si>
  <si>
    <t>Taro Pharmaceutical Industries Lt PEAD 2Q16</t>
  </si>
  <si>
    <t>Sanderson Farms Inc PEAD 2Q16</t>
  </si>
  <si>
    <t>Movado Group Inc PEAD 2Q16</t>
  </si>
  <si>
    <t>Dollar General Corp PEAD 2Q16</t>
  </si>
  <si>
    <t>Deckers Outdoor Corp PEAD 2Q16</t>
  </si>
  <si>
    <t>Abercrombie &amp; Fitch Co PEAD 2Q16</t>
  </si>
  <si>
    <t>Cavco Industries Inc PEAD 2Q16</t>
  </si>
  <si>
    <t>Dollar Tree Inc PEAD 2Q16</t>
  </si>
  <si>
    <t>NCI Building Systems Inc Earnings 2Q16</t>
  </si>
  <si>
    <t>Quanex Building Products Corp Earnings 2Q16</t>
  </si>
  <si>
    <t>Palo Alto Networks Inc PEAD 2Q16</t>
  </si>
  <si>
    <t>B87ZMX0</t>
  </si>
  <si>
    <t>RBC Bearings Inc PEAD 2Q16</t>
  </si>
  <si>
    <t>Ship Finance International Ltd Earnings 2Q16</t>
  </si>
  <si>
    <t>B019MJ8</t>
  </si>
  <si>
    <t>Signet Jewelers Ltd PEAD 2Q16</t>
  </si>
  <si>
    <t>Splunk Inc PEAD 2Q16</t>
  </si>
  <si>
    <t>B424494</t>
  </si>
  <si>
    <t>Veeva Systems Inc PEAD 2Q16</t>
  </si>
  <si>
    <t>Zoes Kitchen Inc Earnings 2Q16</t>
  </si>
  <si>
    <t>Multi-Color Corp PEAD 2Q16</t>
  </si>
  <si>
    <t>Big Lots Inc PEAD 2Q16</t>
  </si>
  <si>
    <t>Cracker Barrel Old Country Store Earnings 2Q16</t>
  </si>
  <si>
    <t>G-III Apparel Group Ltd Earnings 2Q16</t>
  </si>
  <si>
    <t>Michael Kors Holdings Ltd Earnings 2Q16</t>
  </si>
  <si>
    <t>Lands End Inc Earnings 2Q16</t>
  </si>
  <si>
    <t>Vera Bradley Inc Earnings 2Q16</t>
  </si>
  <si>
    <t>FIVE</t>
  </si>
  <si>
    <t>ConAgra Foods Inc Value-L/S</t>
  </si>
  <si>
    <t>Zoes Kitchen Inc PEAD 2Q16</t>
  </si>
  <si>
    <t>Ship Finance International Ltd PEAD 2Q16</t>
  </si>
  <si>
    <t>Quanex Building Products Corp PEAD 2Q16</t>
  </si>
  <si>
    <t>NCI Building Systems Inc PEAD 2Q16</t>
  </si>
  <si>
    <t>Ambarella Inc Earnings 2Q16</t>
  </si>
  <si>
    <t>Ciena Corp Earnings 2Q16</t>
  </si>
  <si>
    <t>Five Below Inc Earnings 2Q16</t>
  </si>
  <si>
    <t>33829M101</t>
  </si>
  <si>
    <t>B85KFY9</t>
  </si>
  <si>
    <t>Joy Global Inc Earnings 2Q16</t>
  </si>
  <si>
    <t>REX American Resources Corp Earnings 2Q16</t>
  </si>
  <si>
    <t>Workday Inc PEAD 2Q16</t>
  </si>
  <si>
    <t>EnerSys PEAD 2Q16 FS</t>
  </si>
  <si>
    <t>ALOG</t>
  </si>
  <si>
    <t>SMTC</t>
  </si>
  <si>
    <t>Vera Bradley Inc PEAD 2Q16</t>
  </si>
  <si>
    <t>Lands End Inc PEAD 2Q16</t>
  </si>
  <si>
    <t>G-III Apparel Group Ltd PEAD 2Q16</t>
  </si>
  <si>
    <t>Analogic Corp PEAD 2Q16</t>
  </si>
  <si>
    <t>Guidewire Software Inc PEAD 2Q16</t>
  </si>
  <si>
    <t>Semtech Corp PEAD 2Q16</t>
  </si>
  <si>
    <t>MLAB</t>
  </si>
  <si>
    <t>Five Below Inc PEAD 2Q16</t>
  </si>
  <si>
    <t>Ciena Corp PEAD 2Q16</t>
  </si>
  <si>
    <t>Ambarella Inc PEAD 2Q16</t>
  </si>
  <si>
    <t>American Woodmark Corp PEAD 2Q16</t>
  </si>
  <si>
    <t>Broadcom Ltd PEAD 2Q16</t>
  </si>
  <si>
    <t>Cooper Cos Inc/The PEAD 2Q16</t>
  </si>
  <si>
    <t>Calavo Growers Inc Earnings 2Q16</t>
  </si>
  <si>
    <t>Mesa Laboratories Inc PEAD 2Q16</t>
  </si>
  <si>
    <t>59064R109</t>
  </si>
  <si>
    <t>United Natural Foods Inc Earnings 2Q16</t>
  </si>
  <si>
    <t>Zumiez Inc PEAD 2Q16</t>
  </si>
  <si>
    <t>HQY</t>
  </si>
  <si>
    <t>HealthEquity Inc Earnings 2Q16</t>
  </si>
  <si>
    <t>42226A107</t>
  </si>
  <si>
    <t>BP8XZL1</t>
  </si>
  <si>
    <t>Oxford Industries Inc Earnings 2Q16</t>
  </si>
  <si>
    <t>Verint Systems Inc Earnings 2Q16</t>
  </si>
  <si>
    <t>Valeant Pharmaceuticals Internati Earnings 2Q16</t>
  </si>
  <si>
    <t>BF.B</t>
  </si>
  <si>
    <t>THO</t>
  </si>
  <si>
    <t>United Natural Foods Inc PEAD 2Q16</t>
  </si>
  <si>
    <t>Brown-Forman Corp Earnings 2Q16</t>
  </si>
  <si>
    <t>Greif Inc Earnings 2Q16</t>
  </si>
  <si>
    <t>lululemon athletica Inc Earnings 2Q16</t>
  </si>
  <si>
    <t>Restoration Hardware Holdings Inc Earnings 2Q16</t>
  </si>
  <si>
    <t>Thor Industries Inc PEAD 2Q16</t>
  </si>
  <si>
    <t>HD Supply Holdings Inc PEAD 2Q16</t>
  </si>
  <si>
    <t>H&amp;R Block Inc Earnings 2Q16</t>
  </si>
  <si>
    <t>Mattress Firm Holding Corp Earnings 2Q16</t>
  </si>
  <si>
    <t>VeriFone Systems Inc PEAD 2Q16</t>
  </si>
  <si>
    <t>Dave &amp; Busters Entertainment Inc PEAD 2Q16</t>
  </si>
  <si>
    <t>CMN</t>
  </si>
  <si>
    <t>lululemon athletica Inc PEAD 2Q16</t>
  </si>
  <si>
    <t>Cantel Medical Corp PEAD 2Q16</t>
  </si>
  <si>
    <t>Tailored Brands Inc PEAD 2Q16</t>
  </si>
  <si>
    <t>SPDR Gold Shares Value-Event</t>
  </si>
  <si>
    <t>GLD</t>
  </si>
  <si>
    <t>78463V107</t>
  </si>
  <si>
    <t>B046RT1</t>
  </si>
  <si>
    <t>AutoZone Inc Value-L/S</t>
  </si>
  <si>
    <t>AZO</t>
  </si>
  <si>
    <t>Mattress Firm Holding Corp PEAD 2Q16</t>
  </si>
  <si>
    <t>H&amp;R Block Inc PEAD 2Q16</t>
  </si>
  <si>
    <t>Straight Path Communications Inc PEAD 2Q16</t>
  </si>
  <si>
    <t>MPAA</t>
  </si>
  <si>
    <t>ISLE</t>
  </si>
  <si>
    <t>VeriFone Systems Inc Value-Event</t>
  </si>
  <si>
    <t>Bob Evans Farms Inc/DE Earnings 2Q16</t>
  </si>
  <si>
    <t>Isle of Capri Casinos Inc Earnings 2Q16</t>
  </si>
  <si>
    <t>Motorcar Parts of America Inc Earnings 2Q16</t>
  </si>
  <si>
    <t>PDVW</t>
  </si>
  <si>
    <t>Jabil Circuit Inc Earnings 2Q16</t>
  </si>
  <si>
    <t>Korn/Ferry International Earnings 2Q16</t>
  </si>
  <si>
    <t>pdvWireless Inc PEAD 2Q16</t>
  </si>
  <si>
    <t>69290R104</t>
  </si>
  <si>
    <t>BYP4ZG5</t>
  </si>
  <si>
    <t>Science Applications Internationa PEAD 2Q16</t>
  </si>
  <si>
    <t>iShares US Aerospace &amp; Defense ET Value-Event</t>
  </si>
  <si>
    <t>ITA</t>
  </si>
  <si>
    <t>B14MG44</t>
  </si>
  <si>
    <t>Motorcar Parts of America Inc PEAD 2Q16</t>
  </si>
  <si>
    <t>Isle of Capri Casinos Inc PEAD 2Q16</t>
  </si>
  <si>
    <t>Bob Evans Farms Inc/DE PEAD 2Q16</t>
  </si>
  <si>
    <t>Smith &amp; Wesson Holding Corp Earnings 2Q16</t>
  </si>
  <si>
    <t>Korn/Ferry International PEAD 2Q16</t>
  </si>
  <si>
    <t>Jabil Circuit Inc PEAD 2Q16</t>
  </si>
  <si>
    <t>Smith &amp; Wesson Holding Corp PEAD 2Q16</t>
  </si>
  <si>
    <t>Kroger Co/The PEAD 2Q16</t>
  </si>
  <si>
    <t>Adobe Systems Inc Earnings 2Q16</t>
  </si>
  <si>
    <t>La-Z-Boy Inc Earnings 2Q16</t>
  </si>
  <si>
    <t>Winnebago Industries Inc Earnings 2Q16</t>
  </si>
  <si>
    <t>Adobe Systems Inc PEAD 2Q16</t>
  </si>
  <si>
    <t>Commercial Metals Co Earnings 2Q16</t>
  </si>
  <si>
    <t>FedEx Corp PEAD 2Q16</t>
  </si>
  <si>
    <t>Methode Electronics Inc Earnings 2Q16</t>
  </si>
  <si>
    <t>Winnebago Industries Inc PEAD 2Q16</t>
  </si>
  <si>
    <t>Finish Line Inc/The Earnings 2Q16</t>
  </si>
  <si>
    <t>Commercial Metals Co PEAD 2Q16</t>
  </si>
  <si>
    <t>SYNNEX Corp PEAD 2Q16</t>
  </si>
  <si>
    <t>Finish Line Inc/The PEAD 2Q16</t>
  </si>
  <si>
    <t>IHS Inc Earnings 2Q16</t>
  </si>
  <si>
    <t>NIKE Inc Earnings 2Q16</t>
  </si>
  <si>
    <t>A Schulman Inc Earnings 2Q16</t>
  </si>
  <si>
    <t>Progress Software Corp Earnings 2Q16</t>
  </si>
  <si>
    <t>MKC</t>
  </si>
  <si>
    <t>A Schulman Inc PEAD 2Q16 (2)</t>
  </si>
  <si>
    <t>Lindsay Corp Earnings 2Q16</t>
  </si>
  <si>
    <t>McCormick &amp; Co Inc/MD Earnings 2Q16</t>
  </si>
  <si>
    <t>Schnitzer Steel Industries Inc Earnings 2Q16</t>
  </si>
  <si>
    <t>CLOSE</t>
  </si>
  <si>
    <t>This table is a static lookup table for RealTick Field Ids</t>
  </si>
  <si>
    <t>Lookup Value</t>
  </si>
  <si>
    <t>RealTick FieldID</t>
  </si>
  <si>
    <t>Formula</t>
  </si>
  <si>
    <t>RLTKData</t>
  </si>
  <si>
    <t>NET POSITION</t>
  </si>
  <si>
    <t>AVERAGE PRICE</t>
  </si>
  <si>
    <t>RLTKPos</t>
  </si>
  <si>
    <t>SYMBOL</t>
  </si>
  <si>
    <t>SIDE</t>
  </si>
  <si>
    <t>QTY</t>
  </si>
  <si>
    <t>PRICE TYPE</t>
  </si>
  <si>
    <t>LIMIT PRICE</t>
  </si>
  <si>
    <t>ROUTE</t>
  </si>
  <si>
    <t>ML_ALGO_US</t>
  </si>
  <si>
    <t>RT Shares</t>
  </si>
  <si>
    <t>RT Side</t>
  </si>
  <si>
    <t>RT Quantity</t>
  </si>
  <si>
    <t>Acuity Brands Inc PEAD 2Q16 (2)</t>
  </si>
  <si>
    <t>Monsanto Co PEAD 2Q16 (2)</t>
  </si>
  <si>
    <t>RT Trades</t>
  </si>
  <si>
    <t>Destination</t>
  </si>
  <si>
    <t>Constellation Brands Inc PEAD 2Q16 (2)</t>
  </si>
  <si>
    <t>ITGR</t>
  </si>
  <si>
    <t>RECENT</t>
  </si>
  <si>
    <t>Earnings 3Q16</t>
  </si>
  <si>
    <t>SPDR S&amp;P Regional Banking Value-Event (Brexit)</t>
  </si>
  <si>
    <t>Financial Select Sector Value-Event (Brexit)</t>
  </si>
  <si>
    <t>XLF</t>
  </si>
  <si>
    <t>81369Y605</t>
  </si>
  <si>
    <t>Vanguard S&amp;P 500 ETF Value-Event (Brexit)</t>
  </si>
  <si>
    <t>VOO</t>
  </si>
  <si>
    <t>BF2GMJ3</t>
  </si>
  <si>
    <t>iShares Russell 2000 ETF Value-Event (Brexit)</t>
  </si>
  <si>
    <t>IWM</t>
  </si>
  <si>
    <t>Fortive Corp Value-L/S</t>
  </si>
  <si>
    <t>FTV</t>
  </si>
  <si>
    <t>Integer Holdings Corp Value-Event</t>
  </si>
  <si>
    <t>Day %</t>
  </si>
  <si>
    <t>PRE_POST</t>
  </si>
  <si>
    <t>Notes</t>
  </si>
  <si>
    <t>* Use Last Price if after the close, Close does not update immediately</t>
  </si>
  <si>
    <t>*Use the pre_post function for before/after market and Last for market hours</t>
  </si>
  <si>
    <t>PEAD 3Q16</t>
  </si>
  <si>
    <t>BANK OF THE OZARKS Earnings 3Q16</t>
  </si>
  <si>
    <t>WD-40 CO PEAD 3Q16</t>
  </si>
  <si>
    <t>MSC INDUSTRIAL DIRECT CO-A PEAD 3Q16</t>
  </si>
  <si>
    <t>INTL SPEEDWAY CORP-CL A PEAD 3Q16</t>
  </si>
  <si>
    <t>GREENBRIER COMPANIES INC Earnings 3Q16</t>
  </si>
  <si>
    <t>LINDSAY CORP PEAD 2Q16</t>
  </si>
  <si>
    <t>AAR CORP Earnings 3Q16</t>
  </si>
  <si>
    <t>SPDR S&amp;P 500 ETF TRUST PEAD 3Q16</t>
  </si>
  <si>
    <t>SPDR S&amp;P 500 ETF TRUST Earnings 3Q16</t>
  </si>
  <si>
    <t>BANK OF THE OZARKS PEAD 3Q16</t>
  </si>
  <si>
    <t>FAST</t>
  </si>
  <si>
    <t>AAR CORP PEAD 3Q16</t>
  </si>
  <si>
    <t>ADTRAN INC PEAD 3Q16</t>
  </si>
  <si>
    <t>BLACKROCK INC Earnings 3Q16</t>
  </si>
  <si>
    <t>DELTA AIR LINES INC Earnings 3Q16</t>
  </si>
  <si>
    <t>FASTENAL CO PEAD 3Q16</t>
  </si>
  <si>
    <t>JPMORGAN CHASE &amp; CO Earnings 3Q16</t>
  </si>
  <si>
    <t>PNC</t>
  </si>
  <si>
    <t>CVS HEALTH CORP Value-L/S</t>
  </si>
  <si>
    <t>COMMERCE BANCSHARES INC PEAD 3Q16</t>
  </si>
  <si>
    <t>PNC FINANCIAL SERVICES GROUP Earnings 3Q16</t>
  </si>
  <si>
    <t>PETMED EXPRESS INC Earnings 3Q16</t>
  </si>
  <si>
    <t>HEWLETT PACKARD ENTERPRIS Value-Event</t>
  </si>
  <si>
    <t>HPE</t>
  </si>
  <si>
    <t>42824C109</t>
  </si>
  <si>
    <t>BYVYWS0</t>
  </si>
  <si>
    <t>JPMORGAN CHASE &amp; CO PEAD 3Q16</t>
  </si>
  <si>
    <t>DELTA AIR LINES INC PEAD 3Q16</t>
  </si>
  <si>
    <t>BLACKROCK INC PEAD 3Q16</t>
  </si>
  <si>
    <t>CAL-MAINE FOODS INC Earnings 3Q16</t>
  </si>
  <si>
    <t>NETFLIX INC Earnings 3Q16</t>
  </si>
  <si>
    <t>OMNICOM GROUP PEAD 3Q16</t>
  </si>
  <si>
    <t>SCHWAB (CHARLES) CORP Earnings 3Q16</t>
  </si>
  <si>
    <t>SERVISFIRST BANCSHARES INC Earnings 3Q16</t>
  </si>
  <si>
    <t>VMWARE INC-CLASS A Earnings 3Q16</t>
  </si>
  <si>
    <t>WASHINGTON FEDERAL INC PEAD 3Q16</t>
  </si>
  <si>
    <t>USB</t>
  </si>
  <si>
    <t>PNC FINANCIAL SERVICES GROUP PEAD 3Q16</t>
  </si>
  <si>
    <t>BELDEN INC Earnings 3Q16</t>
  </si>
  <si>
    <t>CITIGROUP INC PEAD 3Q16</t>
  </si>
  <si>
    <t>COMERICA INC Earnings 3Q16</t>
  </si>
  <si>
    <t>BLACKHAWK NETWORK HOLDINGS I Earnings 3Q16</t>
  </si>
  <si>
    <t>LEGACYTEXAS FINANCIAL GROUP Earnings 3Q16</t>
  </si>
  <si>
    <t>MANHATTAN ASSOCIATES INC Earnings 3Q16</t>
  </si>
  <si>
    <t>MICROSOFT CORP Earnings 3Q16</t>
  </si>
  <si>
    <t>NEOGEN CORP Earnings 3Q16</t>
  </si>
  <si>
    <t>UNITED CONTINENTAL HOLDINGS Earnings 3Q16</t>
  </si>
  <si>
    <t>US BANCORP PEAD 3Q16</t>
  </si>
  <si>
    <t>WELLS FARGO &amp; CO PEAD 3Q16</t>
  </si>
  <si>
    <t>IEX</t>
  </si>
  <si>
    <t>BBCN</t>
  </si>
  <si>
    <t>TUP</t>
  </si>
  <si>
    <t>VMWARE INC-CLASS A PEAD 3Q16</t>
  </si>
  <si>
    <t>SCHWAB (CHARLES) CORP PEAD 3Q16</t>
  </si>
  <si>
    <t>NETFLIX INC PEAD 3Q16</t>
  </si>
  <si>
    <t>NATUS MEDICAL INC Earnings 3Q16</t>
  </si>
  <si>
    <t>BBCN BANCORP INC PEAD 3Q16</t>
  </si>
  <si>
    <t>B70YTB4</t>
  </si>
  <si>
    <t>BANKUNITED INC Earnings 3Q16</t>
  </si>
  <si>
    <t>BROWN &amp; BROWN INC PEAD 3Q16</t>
  </si>
  <si>
    <t>EBAY INC Earnings 3Q16</t>
  </si>
  <si>
    <t>EMC CORP/MA PEAD 3Q16</t>
  </si>
  <si>
    <t>EAST WEST BANCORP INC Earnings 3Q16</t>
  </si>
  <si>
    <t>IDEX CORP PEAD 3Q16</t>
  </si>
  <si>
    <t>45167R104</t>
  </si>
  <si>
    <t>HUNT (JB) TRANSPRT SVCS INC PEAD 3Q16</t>
  </si>
  <si>
    <t>MATTEL INC Earnings 3Q16</t>
  </si>
  <si>
    <t>MEDIDATA SOLUTIONS INC Earnings 3Q16</t>
  </si>
  <si>
    <t>MELLANOX TECHNOLOGIES LTD Earnings 3Q16</t>
  </si>
  <si>
    <t>MORGAN STANLEY Earnings 3Q16</t>
  </si>
  <si>
    <t>POLARIS INDUSTRIES INC Earnings 3Q16</t>
  </si>
  <si>
    <t>SIGNATURE BANK Earnings 3Q16</t>
  </si>
  <si>
    <t>STEEL DYNAMICS INC PEAD 3Q16</t>
  </si>
  <si>
    <t>TRUEBLUE INC Earnings 3Q16</t>
  </si>
  <si>
    <t>TE CONNECTIVITY LTD Earnings 3Q16</t>
  </si>
  <si>
    <t>TUPPERWARE BRANDS CORP Earnings 3Q16</t>
  </si>
  <si>
    <t>YAHOO! INC PEAD 3Q16</t>
  </si>
  <si>
    <t>GPC</t>
  </si>
  <si>
    <t>WSBC</t>
  </si>
  <si>
    <t>SRPT</t>
  </si>
  <si>
    <t>AWH</t>
  </si>
  <si>
    <t>RNST</t>
  </si>
  <si>
    <t>TO_OPEN_POS</t>
  </si>
  <si>
    <t>EGHT</t>
  </si>
  <si>
    <t>GATX</t>
  </si>
  <si>
    <t>UNITED CONTINENTAL HOLDINGS PEAD 3Q16</t>
  </si>
  <si>
    <t>MICROSOFT CORP PEAD 3Q16</t>
  </si>
  <si>
    <t>MANHATTAN ASSOCIATES INC PEAD 3Q16</t>
  </si>
  <si>
    <t>COMERICA INC PEAD 3Q16</t>
  </si>
  <si>
    <t>BELDEN INC PEAD 3Q16</t>
  </si>
  <si>
    <t>ADEPTUS HEALTH INC-CLASS A Earnings 3Q16</t>
  </si>
  <si>
    <t>ALLIANCE DATA SYSTEMS CORP Earnings 3Q16</t>
  </si>
  <si>
    <t>ALASKA AIR GROUP INC Earnings 3Q16</t>
  </si>
  <si>
    <t>TD AMERITRADE HOLDING CORP PEAD 3Q16</t>
  </si>
  <si>
    <t>ALTISOURCE PORTFOLIO SOL Earnings 3Q16</t>
  </si>
  <si>
    <t>ALLIED WORLD ASSURANCE CO PEAD 3Q16</t>
  </si>
  <si>
    <t>B4LMCN9</t>
  </si>
  <si>
    <t>BENCHMARK ELECTRONICS INC Earnings 3Q16</t>
  </si>
  <si>
    <t>BIOGEN INC Earnings 3Q16</t>
  </si>
  <si>
    <t>CITIZENS FINANCIAL GROUP Earnings 3Q16</t>
  </si>
  <si>
    <t>CHIPOTLE MEXICAN GRILL INC Earnings 3Q16</t>
  </si>
  <si>
    <t>CAPITAL ONE FINANCIAL CORP Earnings 3Q16</t>
  </si>
  <si>
    <t>DISCOVER FINANCIAL SERVICES PEAD 3Q16</t>
  </si>
  <si>
    <t>DOMINO'S PIZZA INC Earnings 3Q16</t>
  </si>
  <si>
    <t>8X8 INC Earnings 3Q16</t>
  </si>
  <si>
    <t>E*TRADE FINANCIAL CORP Earnings 3Q16</t>
  </si>
  <si>
    <t>FIRST MIDWEST BANCORP INC/IL PEAD 3Q16</t>
  </si>
  <si>
    <t>GATX CORP Earnings 3Q16</t>
  </si>
  <si>
    <t>GENUINE PARTS CO PEAD 3Q16</t>
  </si>
  <si>
    <t>GOLDMAN SACHS GROUP INC PEAD 3Q16</t>
  </si>
  <si>
    <t>WW GRAINGER INC PEAD 3Q16</t>
  </si>
  <si>
    <t>HAWAIIAN HOLDINGS INC Earnings 3Q16</t>
  </si>
  <si>
    <t>HANMI FINANCIAL CORPORATION PEAD 3Q16</t>
  </si>
  <si>
    <t>INTERACTIVE BROKERS GRO-CL A PEAD 3Q16</t>
  </si>
  <si>
    <t>KANSAS CITY SOUTHERN PEAD 3Q16</t>
  </si>
  <si>
    <t>SOUTHWEST AIRLINES CO Earnings 3Q16</t>
  </si>
  <si>
    <t>MANPOWERGROUP INC Earnings 3Q16</t>
  </si>
  <si>
    <t>PINNACLE FINANCIAL PARTNERS PEAD 3Q16</t>
  </si>
  <si>
    <t>PAYPAL HOLDINGS INC Earnings 3Q16</t>
  </si>
  <si>
    <t>RENASANT CORP PEAD 3Q16</t>
  </si>
  <si>
    <t>SYNOVUS FINANCIAL CORP PEAD 3Q16</t>
  </si>
  <si>
    <t>SAREPTA THERAPEUTICS INC PEAD 3Q16</t>
  </si>
  <si>
    <t>B8DPDT7</t>
  </si>
  <si>
    <t>SWIFT TRANSPORTATION CO Earnings 3Q16</t>
  </si>
  <si>
    <t>SYNTEL INC Earnings 3Q16</t>
  </si>
  <si>
    <t>AT&amp;T INC Earnings 3Q16</t>
  </si>
  <si>
    <t>TILE SHOP HLDGS INC PEAD 3Q16</t>
  </si>
  <si>
    <t>WESBANCO INC PEAD 3Q16</t>
  </si>
  <si>
    <t>WINTRUST FINANCIAL CORP PEAD 3Q16</t>
  </si>
  <si>
    <t>BKFS</t>
  </si>
  <si>
    <t>UMPQ</t>
  </si>
  <si>
    <t>ITW</t>
  </si>
  <si>
    <t>TSCO</t>
  </si>
  <si>
    <t>CATY</t>
  </si>
  <si>
    <t>NTRS</t>
  </si>
  <si>
    <t>TUPPERWARE BRANDS CORP PEAD 3Q16</t>
  </si>
  <si>
    <t>TE CONNECTIVITY LTD PEAD 3Q16</t>
  </si>
  <si>
    <t>SIGNATURE BANK PEAD 3Q16</t>
  </si>
  <si>
    <t>POLARIS INDUSTRIES INC PEAD 3Q16</t>
  </si>
  <si>
    <t>MORGAN STANLEY PEAD 3Q16</t>
  </si>
  <si>
    <t>EAST WEST BANCORP INC PEAD 3Q16</t>
  </si>
  <si>
    <t>BANKUNITED INC PEAD 3Q16</t>
  </si>
  <si>
    <t>AUTOLIV INC Earnings 3Q16</t>
  </si>
  <si>
    <t>AMPHENOL CORP-CL A PEAD 3Q16</t>
  </si>
  <si>
    <t>AMERICAN EXPRESS CO PEAD 3Q16</t>
  </si>
  <si>
    <t>BLACK KNIGHT FINANCIAL-CL A PEAD 3Q16</t>
  </si>
  <si>
    <t>09214X100</t>
  </si>
  <si>
    <t>BXP2BR5</t>
  </si>
  <si>
    <t>BADGER METER INC PEAD 3Q16</t>
  </si>
  <si>
    <t>BNC BANCORP PEAD 3Q16</t>
  </si>
  <si>
    <t>BANCORPSOUTH INC PEAD 3Q16</t>
  </si>
  <si>
    <t>CATHAY GENERAL BANCORP PEAD 3Q16</t>
  </si>
  <si>
    <t>COMMUNITY BANK SYSTEM INC PEAD 3Q16</t>
  </si>
  <si>
    <t>CROWN HOLDINGS INC PEAD 3Q16</t>
  </si>
  <si>
    <t>CUSTOMERS BANCORP INC PEAD 3Q16</t>
  </si>
  <si>
    <t>CVB FINANCIAL CORP PEAD 3Q16</t>
  </si>
  <si>
    <t>EAGLE BANCORP INC PEAD 3Q16</t>
  </si>
  <si>
    <t>F5 NETWORKS INC PEAD 3Q16</t>
  </si>
  <si>
    <t>FMC TECHNOLOGIES INC PEAD 3Q16</t>
  </si>
  <si>
    <t>GRACO INC PEAD 3Q16</t>
  </si>
  <si>
    <t>HALLIBURTON CO PEAD 3Q16</t>
  </si>
  <si>
    <t>HANCOCK HOLDING CO PEAD 3Q16</t>
  </si>
  <si>
    <t>HEXCEL CORP PEAD 3Q16</t>
  </si>
  <si>
    <t>IMAX CORP PEAD 3Q16</t>
  </si>
  <si>
    <t>ILLINOIS TOOL WORKS PEAD 3Q16</t>
  </si>
  <si>
    <t>KAISER ALUMINUM CORP PEAD 3Q16</t>
  </si>
  <si>
    <t>KINDER MORGAN INC PEAD 3Q16</t>
  </si>
  <si>
    <t>MB FINANCIAL INC PEAD 3Q16</t>
  </si>
  <si>
    <t>M &amp; T BANK CORP PEAD 3Q16</t>
  </si>
  <si>
    <t>NEWMONT MINING CORP PEAD 3Q16</t>
  </si>
  <si>
    <t>NORTHERN TRUST CORP PEAD 3Q16</t>
  </si>
  <si>
    <t>PLEXUS CORP PEAD 3Q16</t>
  </si>
  <si>
    <t>PTC INC PEAD 3Q16</t>
  </si>
  <si>
    <t>QUALCOMM INC PEAD 3Q16</t>
  </si>
  <si>
    <t>RAYMOND JAMES FINANCIAL INC PEAD 3Q16</t>
  </si>
  <si>
    <t>STEPAN CO PEAD 3Q16</t>
  </si>
  <si>
    <t>SYNCHRONY FINANCIAL Earnings 3Q16</t>
  </si>
  <si>
    <t>TEXAS CAPITAL BANCSHARES INC PEAD 3Q16</t>
  </si>
  <si>
    <t>TRACTOR SUPPLY COMPANY PEAD 3Q16</t>
  </si>
  <si>
    <t>UMPQUA HOLDINGS CORP PEAD 3Q16</t>
  </si>
  <si>
    <t>UNITED RENTALS INC PEAD 3Q16</t>
  </si>
  <si>
    <t>WABCO HOLDINGS INC PEAD 3Q16</t>
  </si>
  <si>
    <t>WEBSTER FINANCIAL CORP PEAD 3Q16</t>
  </si>
  <si>
    <t>WHIRLPOOL CORP Earnings 3Q16</t>
  </si>
  <si>
    <t>WOODWARD INC PEAD 3Q16</t>
  </si>
  <si>
    <t>IBTX</t>
  </si>
  <si>
    <t>SXT</t>
  </si>
  <si>
    <t>FFBC</t>
  </si>
  <si>
    <t>MORN</t>
  </si>
  <si>
    <t>NBHC</t>
  </si>
  <si>
    <t>PPG</t>
  </si>
  <si>
    <t>ASB</t>
  </si>
  <si>
    <t>BK</t>
  </si>
  <si>
    <t>PBCT</t>
  </si>
  <si>
    <t>PORTFOLIO_NAME</t>
  </si>
  <si>
    <t>ERN_PEAD</t>
  </si>
  <si>
    <t>SWIFT TRANSPORTATION CO PEAD 3Q16</t>
  </si>
  <si>
    <t>MANPOWERGROUP INC PEAD 3Q16</t>
  </si>
  <si>
    <t>SOUTHWEST AIRLINES CO PEAD 3Q16</t>
  </si>
  <si>
    <t>HAWAIIAN HOLDINGS INC PEAD 3Q16</t>
  </si>
  <si>
    <t>GATX CORP PEAD 3Q16</t>
  </si>
  <si>
    <t>E*TRADE FINANCIAL CORP PEAD 3Q16</t>
  </si>
  <si>
    <t>CAPITAL ONE FINANCIAL CORP PEAD 3Q16</t>
  </si>
  <si>
    <t>CHIPOTLE MEXICAN GRILL INC PEAD 3Q16</t>
  </si>
  <si>
    <t>CITIZENS FINANCIAL GROUP PEAD 3Q16</t>
  </si>
  <si>
    <t>BIOGEN INC PEAD 3Q16</t>
  </si>
  <si>
    <t>ALTISOURCE PORTFOLIO SOL PEAD 3Q16</t>
  </si>
  <si>
    <t>ALASKA AIR GROUP INC PEAD 3Q16</t>
  </si>
  <si>
    <t>ALLIANCE DATA SYSTEMS CORP PEAD 3Q16</t>
  </si>
  <si>
    <t>ADEPTUS HEALTH INC-CLASS A PEAD 3Q16</t>
  </si>
  <si>
    <t>ARTISAN PARTNERS ASSET MA -A Earnings 3Q16</t>
  </si>
  <si>
    <t>ASSOCIATED BANC-CORP PEAD 3Q16</t>
  </si>
  <si>
    <t>ATHENAHEALTH INC PEAD 3Q16</t>
  </si>
  <si>
    <t>BANC OF CALIFORNIA INC PEAD 3Q16</t>
  </si>
  <si>
    <t>BB&amp;T CORP PEAD 3Q16</t>
  </si>
  <si>
    <t>BANK OF NEW YORK MELLON CORP PEAD 3Q16</t>
  </si>
  <si>
    <t>B1Z77F6</t>
  </si>
  <si>
    <t>CAPITAL BANK FINANCIAL-CL A PEAD 3Q16</t>
  </si>
  <si>
    <t>CLEARWATER PAPER CORP PEAD 3Q16</t>
  </si>
  <si>
    <t>QUEST DIAGNOSTICS INC PEAD 3Q16</t>
  </si>
  <si>
    <t>DUNKIN' BRANDS GROUP INC PEAD 3Q16</t>
  </si>
  <si>
    <t>ELECTRONICS FOR IMAGING Earnings 3Q16</t>
  </si>
  <si>
    <t>FIRST FINANCIAL BANCORP PEAD 3Q16</t>
  </si>
  <si>
    <t>FIRST FINL BANKSHARES INC PEAD 3Q16</t>
  </si>
  <si>
    <t>GLACIER BANCORP INC PEAD 3Q16</t>
  </si>
  <si>
    <t>GILEAD SCIENCES INC Earnings 3Q16</t>
  </si>
  <si>
    <t>GENERAL MOTORS CO PEAD 3Q16</t>
  </si>
  <si>
    <t>HOME BANCSHARES INC PEAD 3Q16</t>
  </si>
  <si>
    <t>INDEPENDENT BANK GROUP INC Earnings 3Q16</t>
  </si>
  <si>
    <t>45384B106</t>
  </si>
  <si>
    <t>B9M9ZZ7</t>
  </si>
  <si>
    <t>INSTEEL INDUSTRIES INC PEAD 3Q16</t>
  </si>
  <si>
    <t>INDEPENDENT BANK CORP/MA PEAD 3Q16</t>
  </si>
  <si>
    <t>INTERPUBLIC GROUP OF COS INC PEAD 3Q16</t>
  </si>
  <si>
    <t>JOHNSON CONTROLS INC PEAD 3Q16</t>
  </si>
  <si>
    <t>LAS VEGAS SANDS CORP Earnings 3Q16</t>
  </si>
  <si>
    <t>MORNINGSTAR INC PEAD 3Q16</t>
  </si>
  <si>
    <t>B081VR8</t>
  </si>
  <si>
    <t>MAXIM INTEGRATED PRODUCTS PEAD 3Q16</t>
  </si>
  <si>
    <t>NATIONAL BANK HOLD-CL A PEAD 3Q16</t>
  </si>
  <si>
    <t>B888DV3</t>
  </si>
  <si>
    <t>OCEANEERING INTL INC PEAD 3Q16</t>
  </si>
  <si>
    <t>PEOPLE'S UNITED FINANCIAL PEAD 3Q16</t>
  </si>
  <si>
    <t>B1W41J2</t>
  </si>
  <si>
    <t>PETMED EXPRESS INC Earnings 3Q16 (2)</t>
  </si>
  <si>
    <t>PROOFPOINT INC PEAD 3Q16</t>
  </si>
  <si>
    <t>POOL CORP PEAD 3Q16</t>
  </si>
  <si>
    <t>PPG INDUSTRIES INC PEAD 3Q16</t>
  </si>
  <si>
    <t>PRIVATEBANCORP INC PEAD 3Q16</t>
  </si>
  <si>
    <t>SVB FINANCIAL GROUP PEAD 3Q16</t>
  </si>
  <si>
    <t>SKECHERS USA INC-CL A PEAD 3Q16</t>
  </si>
  <si>
    <t>SCHLUMBERGER LTD PEAD 3Q16</t>
  </si>
  <si>
    <t>SNAP-ON INC PEAD 3Q16</t>
  </si>
  <si>
    <t>SUPERIOR ENERGY SERVICES INC Earnings 3Q16</t>
  </si>
  <si>
    <t>SKYWORKS SOLUTIONS INC PEAD 3Q16</t>
  </si>
  <si>
    <t>SENSIENT TECHNOLOGIES CORP PEAD 3Q16</t>
  </si>
  <si>
    <t>81725T100</t>
  </si>
  <si>
    <t>TRAVELERS COS INC/THE PEAD 3Q16</t>
  </si>
  <si>
    <t>VISA INC-CLASS A SHARES PEAD 3Q16</t>
  </si>
  <si>
    <t>MARRIOTT VACATIONS WORLD PEAD 3Q16</t>
  </si>
  <si>
    <t>WABTEC CORP Earnings 3Q16</t>
  </si>
  <si>
    <t>WESTAMERICA BANCORPORATION PEAD 3Q16</t>
  </si>
  <si>
    <t>WESTERN ALLIANCE BANCORP PEAD 3Q16</t>
  </si>
  <si>
    <t>WERNER ENTERPRISES INC PEAD 3Q16</t>
  </si>
  <si>
    <t>HTLD</t>
  </si>
  <si>
    <t>VLO</t>
  </si>
  <si>
    <t>NANO</t>
  </si>
  <si>
    <t>ICLR</t>
  </si>
  <si>
    <t>ABCB</t>
  </si>
  <si>
    <t>WHIRLPOOL CORP PEAD 3Q16</t>
  </si>
  <si>
    <t>SYNCHRONY FINANCIAL PEAD 3Q16</t>
  </si>
  <si>
    <t>AMERICAN AIRLINES GROUP INC PEAD 3Q16</t>
  </si>
  <si>
    <t>AMERIS BANCORP PEAD 3Q16</t>
  </si>
  <si>
    <t>03076K108</t>
  </si>
  <si>
    <t>ANADARKO PETROLEUM CORP Earnings 3Q16</t>
  </si>
  <si>
    <t>ASTEC INDUSTRIES INC Earnings 3Q16</t>
  </si>
  <si>
    <t>B/E AEROSPACE INC Earnings 3Q16</t>
  </si>
  <si>
    <t>BUFFALO WILD WINGS INC Earnings 3Q16</t>
  </si>
  <si>
    <t>CAVIUM INC Earnings 3Q16</t>
  </si>
  <si>
    <t>CEB INC Earnings 3Q16</t>
  </si>
  <si>
    <t>COVANTA HOLDING CORP Earnings 3Q16</t>
  </si>
  <si>
    <t>COMMVAULT SYSTEMS INC Earnings 3Q16</t>
  </si>
  <si>
    <t>EURONET WORLDWIDE INC Earnings 3Q16</t>
  </si>
  <si>
    <t>GREENHILL &amp; CO INC Earnings 3Q16</t>
  </si>
  <si>
    <t>GENTEX CORP PEAD 3Q16</t>
  </si>
  <si>
    <t>HEARTLAND EXPRESS INC Earnings 3Q16</t>
  </si>
  <si>
    <t>ICON PLC Earnings 3Q16</t>
  </si>
  <si>
    <t>B94G471</t>
  </si>
  <si>
    <t>ILLUMINA INC Earnings 3Q16</t>
  </si>
  <si>
    <t>IROBOT CORP Earnings 3Q16</t>
  </si>
  <si>
    <t>MOBILEYE NV Earnings 3Q16</t>
  </si>
  <si>
    <t>MOODY'S CORP PEAD 3Q16</t>
  </si>
  <si>
    <t>MACOM TECHNOLOGY SOLUTIONS H Earnings 3Q16</t>
  </si>
  <si>
    <t>NANOMETRICS INC Earnings 3Q16</t>
  </si>
  <si>
    <t>NCR CORPORATION Earnings 3Q16</t>
  </si>
  <si>
    <t>PACCAR INC Earnings 3Q16</t>
  </si>
  <si>
    <t>REGAL ENTERTAINMENT GROUP-A Earnings 3Q16</t>
  </si>
  <si>
    <t>ROBERT HALF INTL INC Earnings 3Q16</t>
  </si>
  <si>
    <t>RUSH ENTERPRISES INC-CL A Earnings 3Q16</t>
  </si>
  <si>
    <t>SONIC AUTOMOTIVE INC-CLASS A Earnings 3Q16</t>
  </si>
  <si>
    <t>SENSATA TECHNOLOGIES HOLDING Earnings 3Q16</t>
  </si>
  <si>
    <t>SUNTRUST BANKS INC PEAD 3Q16</t>
  </si>
  <si>
    <t>TOWER INTERNATIONAL INC Earnings 3Q16</t>
  </si>
  <si>
    <t>TEXTRON INC PEAD 3Q16</t>
  </si>
  <si>
    <t>UNDER ARMOUR INC-CLASS A Earnings 3Q16</t>
  </si>
  <si>
    <t>VALERO ENERGY CORP Earnings 3Q16</t>
  </si>
  <si>
    <t>91913Y100</t>
  </si>
  <si>
    <t>WADDELL &amp; REED FINANCIAL-A Earnings 3Q16</t>
  </si>
  <si>
    <t>WOLVERINE WORLD WIDE INC Earnings 3Q16</t>
  </si>
  <si>
    <t>ROL</t>
  </si>
  <si>
    <t>SO</t>
  </si>
  <si>
    <t>TXN</t>
  </si>
  <si>
    <t>COL</t>
  </si>
  <si>
    <t>WABTEC CORP PEAD 3Q16</t>
  </si>
  <si>
    <t>PETMED EXPRESS INC PEAD 3Q16</t>
  </si>
  <si>
    <t>EURONET WORLDWIDE INC PEAD 3Q16</t>
  </si>
  <si>
    <t>ARTISAN PARTNERS ASSET MA -A PEAD 3Q16</t>
  </si>
  <si>
    <t>ADVISORY BOARD CO/THE Earnings 3Q16</t>
  </si>
  <si>
    <t>AGNICO EAGLE MINES LTD Earnings 3Q16</t>
  </si>
  <si>
    <t>ARRIS INTERNATIONAL PLC Earnings 3Q16</t>
  </si>
  <si>
    <t>ON ASSIGNMENT INC Earnings 3Q16</t>
  </si>
  <si>
    <t>ATN INTERNATIONAL INC Earnings 3Q16</t>
  </si>
  <si>
    <t>00215F107</t>
  </si>
  <si>
    <t>BDC84D3</t>
  </si>
  <si>
    <t>BANK OF HAWAII CORP PEAD 3Q16</t>
  </si>
  <si>
    <t>CHICAGO BRIDGE &amp; IRON CO NV Earnings 3Q16</t>
  </si>
  <si>
    <t>CELANESE CORP-SERIES A PEAD 3Q16</t>
  </si>
  <si>
    <t>CULLEN/FROST BANKERS INC Earnings 3Q16</t>
  </si>
  <si>
    <t>CORELOGIC INC PEAD 3Q16</t>
  </si>
  <si>
    <t>ROCKWELL COLLINS INC PEAD 3Q16</t>
  </si>
  <si>
    <t>CIRRUS LOGIC INC Earnings 3Q16</t>
  </si>
  <si>
    <t>COVENANT TRANSPORT GRP-CL A Earnings 3Q16</t>
  </si>
  <si>
    <t>DANAHER CORP PEAD 3Q16</t>
  </si>
  <si>
    <t>DOLBY LABORATORIES INC-CL A Earnings 3Q16</t>
  </si>
  <si>
    <t>EVERBANK FINANCIAL CORP Earnings 3Q16</t>
  </si>
  <si>
    <t>FLIR SYSTEMS INC Earnings 3Q16</t>
  </si>
  <si>
    <t>HFF INC-CLASS A PEAD 3Q16</t>
  </si>
  <si>
    <t>HOLOGIC INC Earnings 3Q16</t>
  </si>
  <si>
    <t>IAC/INTERACTIVECORP Earnings 3Q16</t>
  </si>
  <si>
    <t>MERIT MEDICAL SYSTEMS INC Earnings 3Q16</t>
  </si>
  <si>
    <t>MOLINA HEALTHCARE INC Earnings 3Q16</t>
  </si>
  <si>
    <t>NATURAL HEALTH TRENDS CORP Earnings 3Q16</t>
  </si>
  <si>
    <t>NXP SEMICONDUCTORS NV Earnings 3Q16</t>
  </si>
  <si>
    <t>OPUS BANK PEAD 3Q16</t>
  </si>
  <si>
    <t>PILGRIM'S PRIDE CORP Earnings 3Q16</t>
  </si>
  <si>
    <t>ROLLINS INC Earnings 3Q16</t>
  </si>
  <si>
    <t>ROPER TECHNOLOGIES INC PEAD 3Q16</t>
  </si>
  <si>
    <t>SOUTHERN CO/THE Earnings 3Q16</t>
  </si>
  <si>
    <t>SPS COMMERCE INC Earnings 3Q16</t>
  </si>
  <si>
    <t>STRAYER EDUCATION INC Earnings 3Q16</t>
  </si>
  <si>
    <t>TERADYNE INC Earnings 3Q16</t>
  </si>
  <si>
    <t>INTERFACE INC Earnings 3Q16</t>
  </si>
  <si>
    <t>T-MOBILE US INC Earnings 3Q16</t>
  </si>
  <si>
    <t>TEXAS INSTRUMENTS INC PEAD 3Q16</t>
  </si>
  <si>
    <t>TYLER TECHNOLOGIES INC Earnings 3Q16</t>
  </si>
  <si>
    <t>MONOTYPE IMAGING HOLDINGS IN Earnings 3Q16</t>
  </si>
  <si>
    <t>VARIAN MEDICAL SYSTEMS INC Earnings 3Q16</t>
  </si>
  <si>
    <t>VASCULAR SOLUTIONS INC PEAD 3Q16</t>
  </si>
  <si>
    <t>WEX INC Earnings 3Q16</t>
  </si>
  <si>
    <t>XILINX INC Earnings 3Q16</t>
  </si>
  <si>
    <t>OCFC</t>
  </si>
  <si>
    <t>BHI</t>
  </si>
  <si>
    <t>IPGP</t>
  </si>
  <si>
    <t>SFS</t>
  </si>
  <si>
    <t>BCO</t>
  </si>
  <si>
    <t>TRMK</t>
  </si>
  <si>
    <t>RAI</t>
  </si>
  <si>
    <t>CNX</t>
  </si>
  <si>
    <t>AXS</t>
  </si>
  <si>
    <t>BJRI</t>
  </si>
  <si>
    <t>CHCO</t>
  </si>
  <si>
    <t>MCD</t>
  </si>
  <si>
    <t>EXAS</t>
  </si>
  <si>
    <t>NCI</t>
  </si>
  <si>
    <t>ZION</t>
  </si>
  <si>
    <t>UBSI</t>
  </si>
  <si>
    <t>UNDER ARMOUR INC-CLASS A PEAD 3Q16</t>
  </si>
  <si>
    <t>SENSATA TECHNOLOGIES HOLDING PEAD 3Q16</t>
  </si>
  <si>
    <t>RUSH ENTERPRISES INC-CL A PEAD 3Q16</t>
  </si>
  <si>
    <t>ROBERT HALF INTL INC PEAD 3Q16</t>
  </si>
  <si>
    <t>PACCAR INC PEAD 3Q16</t>
  </si>
  <si>
    <t>NCR CORPORATION PEAD 3Q16</t>
  </si>
  <si>
    <t>NANOMETRICS INC PEAD 3Q16</t>
  </si>
  <si>
    <t>MACOM TECHNOLOGY SOLUTIONS H PEAD 3Q16</t>
  </si>
  <si>
    <t>MOBILEYE NV PEAD 3Q16</t>
  </si>
  <si>
    <t>IROBOT CORP PEAD 3Q16</t>
  </si>
  <si>
    <t>GREENHILL &amp; CO INC PEAD 3Q16</t>
  </si>
  <si>
    <t>COVANTA HOLDING CORP PEAD 3Q16</t>
  </si>
  <si>
    <t>CEB INC PEAD 3Q16</t>
  </si>
  <si>
    <t>CAVIUM INC PEAD 3Q16</t>
  </si>
  <si>
    <t>BUFFALO WILD WINGS INC PEAD 3Q16</t>
  </si>
  <si>
    <t>ANADARKO PETROLEUM CORP PEAD 3Q16</t>
  </si>
  <si>
    <t>ASBURY AUTOMOTIVE GROUP PEAD 3Q16</t>
  </si>
  <si>
    <t>ALDER BIOPHARMACEUTICALS INC PEAD 3Q16</t>
  </si>
  <si>
    <t>ALLY FINANCIAL INC PEAD 3Q16</t>
  </si>
  <si>
    <t>B72XK05</t>
  </si>
  <si>
    <t>ALEXION PHARMACEUTICALS INC Earnings 3Q16</t>
  </si>
  <si>
    <t>AMERIPRISE FINANCIAL INC PEAD 3Q16</t>
  </si>
  <si>
    <t>SMITH (A.O.) CORP PEAD 3Q16</t>
  </si>
  <si>
    <t>ALLEGHENY TECHNOLOGIES INC PEAD 3Q16</t>
  </si>
  <si>
    <t>AVERY DENNISON CORP PEAD 3Q16</t>
  </si>
  <si>
    <t>AXIS CAPITAL HOLDINGS LTD PEAD 3Q16</t>
  </si>
  <si>
    <t>AXALTA COATING SYSTEMS LTD PEAD 3Q16</t>
  </si>
  <si>
    <t>BRUNSWICK CORP Earnings 3Q16</t>
  </si>
  <si>
    <t>BRINK'S CO/THE Earnings 3Q16</t>
  </si>
  <si>
    <t>BAKER HUGHES INC Earnings 3Q16</t>
  </si>
  <si>
    <t>BJ'S RESTAURANTS INC PEAD 3Q16</t>
  </si>
  <si>
    <t>09180C106</t>
  </si>
  <si>
    <t>CHUBB LTD PEAD 3Q16</t>
  </si>
  <si>
    <t>CBRE GROUP INC - A Earnings 3Q16</t>
  </si>
  <si>
    <t>CAMBREX CORP Earnings 3Q16</t>
  </si>
  <si>
    <t>CELGENE CORP Earnings 3Q16</t>
  </si>
  <si>
    <t>COLFAX CORP Earnings 3Q16</t>
  </si>
  <si>
    <t>CITY HOLDING CO PEAD 3Q16</t>
  </si>
  <si>
    <t>CHEMICAL FINANCIAL CORP PEAD 3Q16</t>
  </si>
  <si>
    <t>CHECK POINT SOFTWARE TECH PEAD 3Q16</t>
  </si>
  <si>
    <t>C.H. ROBINSON WORLDWIDE INC PEAD 3Q16</t>
  </si>
  <si>
    <t>CENTENE CORP PEAD 3Q16</t>
  </si>
  <si>
    <t>CNO FINANCIAL GROUP INC PEAD 3Q16</t>
  </si>
  <si>
    <t>CONSOL ENERGY INC PEAD 3Q16</t>
  </si>
  <si>
    <t>20854P109</t>
  </si>
  <si>
    <t>COLUMBIA SPORTSWEAR CO Earnings 3Q16</t>
  </si>
  <si>
    <t>COMMSCOPE HOLDING CO INC Earnings 3Q16</t>
  </si>
  <si>
    <t>CONOCOPHILLIPS Earnings 3Q16</t>
  </si>
  <si>
    <t>CARPENTER TECHNOLOGY Earnings 3Q16</t>
  </si>
  <si>
    <t>CITRIX SYSTEMS INC PEAD 3Q16</t>
  </si>
  <si>
    <t>CYNOSURE INC-A PEAD 3Q16</t>
  </si>
  <si>
    <t>ELLIE MAE INC Earnings 3Q16</t>
  </si>
  <si>
    <t>EDWARDS LIFESCIENCES CORP PEAD 3Q16</t>
  </si>
  <si>
    <t>EXACT SCIENCES CORP PEAD 3Q16</t>
  </si>
  <si>
    <t>30063P105</t>
  </si>
  <si>
    <t>EXLSERVICE HOLDINGS INC Earnings 3Q16</t>
  </si>
  <si>
    <t>FIDELITY NATIONAL INFO SERV PEAD 3Q16</t>
  </si>
  <si>
    <t>COMFORT SYSTEMS USA INC Earnings 3Q16</t>
  </si>
  <si>
    <t>FIRSTMERIT CORP PEAD 3Q16</t>
  </si>
  <si>
    <t>FORTINET INC Earnings 3Q16</t>
  </si>
  <si>
    <t>GIGAMON INC Earnings 3Q16</t>
  </si>
  <si>
    <t>GLOBUS MEDICAL INC - A PEAD 3Q16</t>
  </si>
  <si>
    <t>GNC HOLDINGS INC-CL A Earnings 3Q16</t>
  </si>
  <si>
    <t>GROUP 1 AUTOMOTIVE INC Earnings 3Q16</t>
  </si>
  <si>
    <t>GRUBHUB INC Earnings 3Q16</t>
  </si>
  <si>
    <t>CHART INDUSTRIES INC Earnings 3Q16</t>
  </si>
  <si>
    <t>H&amp;E EQUIPMENT SERVICES INC Earnings 3Q16</t>
  </si>
  <si>
    <t>HUB GROUP INC-CL A PEAD 3Q16</t>
  </si>
  <si>
    <t>INGRAM MICRO INC-CL A Earnings 3Q16</t>
  </si>
  <si>
    <t>INC RESEARCH HOLDINGS INC-A Earnings 3Q16</t>
  </si>
  <si>
    <t>IPG PHOTONICS CORP Earnings 3Q16</t>
  </si>
  <si>
    <t>44980X109</t>
  </si>
  <si>
    <t>INTEGER HOLDINGS CORP Earnings 3Q16</t>
  </si>
  <si>
    <t>45826H109</t>
  </si>
  <si>
    <t>BD06LM7</t>
  </si>
  <si>
    <t>JUNIPER NETWORKS INC PEAD 3Q16</t>
  </si>
  <si>
    <t>LINEAR TECHNOLOGY CORP PEAD 3Q16</t>
  </si>
  <si>
    <t>LPL FINANCIAL HOLDINGS INC Earnings 3Q16</t>
  </si>
  <si>
    <t>MCDONALD'S CORP PEAD 3Q16</t>
  </si>
  <si>
    <t>MDC PARTNERS INC-A Earnings 3Q16</t>
  </si>
  <si>
    <t>MOBILE MINI INC Earnings 3Q16</t>
  </si>
  <si>
    <t>MICROSEMI CORP Earnings 3Q16</t>
  </si>
  <si>
    <t>MERITAGE HOMES CORP Earnings 3Q16</t>
  </si>
  <si>
    <t>NAVIGANT CONSULTING INC PEAD 3Q16</t>
  </si>
  <si>
    <t>63935N107</t>
  </si>
  <si>
    <t>NIELSEN HOLDINGS PLC PEAD 3Q16</t>
  </si>
  <si>
    <t>NATIONAL OILWELL VARCO INC Earnings 3Q16</t>
  </si>
  <si>
    <t>OCEANFIRST FINANCIAL CORP Earnings 3Q16</t>
  </si>
  <si>
    <t>OIL STATES INTERNATIONAL INC PEAD 3Q16</t>
  </si>
  <si>
    <t>OSHKOSH CORP Earnings 3Q16</t>
  </si>
  <si>
    <t>OUTERWALL INC Earnings 3Q16</t>
  </si>
  <si>
    <t>PENSKE AUTOMOTIVE GROUP INC Earnings 3Q16</t>
  </si>
  <si>
    <t>PIPER JAFFRAY COS Earnings 3Q16</t>
  </si>
  <si>
    <t>PANERA BREAD COMPANY-CLASS A PEAD 3Q16</t>
  </si>
  <si>
    <t>POTASH CORP OF SASKATCHEWAN Earnings 3Q16</t>
  </si>
  <si>
    <t>PRA HEALTH SCIENCES INC Earnings 3Q16</t>
  </si>
  <si>
    <t>PROTO LABS INC Earnings 3Q16</t>
  </si>
  <si>
    <t>REYNOLDS AMERICAN INC PEAD 3Q16</t>
  </si>
  <si>
    <t>GIBRALTAR INDUSTRIES INC Earnings 3Q16</t>
  </si>
  <si>
    <t>ROVI CORP Earnings 3Q16</t>
  </si>
  <si>
    <t>RANGE RESOURCES CORP PEAD 3Q16</t>
  </si>
  <si>
    <t>SEALED AIR CORP Earnings 3Q16</t>
  </si>
  <si>
    <t>SERVICEMASTER GLOBAL HOLDING Earnings 3Q16</t>
  </si>
  <si>
    <t>SMART &amp; FINAL STORES INC Earnings 3Q16</t>
  </si>
  <si>
    <t>83190B101</t>
  </si>
  <si>
    <t>BQSV7B6</t>
  </si>
  <si>
    <t>STERICYCLE INC Earnings 3Q16</t>
  </si>
  <si>
    <t>STAMPS.COM INC Earnings 3Q16</t>
  </si>
  <si>
    <t>SYNAPTICS INC Earnings 3Q16</t>
  </si>
  <si>
    <t>TRIUMPH GROUP INC Earnings 3Q16</t>
  </si>
  <si>
    <t>GENTHERM INC Earnings 3Q16</t>
  </si>
  <si>
    <t>TEMPUR SEALY INTERNATIONAL I Earnings 3Q16</t>
  </si>
  <si>
    <t>LENDINGTREE INC Earnings 3Q16</t>
  </si>
  <si>
    <t>TRUSTMARK CORP PEAD 3Q16</t>
  </si>
  <si>
    <t>TOTAL SYSTEM SERVICES INC PEAD 3Q16</t>
  </si>
  <si>
    <t>TWITTER INC PEAD 3Q16</t>
  </si>
  <si>
    <t>UNITED BANKSHARES INC Earnings 3Q16</t>
  </si>
  <si>
    <t>ULTIMATE SOFTWARE GROUP INC PEAD 3Q16</t>
  </si>
  <si>
    <t>UMB FINANCIAL CORP PEAD 3Q16</t>
  </si>
  <si>
    <t>USANA HEALTH SCIENCES INC PEAD 3Q16</t>
  </si>
  <si>
    <t>UNIVERSAL INSURANCE HOLDINGS Earnings 3Q16</t>
  </si>
  <si>
    <t>VECTOR GROUP LTD Earnings 3Q16</t>
  </si>
  <si>
    <t>VERIZON COMMUNICATIONS INC PEAD 3Q16</t>
  </si>
  <si>
    <t>WORLD WRESTLING ENTERTAIN-A Earnings 3Q16</t>
  </si>
  <si>
    <t>WYNN RESORTS LTD Earnings 3Q16</t>
  </si>
  <si>
    <t>UNITED STATES STEEL CORP PEAD 3Q16</t>
  </si>
  <si>
    <t>YANDEX NV-A Earnings 3Q16</t>
  </si>
  <si>
    <t>ZIONS BANCORPORATION PEAD 3Q16</t>
  </si>
  <si>
    <t>CI</t>
  </si>
  <si>
    <t>MB</t>
  </si>
  <si>
    <t>PXD</t>
  </si>
  <si>
    <t>NEE</t>
  </si>
  <si>
    <t>QEP</t>
  </si>
  <si>
    <t>HMN</t>
  </si>
  <si>
    <t>KO</t>
  </si>
  <si>
    <t>SLGN</t>
  </si>
  <si>
    <t>ENTG</t>
  </si>
  <si>
    <t>STT</t>
  </si>
  <si>
    <t>UNM</t>
  </si>
  <si>
    <t>VANGUARD REIT ETF Value-Event</t>
  </si>
  <si>
    <t>VNQ</t>
  </si>
  <si>
    <t>B031NY4</t>
  </si>
  <si>
    <t>LEIDOS HOLDINGS INC Value-L/S</t>
  </si>
  <si>
    <t>XILINX INC PEAD 3Q16</t>
  </si>
  <si>
    <t>WEX INC PEAD 3Q16</t>
  </si>
  <si>
    <t>MONOTYPE IMAGING HOLDINGS IN PEAD 3Q16</t>
  </si>
  <si>
    <t>TYLER TECHNOLOGIES INC PEAD 3Q16</t>
  </si>
  <si>
    <t>T-MOBILE US INC PEAD 3Q16</t>
  </si>
  <si>
    <t>INTERFACE INC PEAD 3Q16</t>
  </si>
  <si>
    <t>TERADYNE INC PEAD 3Q16</t>
  </si>
  <si>
    <t>STRAYER EDUCATION INC PEAD 3Q16</t>
  </si>
  <si>
    <t>SPS COMMERCE INC PEAD 3Q16</t>
  </si>
  <si>
    <t>NATURAL HEALTH TRENDS CORP PEAD 3Q16</t>
  </si>
  <si>
    <t>MOLINA HEALTHCARE INC PEAD 3Q16</t>
  </si>
  <si>
    <t>IAC/INTERACTIVECORP PEAD 3Q16</t>
  </si>
  <si>
    <t>HOLOGIC INC PEAD 3Q16</t>
  </si>
  <si>
    <t>CULLEN/FROST BANKERS INC PEAD 3Q16</t>
  </si>
  <si>
    <t>CHICAGO BRIDGE &amp; IRON CO NV PEAD 3Q16</t>
  </si>
  <si>
    <t>ATN INTERNATIONAL INC PEAD 3Q16</t>
  </si>
  <si>
    <t>ARRIS INTERNATIONAL PLC PEAD 3Q16</t>
  </si>
  <si>
    <t>AARON'S INC Earnings 3Q16</t>
  </si>
  <si>
    <t>ARCH CAPITAL GROUP LTD PEAD 3Q16</t>
  </si>
  <si>
    <t>ASPEN INSURANCE HOLDINGS LTD PEAD 3Q16</t>
  </si>
  <si>
    <t>ALEXANDER &amp; BALDWIN INC PEAD 3Q16</t>
  </si>
  <si>
    <t>ANIKA THERAPEUTICS INC PEAD 3Q16</t>
  </si>
  <si>
    <t>ARCBEST CORP Earnings 3Q16</t>
  </si>
  <si>
    <t>BARNES GROUP INC Earnings 3Q16</t>
  </si>
  <si>
    <t>BLOOMIN' BRANDS INC Earnings 3Q16</t>
  </si>
  <si>
    <t>BOK FINANCIAL CORPORATION PEAD 3Q16</t>
  </si>
  <si>
    <t>CHEESECAKE FACTORY INC/THE PEAD 3Q16</t>
  </si>
  <si>
    <t>CIGNA CORP Earnings 3Q16</t>
  </si>
  <si>
    <t>CIRCOR INTERNATIONAL INC Earnings 3Q16</t>
  </si>
  <si>
    <t>CONMED CORP PEAD 3Q16</t>
  </si>
  <si>
    <t>COHERENT INC PEAD 3Q16</t>
  </si>
  <si>
    <t>COSTAR GROUP INC PEAD 3Q16</t>
  </si>
  <si>
    <t>ENTEGRIS INC PEAD 3Q16</t>
  </si>
  <si>
    <t>29362U104</t>
  </si>
  <si>
    <t>EVERCORE PARTNERS INC-CL A PEAD 3Q16</t>
  </si>
  <si>
    <t>FACEBOOK INC-A PEAD 3Q16</t>
  </si>
  <si>
    <t>FORUM ENERGY TECHNOLOGIES IN Earnings 3Q16</t>
  </si>
  <si>
    <t>GENERAL DYNAMICS CORP PEAD 3Q16</t>
  </si>
  <si>
    <t>GARMIN LTD PEAD 3Q16</t>
  </si>
  <si>
    <t>GOODYEAR TIRE &amp; RUBBER CO PEAD 3Q16</t>
  </si>
  <si>
    <t>HORACE MANN EDUCATORS PEAD 3Q16</t>
  </si>
  <si>
    <t>HUNTSMAN CORP PEAD 3Q16</t>
  </si>
  <si>
    <t>IMS HEALTH HOLDINGS INC PEAD 3Q16</t>
  </si>
  <si>
    <t>KIRBY CORP PEAD 3Q16</t>
  </si>
  <si>
    <t>COCA-COLA CO/THE PEAD 3Q16</t>
  </si>
  <si>
    <t>KRATON PERFORMANCE POLYMERS PEAD 3Q16</t>
  </si>
  <si>
    <t>LEGG MASON INC PEAD 3Q16</t>
  </si>
  <si>
    <t>LIFEPOINT HEALTH INC Earnings 3Q16</t>
  </si>
  <si>
    <t>LAM RESEARCH CORP PEAD 3Q16</t>
  </si>
  <si>
    <t>MARRIOTT INTERNATIONAL -CL A PEAD 3Q16</t>
  </si>
  <si>
    <t>MINDBODY INC - CLASS A PEAD 3Q16</t>
  </si>
  <si>
    <t>60255W105</t>
  </si>
  <si>
    <t>BZ07SJ0</t>
  </si>
  <si>
    <t>MCKESSON CORP PEAD 3Q16</t>
  </si>
  <si>
    <t>MEDICINES COMPANY PEAD 3Q16</t>
  </si>
  <si>
    <t>MKS INSTRUMENTS INC PEAD 3Q16</t>
  </si>
  <si>
    <t>NEXTERA ENERGY INC PEAD 3Q16</t>
  </si>
  <si>
    <t>65339F101</t>
  </si>
  <si>
    <t>NETGEAR INC PEAD 3Q16</t>
  </si>
  <si>
    <t>NUTRISYSTEM INC PEAD 3Q16</t>
  </si>
  <si>
    <t>PBF ENERGY INC-CLASS A Earnings 3Q16</t>
  </si>
  <si>
    <t>PIONEER NATURAL RESOURCES CO PEAD 3Q16</t>
  </si>
  <si>
    <t>QUINTILES TRANSNATIONAL HOLD PEAD 3Q16</t>
  </si>
  <si>
    <t>QEP RESOURCES INC PEAD 3Q16</t>
  </si>
  <si>
    <t>74733V100</t>
  </si>
  <si>
    <t>B60X657</t>
  </si>
  <si>
    <t>RYDER SYSTEM INC PEAD 3Q16</t>
  </si>
  <si>
    <t>RUTH'S HOSPITALITY GROUP INC Earnings 3Q16</t>
  </si>
  <si>
    <t>SAIA INC Earnings 3Q16</t>
  </si>
  <si>
    <t>SPIRIT AIRLINES INC Earnings 3Q16</t>
  </si>
  <si>
    <t>SERVICE CORP INTERNATIONAL PEAD 3Q16</t>
  </si>
  <si>
    <t>SHENANDOAH TELECOMMUNICATION Earnings 3Q16</t>
  </si>
  <si>
    <t>SILGAN HOLDINGS INC PEAD 3Q16</t>
  </si>
  <si>
    <t>STATE STREET CORP PEAD 3Q16</t>
  </si>
  <si>
    <t>TENNECO INC Earnings 3Q16</t>
  </si>
  <si>
    <t>TALMER BANCORP INC -CL A PEAD 3Q16</t>
  </si>
  <si>
    <t>TORCHMARK CORP PEAD 3Q16</t>
  </si>
  <si>
    <t>UNITED COMMUNITY BANKS/GA PEAD 3Q16</t>
  </si>
  <si>
    <t>DOMTAR CORP PEAD 3Q16</t>
  </si>
  <si>
    <t>UNUM GROUP PEAD 3Q16</t>
  </si>
  <si>
    <t>91529Y106</t>
  </si>
  <si>
    <t>VIRTUS INVESTMENT PARTNERS Earnings 3Q16</t>
  </si>
  <si>
    <t>VCA INC PEAD 3Q16</t>
  </si>
  <si>
    <t>WYNDHAM WORLDWIDE CORP PEAD 3Q16</t>
  </si>
  <si>
    <t>QUAD</t>
  </si>
  <si>
    <t>AEGN</t>
  </si>
  <si>
    <t>MTRN</t>
  </si>
  <si>
    <t>TOWN</t>
  </si>
  <si>
    <t>GPN</t>
  </si>
  <si>
    <t>SPNC</t>
  </si>
  <si>
    <t>ISIL</t>
  </si>
  <si>
    <t>PCG</t>
  </si>
  <si>
    <t>MD</t>
  </si>
  <si>
    <t>BMY</t>
  </si>
  <si>
    <t>EVTC</t>
  </si>
  <si>
    <t>COLB</t>
  </si>
  <si>
    <t>TFSL</t>
  </si>
  <si>
    <t>EMN</t>
  </si>
  <si>
    <t>MNRO</t>
  </si>
  <si>
    <t>YANDEX NV-A PEAD 3Q16</t>
  </si>
  <si>
    <t>WYNN RESORTS LTD PEAD 3Q16</t>
  </si>
  <si>
    <t>WORLD WRESTLING ENTERTAIN-A PEAD 3Q16</t>
  </si>
  <si>
    <t>UNITED BANKSHARES INC PEAD 3Q16</t>
  </si>
  <si>
    <t>LENDINGTREE INC PEAD 3Q16</t>
  </si>
  <si>
    <t>TEMPUR SEALY INTERNATIONAL I PEAD 3Q16</t>
  </si>
  <si>
    <t>SYNAPTICS INC PEAD 3Q16</t>
  </si>
  <si>
    <t>STAMPS.COM INC PEAD 3Q16</t>
  </si>
  <si>
    <t>SMART &amp; FINAL STORES INC PEAD 3Q16</t>
  </si>
  <si>
    <t>SERVICEMASTER GLOBAL HOLDING PEAD 3Q16</t>
  </si>
  <si>
    <t>ROVI CORP PEAD 3Q16</t>
  </si>
  <si>
    <t>PIPER JAFFRAY COS PEAD 3Q16</t>
  </si>
  <si>
    <t>PENSKE AUTOMOTIVE GROUP INC PEAD 3Q16</t>
  </si>
  <si>
    <t>OUTERWALL INC PEAD 3Q16</t>
  </si>
  <si>
    <t>OCEANFIRST FINANCIAL CORP PEAD 3Q16</t>
  </si>
  <si>
    <t>MERITAGE HOMES CORP PEAD 3Q16</t>
  </si>
  <si>
    <t>MICROSEMI CORP PEAD 3Q16</t>
  </si>
  <si>
    <t>MDC PARTNERS INC-A PEAD 3Q16</t>
  </si>
  <si>
    <t>LPL FINANCIAL HOLDINGS INC PEAD 3Q16</t>
  </si>
  <si>
    <t>INTEGER HOLDINGS CORP PEAD 3Q16</t>
  </si>
  <si>
    <t>IPG PHOTONICS CORP PEAD 3Q16</t>
  </si>
  <si>
    <t>INC RESEARCH HOLDINGS INC-A PEAD 3Q16</t>
  </si>
  <si>
    <t>INGRAM MICRO INC-CL A PEAD 3Q16</t>
  </si>
  <si>
    <t>CHART INDUSTRIES INC PEAD 3Q16</t>
  </si>
  <si>
    <t>GRUBHUB INC PEAD 3Q16</t>
  </si>
  <si>
    <t>GNC HOLDINGS INC-CL A PEAD 3Q16</t>
  </si>
  <si>
    <t>GIGAMON INC PEAD 3Q16</t>
  </si>
  <si>
    <t>COMFORT SYSTEMS USA INC PEAD 3Q16</t>
  </si>
  <si>
    <t>FORUM ENERGY TECHNOLOGIES IN PEAD 3Q16</t>
  </si>
  <si>
    <t>CARPENTER TECHNOLOGY PEAD 3Q16</t>
  </si>
  <si>
    <t>CONOCOPHILLIPS PEAD 3Q16</t>
  </si>
  <si>
    <t>COMMSCOPE HOLDING CO INC PEAD 3Q16</t>
  </si>
  <si>
    <t>COLUMBIA SPORTSWEAR CO PEAD 3Q16</t>
  </si>
  <si>
    <t>CBRE GROUP INC - A PEAD 3Q16</t>
  </si>
  <si>
    <t>BRINK'S CO/THE PEAD 3Q16</t>
  </si>
  <si>
    <t>BRUNSWICK CORP PEAD 3Q16</t>
  </si>
  <si>
    <t>ALEXION PHARMACEUTICALS INC PEAD 3Q16</t>
  </si>
  <si>
    <t>ABIOMED INC PEAD 3Q16</t>
  </si>
  <si>
    <t>ACORDA THERAPEUTICS INC PEAD 3Q16</t>
  </si>
  <si>
    <t>AEGION CORP Earnings 3Q16</t>
  </si>
  <si>
    <t>00770F104</t>
  </si>
  <si>
    <t>B764L34</t>
  </si>
  <si>
    <t>ALKERMES PLC PEAD 3Q16</t>
  </si>
  <si>
    <t>AMAZON.COM INC PEAD 3Q16</t>
  </si>
  <si>
    <t>AMERICAN RAILCAR INDUSTRIES PEAD 3Q16</t>
  </si>
  <si>
    <t>FRANKLIN RESOURCES INC PEAD 3Q16</t>
  </si>
  <si>
    <t>BUNGE LTD PEAD 3Q16</t>
  </si>
  <si>
    <t>BLACKBAUD INC Earnings 3Q16</t>
  </si>
  <si>
    <t>BRISTOL-MYERS SQUIBB CO PEAD 3Q16</t>
  </si>
  <si>
    <t>BROADSOFT INC Earnings 3Q16</t>
  </si>
  <si>
    <t>BOSTON SCIENTIFIC CORP PEAD 3Q16</t>
  </si>
  <si>
    <t>BORGWARNER INC PEAD 3Q16</t>
  </si>
  <si>
    <t>CARDTRONICS PLC - A PEAD 3Q16</t>
  </si>
  <si>
    <t>BYT1841</t>
  </si>
  <si>
    <t>CABOT MICROELECTRONICS CORP PEAD 3Q16</t>
  </si>
  <si>
    <t>COLUMBIA BANKING SYSTEM INC PEAD 3Q16</t>
  </si>
  <si>
    <t>CEPHEID PEAD 3Q16</t>
  </si>
  <si>
    <t>DECKERS OUTDOOR CORP PEAD 3Q16</t>
  </si>
  <si>
    <t>DIAMOND OFFSHORE DRILLING Earnings 3Q16</t>
  </si>
  <si>
    <t>ENGILITY HOLDINGS INC Earnings 3Q16</t>
  </si>
  <si>
    <t>EDISON INTERNATIONAL PEAD 3Q16</t>
  </si>
  <si>
    <t>EASTMAN CHEMICAL CO PEAD 3Q16</t>
  </si>
  <si>
    <t>EQT CORP PEAD 3Q16</t>
  </si>
  <si>
    <t>EVERTEC INC PEAD 3Q16</t>
  </si>
  <si>
    <t>30040P103</t>
  </si>
  <si>
    <t>B7KY3Z6</t>
  </si>
  <si>
    <t>FIRST CASH FINL SVCS INC PEAD 3Q16</t>
  </si>
  <si>
    <t>FTI CONSULTING INC PEAD 3Q16</t>
  </si>
  <si>
    <t>FIRSTENERGY CORP PEAD 3Q16</t>
  </si>
  <si>
    <t>FIFTH THIRD BANCORP PEAD 3Q16</t>
  </si>
  <si>
    <t>GLOBAL PAYMENTS INC PEAD 3Q16</t>
  </si>
  <si>
    <t>37940X102</t>
  </si>
  <si>
    <t>GREEN PLAINS INC Earnings 3Q16</t>
  </si>
  <si>
    <t>WR GRACE &amp; CO Earnings 3Q16</t>
  </si>
  <si>
    <t>HAEMONETICS CORP/MASS Earnings 3Q16</t>
  </si>
  <si>
    <t>HARLEY-DAVIDSON INC PEAD 3Q16</t>
  </si>
  <si>
    <t>HELMERICH &amp; PAYNE PEAD 3Q16</t>
  </si>
  <si>
    <t>HERSHEY CO/THE PEAD 3Q16</t>
  </si>
  <si>
    <t>HEARTWARE INTERNATIONAL INC PEAD 3Q16</t>
  </si>
  <si>
    <t>INTERNATIONAL PAPER CO PEAD 3Q16</t>
  </si>
  <si>
    <t>INTERSIL CORP-A PEAD 3Q16</t>
  </si>
  <si>
    <t>46069S109</t>
  </si>
  <si>
    <t>INVESCO LTD PEAD 3Q16</t>
  </si>
  <si>
    <t>LITHIA MOTORS INC-CL A PEAD 3Q16</t>
  </si>
  <si>
    <t>LEAR CORP PEAD 3Q16</t>
  </si>
  <si>
    <t>MASTERCARD INC-CLASS A PEAD 3Q16</t>
  </si>
  <si>
    <t>MEDNAX INC PEAD 3Q16</t>
  </si>
  <si>
    <t>58502B106</t>
  </si>
  <si>
    <t>MEREDITH CORP PEAD 3Q16</t>
  </si>
  <si>
    <t>MONRO MUFFLER BRAKE INC PEAD 3Q16</t>
  </si>
  <si>
    <t>MICROSTRATEGY INC-CL A PEAD 3Q16</t>
  </si>
  <si>
    <t>MATERION CORP PEAD 3Q16</t>
  </si>
  <si>
    <t>NETSUITE INC PEAD 3Q16</t>
  </si>
  <si>
    <t>NEW MEDIA INVESTMENT GROUP PEAD 3Q16</t>
  </si>
  <si>
    <t>NAUTILUS INC Earnings 3Q16</t>
  </si>
  <si>
    <t>INSPERITY INC Earnings 3Q16</t>
  </si>
  <si>
    <t>OLD DOMINION FREIGHT LINE PEAD 3Q16</t>
  </si>
  <si>
    <t>OLIN CORP Earnings 3Q16</t>
  </si>
  <si>
    <t>OMNICELL INC PEAD 3Q16</t>
  </si>
  <si>
    <t>P G &amp; E CORP PEAD 3Q16</t>
  </si>
  <si>
    <t>69331C108</t>
  </si>
  <si>
    <t>PATTERSON-UTI ENERGY INC PEAD 3Q16</t>
  </si>
  <si>
    <t>QUAD GRAPHICS INC Earnings 3Q16</t>
  </si>
  <si>
    <t>B3YM983</t>
  </si>
  <si>
    <t>SPECTRUM BRANDS HOLDINGS INC PEAD 3Q16</t>
  </si>
  <si>
    <t>S&amp;P GLOBAL INC PEAD 3Q16</t>
  </si>
  <si>
    <t>78409V104</t>
  </si>
  <si>
    <t>BYV2325</t>
  </si>
  <si>
    <t>SPECTRANETICS CORP PEAD 3Q16</t>
  </si>
  <si>
    <t>84760C107</t>
  </si>
  <si>
    <t>TFS FINANCIAL CORP PEAD 3Q16</t>
  </si>
  <si>
    <t>87240R107</t>
  </si>
  <si>
    <t>B1W8J67</t>
  </si>
  <si>
    <t>TENET HEALTHCARE CORP Earnings 3Q16</t>
  </si>
  <si>
    <t>TIMKEN CO PEAD 3Q16</t>
  </si>
  <si>
    <t>TRINET GROUP INC Earnings 3Q16</t>
  </si>
  <si>
    <t>TOWNE BANK PEAD 3Q16</t>
  </si>
  <si>
    <t>89214P109</t>
  </si>
  <si>
    <t>B018PR4</t>
  </si>
  <si>
    <t>TREX COMPANY INC Earnings 3Q16</t>
  </si>
  <si>
    <t>VISTEON CORP PEAD 3Q16</t>
  </si>
  <si>
    <t>VEECO INSTRUMENTS INC Earnings 3Q16</t>
  </si>
  <si>
    <t>VANTIV INC - CL A PEAD 3Q16</t>
  </si>
  <si>
    <t>VERISIGN INC PEAD 3Q16</t>
  </si>
  <si>
    <t>WESCO INTERNATIONAL INC PEAD 3Q16</t>
  </si>
  <si>
    <t>WESTERN DIGITAL CORP PEAD 3Q16</t>
  </si>
  <si>
    <t>WESTLAKE CHEMICAL CORP PEAD 3Q16</t>
  </si>
  <si>
    <t>WORLD ACCEPTANCE CORP PEAD 3Q16</t>
  </si>
  <si>
    <t>ENLC</t>
  </si>
  <si>
    <t>ZEUS</t>
  </si>
  <si>
    <t>IQNT</t>
  </si>
  <si>
    <t>CENT</t>
  </si>
  <si>
    <t>SHOO</t>
  </si>
  <si>
    <t>LOCK</t>
  </si>
  <si>
    <t>SRI</t>
  </si>
  <si>
    <t>PSXP</t>
  </si>
  <si>
    <t>TYC</t>
  </si>
  <si>
    <t>SWC</t>
  </si>
  <si>
    <t>XEROX CORP Value-Event</t>
  </si>
  <si>
    <t>XRX</t>
  </si>
  <si>
    <t>TENNECO INC PEAD 3Q16</t>
  </si>
  <si>
    <t>SPIRIT AIRLINES INC PEAD 3Q16</t>
  </si>
  <si>
    <t>RUTH'S HOSPITALITY GROUP INC PEAD 3Q16</t>
  </si>
  <si>
    <t>CIRCOR INTERNATIONAL INC PEAD 3Q16</t>
  </si>
  <si>
    <t>CIGNA CORP PEAD 3Q16</t>
  </si>
  <si>
    <t>BLOOMIN' BRANDS INC PEAD 3Q16</t>
  </si>
  <si>
    <t>ALLEGIANT TRAVEL CO PEAD 3Q16</t>
  </si>
  <si>
    <t>AMSURG CORP Earnings 3Q16</t>
  </si>
  <si>
    <t>AUTONATION INC PEAD 3Q16</t>
  </si>
  <si>
    <t>ANTERO RESOURCES CORP Earnings 3Q16</t>
  </si>
  <si>
    <t>ARMSTRONG WORLD INDUSTRIES PEAD 3Q16</t>
  </si>
  <si>
    <t>BOFI HOLDING INC Earnings 3Q16</t>
  </si>
  <si>
    <t>BRUKER CORP Earnings 3Q16</t>
  </si>
  <si>
    <t>CALLIDUS SOFTWARE INC Earnings 3Q16</t>
  </si>
  <si>
    <t>AVIS BUDGET GROUP INC Earnings 3Q16</t>
  </si>
  <si>
    <t>CENTRAL GARDEN &amp; PET CO Earnings 3Q16</t>
  </si>
  <si>
    <t>CHUY'S HOLDINGS INC Earnings 3Q16</t>
  </si>
  <si>
    <t>CABOT OIL &amp; GAS CORP PEAD 3Q16</t>
  </si>
  <si>
    <t>CRAY INC Earnings 3Q16</t>
  </si>
  <si>
    <t>CAPITAL SENIOR LIVING CORP Earnings 3Q16</t>
  </si>
  <si>
    <t>CVS HEALTH CORP Earnings 3Q16</t>
  </si>
  <si>
    <t>CHEVRON CORP PEAD 3Q16</t>
  </si>
  <si>
    <t>DISCOVERY COMMUNICATIONS-A Earnings 3Q16</t>
  </si>
  <si>
    <t>DRIL-QUIP INC PEAD 3Q16</t>
  </si>
  <si>
    <t>ENLINK MIDSTREAM LLC Earnings 3Q16</t>
  </si>
  <si>
    <t>29336T100</t>
  </si>
  <si>
    <t>BJTNDQ9</t>
  </si>
  <si>
    <t>FARO TECHNOLOGIES INC Earnings 3Q16</t>
  </si>
  <si>
    <t>FIDELITY &amp; GUARANTY LIFE Earnings 3Q16</t>
  </si>
  <si>
    <t>FINANCIAL ENGINES INC Earnings 3Q16</t>
  </si>
  <si>
    <t>GLATFELTER Earnings 3Q16</t>
  </si>
  <si>
    <t>GENERAC HOLDINGS INC Earnings 3Q16</t>
  </si>
  <si>
    <t>HYATT HOTELS CORP - CL A Earnings 3Q16</t>
  </si>
  <si>
    <t>IDEXX LABORATORIES INC Earnings 3Q16</t>
  </si>
  <si>
    <t>II-VI INC Earnings 3Q16</t>
  </si>
  <si>
    <t>INTELIQUENT INC Earnings 3Q16</t>
  </si>
  <si>
    <t>45825N107</t>
  </si>
  <si>
    <t>BBXBX07</t>
  </si>
  <si>
    <t>KFORCE INC Earnings 3Q16</t>
  </si>
  <si>
    <t>KENNAMETAL INC Earnings 3Q16</t>
  </si>
  <si>
    <t>LIFELOCK INC Earnings 3Q16</t>
  </si>
  <si>
    <t>53224V100</t>
  </si>
  <si>
    <t>B84VW19</t>
  </si>
  <si>
    <t>MATSON INC Earnings 3Q16</t>
  </si>
  <si>
    <t>MAGELLAN HEALTH INC PEAD 3Q16</t>
  </si>
  <si>
    <t>MOSAIC CO/THE Earnings 3Q16</t>
  </si>
  <si>
    <t>ENPRO INDUSTRIES INC Earnings 3Q16</t>
  </si>
  <si>
    <t>NEWELL BRANDS INC PEAD 3Q16</t>
  </si>
  <si>
    <t>ONEOK INC Earnings 3Q16</t>
  </si>
  <si>
    <t>PUBLIC SERVICE ENTERPRISE GP PEAD 3Q16</t>
  </si>
  <si>
    <t>EPLUS INC Earnings 3Q16</t>
  </si>
  <si>
    <t>PHILLIPS 66 PARTNERS LP PEAD 3Q16</t>
  </si>
  <si>
    <t>BCD47V2</t>
  </si>
  <si>
    <t>ROWAN COMPANIES PLC-A Earnings 3Q16</t>
  </si>
  <si>
    <t>STIFEL FINANCIAL CORP Earnings 3Q16</t>
  </si>
  <si>
    <t>STEVEN MADDEN LTD Earnings 3Q16</t>
  </si>
  <si>
    <t>US SILICA HOLDINGS INC Earnings 3Q16</t>
  </si>
  <si>
    <t>SODASTREAM INTERNATIONAL LTD Earnings 3Q16</t>
  </si>
  <si>
    <t>STONERIDGE INC Earnings 3Q16</t>
  </si>
  <si>
    <t>86183P102</t>
  </si>
  <si>
    <t>STILLWATER MINING CO PEAD 3Q16</t>
  </si>
  <si>
    <t>86074Q102</t>
  </si>
  <si>
    <t>TEREX CORP Earnings 3Q16</t>
  </si>
  <si>
    <t>TEAM HEALTH HOLDINGS INC Earnings 3Q16</t>
  </si>
  <si>
    <t>TRIMBLE NAVIGATION LTD Earnings 3Q16</t>
  </si>
  <si>
    <t>TUMI HOLDINGS INC PEAD 3Q16</t>
  </si>
  <si>
    <t>TYCO INTERNATIONAL PLC PEAD 3Q16</t>
  </si>
  <si>
    <t>BQRQXQ9</t>
  </si>
  <si>
    <t>WESTERN REFINING INC Earnings 3Q16</t>
  </si>
  <si>
    <t>EXXON MOBIL CORP PEAD 3Q16</t>
  </si>
  <si>
    <t>OLYMPIC STEEL INC Earnings 3Q16</t>
  </si>
  <si>
    <t>68162K106</t>
  </si>
  <si>
    <t>CWEI</t>
  </si>
  <si>
    <t>MGPI</t>
  </si>
  <si>
    <t>VIRT</t>
  </si>
  <si>
    <t>G</t>
  </si>
  <si>
    <t>NNBR</t>
  </si>
  <si>
    <t>PGND</t>
  </si>
  <si>
    <t>GKOS</t>
  </si>
  <si>
    <t>INSYS THERAPEUTICS INC Earnings 3Q16</t>
  </si>
  <si>
    <t>TRINET GROUP INC PEAD 3Q16</t>
  </si>
  <si>
    <t>TENET HEALTHCARE CORP PEAD 3Q16</t>
  </si>
  <si>
    <t>TEREX CORP PEAD 3Q16</t>
  </si>
  <si>
    <t>QUAD GRAPHICS INC PEAD 3Q16</t>
  </si>
  <si>
    <t>OLIN CORP PEAD 3Q16</t>
  </si>
  <si>
    <t>INSPERITY INC PEAD 3Q16</t>
  </si>
  <si>
    <t>HAEMONETICS CORP/MASS PEAD 3Q16</t>
  </si>
  <si>
    <t>DIAMOND OFFSHORE DRILLING PEAD 3Q16</t>
  </si>
  <si>
    <t>BROADSOFT INC PEAD 3Q16</t>
  </si>
  <si>
    <t>ATLAS AIR WORLDWIDE HOLDINGS Earnings 3Q16</t>
  </si>
  <si>
    <t>AMERICAN EQUITY INVT LIFE HL Earnings 3Q16</t>
  </si>
  <si>
    <t>AFFILIATED MANAGERS GROUP PEAD 3Q16</t>
  </si>
  <si>
    <t>ANDERSONS INC/THE Earnings 3Q16</t>
  </si>
  <si>
    <t>CONTINENTAL BUILDING PRODUCT Earnings 3Q16</t>
  </si>
  <si>
    <t>CEVA INC Earnings 3Q16</t>
  </si>
  <si>
    <t>CF INDUSTRIES HOLDINGS INC Earnings 3Q16</t>
  </si>
  <si>
    <t>SEACOR HOLDINGS INC PEAD 3Q16</t>
  </si>
  <si>
    <t>CONTINENTAL RESOURCES INC/OK Earnings 3Q16</t>
  </si>
  <si>
    <t>CSG SYSTEMS INTL INC Earnings 3Q16</t>
  </si>
  <si>
    <t>CENTURYLINK INC Earnings 3Q16</t>
  </si>
  <si>
    <t>CLAYTON WILLIAMS ENERGY INC Earnings 3Q16</t>
  </si>
  <si>
    <t>DELPHI AUTOMOTIVE PLC Earnings 3Q16</t>
  </si>
  <si>
    <t>ENSIGN GROUP INC/THE PEAD 3Q16</t>
  </si>
  <si>
    <t>ENVISION HEALTHCARE HOLDINGS Earnings 3Q16</t>
  </si>
  <si>
    <t>TWENTY-FIRST CENTURY FOX-A Earnings 3Q16</t>
  </si>
  <si>
    <t>FIESTA RESTAURANT GROUP Earnings 3Q16</t>
  </si>
  <si>
    <t>FIRST SOLAR INC Earnings 3Q16</t>
  </si>
  <si>
    <t>GENPACT LTD Earnings 3Q16</t>
  </si>
  <si>
    <t>B23DBK6</t>
  </si>
  <si>
    <t>GLAUKOS CORP PEAD 3Q16</t>
  </si>
  <si>
    <t>BYMWL19</t>
  </si>
  <si>
    <t>HABIT RESTAURANTS INC/THE-A Earnings 3Q16</t>
  </si>
  <si>
    <t>HOLLYFRONTIER CORP Earnings 3Q16</t>
  </si>
  <si>
    <t>HERBALIFE LTD Earnings 3Q16</t>
  </si>
  <si>
    <t>HALYARD HEALTH INC Earnings 3Q16</t>
  </si>
  <si>
    <t>INTEGRATED DEVICE TECH INC PEAD 3Q16</t>
  </si>
  <si>
    <t>INOVALON HOLDINGS INC - A Earnings 3Q16</t>
  </si>
  <si>
    <t>LOEWS CORP PEAD 3Q16</t>
  </si>
  <si>
    <t>ALLIANT ENERGY CORP PEAD 3Q16</t>
  </si>
  <si>
    <t>MGP INGREDIENTS INC Earnings 3Q16</t>
  </si>
  <si>
    <t>55303J106</t>
  </si>
  <si>
    <t>B6ZJTH3</t>
  </si>
  <si>
    <t>MYR GROUP INC/DELAWARE Earnings 3Q16</t>
  </si>
  <si>
    <t>NOBLE ENERGY INC Earnings 3Q16</t>
  </si>
  <si>
    <t>NN INC Earnings 3Q16</t>
  </si>
  <si>
    <t>INSIGHT ENTERPRISES INC Earnings 3Q16</t>
  </si>
  <si>
    <t>ORTHOFIX INTERNATIONAL NV PEAD 3Q16</t>
  </si>
  <si>
    <t>PARSLEY ENERGY INC-CLASS A Earnings 3Q16</t>
  </si>
  <si>
    <t>PRESS GANEY HOLDINGS INC PEAD 3Q16</t>
  </si>
  <si>
    <t>74113L102</t>
  </si>
  <si>
    <t>BXRTCR1</t>
  </si>
  <si>
    <t>QUALYS INC Earnings 3Q16</t>
  </si>
  <si>
    <t>RICE ENERGY INC Earnings 3Q16</t>
  </si>
  <si>
    <t>SYNCHRONOSS TECHNOLOGIES INC Earnings 3Q16</t>
  </si>
  <si>
    <t>SOHU.COM INC PEAD 3Q16</t>
  </si>
  <si>
    <t>SYKES ENTERPRISES INC PEAD 3Q16</t>
  </si>
  <si>
    <t>TARGA RESOURCES CORP Earnings 3Q16</t>
  </si>
  <si>
    <t>TESORO CORP Earnings 3Q16</t>
  </si>
  <si>
    <t>VIRTU FINANCIAL INC-CLASS A Earnings 3Q16</t>
  </si>
  <si>
    <t>BWTVWD4</t>
  </si>
  <si>
    <t>WILLIAMS COS INC PEAD 3Q16</t>
  </si>
  <si>
    <t>WEST CORP PEAD 3Q16</t>
  </si>
  <si>
    <t>B9LY5J7</t>
  </si>
  <si>
    <t>XPO LOGISTICS INC Earnings 3Q16</t>
  </si>
  <si>
    <t>IILG</t>
  </si>
  <si>
    <t>BLD</t>
  </si>
  <si>
    <t>WRK</t>
  </si>
  <si>
    <t>LXRX</t>
  </si>
  <si>
    <t>PRTY</t>
  </si>
  <si>
    <t>FMI</t>
  </si>
  <si>
    <t>Y</t>
  </si>
  <si>
    <t>BEAT</t>
  </si>
  <si>
    <t>AFG</t>
  </si>
  <si>
    <t>PG</t>
  </si>
  <si>
    <t>PRICELINE GROUP INC/THE Earnings 3Q16</t>
  </si>
  <si>
    <t>ACXIOM CORP Earnings 3Q16</t>
  </si>
  <si>
    <t>ARCHER-DANIELS-MIDLAND CO PEAD 3Q16</t>
  </si>
  <si>
    <t>AETNA INC PEAD 3Q16</t>
  </si>
  <si>
    <t>AMERICAN FINANCIAL GROUP INC PEAD 3Q16</t>
  </si>
  <si>
    <t>AMERICAN INTERNATIONAL GROUP PEAD 3Q16</t>
  </si>
  <si>
    <t>AMC NETWORKS INC-A Earnings 3Q16</t>
  </si>
  <si>
    <t>AMETEK INC Earnings 3Q16</t>
  </si>
  <si>
    <t>AMEDISYS INC PEAD 3Q16</t>
  </si>
  <si>
    <t>ANI PHARMACEUTICALS INC Earnings 3Q16</t>
  </si>
  <si>
    <t>ANSYS INC Earnings 3Q16</t>
  </si>
  <si>
    <t>ANTERO RESOURCES CORP PEAD 3Q16</t>
  </si>
  <si>
    <t>ARROW ELECTRONICS INC PEAD 3Q16</t>
  </si>
  <si>
    <t>BIOTELEMETRY INC PEAD 3Q16</t>
  </si>
  <si>
    <t>BCD7L64</t>
  </si>
  <si>
    <t>TOPBUILD CORP Earnings 3Q16</t>
  </si>
  <si>
    <t>89055F103</t>
  </si>
  <si>
    <t>BZ0P3W2</t>
  </si>
  <si>
    <t>GLOBAL BRASS &amp; COPPER HOLDIN Earnings 3Q16</t>
  </si>
  <si>
    <t>CALLIDUS SOFTWARE INC PEAD 3Q16</t>
  </si>
  <si>
    <t>AVIS BUDGET GROUP INC PEAD 3Q16</t>
  </si>
  <si>
    <t>CENTRAL GARDEN &amp; PET CO PEAD 3Q16</t>
  </si>
  <si>
    <t>CONSOLIDATED COMMUNICATIONS Earnings 3Q16</t>
  </si>
  <si>
    <t>TABLEAU SOFTWARE INC-CL A PEAD 3Q16</t>
  </si>
  <si>
    <t>ELECTRONIC ARTS INC PEAD 3Q16</t>
  </si>
  <si>
    <t>EMERGENT BIOSOLUTIONS INC Earnings 3Q16</t>
  </si>
  <si>
    <t>ENCORE CAPITAL GROUP INC Earnings 3Q16</t>
  </si>
  <si>
    <t>CONSOLIDATED EDISON INC Earnings 3Q16</t>
  </si>
  <si>
    <t>EPAM SYSTEMS INC Earnings 3Q16</t>
  </si>
  <si>
    <t>ESCO TECHNOLOGIES INC PEAD 3Q16</t>
  </si>
  <si>
    <t>FARO TECHNOLOGIES INC PEAD 3Q16</t>
  </si>
  <si>
    <t>FOUNDATION MEDICINE INC PEAD 3Q16</t>
  </si>
  <si>
    <t>BDX85T5</t>
  </si>
  <si>
    <t>FIVE PRIME THERAPEUTICS INC Earnings 3Q16</t>
  </si>
  <si>
    <t>GENOMIC HEALTH INC PEAD 3Q16</t>
  </si>
  <si>
    <t>HARMAN INTERNATIONAL Earnings 3Q16</t>
  </si>
  <si>
    <t>HEADWATERS INC PEAD 3Q16</t>
  </si>
  <si>
    <t>INTERDIGITAL INC PEAD 3Q16</t>
  </si>
  <si>
    <t>INTERVAL LEISURE GROUP Earnings 3Q16</t>
  </si>
  <si>
    <t>46113M108</t>
  </si>
  <si>
    <t>B3CLS07</t>
  </si>
  <si>
    <t>INTELIQUENT INC PEAD 3Q16</t>
  </si>
  <si>
    <t>ITT INC Earnings 3Q16</t>
  </si>
  <si>
    <t>45073V108</t>
  </si>
  <si>
    <t>BZBY209</t>
  </si>
  <si>
    <t>JONES LANG LASALLE INC PEAD 3Q16</t>
  </si>
  <si>
    <t>KEMPER CORP Earnings 3Q16</t>
  </si>
  <si>
    <t>KOPPERS HOLDINGS INC Earnings 3Q16</t>
  </si>
  <si>
    <t>LIBERTY GLOBAL PLC-A Earnings 3Q16</t>
  </si>
  <si>
    <t>LIONS GATE ENTERTAINMENT COR Earnings 3Q16</t>
  </si>
  <si>
    <t>LIGAND PHARMACEUTICALS Earnings 3Q16</t>
  </si>
  <si>
    <t>LEXICON PHARMACEUTICALS INC Earnings 3Q16</t>
  </si>
  <si>
    <t>BWFZX59</t>
  </si>
  <si>
    <t>MAXIMUS INC Earnings 3Q16</t>
  </si>
  <si>
    <t>MALLINCKRODT PLC PEAD 3Q16</t>
  </si>
  <si>
    <t>MOSAIC CO/THE PEAD 3Q16</t>
  </si>
  <si>
    <t>MERCURY SYSTEMS INC PEAD 3Q16</t>
  </si>
  <si>
    <t>MOTOROLA SOLUTIONS INC Earnings 3Q16</t>
  </si>
  <si>
    <t>MASTEC INC Earnings 3Q16</t>
  </si>
  <si>
    <t>NEW RELIC INC PEAD 3Q16</t>
  </si>
  <si>
    <t>NEW JERSEY RESOURCES CORP PEAD 3Q16</t>
  </si>
  <si>
    <t>NU SKIN ENTERPRISES INC - A Earnings 3Q16</t>
  </si>
  <si>
    <t>NXSTAGE MEDICAL INC Earnings 3Q16</t>
  </si>
  <si>
    <t>ONEMAIN HOLDINGS INC Earnings 3Q16</t>
  </si>
  <si>
    <t>OWENS &amp; MINOR INC PEAD 3Q16</t>
  </si>
  <si>
    <t>PACIRA PHARMACEUTICALS INC Earnings 3Q16</t>
  </si>
  <si>
    <t>PROCTER &amp; GAMBLE CO/THE PEAD 3Q16</t>
  </si>
  <si>
    <t>PLANTRONICS INC PEAD 3Q16</t>
  </si>
  <si>
    <t>PRIMORIS SERVICES CORP Earnings 3Q16</t>
  </si>
  <si>
    <t>PROTHENA CORP PLC PEAD 3Q16</t>
  </si>
  <si>
    <t>PARTY CITY HOLDCO INC Earnings 3Q16</t>
  </si>
  <si>
    <t>BWTVWC3</t>
  </si>
  <si>
    <t>PAPA JOHN'S INTL INC PEAD 3Q16</t>
  </si>
  <si>
    <t>QORVO INC PEAD 3Q16</t>
  </si>
  <si>
    <t>ROYAL CARIBBEAN CRUISES LTD PEAD 3Q16</t>
  </si>
  <si>
    <t>REPLIGEN CORP Earnings 3Q16</t>
  </si>
  <si>
    <t>REALOGY HOLDINGS CORP Earnings 3Q16</t>
  </si>
  <si>
    <t>SALLY BEAUTY HOLDINGS INC Earnings 3Q16</t>
  </si>
  <si>
    <t>SURGICAL CARE AFFILIATES INC PEAD 3Q16</t>
  </si>
  <si>
    <t>SEMGROUP CORP-CLASS A Earnings 3Q16</t>
  </si>
  <si>
    <t>US SILICA HOLDINGS INC PEAD 3Q16</t>
  </si>
  <si>
    <t>SUPER MICRO COMPUTER INC Earnings 3Q16</t>
  </si>
  <si>
    <t>SHUTTERSTOCK INC Earnings 3Q16</t>
  </si>
  <si>
    <t>STRATASYS LTD Earnings 3Q16</t>
  </si>
  <si>
    <t>TASER INTERNATIONAL INC Earnings 3Q16</t>
  </si>
  <si>
    <t>TERADATA CORP PEAD 3Q16</t>
  </si>
  <si>
    <t>TUTOR PERINI CORP PEAD 3Q16</t>
  </si>
  <si>
    <t>UNIVERSAL CORP/VA Earnings 3Q16</t>
  </si>
  <si>
    <t>VERISK ANALYTICS INC PEAD 3Q16</t>
  </si>
  <si>
    <t>WELLCARE HEALTH PLANS INC PEAD 3Q16</t>
  </si>
  <si>
    <t>WEB.COM GROUP INC Earnings 3Q16</t>
  </si>
  <si>
    <t>WRIGHT MEDICAL GROUP NV PEAD 3Q16</t>
  </si>
  <si>
    <t>WESTAR ENERGY INC PEAD 3Q16</t>
  </si>
  <si>
    <t>WESTROCK CO Earnings 3Q16</t>
  </si>
  <si>
    <t>96145D105</t>
  </si>
  <si>
    <t>BYR0914</t>
  </si>
  <si>
    <t>ALLEGHANY CORP PEAD 3Q16</t>
  </si>
  <si>
    <t>ZENDESK INC PEAD 3Q16</t>
  </si>
  <si>
    <t>OLYMPIC STEEL INC PEAD 3Q16</t>
  </si>
  <si>
    <t>CRAY INC PEAD 3Q16</t>
  </si>
  <si>
    <t>DISCOVERY COMMUNICATIONS-A PEAD 3Q16</t>
  </si>
  <si>
    <t>KFORCE INC PEAD 3Q16</t>
  </si>
  <si>
    <t>ENPRO INDUSTRIES INC PEAD 3Q16</t>
  </si>
  <si>
    <t>EPLUS INC PEAD 3Q16</t>
  </si>
  <si>
    <t>STIFEL FINANCIAL CORP PEAD 3Q16</t>
  </si>
  <si>
    <t>STEVEN MADDEN LTD PEAD 3Q16</t>
  </si>
  <si>
    <t>SODASTREAM INTERNATIONAL LTD PEAD 3Q16</t>
  </si>
  <si>
    <t>RMP</t>
  </si>
  <si>
    <t>KTWO</t>
  </si>
  <si>
    <t>TDOC</t>
  </si>
  <si>
    <t>CSII</t>
  </si>
  <si>
    <t>XEC</t>
  </si>
  <si>
    <t>SMG</t>
  </si>
  <si>
    <t>FLXN</t>
  </si>
  <si>
    <t>LDOS Sep 16 2016 Call $50.00</t>
  </si>
  <si>
    <t>XPO LOGISTICS INC PEAD 3Q16</t>
  </si>
  <si>
    <t>VIRTU FINANCIAL INC-CLASS A PEAD 3Q16</t>
  </si>
  <si>
    <t>TARGA RESOURCES CORP PEAD 3Q16</t>
  </si>
  <si>
    <t>SYNCHRONOSS TECHNOLOGIES INC PEAD 3Q16</t>
  </si>
  <si>
    <t>QUALYS INC PEAD 3Q16</t>
  </si>
  <si>
    <t>PARSLEY ENERGY INC-CLASS A PEAD 3Q16</t>
  </si>
  <si>
    <t>INSIGHT ENTERPRISES INC PEAD 3Q16</t>
  </si>
  <si>
    <t>NOBLE ENERGY INC PEAD 3Q16</t>
  </si>
  <si>
    <t>MGP INGREDIENTS INC PEAD 3Q16</t>
  </si>
  <si>
    <t>INOVALON HOLDINGS INC - A PEAD 3Q16</t>
  </si>
  <si>
    <t>HERBALIFE LTD PEAD 3Q16</t>
  </si>
  <si>
    <t>HOLLYFRONTIER CORP PEAD 3Q16</t>
  </si>
  <si>
    <t>HABIT RESTAURANTS INC/THE-A PEAD 3Q16</t>
  </si>
  <si>
    <t>GENPACT LTD PEAD 3Q16</t>
  </si>
  <si>
    <t>FIRST SOLAR INC PEAD 3Q16</t>
  </si>
  <si>
    <t>FIESTA RESTAURANT GROUP PEAD 3Q16</t>
  </si>
  <si>
    <t>TWENTY-FIRST CENTURY FOX-A PEAD 3Q16</t>
  </si>
  <si>
    <t>ENVISION HEALTHCARE HOLDINGS PEAD 3Q16</t>
  </si>
  <si>
    <t>DELPHI AUTOMOTIVE PLC PEAD 3Q16</t>
  </si>
  <si>
    <t>CSG SYSTEMS INTL INC PEAD 3Q16</t>
  </si>
  <si>
    <t>CONTINENTAL RESOURCES INC/OK PEAD 3Q16</t>
  </si>
  <si>
    <t>CF INDUSTRIES HOLDINGS INC PEAD 3Q16</t>
  </si>
  <si>
    <t>CEVA INC PEAD 3Q16</t>
  </si>
  <si>
    <t>ANDERSONS INC/THE PEAD 3Q16</t>
  </si>
  <si>
    <t>AMERICAN EQUITY INVT LIFE HL PEAD 3Q16</t>
  </si>
  <si>
    <t>ATLAS AIR WORLDWIDE HOLDINGS PEAD 3Q16</t>
  </si>
  <si>
    <t>ASSURED GUARANTY LTD PEAD 3Q16</t>
  </si>
  <si>
    <t>ALBEMARLE CORP PEAD 3Q16</t>
  </si>
  <si>
    <t>ALLETE INC PEAD 3Q16</t>
  </si>
  <si>
    <t>BLUEBIRD BIO INC PEAD 3Q16</t>
  </si>
  <si>
    <t>BENEFITFOCUS INC PEAD 3Q16</t>
  </si>
  <si>
    <t>BOYD GAMING CORP PEAD 3Q16</t>
  </si>
  <si>
    <t>CLEAN HARBORS INC PEAD 3Q16</t>
  </si>
  <si>
    <t>CHARLES RIVER LABORATORIES PEAD 3Q16</t>
  </si>
  <si>
    <t>CARDIOVASCULAR SYSTEMS INC PEAD 3Q16</t>
  </si>
  <si>
    <t>B17HG57</t>
  </si>
  <si>
    <t>CAESARSTONE LTD PEAD 3Q16</t>
  </si>
  <si>
    <t>COGNIZANT TECH SOLUTIONS-A Earnings 3Q16</t>
  </si>
  <si>
    <t>DEPOMED INC PEAD 3Q16</t>
  </si>
  <si>
    <t>DINEEQUITY INC PEAD 3Q16</t>
  </si>
  <si>
    <t>FLEXION THERAPEUTICS INC PEAD 3Q16</t>
  </si>
  <si>
    <t>33938J106</t>
  </si>
  <si>
    <t>BJ36RM8</t>
  </si>
  <si>
    <t>GULFPORT ENERGY CORP PEAD 3Q16</t>
  </si>
  <si>
    <t>HUMANA INC PEAD 3Q16</t>
  </si>
  <si>
    <t>KATE SPADE &amp; CO PEAD 3Q16</t>
  </si>
  <si>
    <t>K2M GROUP HOLDINGS INC PEAD 3Q16</t>
  </si>
  <si>
    <t>48273J107</t>
  </si>
  <si>
    <t>BLTVX90</t>
  </si>
  <si>
    <t>LINCOLN NATIONAL CORP PEAD 3Q16</t>
  </si>
  <si>
    <t>LIBERTY TRIPADVISOR HDG-A Earnings 3Q16</t>
  </si>
  <si>
    <t>LEUCADIA NATIONAL CORP PEAD 3Q16</t>
  </si>
  <si>
    <t>MOELIS &amp; CO - CLASS A PEAD 3Q16</t>
  </si>
  <si>
    <t>MEDIFAST INC PEAD 3Q16</t>
  </si>
  <si>
    <t>MAGNA INTERNATIONAL INC Earnings 3Q16</t>
  </si>
  <si>
    <t>MARKETO INC PEAD 3Q16</t>
  </si>
  <si>
    <t>MURPHY USA INC PEAD 3Q16</t>
  </si>
  <si>
    <t>OMEGA PROTEIN CORP PEAD 3Q16</t>
  </si>
  <si>
    <t>OPHTHOTECH CORP PEAD 3Q16</t>
  </si>
  <si>
    <t>OCCIDENTAL PETROLEUM CORP PEAD 3Q16</t>
  </si>
  <si>
    <t>PEGASYSTEMS INC PEAD 3Q16</t>
  </si>
  <si>
    <t>Q2 HOLDINGS INC PEAD 3Q16</t>
  </si>
  <si>
    <t>RICE MIDSTREAM PARTNERS LP PEAD 3Q16</t>
  </si>
  <si>
    <t>BTF80N4</t>
  </si>
  <si>
    <t>RINGCENTRAL INC-CLASS A PEAD 3Q16</t>
  </si>
  <si>
    <t>RR DONNELLEY &amp; SONS CO PEAD 3Q16</t>
  </si>
  <si>
    <t>SINCLAIR BROADCAST GROUP -A PEAD 3Q16</t>
  </si>
  <si>
    <t>SPECTRA ENERGY CORP PEAD 3Q16</t>
  </si>
  <si>
    <t>SCOTTS MIRACLE-GRO CO-CL A PEAD 3Q16</t>
  </si>
  <si>
    <t>SUMMIT MATERIALS INC -CL A PEAD 3Q16</t>
  </si>
  <si>
    <t>TELADOC INC PEAD 3Q16</t>
  </si>
  <si>
    <t>87918A105</t>
  </si>
  <si>
    <t>BYQRFY1</t>
  </si>
  <si>
    <t>TESLA MOTORS INC PEAD 3Q16</t>
  </si>
  <si>
    <t>TIME WARNER INC PEAD 3Q16</t>
  </si>
  <si>
    <t>VOYA FINANCIAL INC PEAD 3Q16</t>
  </si>
  <si>
    <t>WGL HOLDINGS INC PEAD 3Q16</t>
  </si>
  <si>
    <t>CIMAREX ENERGY CO PEAD 3Q16</t>
  </si>
  <si>
    <t>AMPH</t>
  </si>
  <si>
    <t>EVH</t>
  </si>
  <si>
    <t>RTRX</t>
  </si>
  <si>
    <t>PRFT</t>
  </si>
  <si>
    <t>KHC</t>
  </si>
  <si>
    <t>SPXC</t>
  </si>
  <si>
    <t>ICPT</t>
  </si>
  <si>
    <t>WEB.COM GROUP INC PEAD 3Q16</t>
  </si>
  <si>
    <t>UNIVERSAL CORP/VA PEAD 3Q16</t>
  </si>
  <si>
    <t>TASER INTERNATIONAL INC PEAD 3Q16</t>
  </si>
  <si>
    <t>STRATASYS LTD PEAD 3Q16</t>
  </si>
  <si>
    <t>SUPER MICRO COMPUTER INC PEAD 3Q16</t>
  </si>
  <si>
    <t>SEMGROUP CORP-CLASS A PEAD 3Q16</t>
  </si>
  <si>
    <t>SALLY BEAUTY HOLDINGS INC PEAD 3Q16</t>
  </si>
  <si>
    <t>REALOGY HOLDINGS CORP PEAD 3Q16</t>
  </si>
  <si>
    <t>PACIRA PHARMACEUTICALS INC PEAD 3Q16</t>
  </si>
  <si>
    <t>MOTOROLA SOLUTIONS INC PEAD 3Q16</t>
  </si>
  <si>
    <t>LEXICON PHARMACEUTICALS INC PEAD 3Q16</t>
  </si>
  <si>
    <t>LIGAND PHARMACEUTICALS PEAD 3Q16</t>
  </si>
  <si>
    <t>LIONS GATE ENTERTAINMENT COR PEAD 3Q16</t>
  </si>
  <si>
    <t>LIBERTY GLOBAL PLC-A PEAD 3Q16</t>
  </si>
  <si>
    <t>KEMPER CORP PEAD 3Q16</t>
  </si>
  <si>
    <t>ITT INC PEAD 3Q16</t>
  </si>
  <si>
    <t>FIVE PRIME THERAPEUTICS INC PEAD 3Q16</t>
  </si>
  <si>
    <t>ENCORE CAPITAL GROUP INC PEAD 3Q16</t>
  </si>
  <si>
    <t>EMERGENT BIOSOLUTIONS INC PEAD 3Q16</t>
  </si>
  <si>
    <t>GLOBAL BRASS &amp; COPPER HOLDIN PEAD 3Q16</t>
  </si>
  <si>
    <t>ANSYS INC PEAD 3Q16</t>
  </si>
  <si>
    <t>AMETEK INC PEAD 3Q16</t>
  </si>
  <si>
    <t>AMC NETWORKS INC-A PEAD 3Q16</t>
  </si>
  <si>
    <t>AGCO CORP PEAD 3Q16</t>
  </si>
  <si>
    <t>ALLERGAN PLC Earnings 3Q16</t>
  </si>
  <si>
    <t>AMN HEALTHCARE SERVICES INC PEAD 3Q16</t>
  </si>
  <si>
    <t>AIR METHODS CORP PEAD 3Q16</t>
  </si>
  <si>
    <t>AIR LEASE CORP PEAD 3Q16</t>
  </si>
  <si>
    <t>AMPHASTAR PHARMACEUTICALS IN Earnings 3Q16</t>
  </si>
  <si>
    <t>03209R103</t>
  </si>
  <si>
    <t>BNFWZS4</t>
  </si>
  <si>
    <t>ALBANY MOLECULAR RESEARCH PEAD 3Q16</t>
  </si>
  <si>
    <t>APACHE CORP PEAD 3Q16</t>
  </si>
  <si>
    <t>ACTIVISION BLIZZARD INC PEAD 3Q16</t>
  </si>
  <si>
    <t>AIRCASTLE LTD PEAD 3Q16</t>
  </si>
  <si>
    <t>BROOKDALE SENIOR LIVING INC Earnings 3Q16</t>
  </si>
  <si>
    <t>BALL CORP PEAD 3Q16</t>
  </si>
  <si>
    <t>BIOMARIN PHARMACEUTICAL INC PEAD 3Q16</t>
  </si>
  <si>
    <t>CHESAPEAKE UTILITIES CORP PEAD 3Q16</t>
  </si>
  <si>
    <t>CARRIZO OIL &amp; GAS INC PEAD 3Q16</t>
  </si>
  <si>
    <t>CORNERSTONE ONDEMAND INC PEAD 3Q16</t>
  </si>
  <si>
    <t>COOPER TIRE &amp; RUBBER PEAD 3Q16</t>
  </si>
  <si>
    <t>ENERGEN CORP Earnings 3Q16</t>
  </si>
  <si>
    <t>ENDO INTERNATIONAL PLC Earnings 3Q16</t>
  </si>
  <si>
    <t>ENANTA PHARMACEUTICALS INC Earnings 3Q16</t>
  </si>
  <si>
    <t>ENVESTNET INC Earnings 3Q16</t>
  </si>
  <si>
    <t>EOG RESOURCES INC PEAD 3Q16</t>
  </si>
  <si>
    <t>EVOLENT HEALTH INC - A PEAD 3Q16</t>
  </si>
  <si>
    <t>30050B101</t>
  </si>
  <si>
    <t>BYLY8H1</t>
  </si>
  <si>
    <t>FEI COMPANY PEAD 3Q16</t>
  </si>
  <si>
    <t>FIREEYE INC PEAD 3Q16</t>
  </si>
  <si>
    <t>FTD COS INC PEAD 3Q16</t>
  </si>
  <si>
    <t>GTT COMMUNICATIONS INC PEAD 3Q16</t>
  </si>
  <si>
    <t>HORIZON PHARMA PLC Earnings 3Q16</t>
  </si>
  <si>
    <t>INTERCEPT PHARMACEUTICALS IN PEAD 3Q16</t>
  </si>
  <si>
    <t>45845P108</t>
  </si>
  <si>
    <t>B7N59F8</t>
  </si>
  <si>
    <t>IMPERVA INC PEAD 3Q16</t>
  </si>
  <si>
    <t>INTEROIL CORP PEAD 3Q16</t>
  </si>
  <si>
    <t>INPHI CORP Earnings 3Q16</t>
  </si>
  <si>
    <t>INTRA-CELLULAR THERAPIES INC PEAD 3Q16</t>
  </si>
  <si>
    <t>JUNO THERAPEUTICS INC PEAD 3Q16</t>
  </si>
  <si>
    <t>KRAFT HEINZ CO/THE PEAD 3Q16</t>
  </si>
  <si>
    <t>BYRY499</t>
  </si>
  <si>
    <t>KENNEDY-WILSON HOLDINGS INC PEAD 3Q16</t>
  </si>
  <si>
    <t>LINKEDIN CORP - A PEAD 3Q16</t>
  </si>
  <si>
    <t>MERCADOLIBRE INC PEAD 3Q16</t>
  </si>
  <si>
    <t>MONSTER BEVERAGE CORP PEAD 3Q16</t>
  </si>
  <si>
    <t>MTS SYSTEMS CORP Earnings 3Q16</t>
  </si>
  <si>
    <t>MINERALS TECHNOLOGIES INC PEAD 3Q16</t>
  </si>
  <si>
    <t>OTONOMY INC PEAD 3Q16</t>
  </si>
  <si>
    <t>OTTER TAIL CORP Earnings 3Q16</t>
  </si>
  <si>
    <t>PAR PACIFIC HOLDINGS INC Earnings 3Q16</t>
  </si>
  <si>
    <t>POST HOLDINGS INC PEAD 3Q16</t>
  </si>
  <si>
    <t>PRA GROUP INC Earnings 3Q16</t>
  </si>
  <si>
    <t>PERFICIENT INC PEAD 3Q16</t>
  </si>
  <si>
    <t>71375U101</t>
  </si>
  <si>
    <t>RITCHIE BROS AUCTIONEERS Earnings 3Q16</t>
  </si>
  <si>
    <t>REGAL BELOIT CORP Earnings 3Q16</t>
  </si>
  <si>
    <t>RADIUS HEALTH INC PEAD 3Q16</t>
  </si>
  <si>
    <t>ROGERS CORP Earnings 3Q16</t>
  </si>
  <si>
    <t>RSP PERMIAN INC Earnings 3Q16</t>
  </si>
  <si>
    <t>RETROPHIN INC PEAD 3Q16</t>
  </si>
  <si>
    <t>B95XCC2</t>
  </si>
  <si>
    <t>SPROUTS FARMERS MARKET INC PEAD 3Q16</t>
  </si>
  <si>
    <t>SOUTH JERSEY INDUSTRIES PEAD 3Q16</t>
  </si>
  <si>
    <t>SPX CORP PEAD 3Q16</t>
  </si>
  <si>
    <t>SEMPRA ENERGY PEAD 3Q16</t>
  </si>
  <si>
    <t>SYMANTEC CORP PEAD 3Q16</t>
  </si>
  <si>
    <t>TREEHOUSE FOODS INC PEAD 3Q16</t>
  </si>
  <si>
    <t>TEAM INC Earnings 3Q16</t>
  </si>
  <si>
    <t>2U INC PEAD 3Q16</t>
  </si>
  <si>
    <t>UNIVERSAL ELECTRONICS INC PEAD 3Q16</t>
  </si>
  <si>
    <t>US CONCRETE INC PEAD 3Q16</t>
  </si>
  <si>
    <t>ACCELERON PHARMA INC PEAD 3Q16</t>
  </si>
  <si>
    <t>ZILLOW GROUP INC - A PEAD 3Q16</t>
  </si>
  <si>
    <t>LDOS160916C00050000</t>
  </si>
  <si>
    <t>BW</t>
  </si>
  <si>
    <t>SNI</t>
  </si>
  <si>
    <t>WLH</t>
  </si>
  <si>
    <t>SHENANDOAH TELECOMMUNICATION PEAD 3Q16</t>
  </si>
  <si>
    <t>LIBERTY TRIPADVISOR HDG-A PEAD 3Q16</t>
  </si>
  <si>
    <t>COGNIZANT TECH SOLUTIONS-A PEAD 3Q16</t>
  </si>
  <si>
    <t>ATLANTICA YIELD PLC PEAD 3Q16</t>
  </si>
  <si>
    <t>AERCAP HOLDINGS NV Earnings 3Q16</t>
  </si>
  <si>
    <t>AMAG PHARMACEUTICALS INC Earnings 3Q16</t>
  </si>
  <si>
    <t>BABCOCK &amp; WILCOX ENTERPR Earnings 3Q16</t>
  </si>
  <si>
    <t>05614L100</t>
  </si>
  <si>
    <t>BZ0W7V0</t>
  </si>
  <si>
    <t>CHARTER COMMUNICATIONS INC-A Earnings 3Q16</t>
  </si>
  <si>
    <t>16119P108</t>
  </si>
  <si>
    <t>BZ6VT82</t>
  </si>
  <si>
    <t>CORE-MARK HOLDING CO INC Earnings 3Q16</t>
  </si>
  <si>
    <t>CAVCO INDUSTRIES INC Earnings 3Q16</t>
  </si>
  <si>
    <t>DIPLOMAT PHARMACY INC Earnings 3Q16</t>
  </si>
  <si>
    <t>INSTALLED BUILDING PRODUCTS PEAD 3Q16</t>
  </si>
  <si>
    <t>IMPAX LABORATORIES INC Earnings 3Q16</t>
  </si>
  <si>
    <t>JAZZ PHARMACEUTICALS PLC Earnings 3Q16</t>
  </si>
  <si>
    <t>MOTORCAR PARTS OF AMERICA IN Earnings 3Q16</t>
  </si>
  <si>
    <t>NORWEGIAN CRUISE LINE HOLDIN Earnings 3Q16</t>
  </si>
  <si>
    <t>PDC ENERGY INC Earnings 3Q16</t>
  </si>
  <si>
    <t>PATTERN ENERGY GROUP INC PEAD 3Q16</t>
  </si>
  <si>
    <t>PHARMERICA CORP Earnings 3Q16</t>
  </si>
  <si>
    <t>RED ROBIN GOURMET BURGERS Earnings 3Q16</t>
  </si>
  <si>
    <t>ECHOSTAR CORP-A Earnings 3Q16</t>
  </si>
  <si>
    <t>SCRIPPS NETWORKS INTER-CL A Earnings 3Q16</t>
  </si>
  <si>
    <t>B39QT24</t>
  </si>
  <si>
    <t>TRANSDIGM GROUP INC Earnings 3Q16</t>
  </si>
  <si>
    <t>TRIBUNE MEDIA CO - A Earnings 3Q16</t>
  </si>
  <si>
    <t>VALEANT PHARMACEUTICALS INTE Earnings 3Q16</t>
  </si>
  <si>
    <t>WILLIAM LYON HOMES-CL A PEAD 3Q16</t>
  </si>
  <si>
    <t>B9C60K8</t>
  </si>
  <si>
    <t>ZEBRA TECHNOLOGIES CORP-CL A Earnings 3Q16</t>
  </si>
  <si>
    <t>NCMI</t>
  </si>
  <si>
    <t>BMCH</t>
  </si>
  <si>
    <t>RED ROBIN GOURMET BURGERS PEAD 3Q16</t>
  </si>
  <si>
    <t>ROGERS CORP PEAD 3Q16</t>
  </si>
  <si>
    <t>REGAL BELOIT CORP PEAD 3Q16</t>
  </si>
  <si>
    <t>MTS SYSTEMS CORP PEAD 3Q16</t>
  </si>
  <si>
    <t>HORIZON PHARMA PLC PEAD 3Q16</t>
  </si>
  <si>
    <t>ENVESTNET INC PEAD 3Q16</t>
  </si>
  <si>
    <t>ENDO INTERNATIONAL PLC PEAD 3Q16</t>
  </si>
  <si>
    <t>ENERGEN CORP PEAD 3Q16</t>
  </si>
  <si>
    <t>AMPHASTAR PHARMACEUTICALS IN PEAD 3Q16</t>
  </si>
  <si>
    <t>ALLERGAN PLC PEAD 3Q16</t>
  </si>
  <si>
    <t>SOTHEBY'S PEAD 3Q16</t>
  </si>
  <si>
    <t>BMC STOCK HOLDINGS INC PEAD 3Q16</t>
  </si>
  <si>
    <t>COMPUTER SCIENCES CORP PEAD 3Q16</t>
  </si>
  <si>
    <t>CONVERGYS CORP PEAD 3Q16</t>
  </si>
  <si>
    <t>DERMIRA INC PEAD 3Q16</t>
  </si>
  <si>
    <t>DIAMOND RESORTS INTERNATIONA PEAD 3Q16</t>
  </si>
  <si>
    <t>FAIRCHILD SEMICONDUCTOR INTE PEAD 3Q16</t>
  </si>
  <si>
    <t>HERON THERAPEUTICS INC PEAD 3Q16</t>
  </si>
  <si>
    <t>MICROCHIP TECHNOLOGY INC PEAD 3Q16</t>
  </si>
  <si>
    <t>MAXLINEAR INC-CLASS A PEAD 3Q16</t>
  </si>
  <si>
    <t>NATIONAL CINEMEDIA INC PEAD 3Q16</t>
  </si>
  <si>
    <t>B1R2N51</t>
  </si>
  <si>
    <t>NUANCE COMMUNICATIONS INC PEAD 3Q16</t>
  </si>
  <si>
    <t>NEVRO CORP PEAD 3Q16</t>
  </si>
  <si>
    <t>PRIMERICA INC PEAD 3Q16</t>
  </si>
  <si>
    <t>ULTRAGENYX PHARMACEUTICAL IN PEAD 3Q16</t>
  </si>
  <si>
    <t>RACKSPACE HOSTING INC PEAD 3Q16</t>
  </si>
  <si>
    <t>RALPH LAUREN CORP Earnings 3Q16</t>
  </si>
  <si>
    <t>SHAKE SHACK INC - CLASS A Earnings 3Q16</t>
  </si>
  <si>
    <t>TARO PHARMACEUTICAL INDUS Earnings 3Q16</t>
  </si>
  <si>
    <t>THERAVANCE BIOPHARMA INC PEAD 3Q16</t>
  </si>
  <si>
    <t>ZELTIQ AESTHETICS INC PEAD 3Q16</t>
  </si>
  <si>
    <t>NYLD.A</t>
  </si>
  <si>
    <t>EPIQ</t>
  </si>
  <si>
    <t>ZEBRA TECHNOLOGIES CORP-CL A PEAD 3Q16</t>
  </si>
  <si>
    <t>SCRIPPS NETWORKS INTER-CL A PEAD 3Q16</t>
  </si>
  <si>
    <t>ECHOSTAR CORP-A PEAD 3Q16</t>
  </si>
  <si>
    <t>NORWEGIAN CRUISE LINE HOLDIN PEAD 3Q16</t>
  </si>
  <si>
    <t>MOTORCAR PARTS OF AMERICA IN PEAD 3Q16</t>
  </si>
  <si>
    <t>IMPAX LABORATORIES INC PEAD 3Q16</t>
  </si>
  <si>
    <t>DIPLOMAT PHARMACY INC PEAD 3Q16</t>
  </si>
  <si>
    <t>CAVCO INDUSTRIES INC PEAD 3Q16</t>
  </si>
  <si>
    <t>CORE-MARK HOLDING CO INC PEAD 3Q16</t>
  </si>
  <si>
    <t>CHARTER COMMUNICATIONS INC-A PEAD 3Q16</t>
  </si>
  <si>
    <t>BABCOCK &amp; WILCOX ENTERPR PEAD 3Q16</t>
  </si>
  <si>
    <t>AMAG PHARMACEUTICALS INC PEAD 3Q16</t>
  </si>
  <si>
    <t>AERCAP HOLDINGS NV PEAD 3Q16</t>
  </si>
  <si>
    <t>AECOM PEAD 3Q16</t>
  </si>
  <si>
    <t>AEROJET ROCKETDYNE HOLDINGS PEAD 3Q16</t>
  </si>
  <si>
    <t>AMBAC FINANCIAL GROUP INC PEAD 3Q16</t>
  </si>
  <si>
    <t>BERRY PLASTICS GROUP INC PEAD 3Q16</t>
  </si>
  <si>
    <t>COCA-COLA BOTTLING CO CONSOL PEAD 3Q16</t>
  </si>
  <si>
    <t>CYBERARK SOFTWARE LTD/ISRAEL PEAD 3Q16</t>
  </si>
  <si>
    <t>WALT DISNEY CO/THE PEAD 3Q16</t>
  </si>
  <si>
    <t>EAGLE PHARMACEUTICALS INC PEAD 3Q16</t>
  </si>
  <si>
    <t>EPIQ SYSTEMS INC PEAD 3Q16</t>
  </si>
  <si>
    <t>26882D109</t>
  </si>
  <si>
    <t>EXELON CORP PEAD 3Q16</t>
  </si>
  <si>
    <t>FOSSIL GROUP INC PEAD 3Q16</t>
  </si>
  <si>
    <t>INCYTE CORP PEAD 3Q16</t>
  </si>
  <si>
    <t>NORDSTROM INC Earnings 3Q16</t>
  </si>
  <si>
    <t>KOHLS CORP Earnings 3Q16</t>
  </si>
  <si>
    <t>CHENIERE ENERGY INC PEAD 3Q16</t>
  </si>
  <si>
    <t>MACY'S INC Earnings 3Q16</t>
  </si>
  <si>
    <t>MEDIVATION INC PEAD 3Q16</t>
  </si>
  <si>
    <t>MYRIAD GENETICS INC PEAD 3Q16</t>
  </si>
  <si>
    <t>NVIDIA CORP Earnings 3Q16</t>
  </si>
  <si>
    <t>NRG YIELD INC-CLASS C PEAD 3Q16</t>
  </si>
  <si>
    <t>62942X405</t>
  </si>
  <si>
    <t>BWG0977</t>
  </si>
  <si>
    <t>PUMA BIOTECHNOLOGY INC PEAD 3Q16</t>
  </si>
  <si>
    <t>PAYLOCITY HOLDING CORP PEAD 3Q16</t>
  </si>
  <si>
    <t>ROFIN-SINAR TECHNOLOGIES INC PEAD 3Q16</t>
  </si>
  <si>
    <t>SAGE THERAPEUTICS INC PEAD 3Q16</t>
  </si>
  <si>
    <t>SOLARCITY CORP PEAD 3Q16</t>
  </si>
  <si>
    <t>SOLAREDGE TECHNOLOGIES INC PEAD 3Q16</t>
  </si>
  <si>
    <t>VIRTUSA CORP PEAD 3Q16</t>
  </si>
  <si>
    <t>TARO PHARMACEUTICAL INDUS PEAD 3Q16</t>
  </si>
  <si>
    <t>SHAKE SHACK INC - CLASS A PEAD 3Q16</t>
  </si>
  <si>
    <t>AVNET INC PEAD 3Q16</t>
  </si>
  <si>
    <t>FLOWERS FOODS INC PEAD 3Q16</t>
  </si>
  <si>
    <t>MIDDLEBY CORP PEAD 3Q16</t>
  </si>
  <si>
    <t>ALRM</t>
  </si>
  <si>
    <t>PLNT</t>
  </si>
  <si>
    <t>TYCO INTERNATIONAL PLC Value-L/S</t>
  </si>
  <si>
    <t>NVIDIA CORP PEAD 3Q16</t>
  </si>
  <si>
    <t>MACY'S INC PEAD 3Q16</t>
  </si>
  <si>
    <t>KOHLS CORP PEAD 3Q16</t>
  </si>
  <si>
    <t>NORDSTROM INC PEAD 3Q16</t>
  </si>
  <si>
    <t>ALARM.COM HOLDINGS INC Earnings 3Q16</t>
  </si>
  <si>
    <t>BYN7H26</t>
  </si>
  <si>
    <t>ASPEN TECHNOLOGY INC PEAD 3Q16</t>
  </si>
  <si>
    <t>BRINKER INTERNATIONAL INC PEAD 3Q16</t>
  </si>
  <si>
    <t>FABRINET Earnings 3Q16</t>
  </si>
  <si>
    <t>LUXOFT HOLDING INC PEAD 3Q16</t>
  </si>
  <si>
    <t>PLANET FITNESS INC - CL A PEAD 3Q16</t>
  </si>
  <si>
    <t>72703H101</t>
  </si>
  <si>
    <t>BYSFJV8</t>
  </si>
  <si>
    <t>VISTA OUTDOOR INC PEAD 3Q16</t>
  </si>
  <si>
    <t>XBIT</t>
  </si>
  <si>
    <t>COTY INC-CL A Earnings 3Q16</t>
  </si>
  <si>
    <t>CREE INC Earnings 3Q16</t>
  </si>
  <si>
    <t>DICK'S SPORTING GOODS INC Earnings 3Q16</t>
  </si>
  <si>
    <t>OSI SYSTEMS INC Earnings 3Q16</t>
  </si>
  <si>
    <t>URBAN OUTFITTERS INC Earnings 3Q16</t>
  </si>
  <si>
    <t>XBIOTECH INC PEAD 3Q16</t>
  </si>
  <si>
    <t>98400H102</t>
  </si>
  <si>
    <t>BWD1LM2</t>
  </si>
  <si>
    <t>AXON</t>
  </si>
  <si>
    <t>T Bills - for excess cash</t>
  </si>
  <si>
    <t>TrBillCash</t>
  </si>
  <si>
    <t>TBill</t>
  </si>
  <si>
    <t>ALARM.COM HOLDINGS INC PEAD 3Q16</t>
  </si>
  <si>
    <t>AMERICAN EAGLE OUTFITTERS Earnings 3Q16</t>
  </si>
  <si>
    <t>AXOVANT SCIENCES LTD PEAD 3Q16</t>
  </si>
  <si>
    <t>BYYT6W4</t>
  </si>
  <si>
    <t>CACI INTERNATIONAL INC -CL A Earnings 3Q16</t>
  </si>
  <si>
    <t>CHILDREN'S PLACE INC/THE Earnings 3Q16</t>
  </si>
  <si>
    <t>SPARTANNASH CO Earnings 3Q16</t>
  </si>
  <si>
    <t>WMT</t>
  </si>
  <si>
    <t>PLKI</t>
  </si>
  <si>
    <t>URBAN OUTFITTERS INC PEAD 3Q16</t>
  </si>
  <si>
    <t>OSI SYSTEMS INC PEAD 3Q16</t>
  </si>
  <si>
    <t>CATO CORP-CLASS A Earnings 3Q16</t>
  </si>
  <si>
    <t>G &amp; K SERVICES INC -CL A PEAD 3Q16</t>
  </si>
  <si>
    <t>GAP INC/THE Earnings 3Q16</t>
  </si>
  <si>
    <t>MSG NETWORKS INC- A Earnings 3Q16</t>
  </si>
  <si>
    <t>POPEYES LOUISIANA KITCHEN IN PEAD 3Q16</t>
  </si>
  <si>
    <t>BJ4YHV0</t>
  </si>
  <si>
    <t>WAL-MART STORES INC Earnings 3Q16</t>
  </si>
  <si>
    <t>Cash Account</t>
  </si>
  <si>
    <t>SPARTANNASH CO PEAD 3Q16</t>
  </si>
  <si>
    <t>CHILDREN'S PLACE INC/THE PEAD 3Q16</t>
  </si>
  <si>
    <t>BRIGGS &amp; STRATTON PEAD 3Q16</t>
  </si>
  <si>
    <t>BUCKLE INC/THE Earnings 3Q16</t>
  </si>
  <si>
    <t>NETAPP INC PEAD 3Q16</t>
  </si>
  <si>
    <t>TTC</t>
  </si>
  <si>
    <t>MSG NETWORKS INC- A PEAD 3Q16</t>
  </si>
  <si>
    <t>GAP INC/THE PEAD 3Q16</t>
  </si>
  <si>
    <t>CATO CORP-CLASS A PEAD 3Q16</t>
  </si>
  <si>
    <t>DEVRY EDUCATION GROUP INC PEAD 3Q16</t>
  </si>
  <si>
    <t>HORMEL FOODS CORP PEAD 3Q16</t>
  </si>
  <si>
    <t>MENTOR GRAPHICS CORP PEAD 3Q16</t>
  </si>
  <si>
    <t>TORO CO PEAD 3Q16</t>
  </si>
  <si>
    <t>RAVN</t>
  </si>
  <si>
    <t>BUCKLE INC/THE PEAD 3Q16</t>
  </si>
  <si>
    <t>AMERICAN WOODMARK CORP Earnings 3Q16</t>
  </si>
  <si>
    <t>DEERE &amp; CO PEAD 3Q16</t>
  </si>
  <si>
    <t>DYCOM INDUSTRIES INC Earnings 3Q16</t>
  </si>
  <si>
    <t>FOOT LOCKER INC PEAD 3Q16</t>
  </si>
  <si>
    <t>HIBBETT SPORTS INC PEAD 3Q16</t>
  </si>
  <si>
    <t>LANNETT CO INC Earnings 3Q16</t>
  </si>
  <si>
    <t>RAVEN INDUSTRIES INC Earnings 3Q16</t>
  </si>
  <si>
    <t>RT Order</t>
  </si>
  <si>
    <t>EXPRESS INC Earnings 3Q16</t>
  </si>
  <si>
    <t>GUESS? INC Earnings 3Q16</t>
  </si>
  <si>
    <t>HEICO CORP Earnings 3Q16</t>
  </si>
  <si>
    <t>PVH CORP Earnings 3Q16</t>
  </si>
  <si>
    <t>WILLIAMS-SONOMA INC Earnings 3Q16</t>
  </si>
  <si>
    <t>ZOE'S KITCHEN INC PEAD 3Q16</t>
  </si>
  <si>
    <t>EPAY</t>
  </si>
  <si>
    <t>MOLSON COORS BREWING CO -B Value-Event</t>
  </si>
  <si>
    <t>RAVEN INDUSTRIES INC PEAD 3Q16</t>
  </si>
  <si>
    <t>LANNETT CO INC PEAD 3Q16</t>
  </si>
  <si>
    <t>DYCOM INDUSTRIES INC PEAD 3Q16</t>
  </si>
  <si>
    <t>BEST BUY CO INC PEAD 3Q16</t>
  </si>
  <si>
    <t>BOTTOMLINE TECHNOLOGIES (DE) Earnings 3Q16</t>
  </si>
  <si>
    <t>GAMESTOP CORP-CLASS A Earnings 3Q16</t>
  </si>
  <si>
    <t>MICHAELS COS INC/THE Earnings 3Q16</t>
  </si>
  <si>
    <t>REX AMERICAN RESOURCES CORP Earnings 3Q16</t>
  </si>
  <si>
    <t>SANDERSON FARMS INC Earnings 3Q16</t>
  </si>
  <si>
    <t>TOLL BROTHERS INC PEAD 3Q16</t>
  </si>
  <si>
    <t>ZAYO GROUP HOLDINGS INC Earnings 3Q16</t>
  </si>
  <si>
    <t>WILLIAMS-SONOMA INC PEAD 3Q16</t>
  </si>
  <si>
    <t>BIG LOTS INC Earnings 3Q16</t>
  </si>
  <si>
    <t>KLX INC PEAD 3Q16</t>
  </si>
  <si>
    <t>WORKDAY INC-CLASS A PEAD 3Q16</t>
  </si>
  <si>
    <t>GLOBAL X MSCI COLOMBIA ETF Value-Event</t>
  </si>
  <si>
    <t>GXG</t>
  </si>
  <si>
    <t>B4WXB67</t>
  </si>
  <si>
    <t>BANCOLOMBIA S.A.-SPONS ADR Value-Event</t>
  </si>
  <si>
    <t>CIB</t>
  </si>
  <si>
    <t>05968L102</t>
  </si>
  <si>
    <t>ISHARES SELECT DIVIDEND ETF Value-Event</t>
  </si>
  <si>
    <t>DVY</t>
  </si>
  <si>
    <t>ZAYO GROUP HOLDINGS INC PEAD 3Q16</t>
  </si>
  <si>
    <t>SANDERSON FARMS INC PEAD 3Q16</t>
  </si>
  <si>
    <t>REX AMERICAN RESOURCES CORP PEAD 3Q16</t>
  </si>
  <si>
    <t>MICHAELS COS INC/THE PEAD 3Q16</t>
  </si>
  <si>
    <t>GAMESTOP CORP-CLASS A PEAD 3Q16</t>
  </si>
  <si>
    <t>BOTTOMLINE TECHNOLOGIES (DE) PEAD 3Q16</t>
  </si>
  <si>
    <t>ACETO CORP PEAD 3Q16</t>
  </si>
  <si>
    <t>CATALENT INC Earnings 3Q16</t>
  </si>
  <si>
    <t>DOLLAR GENERAL CORP PEAD 3Q16</t>
  </si>
  <si>
    <t>DOLLAR TREE INC PEAD 3Q16</t>
  </si>
  <si>
    <t>PATTERSON COS INC PEAD 3Q16</t>
  </si>
  <si>
    <t>SIGNET JEWELERS LTD PEAD 3Q16</t>
  </si>
  <si>
    <t>SPLUNK INC PEAD 3Q16</t>
  </si>
  <si>
    <t>TIFFANY &amp; CO PEAD 3Q16</t>
  </si>
  <si>
    <t>ULTA SALON COSMETICS &amp; FRAGR PEAD 3Q16</t>
  </si>
  <si>
    <t>CALERES INC Earnings 3Q16</t>
  </si>
  <si>
    <t>G-III APPAREL GROUP LTD Earnings 3Q16</t>
  </si>
  <si>
    <t>H&amp;R BLOCK INC Earnings 3Q16</t>
  </si>
  <si>
    <t>NCI BUILDING SYSTEMS INC Earnings 3Q16</t>
  </si>
  <si>
    <t>VEEVA SYSTEMS INC-CLASS A Earnings 3Q16</t>
  </si>
  <si>
    <t>SCVL</t>
  </si>
  <si>
    <t>CATALENT INC PEAD 3Q16</t>
  </si>
  <si>
    <t>FIVE BELOW Earnings 3Q16</t>
  </si>
  <si>
    <t>GREIF INC-CL A Earnings 3Q16</t>
  </si>
  <si>
    <t>OXFORD INDUSTRIES INC Earnings 3Q16</t>
  </si>
  <si>
    <t>SCANSOURCE INC PEAD 3Q16</t>
  </si>
  <si>
    <t>SHOE CARNIVAL INC Earnings 3Q16</t>
  </si>
  <si>
    <t>GBP Currency Hedge (ETO.L)</t>
  </si>
  <si>
    <t>Entertainment One Ltd. Value-Event</t>
  </si>
  <si>
    <t>ETO.L</t>
  </si>
  <si>
    <t>H&amp;R BLOCK INC PEAD 3Q16</t>
  </si>
  <si>
    <t>G-III APPAREL GROUP LTD PEAD 3Q16</t>
  </si>
  <si>
    <t>CALERES INC PEAD 3Q16</t>
  </si>
  <si>
    <t>AMBARELLA INC Earnings 3Q16</t>
  </si>
  <si>
    <t>ABERCROMBIE &amp; FITCH CO-CL A PEAD 3Q16</t>
  </si>
  <si>
    <t>JOY GLOBAL INC Earnings 3Q16</t>
  </si>
  <si>
    <t>LULULEMON ATHLETICA INC Earnings 3Q16</t>
  </si>
  <si>
    <t>VERIFONE SYSTEMS INC Earnings 3Q16</t>
  </si>
  <si>
    <t>SMITH &amp; WESSON HOLDING CORP Earnings 3Q16</t>
  </si>
  <si>
    <t>JPY Adjustment Universal (6425 JP)</t>
  </si>
  <si>
    <t>Universal Entertainment Corp Value-Event</t>
  </si>
  <si>
    <t>TYO:6425</t>
  </si>
  <si>
    <t>INFOBLOX INC PEAD 3Q16</t>
  </si>
  <si>
    <t>BOB EVANS FARMS PEAD 3Q16</t>
  </si>
  <si>
    <t>SALESFORCE.COM INC PEAD 3Q16</t>
  </si>
  <si>
    <t>SEMTECH CORP PEAD 3Q16</t>
  </si>
  <si>
    <t>GCO</t>
  </si>
  <si>
    <t>SMITH &amp; WESSON HOLDING CORP PEAD 3Q16</t>
  </si>
  <si>
    <t>JOY GLOBAL INC PEAD 3Q16</t>
  </si>
  <si>
    <t>AMBARELLA INC PEAD 3Q16</t>
  </si>
  <si>
    <t>BROADCOM LTD PEAD 3Q16</t>
  </si>
  <si>
    <t>GENESCO INC PEAD 3Q16</t>
  </si>
  <si>
    <t>HEALTHEQUITY INC Earnings 3Q16</t>
  </si>
  <si>
    <t>DAVE &amp; BUSTER'S ENTERTAINMEN Earnings 3Q16</t>
  </si>
  <si>
    <t>VERA BRADLEY INC PEAD 3Q16</t>
  </si>
  <si>
    <t>JOHNSON CONTROLS INTERNATION Value-L/S</t>
  </si>
  <si>
    <t>CALAVO GROWERS INC Earnings 3Q16</t>
  </si>
  <si>
    <t>VERINT SYSTEMS INC Earnings 3Q16</t>
  </si>
  <si>
    <t>NAV</t>
  </si>
  <si>
    <t>DAVE &amp; BUSTER'S ENTERTAINMEN PEAD 3Q16</t>
  </si>
  <si>
    <t>HEALTHEQUITY INC PEAD 3Q16</t>
  </si>
  <si>
    <t>KORN/FERRY INTERNATIONAL Earnings 3Q16</t>
  </si>
  <si>
    <t>NAVISTAR INTERNATIONAL CORP Earnings 3Q16</t>
  </si>
  <si>
    <t>ZUMIEZ INC Earnings 3Q16</t>
  </si>
  <si>
    <t>VERINT SYSTEMS INC PEAD 3Q16</t>
  </si>
  <si>
    <t>CALAVO GROWERS INC PEAD 3Q16</t>
  </si>
  <si>
    <t>ABM INDUSTRIES INC PEAD 3Q16</t>
  </si>
  <si>
    <t>VALSPAR CORP/THE PEAD 3Q16</t>
  </si>
  <si>
    <t>FNSR</t>
  </si>
  <si>
    <t>ZUMIEZ INC PEAD 3Q16</t>
  </si>
  <si>
    <t>NAVISTAR INTERNATIONAL CORP PEAD 3Q16</t>
  </si>
  <si>
    <t>KORN/FERRY INTERNATIONAL PEAD 3Q16</t>
  </si>
  <si>
    <t>FINISAR CORPORATION PEAD 3Q16</t>
  </si>
  <si>
    <t>31787A507</t>
  </si>
  <si>
    <t>SCIENCE APPLICATIONS INTE PEAD 3Q16</t>
  </si>
  <si>
    <t>KROGER CO PEAD 3Q16</t>
  </si>
  <si>
    <t>TEGNA INC Value-Event</t>
  </si>
  <si>
    <t>CRACKER BARREL OLD COUNTRY PEAD 3Q16</t>
  </si>
  <si>
    <t>COPART INC Earnings 3Q16</t>
  </si>
  <si>
    <t>CARMAX INC Earnings 3Q16</t>
  </si>
  <si>
    <t>RED HAT INC Earnings 3Q16</t>
  </si>
  <si>
    <t>CAFD</t>
  </si>
  <si>
    <t>ADOBE SYSTEMS INC PEAD 3Q16</t>
  </si>
  <si>
    <t>AAR CORP Earnings 3Q16 (2)</t>
  </si>
  <si>
    <t>8POINT3 ENERGY PARTNERS LP PEAD 3Q16</t>
  </si>
  <si>
    <t>BZ0XXJ3</t>
  </si>
  <si>
    <t>LENNAR CORP-A PEAD 3Q16</t>
  </si>
  <si>
    <t>GIS</t>
  </si>
  <si>
    <t>RED HAT INC PEAD 3Q16</t>
  </si>
  <si>
    <t>CARMAX INC PEAD 3Q16</t>
  </si>
  <si>
    <t>BED BATH &amp; BEYOND INC PEAD 3Q16</t>
  </si>
  <si>
    <t>GENERAL MILLS INC PEAD 3Q16</t>
  </si>
  <si>
    <t>AUTOZONE INC PEAD 3Q16</t>
  </si>
  <si>
    <t>CAL-MAINE FOODS INC Earnings 3Q16 (2)</t>
  </si>
  <si>
    <t>COCA-COLA EUROPEAN PARTNERS PEAD 3Q16</t>
  </si>
  <si>
    <t>BYQQ3P5</t>
  </si>
  <si>
    <t>CTAS</t>
  </si>
  <si>
    <t>COTY INC-CL A Value-Event</t>
  </si>
  <si>
    <t>CINTAS CORP Earnings 3Q16</t>
  </si>
  <si>
    <t>FACTSET RESEARCH SYSTEMS INC Earnings 3Q16</t>
  </si>
  <si>
    <t>WOR</t>
  </si>
  <si>
    <t>ATU</t>
  </si>
  <si>
    <t>MTN</t>
  </si>
  <si>
    <t>SABMiller PLC Value-Event</t>
  </si>
  <si>
    <t>SAB.L</t>
  </si>
  <si>
    <t>CAL-MAINE FOODS INC PEAD 3Q16</t>
  </si>
  <si>
    <t>ACTUANT CORP-A Earnings 3Q16</t>
  </si>
  <si>
    <t>00508X203</t>
  </si>
  <si>
    <t>VAIL RESORTS INC PEAD 3Q16</t>
  </si>
  <si>
    <t>91879Q109</t>
  </si>
  <si>
    <t>WORTHINGTON INDUSTRIES Earnings 3Q16</t>
  </si>
  <si>
    <t>INFO</t>
  </si>
  <si>
    <t>IHS MARKIT LTD PEAD 3Q16</t>
  </si>
  <si>
    <t>BD0Q558</t>
  </si>
  <si>
    <t>NIKE INC -CL B PEAD 3Q16</t>
  </si>
  <si>
    <t>WORTHINGTON INDUSTRIES PEAD 3Q16</t>
  </si>
  <si>
    <t>ACTUANT CORP-A PEAD 3Q16</t>
  </si>
  <si>
    <t>PROGRESS SOFTWARE CORP PEAD 3Q16</t>
  </si>
  <si>
    <t>PEP</t>
  </si>
  <si>
    <t>CONAGRA FOODS INC PEAD 3Q16</t>
  </si>
  <si>
    <t>CALAMP CORP PEAD 3Q16</t>
  </si>
  <si>
    <t>COSTCO WHOLESALE CORP PEAD 3Q16</t>
  </si>
  <si>
    <t>PEPSICO INC PEAD 3Q16</t>
  </si>
  <si>
    <t>MCCORMICK &amp; CO-NON VTG SHRS PEAD 3Q16</t>
  </si>
  <si>
    <t>MU</t>
  </si>
  <si>
    <t>LUXOFT HOLDING INC Value-L/S</t>
  </si>
  <si>
    <t>SPDR S&amp;P 500 ETF TRUST PEAD 4Q16</t>
  </si>
  <si>
    <t>PEAD 4Q16</t>
  </si>
  <si>
    <t>DARDEN RESTAURANTS INC PEAD 4Q16</t>
  </si>
  <si>
    <t>MICRON TECHNOLOGY INC PEAD 4Q16</t>
  </si>
  <si>
    <t>VANGUARD S&amp;P 500 ETF PortHedge</t>
  </si>
  <si>
    <t>PortHedge</t>
  </si>
  <si>
    <t>POWERSHARES QQQ TRUST SERIES PortHedge</t>
  </si>
  <si>
    <t>ACUITY BRANDS INC PEAD 4Q16</t>
  </si>
  <si>
    <t>AA</t>
  </si>
  <si>
    <t>INTL SPEEDWAY CORP-CL A PEAD 4Q16</t>
  </si>
  <si>
    <t>PRICELINE GROUP INC/THE PEAD 4Q16</t>
  </si>
  <si>
    <t>SPDR S&amp;P 500 ETF TRUST Earnings 4Q16</t>
  </si>
  <si>
    <t>Earnings 4Q16</t>
  </si>
  <si>
    <t>ALCOA INC Earnings 4Q16</t>
  </si>
  <si>
    <t>BYVZDB3</t>
  </si>
  <si>
    <t>BARRACUDA NETWORKS INC Earnings 4Q16</t>
  </si>
  <si>
    <t>BLACKHAWK NETWORK HOLDINGS I Earnings 4Q16</t>
  </si>
  <si>
    <t>MALLINCKRODT PLC PEAD 4Q16</t>
  </si>
  <si>
    <t>BANK OF THE OZARKS Earnings 4Q16</t>
  </si>
  <si>
    <t>BANK OF THE OZARKS PEAD 4Q16</t>
  </si>
  <si>
    <t>BLACKHAWK NETWORK HOLDINGS I PEAD 4Q16</t>
  </si>
  <si>
    <t>BARRACUDA NETWORKS INC PEAD 4Q16</t>
  </si>
  <si>
    <t>ALCOA INC PEAD 4Q16</t>
  </si>
  <si>
    <t>FASTENAL CO PEAD 4Q16</t>
  </si>
  <si>
    <t>HEALTHCARE SERVICES GROUP PEAD 4Q16</t>
  </si>
  <si>
    <t>MARRIOTT VACATIONS WORLD Earnings 4Q16</t>
  </si>
  <si>
    <t>MARRIOTT VACATIONS WORLD PEAD 4Q16</t>
  </si>
  <si>
    <t>DELTA AIR LINES INC PEAD 4Q16</t>
  </si>
  <si>
    <t>LINDSAY CORP PEAD 4Q16</t>
  </si>
  <si>
    <t>NETFLIX INC Earnings 4Q16</t>
  </si>
  <si>
    <t>PROGRESSIVE CORP PEAD 4Q16</t>
  </si>
  <si>
    <t>UNITED CONTINENTAL HOLDINGS Earnings 4Q16</t>
  </si>
  <si>
    <t>WINNEBAGO INDUSTRIES PEAD 4Q16</t>
  </si>
  <si>
    <t>ADIENT PLC Value-L/S</t>
  </si>
  <si>
    <t>BD845X2</t>
  </si>
  <si>
    <t>CREE INC Earnings 4Q16</t>
  </si>
  <si>
    <t>TILE SHOP HLDGS INC Earnings 4Q16</t>
  </si>
  <si>
    <t>WELLS FARGO &amp; CO PEAD 4Q16</t>
  </si>
  <si>
    <t>98850P109</t>
  </si>
  <si>
    <t>BYW4289</t>
  </si>
  <si>
    <t>UNITED CONTINENTAL HOLDINGS PEAD 4Q16</t>
  </si>
  <si>
    <t>NATUS MEDICAL INC Earnings 4Q16</t>
  </si>
  <si>
    <t>CELANESE CORP-SERIES A PEAD 4Q16</t>
  </si>
  <si>
    <t>GRACO INC Earnings 4Q16</t>
  </si>
  <si>
    <t>HNI CORP Earnings 4Q16</t>
  </si>
  <si>
    <t>IDEX CORP PEAD 4Q16</t>
  </si>
  <si>
    <t>HUNT (JB) TRANSPRT SVCS INC PEAD 4Q16</t>
  </si>
  <si>
    <t>SELECT COMFORT CORPORATION Earnings 4Q16</t>
  </si>
  <si>
    <t>SEAGATE TECHNOLOGY Earnings 4Q16</t>
  </si>
  <si>
    <t>TRUEBLUE INC Earnings 4Q16</t>
  </si>
  <si>
    <t>TRACTOR SUPPLY COMPANY Earnings 4Q16</t>
  </si>
  <si>
    <t>HOPE</t>
  </si>
  <si>
    <t>Time</t>
  </si>
  <si>
    <t>TILE SHOP HLDGS INC PEAD 4Q16</t>
  </si>
  <si>
    <t>ATHENAHEALTH INC Earnings 4Q16</t>
  </si>
  <si>
    <t>BANKUNITED INC Earnings 4Q16</t>
  </si>
  <si>
    <t>BLACKROCK INC PEAD 4Q16</t>
  </si>
  <si>
    <t>COMERICA INC PEAD 4Q16</t>
  </si>
  <si>
    <t>WW GRAINGER INC PEAD 4Q16</t>
  </si>
  <si>
    <t>HARLEY-DAVIDSON INC PEAD 4Q16</t>
  </si>
  <si>
    <t>HOPE BANCORP INC PEAD 4Q16</t>
  </si>
  <si>
    <t>43940T109</t>
  </si>
  <si>
    <t>BYN87K7</t>
  </si>
  <si>
    <t>IMAX CORP Earnings 4Q16</t>
  </si>
  <si>
    <t>KANSAS CITY SOUTHERN PEAD 4Q16</t>
  </si>
  <si>
    <t>MANHATTAN ASSOCIATES INC PEAD 4Q16</t>
  </si>
  <si>
    <t>PACWEST BANCORP PEAD 4Q16</t>
  </si>
  <si>
    <t>PULTEGROUP INC Earnings 4Q16</t>
  </si>
  <si>
    <t>PHILIP MORRIS INTERNATIONAL PEAD 4Q16</t>
  </si>
  <si>
    <t>RENASANT CORP PEAD 4Q16</t>
  </si>
  <si>
    <t>BOSTON BEER COMPANY INC-A Earnings 4Q16</t>
  </si>
  <si>
    <t>SIGNATURE BANK Earnings 4Q16</t>
  </si>
  <si>
    <t>SEI INVESTMENTS COMPANY Earnings 4Q16</t>
  </si>
  <si>
    <t>SYNTEL INC Earnings 4Q16</t>
  </si>
  <si>
    <t>UNIVERSAL FOREST PRODUCTS PEAD 4Q16</t>
  </si>
  <si>
    <t>WOLVERINE WORLD WIDE INC PEAD 4Q16</t>
  </si>
  <si>
    <t>YAHOO! INC PEAD 4Q16</t>
  </si>
  <si>
    <t>LSTR</t>
  </si>
  <si>
    <t>EXPO</t>
  </si>
  <si>
    <t>TRACTOR SUPPLY COMPANY PEAD 4Q16</t>
  </si>
  <si>
    <t>TRUEBLUE INC PEAD 4Q16</t>
  </si>
  <si>
    <t>SELECT COMFORT CORPORATION PEAD 4Q16</t>
  </si>
  <si>
    <t>HNI CORP PEAD 4Q16</t>
  </si>
  <si>
    <t>GRACO INC PEAD 4Q16</t>
  </si>
  <si>
    <t>NATUS MEDICAL INC PEAD 4Q16</t>
  </si>
  <si>
    <t>AMERICAN EXPRESS CO PEAD 4Q16</t>
  </si>
  <si>
    <t>BJ'S RESTAURANTS INC PEAD 4Q16</t>
  </si>
  <si>
    <t>BANCORPSOUTH INC PEAD 4Q16</t>
  </si>
  <si>
    <t>CORE LABORATORIES N.V. PEAD 4Q16</t>
  </si>
  <si>
    <t>COHEN &amp; STEERS INC PEAD 4Q16</t>
  </si>
  <si>
    <t>CITRIX SYSTEMS INC PEAD 4Q16</t>
  </si>
  <si>
    <t>DOVER CORP PEAD 4Q16</t>
  </si>
  <si>
    <t>EXPONENT INC PEAD 4Q16</t>
  </si>
  <si>
    <t>30214U102</t>
  </si>
  <si>
    <t>GENUINE PARTS CO PEAD 4Q16</t>
  </si>
  <si>
    <t>HALLIBURTON CO PEAD 4Q16</t>
  </si>
  <si>
    <t>HEXCEL CORP PEAD 4Q16</t>
  </si>
  <si>
    <t>KAISER ALUMINUM CORP PEAD 4Q16</t>
  </si>
  <si>
    <t>KINDER MORGAN INC PEAD 4Q16</t>
  </si>
  <si>
    <t>LANDSTAR SYSTEM INC PEAD 4Q16</t>
  </si>
  <si>
    <t>MATTEL INC PEAD 4Q16</t>
  </si>
  <si>
    <t>PACKAGING CORP OF AMERICA PEAD 4Q16</t>
  </si>
  <si>
    <t>REYNOLDS AMERICAN INC PEAD 4Q16</t>
  </si>
  <si>
    <t>STEEL DYNAMICS INC PEAD 4Q16</t>
  </si>
  <si>
    <t>TUPPERWARE BRANDS CORP PEAD 4Q16</t>
  </si>
  <si>
    <t>UMPQUA HOLDINGS CORP PEAD 4Q16</t>
  </si>
  <si>
    <t>WD-40 CO PEAD 4Q16</t>
  </si>
  <si>
    <t>XILINX INC PEAD 4Q16</t>
  </si>
  <si>
    <t>NWE</t>
  </si>
  <si>
    <t>RS</t>
  </si>
  <si>
    <t>NUE</t>
  </si>
  <si>
    <t>SYNTEL INC PEAD 4Q16</t>
  </si>
  <si>
    <t>SEI INVESTMENTS COMPANY PEAD 4Q16</t>
  </si>
  <si>
    <t>BOSTON BEER COMPANY INC-A PEAD 4Q16</t>
  </si>
  <si>
    <t>IMAX CORP PEAD 4Q16</t>
  </si>
  <si>
    <t>BANKUNITED INC PEAD 4Q16</t>
  </si>
  <si>
    <t>ATHENAHEALTH INC PEAD 4Q16</t>
  </si>
  <si>
    <t>ALASKA AIR GROUP INC PEAD 4Q16</t>
  </si>
  <si>
    <t>BOISE CASCADE CO Earnings 4Q16</t>
  </si>
  <si>
    <t>BANK OF NEW YORK MELLON CORP PEAD 4Q16</t>
  </si>
  <si>
    <t>BNC BANCORP PEAD 4Q16</t>
  </si>
  <si>
    <t>CLEARWATER PAPER CORP PEAD 4Q16</t>
  </si>
  <si>
    <t>DUNKIN' BRANDS GROUP INC PEAD 4Q16</t>
  </si>
  <si>
    <t>DST SYSTEMS INC PEAD 4Q16</t>
  </si>
  <si>
    <t>ELECTRONICS FOR IMAGING Earnings 4Q16</t>
  </si>
  <si>
    <t>FIRST AMERICAN FINANCIAL PEAD 4Q16</t>
  </si>
  <si>
    <t>FIRST FINANCIAL BANCORP PEAD 4Q16</t>
  </si>
  <si>
    <t>FIFTH THIRD BANCORP PEAD 4Q16</t>
  </si>
  <si>
    <t>GATX CORP PEAD 4Q16</t>
  </si>
  <si>
    <t>GLACIER BANCORP INC PEAD 4Q16</t>
  </si>
  <si>
    <t>GREENHILL &amp; CO INC Earnings 4Q16</t>
  </si>
  <si>
    <t>HOME BANCSHARES INC PEAD 4Q16</t>
  </si>
  <si>
    <t>INSTEEL INDUSTRIES INC PEAD 4Q16</t>
  </si>
  <si>
    <t>ILLINOIS TOOL WORKS PEAD 4Q16</t>
  </si>
  <si>
    <t>KNOLL INC PEAD 4Q16</t>
  </si>
  <si>
    <t>LITHIA MOTORS INC-CL A PEAD 4Q16</t>
  </si>
  <si>
    <t>MB FINANCIAL INC PEAD 4Q16</t>
  </si>
  <si>
    <t>MAXIM INTEGRATED PRODUCTS PEAD 4Q16</t>
  </si>
  <si>
    <t>NUCOR CORP PEAD 4Q16</t>
  </si>
  <si>
    <t>NVR INC PEAD 4Q16</t>
  </si>
  <si>
    <t>NORTHWESTERN CORP PEAD 4Q16</t>
  </si>
  <si>
    <t>B03PGL4</t>
  </si>
  <si>
    <t>OPUS BANK Earnings 4Q16</t>
  </si>
  <si>
    <t>PEOPLE'S UNITED FINANCIAL PEAD 4Q16</t>
  </si>
  <si>
    <t>POOL CORP PEAD 4Q16</t>
  </si>
  <si>
    <t>PRIVATEBANCORP INC PEAD 4Q16</t>
  </si>
  <si>
    <t>RELIANCE STEEL &amp; ALUMINUM PEAD 4Q16</t>
  </si>
  <si>
    <t>SKECHERS USA INC-CL A PEAD 4Q16</t>
  </si>
  <si>
    <t>SNAP-ON INC PEAD 4Q16</t>
  </si>
  <si>
    <t>SONOCO PRODUCTS CO PEAD 4Q16</t>
  </si>
  <si>
    <t>STEWART INFORMATION SERVICES PEAD 4Q16</t>
  </si>
  <si>
    <t>SWIFT TRANSPORTATION CO Earnings 4Q16</t>
  </si>
  <si>
    <t>TEXAS CAPITAL BANCSHARES INC PEAD 4Q16</t>
  </si>
  <si>
    <t>T-MOBILE US INC Earnings 4Q16</t>
  </si>
  <si>
    <t>TRAVELERS COS INC/THE PEAD 4Q16</t>
  </si>
  <si>
    <t>TEXTRON INC PEAD 4Q16</t>
  </si>
  <si>
    <t>UNION PACIFIC CORP PEAD 4Q16</t>
  </si>
  <si>
    <t>VASCULAR SOLUTIONS INC Earnings 4Q16</t>
  </si>
  <si>
    <t>WALGREENS BOOTS ALLIANCE INC PEAD 4Q16</t>
  </si>
  <si>
    <t>WERNER ENTERPRISES INC PEAD 4Q16</t>
  </si>
  <si>
    <t>LECO</t>
  </si>
  <si>
    <t>ABAXIS INC Earnings 4Q16</t>
  </si>
  <si>
    <t>ASBURY AUTOMOTIVE GROUP Earnings 4Q16</t>
  </si>
  <si>
    <t>AKAMAI TECHNOLOGIES INC Earnings 4Q16</t>
  </si>
  <si>
    <t>CHIPOTLE MEXICAN GRILL INC Earnings 4Q16</t>
  </si>
  <si>
    <t>CENTENE CORP Earnings 4Q16</t>
  </si>
  <si>
    <t>ROCKWELL COLLINS INC PEAD 4Q16</t>
  </si>
  <si>
    <t>COMMVAULT SYSTEMS INC Earnings 4Q16</t>
  </si>
  <si>
    <t>DIGITALGLOBE INC Earnings 4Q16</t>
  </si>
  <si>
    <t>BRINKER INTERNATIONAL INC Earnings 4Q16</t>
  </si>
  <si>
    <t>GENERAL ELECTRIC CO PEAD 4Q16</t>
  </si>
  <si>
    <t>HONEYWELL INTERNATIONAL INC PEAD 4Q16</t>
  </si>
  <si>
    <t>JUNIPER NETWORKS INC Earnings 4Q16</t>
  </si>
  <si>
    <t>LINCOLN ELECTRIC HOLDINGS PEAD 4Q16</t>
  </si>
  <si>
    <t>MANPOWERGROUP INC PEAD 4Q16</t>
  </si>
  <si>
    <t>MCDONALD'S CORP PEAD 4Q16</t>
  </si>
  <si>
    <t>MOODY'S CORP PEAD 4Q16</t>
  </si>
  <si>
    <t>NETSUITE INC PEAD 4Q16</t>
  </si>
  <si>
    <t>NATURAL HEALTH TRENDS CORP Earnings 4Q16</t>
  </si>
  <si>
    <t>OWENS-ILLINOIS INC Earnings 4Q16</t>
  </si>
  <si>
    <t>POLARIS INDUSTRIES INC Earnings 4Q16</t>
  </si>
  <si>
    <t>SCHNITZER STEEL INDS INC-A Earnings 4Q16</t>
  </si>
  <si>
    <t>SYNCHRONY FINANCIAL PEAD 4Q16</t>
  </si>
  <si>
    <t>AT&amp;T INC PEAD 4Q16</t>
  </si>
  <si>
    <t>WEBSTER FINANCIAL CORP PEAD 4Q16</t>
  </si>
  <si>
    <t>CAA</t>
  </si>
  <si>
    <t>PCMI</t>
  </si>
  <si>
    <t>HMST</t>
  </si>
  <si>
    <t>KMB</t>
  </si>
  <si>
    <t>KN</t>
  </si>
  <si>
    <t>VASCULAR SOLUTIONS INC PEAD 4Q16</t>
  </si>
  <si>
    <t>OPUS BANK PEAD 4Q16</t>
  </si>
  <si>
    <t>ELECTRONICS FOR IMAGING PEAD 4Q16</t>
  </si>
  <si>
    <t>BOISE CASCADE CO PEAD 4Q16</t>
  </si>
  <si>
    <t>BARRICK GOLD CORP Earnings 4Q16</t>
  </si>
  <si>
    <t>B/E AEROSPACE INC PEAD 4Q16</t>
  </si>
  <si>
    <t>BIOGEN INC Earnings 4Q16</t>
  </si>
  <si>
    <t>BUFFALO WILD WINGS INC Earnings 4Q16</t>
  </si>
  <si>
    <t>CALATLANTIC GROUP INC Earnings 4Q16</t>
  </si>
  <si>
    <t>BYM1V49</t>
  </si>
  <si>
    <t>COMPASS MINERALS INTERNATION PEAD 4Q16</t>
  </si>
  <si>
    <t>ESSENDANT INC Earnings 4Q16</t>
  </si>
  <si>
    <t>EAGLE MATERIALS INC PEAD 4Q16</t>
  </si>
  <si>
    <t>GARMIN LTD Earnings 4Q16</t>
  </si>
  <si>
    <t>HOMESTREET INC PEAD 4Q16</t>
  </si>
  <si>
    <t>43785V102</t>
  </si>
  <si>
    <t>B4WHS46</t>
  </si>
  <si>
    <t>INTERSIL CORP-A PEAD 4Q16</t>
  </si>
  <si>
    <t>KIMBERLY-CLARK CORP PEAD 4Q16</t>
  </si>
  <si>
    <t>KNOWLES CORP PEAD 4Q16</t>
  </si>
  <si>
    <t>49926D109</t>
  </si>
  <si>
    <t>BJTD9L6</t>
  </si>
  <si>
    <t>KRATON CORP Earnings 4Q16</t>
  </si>
  <si>
    <t>SOUTHWEST AIRLINES CO Earnings 4Q16</t>
  </si>
  <si>
    <t>NXP SEMICONDUCTORS NV Earnings 4Q16</t>
  </si>
  <si>
    <t>PENSKE AUTOMOTIVE GROUP INC Earnings 4Q16</t>
  </si>
  <si>
    <t>PCM INC Earnings 4Q16</t>
  </si>
  <si>
    <t>69323K100</t>
  </si>
  <si>
    <t>PETMED EXPRESS INC PEAD 4Q16</t>
  </si>
  <si>
    <t>PLANET FITNESS INC - CL A Earnings 4Q16</t>
  </si>
  <si>
    <t>POLYONE CORPORATION Earnings 4Q16</t>
  </si>
  <si>
    <t>SONIC CORP PEAD 4Q16</t>
  </si>
  <si>
    <t>SUPERIOR ENERGY SERVICES INC PEAD 4Q16</t>
  </si>
  <si>
    <t>VF CORP PEAD 4Q16</t>
  </si>
  <si>
    <t>WESTERN DIGITAL CORP Earnings 4Q16</t>
  </si>
  <si>
    <t>TRU</t>
  </si>
  <si>
    <t>CASH</t>
  </si>
  <si>
    <t>CINF</t>
  </si>
  <si>
    <t>MMM</t>
  </si>
  <si>
    <t>TR</t>
  </si>
  <si>
    <t>SHW</t>
  </si>
  <si>
    <t>SCHNITZER STEEL INDS INC-A PEAD 4Q16</t>
  </si>
  <si>
    <t>POLARIS INDUSTRIES INC PEAD 4Q16</t>
  </si>
  <si>
    <t>OWENS-ILLINOIS INC PEAD 4Q16</t>
  </si>
  <si>
    <t>NATURAL HEALTH TRENDS CORP PEAD 4Q16</t>
  </si>
  <si>
    <t>DIGITALGLOBE INC PEAD 4Q16</t>
  </si>
  <si>
    <t>COMMVAULT SYSTEMS INC PEAD 4Q16</t>
  </si>
  <si>
    <t>CENTENE CORP PEAD 4Q16</t>
  </si>
  <si>
    <t>AKAMAI TECHNOLOGIES INC PEAD 4Q16</t>
  </si>
  <si>
    <t>ASBURY AUTOMOTIVE GROUP PEAD 4Q16</t>
  </si>
  <si>
    <t>APPLE INC PEAD 4Q16</t>
  </si>
  <si>
    <t>ABIOMED INC Earnings 4Q16</t>
  </si>
  <si>
    <t>ACORDA THERAPEUTICS INC Earnings 4Q16</t>
  </si>
  <si>
    <t>ASSURANT INC PEAD 4Q16</t>
  </si>
  <si>
    <t>ALEXION PHARMACEUTICALS INC Earnings 4Q16</t>
  </si>
  <si>
    <t>AMERIPRISE FINANCIAL INC PEAD 4Q16</t>
  </si>
  <si>
    <t>ON ASSIGNMENT INC Earnings 4Q16</t>
  </si>
  <si>
    <t>ASTEC INDUSTRIES INC PEAD 4Q16</t>
  </si>
  <si>
    <t>ALLEGHENY TECHNOLOGIES INC PEAD 4Q16</t>
  </si>
  <si>
    <t>ANIXTER INTERNATIONAL INC PEAD 4Q16</t>
  </si>
  <si>
    <t>BAXTER INTERNATIONAL INC PEAD 4Q16</t>
  </si>
  <si>
    <t>B&amp;G FOODS INC Earnings 4Q16</t>
  </si>
  <si>
    <t>POPULAR INC PEAD 4Q16</t>
  </si>
  <si>
    <t>META FINANCIAL GROUP INC PEAD 4Q16</t>
  </si>
  <si>
    <t>59100U108</t>
  </si>
  <si>
    <t>CEB INC PEAD 4Q16</t>
  </si>
  <si>
    <t>CHEMICAL FINANCIAL CORP PEAD 4Q16</t>
  </si>
  <si>
    <t>C.H. ROBINSON WORLDWIDE INC PEAD 4Q16</t>
  </si>
  <si>
    <t>CINCINNATI FINANCIAL CORP PEAD 4Q16</t>
  </si>
  <si>
    <t>CONMED CORP Earnings 4Q16</t>
  </si>
  <si>
    <t>CAPELLA EDUCATION CO PEAD 4Q16</t>
  </si>
  <si>
    <t>CARTER'S INC Earnings 4Q16</t>
  </si>
  <si>
    <t>CARLISLE COS INC PEAD 4Q16</t>
  </si>
  <si>
    <t>CVR ENERGY INC Earnings 4Q16</t>
  </si>
  <si>
    <t>CYNOSURE INC-A PEAD 4Q16</t>
  </si>
  <si>
    <t>DISCOVER FINANCIAL SERVICES PEAD 4Q16</t>
  </si>
  <si>
    <t>EXPRESS SCRIPTS HOLDING CO PEAD 4Q16</t>
  </si>
  <si>
    <t>ETHAN ALLEN INTERIORS INC PEAD 4Q16</t>
  </si>
  <si>
    <t>FRANKLIN ELECTRIC CO INC PEAD 4Q16</t>
  </si>
  <si>
    <t>COMFORT SYSTEMS USA INC Earnings 4Q16</t>
  </si>
  <si>
    <t>GREENBRIER COMPANIES INC PEAD 4Q16</t>
  </si>
  <si>
    <t>GNC HOLDINGS INC-CL A Earnings 4Q16</t>
  </si>
  <si>
    <t>HANESBRANDS INC Earnings 4Q16</t>
  </si>
  <si>
    <t>H&amp;E EQUIPMENT SERVICES INC Earnings 4Q16</t>
  </si>
  <si>
    <t>HUBBELL INC PEAD 4Q16</t>
  </si>
  <si>
    <t>II-VI INC PEAD 4Q16</t>
  </si>
  <si>
    <t>IROBOT CORP PEAD 4Q16</t>
  </si>
  <si>
    <t>LOCKHEED MARTIN CORP PEAD 4Q16</t>
  </si>
  <si>
    <t>LOGMEIN INC Earnings 4Q16</t>
  </si>
  <si>
    <t>MASCO CORP PEAD 4Q16</t>
  </si>
  <si>
    <t>MEDIDATA SOLUTIONS INC PEAD 4Q16</t>
  </si>
  <si>
    <t>MOBILE MINI INC PEAD 4Q16</t>
  </si>
  <si>
    <t>MUELLER INDUSTRIES INC PEAD 4Q16</t>
  </si>
  <si>
    <t>MELLANOX TECHNOLOGIES LTD Earnings 4Q16</t>
  </si>
  <si>
    <t>MARSH &amp; MCLENNAN COS PEAD 4Q16</t>
  </si>
  <si>
    <t>3M CO PEAD 4Q16</t>
  </si>
  <si>
    <t>88579Y101</t>
  </si>
  <si>
    <t>MOLINA HEALTHCARE INC Earnings 4Q16</t>
  </si>
  <si>
    <t>MERCURY SYSTEMS INC PEAD 4Q16</t>
  </si>
  <si>
    <t>MERITAGE HOMES CORP Earnings 4Q16</t>
  </si>
  <si>
    <t>NAVIGANT CONSULTING INC PEAD 4Q16</t>
  </si>
  <si>
    <t>NCR CORPORATION PEAD 4Q16</t>
  </si>
  <si>
    <t>NEUSTAR INC-CLASS A Earnings 4Q16</t>
  </si>
  <si>
    <t>NUVASIVE INC PEAD 4Q16</t>
  </si>
  <si>
    <t>PENTAIR PLC PEAD 4Q16</t>
  </si>
  <si>
    <t>BLS09M3</t>
  </si>
  <si>
    <t>PANERA BREAD COMPANY-CLASS A PEAD 4Q16</t>
  </si>
  <si>
    <t>PROTO LABS INC Earnings 4Q16</t>
  </si>
  <si>
    <t>RYDER SYSTEM INC PEAD 4Q16</t>
  </si>
  <si>
    <t>GIBRALTAR INDUSTRIES INC Earnings 4Q16</t>
  </si>
  <si>
    <t>RANGE RESOURCES CORP PEAD 4Q16</t>
  </si>
  <si>
    <t>SEALED AIR CORP Earnings 4Q16</t>
  </si>
  <si>
    <t>SERVICEMASTER GLOBAL HOLDING PEAD 4Q16</t>
  </si>
  <si>
    <t>SHERWIN-WILLIAMS CO/THE PEAD 4Q16</t>
  </si>
  <si>
    <t>SPS COMMERCE INC Earnings 4Q16</t>
  </si>
  <si>
    <t>STERICYCLE INC Earnings 4Q16</t>
  </si>
  <si>
    <t>SENSATA TECHNOLOGIES HOLDING PEAD 4Q16</t>
  </si>
  <si>
    <t>SYNAPTICS INC Earnings 4Q16</t>
  </si>
  <si>
    <t>GENTHERM INC Earnings 4Q16</t>
  </si>
  <si>
    <t>TENNANT CO PEAD 4Q16</t>
  </si>
  <si>
    <t>TEMPUR SEALY INTERNATIONAL I Earnings 4Q16</t>
  </si>
  <si>
    <t>TOOTSIE ROLL INDS PEAD 4Q16</t>
  </si>
  <si>
    <t>LENDINGTREE INC Earnings 4Q16</t>
  </si>
  <si>
    <t>TRIMAS CORP Earnings 4Q16</t>
  </si>
  <si>
    <t>TRANSUNION PEAD 4Q16</t>
  </si>
  <si>
    <t>89400J107</t>
  </si>
  <si>
    <t>BYMWL86</t>
  </si>
  <si>
    <t>TOTAL SYSTEM SERVICES INC PEAD 4Q16</t>
  </si>
  <si>
    <t>TWITTER INC Earnings 4Q16</t>
  </si>
  <si>
    <t>UNDER ARMOUR INC-CLASS A PEAD 4Q16</t>
  </si>
  <si>
    <t>USG CORP PEAD 4Q16</t>
  </si>
  <si>
    <t>UNITED TECHNOLOGIES CORP PEAD 4Q16</t>
  </si>
  <si>
    <t>VALERO ENERGY CORP PEAD 4Q16</t>
  </si>
  <si>
    <t>VALERO ENERGY PARTNERS LP PEAD 4Q16</t>
  </si>
  <si>
    <t>VERTEX PHARMACEUTICALS INC PEAD 4Q16</t>
  </si>
  <si>
    <t>WABTEC CORP PEAD 4Q16</t>
  </si>
  <si>
    <t>WADDELL &amp; REED FINANCIAL-A PEAD 4Q16</t>
  </si>
  <si>
    <t>WHIRLPOOL CORP PEAD 4Q16</t>
  </si>
  <si>
    <t>WESBANCO INC PEAD 4Q16</t>
  </si>
  <si>
    <t>YANDEX NV-A Earnings 4Q16</t>
  </si>
  <si>
    <t>CRY</t>
  </si>
  <si>
    <t>NDAQ</t>
  </si>
  <si>
    <t>BA</t>
  </si>
  <si>
    <t>MMYT</t>
  </si>
  <si>
    <t>AMSF</t>
  </si>
  <si>
    <t>WESTERN DIGITAL CORP PEAD 4Q16</t>
  </si>
  <si>
    <t>POLYONE CORPORATION PEAD 4Q16</t>
  </si>
  <si>
    <t>PCM INC PEAD 4Q16</t>
  </si>
  <si>
    <t>PENSKE AUTOMOTIVE GROUP INC PEAD 4Q16</t>
  </si>
  <si>
    <t>NXP SEMICONDUCTORS NV PEAD 4Q16</t>
  </si>
  <si>
    <t>SOUTHWEST AIRLINES CO PEAD 4Q16</t>
  </si>
  <si>
    <t>ESSENDANT INC PEAD 4Q16</t>
  </si>
  <si>
    <t>CALATLANTIC GROUP INC PEAD 4Q16</t>
  </si>
  <si>
    <t>BUFFALO WILD WINGS INC PEAD 4Q16</t>
  </si>
  <si>
    <t>BIOGEN INC PEAD 4Q16</t>
  </si>
  <si>
    <t>ARCH CAPITAL GROUP LTD PEAD 4Q16</t>
  </si>
  <si>
    <t>AGCO CORP PEAD 4Q16</t>
  </si>
  <si>
    <t>ASPEN INSURANCE HOLDINGS LTD PEAD 4Q16</t>
  </si>
  <si>
    <t>ALLY FINANCIAL INC PEAD 4Q16</t>
  </si>
  <si>
    <t>AMERISAFE INC PEAD 4Q16</t>
  </si>
  <si>
    <t>03071H100</t>
  </si>
  <si>
    <t>B0PPHS6</t>
  </si>
  <si>
    <t>ANIKA THERAPEUTICS INC PEAD 4Q16</t>
  </si>
  <si>
    <t>ARRIS INTERNATIONAL PLC PEAD 4Q16</t>
  </si>
  <si>
    <t>AVERY DENNISON CORP PEAD 4Q16</t>
  </si>
  <si>
    <t>BOEING CO/THE PEAD 4Q16</t>
  </si>
  <si>
    <t>CACI INTERNATIONAL INC -CL A PEAD 4Q16</t>
  </si>
  <si>
    <t>CHEESECAKE FACTORY INC/THE PEAD 4Q16</t>
  </si>
  <si>
    <t>COMCAST CORP-CLASS A PEAD 4Q16</t>
  </si>
  <si>
    <t>CIMPRESS NV PEAD 4Q16</t>
  </si>
  <si>
    <t>CABOT OIL &amp; GAS CORP Earnings 4Q16</t>
  </si>
  <si>
    <t>CRYOLIFE INC PEAD 4Q16</t>
  </si>
  <si>
    <t>DTE ENERGY COMPANY PEAD 4Q16</t>
  </si>
  <si>
    <t>8X8 INC PEAD 4Q16</t>
  </si>
  <si>
    <t>EXACT SCIENCES CORP PEAD 4Q16</t>
  </si>
  <si>
    <t>FORTUNE BRANDS HOME &amp; SECURI PEAD 4Q16</t>
  </si>
  <si>
    <t>F5 NETWORKS INC PEAD 4Q16</t>
  </si>
  <si>
    <t>FISERV INC PEAD 4Q16</t>
  </si>
  <si>
    <t>GENERAC HOLDINGS INC PEAD 4Q16</t>
  </si>
  <si>
    <t>WR GRACE &amp; CO PEAD 4Q16</t>
  </si>
  <si>
    <t>GRUBHUB INC PEAD 4Q16</t>
  </si>
  <si>
    <t>HESS CORP PEAD 4Q16</t>
  </si>
  <si>
    <t>HUB GROUP INC-CL A PEAD 4Q16</t>
  </si>
  <si>
    <t>INGERSOLL-RAND PLC PEAD 4Q16</t>
  </si>
  <si>
    <t>KNIGHT TRANSPORTATION INC PEAD 4Q16</t>
  </si>
  <si>
    <t>COCA-COLA CO/THE PEAD 4Q16</t>
  </si>
  <si>
    <t>LEAR CORP PEAD 4Q16</t>
  </si>
  <si>
    <t>LIFEPOINT HEALTH INC Earnings 4Q16</t>
  </si>
  <si>
    <t>MKS INSTRUMENTS INC PEAD 4Q16</t>
  </si>
  <si>
    <t>MERIT MEDICAL SYSTEMS INC PEAD 4Q16</t>
  </si>
  <si>
    <t>MAKEMYTRIP LTD PEAD 4Q16</t>
  </si>
  <si>
    <t>B552PC2</t>
  </si>
  <si>
    <t>MURPHY OIL CORP PEAD 4Q16</t>
  </si>
  <si>
    <t>NASDAQ INC PEAD 4Q16</t>
  </si>
  <si>
    <t>NEWMONT MINING CORP PEAD 4Q16</t>
  </si>
  <si>
    <t>NEWMARKET CORP PEAD 4Q16</t>
  </si>
  <si>
    <t>NATIONAL OILWELL VARCO INC PEAD 4Q16</t>
  </si>
  <si>
    <t>SERVICENOW INC PEAD 4Q16</t>
  </si>
  <si>
    <t>NETGEAR INC PEAD 4Q16</t>
  </si>
  <si>
    <t>NUTRISYSTEM INC PEAD 4Q16</t>
  </si>
  <si>
    <t>OWENS CORNING PEAD 4Q16</t>
  </si>
  <si>
    <t>O'REILLY AUTOMOTIVE INC PEAD 4Q16</t>
  </si>
  <si>
    <t>PBF ENERGY INC-CLASS A Earnings 4Q16</t>
  </si>
  <si>
    <t>PILGRIM'S PRIDE CORP PEAD 4Q16</t>
  </si>
  <si>
    <t>PAREXEL INTERNATIONAL CORP PEAD 4Q16</t>
  </si>
  <si>
    <t>PTC INC PEAD 4Q16</t>
  </si>
  <si>
    <t>RPC INC PEAD 4Q16</t>
  </si>
  <si>
    <t>ROBERT HALF INTL INC PEAD 4Q16</t>
  </si>
  <si>
    <t>ROLLINS INC PEAD 4Q16</t>
  </si>
  <si>
    <t>SHUTTERFLY INC PEAD 4Q16</t>
  </si>
  <si>
    <t>SIX FLAGS ENTERTAINMENT CORP PEAD 4Q16</t>
  </si>
  <si>
    <t>SILGAN HOLDINGS INC PEAD 4Q16</t>
  </si>
  <si>
    <t>STRAYER EDUCATION INC PEAD 4Q16</t>
  </si>
  <si>
    <t>STANDEX INTERNATIONAL CORP Earnings 4Q16</t>
  </si>
  <si>
    <t>INTERFACE INC PEAD 4Q16</t>
  </si>
  <si>
    <t>TESLA MOTORS INC PEAD 4Q16</t>
  </si>
  <si>
    <t>MONOTYPE IMAGING HOLDINGS IN Earnings 4Q16</t>
  </si>
  <si>
    <t>UNIVERSAL HEALTH SERVICES-B PEAD 4Q16</t>
  </si>
  <si>
    <t>VIRGIN AMERICA INC PEAD 4Q16</t>
  </si>
  <si>
    <t>ENCORE WIRE CORP PEAD 4Q16</t>
  </si>
  <si>
    <t>WASTE MANAGEMENT INC PEAD 4Q16</t>
  </si>
  <si>
    <t>WYNDHAM WORLDWIDE CORP PEAD 4Q16</t>
  </si>
  <si>
    <t>XL GROUP LTD PEAD 4Q16</t>
  </si>
  <si>
    <t>BD95VZ8</t>
  </si>
  <si>
    <t>DK</t>
  </si>
  <si>
    <t>LITE</t>
  </si>
  <si>
    <t>VCRA</t>
  </si>
  <si>
    <t>CHDN</t>
  </si>
  <si>
    <t>WSFS</t>
  </si>
  <si>
    <t>LLL</t>
  </si>
  <si>
    <t>ORI</t>
  </si>
  <si>
    <t>MO</t>
  </si>
  <si>
    <t>SWK</t>
  </si>
  <si>
    <t>VVI</t>
  </si>
  <si>
    <t>KAMN</t>
  </si>
  <si>
    <t>MSCI</t>
  </si>
  <si>
    <t>AMGN</t>
  </si>
  <si>
    <t>IDA</t>
  </si>
  <si>
    <t>ATR</t>
  </si>
  <si>
    <t>CMS</t>
  </si>
  <si>
    <t>TFX</t>
  </si>
  <si>
    <t>YANDEX NV-A PEAD 4Q16</t>
  </si>
  <si>
    <t>TWITTER INC PEAD 4Q16</t>
  </si>
  <si>
    <t>TRIMAS CORP PEAD 4Q16</t>
  </si>
  <si>
    <t>LENDINGTREE INC PEAD 4Q16</t>
  </si>
  <si>
    <t>TEMPUR SEALY INTERNATIONAL I PEAD 4Q16</t>
  </si>
  <si>
    <t>GENTHERM INC PEAD 4Q16</t>
  </si>
  <si>
    <t>SYNAPTICS INC PEAD 4Q16</t>
  </si>
  <si>
    <t>STERICYCLE INC PEAD 4Q16</t>
  </si>
  <si>
    <t>SEALED AIR CORP PEAD 4Q16</t>
  </si>
  <si>
    <t>GIBRALTAR INDUSTRIES INC PEAD 4Q16</t>
  </si>
  <si>
    <t>PROTO LABS INC PEAD 4Q16</t>
  </si>
  <si>
    <t>MERITAGE HOMES CORP PEAD 4Q16</t>
  </si>
  <si>
    <t>MOLINA HEALTHCARE INC PEAD 4Q16</t>
  </si>
  <si>
    <t>LOGMEIN INC PEAD 4Q16</t>
  </si>
  <si>
    <t>HANESBRANDS INC PEAD 4Q16</t>
  </si>
  <si>
    <t>GNC HOLDINGS INC-CL A PEAD 4Q16</t>
  </si>
  <si>
    <t>COMFORT SYSTEMS USA INC PEAD 4Q16</t>
  </si>
  <si>
    <t>CARTER'S INC PEAD 4Q16</t>
  </si>
  <si>
    <t>CONMED CORP PEAD 4Q16</t>
  </si>
  <si>
    <t>ALEXION PHARMACEUTICALS INC PEAD 4Q16</t>
  </si>
  <si>
    <t>ACORDA THERAPEUTICS INC PEAD 4Q16</t>
  </si>
  <si>
    <t>ABIOMED INC PEAD 4Q16</t>
  </si>
  <si>
    <t>AETNA INC PEAD 4Q16</t>
  </si>
  <si>
    <t>ARTHUR J GALLAGHER &amp; CO PEAD 4Q16</t>
  </si>
  <si>
    <t>ALDER BIOPHARMACEUTICALS INC PEAD 4Q16</t>
  </si>
  <si>
    <t>AUTOLIV INC PEAD 4Q16</t>
  </si>
  <si>
    <t>AFFILIATED MANAGERS GROUP Earnings 4Q16</t>
  </si>
  <si>
    <t>AMGEN INC PEAD 4Q16</t>
  </si>
  <si>
    <t>AMAZON.COM INC PEAD 4Q16</t>
  </si>
  <si>
    <t>AIR PRODUCTS &amp; CHEMICALS INC PEAD 4Q16</t>
  </si>
  <si>
    <t>ALTISOURCE PORTFOLIO SOL PEAD 4Q16</t>
  </si>
  <si>
    <t>Real Estate</t>
  </si>
  <si>
    <t>APTARGROUP INC PEAD 4Q16</t>
  </si>
  <si>
    <t>ATRICURE INC PEAD 4Q16</t>
  </si>
  <si>
    <t>AVNET INC PEAD 4Q16</t>
  </si>
  <si>
    <t>AXALTA COATING SYSTEMS LTD PEAD 4Q16</t>
  </si>
  <si>
    <t>BRUNSWICK CORP PEAD 4Q16</t>
  </si>
  <si>
    <t>BIOMARIN PHARMACEUTICAL INC PEAD 4Q16</t>
  </si>
  <si>
    <t>BEMIS COMPANY PEAD 4Q16</t>
  </si>
  <si>
    <t>BRISTOL-MYERS SQUIBB CO PEAD 4Q16</t>
  </si>
  <si>
    <t>BOFI HOLDING INC PEAD 4Q16</t>
  </si>
  <si>
    <t>BROADSOFT INC Earnings 4Q16</t>
  </si>
  <si>
    <t>CA INC PEAD 4Q16</t>
  </si>
  <si>
    <t>CBRE GROUP INC - A PEAD 4Q16</t>
  </si>
  <si>
    <t>CHICAGO BRIDGE &amp; IRON CO NV PEAD 4Q16</t>
  </si>
  <si>
    <t>CEMPRA INC PEAD 4Q16</t>
  </si>
  <si>
    <t>COLFAX CORP PEAD 4Q16</t>
  </si>
  <si>
    <t>COGNEX CORP Earnings 4Q16</t>
  </si>
  <si>
    <t>CHURCHILL DOWNS INC PEAD 4Q16</t>
  </si>
  <si>
    <t>CHOICE HOTELS INTL INC PEAD 4Q16</t>
  </si>
  <si>
    <t>COMMERCIAL METALS CO PEAD 4Q16</t>
  </si>
  <si>
    <t>CMS ENERGY CORP PEAD 4Q16</t>
  </si>
  <si>
    <t>CARPENTER TECHNOLOGY PEAD 4Q16</t>
  </si>
  <si>
    <t>CIRRUS LOGIC INC PEAD 4Q16</t>
  </si>
  <si>
    <t>DECKERS OUTDOOR CORP PEAD 4Q16</t>
  </si>
  <si>
    <t>DELEK US HOLDINGS INC Earnings 4Q16</t>
  </si>
  <si>
    <t>B142DK9</t>
  </si>
  <si>
    <t>DELUXE CORP PEAD 4Q16</t>
  </si>
  <si>
    <t>DIAMOND OFFSHORE DRILLING Earnings 4Q16</t>
  </si>
  <si>
    <t>DOW CHEMICAL CO/THE PEAD 4Q16</t>
  </si>
  <si>
    <t>DR PEPPER SNAPPLE GROUP INC PEAD 4Q16</t>
  </si>
  <si>
    <t>DRIL-QUIP INC PEAD 4Q16</t>
  </si>
  <si>
    <t>US ECOLOGY INC PEAD 4Q16</t>
  </si>
  <si>
    <t>ELLIE MAE INC PEAD 4Q16</t>
  </si>
  <si>
    <t>EASTMAN CHEMICAL CO PEAD 4Q16</t>
  </si>
  <si>
    <t>EQT CORP PEAD 4Q16</t>
  </si>
  <si>
    <t>EXLSERVICE HOLDINGS INC PEAD 4Q16</t>
  </si>
  <si>
    <t>EXPEDIA INC PEAD 4Q16</t>
  </si>
  <si>
    <t>FIRSTCASH INC PEAD 4Q16</t>
  </si>
  <si>
    <t>33767D105</t>
  </si>
  <si>
    <t>BZCG9B4</t>
  </si>
  <si>
    <t>FTI CONSULTING INC PEAD 4Q16</t>
  </si>
  <si>
    <t>FLOWSERVE CORP PEAD 4Q16</t>
  </si>
  <si>
    <t>GIGAMON INC PEAD 4Q16</t>
  </si>
  <si>
    <t>CHART INDUSTRIES INC PEAD 4Q16</t>
  </si>
  <si>
    <t>GREAT WESTERN BANCORP INC PEAD 4Q16</t>
  </si>
  <si>
    <t>IDACORP INC PEAD 4Q16</t>
  </si>
  <si>
    <t>INTERDIGITAL INC PEAD 4Q16</t>
  </si>
  <si>
    <t>INTEGRATED DEVICE TECH INC Earnings 4Q16</t>
  </si>
  <si>
    <t>INC RESEARCH HOLDINGS INC-A Earnings 4Q16</t>
  </si>
  <si>
    <t>IPG PHOTONICS CORP PEAD 4Q16</t>
  </si>
  <si>
    <t>INNOPHOS HOLDINGS INC PEAD 4Q16</t>
  </si>
  <si>
    <t>INTEGER HOLDINGS CORP PEAD 4Q16</t>
  </si>
  <si>
    <t>JOHN B. SANFILIPPO &amp; SON INC Earnings 4Q16</t>
  </si>
  <si>
    <t>KAMAN CORP PEAD 4Q16</t>
  </si>
  <si>
    <t>LEGGETT &amp; PLATT INC PEAD 4Q16</t>
  </si>
  <si>
    <t>LUMENTUM HOLDINGS INC PEAD 4Q16</t>
  </si>
  <si>
    <t>55024U109</t>
  </si>
  <si>
    <t>BYM9ZP2</t>
  </si>
  <si>
    <t>LKQ CORP PEAD 4Q16</t>
  </si>
  <si>
    <t>L-3 COMMUNICATIONS HOLDINGS PEAD 4Q16</t>
  </si>
  <si>
    <t>LINKEDIN CORP - A PEAD 4Q16</t>
  </si>
  <si>
    <t>MEDNAX INC PEAD 4Q16</t>
  </si>
  <si>
    <t>MEREDITH CORP PEAD 4Q16</t>
  </si>
  <si>
    <t>M/I HOMES INC PEAD 4Q16</t>
  </si>
  <si>
    <t>MEAD JOHNSON NUTRITION CO PEAD 4Q16</t>
  </si>
  <si>
    <t>ALTRIA GROUP INC PEAD 4Q16</t>
  </si>
  <si>
    <t>02209S103</t>
  </si>
  <si>
    <t>MARATHON PETROLEUM CORP PEAD 4Q16</t>
  </si>
  <si>
    <t>MSCI INC PEAD 4Q16</t>
  </si>
  <si>
    <t>55354G100</t>
  </si>
  <si>
    <t>B2972D2</t>
  </si>
  <si>
    <t>NEW MEDIA INVESTMENT GROUP PEAD 4Q16</t>
  </si>
  <si>
    <t>INSIGHT ENTERPRISES INC PEAD 4Q16</t>
  </si>
  <si>
    <t>OLD DOMINION FREIGHT LINE PEAD 4Q16</t>
  </si>
  <si>
    <t>ORTHOFIX INTERNATIONAL NV Earnings 4Q16</t>
  </si>
  <si>
    <t>OCEANEERING INTL INC PEAD 4Q16</t>
  </si>
  <si>
    <t>OIL STATES INTERNATIONAL INC PEAD 4Q16</t>
  </si>
  <si>
    <t>OMNICELL INC PEAD 4Q16</t>
  </si>
  <si>
    <t>OLD REPUBLIC INTL CORP PEAD 4Q16</t>
  </si>
  <si>
    <t>OSI SYSTEMS INC PEAD 4Q16</t>
  </si>
  <si>
    <t>PATRICK INDUSTRIES INC PEAD 4Q16</t>
  </si>
  <si>
    <t>PATTERSON-UTI ENERGY INC PEAD 4Q16</t>
  </si>
  <si>
    <t>SEATTLE GENETICS INC PEAD 4Q16</t>
  </si>
  <si>
    <t>SIMPSON MANUFACTURING CO INC PEAD 4Q16</t>
  </si>
  <si>
    <t>STARZ - A PEAD 4Q16</t>
  </si>
  <si>
    <t>SUPERIOR INDUSTRIES INTL PEAD 4Q16</t>
  </si>
  <si>
    <t>STANLEY BLACK &amp; DECKER INC PEAD 4Q16</t>
  </si>
  <si>
    <t>B3Q2FJ4</t>
  </si>
  <si>
    <t>TERADATA CORP PEAD 4Q16</t>
  </si>
  <si>
    <t>TELEFLEX INC PEAD 4Q16</t>
  </si>
  <si>
    <t>UNITED BANKSHARES INC PEAD 4Q16</t>
  </si>
  <si>
    <t>VISTEON CORP PEAD 4Q16</t>
  </si>
  <si>
    <t>VOCERA COMMUNICATIONS INC PEAD 4Q16</t>
  </si>
  <si>
    <t>92857F107</t>
  </si>
  <si>
    <t>B76LYJ2</t>
  </si>
  <si>
    <t>VERISIGN INC PEAD 4Q16</t>
  </si>
  <si>
    <t>VIAD CORP PEAD 4Q16</t>
  </si>
  <si>
    <t>92552R406</t>
  </si>
  <si>
    <t>B01KGF5</t>
  </si>
  <si>
    <t>WSFS FINANCIAL CORP PEAD 4Q16</t>
  </si>
  <si>
    <t>WEST PHARMACEUTICAL SERVICES PEAD 4Q16</t>
  </si>
  <si>
    <t>WORLD WRESTLING ENTERTAIN-A PEAD 4Q16</t>
  </si>
  <si>
    <t>XCEL ENERGY INC PEAD 4Q16</t>
  </si>
  <si>
    <t>HSKA</t>
  </si>
  <si>
    <t>HWAY</t>
  </si>
  <si>
    <t>KS</t>
  </si>
  <si>
    <t>BGFV</t>
  </si>
  <si>
    <t>CBOE</t>
  </si>
  <si>
    <t>ADIENT PLC Spin-Off Value-L/S</t>
  </si>
  <si>
    <t>ADNT</t>
  </si>
  <si>
    <t>STANDEX INTERNATIONAL CORP PEAD 4Q16</t>
  </si>
  <si>
    <t>PBF ENERGY INC-CLASS A PEAD 4Q16</t>
  </si>
  <si>
    <t>CABOT OIL &amp; GAS CORP PEAD 4Q16</t>
  </si>
  <si>
    <t>AARON'S INC PEAD 4Q16</t>
  </si>
  <si>
    <t>ABBVIE INC PEAD 4Q16</t>
  </si>
  <si>
    <t>ADVISORY BOARD CO/THE Earnings 4Q16</t>
  </si>
  <si>
    <t>ACADIA HEALTHCARE CO INC Earnings 4Q16</t>
  </si>
  <si>
    <t>ADEPTUS HEALTH INC-CLASS A Earnings 4Q16</t>
  </si>
  <si>
    <t>AMSURG CORP Earnings 4Q16</t>
  </si>
  <si>
    <t>AUTONATION INC PEAD 4Q16</t>
  </si>
  <si>
    <t>BIG 5 SPORTING GOODS CORP Earnings 4Q16</t>
  </si>
  <si>
    <t>08915P101</t>
  </si>
  <si>
    <t>BLOOMIN' BRANDS INC PEAD 4Q16</t>
  </si>
  <si>
    <t>CALLIDUS SOFTWARE INC Earnings 4Q16</t>
  </si>
  <si>
    <t>CAVIUM INC Earnings 4Q16</t>
  </si>
  <si>
    <t>CBOE HOLDINGS INC PEAD 4Q16</t>
  </si>
  <si>
    <t>12503M108</t>
  </si>
  <si>
    <t>B5834C5</t>
  </si>
  <si>
    <t>CHUY'S HOLDINGS INC Earnings 4Q16</t>
  </si>
  <si>
    <t>CIRCOR INTERNATIONAL INC PEAD 4Q16</t>
  </si>
  <si>
    <t>CONSOL ENERGY INC Earnings 4Q16</t>
  </si>
  <si>
    <t>CAPITAL SENIOR LIVING CORP Earnings 4Q16</t>
  </si>
  <si>
    <t>DISCOVERY COMMUNICATIONS-A Earnings 4Q16</t>
  </si>
  <si>
    <t>DEVRY EDUCATION GROUP INC Earnings 4Q16</t>
  </si>
  <si>
    <t>ENVISION HEALTHCARE HOLDINGS Earnings 4Q16</t>
  </si>
  <si>
    <t>GRANITE CONSTRUCTION INC PEAD 4Q16</t>
  </si>
  <si>
    <t>HESKA CORP Earnings 4Q16</t>
  </si>
  <si>
    <t>42805E306</t>
  </si>
  <si>
    <t>B44C366</t>
  </si>
  <si>
    <t>HERSHEY CO/THE PEAD 4Q16</t>
  </si>
  <si>
    <t>HUNTSMAN CORP PEAD 4Q16</t>
  </si>
  <si>
    <t>HEALTHWAYS INC Earnings 4Q16</t>
  </si>
  <si>
    <t>HYSTER-YALE MATERIALS Earnings 4Q16</t>
  </si>
  <si>
    <t>MARINEMAX INC Earnings 4Q16</t>
  </si>
  <si>
    <t>IDEXX LABORATORIES INC Earnings 4Q16</t>
  </si>
  <si>
    <t>ILLUMINA INC Earnings 4Q16</t>
  </si>
  <si>
    <t>INCYTE CORP Earnings 4Q16</t>
  </si>
  <si>
    <t>INPHI CORP Earnings 4Q16</t>
  </si>
  <si>
    <t>KAPSTONE PAPER AND PACKAGING Earnings 4Q16</t>
  </si>
  <si>
    <t>48562P103</t>
  </si>
  <si>
    <t>B0L2NP0</t>
  </si>
  <si>
    <t>LEGG MASON INC PEAD 4Q16</t>
  </si>
  <si>
    <t>LIFELOCK INC Earnings 4Q16</t>
  </si>
  <si>
    <t>MOSAIC CO/THE Earnings 4Q16</t>
  </si>
  <si>
    <t>INSPERITY INC Earnings 4Q16</t>
  </si>
  <si>
    <t>OSHKOSH CORP Earnings 4Q16</t>
  </si>
  <si>
    <t>ROYAL CARIBBEAN CRUISES LTD PEAD 4Q16</t>
  </si>
  <si>
    <t>SANMINA CORP Earnings 4Q16</t>
  </si>
  <si>
    <t>SURGICAL CARE AFFILIATES INC Earnings 4Q16</t>
  </si>
  <si>
    <t>TENNECO INC PEAD 4Q16</t>
  </si>
  <si>
    <t>TEAM INC Earnings 4Q16</t>
  </si>
  <si>
    <t>TRINET GROUP INC Earnings 4Q16</t>
  </si>
  <si>
    <t>VEECO INSTRUMENTS INC Earnings 4Q16</t>
  </si>
  <si>
    <t>VIRTUS INVESTMENT PARTNERS PEAD 4Q16</t>
  </si>
  <si>
    <t>WEBMD HEALTH CORP Earnings 4Q16</t>
  </si>
  <si>
    <t>WESTERN REFINING INC Earnings 4Q16</t>
  </si>
  <si>
    <t>XNCR</t>
  </si>
  <si>
    <t>BREW</t>
  </si>
  <si>
    <t>NSM</t>
  </si>
  <si>
    <t>NWN</t>
  </si>
  <si>
    <t>HZN</t>
  </si>
  <si>
    <t>YUM CHINA HOLDINGS INC Spin-Off Value-L/S</t>
  </si>
  <si>
    <t>YUMC</t>
  </si>
  <si>
    <t>WESTERN REFINING INC PEAD 4Q16</t>
  </si>
  <si>
    <t>ORTHOFIX INTERNATIONAL NV PEAD 4Q16</t>
  </si>
  <si>
    <t>JOHN B. SANFILIPPO &amp; SON INC PEAD 4Q16</t>
  </si>
  <si>
    <t>INC RESEARCH HOLDINGS INC-A PEAD 4Q16</t>
  </si>
  <si>
    <t>INTEGRATED DEVICE TECH INC PEAD 4Q16</t>
  </si>
  <si>
    <t>DIAMOND OFFSHORE DRILLING PEAD 4Q16</t>
  </si>
  <si>
    <t>DELEK US HOLDINGS INC PEAD 4Q16</t>
  </si>
  <si>
    <t>COGNEX CORP PEAD 4Q16</t>
  </si>
  <si>
    <t>AFFILIATED MANAGERS GROUP PEAD 4Q16</t>
  </si>
  <si>
    <t>ALBANY INTL CORP-CL A PEAD 4Q16</t>
  </si>
  <si>
    <t>ANADARKO PETROLEUM CORP PEAD 4Q16</t>
  </si>
  <si>
    <t>ARMSTRONG WORLD INDUSTRIES PEAD 4Q16</t>
  </si>
  <si>
    <t>BELDEN INC Earnings 4Q16</t>
  </si>
  <si>
    <t>CRAFT BREW ALLIANCE INC Earnings 4Q16</t>
  </si>
  <si>
    <t>BRUKER CORP Earnings 4Q16</t>
  </si>
  <si>
    <t>CARDINAL HEALTH INC PEAD 4Q16</t>
  </si>
  <si>
    <t>AVIS BUDGET GROUP INC Earnings 4Q16</t>
  </si>
  <si>
    <t>CEVA INC Earnings 4Q16</t>
  </si>
  <si>
    <t>CF INDUSTRIES HOLDINGS INC Earnings 4Q16</t>
  </si>
  <si>
    <t>CHECK POINT SOFTWARE TECH PEAD 4Q16</t>
  </si>
  <si>
    <t>CHEMTURA CORP PEAD 4Q16</t>
  </si>
  <si>
    <t>COOPER-STANDARD HOLDING PEAD 4Q16</t>
  </si>
  <si>
    <t>CENTURYLINK INC PEAD 4Q16</t>
  </si>
  <si>
    <t>CLAYTON WILLIAMS ENERGY INC Earnings 4Q16</t>
  </si>
  <si>
    <t>DOMINION RESOURCES INC/VA PEAD 4Q16</t>
  </si>
  <si>
    <t>DIPLOMAT PHARMACY INC Earnings 4Q16</t>
  </si>
  <si>
    <t>ENSIGN GROUP INC/THE Earnings 4Q16</t>
  </si>
  <si>
    <t>EVERTEC INC Earnings 4Q16</t>
  </si>
  <si>
    <t>GREEN PLAINS INC PEAD 4Q16</t>
  </si>
  <si>
    <t>HFF INC-CLASS A Earnings 4Q16</t>
  </si>
  <si>
    <t>HOLOGIC INC Earnings 4Q16</t>
  </si>
  <si>
    <t>HORIZON GLOBAL CORP Earnings 4Q16</t>
  </si>
  <si>
    <t>44052W104</t>
  </si>
  <si>
    <t>BYM7727</t>
  </si>
  <si>
    <t>JONES LANG LASALLE INC Earnings 4Q16</t>
  </si>
  <si>
    <t>KATE SPADE &amp; CO Earnings 4Q16</t>
  </si>
  <si>
    <t>LOEWS CORP PEAD 4Q16</t>
  </si>
  <si>
    <t>LHC GROUP INC Earnings 4Q16</t>
  </si>
  <si>
    <t>LUMINEX CORP PEAD 4Q16</t>
  </si>
  <si>
    <t>LOUISIANA-PACIFIC CORP PEAD 4Q16</t>
  </si>
  <si>
    <t>LEVEL 3 COMMUNICATIONS INC PEAD 4Q16</t>
  </si>
  <si>
    <t>MERCURY GENERAL CORP PEAD 4Q16</t>
  </si>
  <si>
    <t>MGP INGREDIENTS INC Earnings 4Q16</t>
  </si>
  <si>
    <t>NAUTILUS INC PEAD 4Q16</t>
  </si>
  <si>
    <t>NATIONSTAR MORTGAGE HOLDINGS Earnings 4Q16</t>
  </si>
  <si>
    <t>63861C109</t>
  </si>
  <si>
    <t>B7F8P79</t>
  </si>
  <si>
    <t>NORTHWEST NATURAL GAS CO Earnings 4Q16</t>
  </si>
  <si>
    <t>ONE GAS INC PEAD 4Q16</t>
  </si>
  <si>
    <t>PACIRA PHARMACEUTICALS INC Earnings 4Q16</t>
  </si>
  <si>
    <t>PUBLIC SERVICE ENTERPRISE GP PEAD 4Q16</t>
  </si>
  <si>
    <t>PRA HEALTH SCIENCES INC Earnings 4Q16</t>
  </si>
  <si>
    <t>ROGERS CORP Earnings 4Q16</t>
  </si>
  <si>
    <t>ROPER TECHNOLOGIES INC PEAD 4Q16</t>
  </si>
  <si>
    <t>RR DONNELLEY &amp; SONS CO Earnings 4Q16</t>
  </si>
  <si>
    <t>BYND5W0</t>
  </si>
  <si>
    <t>RED ROBIN GOURMET BURGERS Earnings 4Q16</t>
  </si>
  <si>
    <t>SOUTHERN CO/THE PEAD 4Q16</t>
  </si>
  <si>
    <t>BIO-TECHNE CORP PEAD 4Q16</t>
  </si>
  <si>
    <t>TEREX CORP PEAD 4Q16</t>
  </si>
  <si>
    <t>TEGNA INC Earnings 4Q16</t>
  </si>
  <si>
    <t>TENET HEALTHCARE CORP PEAD 4Q16</t>
  </si>
  <si>
    <t>TOWER INTERNATIONAL INC Earnings 4Q16</t>
  </si>
  <si>
    <t>TUTOR PERINI CORP Earnings 4Q16</t>
  </si>
  <si>
    <t>TARGA RESOURCES CORP Earnings 4Q16</t>
  </si>
  <si>
    <t>VITAMIN SHOPPE INC Earnings 4Q16</t>
  </si>
  <si>
    <t>WHOLE FOODS MARKET INC Earnings 4Q16</t>
  </si>
  <si>
    <t>WILLIAMS COS INC PEAD 4Q16</t>
  </si>
  <si>
    <t>XENCOR INC Earnings 4Q16</t>
  </si>
  <si>
    <t>98401F105</t>
  </si>
  <si>
    <t>BGCYWN8</t>
  </si>
  <si>
    <t>BCE</t>
  </si>
  <si>
    <t>AMN</t>
  </si>
  <si>
    <t>RDCM</t>
  </si>
  <si>
    <t>WING</t>
  </si>
  <si>
    <t>AEP</t>
  </si>
  <si>
    <t>SAFT</t>
  </si>
  <si>
    <t>FDP</t>
  </si>
  <si>
    <t>ETN</t>
  </si>
  <si>
    <t>ECL</t>
  </si>
  <si>
    <t>K</t>
  </si>
  <si>
    <t>WEBMD HEALTH CORP PEAD 4Q16</t>
  </si>
  <si>
    <t>VEECO INSTRUMENTS INC PEAD 4Q16</t>
  </si>
  <si>
    <t>TRINET GROUP INC PEAD 4Q16</t>
  </si>
  <si>
    <t>TEAM INC PEAD 4Q16</t>
  </si>
  <si>
    <t>MOSAIC CO/THE PEAD 4Q16</t>
  </si>
  <si>
    <t>INCYTE CORP PEAD 4Q16</t>
  </si>
  <si>
    <t>ILLUMINA INC PEAD 4Q16</t>
  </si>
  <si>
    <t>IDEXX LABORATORIES INC PEAD 4Q16</t>
  </si>
  <si>
    <t>MARINEMAX INC PEAD 4Q16</t>
  </si>
  <si>
    <t>HORIZON GLOBAL CORP PEAD 4Q16</t>
  </si>
  <si>
    <t>HEALTHWAYS INC PEAD 4Q16</t>
  </si>
  <si>
    <t>ENVISION HEALTHCARE HOLDINGS PEAD 4Q16</t>
  </si>
  <si>
    <t>DISCOVERY COMMUNICATIONS-A PEAD 4Q16</t>
  </si>
  <si>
    <t>CHUY'S HOLDINGS INC PEAD 4Q16</t>
  </si>
  <si>
    <t>CAVIUM INC PEAD 4Q16</t>
  </si>
  <si>
    <t>CALLIDUS SOFTWARE INC PEAD 4Q16</t>
  </si>
  <si>
    <t>ADEPTUS HEALTH INC-CLASS A PEAD 4Q16</t>
  </si>
  <si>
    <t>ACADIA HEALTHCARE CO INC PEAD 4Q16</t>
  </si>
  <si>
    <t>ADVISORY BOARD CO/THE PEAD 4Q16</t>
  </si>
  <si>
    <t>APPLIED OPTOELECTRONICS INC Earnings 4Q16</t>
  </si>
  <si>
    <t>ATLAS AIR WORLDWIDE HOLDINGS Earnings 4Q16</t>
  </si>
  <si>
    <t>ACETO CORP Earnings 4Q16</t>
  </si>
  <si>
    <t>ARCHER-DANIELS-MIDLAND CO PEAD 4Q16</t>
  </si>
  <si>
    <t>AMERICAN ELECTRIC POWER PEAD 4Q16</t>
  </si>
  <si>
    <t>AIR METHODS CORP Earnings 4Q16</t>
  </si>
  <si>
    <t>AEROJET ROCKETDYNE HOLDINGS PEAD 4Q16</t>
  </si>
  <si>
    <t>AMETEK INC PEAD 4Q16</t>
  </si>
  <si>
    <t>AMEDISYS INC Earnings 4Q16</t>
  </si>
  <si>
    <t>AMN HEALTHCARE SERVICES INC Earnings 4Q16</t>
  </si>
  <si>
    <t>ANI PHARMACEUTICALS INC Earnings 4Q16</t>
  </si>
  <si>
    <t>AVISTA CORP PEAD 4Q16</t>
  </si>
  <si>
    <t>AIRCASTLE LTD PEAD 4Q16</t>
  </si>
  <si>
    <t>BCE INC Earnings 4Q16</t>
  </si>
  <si>
    <t>05534B760</t>
  </si>
  <si>
    <t>B188TJ4</t>
  </si>
  <si>
    <t>BRIGHT HORIZONS FAMILY SOLUT PEAD 4Q16</t>
  </si>
  <si>
    <t>BIO-RAD LABORATORIES-A PEAD 4Q16</t>
  </si>
  <si>
    <t>BLACKBAUD INC PEAD 4Q16</t>
  </si>
  <si>
    <t>BOYD GAMING CORP PEAD 4Q16</t>
  </si>
  <si>
    <t>CREDIT ACCEPTANCE CORP PEAD 4Q16</t>
  </si>
  <si>
    <t>CERNER CORP PEAD 4Q16</t>
  </si>
  <si>
    <t>CIGNA CORP Earnings 4Q16</t>
  </si>
  <si>
    <t>CNO FINANCIAL GROUP INC PEAD 4Q16</t>
  </si>
  <si>
    <t>CONSOLIDATED COMMUNICATIONS Earnings 4Q16</t>
  </si>
  <si>
    <t>COACH INC PEAD 4Q16</t>
  </si>
  <si>
    <t>COMMSCOPE HOLDING CO INC Earnings 4Q16</t>
  </si>
  <si>
    <t>COMPUTER PROGRAMS &amp; SYSTEMS Earnings 4Q16</t>
  </si>
  <si>
    <t>TABLEAU SOFTWARE INC-CL A PEAD 4Q16</t>
  </si>
  <si>
    <t>DEVON ENERGY CORP PEAD 4Q16</t>
  </si>
  <si>
    <t>DEXCOM INC PEAD 4Q16</t>
  </si>
  <si>
    <t>ECOLAB INC PEAD 4Q16</t>
  </si>
  <si>
    <t>ENERGEN CORP Earnings 4Q16</t>
  </si>
  <si>
    <t>EDISON INTERNATIONAL PEAD 4Q16</t>
  </si>
  <si>
    <t>EMERSON ELECTRIC CO PEAD 4Q16</t>
  </si>
  <si>
    <t>EATON CORP PLC PEAD 4Q16</t>
  </si>
  <si>
    <t>B8KQN82</t>
  </si>
  <si>
    <t>FRESH DEL MONTE PRODUCE INC PEAD 4Q16</t>
  </si>
  <si>
    <t>FLEETCOR TECHNOLOGIES INC PEAD 4Q16</t>
  </si>
  <si>
    <t>FINANCIAL ENGINES INC Earnings 4Q16</t>
  </si>
  <si>
    <t>GILEAD SCIENCES INC PEAD 4Q16</t>
  </si>
  <si>
    <t>GLATFELTER PEAD 4Q16</t>
  </si>
  <si>
    <t>HOLLYFRONTIER CORP Earnings 4Q16</t>
  </si>
  <si>
    <t>HERBALIFE LTD PEAD 4Q16</t>
  </si>
  <si>
    <t>HARRIS CORP PEAD 4Q16</t>
  </si>
  <si>
    <t>HURON CONSULTING GROUP INC PEAD 4Q16</t>
  </si>
  <si>
    <t>INSTALLED BUILDING PRODUCTS Earnings 4Q16</t>
  </si>
  <si>
    <t>INTELIQUENT INC Earnings 4Q16</t>
  </si>
  <si>
    <t>KELLOGG CO PEAD 4Q16</t>
  </si>
  <si>
    <t>LANNETT CO INC Earnings 4Q16</t>
  </si>
  <si>
    <t>LIGAND PHARMACEUTICALS Earnings 4Q16</t>
  </si>
  <si>
    <t>MDC HOLDINGS INC PEAD 4Q16</t>
  </si>
  <si>
    <t>MARTIN MARIETTA MATERIALS PEAD 4Q16</t>
  </si>
  <si>
    <t>MSC INDUSTRIAL DIRECT CO-A PEAD 4Q16</t>
  </si>
  <si>
    <t>MASTEC INC Earnings 4Q16</t>
  </si>
  <si>
    <t>MYRIAD GENETICS INC PEAD 4Q16</t>
  </si>
  <si>
    <t>NEWFIELD EXPLORATION CO PEAD 4Q16</t>
  </si>
  <si>
    <t>UNIVERSAL DISPLAY CORP Earnings 4Q16</t>
  </si>
  <si>
    <t>OWENS &amp; MINOR INC PEAD 4Q16</t>
  </si>
  <si>
    <t>PPL CORP PEAD 4Q16</t>
  </si>
  <si>
    <t>PROTHENA CORP PLC PEAD 4Q16</t>
  </si>
  <si>
    <t>PIONEER NATURAL RESOURCES CO PEAD 4Q16</t>
  </si>
  <si>
    <t>QORVO INC Earnings 4Q16</t>
  </si>
  <si>
    <t>RADCOM LTD PEAD 4Q16</t>
  </si>
  <si>
    <t>ROYAL GOLD INC Earnings 4Q16</t>
  </si>
  <si>
    <t>STURM RUGER &amp; CO INC PEAD 4Q16</t>
  </si>
  <si>
    <t>RSP PERMIAN INC PEAD 4Q16</t>
  </si>
  <si>
    <t>SAFETY INSURANCE GROUP INC PEAD 4Q16</t>
  </si>
  <si>
    <t>78648T100</t>
  </si>
  <si>
    <t>SBA COMMUNICATIONS CORP-CL A PEAD 4Q16</t>
  </si>
  <si>
    <t>STEVEN MADDEN LTD PEAD 4Q16</t>
  </si>
  <si>
    <t>SM ENERGY CO PEAD 4Q16</t>
  </si>
  <si>
    <t>SPIRIT AEROSYSTEMS HOLD-CL A PEAD 4Q16</t>
  </si>
  <si>
    <t>SPX CORP Earnings 4Q16</t>
  </si>
  <si>
    <t>STAMPS.COM INC Earnings 4Q16</t>
  </si>
  <si>
    <t>SKYWORKS SOLUTIONS INC Earnings 4Q16</t>
  </si>
  <si>
    <t>TRIUMPH GROUP INC Earnings 4Q16</t>
  </si>
  <si>
    <t>TRINSEO SA PEAD 4Q16</t>
  </si>
  <si>
    <t>TEXAS ROADHOUSE INC PEAD 4Q16</t>
  </si>
  <si>
    <t>UBIQUITI NETWORKS INC Earnings 4Q16</t>
  </si>
  <si>
    <t>US CONCRETE INC Earnings 4Q16</t>
  </si>
  <si>
    <t>VERISK ANALYTICS INC PEAD 4Q16</t>
  </si>
  <si>
    <t>WEB.COM GROUP INC Earnings 4Q16</t>
  </si>
  <si>
    <t>WINGSTOP INC PEAD 4Q16</t>
  </si>
  <si>
    <t>BYYXHN4</t>
  </si>
  <si>
    <t>WORLD ACCEPTANCE CORP Earnings 4Q16</t>
  </si>
  <si>
    <t>AQUA AMERICA INC PEAD 4Q16</t>
  </si>
  <si>
    <t>WESTERN UNION CO PEAD 4Q16</t>
  </si>
  <si>
    <t>UNITED STATES STEEL CORP PEAD 4Q16</t>
  </si>
  <si>
    <t>NSTG</t>
  </si>
  <si>
    <t>HUBS</t>
  </si>
  <si>
    <t>MET</t>
  </si>
  <si>
    <t>CLX</t>
  </si>
  <si>
    <t>AWK</t>
  </si>
  <si>
    <t>CBB</t>
  </si>
  <si>
    <t>FLOW</t>
  </si>
  <si>
    <t>AMERICAN AXLE &amp; MFG HOLDINGS Earnings 4Q16</t>
  </si>
  <si>
    <t>SCOTTS MIRACLE-GRO CO-CL A Value-Event</t>
  </si>
  <si>
    <t>XENCOR INC PEAD 4Q16</t>
  </si>
  <si>
    <t>WHOLE FOODS MARKET INC PEAD 4Q16</t>
  </si>
  <si>
    <t>VITAMIN SHOPPE INC PEAD 4Q16</t>
  </si>
  <si>
    <t>TARGA RESOURCES CORP PEAD 4Q16</t>
  </si>
  <si>
    <t>TUTOR PERINI CORP PEAD 4Q16</t>
  </si>
  <si>
    <t>TOWER INTERNATIONAL INC PEAD 4Q16</t>
  </si>
  <si>
    <t>TEGNA INC PEAD 4Q16</t>
  </si>
  <si>
    <t>RED ROBIN GOURMET BURGERS PEAD 4Q16</t>
  </si>
  <si>
    <t>RR DONNELLEY &amp; SONS CO PEAD 4Q16</t>
  </si>
  <si>
    <t>ROGERS CORP PEAD 4Q16</t>
  </si>
  <si>
    <t>ROYAL GOLD INC PEAD 4Q16</t>
  </si>
  <si>
    <t>PRA HEALTH SCIENCES INC PEAD 4Q16</t>
  </si>
  <si>
    <t>PACIRA PHARMACEUTICALS INC PEAD 4Q16</t>
  </si>
  <si>
    <t>NORTHWEST NATURAL GAS CO PEAD 4Q16</t>
  </si>
  <si>
    <t>NATIONSTAR MORTGAGE HOLDINGS PEAD 4Q16</t>
  </si>
  <si>
    <t>MGP INGREDIENTS INC PEAD 4Q16</t>
  </si>
  <si>
    <t>LHC GROUP INC PEAD 4Q16</t>
  </si>
  <si>
    <t>JONES LANG LASALLE INC PEAD 4Q16</t>
  </si>
  <si>
    <t>HOLOGIC INC PEAD 4Q16</t>
  </si>
  <si>
    <t>DIPLOMAT PHARMACY INC PEAD 4Q16</t>
  </si>
  <si>
    <t>CEVA INC PEAD 4Q16</t>
  </si>
  <si>
    <t>AVIS BUDGET GROUP INC PEAD 4Q16</t>
  </si>
  <si>
    <t>BRUKER CORP PEAD 4Q16</t>
  </si>
  <si>
    <t>BELDEN INC PEAD 4Q16</t>
  </si>
  <si>
    <t>ACETO CORP PEAD 4Q16</t>
  </si>
  <si>
    <t>AMERISOURCEBERGEN CORP PEAD 4Q16</t>
  </si>
  <si>
    <t>AUTOMATIC DATA PROCESSING PEAD 4Q16</t>
  </si>
  <si>
    <t>AMERICAN EQUITY INVT LIFE HL PEAD 4Q16</t>
  </si>
  <si>
    <t>ALLERGAN PLC PEAD 4Q16</t>
  </si>
  <si>
    <t>ALNYLAM PHARMACEUTICALS INC PEAD 4Q16</t>
  </si>
  <si>
    <t>ANTHEM INC PEAD 4Q16</t>
  </si>
  <si>
    <t>AMERICAN WATER WORKS CO INC PEAD 4Q16</t>
  </si>
  <si>
    <t>B2R3PV1</t>
  </si>
  <si>
    <t>AMERICAN STATES WATER CO PEAD 4Q16</t>
  </si>
  <si>
    <t>BUNGE LTD PEAD 4Q16</t>
  </si>
  <si>
    <t>BLACK HILLS CORP PEAD 4Q16</t>
  </si>
  <si>
    <t>BLUEBIRD BIO INC PEAD 4Q16</t>
  </si>
  <si>
    <t>BABCOCK &amp; WILCOX ENTERPR PEAD 4Q16</t>
  </si>
  <si>
    <t>CINCINNATI BELL INC PEAD 4Q16</t>
  </si>
  <si>
    <t>BD5CWW7</t>
  </si>
  <si>
    <t>CHINA BIOLOGIC PRODUCTS INC PEAD 4Q16</t>
  </si>
  <si>
    <t>CDK GLOBAL INC PEAD 4Q16</t>
  </si>
  <si>
    <t>CDW CORP/DE PEAD 4Q16</t>
  </si>
  <si>
    <t>CLEAN HARBORS INC PEAD 4Q16</t>
  </si>
  <si>
    <t>CONTINENTAL RESOURCES INC/OK PEAD 4Q16</t>
  </si>
  <si>
    <t>CLOROX COMPANY PEAD 4Q16</t>
  </si>
  <si>
    <t>CHARLES RIVER LABORATORIES PEAD 4Q16</t>
  </si>
  <si>
    <t>CSG SYSTEMS INTL INC PEAD 4Q16</t>
  </si>
  <si>
    <t>CAESARSTONE LTD PEAD 4Q16</t>
  </si>
  <si>
    <t>CVENT INC PEAD 4Q16</t>
  </si>
  <si>
    <t>DELPHI AUTOMOTIVE PLC PEAD 4Q16</t>
  </si>
  <si>
    <t>NOW INC PEAD 4Q16</t>
  </si>
  <si>
    <t>DAVITA INC PEAD 4Q16</t>
  </si>
  <si>
    <t>EL PASO ELECTRIC CO PEAD 4Q16</t>
  </si>
  <si>
    <t>BOTTOMLINE TECHNOLOGIES (DE) PEAD 4Q16</t>
  </si>
  <si>
    <t>FACEBOOK INC-A PEAD 4Q16</t>
  </si>
  <si>
    <t>SPX FLOW INC PEAD 4Q16</t>
  </si>
  <si>
    <t>78469X107</t>
  </si>
  <si>
    <t>BYMN2T7</t>
  </si>
  <si>
    <t>TWENTY-FIRST CENTURY FOX-A PEAD 4Q16</t>
  </si>
  <si>
    <t>GENPACT LTD PEAD 4Q16</t>
  </si>
  <si>
    <t>HENRY SCHEIN INC PEAD 4Q16</t>
  </si>
  <si>
    <t>HUBSPOT INC PEAD 4Q16</t>
  </si>
  <si>
    <t>BR4T3B3</t>
  </si>
  <si>
    <t>HALYARD HEALTH INC PEAD 4Q16</t>
  </si>
  <si>
    <t>IAC/INTERACTIVECORP PEAD 4Q16</t>
  </si>
  <si>
    <t>INNOSPEC INC PEAD 4Q16</t>
  </si>
  <si>
    <t>LPL FINANCIAL HOLDINGS INC PEAD 4Q16</t>
  </si>
  <si>
    <t>MANTECH INTERNATIONAL CORP-A PEAD 4Q16</t>
  </si>
  <si>
    <t>METLIFE INC PEAD 4Q16</t>
  </si>
  <si>
    <t>59156R108</t>
  </si>
  <si>
    <t>MACROGENICS INC PEAD 4Q16</t>
  </si>
  <si>
    <t>MURPHY USA INC PEAD 4Q16</t>
  </si>
  <si>
    <t>NEUROCRINE BIOSCIENCES INC PEAD 4Q16</t>
  </si>
  <si>
    <t>ENPRO INDUSTRIES INC PEAD 4Q16</t>
  </si>
  <si>
    <t>NANOSTRING TECHNOLOGIES INC PEAD 4Q16</t>
  </si>
  <si>
    <t>63009R109</t>
  </si>
  <si>
    <t>BBL59X6</t>
  </si>
  <si>
    <t>OMEGA PROTEIN CORP PEAD 4Q16</t>
  </si>
  <si>
    <t>PARSLEY ENERGY INC-CLASS A PEAD 4Q16</t>
  </si>
  <si>
    <t>PEGASYSTEMS INC PEAD 4Q16</t>
  </si>
  <si>
    <t>QUINTILES IMS HOLDINGS INC PEAD 4Q16</t>
  </si>
  <si>
    <t>QIAGEN N.V. PEAD 4Q16</t>
  </si>
  <si>
    <t>Q2 HOLDINGS INC PEAD 4Q16</t>
  </si>
  <si>
    <t>REALOGY HOLDINGS CORP Earnings 4Q16</t>
  </si>
  <si>
    <t>REXNORD CORP PEAD 4Q16</t>
  </si>
  <si>
    <t>B4NPMX6</t>
  </si>
  <si>
    <t>SABRE CORP PEAD 4Q16</t>
  </si>
  <si>
    <t>STIFEL FINANCIAL CORP PEAD 4Q16</t>
  </si>
  <si>
    <t>SEMPRA ENERGY PEAD 4Q16</t>
  </si>
  <si>
    <t>SHUTTERSTOCK INC Earnings 4Q16</t>
  </si>
  <si>
    <t>STERIS PLC PEAD 4Q16</t>
  </si>
  <si>
    <t>TIME WARNER INC PEAD 4Q16</t>
  </si>
  <si>
    <t>VULCAN MATERIALS CO PEAD 4Q16</t>
  </si>
  <si>
    <t>VOYA FINANCIAL INC PEAD 4Q16</t>
  </si>
  <si>
    <t>WILLIAM LYON HOMES-CL A Earnings 4Q16</t>
  </si>
  <si>
    <t>WRIGHT MEDICAL GROUP NV PEAD 4Q16</t>
  </si>
  <si>
    <t>WHITE MOUNTAINS INSURANCE GP PEAD 4Q16</t>
  </si>
  <si>
    <t>WATTS WATER TECHNOLOGIES-A PEAD 4Q16</t>
  </si>
  <si>
    <t>WYNN RESORTS LTD PEAD 4Q16</t>
  </si>
  <si>
    <t>CIMAREX ENERGY CO PEAD 4Q16</t>
  </si>
  <si>
    <t>XPO LOGISTICS INC PEAD 4Q16</t>
  </si>
  <si>
    <t>YELP INC PEAD 4Q16</t>
  </si>
  <si>
    <t>HTZ</t>
  </si>
  <si>
    <t>DXPE</t>
  </si>
  <si>
    <t>FNV</t>
  </si>
  <si>
    <t>TCX</t>
  </si>
  <si>
    <t>CARB</t>
  </si>
  <si>
    <t>GLOG</t>
  </si>
  <si>
    <t>ALG</t>
  </si>
  <si>
    <t>FLR</t>
  </si>
  <si>
    <t>MPG</t>
  </si>
  <si>
    <t>CQH</t>
  </si>
  <si>
    <t>ATRI</t>
  </si>
  <si>
    <t>USPH</t>
  </si>
  <si>
    <t>WORLD ACCEPTANCE CORP PEAD 4Q16</t>
  </si>
  <si>
    <t>WEB.COM GROUP INC PEAD 4Q16</t>
  </si>
  <si>
    <t>TRIUMPH GROUP INC PEAD 4Q16</t>
  </si>
  <si>
    <t>STAMPS.COM INC PEAD 4Q16</t>
  </si>
  <si>
    <t>QORVO INC PEAD 4Q16</t>
  </si>
  <si>
    <t>UNIVERSAL DISPLAY CORP PEAD 4Q16</t>
  </si>
  <si>
    <t>LIGAND PHARMACEUTICALS PEAD 4Q16</t>
  </si>
  <si>
    <t>HOLLYFRONTIER CORP PEAD 4Q16</t>
  </si>
  <si>
    <t>FINANCIAL ENGINES INC PEAD 4Q16</t>
  </si>
  <si>
    <t>COMPUTER PROGRAMS &amp; SYSTEMS PEAD 4Q16</t>
  </si>
  <si>
    <t>CONSOLIDATED COMMUNICATIONS PEAD 4Q16</t>
  </si>
  <si>
    <t>CIGNA CORP PEAD 4Q16</t>
  </si>
  <si>
    <t>ANI PHARMACEUTICALS INC PEAD 4Q16</t>
  </si>
  <si>
    <t>AMEDISYS INC PEAD 4Q16</t>
  </si>
  <si>
    <t>AIR METHODS CORP PEAD 4Q16</t>
  </si>
  <si>
    <t>APPLIED OPTOELECTRONICS INC PEAD 4Q16</t>
  </si>
  <si>
    <t>ACI WORLDWIDE INC PEAD 4Q16</t>
  </si>
  <si>
    <t>ACXIOM CORP Earnings 4Q16</t>
  </si>
  <si>
    <t>AMTRUST FINANCIAL SERVICES PEAD 4Q16</t>
  </si>
  <si>
    <t>ALAMO GROUP INC PEAD 4Q16</t>
  </si>
  <si>
    <t>AMC NETWORKS INC-A PEAD 4Q16</t>
  </si>
  <si>
    <t>ANSYS INC PEAD 4Q16</t>
  </si>
  <si>
    <t>APACHE CORP PEAD 4Q16</t>
  </si>
  <si>
    <t>ARCBEST CORP PEAD 4Q16</t>
  </si>
  <si>
    <t>ARROW ELECTRONICS INC PEAD 4Q16</t>
  </si>
  <si>
    <t>ATRION CORPORATION PEAD 4Q16</t>
  </si>
  <si>
    <t>ACTIVISION BLIZZARD INC PEAD 4Q16</t>
  </si>
  <si>
    <t>BALL CORP PEAD 4Q16</t>
  </si>
  <si>
    <t>BENEFITFOCUS INC PEAD 4Q16</t>
  </si>
  <si>
    <t>GLOBAL BRASS &amp; COPPER HOLDIN PEAD 4Q16</t>
  </si>
  <si>
    <t>CARBONITE INC PEAD 4Q16</t>
  </si>
  <si>
    <t>B53C331</t>
  </si>
  <si>
    <t>CBS CORP-CLASS B NON VOTING PEAD 4Q16</t>
  </si>
  <si>
    <t>COGENT COMMUNICATIONS HOLDIN PEAD 4Q16</t>
  </si>
  <si>
    <t>CHURCH &amp; DWIGHT CO INC PEAD 4Q16</t>
  </si>
  <si>
    <t>CHARTER COMMUNICATIONS INC-A PEAD 4Q16</t>
  </si>
  <si>
    <t>CLOVIS ONCOLOGY INC PEAD 4Q16</t>
  </si>
  <si>
    <t>CORE-MARK HOLDING CO INC Earnings 4Q16</t>
  </si>
  <si>
    <t>CHESAPEAKE UTILITIES CORP PEAD 4Q16</t>
  </si>
  <si>
    <t>CHENIERE ENERGY PART LP HOLD PEAD 4Q16</t>
  </si>
  <si>
    <t>16411W108</t>
  </si>
  <si>
    <t>BH3XG51</t>
  </si>
  <si>
    <t>CRAY INC Earnings 4Q16</t>
  </si>
  <si>
    <t>CARRIZO OIL &amp; GAS INC PEAD 4Q16</t>
  </si>
  <si>
    <t>COMPUTER SCIENCES CORP PEAD 4Q16</t>
  </si>
  <si>
    <t>CORNERSTONE ONDEMAND INC PEAD 4Q16</t>
  </si>
  <si>
    <t>CATALENT INC Earnings 4Q16</t>
  </si>
  <si>
    <t>CYBERARK SOFTWARE LTD/ISRAEL PEAD 4Q16</t>
  </si>
  <si>
    <t>DEPOMED INC Earnings 4Q16</t>
  </si>
  <si>
    <t>DXP ENTERPRISES INC Earnings 4Q16</t>
  </si>
  <si>
    <t>CONSOLIDATED EDISON INC PEAD 4Q16</t>
  </si>
  <si>
    <t>NIC INC PEAD 4Q16</t>
  </si>
  <si>
    <t>ENVESTNET INC Earnings 4Q16</t>
  </si>
  <si>
    <t>EOG RESOURCES INC PEAD 4Q16</t>
  </si>
  <si>
    <t>EPAM SYSTEMS INC Earnings 4Q16</t>
  </si>
  <si>
    <t>FAIR ISAAC CORP Earnings 4Q16</t>
  </si>
  <si>
    <t>FLUOR CORP PEAD 4Q16</t>
  </si>
  <si>
    <t>FABRINET Earnings 4Q16</t>
  </si>
  <si>
    <t>FRANCO-NEVADA CORP Earnings 4Q16</t>
  </si>
  <si>
    <t>B29VF02</t>
  </si>
  <si>
    <t>FOSSIL GROUP INC PEAD 4Q16</t>
  </si>
  <si>
    <t>GASLOG LTD PEAD 4Q16</t>
  </si>
  <si>
    <t>B79J095</t>
  </si>
  <si>
    <t>GREAT PLAINS ENERGY INC PEAD 4Q16</t>
  </si>
  <si>
    <t>HYATT HOTELS CORP - CL A PEAD 4Q16</t>
  </si>
  <si>
    <t>HCI GROUP INC PEAD 4Q16</t>
  </si>
  <si>
    <t>HUNTINGTON INGALLS INDUSTRIE PEAD 4Q16</t>
  </si>
  <si>
    <t>HILL-ROM HOLDINGS INC PEAD 4Q16</t>
  </si>
  <si>
    <t>HERTZ GLOBAL HOLDINGS INC Earnings 4Q16</t>
  </si>
  <si>
    <t>42806J106</t>
  </si>
  <si>
    <t>BZBYZY4</t>
  </si>
  <si>
    <t>HORIZON PHARMA PLC Earnings 4Q16</t>
  </si>
  <si>
    <t>INTERCEPT PHARMACEUTICALS IN PEAD 4Q16</t>
  </si>
  <si>
    <t>IMPERVA INC PEAD 4Q16</t>
  </si>
  <si>
    <t>INOGEN INC PEAD 4Q16</t>
  </si>
  <si>
    <t>GARTNER INC PEAD 4Q16</t>
  </si>
  <si>
    <t>KEMPER CORP PEAD 4Q16</t>
  </si>
  <si>
    <t>KENNEDY-WILSON HOLDINGS INC PEAD 4Q16</t>
  </si>
  <si>
    <t>LIBERTY GLOBAL PLC-A PEAD 4Q16</t>
  </si>
  <si>
    <t>LEIDOS HOLDINGS INC PEAD 4Q16</t>
  </si>
  <si>
    <t>LIONS GATE ENTERTAINMENT COR PEAD 4Q16</t>
  </si>
  <si>
    <t>CHENIERE ENERGY INC PEAD 4Q16</t>
  </si>
  <si>
    <t>MOHAWK INDUSTRIES INC PEAD 4Q16</t>
  </si>
  <si>
    <t>METALDYNE PERFORMANCE GROUP PEAD 4Q16</t>
  </si>
  <si>
    <t>59116R107</t>
  </si>
  <si>
    <t>BT6T3P9</t>
  </si>
  <si>
    <t>MSG NETWORKS INC- A PEAD 4Q16</t>
  </si>
  <si>
    <t>MINERALS TECHNOLOGIES INC PEAD 4Q16</t>
  </si>
  <si>
    <t>MAXLINEAR INC-CLASS A Earnings 4Q16</t>
  </si>
  <si>
    <t>SPARK THERAPEUTICS INC PEAD 4Q16</t>
  </si>
  <si>
    <t>PRESTIGE BRANDS HOLDINGS INC PEAD 4Q16</t>
  </si>
  <si>
    <t>PAYLOCITY HOLDING CORP PEAD 4Q16</t>
  </si>
  <si>
    <t>INSULET CORP PEAD 4Q16</t>
  </si>
  <si>
    <t>QUALYS INC PEAD 4Q16</t>
  </si>
  <si>
    <t>RADIUS HEALTH INC PEAD 4Q16</t>
  </si>
  <si>
    <t>REPLIGEN CORP PEAD 4Q16</t>
  </si>
  <si>
    <t>RBC BEARINGS INC PEAD 4Q16</t>
  </si>
  <si>
    <t>RETROPHIN INC PEAD 4Q16</t>
  </si>
  <si>
    <t>SAGE THERAPEUTICS INC PEAD 4Q16</t>
  </si>
  <si>
    <t>SCANSOURCE INC Earnings 4Q16</t>
  </si>
  <si>
    <t>SPROUTS FARMERS MARKET INC PEAD 4Q16</t>
  </si>
  <si>
    <t>SOUTH JERSEY INDUSTRIES PEAD 4Q16</t>
  </si>
  <si>
    <t>SCOTTS MIRACLE-GRO CO-CL A PEAD 4Q16</t>
  </si>
  <si>
    <t>S&amp;P GLOBAL INC PEAD 4Q16</t>
  </si>
  <si>
    <t>SYMANTEC CORP PEAD 4Q16</t>
  </si>
  <si>
    <t>TUCOWS INC-CLASS A Earnings 4Q16</t>
  </si>
  <si>
    <t>BHCQVP6</t>
  </si>
  <si>
    <t>TELEDYNE TECHNOLOGIES INC PEAD 4Q16</t>
  </si>
  <si>
    <t>UNIVERSAL ELECTRONICS INC PEAD 4Q16</t>
  </si>
  <si>
    <t>U.S. PHYSICAL THERAPY INC PEAD 4Q16</t>
  </si>
  <si>
    <t>90337L108</t>
  </si>
  <si>
    <t>VECTOR GROUP LTD PEAD 4Q16</t>
  </si>
  <si>
    <t>VWR CORP PEAD 4Q16</t>
  </si>
  <si>
    <t>ACCELERON PHARMA INC PEAD 4Q16</t>
  </si>
  <si>
    <t>UNVR</t>
  </si>
  <si>
    <t>MSG</t>
  </si>
  <si>
    <t>XRAY</t>
  </si>
  <si>
    <t>CC</t>
  </si>
  <si>
    <t>BRK.B</t>
  </si>
  <si>
    <t>SHUTTERSTOCK INC PEAD 4Q16</t>
  </si>
  <si>
    <t>REALOGY HOLDINGS CORP PEAD 4Q16</t>
  </si>
  <si>
    <t>AMEREN CORPORATION PEAD 4Q16</t>
  </si>
  <si>
    <t>ALBANY MOLECULAR RESEARCH Earnings 4Q16</t>
  </si>
  <si>
    <t>ATARA BIOTHERAPEUTICS INC PEAD 4Q16</t>
  </si>
  <si>
    <t>BERKSHIRE HATHAWAY INC PEAD 4Q16</t>
  </si>
  <si>
    <t>CAMBREX CORP PEAD 4Q16</t>
  </si>
  <si>
    <t>CHEMOURS CO/THE PEAD 4Q16</t>
  </si>
  <si>
    <t>BZ0CTP8</t>
  </si>
  <si>
    <t>CENTERPOINT ENERGY INC PEAD 4Q16</t>
  </si>
  <si>
    <t>COCA-COLA BOTTLING CO CONSOL Earnings 4Q16</t>
  </si>
  <si>
    <t>COPA HOLDINGS SA-CLASS A Earnings 4Q16</t>
  </si>
  <si>
    <t>MASONITE INTERNATIONAL CORP Earnings 4Q16</t>
  </si>
  <si>
    <t>FIRSTENERGY CORP PEAD 4Q16</t>
  </si>
  <si>
    <t>GLOBUS MEDICAL INC - A Earnings 4Q16</t>
  </si>
  <si>
    <t>HAWAIIAN ELECTRIC INDS PEAD 4Q16</t>
  </si>
  <si>
    <t>JOHNSON CONTROLS INTERNATION Earnings 4Q16</t>
  </si>
  <si>
    <t>BY7QL61</t>
  </si>
  <si>
    <t>LGI HOMES INC Earnings 4Q16</t>
  </si>
  <si>
    <t>MADISON SQUARE GARDEN CO- A PEAD 4Q16</t>
  </si>
  <si>
    <t>55825T103</t>
  </si>
  <si>
    <t>BYQCZ35</t>
  </si>
  <si>
    <t>LIBERTY INTERACTIVE CORP Q-A Earnings 4Q16</t>
  </si>
  <si>
    <t>REGENERON PHARMACEUTICALS PEAD 4Q16</t>
  </si>
  <si>
    <t>TARO PHARMACEUTICAL INDUS Earnings 4Q16</t>
  </si>
  <si>
    <t>TELEPHONE AND DATA SYSTEMS PEAD 4Q16</t>
  </si>
  <si>
    <t>TEAM HEALTH HOLDINGS INC PEAD 4Q16</t>
  </si>
  <si>
    <t>UNIVAR INC PEAD 4Q16</t>
  </si>
  <si>
    <t>91336L107</t>
  </si>
  <si>
    <t>BZ07PN3</t>
  </si>
  <si>
    <t>VALEANT PHARMACEUTICALS INTE Earnings 4Q16</t>
  </si>
  <si>
    <t>DENTSPLY SIRONA INC PEAD 4Q16</t>
  </si>
  <si>
    <t>24906P109</t>
  </si>
  <si>
    <t>BYNPPC6</t>
  </si>
  <si>
    <t>ZAYO GROUP HOLDINGS INC Earnings 4Q16</t>
  </si>
  <si>
    <t>Hostess Brands Inc Value-Event</t>
  </si>
  <si>
    <t>TWNK</t>
  </si>
  <si>
    <t>DTSI</t>
  </si>
  <si>
    <t>REN</t>
  </si>
  <si>
    <t>BSM</t>
  </si>
  <si>
    <t>SWX</t>
  </si>
  <si>
    <t>IFF</t>
  </si>
  <si>
    <t>Scotts Miracle-Gro 11/18/2016 90 Call</t>
  </si>
  <si>
    <t>SMG161118C00090000</t>
  </si>
  <si>
    <t>SCANSOURCE INC PEAD 4Q16</t>
  </si>
  <si>
    <t>MAXLINEAR INC-CLASS A PEAD 4Q16</t>
  </si>
  <si>
    <t>HORIZON PHARMA PLC PEAD 4Q16</t>
  </si>
  <si>
    <t>HERTZ GLOBAL HOLDINGS INC PEAD 4Q16</t>
  </si>
  <si>
    <t>FABRINET PEAD 4Q16</t>
  </si>
  <si>
    <t>FAIR ISAAC CORP PEAD 4Q16</t>
  </si>
  <si>
    <t>ENVESTNET INC PEAD 4Q16</t>
  </si>
  <si>
    <t>DEPOMED INC PEAD 4Q16</t>
  </si>
  <si>
    <t>CRAY INC PEAD 4Q16</t>
  </si>
  <si>
    <t>CORE-MARK HOLDING CO INC PEAD 4Q16</t>
  </si>
  <si>
    <t>ACXIOM CORP PEAD 4Q16</t>
  </si>
  <si>
    <t>ACADIA PHARMACEUTICALS INC PEAD 4Q16</t>
  </si>
  <si>
    <t>ALBEMARLE CORP PEAD 4Q16</t>
  </si>
  <si>
    <t>TOPBUILD CORP Earnings 4Q16</t>
  </si>
  <si>
    <t>BLACK STONE MINERALS LP PEAD 4Q16</t>
  </si>
  <si>
    <t>09225M101</t>
  </si>
  <si>
    <t>BWZWYS0</t>
  </si>
  <si>
    <t>CONTINENTAL BUILDING PRODUCT PEAD 4Q16</t>
  </si>
  <si>
    <t>CARMIKE CINEMAS INC PEAD 4Q16</t>
  </si>
  <si>
    <t>COTY INC-CL A Earnings 4Q16</t>
  </si>
  <si>
    <t>CST BRANDS INC PEAD 4Q16</t>
  </si>
  <si>
    <t>COGNIZANT TECH SOLUTIONS-A PEAD 4Q16</t>
  </si>
  <si>
    <t>DERMIRA INC PEAD 4Q16</t>
  </si>
  <si>
    <t>DEAN FOODS CO PEAD 4Q16</t>
  </si>
  <si>
    <t>DTS INC PEAD 4Q16</t>
  </si>
  <si>
    <t>23335C101</t>
  </si>
  <si>
    <t>EMERGENT BIOSOLUTIONS INC PEAD 4Q16</t>
  </si>
  <si>
    <t>EAGLE PHARMACEUTICALS INC Earnings 4Q16</t>
  </si>
  <si>
    <t>FLEXION THERAPEUTICS INC PEAD 4Q16</t>
  </si>
  <si>
    <t>FIESTA RESTAURANT GROUP PEAD 4Q16</t>
  </si>
  <si>
    <t>HAEMONETICS CORP/MASS PEAD 4Q16</t>
  </si>
  <si>
    <t>HMS HOLDINGS CORP Earnings 4Q16</t>
  </si>
  <si>
    <t>HSN INC PEAD 4Q16</t>
  </si>
  <si>
    <t>INTL FLAVORS &amp; FRAGRANCES PEAD 4Q16</t>
  </si>
  <si>
    <t>INTELIQUENT INC PEAD 4Q16</t>
  </si>
  <si>
    <t>JACK HENRY &amp; ASSOCIATES INC PEAD 4Q16</t>
  </si>
  <si>
    <t>MARRIOTT INTERNATIONAL -CL A PEAD 4Q16</t>
  </si>
  <si>
    <t>MICROCHIP TECHNOLOGY INC PEAD 4Q16</t>
  </si>
  <si>
    <t>MAGELLAN HEALTH INC Earnings 4Q16</t>
  </si>
  <si>
    <t>MIDDLEBY CORP Earnings 4Q16</t>
  </si>
  <si>
    <t>MYLAN NV Earnings 4Q16</t>
  </si>
  <si>
    <t>NORWEGIAN CRUISE LINE HOLDIN Earnings 4Q16</t>
  </si>
  <si>
    <t>NEW RELIC INC PEAD 4Q16</t>
  </si>
  <si>
    <t>BLUE NILE INC PEAD 4Q16</t>
  </si>
  <si>
    <t>NEVRO CORP PEAD 4Q16</t>
  </si>
  <si>
    <t>ONEMAIN HOLDINGS INC PEAD 4Q16</t>
  </si>
  <si>
    <t>ORMAT TECHNOLOGIES INC PEAD 4Q16</t>
  </si>
  <si>
    <t>PATTERN ENERGY GROUP INC PEAD 4Q16</t>
  </si>
  <si>
    <t>PREMIER INC-CLASS A PEAD 4Q16</t>
  </si>
  <si>
    <t>PERKINELMER INC PEAD 4Q16</t>
  </si>
  <si>
    <t>PORTOLA PHARMACEUTICALS INC PEAD 4Q16</t>
  </si>
  <si>
    <t>ULTRAGENYX PHARMACEUTICAL IN PEAD 4Q16</t>
  </si>
  <si>
    <t>REGAL BELOIT CORP PEAD 4Q16</t>
  </si>
  <si>
    <t>RESOLUTE ENERGY CORP PEAD 4Q16</t>
  </si>
  <si>
    <t>76116A306</t>
  </si>
  <si>
    <t>BD047X4</t>
  </si>
  <si>
    <t>ROCKWELL AUTOMATION INC PEAD 4Q16</t>
  </si>
  <si>
    <t>SHAKE SHACK INC - CLASS A Earnings 4Q16</t>
  </si>
  <si>
    <t>SHENANDOAH TELECOMMUNICATION PEAD 4Q16</t>
  </si>
  <si>
    <t>SYNCHRONOSS TECHNOLOGIES INC PEAD 4Q16</t>
  </si>
  <si>
    <t>SCRIPPS NETWORKS INTER-CL A PEAD 4Q16</t>
  </si>
  <si>
    <t>SOUTHWEST GAS CORP PEAD 4Q16</t>
  </si>
  <si>
    <t>TASER INTERNATIONAL INC Earnings 4Q16</t>
  </si>
  <si>
    <t>WESTROCK CO PEAD 4Q16</t>
  </si>
  <si>
    <t>ASH</t>
  </si>
  <si>
    <t>PFGC</t>
  </si>
  <si>
    <t>ILG</t>
  </si>
  <si>
    <t>W</t>
  </si>
  <si>
    <t>VULCAN MATERIALS CO Value-Event</t>
  </si>
  <si>
    <t>QUANTA SERVICES INC Value-Event</t>
  </si>
  <si>
    <t>TARO PHARMACEUTICAL INDUS PEAD 4Q16</t>
  </si>
  <si>
    <t>MIDDLEBY CORP PEAD 4Q16</t>
  </si>
  <si>
    <t>GLOBUS MEDICAL INC - A PEAD 4Q16</t>
  </si>
  <si>
    <t>MASONITE INTERNATIONAL CORP PEAD 4Q16</t>
  </si>
  <si>
    <t>COPA HOLDINGS SA-CLASS A PEAD 4Q16</t>
  </si>
  <si>
    <t>ALBANY MOLECULAR RESEARCH PEAD 4Q16</t>
  </si>
  <si>
    <t>ASHLAND GLOBAL HOLDINGS INC PEAD 4Q16</t>
  </si>
  <si>
    <t>BYND5N1</t>
  </si>
  <si>
    <t>ASTRONICS CORP PEAD 4Q16</t>
  </si>
  <si>
    <t>CAVCO INDUSTRIES INC PEAD 4Q16</t>
  </si>
  <si>
    <t>CONVERGYS CORP PEAD 4Q16</t>
  </si>
  <si>
    <t>CVS HEALTH CORP PEAD 4Q16</t>
  </si>
  <si>
    <t>DR HORTON INC PEAD 4Q16</t>
  </si>
  <si>
    <t>EXPEDITORS INTL WASH INC PEAD 4Q16</t>
  </si>
  <si>
    <t>FIBROGEN INC PEAD 4Q16</t>
  </si>
  <si>
    <t>HERON THERAPEUTICS INC PEAD 4Q16</t>
  </si>
  <si>
    <t>ILG INC PEAD 4Q16</t>
  </si>
  <si>
    <t>44967H101</t>
  </si>
  <si>
    <t>BYT3YH2</t>
  </si>
  <si>
    <t>JAZZ PHARMACEUTICALS PLC PEAD 4Q16</t>
  </si>
  <si>
    <t>NORDSTROM INC Earnings 4Q16</t>
  </si>
  <si>
    <t>KOHLS CORP Earnings 4Q16</t>
  </si>
  <si>
    <t>LUXOFT HOLDING INC Earnings 4Q16</t>
  </si>
  <si>
    <t>NEXSTAR BROADCASTING GROUP-A PEAD 4Q16</t>
  </si>
  <si>
    <t>OPHTHOTECH CORP PEAD 4Q16</t>
  </si>
  <si>
    <t>PERFORMANCE FOOD GROUP CO PEAD 4Q16</t>
  </si>
  <si>
    <t>71377A103</t>
  </si>
  <si>
    <t>BYVYD43</t>
  </si>
  <si>
    <t>PROVIDENCE SERVICE CORP PEAD 4Q16</t>
  </si>
  <si>
    <t>RALPH LAUREN CORP Earnings 4Q16</t>
  </si>
  <si>
    <t>SEAWORLD ENTERTAINMENT INC PEAD 4Q16</t>
  </si>
  <si>
    <t>SODASTREAM INTERNATIONAL LTD Earnings 4Q16</t>
  </si>
  <si>
    <t>THERAVANCE BIOPHARMA INC PEAD 4Q16</t>
  </si>
  <si>
    <t>TRIPADVISOR INC PEAD 4Q16</t>
  </si>
  <si>
    <t>VIASAT INC PEAD 4Q16</t>
  </si>
  <si>
    <t>VISTA OUTDOOR INC Earnings 4Q16</t>
  </si>
  <si>
    <t>WAYFAIR INC- CLASS A PEAD 4Q16</t>
  </si>
  <si>
    <t>94419L101</t>
  </si>
  <si>
    <t>BQXZP64</t>
  </si>
  <si>
    <t>WESTLAKE CHEMICAL CORP PEAD 4Q16</t>
  </si>
  <si>
    <t>UGI</t>
  </si>
  <si>
    <t>ITG</t>
  </si>
  <si>
    <t>ENR</t>
  </si>
  <si>
    <t>GBT</t>
  </si>
  <si>
    <t>Lamb Weston Holding Inc Value-L/S</t>
  </si>
  <si>
    <t>LW</t>
  </si>
  <si>
    <t>ISHARES RUSSELL 2000 ETF PortHedge</t>
  </si>
  <si>
    <t>TASER INTERNATIONAL INC PEAD 4Q16</t>
  </si>
  <si>
    <t>SHAKE SHACK INC - CLASS A PEAD 4Q16</t>
  </si>
  <si>
    <t>NORWEGIAN CRUISE LINE HOLDIN PEAD 4Q16</t>
  </si>
  <si>
    <t>MAGELLAN HEALTH INC PEAD 4Q16</t>
  </si>
  <si>
    <t>COTY INC-CL A PEAD 4Q16</t>
  </si>
  <si>
    <t>TOPBUILD CORP PEAD 4Q16</t>
  </si>
  <si>
    <t>ATMOS ENERGY CORP PEAD 4Q16</t>
  </si>
  <si>
    <t>COHERUS BIOSCIENCES INC PEAD 4Q16</t>
  </si>
  <si>
    <t>DISH NETWORK CORP-A PEAD 4Q16</t>
  </si>
  <si>
    <t>EBIX INC PEAD 4Q16</t>
  </si>
  <si>
    <t>ENCORE CAPITAL GROUP INC PEAD 4Q16</t>
  </si>
  <si>
    <t>ENERGIZER HOLDINGS INC PEAD 4Q16</t>
  </si>
  <si>
    <t>29272W109</t>
  </si>
  <si>
    <t>BYZFPN5</t>
  </si>
  <si>
    <t>ENERSYS PEAD 4Q16</t>
  </si>
  <si>
    <t>EVOLENT HEALTH INC - A PEAD 4Q16</t>
  </si>
  <si>
    <t>FLOWERS FOODS INC PEAD 4Q16</t>
  </si>
  <si>
    <t>GLOBAL BLOOD THERAPEUTICS IN PEAD 4Q16</t>
  </si>
  <si>
    <t>37890U108</t>
  </si>
  <si>
    <t>BZ05388</t>
  </si>
  <si>
    <t>GREEN DOT CORP-CLASS A PEAD 4Q16</t>
  </si>
  <si>
    <t>IONIS PHARMACEUTICALS INC PEAD 4Q16</t>
  </si>
  <si>
    <t>INVESTMENT TECHNOLOGY GROUP PEAD 4Q16</t>
  </si>
  <si>
    <t>46145F105</t>
  </si>
  <si>
    <t>JUNO THERAPEUTICS INC PEAD 4Q16</t>
  </si>
  <si>
    <t>KITE PHARMA INC PEAD 4Q16</t>
  </si>
  <si>
    <t>MEDIA GENERAL INC PEAD 4Q16</t>
  </si>
  <si>
    <t>MOTORCAR PARTS OF AMERICA IN PEAD 4Q16</t>
  </si>
  <si>
    <t>PUMA BIOTECHNOLOGY INC PEAD 4Q16</t>
  </si>
  <si>
    <t>POPEYES LOUISIANA KITCHEN IN PEAD 4Q16</t>
  </si>
  <si>
    <t>PHARMERICA CORP PEAD 4Q16</t>
  </si>
  <si>
    <t>PRIMERICA INC PEAD 4Q16</t>
  </si>
  <si>
    <t>SPARTANNASH CO PEAD 4Q16</t>
  </si>
  <si>
    <t>TRIBUNE MEDIA CO - A PEAD 4Q16</t>
  </si>
  <si>
    <t>UGI CORP PEAD 4Q16</t>
  </si>
  <si>
    <t>AMERCO PEAD 4Q16</t>
  </si>
  <si>
    <t>VIRTUSA CORP PEAD 4Q16</t>
  </si>
  <si>
    <t>WAGEWORKS INC PEAD 4Q16</t>
  </si>
  <si>
    <t>WHITEWAVE FOODS CO PEAD 4Q16</t>
  </si>
  <si>
    <t>INTREXON CORP PEAD 4Q16</t>
  </si>
  <si>
    <t>ZELTIQ AESTHETICS INC PEAD 4Q16</t>
  </si>
  <si>
    <t>BUFF</t>
  </si>
  <si>
    <t>COLL</t>
  </si>
  <si>
    <t>AECOM Value-Event</t>
  </si>
  <si>
    <t>MARTIN MARIETTA MATERIALS Value-Event</t>
  </si>
  <si>
    <t>ASTEC INDUSTRIES INC Value-Event</t>
  </si>
  <si>
    <t>LUXOFT HOLDING INC PEAD 4Q16</t>
  </si>
  <si>
    <t>VISTA OUTDOOR INC PEAD 4Q16</t>
  </si>
  <si>
    <t>SODASTREAM INTERNATIONAL LTD PEAD 4Q16</t>
  </si>
  <si>
    <t>KOHLS CORP PEAD 4Q16</t>
  </si>
  <si>
    <t>ALARM.COM HOLDINGS INC Earnings 4Q16</t>
  </si>
  <si>
    <t>BLUE BUFFALO PET PRODUCTS IN PEAD 4Q16</t>
  </si>
  <si>
    <t>09531U102</t>
  </si>
  <si>
    <t>BYQDR32</t>
  </si>
  <si>
    <t>COLLEGIUM PHARMACEUTICAL INC PEAD 4Q16</t>
  </si>
  <si>
    <t>19459J104</t>
  </si>
  <si>
    <t>BX7RSN3</t>
  </si>
  <si>
    <t>DILLARDS INC-CL A PEAD 4Q16</t>
  </si>
  <si>
    <t>WALT DISNEY CO/THE PEAD 4Q16</t>
  </si>
  <si>
    <t>EDGEWELL PERSONAL CARE CO PEAD 4Q16</t>
  </si>
  <si>
    <t>MAXIMUS INC PEAD 4Q16</t>
  </si>
  <si>
    <t>MERIDIAN BIOSCIENCE INC PEAD 4Q16</t>
  </si>
  <si>
    <t>WIX.COM LTD PEAD 4Q16</t>
  </si>
  <si>
    <t>ZOE'S KITCHEN INC Earnings 4Q16</t>
  </si>
  <si>
    <t>GRAND CANYON EDUCATION INC Value-Event</t>
  </si>
  <si>
    <t>DIEBOLD INC Earnings 4Q16</t>
  </si>
  <si>
    <t>MOBILEYE NV Earnings 4Q16</t>
  </si>
  <si>
    <t>MACOM TECHNOLOGY SOLUTIONS H Earnings 4Q16</t>
  </si>
  <si>
    <t>STRATASYS LTD Earnings 4Q16</t>
  </si>
  <si>
    <t>AIMT</t>
  </si>
  <si>
    <t>DELTA AIR LINES INC Value-Event</t>
  </si>
  <si>
    <t>AMERICAN AIRLINES GROUP INC Value-Event</t>
  </si>
  <si>
    <t>UNITED CONTINENTAL HOLDINGS Value-Event</t>
  </si>
  <si>
    <t>SOUTHWEST AIRLINES CO Value-Event</t>
  </si>
  <si>
    <t>GRANITE CONSTRUCTION INC Value-Event</t>
  </si>
  <si>
    <t>ZOE'S KITCHEN INC PEAD 4Q16</t>
  </si>
  <si>
    <t>DXP ENTERPRISES INC PEAD 4Q16</t>
  </si>
  <si>
    <t>ADVANCE AUTO PARTS INC PEAD 4Q16</t>
  </si>
  <si>
    <t>AECOM PEAD 4Q16</t>
  </si>
  <si>
    <t>AIMMUNE THERAPEUTICS INC PEAD 4Q16</t>
  </si>
  <si>
    <t>00900T107</t>
  </si>
  <si>
    <t>BYVDTK8</t>
  </si>
  <si>
    <t>HOLLYSYS AUTOMATION TECHNOLO PEAD 4Q16</t>
  </si>
  <si>
    <t>STRATASYS LTD PEAD 4Q16</t>
  </si>
  <si>
    <t>MACOM TECHNOLOGY SOLUTIONS H PEAD 4Q16</t>
  </si>
  <si>
    <t>MOBILEYE NV PEAD 4Q16</t>
  </si>
  <si>
    <t>AGILENT TECHNOLOGIES INC PEAD 4Q16</t>
  </si>
  <si>
    <t>ARAMARK PEAD 4Q16</t>
  </si>
  <si>
    <t>BEST BUY CO INC Earnings 4Q16</t>
  </si>
  <si>
    <t>SALESFORCE.COM INC Earnings 4Q16</t>
  </si>
  <si>
    <t>GAP INC/THE Earnings 4Q16</t>
  </si>
  <si>
    <t>HOME DEPOT INC PEAD 4Q16</t>
  </si>
  <si>
    <t>HELMERICH &amp; PAYNE Earnings 4Q16</t>
  </si>
  <si>
    <t>NUANCE COMMUNICATIONS INC Earnings 4Q16</t>
  </si>
  <si>
    <t>POST HOLDINGS INC Earnings 4Q16</t>
  </si>
  <si>
    <t>SALLY BEAUTY HOLDINGS INC PEAD 4Q16</t>
  </si>
  <si>
    <t>TJX COMPANIES INC PEAD 4Q16</t>
  </si>
  <si>
    <t>ABERCROMBIE &amp; FITCH CO-CL A Earnings 4Q16</t>
  </si>
  <si>
    <t>BUCKLE INC/THE Earnings 4Q16</t>
  </si>
  <si>
    <t>FIDELITY &amp; GUARANTY LIFE PEAD 4Q16</t>
  </si>
  <si>
    <t>GRIFFON CORP PEAD 4Q16</t>
  </si>
  <si>
    <t>HILLENBRAND INC PEAD 4Q16</t>
  </si>
  <si>
    <t>L BRANDS INC PEAD 4Q16</t>
  </si>
  <si>
    <t>LOWE'S COS INC PEAD 4Q16</t>
  </si>
  <si>
    <t>WGL HOLDINGS INC PEAD 4Q16</t>
  </si>
  <si>
    <t>SJM</t>
  </si>
  <si>
    <t>POST HOLDINGS INC PEAD 4Q16</t>
  </si>
  <si>
    <t>NUANCE COMMUNICATIONS INC PEAD 4Q16</t>
  </si>
  <si>
    <t>HELMERICH &amp; PAYNE PEAD 4Q16</t>
  </si>
  <si>
    <t>GAP INC/THE PEAD 4Q16</t>
  </si>
  <si>
    <t>APPLIED MATERIALS INC PEAD 4Q16</t>
  </si>
  <si>
    <t>MATTHEWS INTL CORP-CLASS A PEAD 4Q16</t>
  </si>
  <si>
    <t>CHILDREN'S PLACE INC/THE PEAD 4Q16</t>
  </si>
  <si>
    <t>ROSS STORES INC PEAD 4Q16</t>
  </si>
  <si>
    <t>JM SMUCKER CO/THE PEAD 4Q16</t>
  </si>
  <si>
    <t>SPECTRUM BRANDS HOLDINGS INC PEAD 4Q16</t>
  </si>
  <si>
    <t>WILLIAMS-SONOMA INC PEAD 4Q16</t>
  </si>
  <si>
    <t xml:space="preserve">    </t>
  </si>
  <si>
    <t>BUCKLE INC/THE PEAD 4Q16</t>
  </si>
  <si>
    <t>DOLLAR TREE INC Earnings 4Q16</t>
  </si>
  <si>
    <t>DSW INC-CLASS A Earnings 4Q16</t>
  </si>
  <si>
    <t>GAMESTOP CORP-CLASS A Earnings 4Q16</t>
  </si>
  <si>
    <t>HIBBETT SPORTS INC PEAD 4Q16</t>
  </si>
  <si>
    <t>SIGNET JEWELERS LTD Earnings 4Q16</t>
  </si>
  <si>
    <t>TECH DATA CORP Earnings 4Q16</t>
  </si>
  <si>
    <t>IGT</t>
  </si>
  <si>
    <t>BEACON ROOFING SUPPLY INC PEAD 4Q16</t>
  </si>
  <si>
    <t>COPART INC PEAD 4Q16</t>
  </si>
  <si>
    <t>CUBIC CORP PEAD 4Q16</t>
  </si>
  <si>
    <t>DYCOM INDUSTRIES INC PEAD 4Q16</t>
  </si>
  <si>
    <t>ENANTA PHARMACEUTICALS INC PEAD 4Q16</t>
  </si>
  <si>
    <t>INTERNATIONAL GAME TECHNOLOG PEAD 4Q16</t>
  </si>
  <si>
    <t>BVG7F06</t>
  </si>
  <si>
    <t>JACK IN THE BOX INC PEAD 4Q16</t>
  </si>
  <si>
    <t>PALO ALTO NETWORKS INC PEAD 4Q16</t>
  </si>
  <si>
    <t>TYSON FOODS INC-CL A PEAD 4Q16</t>
  </si>
  <si>
    <t>CHS</t>
  </si>
  <si>
    <t>HRG</t>
  </si>
  <si>
    <t>MDT</t>
  </si>
  <si>
    <t>TECH DATA CORP PEAD 4Q16</t>
  </si>
  <si>
    <t>SIGNET JEWELERS LTD PEAD 4Q16</t>
  </si>
  <si>
    <t>GAMESTOP CORP-CLASS A PEAD 4Q16</t>
  </si>
  <si>
    <t>DSW INC-CLASS A PEAD 4Q16</t>
  </si>
  <si>
    <t>DOLLAR TREE INC PEAD 4Q16</t>
  </si>
  <si>
    <t>ANALOG DEVICES INC PEAD 4Q16</t>
  </si>
  <si>
    <t>CALERES INC PEAD 4Q16</t>
  </si>
  <si>
    <t>CRACKER BARREL OLD COUNTRY PEAD 4Q16</t>
  </si>
  <si>
    <t>CHICO'S FAS INC PEAD 4Q16</t>
  </si>
  <si>
    <t>CAMPBELL SOUP CO PEAD 4Q16</t>
  </si>
  <si>
    <t>EATON VANCE CORP PEAD 4Q16</t>
  </si>
  <si>
    <t>HRG GROUP INC PEAD 4Q16</t>
  </si>
  <si>
    <t>40434J100</t>
  </si>
  <si>
    <t>BVFZSX5</t>
  </si>
  <si>
    <t>MEDTRONIC PLC PEAD 4Q16</t>
  </si>
  <si>
    <t>BTN1Y11</t>
  </si>
  <si>
    <t>MENTOR GRAPHICS CORP PEAD 4Q16</t>
  </si>
  <si>
    <t>DEERE &amp; CO PEAD 4Q16</t>
  </si>
  <si>
    <t>UNDER ARMOUR INC-CLASS C Value-Event</t>
  </si>
  <si>
    <t>BDF9YM2</t>
  </si>
  <si>
    <t>UNDER ARMOUR INC-CLASS A Value-Event</t>
  </si>
  <si>
    <t>MALLINCKRODT PLC Earnings 4Q16</t>
  </si>
  <si>
    <t>LA-Z-BOY INC Earnings 4Q16</t>
  </si>
  <si>
    <t>MALLINCKRODT PLC PEAD 4Q16 (2)</t>
  </si>
  <si>
    <t>AUTODESK INC PEAD 4Q16</t>
  </si>
  <si>
    <t>AMBARELLA INC Earnings 4Q16</t>
  </si>
  <si>
    <t>DOLLAR GENERAL CORP Earnings 4Q16</t>
  </si>
  <si>
    <t>G-III APPAREL GROUP LTD Earnings 4Q16</t>
  </si>
  <si>
    <t>GUIDEWIRE SOFTWARE INC PEAD 4Q16</t>
  </si>
  <si>
    <t>REX AMERICAN RESOURCES CORP PEAD 4Q16</t>
  </si>
  <si>
    <t>SMITH &amp; WESSON HOLDING CORP Earnings 4Q16</t>
  </si>
  <si>
    <t>ZUMIEZ INC Earnings 4Q16</t>
  </si>
  <si>
    <t>ZUMIEZ INC PEAD 4Q16</t>
  </si>
  <si>
    <t>G-III APPAREL GROUP LTD PEAD 4Q16</t>
  </si>
  <si>
    <t>DOLLAR GENERAL CORP PEAD 4Q16</t>
  </si>
  <si>
    <t>AMBARELLA INC PEAD 4Q16</t>
  </si>
  <si>
    <t>CENTRAL GARDEN &amp; PET CO PEAD 4Q16</t>
  </si>
  <si>
    <t>ISLE OF CAPRI CASINOS PEAD 4Q16</t>
  </si>
  <si>
    <t>KROGER CO PEAD 4Q16</t>
  </si>
  <si>
    <t>ULTA SALON COSMETICS &amp; FRAGR PEAD 4Q16</t>
  </si>
  <si>
    <t>AMERICAN EAGLE OUTFITTERS PEAD 4Q16</t>
  </si>
  <si>
    <t>GENESCO INC Earnings 4Q16</t>
  </si>
  <si>
    <t>GUESS? INC PEAD 4Q16</t>
  </si>
  <si>
    <t>GOLAR LNG LTD PEAD 4Q16</t>
  </si>
  <si>
    <t>PVH CORP PEAD 4Q16</t>
  </si>
  <si>
    <t>SYNOPSYS INC PEAD 4Q16</t>
  </si>
  <si>
    <t>GENESCO INC PEAD 4Q16</t>
  </si>
  <si>
    <t>AEROVIRONMENT INC Earnings 4Q16</t>
  </si>
  <si>
    <t>BIG LOTS INC PEAD 4Q16</t>
  </si>
  <si>
    <t>HD SUPPLY HOLDINGS INC Earnings 4Q16</t>
  </si>
  <si>
    <t>HEALTHEQUITY INC Earnings 4Q16</t>
  </si>
  <si>
    <t>TAP Jul 21 2017 Call $105</t>
  </si>
  <si>
    <t>TAP170721C00105000</t>
  </si>
  <si>
    <t>GREIF INC-CL A Earnings 4Q16</t>
  </si>
  <si>
    <t>H&amp;R BLOCK INC Earnings 4Q16</t>
  </si>
  <si>
    <t>WILEY (JOHN) &amp; SONS-CLASS A Earnings 4Q16</t>
  </si>
  <si>
    <t>JW-A</t>
  </si>
  <si>
    <t>HD SUPPLY HOLDINGS INC PEAD 4Q16</t>
  </si>
  <si>
    <t>AEROVIRONMENT INC PEAD 4Q16</t>
  </si>
  <si>
    <t>BROADCOM LTD Earnings 4Q16</t>
  </si>
  <si>
    <t>FINISAR CORPORATION Earnings 4Q16</t>
  </si>
  <si>
    <t>FRANCESCAS HOLDINGS CORP PEAD 4Q16</t>
  </si>
  <si>
    <t>KLX INC Earnings 4Q16</t>
  </si>
  <si>
    <t>MICHAELS COS INC/THE PEAD 4Q16</t>
  </si>
  <si>
    <t>OXFORD INDUSTRIES INC PEAD 4Q16</t>
  </si>
  <si>
    <t>DAVE &amp; BUSTER'S ENTERTAINMEN PEAD 4Q16</t>
  </si>
  <si>
    <t>RESTORATION HARDWARE HOLDING Earnings 4Q16</t>
  </si>
  <si>
    <t>TOLL BROTHERS INC PEAD 4Q16</t>
  </si>
  <si>
    <t>UAA</t>
  </si>
  <si>
    <t>OLLI</t>
  </si>
  <si>
    <t>DLTH</t>
  </si>
  <si>
    <t>WILEY (JOHN) &amp; SONS-CLASS A PEAD 4Q16</t>
  </si>
  <si>
    <t>BROWN-FORMAN CORP-CLASS B PEAD 4Q16</t>
  </si>
  <si>
    <t>BF-B</t>
  </si>
  <si>
    <t>CASEY'S GENERAL STORES INC PEAD 4Q16</t>
  </si>
  <si>
    <t>DULUTH HOLDINGS INC - CL B Earnings 4Q16</t>
  </si>
  <si>
    <t>26443V101</t>
  </si>
  <si>
    <t>BYP97Q4</t>
  </si>
  <si>
    <t>KORN/FERRY INTERNATIONAL PEAD 4Q16</t>
  </si>
  <si>
    <t>LULULEMON ATHLETICA INC PEAD 4Q16</t>
  </si>
  <si>
    <t>OLLIE'S BARGAIN OUTLET HOLDI PEAD 4Q16</t>
  </si>
  <si>
    <t>BZ22B38</t>
  </si>
  <si>
    <t>TAILORED BRANDS INC PEAD 4Q16</t>
  </si>
  <si>
    <t>VERINT SYSTEMS INC PEAD 4Q16</t>
  </si>
  <si>
    <t>Alphabet Inc-CL A Value-L/S</t>
  </si>
  <si>
    <t>CMD</t>
  </si>
  <si>
    <t>RESTORATION HARDWARE HOLDING PEAD 4Q16</t>
  </si>
  <si>
    <t>KLX INC PEAD 4Q16</t>
  </si>
  <si>
    <t>FINISAR CORPORATION PEAD 4Q16</t>
  </si>
  <si>
    <t>BROADCOM LTD PEAD 4Q16</t>
  </si>
  <si>
    <t>CIENA CORP PEAD 4Q16</t>
  </si>
  <si>
    <t>CANTEL MEDICAL CORP PEAD 4Q16</t>
  </si>
  <si>
    <t>COOPER COS INC/THE PEAD 4Q16</t>
  </si>
  <si>
    <t>METHODE ELECTRONICS INC PEAD 4Q16</t>
  </si>
  <si>
    <t>NCI BUILDING SYSTEMS INC PEAD 4Q16</t>
  </si>
  <si>
    <t>VERIFONE SYSTEMS INC Earnings 4Q16</t>
  </si>
  <si>
    <t>STRAIGHT PATH COMM- B PEAD 4Q16</t>
  </si>
  <si>
    <t>SEALED AIR CORP Value-L/S</t>
  </si>
  <si>
    <t>PROSHARES SHORT RUSSELL2000 PortHedge</t>
  </si>
  <si>
    <t>RWM</t>
  </si>
  <si>
    <t>74348A210</t>
  </si>
  <si>
    <t>BWX5CV0</t>
  </si>
  <si>
    <t>SANDERSON FARMS INC Earnings 4Q16</t>
  </si>
  <si>
    <t>COCA-COLA EUROPEAN PARTNERS Value-L/S</t>
  </si>
  <si>
    <t>APOGEE ENTERPRISES INC PEAD 4Q16</t>
  </si>
  <si>
    <t>INTL FCSTONE INC PEAD 4Q16</t>
  </si>
  <si>
    <t>SANDERSON FARMS INC PEAD 4Q16</t>
  </si>
  <si>
    <t>ADOBE SYSTEMS INC PEAD 4Q16</t>
  </si>
  <si>
    <t>ORACLE CORP PEAD 4Q16</t>
  </si>
  <si>
    <t>CARMAX INC Earnings 4Q16</t>
  </si>
  <si>
    <t>NAVISTAR INTERNATIONAL CORP Earnings 4Q16</t>
  </si>
  <si>
    <t>CALAMP CORP Earnings 4Q16</t>
  </si>
  <si>
    <t>LINDSAY CORP Earnings 4Q16</t>
  </si>
  <si>
    <t>NEOGEN CORP Earnings 4Q16</t>
  </si>
  <si>
    <t>FedEx 01/20/2017 195 Put</t>
  </si>
  <si>
    <t>FDX170120P00195000</t>
  </si>
  <si>
    <t>CARMAX INC PEAD 4Q16</t>
  </si>
  <si>
    <t>CONAGRA BRANDS INC Earnings 4Q16</t>
  </si>
  <si>
    <t>CAL-MAINE FOODS INC Earnings 4Q16</t>
  </si>
  <si>
    <t>CALAVO GROWERS INC PEAD 4Q16</t>
  </si>
  <si>
    <t>GENERAL MILLS INC PEAD 4Q16</t>
  </si>
  <si>
    <t>NIKE INC -CL B PEAD 4Q16</t>
  </si>
  <si>
    <t>STEELCASE INC-CL A PEAD 4Q16</t>
  </si>
  <si>
    <t>VALSPAR CORP/THE PEAD 4Q16</t>
  </si>
  <si>
    <t>MLHR</t>
  </si>
  <si>
    <t>LINDSAY CORP PEAD 4Q16 2nd</t>
  </si>
  <si>
    <t>CALAMP CORP PEAD 4Q16</t>
  </si>
  <si>
    <t>ACTUANT CORP-A PEAD 4Q16</t>
  </si>
  <si>
    <t>HERMAN MILLER INC PEAD 4Q16</t>
  </si>
  <si>
    <t>MICRON TECHNOLOGY INC PEAD 4Q16 2nd</t>
  </si>
  <si>
    <t>RED HAT INC PEAD 4Q16</t>
  </si>
  <si>
    <t>WINNEBAGO INDUSTRIES PEAD 4Q16 2nd</t>
  </si>
  <si>
    <t>CONAGRA BRANDS INC PEAD 4Q16</t>
  </si>
  <si>
    <t>CAL-MAINE FOODS INC PEAD 4Q16</t>
  </si>
  <si>
    <t>TAP Jan 19 2018 Call $105</t>
  </si>
  <si>
    <t>TAP180119C00105000</t>
  </si>
  <si>
    <t>ZOETIS INC YearEnd16</t>
  </si>
  <si>
    <t>YearEnd16</t>
  </si>
  <si>
    <t>WD-40 CO YearEnd16</t>
  </si>
  <si>
    <t>VERIZON COMMUNICATIONS INC YearEnd16</t>
  </si>
  <si>
    <t>VECTOR GROUP LTD YearEnd16</t>
  </si>
  <si>
    <t>VASCULAR SOLUTIONS INC YearEnd16</t>
  </si>
  <si>
    <t>UNIVERSAL CORP/VA YearEnd16</t>
  </si>
  <si>
    <t>UNITED THERAPEUTICS CORP YearEnd16</t>
  </si>
  <si>
    <t>U.S. PHYSICAL THERAPY INC YearEnd16</t>
  </si>
  <si>
    <t>US CELLULAR CORP YearEnd16</t>
  </si>
  <si>
    <t>US CONCRETE INC YearEnd16</t>
  </si>
  <si>
    <t>TIME WARNER INC YearEnd16</t>
  </si>
  <si>
    <t>TRINSEO SA YearEnd16</t>
  </si>
  <si>
    <t>T-MOBILE US INC YearEnd16</t>
  </si>
  <si>
    <t>AT&amp;T INC YearEnd16</t>
  </si>
  <si>
    <t>STRYKER CORP YearEnd16</t>
  </si>
  <si>
    <t>SYK</t>
  </si>
  <si>
    <t>SPECTRANETICS CORP YearEnd16</t>
  </si>
  <si>
    <t>SCRIPPS NETWORKS INTER-CL A YearEnd16</t>
  </si>
  <si>
    <t>SCOTTS MIRACLE-GRO CO-CL A YearEnd16</t>
  </si>
  <si>
    <t>SIX FLAGS ENTERTAINMENT CORP YearEnd16</t>
  </si>
  <si>
    <t>SERVICE CORP INTERNATIONAL YearEnd16</t>
  </si>
  <si>
    <t>SANDERSON FARMS INC YearEnd16</t>
  </si>
  <si>
    <t>OWENS &amp; MINOR INC YearEnd16</t>
  </si>
  <si>
    <t>NUVASIVE INC YearEnd16</t>
  </si>
  <si>
    <t>ALTRIA GROUP INC YearEnd16</t>
  </si>
  <si>
    <t>MEDIA GENERAL INC YearEnd16</t>
  </si>
  <si>
    <t>MEREDITH CORP YearEnd16</t>
  </si>
  <si>
    <t>MASIMO CORP YearEnd16</t>
  </si>
  <si>
    <t>LIONS GATE ENTERTAINMENT COR YearEnd16</t>
  </si>
  <si>
    <t>LGF-A</t>
  </si>
  <si>
    <t>K2M GROUP HOLDINGS INC YearEnd16</t>
  </si>
  <si>
    <t>IROBOT CORP YearEnd16</t>
  </si>
  <si>
    <t>INTERNATIONAL PAPER CO YearEnd16</t>
  </si>
  <si>
    <t>INTEGRA LIFESCIENCES HOLDING YearEnd16</t>
  </si>
  <si>
    <t>HALYARD HEALTH INC YearEnd16</t>
  </si>
  <si>
    <t>HILTON WORLDWIDE HOLDINGS IN YearEnd16</t>
  </si>
  <si>
    <t>HEALTHSOUTH CORP YearEnd16</t>
  </si>
  <si>
    <t>GENTEX CORP YearEnd16</t>
  </si>
  <si>
    <t>GLOBUS MEDICAL INC - A YearEnd16</t>
  </si>
  <si>
    <t>ENANTA PHARMACEUTICALS INC YearEnd16</t>
  </si>
  <si>
    <t>DOW CHEMICAL CO/THE YearEnd16</t>
  </si>
  <si>
    <t>WALT DISNEY CO/THE YearEnd16</t>
  </si>
  <si>
    <t>DEAN FOODS CO YearEnd16</t>
  </si>
  <si>
    <t>COMPASS MINERALS INTERNATION YearEnd16</t>
  </si>
  <si>
    <t>CHOICE HOTELS INTL INC YearEnd16</t>
  </si>
  <si>
    <t>CHEMED CORP YearEnd16</t>
  </si>
  <si>
    <t>COGENT COMMUNICATIONS HOLDIN YearEnd16</t>
  </si>
  <si>
    <t>CBS CORP-CLASS B NON VOTING YearEnd16</t>
  </si>
  <si>
    <t>CRACKER BARREL OLD COUNTRY YearEnd16</t>
  </si>
  <si>
    <t>CAL-MAINE FOODS INC YearEnd16</t>
  </si>
  <si>
    <t>BIO-RAD LABORATORIES-A YearEnd16</t>
  </si>
  <si>
    <t>AMC ENTERTAINMENT HLDS-CL A YearEnd16</t>
  </si>
  <si>
    <t>ZENDESK INC YearEnd16</t>
  </si>
  <si>
    <t>WESTMORELAND COAL CO YearEnd16</t>
  </si>
  <si>
    <t>WLB</t>
  </si>
  <si>
    <t>WADDELL &amp; REED FINANCIAL-A YearEnd16</t>
  </si>
  <si>
    <t>UNDER ARMOUR INC-CLASS C YearEnd16</t>
  </si>
  <si>
    <t>TWITTER INC YearEnd16</t>
  </si>
  <si>
    <t>SYNTEL INC YearEnd16</t>
  </si>
  <si>
    <t>SAREPTA THERAPEUTICS INC YearEnd16</t>
  </si>
  <si>
    <t>SUPERIOR ENERGY SERVICES INC YearEnd16</t>
  </si>
  <si>
    <t>S&amp;P GLOBAL INC YearEnd16</t>
  </si>
  <si>
    <t>SYNCHRONOSS TECHNOLOGIES INC YearEnd16</t>
  </si>
  <si>
    <t>SINA CORP YearEnd16</t>
  </si>
  <si>
    <t>RR DONNELLEY &amp; SONS CO YearEnd16</t>
  </si>
  <si>
    <t>RANGE RESOURCES CORP YearEnd16</t>
  </si>
  <si>
    <t>RICE ENERGY INC YearEnd16</t>
  </si>
  <si>
    <t>RED HAT INC YearEnd16</t>
  </si>
  <si>
    <t>QEP RESOURCES INC YearEnd16</t>
  </si>
  <si>
    <t>PROASSURANCE CORP YearEnd16</t>
  </si>
  <si>
    <t>PRA</t>
  </si>
  <si>
    <t>74267C106</t>
  </si>
  <si>
    <t>PDC ENERGY INC YearEnd16</t>
  </si>
  <si>
    <t>PUMA BIOTECHNOLOGY INC YearEnd16</t>
  </si>
  <si>
    <t>OPUS BANK YearEnd16</t>
  </si>
  <si>
    <t>ONEMAIN HOLDINGS INC YearEnd16</t>
  </si>
  <si>
    <t>OCEANEERING INTL INC YearEnd16</t>
  </si>
  <si>
    <t>NEWFIELD EXPLORATION CO YearEnd16</t>
  </si>
  <si>
    <t>NOBLE ENERGY INC YearEnd16</t>
  </si>
  <si>
    <t>MURPHY OIL CORP YearEnd16</t>
  </si>
  <si>
    <t>MSCI INC YearEnd16</t>
  </si>
  <si>
    <t>MARATHON OIL CORP YearEnd16</t>
  </si>
  <si>
    <t>MRO</t>
  </si>
  <si>
    <t>MORNINGSTAR INC YearEnd16</t>
  </si>
  <si>
    <t>MARKETAXESS HOLDINGS INC YearEnd16</t>
  </si>
  <si>
    <t>MICHAELS COS INC/THE YearEnd16</t>
  </si>
  <si>
    <t>MOODY'S CORP YearEnd16</t>
  </si>
  <si>
    <t>LIBERTY TRIPADVISOR HDG-A YearEnd16</t>
  </si>
  <si>
    <t>LPL FINANCIAL HOLDINGS INC YearEnd16</t>
  </si>
  <si>
    <t>LEGG MASON INC YearEnd16</t>
  </si>
  <si>
    <t>JONES LANG LASALLE INC YearEnd16</t>
  </si>
  <si>
    <t>GULFPORT ENERGY CORP YearEnd16</t>
  </si>
  <si>
    <t>GOLAR LNG LTD YearEnd16</t>
  </si>
  <si>
    <t>FOSSIL GROUP INC YearEnd16</t>
  </si>
  <si>
    <t>FIRSTCASH INC YearEnd16</t>
  </si>
  <si>
    <t>EQT CORP YearEnd16</t>
  </si>
  <si>
    <t>ENCORE CAPITAL GROUP INC YearEnd16</t>
  </si>
  <si>
    <t>DEVON ENERGY CORP YearEnd16</t>
  </si>
  <si>
    <t>CAESARSTONE LTD YearEnd16</t>
  </si>
  <si>
    <t>CALLON PETROLEUM CO YearEnd16</t>
  </si>
  <si>
    <t>CPE</t>
  </si>
  <si>
    <t>13123X102</t>
  </si>
  <si>
    <t>COHEN &amp; STEERS INC YearEnd16</t>
  </si>
  <si>
    <t>BANC OF CALIFORNIA INC YearEnd16</t>
  </si>
  <si>
    <t>ARCONIC INC YearEnd16</t>
  </si>
  <si>
    <t>ARNC</t>
  </si>
  <si>
    <t>03965L100</t>
  </si>
  <si>
    <t>BD3D9G5</t>
  </si>
  <si>
    <t>ANTERO RESOURCES CORP YearEnd16</t>
  </si>
  <si>
    <t>AFFILIATED MANAGERS GROUP YearEnd16</t>
  </si>
  <si>
    <t>AMBAC FINANCIAL GROUP INC YearEnd16</t>
  </si>
  <si>
    <t>Start</t>
  </si>
  <si>
    <t>Stop</t>
  </si>
  <si>
    <t>RECN</t>
  </si>
  <si>
    <t>SPDR S&amp;P 500 ETF TRUST Earnings 1Q17</t>
  </si>
  <si>
    <t>Earnings 1Q17</t>
  </si>
  <si>
    <t>SPDR DJIA TRUST PortHedge</t>
  </si>
  <si>
    <t>DIA</t>
  </si>
  <si>
    <t>78467X109</t>
  </si>
  <si>
    <t>RESOURCES CONNECTION INC Earnings 1Q17</t>
  </si>
  <si>
    <t>76122Q105</t>
  </si>
  <si>
    <t>SONIC CORP Earnings 1Q17</t>
  </si>
  <si>
    <t>SCHNITZER STEEL INDS INC-A Earnings 1Q17</t>
  </si>
  <si>
    <t>ISHARES NASDAQ BIOTECHNOLOGY Value-Event</t>
  </si>
  <si>
    <t>SPDR S&amp;P 500 ETF TRUST PEAD 1Q17</t>
  </si>
  <si>
    <t>PEAD 1Q17</t>
  </si>
  <si>
    <t>SONIC CORP PEAD 1Q17</t>
  </si>
  <si>
    <t>CANOPY GROWTH CORP Value-Event</t>
  </si>
  <si>
    <t>CAD Currency Hedge (Cowen)</t>
  </si>
  <si>
    <t>CADUSD=X</t>
  </si>
  <si>
    <t>GW PHARMACEUTICALS -ADR Value-Event</t>
  </si>
  <si>
    <t>GWPH</t>
  </si>
  <si>
    <t>36197T103</t>
  </si>
  <si>
    <t>B94RPL5</t>
  </si>
  <si>
    <t>KUSH BOTTLES INC Value-Event</t>
  </si>
  <si>
    <t>KSHB</t>
  </si>
  <si>
    <t>BZ4BYX4</t>
  </si>
  <si>
    <t>SCHNITZER STEEL INDS INC-A PEAD 1Q17</t>
  </si>
  <si>
    <t>COMMERCIAL METALS CO Earnings 1Q17</t>
  </si>
  <si>
    <t>BARRACUDA NETWORKS INC Earnings 1Q17</t>
  </si>
  <si>
    <t>GLOBAL PAYMENTS INC Earnings 1Q17</t>
  </si>
  <si>
    <t>HELEN OF TROY LTD PEAD 1Q17</t>
  </si>
  <si>
    <t>MONSANTO CO PEAD 1Q17</t>
  </si>
  <si>
    <t>PRICESMART INC PEAD 1Q17</t>
  </si>
  <si>
    <t>RPM INTERNATIONAL INC PEAD 1Q17</t>
  </si>
  <si>
    <t>SCHULMAN (A.) INC Earnings 1Q17</t>
  </si>
  <si>
    <t>CONSTELLATION BRANDS INC-A PEAD 1Q17</t>
  </si>
  <si>
    <t>ANGO</t>
  </si>
  <si>
    <t>SCOTTS MIRACLE-GRO CO-CL A Value-Event (Cowen)</t>
  </si>
  <si>
    <t>42588J100</t>
  </si>
  <si>
    <t>BYPLTF3</t>
  </si>
  <si>
    <t>ANGIODYNAMICS INC PEAD 1Q17</t>
  </si>
  <si>
    <t>03475V101</t>
  </si>
  <si>
    <t>B00CR04</t>
  </si>
  <si>
    <t>AZZ INC PEAD 1Q17</t>
  </si>
  <si>
    <t>GREENBRIER COMPANIES INC PEAD 1Q17</t>
  </si>
  <si>
    <t>SYNNEX CORP Earnings 1Q17</t>
  </si>
  <si>
    <t>SPDR S&amp;P REGIONAL BANKING PortHedge</t>
  </si>
  <si>
    <t>FINANCIAL SELECT SECTOR SPDR PortHedge</t>
  </si>
  <si>
    <t>KBH</t>
  </si>
  <si>
    <t>BARRACUDA NETWORKS INC PEAD 1Q17</t>
  </si>
  <si>
    <t>ACUITY BRANDS INC PEAD 1Q17</t>
  </si>
  <si>
    <t>KB HOME Earnings 1Q17</t>
  </si>
  <si>
    <t>48666K109</t>
  </si>
  <si>
    <t>SYNNEX CORP PEAD 1Q17</t>
  </si>
  <si>
    <t>KB HOME PEAD 1Q17</t>
  </si>
  <si>
    <t>ADTRAN INC Earnings 1Q17</t>
  </si>
  <si>
    <t>BANK OF THE OZARKS Earnings 1Q17</t>
  </si>
  <si>
    <t>COHEN &amp; STEERS INC Earnings 1Q17</t>
  </si>
  <si>
    <t>FIRST REPUBLIC BANK/CA PEAD 1Q17</t>
  </si>
  <si>
    <t>NETFLIX INC Earnings 1Q17</t>
  </si>
  <si>
    <t>PROGRESS SOFTWARE CORP PEAD 1Q17</t>
  </si>
  <si>
    <t>GATX CORP Earnings 1Q17</t>
  </si>
  <si>
    <t>INSTEEL INDUSTRIES INC Earnings 1Q17</t>
  </si>
  <si>
    <t>CTBI</t>
  </si>
  <si>
    <t>NETFLIX INC PEAD 1Q17</t>
  </si>
  <si>
    <t>COHEN &amp; STEERS INC PEAD 1Q17</t>
  </si>
  <si>
    <t>CITIZENS FINANCIAL GROUP Earnings 1Q17</t>
  </si>
  <si>
    <t>COMMUNITY TRUST BANCORP INC PEAD 1Q17</t>
  </si>
  <si>
    <t>FASTENAL CO PEAD 1Q17</t>
  </si>
  <si>
    <t>KINDER MORGAN INC PEAD 1Q17</t>
  </si>
  <si>
    <t>KANSAS CITY SOUTHERN Earnings 1Q17</t>
  </si>
  <si>
    <t>PRIVATEBANCORP INC PEAD 1Q17</t>
  </si>
  <si>
    <t>WINTRUST FINANCIAL CORP PEAD 1Q17</t>
  </si>
  <si>
    <t>KEY</t>
  </si>
  <si>
    <t>EFSC</t>
  </si>
  <si>
    <t>WESTLAKE CHEMICAL PARTNERS L Value-Event</t>
  </si>
  <si>
    <t>INSTEEL INDUSTRIES INC PEAD 1Q17</t>
  </si>
  <si>
    <t>GATX CORP PEAD 1Q17</t>
  </si>
  <si>
    <t>AMERICAN EXPRESS CO PEAD 1Q17</t>
  </si>
  <si>
    <t>ENTERPRISE FINANCIAL SERVICE Earnings 1Q17</t>
  </si>
  <si>
    <t>KEYCORP PEAD 1Q17</t>
  </si>
  <si>
    <t>PPG INDUSTRIES INC PEAD 1Q17</t>
  </si>
  <si>
    <t>SKYWORKS SOLUTIONS INC PEAD 1Q17</t>
  </si>
  <si>
    <t>WAT</t>
  </si>
  <si>
    <t>KANSAS CITY SOUTHERN PEAD 1Q17</t>
  </si>
  <si>
    <t>ROCKWELL COLLINS INC PEAD 1Q17</t>
  </si>
  <si>
    <t>CREE INC Earnings 1Q17</t>
  </si>
  <si>
    <t>DR HORTON INC Earnings 1Q17</t>
  </si>
  <si>
    <t>HANMI FINANCIAL CORPORATION Earnings 1Q17</t>
  </si>
  <si>
    <t>MARINEMAX INC Earnings 1Q17</t>
  </si>
  <si>
    <t>II-VI INC Earnings 1Q17</t>
  </si>
  <si>
    <t>PROCTER &amp; GAMBLE CO/THE PEAD 1Q17</t>
  </si>
  <si>
    <t>POLARIS INDUSTRIES INC Earnings 1Q17</t>
  </si>
  <si>
    <t>SCHLUMBERGER LTD PEAD 1Q17</t>
  </si>
  <si>
    <t>SEAGATE TECHNOLOGY Earnings 1Q17</t>
  </si>
  <si>
    <t>SYNCHRONY FINANCIAL PEAD 1Q17</t>
  </si>
  <si>
    <t>TOTAL SYSTEM SERVICES INC Earnings 1Q17</t>
  </si>
  <si>
    <t>WATERS CORP Earnings 1Q17</t>
  </si>
  <si>
    <t>CFNL</t>
  </si>
  <si>
    <t>CARDINAL FINANCIAL CORP Earnings 1Q17</t>
  </si>
  <si>
    <t>14149F109</t>
  </si>
  <si>
    <t>CIMPRESS NV Earnings 1Q17</t>
  </si>
  <si>
    <t>COMMVAULT SYSTEMS INC Earnings 1Q17</t>
  </si>
  <si>
    <t>EBAY INC Earnings 1Q17</t>
  </si>
  <si>
    <t>EAST WEST BANCORP INC Earnings 1Q17</t>
  </si>
  <si>
    <t>HALLIBURTON CO PEAD 1Q17</t>
  </si>
  <si>
    <t>HESS CORP Earnings 1Q17</t>
  </si>
  <si>
    <t>MCKESSON CORP Earnings 1Q17</t>
  </si>
  <si>
    <t>MEREDITH CORP Earnings 1Q17</t>
  </si>
  <si>
    <t>MERCURY SYSTEMS INC PEAD 1Q17</t>
  </si>
  <si>
    <t>MURPHY OIL CORP Earnings 1Q17</t>
  </si>
  <si>
    <t>PETMED EXPRESS INC PEAD 1Q17</t>
  </si>
  <si>
    <t>QUALCOMM INC Earnings 1Q17</t>
  </si>
  <si>
    <t>RLI CORP Earnings 1Q17</t>
  </si>
  <si>
    <t>WESTERN DIGITAL CORP Earnings 1Q17</t>
  </si>
  <si>
    <t>WOODWARD INC PEAD 1Q17</t>
  </si>
  <si>
    <t>YAHOO! INC PEAD 1Q17</t>
  </si>
  <si>
    <t>CMCO</t>
  </si>
  <si>
    <t>JBLU</t>
  </si>
  <si>
    <t>LRN</t>
  </si>
  <si>
    <t>NAVI</t>
  </si>
  <si>
    <t>TOTAL SYSTEM SERVICES INC PEAD 1Q17</t>
  </si>
  <si>
    <t>POLARIS INDUSTRIES INC PEAD 1Q17</t>
  </si>
  <si>
    <t>ABIOMED INC Earnings 1Q17</t>
  </si>
  <si>
    <t>ALLIANCE DATA SYSTEMS CORP Earnings 1Q17</t>
  </si>
  <si>
    <t>ALLEGHENY TECHNOLOGIES INC PEAD 1Q17</t>
  </si>
  <si>
    <t>BRUNSWICK CORP Earnings 1Q17</t>
  </si>
  <si>
    <t>BIOGEN INC Earnings 1Q17</t>
  </si>
  <si>
    <t>BRISTOL-MYERS SQUIBB CO Earnings 1Q17</t>
  </si>
  <si>
    <t>POPULAR INC PEAD 1Q17</t>
  </si>
  <si>
    <t>CELGENE CORP Earnings 1Q17</t>
  </si>
  <si>
    <t>COLUMBUS MCKINNON CORP/NY Earnings 1Q17</t>
  </si>
  <si>
    <t>DU PONT (E.I.) DE NEMOURS PEAD 1Q17</t>
  </si>
  <si>
    <t>DST SYSTEMS INC Earnings 1Q17</t>
  </si>
  <si>
    <t>EAGLE MATERIALS INC PEAD 1Q17</t>
  </si>
  <si>
    <t>HAWAIIAN HOLDINGS INC PEAD 1Q17</t>
  </si>
  <si>
    <t>HELMERICH &amp; PAYNE Earnings 1Q17</t>
  </si>
  <si>
    <t>JETBLUE AIRWAYS CORP Earnings 1Q17</t>
  </si>
  <si>
    <t>KIMBERLY-CLARK CORP PEAD 1Q17</t>
  </si>
  <si>
    <t>K12 INC Earnings 1Q17</t>
  </si>
  <si>
    <t>48273U102</t>
  </si>
  <si>
    <t>B29ZB62</t>
  </si>
  <si>
    <t>SOUTHWEST AIRLINES CO Earnings 1Q17</t>
  </si>
  <si>
    <t>MEAD JOHNSON NUTRITION CO Earnings 1Q17</t>
  </si>
  <si>
    <t>NAVIENT CORP PEAD 1Q17</t>
  </si>
  <si>
    <t>63938C108</t>
  </si>
  <si>
    <t>BLP5GX1</t>
  </si>
  <si>
    <t>OSI SYSTEMS INC Earnings 1Q17</t>
  </si>
  <si>
    <t>PULTEGROUP INC Earnings 1Q17</t>
  </si>
  <si>
    <t>SUPER MICRO COMPUTER INC Earnings 1Q17</t>
  </si>
  <si>
    <t>STEEL DYNAMICS INC PEAD 1Q17</t>
  </si>
  <si>
    <t>SWIFT TRANSPORTATION CO Earnings 1Q17</t>
  </si>
  <si>
    <t>SYNAPTICS INC Earnings 1Q17</t>
  </si>
  <si>
    <t>UMB FINANCIAL CORP PEAD 1Q17</t>
  </si>
  <si>
    <t>WESCO INTERNATIONAL INC Earnings 1Q17</t>
  </si>
  <si>
    <t>WHIRLPOOL CORP Earnings 1Q17</t>
  </si>
  <si>
    <t>WORLD ACCEPTANCE CORP Earnings 1Q17</t>
  </si>
  <si>
    <t>FCX</t>
  </si>
  <si>
    <t>CPF</t>
  </si>
  <si>
    <t>LOGMEIN INC Value-Event</t>
  </si>
  <si>
    <t>QUALCOMM INC PEAD 1Q17</t>
  </si>
  <si>
    <t>MURPHY OIL CORP PEAD 1Q17</t>
  </si>
  <si>
    <t>MEREDITH CORP PEAD 1Q17</t>
  </si>
  <si>
    <t>MCKESSON CORP PEAD 1Q17</t>
  </si>
  <si>
    <t>HESS CORP PEAD 1Q17</t>
  </si>
  <si>
    <t>EBAY INC PEAD 1Q17</t>
  </si>
  <si>
    <t>BOEING CO/THE PEAD 1Q17</t>
  </si>
  <si>
    <t>CULLEN/FROST BANKERS INC PEAD 1Q17</t>
  </si>
  <si>
    <t>CENTRAL PACIFIC FINANCIAL CO PEAD 1Q17</t>
  </si>
  <si>
    <t>CARDIOVASCULAR SYSTEMS INC PEAD 1Q17</t>
  </si>
  <si>
    <t>BRINKER INTERNATIONAL INC PEAD 1Q17</t>
  </si>
  <si>
    <t>ELECTRONICS FOR IMAGING PEAD 1Q17</t>
  </si>
  <si>
    <t>ETHAN ALLEN INTERIORS INC PEAD 1Q17</t>
  </si>
  <si>
    <t>FREEPORT-MCMORAN INC PEAD 1Q17</t>
  </si>
  <si>
    <t>35671D857</t>
  </si>
  <si>
    <t>WW GRAINGER INC PEAD 1Q17</t>
  </si>
  <si>
    <t>HEXCEL CORP PEAD 1Q17</t>
  </si>
  <si>
    <t>ILLINOIS TOOL WORKS PEAD 1Q17</t>
  </si>
  <si>
    <t>KNIGHT TRANSPORTATION INC PEAD 1Q17</t>
  </si>
  <si>
    <t>LAM RESEARCH CORP PEAD 1Q17</t>
  </si>
  <si>
    <t>MATTEL INC PEAD 1Q17</t>
  </si>
  <si>
    <t>MCCORMICK &amp; CO-NON VTG SHRS PEAD 1Q17</t>
  </si>
  <si>
    <t>MARKETAXESS HOLDINGS INC PEAD 1Q17</t>
  </si>
  <si>
    <t>MOOG INC-CLASS A Earnings 1Q17</t>
  </si>
  <si>
    <t>MOG/A</t>
  </si>
  <si>
    <t>NVR INC PEAD 1Q17</t>
  </si>
  <si>
    <t>PROSPERITY BANCSHARES INC PEAD 1Q17</t>
  </si>
  <si>
    <t>POLYONE CORPORATION Earnings 1Q17</t>
  </si>
  <si>
    <t>TEXAS CAPITAL BANCSHARES INC PEAD 1Q17</t>
  </si>
  <si>
    <t>TE CONNECTIVITY LTD PEAD 1Q17</t>
  </si>
  <si>
    <t>TERADYNE INC PEAD 1Q17</t>
  </si>
  <si>
    <t>PYPL Feb 17 2017 Put $39.50</t>
  </si>
  <si>
    <t>PYPL170217P00039500</t>
  </si>
  <si>
    <t>GOOGL Feb 17 2017 Put $830</t>
  </si>
  <si>
    <t>GOOGL170217P00830000</t>
  </si>
  <si>
    <t>CNOB</t>
  </si>
  <si>
    <t>DCOM</t>
  </si>
  <si>
    <t>PX</t>
  </si>
  <si>
    <t>PYPL 02/17/2017 40 Put PEAD 1Q17</t>
  </si>
  <si>
    <t>PYPL 02/17/2017 40.5 Put PEAD 1Q17</t>
  </si>
  <si>
    <t>PYPL170217C00040500</t>
  </si>
  <si>
    <t>CITRIX SYSTEMS INC Value-Event</t>
  </si>
  <si>
    <t>WORLD ACCEPTANCE CORP PEAD 1Q17</t>
  </si>
  <si>
    <t>WESCO INTERNATIONAL INC PEAD 1Q17</t>
  </si>
  <si>
    <t>SWIFT TRANSPORTATION CO PEAD 1Q17</t>
  </si>
  <si>
    <t>SUPER MICRO COMPUTER INC PEAD 1Q17</t>
  </si>
  <si>
    <t>PULTEGROUP INC PEAD 1Q17</t>
  </si>
  <si>
    <t>OSI SYSTEMS INC PEAD 1Q17</t>
  </si>
  <si>
    <t>MEAD JOHNSON NUTRITION CO PEAD 1Q17</t>
  </si>
  <si>
    <t>JETBLUE AIRWAYS CORP PEAD 1Q17</t>
  </si>
  <si>
    <t>DST SYSTEMS INC PEAD 1Q17</t>
  </si>
  <si>
    <t>COLUMBUS MCKINNON CORP/NY PEAD 1Q17</t>
  </si>
  <si>
    <t>CELGENE CORP PEAD 1Q17</t>
  </si>
  <si>
    <t>BRISTOL-MYERS SQUIBB CO PEAD 1Q17</t>
  </si>
  <si>
    <t>BIOGEN INC PEAD 1Q17</t>
  </si>
  <si>
    <t>BRUNSWICK CORP PEAD 1Q17</t>
  </si>
  <si>
    <t>ABIOMED INC PEAD 1Q17</t>
  </si>
  <si>
    <t>ABAXIS INC PEAD 1Q17</t>
  </si>
  <si>
    <t>AMERICAN ELECTRIC POWER PEAD 1Q17</t>
  </si>
  <si>
    <t>ASHLAND GLOBAL HOLDINGS INC PEAD 1Q17</t>
  </si>
  <si>
    <t>AVNET INC PEAD 1Q17</t>
  </si>
  <si>
    <t>CR BARD INC PEAD 1Q17</t>
  </si>
  <si>
    <t>BEMIS COMPANY PEAD 1Q17</t>
  </si>
  <si>
    <t>BOFI HOLDING INC Earnings 1Q17</t>
  </si>
  <si>
    <t>CONNECTONE BANCORP INC PEAD 1Q17</t>
  </si>
  <si>
    <t>20786W107</t>
  </si>
  <si>
    <t>BNQ4YF9</t>
  </si>
  <si>
    <t>CUSTOMERS BANCORP INC PEAD 1Q17</t>
  </si>
  <si>
    <t>DIME COMMUNITY BANCSHARES PEAD 1Q17</t>
  </si>
  <si>
    <t>DOW CHEMICAL CO/THE PEAD 1Q17</t>
  </si>
  <si>
    <t>GREENHILL &amp; CO INC PEAD 1Q17</t>
  </si>
  <si>
    <t>INTEGRATED DEVICE TECH INC Earnings 1Q17</t>
  </si>
  <si>
    <t>INVESCO LTD PEAD 1Q17</t>
  </si>
  <si>
    <t>MICROSEMI CORP PEAD 1Q17</t>
  </si>
  <si>
    <t>OCEANFIRST FINANCIAL CORP PEAD 1Q17</t>
  </si>
  <si>
    <t>OPUS BANK Earnings 1Q17</t>
  </si>
  <si>
    <t>PROOFPOINT INC PEAD 1Q17</t>
  </si>
  <si>
    <t>PRAXAIR INC PEAD 1Q17</t>
  </si>
  <si>
    <t>74005P104</t>
  </si>
  <si>
    <t>ROYAL CARIBBEAN CRUISES LTD PEAD 1Q17</t>
  </si>
  <si>
    <t>SANMINA CORP Earnings 1Q17</t>
  </si>
  <si>
    <t>SHERWIN-WILLIAMS CO/THE PEAD 1Q17</t>
  </si>
  <si>
    <t>SPECTRUM BRANDS HOLDINGS INC PEAD 1Q17</t>
  </si>
  <si>
    <t>STANLEY BLACK &amp; DECKER INC PEAD 1Q17</t>
  </si>
  <si>
    <t>WNC</t>
  </si>
  <si>
    <t>MTCH</t>
  </si>
  <si>
    <t>GLOP</t>
  </si>
  <si>
    <t>TCB</t>
  </si>
  <si>
    <t>SSB</t>
  </si>
  <si>
    <t>CL</t>
  </si>
  <si>
    <t>GASLOG PARTNERS LP PEAD 1Q17</t>
  </si>
  <si>
    <t>BM67GH7</t>
  </si>
  <si>
    <t>POLYONE CORPORATION PEAD 1Q17</t>
  </si>
  <si>
    <t>MOOG INC-CLASS A PEAD 1Q17</t>
  </si>
  <si>
    <t>AMERICAN AIRLINES GROUP INC PEAD 1Q17</t>
  </si>
  <si>
    <t>ACXIOM CORP Earnings 1Q17</t>
  </si>
  <si>
    <t>AETNA INC Earnings 1Q17</t>
  </si>
  <si>
    <t>ALLEGIANT TRAVEL CO Earnings 1Q17</t>
  </si>
  <si>
    <t>ANADARKO PETROLEUM CORP Earnings 1Q17</t>
  </si>
  <si>
    <t>ANIXTER INTERNATIONAL INC Earnings 1Q17</t>
  </si>
  <si>
    <t>COLGATE-PALMOLIVE CO PEAD 1Q17</t>
  </si>
  <si>
    <t>CONSOL ENERGY INC Earnings 1Q17</t>
  </si>
  <si>
    <t>COACH INC Earnings 1Q17</t>
  </si>
  <si>
    <t>CHEVRON CORP PEAD 1Q17</t>
  </si>
  <si>
    <t>FAIR ISAAC CORP Earnings 1Q17</t>
  </si>
  <si>
    <t>HARLEY-DAVIDSON INC Earnings 1Q17</t>
  </si>
  <si>
    <t>HILL-ROM HOLDINGS INC PEAD 1Q17</t>
  </si>
  <si>
    <t>MANHATTAN ASSOCIATES INC Earnings 1Q17</t>
  </si>
  <si>
    <t>MICROSTRATEGY INC-CL A Earnings 1Q17</t>
  </si>
  <si>
    <t>MATCH GROUP INC Earnings 1Q17</t>
  </si>
  <si>
    <t>57665R106</t>
  </si>
  <si>
    <t>BYT5JW8</t>
  </si>
  <si>
    <t>MACOM TECHNOLOGY SOLUTIONS H Earnings 1Q17</t>
  </si>
  <si>
    <t>NETSCOUT SYSTEMS INC Earnings 1Q17</t>
  </si>
  <si>
    <t>OLIN CORP Earnings 1Q17</t>
  </si>
  <si>
    <t>PLANTRONICS INC Earnings 1Q17</t>
  </si>
  <si>
    <t>PENTAIR PLC Earnings 1Q17</t>
  </si>
  <si>
    <t>SOUTH STATE CORP PEAD 1Q17</t>
  </si>
  <si>
    <t>BNFX071</t>
  </si>
  <si>
    <t>TCF FINANCIAL CORP PEAD 1Q17</t>
  </si>
  <si>
    <t>WABASH NATIONAL CORP Earnings 1Q17</t>
  </si>
  <si>
    <t>UNITED STATES STEEL CORP Earnings 1Q17</t>
  </si>
  <si>
    <t>ZIMMER BIOMET HOLDINGS INC Earnings 1Q17</t>
  </si>
  <si>
    <t>BRKS</t>
  </si>
  <si>
    <t>BHLB</t>
  </si>
  <si>
    <t>RYAM</t>
  </si>
  <si>
    <t>SANMINA CORP PEAD 1Q17</t>
  </si>
  <si>
    <t>BOFI HOLDING INC PEAD 1Q17</t>
  </si>
  <si>
    <t>AFFILIATED MANAGERS GROUP PEAD 1Q17</t>
  </si>
  <si>
    <t>AMERIPRISE FINANCIAL INC Earnings 1Q17</t>
  </si>
  <si>
    <t>NATUS MEDICAL INC Earnings 1Q17</t>
  </si>
  <si>
    <t>BANC OF CALIFORNIA INC PEAD 1Q17</t>
  </si>
  <si>
    <t>BERKSHIRE HILLS BANCORP INC PEAD 1Q17</t>
  </si>
  <si>
    <t>BROOKS AUTOMATION INC Earnings 1Q17</t>
  </si>
  <si>
    <t>CACI INTERNATIONAL INC -CL A Earnings 1Q17</t>
  </si>
  <si>
    <t>META FINANCIAL GROUP INC PEAD 1Q17</t>
  </si>
  <si>
    <t>CAVIUM INC Earnings 1Q17</t>
  </si>
  <si>
    <t>CEVA INC Earnings 1Q17</t>
  </si>
  <si>
    <t>CRANE CO PEAD 1Q17</t>
  </si>
  <si>
    <t>CIRRUS LOGIC INC Earnings 1Q17</t>
  </si>
  <si>
    <t>CSG SYSTEMS INTL INC Earnings 1Q17</t>
  </si>
  <si>
    <t>EDWARDS LIFESCIENCES CORP Earnings 1Q17</t>
  </si>
  <si>
    <t>EXPONENT INC Earnings 1Q17</t>
  </si>
  <si>
    <t>FACEBOOK INC-A Earnings 1Q17</t>
  </si>
  <si>
    <t>JOHN B. SANFILIPPO &amp; SON INC Earnings 1Q17</t>
  </si>
  <si>
    <t>JOHNSON CONTROLS INTERNATION Earnings 1Q17</t>
  </si>
  <si>
    <t>LEGGETT &amp; PLATT INC PEAD 1Q17</t>
  </si>
  <si>
    <t>MERITAGE HOMES CORP Earnings 1Q17</t>
  </si>
  <si>
    <t>PITNEY BOWES INC Earnings 1Q17</t>
  </si>
  <si>
    <t>PAREXEL INTERNATIONAL CORP Earnings 1Q17</t>
  </si>
  <si>
    <t>REXNORD CORP Earnings 1Q17</t>
  </si>
  <si>
    <t>RAYONIER ADVANCED MATERIALS PEAD 1Q17</t>
  </si>
  <si>
    <t>75508B104</t>
  </si>
  <si>
    <t>BN458W9</t>
  </si>
  <si>
    <t>TUPPERWARE BRANDS CORP Earnings 1Q17</t>
  </si>
  <si>
    <t>USG CORP Earnings 1Q17</t>
  </si>
  <si>
    <t>WEST CORP Earnings 1Q17</t>
  </si>
  <si>
    <t>PYPL170217P00040000</t>
  </si>
  <si>
    <t>ESL</t>
  </si>
  <si>
    <t>RTEC</t>
  </si>
  <si>
    <t>KLIC</t>
  </si>
  <si>
    <t>UNITED STATES STEEL CORP PEAD 1Q17</t>
  </si>
  <si>
    <t>WABASH NATIONAL CORP PEAD 1Q17</t>
  </si>
  <si>
    <t>PLANTRONICS INC PEAD 1Q17</t>
  </si>
  <si>
    <t>OLIN CORP PEAD 1Q17</t>
  </si>
  <si>
    <t>MACOM TECHNOLOGY SOLUTIONS H PEAD 1Q17</t>
  </si>
  <si>
    <t>MANHATTAN ASSOCIATES INC PEAD 1Q17</t>
  </si>
  <si>
    <t>COACH INC PEAD 1Q17</t>
  </si>
  <si>
    <t>AMERISOURCEBERGEN CORP PEAD 1Q17</t>
  </si>
  <si>
    <t>ACETO CORP Earnings 1Q17</t>
  </si>
  <si>
    <t>ALLY FINANCIAL INC PEAD 1Q17</t>
  </si>
  <si>
    <t>AMGEN INC Earnings 1Q17</t>
  </si>
  <si>
    <t>BELDEN INC Earnings 1Q17</t>
  </si>
  <si>
    <t>BEACON ROOFING SUPPLY INC Earnings 1Q17</t>
  </si>
  <si>
    <t>BRISTOW GROUP INC Earnings 1Q17</t>
  </si>
  <si>
    <t>CREDIT ACCEPTANCE CORP PEAD 1Q17</t>
  </si>
  <si>
    <t>C.H. ROBINSON WORLDWIDE INC PEAD 1Q17</t>
  </si>
  <si>
    <t>CIT GROUP INC PEAD 1Q17</t>
  </si>
  <si>
    <t>B4Z73G0</t>
  </si>
  <si>
    <t>CONOCOPHILLIPS Earnings 1Q17</t>
  </si>
  <si>
    <t>CARPENTER TECHNOLOGY Earnings 1Q17</t>
  </si>
  <si>
    <t>DECKERS OUTDOOR CORP Earnings 1Q17</t>
  </si>
  <si>
    <t>DELPHI AUTOMOTIVE PLC Earnings 1Q17</t>
  </si>
  <si>
    <t>EQT CORP Earnings 1Q17</t>
  </si>
  <si>
    <t>ESTERLINE TECHNOLOGIES CORP Earnings 1Q17</t>
  </si>
  <si>
    <t>FORTINET INC Earnings 1Q17</t>
  </si>
  <si>
    <t>GRIFFON CORP PEAD 1Q17</t>
  </si>
  <si>
    <t>GIGAMON INC Earnings 1Q17</t>
  </si>
  <si>
    <t>HARRIS CORP Earnings 1Q17</t>
  </si>
  <si>
    <t>HUBBELL INC PEAD 1Q17</t>
  </si>
  <si>
    <t>HUB GROUP INC-CL A Earnings 1Q17</t>
  </si>
  <si>
    <t>HEADWATERS INC PEAD 1Q17</t>
  </si>
  <si>
    <t>ILLUMINA INC PEAD 1Q17</t>
  </si>
  <si>
    <t>KULICKE &amp; SOFFA INDUSTRIES Earnings 1Q17</t>
  </si>
  <si>
    <t>KENNAMETAL INC Earnings 1Q17</t>
  </si>
  <si>
    <t>M/I HOMES INC Earnings 1Q17</t>
  </si>
  <si>
    <t>MOBILE MINI INC Earnings 1Q17</t>
  </si>
  <si>
    <t>MOTOROLA SOLUTIONS INC Earnings 1Q17</t>
  </si>
  <si>
    <t>MINERALS TECHNOLOGIES INC Earnings 1Q17</t>
  </si>
  <si>
    <t>NUCOR CORP PEAD 1Q17</t>
  </si>
  <si>
    <t>PAYLOCITY HOLDING CORP Earnings 1Q17</t>
  </si>
  <si>
    <t>PFIZER INC PEAD 1Q17</t>
  </si>
  <si>
    <t>RALPH LAUREN CORP Earnings 1Q17</t>
  </si>
  <si>
    <t>RUDOLPH TECHNOLOGIES INC Earnings 1Q17</t>
  </si>
  <si>
    <t>SALLY BEAUTY HOLDINGS INC Earnings 1Q17</t>
  </si>
  <si>
    <t>SKYWEST INC Earnings 1Q17</t>
  </si>
  <si>
    <t>SCOTTS MIRACLE-GRO CO PEAD 1Q17</t>
  </si>
  <si>
    <t>TRIUMPH GROUP INC Earnings 1Q17</t>
  </si>
  <si>
    <t>UNDER ARMOUR INC-CLASS A PEAD 1Q17</t>
  </si>
  <si>
    <t>WADDELL &amp; REED FINANCIAL-A PEAD 1Q17</t>
  </si>
  <si>
    <t>LOGMEIN INC Spin-Off Value-Event</t>
  </si>
  <si>
    <t>WEED.TO</t>
  </si>
  <si>
    <t>MTOR</t>
  </si>
  <si>
    <t>SCCO</t>
  </si>
  <si>
    <t>USG CORP PEAD 1Q17</t>
  </si>
  <si>
    <t>MERITAGE HOMES CORP PEAD 1Q17</t>
  </si>
  <si>
    <t>FACEBOOK INC-A PEAD 1Q17</t>
  </si>
  <si>
    <t>CSG SYSTEMS INTL INC PEAD 1Q17</t>
  </si>
  <si>
    <t>CIRRUS LOGIC INC PEAD 1Q17</t>
  </si>
  <si>
    <t>CEVA INC PEAD 1Q17</t>
  </si>
  <si>
    <t>BROOKS AUTOMATION INC PEAD 1Q17</t>
  </si>
  <si>
    <t>NATUS MEDICAL INC PEAD 1Q17</t>
  </si>
  <si>
    <t>ALLSTATE CORP PEAD 1Q17</t>
  </si>
  <si>
    <t>ALLIED WORLD ASSURANCE CO PEAD 1Q17</t>
  </si>
  <si>
    <t>BAXTER INTERNATIONAL INC PEAD 1Q17</t>
  </si>
  <si>
    <t>BLACK HILLS CORP PEAD 1Q17</t>
  </si>
  <si>
    <t>CAMBREX CORP Earnings 1Q17</t>
  </si>
  <si>
    <t>CELANESE CORP-SERIES A PEAD 1Q17</t>
  </si>
  <si>
    <t>BOTTOMLINE TECHNOLOGIES (DE) PEAD 1Q17</t>
  </si>
  <si>
    <t>KIRBY CORP PEAD 1Q17</t>
  </si>
  <si>
    <t>LANNETT CO INC PEAD 1Q17</t>
  </si>
  <si>
    <t>MDC HOLDINGS INC PEAD 1Q17</t>
  </si>
  <si>
    <t>METLIFE INC PEAD 1Q17</t>
  </si>
  <si>
    <t>MELLANOX TECHNOLOGIES LTD PEAD 1Q17</t>
  </si>
  <si>
    <t>MERITOR INC PEAD 1Q17</t>
  </si>
  <si>
    <t>59001K100</t>
  </si>
  <si>
    <t>MURPHY USA INC PEAD 1Q17</t>
  </si>
  <si>
    <t>OWENS-ILLINOIS INC PEAD 1Q17</t>
  </si>
  <si>
    <t>QIAGEN N.V. PEAD 1Q17</t>
  </si>
  <si>
    <t>BYXS688</t>
  </si>
  <si>
    <t>SAIA INC Earnings 1Q17</t>
  </si>
  <si>
    <t>SOUTHERN COPPER CORP PEAD 1Q17</t>
  </si>
  <si>
    <t>84265V105</t>
  </si>
  <si>
    <t>SHUTTERFLY INC PEAD 1Q17</t>
  </si>
  <si>
    <t>SPIRIT AEROSYSTEMS HOLD-CL A PEAD 1Q17</t>
  </si>
  <si>
    <t>SPIRE INC PEAD 1Q17</t>
  </si>
  <si>
    <t>STANDEX INTERNATIONAL CORP Earnings 1Q17</t>
  </si>
  <si>
    <t>VANTIV INC - CL A PEAD 1Q17</t>
  </si>
  <si>
    <t>THG</t>
  </si>
  <si>
    <t>VR</t>
  </si>
  <si>
    <t>TRIUMPH GROUP INC PEAD 1Q17</t>
  </si>
  <si>
    <t>SALLY BEAUTY HOLDINGS INC PEAD 1Q17</t>
  </si>
  <si>
    <t>RALPH LAUREN CORP PEAD 1Q17</t>
  </si>
  <si>
    <t>MOTOROLA SOLUTIONS INC PEAD 1Q17</t>
  </si>
  <si>
    <t>MOBILE MINI INC PEAD 1Q17</t>
  </si>
  <si>
    <t>HARRIS CORP PEAD 1Q17</t>
  </si>
  <si>
    <t>GIGAMON INC PEAD 1Q17</t>
  </si>
  <si>
    <t>FORTINET INC PEAD 1Q17</t>
  </si>
  <si>
    <t>CARPENTER TECHNOLOGY PEAD 1Q17</t>
  </si>
  <si>
    <t>BRISTOW GROUP INC PEAD 1Q17</t>
  </si>
  <si>
    <t>BEACON ROOFING SUPPLY INC PEAD 1Q17</t>
  </si>
  <si>
    <t>SMITH (A.O.) CORP PEAD 1Q17</t>
  </si>
  <si>
    <t>BADGER METER INC Earnings 1Q17</t>
  </si>
  <si>
    <t>BOSTON SCIENTIFIC CORP PEAD 1Q17</t>
  </si>
  <si>
    <t>CROWN HOLDINGS INC PEAD 1Q17</t>
  </si>
  <si>
    <t>CIGNA CORP PEAD 1Q17</t>
  </si>
  <si>
    <t>CME GROUP INC PEAD 1Q17</t>
  </si>
  <si>
    <t>CHIPOTLE MEXICAN GRILL INC PEAD 1Q17</t>
  </si>
  <si>
    <t>COMPUTER SCIENCES CORP PEAD 1Q17</t>
  </si>
  <si>
    <t>CATALENT INC Earnings 1Q17</t>
  </si>
  <si>
    <t>DIAMOND OFFSHORE DRILLING Earnings 1Q17</t>
  </si>
  <si>
    <t>FIRSTCASH INC PEAD 1Q17</t>
  </si>
  <si>
    <t>FABRINET Earnings 1Q17</t>
  </si>
  <si>
    <t>GROUP 1 AUTOMOTIVE INC PEAD 1Q17</t>
  </si>
  <si>
    <t>HARTFORD FINANCIAL SVCS GRP PEAD 1Q17</t>
  </si>
  <si>
    <t>HEALTHEQUITY INC Earnings 1Q17</t>
  </si>
  <si>
    <t>IDEXX LABORATORIES INC PEAD 1Q17</t>
  </si>
  <si>
    <t>MSG NETWORKS INC- A PEAD 1Q17</t>
  </si>
  <si>
    <t>METTLER-TOLEDO INTERNATIONAL PEAD 1Q17</t>
  </si>
  <si>
    <t>PARKER HANNIFIN CORP PEAD 1Q17</t>
  </si>
  <si>
    <t>POST HOLDINGS INC PEAD 1Q17</t>
  </si>
  <si>
    <t>RYDER SYSTEM INC PEAD 1Q17</t>
  </si>
  <si>
    <t>SIMPSON MANUFACTURING CO INC PEAD 1Q17</t>
  </si>
  <si>
    <t>SENSATA TECHNOLOGIES HOLDING PEAD 1Q17</t>
  </si>
  <si>
    <t>TELEDYNE TECHNOLOGIES INC PEAD 1Q17</t>
  </si>
  <si>
    <t>HANOVER INSURANCE GROUP INC/ PEAD 1Q17</t>
  </si>
  <si>
    <t>TETRA TECH INC PEAD 1Q17</t>
  </si>
  <si>
    <t>VISA INC-CLASS A SHARES PEAD 1Q17</t>
  </si>
  <si>
    <t>VALIDUS HOLDINGS LTD PEAD 1Q17</t>
  </si>
  <si>
    <t>B23HRW2</t>
  </si>
  <si>
    <t>STANDEX INTERNATIONAL CORP PEAD 1Q17</t>
  </si>
  <si>
    <t>SAIA INC PEAD 1Q17</t>
  </si>
  <si>
    <t>ASBURY AUTOMOTIVE GROUP Earnings 1Q17</t>
  </si>
  <si>
    <t>AUTONATION INC PEAD 1Q17</t>
  </si>
  <si>
    <t>ARAMARK Earnings 1Q17</t>
  </si>
  <si>
    <t>BERRY PLASTICS GROUP INC PEAD 1Q17</t>
  </si>
  <si>
    <t>CENTENE CORP Earnings 1Q17</t>
  </si>
  <si>
    <t>CYNOSURE INC-A Earnings 1Q17</t>
  </si>
  <si>
    <t>GLATFELTER Earnings 1Q17</t>
  </si>
  <si>
    <t>MICHAEL KORS HOLDINGS LTD Earnings 1Q17</t>
  </si>
  <si>
    <t>LUMENTUM HOLDINGS INC Earnings 1Q17</t>
  </si>
  <si>
    <t>MALLINCKRODT PLC Earnings 1Q17</t>
  </si>
  <si>
    <t>MYRIAD GENETICS INC Earnings 1Q17</t>
  </si>
  <si>
    <t>NANOMETRICS INC Earnings 1Q17</t>
  </si>
  <si>
    <t>NATIONAL OILWELL VARCO INC Earnings 1Q17</t>
  </si>
  <si>
    <t>NETGEAR INC Earnings 1Q17</t>
  </si>
  <si>
    <t>NUANCE COMMUNICATIONS INC Earnings 1Q17</t>
  </si>
  <si>
    <t>O'REILLY AUTOMOTIVE INC Earnings 1Q17</t>
  </si>
  <si>
    <t>SABRE CORP Earnings 1Q17</t>
  </si>
  <si>
    <t>SPIRIT AIRLINES INC Earnings 1Q17</t>
  </si>
  <si>
    <t>SCANSOURCE INC Earnings 1Q17</t>
  </si>
  <si>
    <t>SPS COMMERCE INC Earnings 1Q17</t>
  </si>
  <si>
    <t>TUCOWS INC-CLASS A Earnings 1Q17</t>
  </si>
  <si>
    <t>TRANSDIGM GROUP INC Earnings 1Q17</t>
  </si>
  <si>
    <t>ZILLOW GROUP INC - A Earnings 1Q17</t>
  </si>
  <si>
    <t>ACAT</t>
  </si>
  <si>
    <t>YRCW</t>
  </si>
  <si>
    <t>BGC</t>
  </si>
  <si>
    <t>DIAMOND OFFSHORE DRILLING PEAD 1Q17</t>
  </si>
  <si>
    <t>ARCTIC CAT INC PEAD 1Q17</t>
  </si>
  <si>
    <t>AMERICAN EQUITY INVT LIFE HL Earnings 1Q17</t>
  </si>
  <si>
    <t>ALLERGAN PLC Earnings 1Q17</t>
  </si>
  <si>
    <t>ALASKA AIR GROUP INC Earnings 1Q17</t>
  </si>
  <si>
    <t>ARCBEST CORP Earnings 1Q17</t>
  </si>
  <si>
    <t>GENERAL CABLE CORP Earnings 1Q17</t>
  </si>
  <si>
    <t>BROADRIDGE FINANCIAL SOLUTIO Earnings 1Q17</t>
  </si>
  <si>
    <t>CLEARWATER PAPER CORP Earnings 1Q17</t>
  </si>
  <si>
    <t>CAESARSTONE LTD Earnings 1Q17</t>
  </si>
  <si>
    <t>COGNIZANT TECH SOLUTIONS-A Earnings 1Q17</t>
  </si>
  <si>
    <t>EURONET WORLDWIDE INC Earnings 1Q17</t>
  </si>
  <si>
    <t>FIDELITY &amp; GUARANTY LIFE PEAD 1Q17</t>
  </si>
  <si>
    <t>SPX FLOW INC Earnings 1Q17</t>
  </si>
  <si>
    <t>FLEETCOR TECHNOLOGIES INC Earnings 1Q17</t>
  </si>
  <si>
    <t>FMC CORP PEAD 1Q17</t>
  </si>
  <si>
    <t>GREEN PLAINS INC Earnings 1Q17</t>
  </si>
  <si>
    <t>GRUBHUB INC Earnings 1Q17</t>
  </si>
  <si>
    <t>HAEMONETICS CORP/MASS PEAD 1Q17</t>
  </si>
  <si>
    <t>HASBRO INC PEAD 1Q17</t>
  </si>
  <si>
    <t>HNI CORP Earnings 1Q17</t>
  </si>
  <si>
    <t>HUMANA INC Earnings 1Q17</t>
  </si>
  <si>
    <t>JONES LANG LASALLE INC PEAD 1Q17</t>
  </si>
  <si>
    <t>KAPSTONE PAPER AND PACKAGING Earnings 1Q17</t>
  </si>
  <si>
    <t>MERCURY GENERAL CORP PEAD 1Q17</t>
  </si>
  <si>
    <t>MAXLINEAR INC-CLASS A Earnings 1Q17</t>
  </si>
  <si>
    <t>INSIGHT ENTERPRISES INC Earnings 1Q17</t>
  </si>
  <si>
    <t>OCEANEERING INTL INC Earnings 1Q17</t>
  </si>
  <si>
    <t>ORBOTECH LTD Earnings 1Q17</t>
  </si>
  <si>
    <t>PAYCOM SOFTWARE INC Earnings 1Q17</t>
  </si>
  <si>
    <t>PERFORMANCE FOOD GROUP CO Earnings 1Q17</t>
  </si>
  <si>
    <t>QUALYS INC Earnings 1Q17</t>
  </si>
  <si>
    <t>REGAL BELOIT CORP PEAD 1Q17</t>
  </si>
  <si>
    <t>SELECT COMFORT CORPORATION Earnings 1Q17</t>
  </si>
  <si>
    <t>SYNCHRONOSS TECHNOLOGIES INC Earnings 1Q17</t>
  </si>
  <si>
    <t>TRUEBLUE INC Earnings 1Q17</t>
  </si>
  <si>
    <t>TRIMBLE INC Earnings 1Q17</t>
  </si>
  <si>
    <t>WHOLE FOODS MARKET INC Earnings 1Q17</t>
  </si>
  <si>
    <t>YRC WORLDWIDE INC PEAD 1Q17</t>
  </si>
  <si>
    <t>B7DX5Y3</t>
  </si>
  <si>
    <t>TU</t>
  </si>
  <si>
    <t>LCII</t>
  </si>
  <si>
    <t>DAN</t>
  </si>
  <si>
    <t>PAGP</t>
  </si>
  <si>
    <t>VSH</t>
  </si>
  <si>
    <t>WAIR</t>
  </si>
  <si>
    <t>CSRA</t>
  </si>
  <si>
    <t>ZILLOW GROUP INC - A PEAD 1Q17</t>
  </si>
  <si>
    <t>TRANSDIGM GROUP INC PEAD 1Q17</t>
  </si>
  <si>
    <t>SABRE CORP PEAD 1Q17</t>
  </si>
  <si>
    <t>O'REILLY AUTOMOTIVE INC PEAD 1Q17</t>
  </si>
  <si>
    <t>NUANCE COMMUNICATIONS INC PEAD 1Q17</t>
  </si>
  <si>
    <t>NANOMETRICS INC PEAD 1Q17</t>
  </si>
  <si>
    <t>MYRIAD GENETICS INC PEAD 1Q17</t>
  </si>
  <si>
    <t>MALLINCKRODT PLC PEAD 1Q17</t>
  </si>
  <si>
    <t>LUMENTUM HOLDINGS INC PEAD 1Q17</t>
  </si>
  <si>
    <t>MICHAEL KORS HOLDINGS LTD PEAD 1Q17</t>
  </si>
  <si>
    <t>GLATFELTER PEAD 1Q17</t>
  </si>
  <si>
    <t>EURONET WORLDWIDE INC PEAD 1Q17</t>
  </si>
  <si>
    <t>ARAMARK PEAD 1Q17</t>
  </si>
  <si>
    <t>ASBURY AUTOMOTIVE GROUP PEAD 1Q17</t>
  </si>
  <si>
    <t>AECOM PEAD 1Q17</t>
  </si>
  <si>
    <t>AGCO CORP PEAD 1Q17</t>
  </si>
  <si>
    <t>ASSURANT INC PEAD 1Q17</t>
  </si>
  <si>
    <t>ARROW ELECTRONICS INC PEAD 1Q17</t>
  </si>
  <si>
    <t>ACTIVISION BLIZZARD INC Earnings 1Q17</t>
  </si>
  <si>
    <t>CALLIDUS SOFTWARE INC PEAD 1Q17</t>
  </si>
  <si>
    <t>CARDTRONICS PLC - A Earnings 1Q17</t>
  </si>
  <si>
    <t>CERNER CORP Earnings 1Q17</t>
  </si>
  <si>
    <t>CHURCH &amp; DWIGHT CO INC PEAD 1Q17</t>
  </si>
  <si>
    <t>COHERENT INC PEAD 1Q17</t>
  </si>
  <si>
    <t>COLUMBIA SPORTSWEAR CO Earnings 1Q17</t>
  </si>
  <si>
    <t>COTY INC-CL A Earnings 1Q17</t>
  </si>
  <si>
    <t>CSRA INC PEAD 1Q17</t>
  </si>
  <si>
    <t>12650T104</t>
  </si>
  <si>
    <t>BYQKXC4</t>
  </si>
  <si>
    <t>CUBIC CORP Earnings 1Q17</t>
  </si>
  <si>
    <t>CVS HEALTH CORP Earnings 1Q17</t>
  </si>
  <si>
    <t>CYBERARK SOFTWARE LTD/ISRAEL Earnings 1Q17</t>
  </si>
  <si>
    <t>DANA INC Earnings 1Q17</t>
  </si>
  <si>
    <t>B2PFJR3</t>
  </si>
  <si>
    <t>ENERGEN CORP Earnings 1Q17</t>
  </si>
  <si>
    <t>GILEAD SCIENCES INC PEAD 1Q17</t>
  </si>
  <si>
    <t>HRG GROUP INC PEAD 1Q17</t>
  </si>
  <si>
    <t>INPHI CORP PEAD 1Q17</t>
  </si>
  <si>
    <t>LCI INDUSTRIES Earnings 1Q17</t>
  </si>
  <si>
    <t>50189K103</t>
  </si>
  <si>
    <t>BYQ44Y5</t>
  </si>
  <si>
    <t>MASCO CORP Earnings 1Q17</t>
  </si>
  <si>
    <t>MONDELEZ INTERNATIONAL INC-A PEAD 1Q17</t>
  </si>
  <si>
    <t>MAXIMUS INC Earnings 1Q17</t>
  </si>
  <si>
    <t>MOSAIC CO/THE PEAD 1Q17</t>
  </si>
  <si>
    <t>NIELSEN HOLDINGS PLC Earnings 1Q17</t>
  </si>
  <si>
    <t>OMNICOM GROUP PEAD 1Q17</t>
  </si>
  <si>
    <t>PENSKE AUTOMOTIVE GROUP INC PEAD 1Q17</t>
  </si>
  <si>
    <t>PLAINS GP HOLDINGS LP-CL A PEAD 1Q17</t>
  </si>
  <si>
    <t>72651A207</t>
  </si>
  <si>
    <t>BDGHN95</t>
  </si>
  <si>
    <t>PARSLEY ENERGY INC-CLASS A PEAD 1Q17</t>
  </si>
  <si>
    <t>PANERA BREAD COMPANY-CLASS A PEAD 1Q17</t>
  </si>
  <si>
    <t>PROTO LABS INC Earnings 1Q17</t>
  </si>
  <si>
    <t>PATTERSON-UTI ENERGY INC Earnings 1Q17</t>
  </si>
  <si>
    <t>SKECHERS USA INC-CL A Earnings 1Q17</t>
  </si>
  <si>
    <t>S&amp;P GLOBAL INC PEAD 1Q17</t>
  </si>
  <si>
    <t>TARO PHARMACEUTICAL INDUS Earnings 1Q17</t>
  </si>
  <si>
    <t>TERADATA CORP Earnings 1Q17</t>
  </si>
  <si>
    <t>TREEHOUSE FOODS INC Earnings 1Q17</t>
  </si>
  <si>
    <t>TAKE-TWO INTERACTIVE SOFTWRE PEAD 1Q17</t>
  </si>
  <si>
    <t>TELUS CORP Earnings 1Q17</t>
  </si>
  <si>
    <t>87971M103</t>
  </si>
  <si>
    <t>B06MH64</t>
  </si>
  <si>
    <t>TWITTER INC Earnings 1Q17</t>
  </si>
  <si>
    <t>VIACOM INC-CLASS B Earnings 1Q17</t>
  </si>
  <si>
    <t>VULCAN MATERIALS CO PEAD 1Q17</t>
  </si>
  <si>
    <t>VIRTUSA CORP Earnings 1Q17</t>
  </si>
  <si>
    <t>VIASAT INC Earnings 1Q17</t>
  </si>
  <si>
    <t>VISHAY INTERTECHNOLOGY INC PEAD 1Q17</t>
  </si>
  <si>
    <t>VISTA OUTDOOR INC Earnings 1Q17</t>
  </si>
  <si>
    <t>VIAD CORP Earnings 1Q17</t>
  </si>
  <si>
    <t>WESCO AIRCRAFT HOLDINGS INC PEAD 1Q17</t>
  </si>
  <si>
    <t>B3Y05W3</t>
  </si>
  <si>
    <t>WEB.COM GROUP INC Earnings 1Q17</t>
  </si>
  <si>
    <t>WHITE MOUNTAINS INSURANCE GP PEAD 1Q17</t>
  </si>
  <si>
    <t>YUM Feb 17 2017 $65 Put</t>
  </si>
  <si>
    <t>YUM170217P00065000</t>
  </si>
  <si>
    <t>TTMI</t>
  </si>
  <si>
    <t>PRU</t>
  </si>
  <si>
    <t>VRNS</t>
  </si>
  <si>
    <t>TRIMBLE INC PEAD 1Q17</t>
  </si>
  <si>
    <t>TRUEBLUE INC PEAD 1Q17</t>
  </si>
  <si>
    <t>SYNCHRONOSS TECHNOLOGIES INC PEAD 1Q17</t>
  </si>
  <si>
    <t>SELECT COMFORT CORPORATION PEAD 1Q17</t>
  </si>
  <si>
    <t>QUALYS INC PEAD 1Q17</t>
  </si>
  <si>
    <t>PERFORMANCE FOOD GROUP CO PEAD 1Q17</t>
  </si>
  <si>
    <t>ORBOTECH LTD PEAD 1Q17</t>
  </si>
  <si>
    <t>OCEANEERING INTL INC PEAD 1Q17</t>
  </si>
  <si>
    <t>MAXLINEAR INC-CLASS A PEAD 1Q17</t>
  </si>
  <si>
    <t>GRUBHUB INC PEAD 1Q17</t>
  </si>
  <si>
    <t>GREEN PLAINS INC PEAD 1Q17</t>
  </si>
  <si>
    <t>FLEETCOR TECHNOLOGIES INC PEAD 1Q17</t>
  </si>
  <si>
    <t>SPX FLOW INC PEAD 1Q17</t>
  </si>
  <si>
    <t>BROADRIDGE FINANCIAL SOLUTIO PEAD 1Q17</t>
  </si>
  <si>
    <t>ARCBEST CORP PEAD 1Q17</t>
  </si>
  <si>
    <t>ALASKA AIR GROUP INC PEAD 1Q17</t>
  </si>
  <si>
    <t>ASPEN INSURANCE HOLDINGS LTD PEAD 1Q17</t>
  </si>
  <si>
    <t>AMERICAN AXLE &amp; MFG HOLDINGS Earnings 1Q17</t>
  </si>
  <si>
    <t>AXALTA COATING SYSTEMS LTD PEAD 1Q17</t>
  </si>
  <si>
    <t>BLACKBAUD INC PEAD 1Q17</t>
  </si>
  <si>
    <t>COMPASS MINERALS INTERNATION PEAD 1Q17</t>
  </si>
  <si>
    <t>CRAY INC PEAD 1Q17</t>
  </si>
  <si>
    <t>EXELON CORP PEAD 1Q17</t>
  </si>
  <si>
    <t>IMPERVA INC PEAD 1Q17</t>
  </si>
  <si>
    <t>INTL FCSTONE INC PEAD 1Q17</t>
  </si>
  <si>
    <t>JACOBS ENGINEERING GROUP INC PEAD 1Q17</t>
  </si>
  <si>
    <t>KNOLL INC Earnings 1Q17</t>
  </si>
  <si>
    <t>MULTI-COLOR CORP PEAD 1Q17</t>
  </si>
  <si>
    <t>LIONS GATE ENTERTAINMENT COR PEAD 1Q17</t>
  </si>
  <si>
    <t>MINDBODY INC - CLASS A PEAD 1Q17</t>
  </si>
  <si>
    <t>MARKEL CORP PEAD 1Q17</t>
  </si>
  <si>
    <t>PRUDENTIAL FINANCIAL INC PEAD 1Q17</t>
  </si>
  <si>
    <t>TTM TECHNOLOGIES PEAD 1Q17</t>
  </si>
  <si>
    <t>87305R109</t>
  </si>
  <si>
    <t>VOYA FINANCIAL INC PEAD 1Q17</t>
  </si>
  <si>
    <t>VARONIS SYSTEMS INC PEAD 1Q17</t>
  </si>
  <si>
    <t>BJZ2ZR5</t>
  </si>
  <si>
    <t>WALKER &amp; DUNLOP INC PEAD 1Q17</t>
  </si>
  <si>
    <t>MIME</t>
  </si>
  <si>
    <t>VISTA OUTDOOR INC PEAD 1Q17</t>
  </si>
  <si>
    <t>VIRTUSA CORP PEAD 1Q17</t>
  </si>
  <si>
    <t>TWITTER INC PEAD 1Q17</t>
  </si>
  <si>
    <t>TREEHOUSE FOODS INC PEAD 1Q17</t>
  </si>
  <si>
    <t>TERADATA CORP PEAD 1Q17</t>
  </si>
  <si>
    <t>SKECHERS USA INC-CL A PEAD 1Q17</t>
  </si>
  <si>
    <t>PROTO LABS INC PEAD 1Q17</t>
  </si>
  <si>
    <t>NIELSEN HOLDINGS PLC PEAD 1Q17</t>
  </si>
  <si>
    <t>ENERGEN CORP PEAD 1Q17</t>
  </si>
  <si>
    <t>DANA INC PEAD 1Q17</t>
  </si>
  <si>
    <t>CVS HEALTH CORP PEAD 1Q17</t>
  </si>
  <si>
    <t>COTY INC-CL A PEAD 1Q17</t>
  </si>
  <si>
    <t>CARDTRONICS PLC - A PEAD 1Q17</t>
  </si>
  <si>
    <t>ACTIVISION BLIZZARD INC PEAD 1Q17</t>
  </si>
  <si>
    <t>ALLEGION PLC PEAD 1Q17</t>
  </si>
  <si>
    <t>APTARGROUP INC PEAD 1Q17</t>
  </si>
  <si>
    <t>BROOKDALE SENIOR LIVING INC Earnings 1Q17</t>
  </si>
  <si>
    <t>BORGWARNER INC PEAD 1Q17</t>
  </si>
  <si>
    <t>COMPUTER PROGRAMS &amp; SYSTEMS PEAD 1Q17</t>
  </si>
  <si>
    <t>DUNKIN' BRANDS GROUP INC PEAD 1Q17</t>
  </si>
  <si>
    <t>ELLIE MAE INC PEAD 1Q17</t>
  </si>
  <si>
    <t>FORUM ENERGY TECHNOLOGIES IN PEAD 1Q17</t>
  </si>
  <si>
    <t>MIMECAST LTD PEAD 1Q17</t>
  </si>
  <si>
    <t>BYT5JK6</t>
  </si>
  <si>
    <t>MOTORCAR PARTS OF AMERICA IN PEAD 1Q17</t>
  </si>
  <si>
    <t>MONOLITHIC POWER SYSTEMS INC PEAD 1Q17</t>
  </si>
  <si>
    <t>NOBLE ENERGY INC Earnings 1Q17</t>
  </si>
  <si>
    <t>INSPERITY INC Earnings 1Q17</t>
  </si>
  <si>
    <t>NVIDIA CORP PEAD 1Q17</t>
  </si>
  <si>
    <t>ONEMAIN HOLDINGS INC Earnings 1Q17</t>
  </si>
  <si>
    <t>PILGRIM'S PRIDE CORP PEAD 1Q17</t>
  </si>
  <si>
    <t>REGENERON PHARMACEUTICALS PEAD 1Q17</t>
  </si>
  <si>
    <t>REGAL ENTERTAINMENT GROUP-A PEAD 1Q17</t>
  </si>
  <si>
    <t>SEALED AIR CORP PEAD 1Q17</t>
  </si>
  <si>
    <t>SEATTLE GENETICS INC PEAD 1Q17</t>
  </si>
  <si>
    <t>SONOCO PRODUCTS CO PEAD 1Q17</t>
  </si>
  <si>
    <t>SENSIENT TECHNOLOGIES CORP PEAD 1Q17</t>
  </si>
  <si>
    <t>VOCERA COMMUNICATIONS INC PEAD 1Q17</t>
  </si>
  <si>
    <t>VCA INC PEAD 1Q17</t>
  </si>
  <si>
    <t>WATTS WATER TECHNOLOGIES-A PEAD 1Q17</t>
  </si>
  <si>
    <t>WESTERN UNION CO PEAD 1Q17</t>
  </si>
  <si>
    <t>YELP INC PEAD 1Q17</t>
  </si>
  <si>
    <t>ZAYO GROUP HOLDINGS INC PEAD 1Q17</t>
  </si>
  <si>
    <t>KRNT</t>
  </si>
  <si>
    <t>AMERICAN AXLE &amp; MFG HOLDINGS PEAD 1Q17</t>
  </si>
  <si>
    <t>AMAG PHARMACEUTICALS INC Earnings 1Q17</t>
  </si>
  <si>
    <t>ON ASSIGNMENT INC Earnings 1Q17</t>
  </si>
  <si>
    <t>CBRE GROUP INC - A PEAD 1Q17</t>
  </si>
  <si>
    <t>CAPELLA EDUCATION CO Earnings 1Q17</t>
  </si>
  <si>
    <t>CHARLES RIVER LABORATORIES Earnings 1Q17</t>
  </si>
  <si>
    <t>DISCOVERY COMMUNICATIONS-A Earnings 1Q17</t>
  </si>
  <si>
    <t>FOSSIL GROUP INC Earnings 1Q17</t>
  </si>
  <si>
    <t>HOLLYSYS AUTOMATION TECHNOLO Earnings 1Q17</t>
  </si>
  <si>
    <t>INCYTE CORP Earnings 1Q17</t>
  </si>
  <si>
    <t>INNOSPEC INC Earnings 1Q17</t>
  </si>
  <si>
    <t>INTERPUBLIC GROUP OF COS INC PEAD 1Q17</t>
  </si>
  <si>
    <t>ITT INC Earnings 1Q17</t>
  </si>
  <si>
    <t>KORNIT DIGITAL LTD Earnings 1Q17</t>
  </si>
  <si>
    <t>BWFRFD7</t>
  </si>
  <si>
    <t>T-MOBILE US INC Earnings 1Q17</t>
  </si>
  <si>
    <t>TOWER INTERNATIONAL INC Earnings 1Q17</t>
  </si>
  <si>
    <t>TIVO</t>
  </si>
  <si>
    <t>MPSX</t>
  </si>
  <si>
    <t>INSPERITY INC PEAD 1Q17</t>
  </si>
  <si>
    <t>NOBLE ENERGY INC PEAD 1Q17</t>
  </si>
  <si>
    <t>AGNICO EAGLE MINES LTD Earnings 1Q17</t>
  </si>
  <si>
    <t>ANDERSONS INC/THE Earnings 1Q17</t>
  </si>
  <si>
    <t>AVIS BUDGET GROUP INC Earnings 1Q17</t>
  </si>
  <si>
    <t>CF INDUSTRIES HOLDINGS INC Earnings 1Q17</t>
  </si>
  <si>
    <t>CISCO SYSTEMS INC Earnings 1Q17</t>
  </si>
  <si>
    <t>GULFPORT ENERGY CORP PEAD 1Q17</t>
  </si>
  <si>
    <t>HILTON WORLDWIDE HOLDINGS IN Earnings 1Q17</t>
  </si>
  <si>
    <t>43300A203</t>
  </si>
  <si>
    <t>BYVMW06</t>
  </si>
  <si>
    <t>LITHIA MOTORS INC-CL A Earnings 1Q17</t>
  </si>
  <si>
    <t>MOLINA HEALTHCARE INC Earnings 1Q17</t>
  </si>
  <si>
    <t>MULTI PACKAGING SOLUTIONS IN PEAD 1Q17</t>
  </si>
  <si>
    <t>BYY8C56</t>
  </si>
  <si>
    <t>OMNICELL INC Earnings 1Q17</t>
  </si>
  <si>
    <t>RINGCENTRAL INC-CLASS A PEAD 1Q17</t>
  </si>
  <si>
    <t>STERICYCLE INC Earnings 1Q17</t>
  </si>
  <si>
    <t>TIVO CORP Earnings 1Q17</t>
  </si>
  <si>
    <t>88870P106</t>
  </si>
  <si>
    <t>BD8FFY6</t>
  </si>
  <si>
    <t>TARGA RESOURCES CORP Earnings 1Q17</t>
  </si>
  <si>
    <t>TRIPADVISOR INC Earnings 1Q17</t>
  </si>
  <si>
    <t>WEX INC PEAD 1Q17</t>
  </si>
  <si>
    <t>LXFT Feb 17 2017 Put $55</t>
  </si>
  <si>
    <t>LXFT170217P00055000</t>
  </si>
  <si>
    <t>TOWER INTERNATIONAL INC PEAD 1Q17</t>
  </si>
  <si>
    <t>T-MOBILE US INC PEAD 1Q17</t>
  </si>
  <si>
    <t>KORNIT DIGITAL LTD PEAD 1Q17</t>
  </si>
  <si>
    <t>INCYTE CORP PEAD 1Q17</t>
  </si>
  <si>
    <t>HOLLYSYS AUTOMATION TECHNOLO PEAD 1Q17</t>
  </si>
  <si>
    <t>FOSSIL GROUP INC PEAD 1Q17</t>
  </si>
  <si>
    <t>DISCOVERY COMMUNICATIONS-A PEAD 1Q17</t>
  </si>
  <si>
    <t>AMAG PHARMACEUTICALS INC PEAD 1Q17</t>
  </si>
  <si>
    <t>ACORDA THERAPEUTICS INC PEAD 1Q17</t>
  </si>
  <si>
    <t>ALEXION PHARMACEUTICALS INC Earnings 1Q17</t>
  </si>
  <si>
    <t>AMN HEALTHCARE SERVICES INC Earnings 1Q17</t>
  </si>
  <si>
    <t>ALTISOURCE PORTFOLIO SOL Earnings 1Q17</t>
  </si>
  <si>
    <t>AIRCASTLE LTD PEAD 1Q17</t>
  </si>
  <si>
    <t>BOYD GAMING CORP PEAD 1Q17</t>
  </si>
  <si>
    <t>CIRCOR INTERNATIONAL INC Earnings 1Q17</t>
  </si>
  <si>
    <t>DEVON ENERGY CORP PEAD 1Q17</t>
  </si>
  <si>
    <t>EPAM SYSTEMS INC Earnings 1Q17</t>
  </si>
  <si>
    <t>GENOMIC HEALTH INC PEAD 1Q17</t>
  </si>
  <si>
    <t>GLOBANT SA Earnings 1Q17</t>
  </si>
  <si>
    <t>IPG PHOTONICS CORP PEAD 1Q17</t>
  </si>
  <si>
    <t>KEYSIGHT TECHNOLOGIES IN Earnings 1Q17</t>
  </si>
  <si>
    <t>LABORATORY CRP OF AMER HLDGS Earnings 1Q17</t>
  </si>
  <si>
    <t>MASIMO CORP PEAD 1Q17</t>
  </si>
  <si>
    <t>NEUROCRINE BIOSCIENCES INC PEAD 1Q17</t>
  </si>
  <si>
    <t>NAVIGANT CONSULTING INC Earnings 1Q17</t>
  </si>
  <si>
    <t>OWENS &amp; MINOR INC PEAD 1Q17</t>
  </si>
  <si>
    <t>PBF ENERGY INC-CLASS A Earnings 1Q17</t>
  </si>
  <si>
    <t>PROTHENA CORP PLC PEAD 1Q17</t>
  </si>
  <si>
    <t>QUINTILES IMS HOLDINGS INC PEAD 1Q17</t>
  </si>
  <si>
    <t>TEMPUR SEALY INTERNATIONAL I Earnings 1Q17</t>
  </si>
  <si>
    <t>TILE SHOP HLDGS INC PEAD 1Q17</t>
  </si>
  <si>
    <t>UNIVERSAL ELECTRONICS INC Earnings 1Q17</t>
  </si>
  <si>
    <t>WATSCO INC PEAD 1Q17</t>
  </si>
  <si>
    <t>YANDEX NV-A Earnings 1Q17</t>
  </si>
  <si>
    <t>CW</t>
  </si>
  <si>
    <t>JRVR</t>
  </si>
  <si>
    <t>NP</t>
  </si>
  <si>
    <t>CALGON CARBON CORP Earnings 1Q17</t>
  </si>
  <si>
    <t>TRIPADVISOR INC PEAD 1Q17</t>
  </si>
  <si>
    <t>TARGA RESOURCES CORP PEAD 1Q17</t>
  </si>
  <si>
    <t>OMNICELL INC PEAD 1Q17</t>
  </si>
  <si>
    <t>HILTON WORLDWIDE HOLDINGS IN PEAD 1Q17</t>
  </si>
  <si>
    <t>CISCO SYSTEMS INC PEAD 1Q17</t>
  </si>
  <si>
    <t>CF INDUSTRIES HOLDINGS INC PEAD 1Q17</t>
  </si>
  <si>
    <t>AVIS BUDGET GROUP INC PEAD 1Q17</t>
  </si>
  <si>
    <t>ANDERSONS INC/THE PEAD 1Q17</t>
  </si>
  <si>
    <t>AARON'S INC Earnings 1Q17</t>
  </si>
  <si>
    <t>ALKERMES PLC PEAD 1Q17</t>
  </si>
  <si>
    <t>ANIKA THERAPEUTICS INC PEAD 1Q17</t>
  </si>
  <si>
    <t>BUNGE LTD PEAD 1Q17</t>
  </si>
  <si>
    <t>COVANTA HOLDING CORP PEAD 1Q17</t>
  </si>
  <si>
    <t>CURTISS-WRIGHT CORP PEAD 1Q17</t>
  </si>
  <si>
    <t>NOW INC PEAD 1Q17</t>
  </si>
  <si>
    <t>FLUOR CORP Earnings 1Q17</t>
  </si>
  <si>
    <t>GASLOG LTD Earnings 1Q17</t>
  </si>
  <si>
    <t>INTL FLAVORS &amp; FRAGRANCES PEAD 1Q17</t>
  </si>
  <si>
    <t>JAMES RIVER GROUP HOLDINGS L PEAD 1Q17</t>
  </si>
  <si>
    <t>BT8RWQ5</t>
  </si>
  <si>
    <t>MARATHON OIL CORP PEAD 1Q17</t>
  </si>
  <si>
    <t>NEENAH PAPER INC PEAD 1Q17</t>
  </si>
  <si>
    <t>B03W0P7</t>
  </si>
  <si>
    <t>ENPRO INDUSTRIES INC PEAD 1Q17</t>
  </si>
  <si>
    <t>OIL STATES INTERNATIONAL INC PEAD 1Q17</t>
  </si>
  <si>
    <t>PEPSICO INC PEAD 1Q17</t>
  </si>
  <si>
    <t>MONOTYPE IMAGING HOLDINGS IN Earnings 1Q17</t>
  </si>
  <si>
    <t>WILLIAMS COS INC PEAD 1Q17</t>
  </si>
  <si>
    <t>WYNDHAM WORLDWIDE CORP PEAD 1Q17</t>
  </si>
  <si>
    <t>LOPE Feb 17 2017 Put $55</t>
  </si>
  <si>
    <t>LOPE170217P00055000</t>
  </si>
  <si>
    <t>HSTM</t>
  </si>
  <si>
    <t>BCOR</t>
  </si>
  <si>
    <t>TMST</t>
  </si>
  <si>
    <t>CRC</t>
  </si>
  <si>
    <t>YANDEX NV-A PEAD 1Q17</t>
  </si>
  <si>
    <t>UNIVERSAL ELECTRONICS INC PEAD 1Q17</t>
  </si>
  <si>
    <t>TEMPUR SEALY INTERNATIONAL I PEAD 1Q17</t>
  </si>
  <si>
    <t>LABORATORY CRP OF AMER HLDGS PEAD 1Q17</t>
  </si>
  <si>
    <t>GLOBANT SA PEAD 1Q17</t>
  </si>
  <si>
    <t>AMN HEALTHCARE SERVICES INC PEAD 1Q17</t>
  </si>
  <si>
    <t>ALEXION PHARMACEUTICALS INC PEAD 1Q17</t>
  </si>
  <si>
    <t>AMEREN CORPORATION PEAD 1Q17</t>
  </si>
  <si>
    <t>AGIOS PHARMACEUTICALS INC PEAD 1Q17</t>
  </si>
  <si>
    <t>ARISTA NETWORKS INC PEAD 1Q17</t>
  </si>
  <si>
    <t>ASTEC INDUSTRIES INC Earnings 1Q17</t>
  </si>
  <si>
    <t>BLUCORA INC PEAD 1Q17</t>
  </si>
  <si>
    <t>B8L2DV2</t>
  </si>
  <si>
    <t>CABELA'S INC PEAD 1Q17</t>
  </si>
  <si>
    <t>CHARTER COMMUNICATIONS INC-A PEAD 1Q17</t>
  </si>
  <si>
    <t>CALIFORNIA RESOURCES CORP PEAD 1Q17</t>
  </si>
  <si>
    <t>13057Q206</t>
  </si>
  <si>
    <t>BZBY210</t>
  </si>
  <si>
    <t>CVR ENERGY INC PEAD 1Q17</t>
  </si>
  <si>
    <t>DEAN FOODS CO PEAD 1Q17</t>
  </si>
  <si>
    <t>DUKE ENERGY CORP PEAD 1Q17</t>
  </si>
  <si>
    <t>CONSOLIDATED EDISON INC PEAD 1Q17</t>
  </si>
  <si>
    <t>FLOWSERVE CORP PEAD 1Q17</t>
  </si>
  <si>
    <t>FIRST SOLAR INC Earnings 1Q17</t>
  </si>
  <si>
    <t>HUNTINGTON INGALLS INDUSTRIE PEAD 1Q17</t>
  </si>
  <si>
    <t>HEALTHSTREAM INC Earnings 1Q17</t>
  </si>
  <si>
    <t>42222N103</t>
  </si>
  <si>
    <t>INNOPHOS HOLDINGS INC Earnings 1Q17</t>
  </si>
  <si>
    <t>KAISER ALUMINUM CORP Earnings 1Q17</t>
  </si>
  <si>
    <t>KATE SPADE &amp; CO PEAD 1Q17</t>
  </si>
  <si>
    <t>LA-Z-BOY INC Earnings 1Q17</t>
  </si>
  <si>
    <t>MACY'S INC Earnings 1Q17</t>
  </si>
  <si>
    <t>MATSON INC Earnings 1Q17</t>
  </si>
  <si>
    <t>NAUTILUS INC Earnings 1Q17</t>
  </si>
  <si>
    <t>NU SKIN ENTERPRISES INC - A PEAD 1Q17</t>
  </si>
  <si>
    <t>NORTHWESTERN CORP PEAD 1Q17</t>
  </si>
  <si>
    <t>PATRICK INDUSTRIES INC PEAD 1Q17</t>
  </si>
  <si>
    <t>ULTRAGENYX PHARMACEUTICAL IN PEAD 1Q17</t>
  </si>
  <si>
    <t>RITCHIE BROS AUCTIONEERS Earnings 1Q17</t>
  </si>
  <si>
    <t>RED ROBIN GOURMET BURGERS Earnings 1Q17</t>
  </si>
  <si>
    <t>STANDARD MOTOR PRODS PEAD 1Q17</t>
  </si>
  <si>
    <t>SOHU.COM INC Earnings 1Q17</t>
  </si>
  <si>
    <t>SUPERIOR ENERGY SERVICES INC Earnings 1Q17</t>
  </si>
  <si>
    <t>SYNTEL INC PEAD 1Q17</t>
  </si>
  <si>
    <t>TEXTAINER GROUP HOLDINGS LTD PEAD 1Q17</t>
  </si>
  <si>
    <t>GENTHERM INC Earnings 1Q17</t>
  </si>
  <si>
    <t>TIMKENSTEEL CORP PEAD 1Q17</t>
  </si>
  <si>
    <t>BNBPMX1</t>
  </si>
  <si>
    <t>TREX COMPANY INC Earnings 1Q17</t>
  </si>
  <si>
    <t>TRINITY INDUSTRIES INC PEAD 1Q17</t>
  </si>
  <si>
    <t>VEECO INSTRUMENTS INC PEAD 1Q17</t>
  </si>
  <si>
    <t>WEBMD HEALTH CORP PEAD 1Q17</t>
  </si>
  <si>
    <t>ENCORE WIRE CORP PEAD 1Q17</t>
  </si>
  <si>
    <t>WEST PHARMACEUTICAL SERVICES PEAD 1Q17</t>
  </si>
  <si>
    <t>WHITEWAVE FOODS CO PEAD 1Q17</t>
  </si>
  <si>
    <t>NBR</t>
  </si>
  <si>
    <t>SJW</t>
  </si>
  <si>
    <t>HPQ</t>
  </si>
  <si>
    <t>LDL</t>
  </si>
  <si>
    <t>MONOTYPE IMAGING HOLDINGS IN PEAD 1Q17</t>
  </si>
  <si>
    <t>GASLOG LTD PEAD 1Q17</t>
  </si>
  <si>
    <t>FLUOR CORP PEAD 1Q17</t>
  </si>
  <si>
    <t>AARON'S INC PEAD 1Q17</t>
  </si>
  <si>
    <t>ARRIS INTERNATIONAL PLC Earnings 1Q17</t>
  </si>
  <si>
    <t>ASTRONICS CORP PEAD 1Q17</t>
  </si>
  <si>
    <t>BIOTELEMETRY INC Earnings 1Q17</t>
  </si>
  <si>
    <t>BLOOMIN' BRANDS INC PEAD 1Q17</t>
  </si>
  <si>
    <t>BANCO LATINOAMERICANO COME-E PEAD 1Q17</t>
  </si>
  <si>
    <t>COSTAR GROUP INC Earnings 1Q17</t>
  </si>
  <si>
    <t>COOPER TIRE &amp; RUBBER PEAD 1Q17</t>
  </si>
  <si>
    <t>CONVERGYS CORP Earnings 1Q17</t>
  </si>
  <si>
    <t>DEERE &amp; CO PEAD 1Q17</t>
  </si>
  <si>
    <t>EVERTEC INC Earnings 1Q17</t>
  </si>
  <si>
    <t>GRANITE CONSTRUCTION INC PEAD 1Q17</t>
  </si>
  <si>
    <t>HP INC Earnings 1Q17</t>
  </si>
  <si>
    <t>40434L105</t>
  </si>
  <si>
    <t>BYX4D52</t>
  </si>
  <si>
    <t>HSN INC Earnings 1Q17</t>
  </si>
  <si>
    <t>L BRANDS INC Earnings 1Q17</t>
  </si>
  <si>
    <t>LYDALL INC Earnings 1Q17</t>
  </si>
  <si>
    <t>LIBERTY TRIPADVISOR HDG-A PEAD 1Q17</t>
  </si>
  <si>
    <t>MANTECH INTERNATIONAL CORP-A Earnings 1Q17</t>
  </si>
  <si>
    <t>MOBILEYE NV Earnings 1Q17</t>
  </si>
  <si>
    <t>MATERION CORP PEAD 1Q17</t>
  </si>
  <si>
    <t>CLUBCORP HOLDINGS INC Earnings 1Q17</t>
  </si>
  <si>
    <t>NABORS INDUSTRIES LTD Earnings 1Q17</t>
  </si>
  <si>
    <t>NORWEGIAN CRUISE LINE HOLDIN Earnings 1Q17</t>
  </si>
  <si>
    <t>NORDSON CORP PEAD 1Q17</t>
  </si>
  <si>
    <t>POPEYES LOUISIANA KITCHEN IN Earnings 1Q17</t>
  </si>
  <si>
    <t>STURM RUGER &amp; CO INC Earnings 1Q17</t>
  </si>
  <si>
    <t>RICE ENERGY INC Earnings 1Q17</t>
  </si>
  <si>
    <t>GIBRALTAR INDUSTRIES INC PEAD 1Q17</t>
  </si>
  <si>
    <t>ROGERS CORP PEAD 1Q17</t>
  </si>
  <si>
    <t>RANGE RESOURCES CORP Earnings 1Q17</t>
  </si>
  <si>
    <t>SINA CORP Earnings 1Q17</t>
  </si>
  <si>
    <t>SJW GROUP Earnings 1Q17</t>
  </si>
  <si>
    <t>US SILICA HOLDINGS INC Earnings 1Q17</t>
  </si>
  <si>
    <t>SUMMIT MATERIALS INC -CL A Earnings 1Q17</t>
  </si>
  <si>
    <t>TEREX CORP Earnings 1Q17</t>
  </si>
  <si>
    <t>INTERFACE INC Earnings 1Q17</t>
  </si>
  <si>
    <t>TRINSEO SA Earnings 1Q17</t>
  </si>
  <si>
    <t>TESLA INC Earnings 1Q17</t>
  </si>
  <si>
    <t>TESSERA HOLDING CORP Earnings 1Q17</t>
  </si>
  <si>
    <t>88166T101</t>
  </si>
  <si>
    <t>BDJ0283</t>
  </si>
  <si>
    <t>UNIVERSAL FOREST PRODUCTS Earnings 1Q17</t>
  </si>
  <si>
    <t>UNIVAR INC Earnings 1Q17</t>
  </si>
  <si>
    <t>VF CORP PEAD 1Q17</t>
  </si>
  <si>
    <t>WILLIAM LYON HOMES-CL A Earnings 1Q17</t>
  </si>
  <si>
    <t>WOLVERINE WORLD WIDE INC Earnings 1Q17</t>
  </si>
  <si>
    <t>DENTSPLY SIRONA INC PEAD 1Q17</t>
  </si>
  <si>
    <t>TVTY</t>
  </si>
  <si>
    <t>AROC</t>
  </si>
  <si>
    <t>MCRN</t>
  </si>
  <si>
    <t>XXIA</t>
  </si>
  <si>
    <t>TROX</t>
  </si>
  <si>
    <t>LL</t>
  </si>
  <si>
    <t>MDC PARTNERS INC-A Value-L/S</t>
  </si>
  <si>
    <t>SUPERIOR ENERGY SERVICES INC PEAD 1Q17</t>
  </si>
  <si>
    <t>RED ROBIN GOURMET BURGERS PEAD 1Q17</t>
  </si>
  <si>
    <t>NAUTILUS INC PEAD 1Q17</t>
  </si>
  <si>
    <t>MATSON INC PEAD 1Q17</t>
  </si>
  <si>
    <t>MACY'S INC PEAD 1Q17</t>
  </si>
  <si>
    <t>LA-Z-BOY INC PEAD 1Q17</t>
  </si>
  <si>
    <t>KAISER ALUMINUM CORP PEAD 1Q17</t>
  </si>
  <si>
    <t>INNOPHOS HOLDINGS INC PEAD 1Q17</t>
  </si>
  <si>
    <t>HEALTHSTREAM INC PEAD 1Q17</t>
  </si>
  <si>
    <t>FIRST SOLAR INC PEAD 1Q17</t>
  </si>
  <si>
    <t>ATLAS AIR WORLDWIDE HOLDINGS Earnings 1Q17</t>
  </si>
  <si>
    <t>AERCAP HOLDINGS NV PEAD 1Q17</t>
  </si>
  <si>
    <t>ALBANY MOLECULAR RESEARCH PEAD 1Q17</t>
  </si>
  <si>
    <t>AMERICAN RAILCAR INDUSTRIES Earnings 1Q17</t>
  </si>
  <si>
    <t>ARCHROCK INC Earnings 1Q17</t>
  </si>
  <si>
    <t>03957W106</t>
  </si>
  <si>
    <t>BYRGSX7</t>
  </si>
  <si>
    <t>AMERICAN WATER WORKS CO INC PEAD 1Q17</t>
  </si>
  <si>
    <t>BROADSOFT INC Earnings 1Q17</t>
  </si>
  <si>
    <t>CHINA BIOLOGIC PRODUCTS INC Earnings 1Q17</t>
  </si>
  <si>
    <t>CRACKER BARREL OLD COUNTRY PEAD 1Q17</t>
  </si>
  <si>
    <t>COGENT COMMUNICATIONS HOLDIN Earnings 1Q17</t>
  </si>
  <si>
    <t>CONTINENTAL RESOURCES INC/OK Earnings 1Q17</t>
  </si>
  <si>
    <t>CONSOLIDATED COMMUNICATIONS Earnings 1Q17</t>
  </si>
  <si>
    <t>CONCHO RESOURCES INC PEAD 1Q17</t>
  </si>
  <si>
    <t>DILLARDS INC-CL A PEAD 1Q17</t>
  </si>
  <si>
    <t>DEPOMED INC PEAD 1Q17</t>
  </si>
  <si>
    <t>ECOLAB INC PEAD 1Q17</t>
  </si>
  <si>
    <t>EXACT SCIENCES CORP PEAD 1Q17</t>
  </si>
  <si>
    <t>EXPEDITORS INTL WASH INC PEAD 1Q17</t>
  </si>
  <si>
    <t>FRESH DEL MONTE PRODUCE INC PEAD 1Q17</t>
  </si>
  <si>
    <t>FIVE PRIME THERAPEUTICS INC Earnings 1Q17</t>
  </si>
  <si>
    <t>HERBALIFE LTD Earnings 1Q17</t>
  </si>
  <si>
    <t>HURON CONSULTING GROUP INC Earnings 1Q17</t>
  </si>
  <si>
    <t>INTERDIGITAL INC Earnings 1Q17</t>
  </si>
  <si>
    <t>NORDSTROM INC Earnings 1Q17</t>
  </si>
  <si>
    <t>KOPPERS HOLDINGS INC Earnings 1Q17</t>
  </si>
  <si>
    <t>KOHLS CORP Earnings 1Q17</t>
  </si>
  <si>
    <t>LUMBER LIQUIDATORS HOLDINGS PEAD 1Q17</t>
  </si>
  <si>
    <t>55003T107</t>
  </si>
  <si>
    <t>B5KKQN9</t>
  </si>
  <si>
    <t>MILACRON HOLDINGS CORP Earnings 1Q17</t>
  </si>
  <si>
    <t>59870L106</t>
  </si>
  <si>
    <t>BYMWL31</t>
  </si>
  <si>
    <t>MEDTRONIC PLC PEAD 1Q17</t>
  </si>
  <si>
    <t>MERCADOLIBRE INC Earnings 1Q17</t>
  </si>
  <si>
    <t>MACQUARIE INFRASTRUCTURE COR PEAD 1Q17</t>
  </si>
  <si>
    <t>NEWMONT MINING CORP PEAD 1Q17</t>
  </si>
  <si>
    <t>NEWFIELD EXPLORATION CO PEAD 1Q17</t>
  </si>
  <si>
    <t>UNIVERSAL DISPLAY CORP Earnings 1Q17</t>
  </si>
  <si>
    <t>PARSLEY ENERGY INC-CLASS A Earnings 1Q17</t>
  </si>
  <si>
    <t>PAPA JOHN'S INTL INC PEAD 1Q17</t>
  </si>
  <si>
    <t>QUAD GRAPHICS INC PEAD 1Q17</t>
  </si>
  <si>
    <t>SANDERSON FARMS INC Earnings 1Q17</t>
  </si>
  <si>
    <t>SONIC AUTOMOTIVE INC-CLASS A PEAD 1Q17</t>
  </si>
  <si>
    <t>SURGICAL CARE AFFILIATES INC PEAD 1Q17</t>
  </si>
  <si>
    <t>SCRIPPS NETWORKS INTER-CL A PEAD 1Q17</t>
  </si>
  <si>
    <t>SPX CORP Earnings 1Q17</t>
  </si>
  <si>
    <t>TELEFLEX INC Earnings 1Q17</t>
  </si>
  <si>
    <t>TUTOR PERINI CORP Earnings 1Q17</t>
  </si>
  <si>
    <t>LENDINGTREE INC Earnings 1Q17</t>
  </si>
  <si>
    <t>TRONOX LTD-CL A PEAD 1Q17</t>
  </si>
  <si>
    <t>B883PF6</t>
  </si>
  <si>
    <t>TIVITY HEALTH INC Earnings 1Q17</t>
  </si>
  <si>
    <t>88870R102</t>
  </si>
  <si>
    <t>BD8Q1B8</t>
  </si>
  <si>
    <t>TEXAS ROADHOUSE INC PEAD 1Q17</t>
  </si>
  <si>
    <t>WAL-MART STORES INC PEAD 1Q17</t>
  </si>
  <si>
    <t>IXIA PEAD 1Q17</t>
  </si>
  <si>
    <t>45071R109</t>
  </si>
  <si>
    <t>ZOE'S KITCHEN INC Earnings 1Q17</t>
  </si>
  <si>
    <t>ESPR</t>
  </si>
  <si>
    <t>WILLIAM LYON HOMES-CL A PEAD 1Q17</t>
  </si>
  <si>
    <t>UNIVAR INC PEAD 1Q17</t>
  </si>
  <si>
    <t>TRINSEO SA PEAD 1Q17</t>
  </si>
  <si>
    <t>INTERFACE INC PEAD 1Q17</t>
  </si>
  <si>
    <t>US SILICA HOLDINGS INC PEAD 1Q17</t>
  </si>
  <si>
    <t>SINA CORP PEAD 1Q17</t>
  </si>
  <si>
    <t>STURM RUGER &amp; CO INC PEAD 1Q17</t>
  </si>
  <si>
    <t>POPEYES LOUISIANA KITCHEN IN PEAD 1Q17</t>
  </si>
  <si>
    <t>NABORS INDUSTRIES LTD PEAD 1Q17</t>
  </si>
  <si>
    <t>MOBILEYE NV PEAD 1Q17</t>
  </si>
  <si>
    <t>MANTECH INTERNATIONAL CORP-A PEAD 1Q17</t>
  </si>
  <si>
    <t>LYDALL INC PEAD 1Q17</t>
  </si>
  <si>
    <t>L BRANDS INC PEAD 1Q17</t>
  </si>
  <si>
    <t>HSN INC PEAD 1Q17</t>
  </si>
  <si>
    <t>EVERTEC INC PEAD 1Q17</t>
  </si>
  <si>
    <t>CONVERGYS CORP PEAD 1Q17</t>
  </si>
  <si>
    <t>COSTAR GROUP INC PEAD 1Q17</t>
  </si>
  <si>
    <t>CONTINENTAL RESOURCES INC/OK PEAD 1Q17</t>
  </si>
  <si>
    <t>BIOTELEMETRY INC PEAD 1Q17</t>
  </si>
  <si>
    <t>ARRIS INTERNATIONAL PLC PEAD 1Q17</t>
  </si>
  <si>
    <t>AVISTA CORP PEAD 1Q17</t>
  </si>
  <si>
    <t>BOISE CASCADE CO Earnings 1Q17</t>
  </si>
  <si>
    <t>BLUEBIRD BIO INC PEAD 1Q17</t>
  </si>
  <si>
    <t>CHEESECAKE FACTORY INC/THE PEAD 1Q17</t>
  </si>
  <si>
    <t>CLOVIS ONCOLOGY INC PEAD 1Q17</t>
  </si>
  <si>
    <t>CABOT OIL &amp; GAS CORP Earnings 1Q17</t>
  </si>
  <si>
    <t>DORMAN PRODUCTS INC PEAD 1Q17</t>
  </si>
  <si>
    <t>EMPLOYERS HOLDINGS INC PEAD 1Q17</t>
  </si>
  <si>
    <t>ESPERION THERAPEUTICS INC PEAD 1Q17</t>
  </si>
  <si>
    <t>29664W105</t>
  </si>
  <si>
    <t>BBNBTD2</t>
  </si>
  <si>
    <t>GREEN DOT CORP-CLASS A PEAD 1Q17</t>
  </si>
  <si>
    <t>GARMIN LTD PEAD 1Q17</t>
  </si>
  <si>
    <t>HOLLYFRONTIER CORP PEAD 1Q17</t>
  </si>
  <si>
    <t>HMS HOLDINGS CORP Earnings 1Q17</t>
  </si>
  <si>
    <t>KBR INC Earnings 1Q17</t>
  </si>
  <si>
    <t>NISOURCE INC PEAD 1Q17</t>
  </si>
  <si>
    <t>PHARMERICA CORP Earnings 1Q17</t>
  </si>
  <si>
    <t>PROASSURANCE CORP PEAD 1Q17</t>
  </si>
  <si>
    <t>PRA HEALTH SCIENCES INC PEAD 1Q17</t>
  </si>
  <si>
    <t>QEP RESOURCES INC PEAD 1Q17</t>
  </si>
  <si>
    <t>REPLIGEN CORP PEAD 1Q17</t>
  </si>
  <si>
    <t>BOSTON BEER COMPANY INC-A PEAD 1Q17</t>
  </si>
  <si>
    <t>SINCLAIR BROADCAST GROUP -A PEAD 1Q17</t>
  </si>
  <si>
    <t>SM ENERGY CO PEAD 1Q17</t>
  </si>
  <si>
    <t>SOUTHERN CO/THE PEAD 1Q17</t>
  </si>
  <si>
    <t>TJX COMPANIES INC PEAD 1Q17</t>
  </si>
  <si>
    <t>TOLL BROTHERS INC PEAD 1Q17</t>
  </si>
  <si>
    <t>UNITED THERAPEUTICS CORP PEAD 1Q17</t>
  </si>
  <si>
    <t>ICFI</t>
  </si>
  <si>
    <t>STS</t>
  </si>
  <si>
    <t>UNT</t>
  </si>
  <si>
    <t>LDOS Mar 3 2017 Put $53.50 PEAD 1Q17</t>
  </si>
  <si>
    <t>LDOS Put</t>
  </si>
  <si>
    <t>ZOE'S KITCHEN INC PEAD 1Q17</t>
  </si>
  <si>
    <t>LENDINGTREE INC PEAD 1Q17</t>
  </si>
  <si>
    <t>TUTOR PERINI CORP PEAD 1Q17</t>
  </si>
  <si>
    <t>SPX CORP PEAD 1Q17</t>
  </si>
  <si>
    <t>SANDERSON FARMS INC PEAD 1Q17</t>
  </si>
  <si>
    <t>MERCADOLIBRE INC PEAD 1Q17</t>
  </si>
  <si>
    <t>MILACRON HOLDINGS CORP PEAD 1Q17</t>
  </si>
  <si>
    <t>KOHLS CORP PEAD 1Q17</t>
  </si>
  <si>
    <t>KOPPERS HOLDINGS INC PEAD 1Q17</t>
  </si>
  <si>
    <t>NORDSTROM INC PEAD 1Q17</t>
  </si>
  <si>
    <t>INTERDIGITAL INC PEAD 1Q17</t>
  </si>
  <si>
    <t>HURON CONSULTING GROUP INC PEAD 1Q17</t>
  </si>
  <si>
    <t>HERBALIFE LTD PEAD 1Q17</t>
  </si>
  <si>
    <t>FIVE PRIME THERAPEUTICS INC PEAD 1Q17</t>
  </si>
  <si>
    <t>CONSOLIDATED COMMUNICATIONS PEAD 1Q17</t>
  </si>
  <si>
    <t>COGENT COMMUNICATIONS HOLDIN PEAD 1Q17</t>
  </si>
  <si>
    <t>AAON INC PEAD 1Q17</t>
  </si>
  <si>
    <t>ATLANTICA YIELD PLC Earnings 1Q17</t>
  </si>
  <si>
    <t>ACADIA HEALTHCARE CO INC PEAD 1Q17</t>
  </si>
  <si>
    <t>ALDER BIOPHARMACEUTICALS INC PEAD 1Q17</t>
  </si>
  <si>
    <t>AMC NETWORKS INC-A PEAD 1Q17</t>
  </si>
  <si>
    <t>AMERICAN WOODMARK CORP Earnings 1Q17</t>
  </si>
  <si>
    <t>APACHE CORP PEAD 1Q17</t>
  </si>
  <si>
    <t>AMERICAN STATES WATER CO PEAD 1Q17</t>
  </si>
  <si>
    <t>BJ'S RESTAURANTS INC PEAD 1Q17</t>
  </si>
  <si>
    <t>BIOMARIN PHARMACEUTICAL INC PEAD 1Q17</t>
  </si>
  <si>
    <t>BENEFITFOCUS INC PEAD 1Q17</t>
  </si>
  <si>
    <t>COMMSCOPE HOLDING CO INC PEAD 1Q17</t>
  </si>
  <si>
    <t>CORE-MARK HOLDING CO INC Earnings 1Q17</t>
  </si>
  <si>
    <t>CARTER'S INC PEAD 1Q17</t>
  </si>
  <si>
    <t>CALIFORNIA WATER SERVICE GRP PEAD 1Q17</t>
  </si>
  <si>
    <t>EMERGENT BIOSOLUTIONS INC PEAD 1Q17</t>
  </si>
  <si>
    <t>ENCORE CAPITAL GROUP INC PEAD 1Q17</t>
  </si>
  <si>
    <t>EL PASO ELECTRIC CO PEAD 1Q17</t>
  </si>
  <si>
    <t>EOG RESOURCES INC Earnings 1Q17</t>
  </si>
  <si>
    <t>ESSENDANT INC Earnings 1Q17</t>
  </si>
  <si>
    <t>COMFORT SYSTEMS USA INC PEAD 1Q17</t>
  </si>
  <si>
    <t>GAP INC/THE PEAD 1Q17</t>
  </si>
  <si>
    <t>CHART INDUSTRIES INC PEAD 1Q17</t>
  </si>
  <si>
    <t>GREAT PLAINS ENERGY INC PEAD 1Q17</t>
  </si>
  <si>
    <t>H&amp;E EQUIPMENT SERVICES INC PEAD 1Q17</t>
  </si>
  <si>
    <t>HFF INC-CLASS A PEAD 1Q17</t>
  </si>
  <si>
    <t>HOWARD HUGHES CORP/THE PEAD 1Q17</t>
  </si>
  <si>
    <t>HERTZ GLOBAL HOLDINGS INC Earnings 1Q17</t>
  </si>
  <si>
    <t>INTEGRA LIFESCIENCES HOLDING PEAD 1Q17</t>
  </si>
  <si>
    <t>ICF INTERNATIONAL INC Earnings 1Q17</t>
  </si>
  <si>
    <t>44925C103</t>
  </si>
  <si>
    <t>B1FP363</t>
  </si>
  <si>
    <t>INTERCEPT PHARMACEUTICALS IN PEAD 1Q17</t>
  </si>
  <si>
    <t>ISLE OF CAPRI CASINOS PEAD 1Q17</t>
  </si>
  <si>
    <t>INTEGER HOLDINGS CORP Earnings 1Q17</t>
  </si>
  <si>
    <t>JOHN BEAN TECHNOLOGIES CORP Earnings 1Q17</t>
  </si>
  <si>
    <t>KRATON CORP Earnings 1Q17</t>
  </si>
  <si>
    <t>LA JOLLA PHARMACEUTICAL CO PEAD 1Q17</t>
  </si>
  <si>
    <t>LKQ CORP PEAD 1Q17</t>
  </si>
  <si>
    <t>LIVE NATION ENTERTAINMENT IN PEAD 1Q17</t>
  </si>
  <si>
    <t>MSA SAFETY INC PEAD 1Q17</t>
  </si>
  <si>
    <t>MASTEC INC PEAD 1Q17</t>
  </si>
  <si>
    <t>NUTRISYSTEM INC Earnings 1Q17</t>
  </si>
  <si>
    <t>NEVRO CORP PEAD 1Q17</t>
  </si>
  <si>
    <t>ONE GAS INC PEAD 1Q17</t>
  </si>
  <si>
    <t>ONEOK INC Earnings 1Q17</t>
  </si>
  <si>
    <t>PATTERSON COS INC PEAD 1Q17</t>
  </si>
  <si>
    <t>PEGASYSTEMS INC PEAD 1Q17</t>
  </si>
  <si>
    <t>RADIUS HEALTH INC PEAD 1Q17</t>
  </si>
  <si>
    <t>RH PEAD 1Q17</t>
  </si>
  <si>
    <t>74967X103</t>
  </si>
  <si>
    <t>BYXR425</t>
  </si>
  <si>
    <t>REALPAGE INC Earnings 1Q17</t>
  </si>
  <si>
    <t>RR DONNELLEY &amp; SONS CO Earnings 1Q17</t>
  </si>
  <si>
    <t>RSP PERMIAN INC Earnings 1Q17</t>
  </si>
  <si>
    <t>SAGE THERAPEUTICS INC PEAD 1Q17</t>
  </si>
  <si>
    <t>SPROUTS FARMERS MARKET INC PEAD 1Q17</t>
  </si>
  <si>
    <t>SPLUNK INC PEAD 1Q17</t>
  </si>
  <si>
    <t>SHUTTERSTOCK INC Earnings 1Q17</t>
  </si>
  <si>
    <t>STAMPS.COM INC PEAD 1Q17</t>
  </si>
  <si>
    <t>SUPREME INDS INC-CLASS A Earnings 1Q17</t>
  </si>
  <si>
    <t>TENET HEALTHCARE CORP Earnings 1Q17</t>
  </si>
  <si>
    <t>TENNANT CO PEAD 1Q17</t>
  </si>
  <si>
    <t>UNIT CORP PEAD 1Q17</t>
  </si>
  <si>
    <t>MARRIOTT VACATIONS WORLD PEAD 1Q17</t>
  </si>
  <si>
    <t>WAYFAIR INC- CLASS A PEAD 1Q17</t>
  </si>
  <si>
    <t>CYBE</t>
  </si>
  <si>
    <t>ENH</t>
  </si>
  <si>
    <t>KBR INC PEAD 1Q17</t>
  </si>
  <si>
    <t>CABOT OIL &amp; GAS CORP PEAD 1Q17</t>
  </si>
  <si>
    <t>ADVISORY BOARD CO/THE Earnings 1Q17</t>
  </si>
  <si>
    <t>AEGION CORP Earnings 1Q17</t>
  </si>
  <si>
    <t>AMBARELLA INC Earnings 1Q17</t>
  </si>
  <si>
    <t>AMBAC FINANCIAL GROUP INC Earnings 1Q17</t>
  </si>
  <si>
    <t>AMEDISYS INC Earnings 1Q17</t>
  </si>
  <si>
    <t>AMERICAN RAILCAR INDUSTRIES PEAD 1Q17</t>
  </si>
  <si>
    <t>BERKSHIRE HATHAWAY INC PEAD 1Q17</t>
  </si>
  <si>
    <t>BABCOCK &amp; WILCOX ENTERPR Earnings 1Q17</t>
  </si>
  <si>
    <t>CHUY'S HOLDINGS INC Earnings 1Q17</t>
  </si>
  <si>
    <t>CAPITAL SENIOR LIVING CORP Earnings 1Q17</t>
  </si>
  <si>
    <t>CYBEROPTICS CORP Earnings 1Q17</t>
  </si>
  <si>
    <t>3D SYSTEMS CORP Earnings 1Q17</t>
  </si>
  <si>
    <t>ENDURANCE SPECIALTY HOLDINGS PEAD 1Q17</t>
  </si>
  <si>
    <t>FTI CONSULTING INC Earnings 1Q17</t>
  </si>
  <si>
    <t>FOOT LOCKER INC PEAD 1Q17</t>
  </si>
  <si>
    <t>HESKA CORP Earnings 1Q17</t>
  </si>
  <si>
    <t>JAZZ PHARMACEUTICALS PLC Earnings 1Q17</t>
  </si>
  <si>
    <t>CHENIERE ENERGY INC PEAD 1Q17</t>
  </si>
  <si>
    <t>LOGMEIN INC Earnings 1Q17</t>
  </si>
  <si>
    <t>NXSTAGE MEDICAL INC Earnings 1Q17</t>
  </si>
  <si>
    <t>PRA GROUP INC Earnings 1Q17</t>
  </si>
  <si>
    <t>LIBERTY INTERACTIVE CORP Q-A Earnings 1Q17</t>
  </si>
  <si>
    <t>ROWAN COMPANIES PLC-A PEAD 1Q17</t>
  </si>
  <si>
    <t>TARGET CORP Earnings 1Q17</t>
  </si>
  <si>
    <t>TRIMAS CORP Earnings 1Q17</t>
  </si>
  <si>
    <t>US CONCRETE INC Earnings 1Q17</t>
  </si>
  <si>
    <t>MHLD</t>
  </si>
  <si>
    <t>HIIQ</t>
  </si>
  <si>
    <t>LIVN</t>
  </si>
  <si>
    <t>CCRN</t>
  </si>
  <si>
    <t>TENET HEALTHCARE CORP PEAD 1Q17</t>
  </si>
  <si>
    <t>SUPREME INDS INC-CLASS A PEAD 1Q17</t>
  </si>
  <si>
    <t>SHUTTERSTOCK INC PEAD 1Q17</t>
  </si>
  <si>
    <t>RSP PERMIAN INC PEAD 1Q17</t>
  </si>
  <si>
    <t>REALPAGE INC PEAD 1Q17</t>
  </si>
  <si>
    <t>NUTRISYSTEM INC PEAD 1Q17</t>
  </si>
  <si>
    <t>JOHN BEAN TECHNOLOGIES CORP PEAD 1Q17</t>
  </si>
  <si>
    <t>ICF INTERNATIONAL INC PEAD 1Q17</t>
  </si>
  <si>
    <t>HERTZ GLOBAL HOLDINGS INC PEAD 1Q17</t>
  </si>
  <si>
    <t>ESSENDANT INC PEAD 1Q17</t>
  </si>
  <si>
    <t>EOG RESOURCES INC PEAD 1Q17</t>
  </si>
  <si>
    <t>AMERICAN WOODMARK CORP PEAD 1Q17</t>
  </si>
  <si>
    <t>AMTRUST FINANCIAL SERVICES PEAD 1Q17</t>
  </si>
  <si>
    <t>ALTRA INDUSTRIAL MOTION CORP PEAD 1Q17</t>
  </si>
  <si>
    <t>ALBEMARLE CORP PEAD 1Q17</t>
  </si>
  <si>
    <t>ARMSTRONG WORLD INDUSTRIES PEAD 1Q17</t>
  </si>
  <si>
    <t>BEST BUY CO INC Earnings 1Q17</t>
  </si>
  <si>
    <t>SOTHEBY'S PEAD 1Q17</t>
  </si>
  <si>
    <t>CROSS COUNTRY HEALTHCARE INC Earnings 1Q17</t>
  </si>
  <si>
    <t>DINEEQUITY INC Earnings 1Q17</t>
  </si>
  <si>
    <t>DELEK US HOLDINGS INC PEAD 1Q17</t>
  </si>
  <si>
    <t>DOLLAR TREE INC Earnings 1Q17</t>
  </si>
  <si>
    <t>DYCOM INDUSTRIES INC Earnings 1Q17</t>
  </si>
  <si>
    <t>EAGLE PHARMACEUTICALS INC Earnings 1Q17</t>
  </si>
  <si>
    <t>FIESTA RESTAURANT GROUP PEAD 1Q17</t>
  </si>
  <si>
    <t>HEALTH INSURANCE INNOVATIO-A Earnings 1Q17</t>
  </si>
  <si>
    <t>42225K106</t>
  </si>
  <si>
    <t>B7YHN62</t>
  </si>
  <si>
    <t>HORIZON PHARMA PLC PEAD 1Q17</t>
  </si>
  <si>
    <t>INTERNATIONAL BANCSHARES CRP PEAD 1Q17</t>
  </si>
  <si>
    <t>INSTALLED BUILDING PRODUCTS PEAD 1Q17</t>
  </si>
  <si>
    <t>LIVANOVA PLC Earnings 1Q17</t>
  </si>
  <si>
    <t>BYMT0J1</t>
  </si>
  <si>
    <t>MAIDEN HOLDINGS LTD PEAD 1Q17</t>
  </si>
  <si>
    <t>B2RB076</t>
  </si>
  <si>
    <t>MONSTER BEVERAGE CORP Earnings 1Q17</t>
  </si>
  <si>
    <t>ORTHOFIX INTERNATIONAL NV PEAD 1Q17</t>
  </si>
  <si>
    <t>PACIRA PHARMACEUTICALS INC Earnings 1Q17</t>
  </si>
  <si>
    <t>REVANCE THERAPEUTICS INC PEAD 1Q17</t>
  </si>
  <si>
    <t>SHAKE SHACK INC - CLASS A Earnings 1Q17</t>
  </si>
  <si>
    <t>THERAVANCE BIOPHARMA INC PEAD 1Q17</t>
  </si>
  <si>
    <t>TEGNA INC PEAD 1Q17</t>
  </si>
  <si>
    <t>TRIBUNE MEDIA CO - A Earnings 1Q17</t>
  </si>
  <si>
    <t>VITAMIN SHOPPE INC Earnings 1Q17</t>
  </si>
  <si>
    <t>DSKE</t>
  </si>
  <si>
    <t>AOBC</t>
  </si>
  <si>
    <t>TAST</t>
  </si>
  <si>
    <t>NRG</t>
  </si>
  <si>
    <t>PEN</t>
  </si>
  <si>
    <t>AXDX</t>
  </si>
  <si>
    <t>US CONCRETE INC PEAD 1Q17</t>
  </si>
  <si>
    <t>TRIMAS CORP PEAD 1Q17</t>
  </si>
  <si>
    <t>TARGET CORP PEAD 1Q17</t>
  </si>
  <si>
    <t>PRA GROUP INC PEAD 1Q17</t>
  </si>
  <si>
    <t>LOGMEIN INC PEAD 1Q17</t>
  </si>
  <si>
    <t>FTI CONSULTING INC PEAD 1Q17</t>
  </si>
  <si>
    <t>CYBEROPTICS CORP PEAD 1Q17</t>
  </si>
  <si>
    <t>CHUY'S HOLDINGS INC PEAD 1Q17</t>
  </si>
  <si>
    <t>AMEDISYS INC PEAD 1Q17</t>
  </si>
  <si>
    <t>AMBAC FINANCIAL GROUP INC PEAD 1Q17</t>
  </si>
  <si>
    <t>AMBARELLA INC PEAD 1Q17</t>
  </si>
  <si>
    <t>AEGION CORP PEAD 1Q17</t>
  </si>
  <si>
    <t>ACADIA PHARMACEUTICALS INC PEAD 1Q17</t>
  </si>
  <si>
    <t>ACI WORLDWIDE INC Earnings 1Q17</t>
  </si>
  <si>
    <t>AIR METHODS CORP PEAD 1Q17</t>
  </si>
  <si>
    <t>ANI PHARMACEUTICALS INC Earnings 1Q17</t>
  </si>
  <si>
    <t>AMERICAN OUTDOOR BRANDS CORP Earnings 1Q17</t>
  </si>
  <si>
    <t>02874P103</t>
  </si>
  <si>
    <t>BD8ZGK9</t>
  </si>
  <si>
    <t>ANTERO RESOURCES CORP PEAD 1Q17</t>
  </si>
  <si>
    <t>ACCELERATE DIAGNOSTICS INC PEAD 1Q17</t>
  </si>
  <si>
    <t>00430H102</t>
  </si>
  <si>
    <t>B8QZWL9</t>
  </si>
  <si>
    <t>AUTOZONE INC PEAD 1Q17</t>
  </si>
  <si>
    <t>BLUE BUFFALO PET PRODUCTS IN PEAD 1Q17</t>
  </si>
  <si>
    <t>CHICAGO BRIDGE &amp; IRON CO NV PEAD 1Q17</t>
  </si>
  <si>
    <t>CENTERPOINT ENERGY INC PEAD 1Q17</t>
  </si>
  <si>
    <t>SALESFORCE.COM INC PEAD 1Q17</t>
  </si>
  <si>
    <t>DEXCOM INC PEAD 1Q17</t>
  </si>
  <si>
    <t>EBIX INC PEAD 1Q17</t>
  </si>
  <si>
    <t>EVOLENT HEALTH INC - A PEAD 1Q17</t>
  </si>
  <si>
    <t>ENVISION HEALTHCARE CORP PEAD 1Q17</t>
  </si>
  <si>
    <t>29414D100</t>
  </si>
  <si>
    <t>BD8NPH3</t>
  </si>
  <si>
    <t>EXLSERVICE HOLDINGS INC PEAD 1Q17</t>
  </si>
  <si>
    <t>GUIDEWIRE SOFTWARE INC Earnings 1Q17</t>
  </si>
  <si>
    <t>INC RESEARCH HOLDINGS INC-A PEAD 1Q17</t>
  </si>
  <si>
    <t>INOGEN INC PEAD 1Q17</t>
  </si>
  <si>
    <t>IONIS PHARMACEUTICALS INC PEAD 1Q17</t>
  </si>
  <si>
    <t>ST JOE CO/THE Earnings 1Q17</t>
  </si>
  <si>
    <t>KITE PHARMA INC PEAD 1Q17</t>
  </si>
  <si>
    <t>KROGER CO Earnings 1Q17</t>
  </si>
  <si>
    <t>MACROGENICS INC PEAD 1Q17</t>
  </si>
  <si>
    <t>NEWLINK GENETICS CORP PEAD 1Q17</t>
  </si>
  <si>
    <t>NRG ENERGY INC PEAD 1Q17</t>
  </si>
  <si>
    <t>NRG YIELD INC-CLASS C PEAD 1Q17</t>
  </si>
  <si>
    <t>NYLD-A</t>
  </si>
  <si>
    <t>PENUMBRA INC PEAD 1Q17</t>
  </si>
  <si>
    <t>70975L107</t>
  </si>
  <si>
    <t>BZ0V201</t>
  </si>
  <si>
    <t>PNM RESOURCES INC PEAD 1Q17</t>
  </si>
  <si>
    <t>PRIMORIS SERVICES CORP PEAD 1Q17</t>
  </si>
  <si>
    <t>PORTOLA PHARMACEUTICALS INC PEAD 1Q17</t>
  </si>
  <si>
    <t>RR DONNELLEY &amp; SONS CO PEAD 1Q17</t>
  </si>
  <si>
    <t>SEAWORLD ENTERTAINMENT INC PEAD 1Q17</t>
  </si>
  <si>
    <t>STEVEN MADDEN LTD PEAD 1Q17</t>
  </si>
  <si>
    <t>SEMPRA ENERGY PEAD 1Q17</t>
  </si>
  <si>
    <t>SUPERIOR INDUSTRIES INTL Earnings 1Q17</t>
  </si>
  <si>
    <t>TASER INTERNATIONAL INC PEAD 1Q17</t>
  </si>
  <si>
    <t>CARROLS RESTAURANT GROUP INC Earnings 1Q17</t>
  </si>
  <si>
    <t>14574X104</t>
  </si>
  <si>
    <t>B1L8399</t>
  </si>
  <si>
    <t>WESTERN REFINING INC PEAD 1Q17</t>
  </si>
  <si>
    <t>XENCOR INC PEAD 1Q17</t>
  </si>
  <si>
    <t>SPKE</t>
  </si>
  <si>
    <t>BOX</t>
  </si>
  <si>
    <t>VITAMIN SHOPPE INC PEAD 1Q17</t>
  </si>
  <si>
    <t>TRIBUNE MEDIA CO - A PEAD 1Q17</t>
  </si>
  <si>
    <t>PACIRA PHARMACEUTICALS INC PEAD 1Q17</t>
  </si>
  <si>
    <t>MONSTER BEVERAGE CORP PEAD 1Q17</t>
  </si>
  <si>
    <t>HEALTH INSURANCE INNOVATIO-A PEAD 1Q17</t>
  </si>
  <si>
    <t>EAGLE PHARMACEUTICALS INC PEAD 1Q17</t>
  </si>
  <si>
    <t>DYCOM INDUSTRIES INC PEAD 1Q17</t>
  </si>
  <si>
    <t>DOLLAR TREE INC PEAD 1Q17</t>
  </si>
  <si>
    <t>DINEEQUITY INC PEAD 1Q17</t>
  </si>
  <si>
    <t>CORE-MARK HOLDING CO INC PEAD 1Q17</t>
  </si>
  <si>
    <t>CROSS COUNTRY HEALTHCARE INC PEAD 1Q17</t>
  </si>
  <si>
    <t>BROADCOM LTD PEAD 1Q17</t>
  </si>
  <si>
    <t>BIG LOTS INC Earnings 1Q17</t>
  </si>
  <si>
    <t>BMC STOCK HOLDINGS INC PEAD 1Q17</t>
  </si>
  <si>
    <t>BOX INC - CLASS A PEAD 1Q17</t>
  </si>
  <si>
    <t>10316T104</t>
  </si>
  <si>
    <t>BVB3BV2</t>
  </si>
  <si>
    <t>FIBROGEN INC PEAD 1Q17</t>
  </si>
  <si>
    <t>GREIF INC-CL A PEAD 1Q17</t>
  </si>
  <si>
    <t>JUNO THERAPEUTICS INC PEAD 1Q17</t>
  </si>
  <si>
    <t>NANOSTRING TECHNOLOGIES INC PEAD 1Q17</t>
  </si>
  <si>
    <t>PATTERN ENERGY GROUP INC PEAD 1Q17</t>
  </si>
  <si>
    <t>SPARK ENERGY INC-CLASS A Earnings 1Q17</t>
  </si>
  <si>
    <t>BP4WT32</t>
  </si>
  <si>
    <t>TELADOC INC PEAD 1Q17</t>
  </si>
  <si>
    <t>ACCELERON PHARMA INC PEAD 1Q17</t>
  </si>
  <si>
    <t>INTREXON CORP PEAD 1Q17</t>
  </si>
  <si>
    <t>ZELTIQ AESTHETICS INC PEAD 1Q17</t>
  </si>
  <si>
    <t>FRP</t>
  </si>
  <si>
    <t>SUPERIOR INDUSTRIES INTL PEAD 1Q17</t>
  </si>
  <si>
    <t>KROGER CO PEAD 1Q17</t>
  </si>
  <si>
    <t>ST JOE CO/THE PEAD 1Q17</t>
  </si>
  <si>
    <t>GUIDEWIRE SOFTWARE INC PEAD 1Q17</t>
  </si>
  <si>
    <t>AMERICAN OUTDOOR BRANDS CORP PEAD 1Q17</t>
  </si>
  <si>
    <t>ANI PHARMACEUTICALS INC PEAD 1Q17</t>
  </si>
  <si>
    <t>GLOBAL BRASS &amp; COPPER HOLDIN Earnings 1Q17</t>
  </si>
  <si>
    <t>FAIRPOINT COMMUNICATIONS INC Earnings 1Q17</t>
  </si>
  <si>
    <t>B4YR1W3</t>
  </si>
  <si>
    <t>MENTOR GRAPHICS CORP PEAD 1Q17</t>
  </si>
  <si>
    <t>BOJA</t>
  </si>
  <si>
    <t>BIG LOTS INC PEAD 1Q17</t>
  </si>
  <si>
    <t>ABM INDUSTRIES INC Earnings 1Q17</t>
  </si>
  <si>
    <t>BOJANGLES' INC Earnings 1Q17</t>
  </si>
  <si>
    <t>BWX52B0</t>
  </si>
  <si>
    <t>H&amp;R BLOCK INC Earnings 1Q17</t>
  </si>
  <si>
    <t>LGI HOMES INC Earnings 1Q17</t>
  </si>
  <si>
    <t>LEXICON PHARMACEUTICALS INC PEAD 1Q17</t>
  </si>
  <si>
    <t>MICHAELS COS INC/THE Earnings 1Q17</t>
  </si>
  <si>
    <t>NAVISTAR INTERNATIONAL CORP Earnings 1Q17</t>
  </si>
  <si>
    <t>NCI BUILDING SYSTEMS INC Earnings 1Q17</t>
  </si>
  <si>
    <t>TEAM INC Earnings 1Q17</t>
  </si>
  <si>
    <t>URBAN OUTFITTERS INC Earnings 1Q17</t>
  </si>
  <si>
    <t>ATSG</t>
  </si>
  <si>
    <t>CNCE</t>
  </si>
  <si>
    <t>UNDER ARMOUR INC-CLASS C Value-L/S</t>
  </si>
  <si>
    <t>FAIRPOINT COMMUNICATIONS INC PEAD 1Q17</t>
  </si>
  <si>
    <t>AIR TRANSPORT SERVICES GROUP PEAD 1Q17</t>
  </si>
  <si>
    <t>00922R105</t>
  </si>
  <si>
    <t>CIENA CORP Earnings 1Q17</t>
  </si>
  <si>
    <t>CONCERT PHARMACEUTICALS INC PEAD 1Q17</t>
  </si>
  <si>
    <t>BJS9432</t>
  </si>
  <si>
    <t>GTT COMMUNICATIONS INC Earnings 1Q17</t>
  </si>
  <si>
    <t>SEMTECH CORP Earnings 1Q17</t>
  </si>
  <si>
    <t>TECH DATA CORP Earnings 1Q17</t>
  </si>
  <si>
    <t>THOR INDUSTRIES INC PEAD 1Q17</t>
  </si>
  <si>
    <t>TAILORED BRANDS INC Earnings 1Q17</t>
  </si>
  <si>
    <t>UNITED NATURAL FOODS INC Earnings 1Q17</t>
  </si>
  <si>
    <t>AFAM</t>
  </si>
  <si>
    <t>WLDN</t>
  </si>
  <si>
    <t>SGRY</t>
  </si>
  <si>
    <t>URBAN OUTFITTERS INC PEAD 1Q17</t>
  </si>
  <si>
    <t>TEAM INC PEAD 1Q17</t>
  </si>
  <si>
    <t>NCI BUILDING SYSTEMS INC PEAD 1Q17</t>
  </si>
  <si>
    <t>NAVISTAR INTERNATIONAL CORP PEAD 1Q17</t>
  </si>
  <si>
    <t>MICHAELS COS INC/THE PEAD 1Q17</t>
  </si>
  <si>
    <t>LGI HOMES INC PEAD 1Q17</t>
  </si>
  <si>
    <t>H&amp;R BLOCK INC PEAD 1Q17</t>
  </si>
  <si>
    <t>ABM INDUSTRIES INC PEAD 1Q17</t>
  </si>
  <si>
    <t>AERIE PHARMACEUTICALS INC PEAD 1Q17</t>
  </si>
  <si>
    <t>ALMOST FAMILY INC PEAD 1Q17</t>
  </si>
  <si>
    <t>CALAVO GROWERS INC PEAD 1Q17</t>
  </si>
  <si>
    <t>DICK'S SPORTING GOODS INC PEAD 1Q17</t>
  </si>
  <si>
    <t>ENGILITY HOLDINGS INC Earnings 1Q17</t>
  </si>
  <si>
    <t>FINISAR CORPORATION Earnings 1Q17</t>
  </si>
  <si>
    <t>HORIZON GLOBAL CORP Earnings 1Q17</t>
  </si>
  <si>
    <t>KLX INC PEAD 1Q17</t>
  </si>
  <si>
    <t>VERIFONE SYSTEMS INC Earnings 1Q17</t>
  </si>
  <si>
    <t>SURGERY PARTNERS INC Earnings 1Q17</t>
  </si>
  <si>
    <t>86881A100</t>
  </si>
  <si>
    <t>BYTC1B2</t>
  </si>
  <si>
    <t>SIGNET JEWELERS LTD Earnings 1Q17</t>
  </si>
  <si>
    <t>STRATASYS LTD Earnings 1Q17</t>
  </si>
  <si>
    <t>WILLDAN GROUP INC Earnings 1Q17</t>
  </si>
  <si>
    <t>96924N100</t>
  </si>
  <si>
    <t>B1HP598</t>
  </si>
  <si>
    <t>ZUMIEZ INC Earnings 1Q17</t>
  </si>
  <si>
    <t>WATT</t>
  </si>
  <si>
    <t>UNITED NATURAL FOODS INC PEAD 1Q17</t>
  </si>
  <si>
    <t>TAILORED BRANDS INC PEAD 1Q17</t>
  </si>
  <si>
    <t>SEMTECH CORP PEAD 1Q17</t>
  </si>
  <si>
    <t>GTT COMMUNICATIONS INC PEAD 1Q17</t>
  </si>
  <si>
    <t>CIENA CORP PEAD 1Q17</t>
  </si>
  <si>
    <t>BUCKLE INC/THE Earnings 1Q17</t>
  </si>
  <si>
    <t>HIBBETT SPORTS INC Earnings 1Q17</t>
  </si>
  <si>
    <t>MGP INGREDIENTS INC PEAD 1Q17</t>
  </si>
  <si>
    <t>CHILDREN'S PLACE INC/THE PEAD 1Q17</t>
  </si>
  <si>
    <t>ENERGOUS CORP PEAD 1Q17</t>
  </si>
  <si>
    <t>29272C103</t>
  </si>
  <si>
    <t>BKZGXY7</t>
  </si>
  <si>
    <t>DASEKE INC Value-L/S</t>
  </si>
  <si>
    <t>CARA</t>
  </si>
  <si>
    <t>EPZM</t>
  </si>
  <si>
    <t>WMK</t>
  </si>
  <si>
    <t>ZUMIEZ INC PEAD 1Q17</t>
  </si>
  <si>
    <t>WILLDAN GROUP INC PEAD 1Q17</t>
  </si>
  <si>
    <t>STRATASYS LTD PEAD 1Q17</t>
  </si>
  <si>
    <t>SIGNET JEWELERS LTD PEAD 1Q17</t>
  </si>
  <si>
    <t>VERIFONE SYSTEMS INC PEAD 1Q17</t>
  </si>
  <si>
    <t>FINISAR CORPORATION PEAD 1Q17</t>
  </si>
  <si>
    <t>ENGILITY HOLDINGS INC PEAD 1Q17</t>
  </si>
  <si>
    <t>ATARA BIOTHERAPEUTICS INC PEAD 1Q17</t>
  </si>
  <si>
    <t>CARA THERAPEUTICS INC PEAD 1Q17</t>
  </si>
  <si>
    <t>BJ4YJ92</t>
  </si>
  <si>
    <t>COLLEGIUM PHARMACEUTICAL INC PEAD 1Q17</t>
  </si>
  <si>
    <t>EPIZYME INC PEAD 1Q17</t>
  </si>
  <si>
    <t>29428V104</t>
  </si>
  <si>
    <t>B9Z1QZ7</t>
  </si>
  <si>
    <t>NATIONAL BEVERAGE CORP PEAD 1Q17</t>
  </si>
  <si>
    <t>FLEXION THERAPEUTICS INC PEAD 1Q17</t>
  </si>
  <si>
    <t>WEIS MARKETS INC PEAD 1Q17</t>
  </si>
  <si>
    <t>USG CORP Value-L/S Snow17</t>
  </si>
  <si>
    <t>LUMBER LIQUIDATORS HOLDINGS Value-L/S Snow17</t>
  </si>
  <si>
    <t>ISHARES CORE S&amp;P 500 ETF Value-L/S Snow17</t>
  </si>
  <si>
    <t>IVV</t>
  </si>
  <si>
    <t>HUBBELL INC Value-L/S Snow17</t>
  </si>
  <si>
    <t>EATON CORP PLC Value-L/S Snow17</t>
  </si>
  <si>
    <t>CLEAN HARBORS INC Value-L/S Snow17</t>
  </si>
  <si>
    <t>BRIGGS &amp; STRATTON Value-L/S Snow17</t>
  </si>
  <si>
    <t>BEACON ROOFING SUPPLY INC Value-L/S Snow17</t>
  </si>
  <si>
    <t>GENERAC HOLDINGS INC Value-L/S Snow17</t>
  </si>
  <si>
    <t>HIBBETT SPORTS INC PEAD 1Q17</t>
  </si>
  <si>
    <t>BUCKLE INC/THE PEAD 1Q17</t>
  </si>
  <si>
    <t>STRAIGHT PATH COMM- B PEAD 1Q17</t>
  </si>
  <si>
    <t>ISHARES CORE S&amp;P 500 ETF PortHedge</t>
  </si>
  <si>
    <t>ALARM.COM HOLDINGS INC Earnings 1Q17</t>
  </si>
  <si>
    <t>COHERUS BIOSCIENCES INC PEAD 1Q17</t>
  </si>
  <si>
    <t>GLOBAL BLOOD THERAPEUTICS IN PEAD 1Q17</t>
  </si>
  <si>
    <t>RESOLUTE ENERGY CORP PEAD 1Q17</t>
  </si>
  <si>
    <t>WILLIAMS-SONOMA INC Earnings 1Q17</t>
  </si>
  <si>
    <t>ISHARES RUSSELL 2000 ETF Value-L/S Snow17</t>
  </si>
  <si>
    <t>AKAO</t>
  </si>
  <si>
    <t>ACHAOGEN INC PEAD 1Q17</t>
  </si>
  <si>
    <t>BK35H22</t>
  </si>
  <si>
    <t>CALERES INC Earnings 1Q17</t>
  </si>
  <si>
    <t>CATO CORP-CLASS A Earnings 1Q17</t>
  </si>
  <si>
    <t>DOLLAR GENERAL CORP Earnings 1Q17</t>
  </si>
  <si>
    <t>DSW INC-CLASS A PEAD 1Q17</t>
  </si>
  <si>
    <t>HD SUPPLY HOLDINGS INC PEAD 1Q17</t>
  </si>
  <si>
    <t>MGI</t>
  </si>
  <si>
    <t>NEWELL BRANDS INC Value-L/S</t>
  </si>
  <si>
    <t>GOOS</t>
  </si>
  <si>
    <t>BF04K39</t>
  </si>
  <si>
    <t>WILLIAMS-SONOMA INC PEAD 1Q17</t>
  </si>
  <si>
    <t>ALARM.COM HOLDINGS INC PEAD 1Q17</t>
  </si>
  <si>
    <t>JABIL CIRCUIT INC PEAD 1Q17</t>
  </si>
  <si>
    <t>MONEYGRAM INTERNATIONAL INC PEAD 1Q17</t>
  </si>
  <si>
    <t>60935Y208</t>
  </si>
  <si>
    <t>B4L5089</t>
  </si>
  <si>
    <t>NPK</t>
  </si>
  <si>
    <t>AVXS</t>
  </si>
  <si>
    <t>DOLLAR GENERAL CORP PEAD 1Q17</t>
  </si>
  <si>
    <t>CATO CORP-CLASS A PEAD 1Q17</t>
  </si>
  <si>
    <t>CALERES INC PEAD 1Q17</t>
  </si>
  <si>
    <t>ADOBE SYSTEMS INC PEAD 1Q17</t>
  </si>
  <si>
    <t>AVEXIS INC PEAD 1Q17</t>
  </si>
  <si>
    <t>05366U100</t>
  </si>
  <si>
    <t>BYMM7T9</t>
  </si>
  <si>
    <t>MOVADO GROUP INC Earnings 1Q17</t>
  </si>
  <si>
    <t>NATIONAL PRESTO INDS INC PEAD 1Q17</t>
  </si>
  <si>
    <t>SLW</t>
  </si>
  <si>
    <t>AAR CORP Earnings 1Q17</t>
  </si>
  <si>
    <t>DULUTH HOLDINGS INC - CL B Earnings 1Q17</t>
  </si>
  <si>
    <t>FRANCESCAS HOLDINGS CORP Earnings 1Q17</t>
  </si>
  <si>
    <t>SILVER WHEATON CORP Earnings 1Q17</t>
  </si>
  <si>
    <t>B059001</t>
  </si>
  <si>
    <t>TIFFANY &amp; CO PEAD 1Q17</t>
  </si>
  <si>
    <t>ACTUANT CORP-A Earnings 1Q17</t>
  </si>
  <si>
    <t>HERMAN MILLER INC Earnings 1Q17</t>
  </si>
  <si>
    <t>PVH CORP Earnings 1Q17</t>
  </si>
  <si>
    <t>SHENANDOAH TELECOMMUNICATION PEAD 1Q17</t>
  </si>
  <si>
    <t>WINNEBAGO INDUSTRIES Earnings 1Q17</t>
  </si>
  <si>
    <t>HEALTHEQUITY INC PEAD 1Q17</t>
  </si>
  <si>
    <t>FRANCESCAS HOLDINGS CORP PEAD 1Q17</t>
  </si>
  <si>
    <t>DULUTH HOLDINGS INC - CL B PEAD 1Q17</t>
  </si>
  <si>
    <t>AAR CORP PEAD 1Q17</t>
  </si>
  <si>
    <t>COCA-COLA EUROPEAN PARTNERS PEAD 1Q17</t>
  </si>
  <si>
    <t>LENNAR CORP-A PEAD 1Q17</t>
  </si>
  <si>
    <t>MICRON TECHNOLOGY INC Earnings 1Q17</t>
  </si>
  <si>
    <t>OXFORD INDUSTRIES INC Earnings 1Q17</t>
  </si>
  <si>
    <t>WINNEBAGO INDUSTRIES PEAD 1Q17</t>
  </si>
  <si>
    <t>PVH CORP PEAD 1Q17</t>
  </si>
  <si>
    <t>HERMAN MILLER INC PEAD 1Q17</t>
  </si>
  <si>
    <t>FINISH LINE/THE - CL A Earnings 1Q17</t>
  </si>
  <si>
    <t>FIVE BELOW PEAD 1Q17</t>
  </si>
  <si>
    <t>REX AMERICAN RESOURCES CORP Earnings 1Q17</t>
  </si>
  <si>
    <t>OXFORD INDUSTRIES INC PEAD 1Q17</t>
  </si>
  <si>
    <t>MICRON TECHNOLOGY INC PEAD 1Q17</t>
  </si>
  <si>
    <t>CAL-MAINE FOODS INC Earnings 1Q17</t>
  </si>
  <si>
    <t>COMMERCIAL METALS CO PEAD 1Q17</t>
  </si>
  <si>
    <t>G-III APPAREL GROUP LTD Earnings 1Q17</t>
  </si>
  <si>
    <t>GAMESTOP CORP-CLASS A PEAD 1Q17</t>
  </si>
  <si>
    <t>RED HAT INC Earnings 1Q17</t>
  </si>
  <si>
    <t>DAVE &amp; BUSTER'S ENTERTAINMEN Earnings 1Q17</t>
  </si>
  <si>
    <t>RH Earnings 1Q17</t>
  </si>
  <si>
    <t>VERINT SYSTEMS INC Earnings 1Q17</t>
  </si>
  <si>
    <t>14055M106</t>
  </si>
  <si>
    <t>BYY3JF0</t>
  </si>
  <si>
    <t>G-III APPAREL GROUP LTD PEAD 1Q17</t>
  </si>
  <si>
    <t>CAL-MAINE FOODS INC PEAD 1Q17</t>
  </si>
  <si>
    <t>DARDEN RESTAURANTS INC PEAD 1Q17</t>
  </si>
  <si>
    <t>PROGRESS SOFTWARE CORP Earnings 1Q17</t>
  </si>
  <si>
    <t>SEACOR HOLDINGS INC PEAD 1Q17</t>
  </si>
  <si>
    <t>LINDSAY CORP Earnings 1Q17</t>
  </si>
  <si>
    <t>OLLIE'S BARGAIN OUTLET HOLDI PEAD 1Q17</t>
  </si>
  <si>
    <t>FUL</t>
  </si>
  <si>
    <t>DXP ENTERPRISES INC Earnings 1Q17</t>
  </si>
  <si>
    <t>H.B. FULLER CO. PEAD 1Q17</t>
  </si>
  <si>
    <t>Fred's, Inc. 07/21/2017 Call $15.00 Value-L/S</t>
  </si>
  <si>
    <t>FRED170721C0001500</t>
  </si>
  <si>
    <t>LINDSAY CORP PEAD 1Q17</t>
  </si>
  <si>
    <t>SPDR S&amp;P 500 ETF TRUST Earnings 2Q17</t>
  </si>
  <si>
    <t>Earnings 2Q17</t>
  </si>
  <si>
    <t>DXP ENTERPRISES INC PEAD 1Q17</t>
  </si>
  <si>
    <t>ACUITY BRANDS INC Earnings 2Q17</t>
  </si>
  <si>
    <t>SCHULMAN (A.) INC Earnings 2Q17</t>
  </si>
  <si>
    <t>DXC Technology Spin-Off Value-L/S</t>
  </si>
  <si>
    <t>DXC</t>
  </si>
  <si>
    <t>DXC TECHNOLOGY CO Value-L/S</t>
  </si>
  <si>
    <t>GREENBRIER COMPANIES INC Earnings 2Q17</t>
  </si>
  <si>
    <t>SPDR S&amp;P 500 ETF TRUST PEAD 2Q17</t>
  </si>
  <si>
    <t>PEAD 2Q17</t>
  </si>
  <si>
    <t>ISHARES CORE S&amp;P SMALL-CAP E PortHedge</t>
  </si>
  <si>
    <t>IJR</t>
  </si>
  <si>
    <t>ACUITY BRANDS INC PEAD 2Q17</t>
  </si>
  <si>
    <t>SCHNITZER STEEL INDS INC-A Earnings 2Q17</t>
  </si>
  <si>
    <t>PARK HOTELS &amp; RESORTS INC Value-L/S</t>
  </si>
  <si>
    <t>PK</t>
  </si>
  <si>
    <t>BYVMVV0</t>
  </si>
  <si>
    <t>BED BATH &amp; BEYOND INC PEAD 2Q17</t>
  </si>
  <si>
    <t>SCHNITZER STEEL INDS INC-A PEAD 2Q17</t>
  </si>
  <si>
    <t>RPM INTERNATIONAL INC PEAD 2Q17</t>
  </si>
  <si>
    <t>CONSTELLATION BRANDS INC-A PEAD 2Q17</t>
  </si>
  <si>
    <t>Totals</t>
  </si>
  <si>
    <t>JPY FX Hedge Yahoo Spread</t>
  </si>
  <si>
    <t>UNITED CONTINENTAL HOLDINGS Value-L/S</t>
  </si>
  <si>
    <t>ALIBABA GROUP HOLDING-SP ADR Value-L/S</t>
  </si>
  <si>
    <t>ARGAN INC PEAD 2Q17</t>
  </si>
  <si>
    <t>FASTENAL CO Earnings 2Q17</t>
  </si>
  <si>
    <t>CANADA GOOSE HOLDINGS INC Value-L/S</t>
  </si>
  <si>
    <t>JPY Adjustment Yahoo Japan (4689 JP)</t>
  </si>
  <si>
    <t>Yahoo Japan Corp Value-L/S</t>
  </si>
  <si>
    <t>CARDINAL FINANCIAL CORP PEAD 2Q17</t>
  </si>
  <si>
    <t>BANK OF THE OZARKS PEAD 2Q17</t>
  </si>
  <si>
    <t>SERVISFIRST BANCSHARES INC Earnings 2Q17</t>
  </si>
  <si>
    <t>UNITED CONTINENTAL HOLDINGS Earnings 2Q17</t>
  </si>
  <si>
    <t>FHN</t>
  </si>
  <si>
    <t>ADTRAN INC Earnings 2Q17</t>
  </si>
  <si>
    <t>CALAMP CORP Earnings 2Q17</t>
  </si>
  <si>
    <t>FIRST HORIZON NATIONAL CORP PEAD 2Q17</t>
  </si>
  <si>
    <t>HANMI FINANCIAL CORPORATION Earnings 2Q17</t>
  </si>
  <si>
    <t>HOPE BANCORP INC Earnings 2Q17</t>
  </si>
  <si>
    <t>LEGACYTEXAS FINANCIAL GROUP Earnings 2Q17</t>
  </si>
  <si>
    <t>TILE SHOP HLDGS INC Earnings 2Q17</t>
  </si>
  <si>
    <t>UNIVERSAL FOREST PRODUCTS Earnings 2Q17</t>
  </si>
  <si>
    <t>WELLS FARGO &amp; CO PEAD 2Q17</t>
  </si>
  <si>
    <t>UNITED CONTINENTAL HOLDINGS PEAD 2Q17</t>
  </si>
  <si>
    <t>BADGER METER INC Earnings 2Q17</t>
  </si>
  <si>
    <t>BROWN &amp; BROWN INC PEAD 2Q17</t>
  </si>
  <si>
    <t>CORE LABORATORIES N.V. Earnings 2Q17</t>
  </si>
  <si>
    <t>COHEN &amp; STEERS INC Earnings 2Q17</t>
  </si>
  <si>
    <t>BARRACUDA NETWORKS INC PEAD 2Q17</t>
  </si>
  <si>
    <t>LITHIA MOTORS INC-CL A Earnings 2Q17</t>
  </si>
  <si>
    <t>MORGAN STANLEY Earnings 2Q17</t>
  </si>
  <si>
    <t>NETFLIX INC PEAD 2Q17</t>
  </si>
  <si>
    <t>QUALCOMM INC Earnings 2Q17</t>
  </si>
  <si>
    <t>STEEL DYNAMICS INC Earnings 2Q17</t>
  </si>
  <si>
    <t>UNITED RENTALS INC Earnings 2Q17</t>
  </si>
  <si>
    <t>VALMONT INDUSTRIES Earnings 2Q17</t>
  </si>
  <si>
    <t>UNIVERSAL FOREST PRODUCTS PEAD 2Q17</t>
  </si>
  <si>
    <t>AZZ INC Earnings 2Q17</t>
  </si>
  <si>
    <t>CITIZENS FINANCIAL GROUP Earnings 2Q17</t>
  </si>
  <si>
    <t>GATX CORP Earnings 2Q17</t>
  </si>
  <si>
    <t>WW GRAINGER INC PEAD 2Q17</t>
  </si>
  <si>
    <t>HAWAIIAN HOLDINGS INC Earnings 2Q17</t>
  </si>
  <si>
    <t>INSTEEL INDUSTRIES INC Earnings 2Q17</t>
  </si>
  <si>
    <t>IMAX CORP Earnings 2Q17</t>
  </si>
  <si>
    <t>KATE SPADE &amp; CO PEAD 2Q17</t>
  </si>
  <si>
    <t>MANHATTAN ASSOCIATES INC Earnings 2Q17</t>
  </si>
  <si>
    <t>NCR CORPORATION Earnings 2Q17</t>
  </si>
  <si>
    <t>NUCOR CORP Earnings 2Q17</t>
  </si>
  <si>
    <t>ROBERT HALF INTL INC Earnings 2Q17</t>
  </si>
  <si>
    <t>SYNTEL INC Earnings 2Q17</t>
  </si>
  <si>
    <t>WESTERN ALLIANCE BANCORP Earnings 2Q17</t>
  </si>
  <si>
    <t>STEEL DYNAMICS INC PEAD 2Q17</t>
  </si>
  <si>
    <t>TD AMERITRADE HOLDING CORP PEAD 2Q17</t>
  </si>
  <si>
    <t>EBAY INC PEAD 2Q17</t>
  </si>
  <si>
    <t>HNI CORP PEAD 2Q17</t>
  </si>
  <si>
    <t>RLI CORP PEAD 2Q17</t>
  </si>
  <si>
    <t>SELECT COMFORT CORPORATION PEAD 2Q17</t>
  </si>
  <si>
    <t>TEXAS CAPITAL BANCSHARES INC PEAD 2Q17</t>
  </si>
  <si>
    <t>US BANCORP PEAD 2Q17</t>
  </si>
  <si>
    <t>WEBSTER FINANCIAL CORP Earnings 2Q17</t>
  </si>
  <si>
    <t>KCG</t>
  </si>
  <si>
    <t>SYNTEL INC PEAD 2Q17</t>
  </si>
  <si>
    <t>NCR CORPORATION PEAD 2Q17</t>
  </si>
  <si>
    <t>IMAX CORP PEAD 2Q17</t>
  </si>
  <si>
    <t>INSTEEL INDUSTRIES INC PEAD 2Q17</t>
  </si>
  <si>
    <t>ASSOCIATED BANC-CORP PEAD 2Q17</t>
  </si>
  <si>
    <t>INDEPENDENT BANK GROUP INC Earnings 2Q17</t>
  </si>
  <si>
    <t>KCG HOLDINGS INC-CL A PEAD 2Q17</t>
  </si>
  <si>
    <t>48244B100</t>
  </si>
  <si>
    <t>BBPVFG5</t>
  </si>
  <si>
    <t>KNOLL INC Earnings 2Q17</t>
  </si>
  <si>
    <t>NATIONAL BANK HOLD-CL A PEAD 2Q17</t>
  </si>
  <si>
    <t>NEWMONT MINING CORP Earnings 2Q17</t>
  </si>
  <si>
    <t>NVR INC PEAD 2Q17</t>
  </si>
  <si>
    <t>PROOFPOINT INC PEAD 2Q17</t>
  </si>
  <si>
    <t>POOL CORP PEAD 2Q17</t>
  </si>
  <si>
    <t>SHERWIN-WILLIAMS CO/THE PEAD 2Q17</t>
  </si>
  <si>
    <t>SKECHERS USA INC-CL A PEAD 2Q17</t>
  </si>
  <si>
    <t>US SILICA HOLDINGS INC Earnings 2Q17</t>
  </si>
  <si>
    <t>S &amp; T BANCORP INC PEAD 2Q17</t>
  </si>
  <si>
    <t>STEWART INFORMATION SERVICES PEAD 2Q17</t>
  </si>
  <si>
    <t>SWIFT TRANSPORTATION CO Earnings 2Q17</t>
  </si>
  <si>
    <t>T-MOBILE US INC Earnings 2Q17</t>
  </si>
  <si>
    <t>ULTRATECH INC PEAD 2Q17</t>
  </si>
  <si>
    <t>VERIZON COMMUNICATIONS INC PEAD 2Q17</t>
  </si>
  <si>
    <t>WABASH NATIONAL CORP Earnings 2Q17</t>
  </si>
  <si>
    <t>ZIONS BANCORPORATION Earnings 2Q17</t>
  </si>
  <si>
    <t>PPBI</t>
  </si>
  <si>
    <t>TECK</t>
  </si>
  <si>
    <t>ACADIA HEALTHCARE CO INC Earnings 2Q17</t>
  </si>
  <si>
    <t>AUTONATION INC Earnings 2Q17</t>
  </si>
  <si>
    <t>ASTEC INDUSTRIES INC Earnings 2Q17</t>
  </si>
  <si>
    <t>ALLEGHENY TECHNOLOGIES INC Earnings 2Q17</t>
  </si>
  <si>
    <t>ANIXTER INTERNATIONAL INC Earnings 2Q17</t>
  </si>
  <si>
    <t>BOFI HOLDING INC Earnings 2Q17</t>
  </si>
  <si>
    <t>CATERPILLAR INC Earnings 2Q17</t>
  </si>
  <si>
    <t>CAPITAL BANK FINANCIAL-CL A PEAD 2Q17</t>
  </si>
  <si>
    <t>CAPELLA EDUCATION CO Earnings 2Q17</t>
  </si>
  <si>
    <t>CREE INC Earnings 2Q17</t>
  </si>
  <si>
    <t>EDWARDS LIFESCIENCES CORP Earnings 2Q17</t>
  </si>
  <si>
    <t>INTERPUBLIC GROUP OF COS INC PEAD 2Q17</t>
  </si>
  <si>
    <t>KENNAMETAL INC Earnings 2Q17</t>
  </si>
  <si>
    <t>MOELIS &amp; CO - CLASS A Earnings 2Q17</t>
  </si>
  <si>
    <t>MERCURY SYSTEMS INC Earnings 2Q17</t>
  </si>
  <si>
    <t>POLARIS INDUSTRIES INC Earnings 2Q17</t>
  </si>
  <si>
    <t>PACIFIC PREMIER BANCORP INC Earnings 2Q17</t>
  </si>
  <si>
    <t>69478X105</t>
  </si>
  <si>
    <t>STERLING BANCORP/DE Earnings 2Q17</t>
  </si>
  <si>
    <t>TECK RESOURCES LTD-CLS B Earnings 2Q17</t>
  </si>
  <si>
    <t>UNIVERSAL INSURANCE HOLDINGS Earnings 2Q17</t>
  </si>
  <si>
    <t>VALERO ENERGY CORP Earnings 2Q17</t>
  </si>
  <si>
    <t>UNITED STATES STEEL CORP Earnings 2Q17</t>
  </si>
  <si>
    <t>UCTT</t>
  </si>
  <si>
    <t>QDEL</t>
  </si>
  <si>
    <t>WABASH NATIONAL CORP PEAD 2Q17</t>
  </si>
  <si>
    <t>US SILICA HOLDINGS INC PEAD 2Q17</t>
  </si>
  <si>
    <t>NATUS MEDICAL INC Earnings 2Q17</t>
  </si>
  <si>
    <t>CULLEN/FROST BANKERS INC Earnings 2Q17</t>
  </si>
  <si>
    <t>CIMPRESS NV Earnings 2Q17</t>
  </si>
  <si>
    <t>CRYOLIFE INC Earnings 2Q17</t>
  </si>
  <si>
    <t>CUSTOMERS BANCORP INC Earnings 2Q17</t>
  </si>
  <si>
    <t>ECHO GLOBAL LOGISTICS INC Earnings 2Q17</t>
  </si>
  <si>
    <t>BLACKHAWK NETWORK HOLDINGS I Earnings 2Q17</t>
  </si>
  <si>
    <t>HESS CORP Earnings 2Q17</t>
  </si>
  <si>
    <t>HOMESTREET INC PEAD 2Q17</t>
  </si>
  <si>
    <t>HUB GROUP INC-CL A Earnings 2Q17</t>
  </si>
  <si>
    <t>KIRBY CORP Earnings 2Q17</t>
  </si>
  <si>
    <t>KRATON CORP Earnings 2Q17</t>
  </si>
  <si>
    <t>LEAR CORP Earnings 2Q17</t>
  </si>
  <si>
    <t>LENNOX INTERNATIONAL INC PEAD 2Q17</t>
  </si>
  <si>
    <t>MEDIDATA SOLUTIONS INC Earnings 2Q17</t>
  </si>
  <si>
    <t>MAGELLAN HEALTH INC Earnings 2Q17</t>
  </si>
  <si>
    <t>NETGEAR INC Earnings 2Q17</t>
  </si>
  <si>
    <t>OWENS-ILLINOIS INC PEAD 2Q17</t>
  </si>
  <si>
    <t>OCEANEERING INTL INC Earnings 2Q17</t>
  </si>
  <si>
    <t>OIL STATES INTERNATIONAL INC Earnings 2Q17</t>
  </si>
  <si>
    <t>OPUS BANK PEAD 2Q17</t>
  </si>
  <si>
    <t>PENSKE AUTOMOTIVE GROUP INC Earnings 2Q17</t>
  </si>
  <si>
    <t>QUIDEL CORP PEAD 2Q17</t>
  </si>
  <si>
    <t>74838J101</t>
  </si>
  <si>
    <t>ROGERS CORP Earnings 2Q17</t>
  </si>
  <si>
    <t>RANGE RESOURCES CORP PEAD 2Q17</t>
  </si>
  <si>
    <t>SONIC AUTOMOTIVE INC-CLASS A Earnings 2Q17</t>
  </si>
  <si>
    <t>BOSTON BEER COMPANY INC-A Earnings 2Q17</t>
  </si>
  <si>
    <t>SANMINA CORP PEAD 2Q17</t>
  </si>
  <si>
    <t>SUPERIOR INDUSTRIES INTL Earnings 2Q17</t>
  </si>
  <si>
    <t>TENNANT CO PEAD 2Q17</t>
  </si>
  <si>
    <t>ULTRA CLEAN HOLDINGS INC Earnings 2Q17</t>
  </si>
  <si>
    <t>90385V107</t>
  </si>
  <si>
    <t>B00G0F2</t>
  </si>
  <si>
    <t>UNITED THERAPEUTICS CORP Earnings 2Q17</t>
  </si>
  <si>
    <t>SGMS</t>
  </si>
  <si>
    <t>DB</t>
  </si>
  <si>
    <t>GNBC</t>
  </si>
  <si>
    <t>LLY</t>
  </si>
  <si>
    <t>FIBK</t>
  </si>
  <si>
    <t>TIS</t>
  </si>
  <si>
    <t>PYPL 04/28/2017 $43.00 Put Value-L/S</t>
  </si>
  <si>
    <t>PYPL170428P00043000</t>
  </si>
  <si>
    <t>UNITED STATES STEEL CORP PEAD 2Q17</t>
  </si>
  <si>
    <t>POLARIS INDUSTRIES INC PEAD 2Q17</t>
  </si>
  <si>
    <t>MERCURY SYSTEMS INC PEAD 2Q17</t>
  </si>
  <si>
    <t>MOELIS &amp; CO - CLASS A PEAD 2Q17</t>
  </si>
  <si>
    <t>EDWARDS LIFESCIENCES CORP PEAD 2Q17</t>
  </si>
  <si>
    <t>CREE INC PEAD 2Q17</t>
  </si>
  <si>
    <t>BOFI HOLDING INC PEAD 2Q17</t>
  </si>
  <si>
    <t>ALLEGHENY TECHNOLOGIES INC PEAD 2Q17</t>
  </si>
  <si>
    <t>AUTONATION INC PEAD 2Q17</t>
  </si>
  <si>
    <t>ACADIA HEALTHCARE CO INC PEAD 2Q17</t>
  </si>
  <si>
    <t>ACORDA THERAPEUTICS INC Earnings 2Q17</t>
  </si>
  <si>
    <t>AGNICO EAGLE MINES LTD Earnings 2Q17</t>
  </si>
  <si>
    <t>ALLEGIANT TRAVEL CO PEAD 2Q17</t>
  </si>
  <si>
    <t>ALTISOURCE PORTFOLIO SOL Earnings 2Q17</t>
  </si>
  <si>
    <t>CALATLANTIC GROUP INC Earnings 2Q17</t>
  </si>
  <si>
    <t>CENTENE CORP PEAD 2Q17</t>
  </si>
  <si>
    <t>CARPENTER TECHNOLOGY Earnings 2Q17</t>
  </si>
  <si>
    <t>COOPER TIRE &amp; RUBBER Earnings 2Q17</t>
  </si>
  <si>
    <t>CVR ENERGY INC Earnings 2Q17</t>
  </si>
  <si>
    <t>DEUTSCHE BANK AG-REGISTERED Earnings 2Q17</t>
  </si>
  <si>
    <t>DISCOVER FINANCIAL SERVICES PEAD 2Q17</t>
  </si>
  <si>
    <t>DOMINO'S PIZZA INC Earnings 2Q17</t>
  </si>
  <si>
    <t>EURONET WORLDWIDE INC PEAD 2Q17</t>
  </si>
  <si>
    <t>EMCOR GROUP INC Earnings 2Q17</t>
  </si>
  <si>
    <t>BOTTOMLINE TECHNOLOGIES (DE) Earnings 2Q17</t>
  </si>
  <si>
    <t>FLAGSTAR BANCORP INC PEAD 2Q17</t>
  </si>
  <si>
    <t>FIRST INTERSTATE BANCSYS-A PEAD 2Q17</t>
  </si>
  <si>
    <t>32055Y201</t>
  </si>
  <si>
    <t>B4RGHN0</t>
  </si>
  <si>
    <t>FIFTH THIRD BANCORP PEAD 2Q17</t>
  </si>
  <si>
    <t>GIGAMON INC Earnings 2Q17</t>
  </si>
  <si>
    <t>CORNING INC PEAD 2Q17</t>
  </si>
  <si>
    <t>GREEN BANCORP INC Earnings 2Q17</t>
  </si>
  <si>
    <t>39260X100</t>
  </si>
  <si>
    <t>BPPWW98</t>
  </si>
  <si>
    <t>GENERAC HOLDINGS INC Earnings 2Q17</t>
  </si>
  <si>
    <t>GRUBHUB INC Earnings 2Q17</t>
  </si>
  <si>
    <t>HELMERICH &amp; PAYNE Earnings 2Q17</t>
  </si>
  <si>
    <t>MARINEMAX INC Earnings 2Q17</t>
  </si>
  <si>
    <t>ICON PLC Earnings 2Q17</t>
  </si>
  <si>
    <t>ELI LILLY &amp; CO PEAD 2Q17</t>
  </si>
  <si>
    <t>MEREDITH CORP Earnings 2Q17</t>
  </si>
  <si>
    <t>MGM RESORTS INTERNATIONAL Earnings 2Q17</t>
  </si>
  <si>
    <t>MICROSEMI CORP Earnings 2Q17</t>
  </si>
  <si>
    <t>MACOM TECHNOLOGY SOLUTIONS H PEAD 2Q17</t>
  </si>
  <si>
    <t>PATRICK INDUSTRIES INC Earnings 2Q17</t>
  </si>
  <si>
    <t>PIPER JAFFRAY COS Earnings 2Q17</t>
  </si>
  <si>
    <t>PENTAIR PLC PEAD 2Q17</t>
  </si>
  <si>
    <t>POWER INTEGRATIONS INC Earnings 2Q17</t>
  </si>
  <si>
    <t>PRA HEALTH SCIENCES INC PEAD 2Q17</t>
  </si>
  <si>
    <t>PROTO LABS INC Earnings 2Q17</t>
  </si>
  <si>
    <t>PATTERSON-UTI ENERGY INC Earnings 2Q17</t>
  </si>
  <si>
    <t>RINGCENTRAL INC-CLASS A PEAD 2Q17</t>
  </si>
  <si>
    <t>RELIANCE STEEL &amp; ALUMINUM Earnings 2Q17</t>
  </si>
  <si>
    <t>SHUTTERFLY INC PEAD 2Q17</t>
  </si>
  <si>
    <t>SCIENTIFIC GAMES CORP-A Earnings 2Q17</t>
  </si>
  <si>
    <t>80874P109</t>
  </si>
  <si>
    <t>SPS COMMERCE INC Earnings 2Q17</t>
  </si>
  <si>
    <t>SYNAPTICS INC Earnings 2Q17</t>
  </si>
  <si>
    <t>AT&amp;T INC PEAD 2Q17</t>
  </si>
  <si>
    <t>ORCHIDS PAPER PRODUCTS CO Earnings 2Q17</t>
  </si>
  <si>
    <t>68572N104</t>
  </si>
  <si>
    <t>B0CMBD3</t>
  </si>
  <si>
    <t>LENDINGTREE INC Earnings 2Q17</t>
  </si>
  <si>
    <t>TRINITY INDUSTRIES INC PEAD 2Q17</t>
  </si>
  <si>
    <t>TRIMAS CORP Earnings 2Q17</t>
  </si>
  <si>
    <t>TRANSUNION PEAD 2Q17</t>
  </si>
  <si>
    <t>TEXAS INSTRUMENTS INC PEAD 2Q17</t>
  </si>
  <si>
    <t>UNDER ARMOUR INC-CLASS A Earnings 2Q17</t>
  </si>
  <si>
    <t>WESTERN DIGITAL CORP Earnings 2Q17</t>
  </si>
  <si>
    <t>WYNN RESORTS LTD PEAD 2Q17</t>
  </si>
  <si>
    <t>YANDEX NV-A Earnings 2Q17</t>
  </si>
  <si>
    <t>UNITED THERAPEUTICS CORP PEAD 2Q17</t>
  </si>
  <si>
    <t>ULTRA CLEAN HOLDINGS INC PEAD 2Q17</t>
  </si>
  <si>
    <t>BOSTON BEER COMPANY INC-A PEAD 2Q17</t>
  </si>
  <si>
    <t>SONIC AUTOMOTIVE INC-CLASS A PEAD 2Q17</t>
  </si>
  <si>
    <t>OIL STATES INTERNATIONAL INC PEAD 2Q17</t>
  </si>
  <si>
    <t>OCEANEERING INTL INC PEAD 2Q17</t>
  </si>
  <si>
    <t>MEDIDATA SOLUTIONS INC PEAD 2Q17</t>
  </si>
  <si>
    <t>KRATON CORP PEAD 2Q17</t>
  </si>
  <si>
    <t>KIRBY CORP PEAD 2Q17</t>
  </si>
  <si>
    <t>BLACKHAWK NETWORK HOLDINGS I PEAD 2Q17</t>
  </si>
  <si>
    <t>NATUS MEDICAL INC PEAD 2Q17</t>
  </si>
  <si>
    <t>ON ASSIGNMENT INC PEAD 2Q17</t>
  </si>
  <si>
    <t>BRINK'S CO/THE PEAD 2Q17</t>
  </si>
  <si>
    <t>BOK FINANCIAL CORPORATION PEAD 2Q17</t>
  </si>
  <si>
    <t>CAVIUM INC PEAD 2Q17</t>
  </si>
  <si>
    <t>CIRCOR INTERNATIONAL INC Earnings 2Q17</t>
  </si>
  <si>
    <t>CONMED CORP PEAD 2Q17</t>
  </si>
  <si>
    <t>COSTAR GROUP INC PEAD 2Q17</t>
  </si>
  <si>
    <t>ETHAN ALLEN INTERIORS INC PEAD 2Q17</t>
  </si>
  <si>
    <t>COMFORT SYSTEMS USA INC PEAD 2Q17</t>
  </si>
  <si>
    <t>GROUP 1 AUTOMOTIVE INC Earnings 2Q17</t>
  </si>
  <si>
    <t>INTEGRA LIFESCIENCES HOLDING PEAD 2Q17</t>
  </si>
  <si>
    <t>KNOWLES CORP PEAD 2Q17</t>
  </si>
  <si>
    <t>KAPSTONE PAPER AND PACKAGING PEAD 2Q17</t>
  </si>
  <si>
    <t>MEDICINES COMPANY PEAD 2Q17</t>
  </si>
  <si>
    <t>MELLANOX TECHNOLOGIES LTD PEAD 2Q17</t>
  </si>
  <si>
    <t>MOOG INC-CLASS A Earnings 2Q17</t>
  </si>
  <si>
    <t>MATERION CORP Earnings 2Q17</t>
  </si>
  <si>
    <t>SERVICENOW INC PEAD 2Q17</t>
  </si>
  <si>
    <t>NUTRISYSTEM INC PEAD 2Q17</t>
  </si>
  <si>
    <t>O'REILLY AUTOMOTIVE INC PEAD 2Q17</t>
  </si>
  <si>
    <t>OSHKOSH CORP PEAD 2Q17</t>
  </si>
  <si>
    <t>PROCTER &amp; GAMBLE CO/THE PEAD 2Q17</t>
  </si>
  <si>
    <t>RPC INC PEAD 2Q17</t>
  </si>
  <si>
    <t>SIX FLAGS ENTERTAINMENT CORP PEAD 2Q17</t>
  </si>
  <si>
    <t>SEAGATE TECHNOLOGY PEAD 2Q17</t>
  </si>
  <si>
    <t>SYNCHRONY FINANCIAL Earnings 2Q17</t>
  </si>
  <si>
    <t>INTERFACE INC PEAD 2Q17</t>
  </si>
  <si>
    <t>TIMKEN CO PEAD 2Q17</t>
  </si>
  <si>
    <t>TWITTER INC PEAD 2Q17</t>
  </si>
  <si>
    <t>MONOTYPE IMAGING HOLDINGS IN Earnings 2Q17</t>
  </si>
  <si>
    <t>VIRTUS INVESTMENT PARTNERS Earnings 2Q17</t>
  </si>
  <si>
    <t>WESTROCK CO PEAD 2Q17</t>
  </si>
  <si>
    <t>OLYMPIC STEEL INC Earnings 2Q17</t>
  </si>
  <si>
    <t>GOOGL 04/28/2017 870 Put Value-L/S</t>
  </si>
  <si>
    <t>GOOGL170428P00870000</t>
  </si>
  <si>
    <t>PENN</t>
  </si>
  <si>
    <t>VSAR</t>
  </si>
  <si>
    <t>YANDEX NV-A PEAD 2Q17</t>
  </si>
  <si>
    <t>WESTERN DIGITAL CORP PEAD 2Q17</t>
  </si>
  <si>
    <t>UNDER ARMOUR INC-CLASS A PEAD 2Q17</t>
  </si>
  <si>
    <t>SPS COMMERCE INC PEAD 2Q17</t>
  </si>
  <si>
    <t>SCIENTIFIC GAMES CORP-A PEAD 2Q17</t>
  </si>
  <si>
    <t>PATRICK INDUSTRIES INC PEAD 2Q17</t>
  </si>
  <si>
    <t>MARINEMAX INC PEAD 2Q17</t>
  </si>
  <si>
    <t>GENERAC HOLDINGS INC PEAD 2Q17</t>
  </si>
  <si>
    <t>GREEN BANCORP INC PEAD 2Q17</t>
  </si>
  <si>
    <t>GIGAMON INC PEAD 2Q17</t>
  </si>
  <si>
    <t>BOTTOMLINE TECHNOLOGIES (DE) PEAD 2Q17</t>
  </si>
  <si>
    <t>CVR ENERGY INC PEAD 2Q17</t>
  </si>
  <si>
    <t>CARPENTER TECHNOLOGY PEAD 2Q17</t>
  </si>
  <si>
    <t>CALATLANTIC GROUP INC PEAD 2Q17</t>
  </si>
  <si>
    <t>ALTISOURCE PORTFOLIO SOL PEAD 2Q17</t>
  </si>
  <si>
    <t>ACORDA THERAPEUTICS INC PEAD 2Q17</t>
  </si>
  <si>
    <t>AMERICAN AIRLINES GROUP INC PEAD 2Q17</t>
  </si>
  <si>
    <t>ALIGN TECHNOLOGY INC PEAD 2Q17</t>
  </si>
  <si>
    <t>ALKERMES PLC PEAD 2Q17</t>
  </si>
  <si>
    <t>ALEXION PHARMACEUTICALS INC PEAD 2Q17</t>
  </si>
  <si>
    <t>AMAZON.COM INC PEAD 2Q17</t>
  </si>
  <si>
    <t>AVNET INC PEAD 2Q17</t>
  </si>
  <si>
    <t>BJ'S RESTAURANTS INC PEAD 2Q17</t>
  </si>
  <si>
    <t>BEMIS COMPANY PEAD 2Q17</t>
  </si>
  <si>
    <t>BRISTOL-MYERS SQUIBB CO PEAD 2Q17</t>
  </si>
  <si>
    <t>BROOKS AUTOMATION INC PEAD 2Q17</t>
  </si>
  <si>
    <t>BORGWARNER INC PEAD 2Q17</t>
  </si>
  <si>
    <t>CREDIT ACCEPTANCE CORP Earnings 2Q17</t>
  </si>
  <si>
    <t>CME GROUP INC PEAD 2Q17</t>
  </si>
  <si>
    <t>CARTER'S INC PEAD 2Q17</t>
  </si>
  <si>
    <t>CALIFORNIA WATER SERVICE GRP PEAD 2Q17</t>
  </si>
  <si>
    <t>DELUXE CORP PEAD 2Q17</t>
  </si>
  <si>
    <t>DUN &amp; BRADSTREET CORP Earnings 2Q17</t>
  </si>
  <si>
    <t>ELLIE MAE INC PEAD 2Q17</t>
  </si>
  <si>
    <t>ENSIGN GROUP INC/THE Earnings 2Q17</t>
  </si>
  <si>
    <t>EQT CORP PEAD 2Q17</t>
  </si>
  <si>
    <t>EXPEDIA INC PEAD 2Q17</t>
  </si>
  <si>
    <t>FORTINET INC PEAD 2Q17</t>
  </si>
  <si>
    <t>GREENHILL &amp; CO INC PEAD 2Q17</t>
  </si>
  <si>
    <t>GASLOG PARTNERS LP PEAD 2Q17</t>
  </si>
  <si>
    <t>GREEN PLAINS INC Earnings 2Q17</t>
  </si>
  <si>
    <t>INTEGRATED DEVICE TECH INC Earnings 2Q17</t>
  </si>
  <si>
    <t>INTERNATIONAL PAPER CO PEAD 2Q17</t>
  </si>
  <si>
    <t>INNOPHOS HOLDINGS INC Earnings 2Q17</t>
  </si>
  <si>
    <t>JOHNSON CONTROLS INTERNATION PEAD 2Q17</t>
  </si>
  <si>
    <t>LA JOLLA PHARMACEUTICAL CO PEAD 2Q17</t>
  </si>
  <si>
    <t>LKQ CORP PEAD 2Q17</t>
  </si>
  <si>
    <t>K12 INC PEAD 2Q17</t>
  </si>
  <si>
    <t>SOUTHWEST AIRLINES CO PEAD 2Q17</t>
  </si>
  <si>
    <t>MB FINANCIAL INC PEAD 2Q17</t>
  </si>
  <si>
    <t>MILACRON HOLDINGS CORP PEAD 2Q17</t>
  </si>
  <si>
    <t>MARATHON PETROLEUM CORP PEAD 2Q17</t>
  </si>
  <si>
    <t>MERITAGE HOMES CORP PEAD 2Q17</t>
  </si>
  <si>
    <t>MURPHY USA INC Earnings 2Q17</t>
  </si>
  <si>
    <t>NOBLE ENERGY INC Earnings 2Q17</t>
  </si>
  <si>
    <t>ENPRO INDUSTRIES INC Earnings 2Q17</t>
  </si>
  <si>
    <t>INSPERITY INC Earnings 2Q17</t>
  </si>
  <si>
    <t>OLD DOMINION FREIGHT LINE PEAD 2Q17</t>
  </si>
  <si>
    <t>PENN NATIONAL GAMING INC PEAD 2Q17</t>
  </si>
  <si>
    <t>PLANTRONICS INC Earnings 2Q17</t>
  </si>
  <si>
    <t>SEATTLE GENETICS INC PEAD 2Q17</t>
  </si>
  <si>
    <t>SPECTRANETICS CORP PEAD 2Q17</t>
  </si>
  <si>
    <t>SAREPTA THERAPEUTICS INC PEAD 2Q17</t>
  </si>
  <si>
    <t>SS&amp;C TECHNOLOGIES HOLDINGS PEAD 2Q17</t>
  </si>
  <si>
    <t>SKYWORKS SOLUTIONS INC PEAD 2Q17</t>
  </si>
  <si>
    <t>TRUEBLUE INC Earnings 2Q17</t>
  </si>
  <si>
    <t>TERADATA CORP PEAD 2Q17</t>
  </si>
  <si>
    <t>TENNECO INC Earnings 2Q17</t>
  </si>
  <si>
    <t>TENET HEALTHCARE CORP Earnings 2Q17</t>
  </si>
  <si>
    <t>TIVITY HEALTH INC PEAD 2Q17</t>
  </si>
  <si>
    <t>TEXAS ROADHOUSE INC Earnings 2Q17</t>
  </si>
  <si>
    <t>VOCERA COMMUNICATIONS INC PEAD 2Q17</t>
  </si>
  <si>
    <t>VERSARTIS INC PEAD 2Q17</t>
  </si>
  <si>
    <t>92529L102</t>
  </si>
  <si>
    <t>BKRCP47</t>
  </si>
  <si>
    <t>WESCO INTERNATIONAL INC PEAD 2Q17</t>
  </si>
  <si>
    <t>WEST PHARMACEUTICAL SERVICES PEAD 2Q17</t>
  </si>
  <si>
    <t>WTW</t>
  </si>
  <si>
    <t>VIRTUS INVESTMENT PARTNERS PEAD 2Q17</t>
  </si>
  <si>
    <t>MONOTYPE IMAGING HOLDINGS IN PEAD 2Q17</t>
  </si>
  <si>
    <t>SYNCHRONY FINANCIAL PEAD 2Q17</t>
  </si>
  <si>
    <t>AGCO CORP PEAD 2Q17</t>
  </si>
  <si>
    <t>AKAMAI TECHNOLOGIES INC Earnings 2Q17</t>
  </si>
  <si>
    <t>AMAG PHARMACEUTICALS INC Earnings 2Q17</t>
  </si>
  <si>
    <t>BIG 5 SPORTING GOODS CORP Earnings 2Q17</t>
  </si>
  <si>
    <t>CONSOL ENERGY INC Earnings 2Q17</t>
  </si>
  <si>
    <t>CABOT OIL &amp; GAS CORP PEAD 2Q17</t>
  </si>
  <si>
    <t>CRAY INC Earnings 2Q17</t>
  </si>
  <si>
    <t>DANA INC Earnings 2Q17</t>
  </si>
  <si>
    <t>DINEEQUITY INC Earnings 2Q17</t>
  </si>
  <si>
    <t>ENLINK MIDSTREAM LLC Earnings 2Q17</t>
  </si>
  <si>
    <t>ENVISION HEALTHCARE CORP Earnings 2Q17</t>
  </si>
  <si>
    <t>DIAMONDBACK ENERGY INC Earnings 2Q17</t>
  </si>
  <si>
    <t>FIRST SOLAR INC Earnings 2Q17</t>
  </si>
  <si>
    <t>GLATFELTER Earnings 2Q17</t>
  </si>
  <si>
    <t>GENERAL MOTORS CO PEAD 2Q17</t>
  </si>
  <si>
    <t>GOODYEAR TIRE &amp; RUBBER CO PEAD 2Q17</t>
  </si>
  <si>
    <t>HANESBRANDS INC Earnings 2Q17</t>
  </si>
  <si>
    <t>HEADWATERS INC PEAD 2Q17</t>
  </si>
  <si>
    <t>II-VI INC Earnings 2Q17</t>
  </si>
  <si>
    <t>INPHI CORP Earnings 2Q17</t>
  </si>
  <si>
    <t>KFORCE INC Earnings 2Q17</t>
  </si>
  <si>
    <t>LANNETT CO INC Earnings 2Q17</t>
  </si>
  <si>
    <t>LYDALL INC Earnings 2Q17</t>
  </si>
  <si>
    <t>MOSAIC CO/THE Earnings 2Q17</t>
  </si>
  <si>
    <t>MYRIAD GENETICS INC Earnings 2Q17</t>
  </si>
  <si>
    <t>ONEOK INC Earnings 2Q17</t>
  </si>
  <si>
    <t>OLIN CORP Earnings 2Q17</t>
  </si>
  <si>
    <t>PLANET FITNESS INC - CL A Earnings 2Q17</t>
  </si>
  <si>
    <t>RSP PERMIAN INC Earnings 2Q17</t>
  </si>
  <si>
    <t>SABRE CORP Earnings 2Q17</t>
  </si>
  <si>
    <t>SPIRIT AIRLINES INC PEAD 2Q17</t>
  </si>
  <si>
    <t>TOWER INTERNATIONAL INC Earnings 2Q17</t>
  </si>
  <si>
    <t>USANA HEALTH SCIENCES INC Earnings 2Q17</t>
  </si>
  <si>
    <t>WADDELL &amp; REED FINANCIAL-A Earnings 2Q17</t>
  </si>
  <si>
    <t>WEIGHT WATCHERS INTL INC Earnings 2Q17</t>
  </si>
  <si>
    <t>XPER</t>
  </si>
  <si>
    <t>VRTV</t>
  </si>
  <si>
    <t>BWXT</t>
  </si>
  <si>
    <t>YUM May 5 2017 $65 Put Value-L/S</t>
  </si>
  <si>
    <t>YUM170505P00065000</t>
  </si>
  <si>
    <t>TENET HEALTHCARE CORP PEAD 2Q17</t>
  </si>
  <si>
    <t>TRUEBLUE INC PEAD 2Q17</t>
  </si>
  <si>
    <t>INSPERITY INC PEAD 2Q17</t>
  </si>
  <si>
    <t>MURPHY USA INC PEAD 2Q17</t>
  </si>
  <si>
    <t>GREEN PLAINS INC PEAD 2Q17</t>
  </si>
  <si>
    <t>ENSIGN GROUP INC/THE PEAD 2Q17</t>
  </si>
  <si>
    <t>ARRIS INTERNATIONAL PLC Earnings 2Q17</t>
  </si>
  <si>
    <t>ARMSTRONG WORLD INDUSTRIES PEAD 2Q17</t>
  </si>
  <si>
    <t>BLACK KNIGHT FINANCIAL-CL A Earnings 2Q17</t>
  </si>
  <si>
    <t>BROADSOFT INC PEAD 2Q17</t>
  </si>
  <si>
    <t>BWX TECHNOLOGIES INC PEAD 2Q17</t>
  </si>
  <si>
    <t>05605H100</t>
  </si>
  <si>
    <t>BZ0W624</t>
  </si>
  <si>
    <t>CACI INTERNATIONAL INC -CL A Earnings 2Q17</t>
  </si>
  <si>
    <t>CARDINAL HEALTH INC PEAD 2Q17</t>
  </si>
  <si>
    <t>AVIS BUDGET GROUP INC Earnings 2Q17</t>
  </si>
  <si>
    <t>CF INDUSTRIES HOLDINGS INC Earnings 2Q17</t>
  </si>
  <si>
    <t>COGNEX CORP PEAD 2Q17</t>
  </si>
  <si>
    <t>CONTINENTAL RESOURCES INC/OK Earnings 2Q17</t>
  </si>
  <si>
    <t>COMPASS MINERALS INTERNATION Earnings 2Q17</t>
  </si>
  <si>
    <t>CSG SYSTEMS INTL INC Earnings 2Q17</t>
  </si>
  <si>
    <t>CENTURYLINK INC Earnings 2Q17</t>
  </si>
  <si>
    <t>COMMVAULT SYSTEMS INC Earnings 2Q17</t>
  </si>
  <si>
    <t>3D SYSTEMS CORP Earnings 2Q17</t>
  </si>
  <si>
    <t>FLOWSERVE CORP PEAD 2Q17</t>
  </si>
  <si>
    <t>FLEETCOR TECHNOLOGIES INC PEAD 2Q17</t>
  </si>
  <si>
    <t>GLOBAL BLOOD THERAPEUTICS IN PEAD 2Q17</t>
  </si>
  <si>
    <t>GLAUKOS CORP Earnings 2Q17</t>
  </si>
  <si>
    <t>GARMIN LTD Earnings 2Q17</t>
  </si>
  <si>
    <t>HABIT RESTAURANTS INC/THE-A Earnings 2Q17</t>
  </si>
  <si>
    <t>HOLLYFRONTIER CORP Earnings 2Q17</t>
  </si>
  <si>
    <t>HEALTH INSURANCE INNOVATIO-A Earnings 2Q17</t>
  </si>
  <si>
    <t>HSN INC Earnings 2Q17</t>
  </si>
  <si>
    <t>QUAKER CHEMICAL CORP PEAD 2Q17</t>
  </si>
  <si>
    <t>LEVEL 3 COMMUNICATIONS INC Earnings 2Q17</t>
  </si>
  <si>
    <t>MANTECH INTERNATIONAL CORP-A Earnings 2Q17</t>
  </si>
  <si>
    <t>MATSON INC Earnings 2Q17</t>
  </si>
  <si>
    <t>MURPHY OIL CORP Earnings 2Q17</t>
  </si>
  <si>
    <t>NAUTILUS INC PEAD 2Q17</t>
  </si>
  <si>
    <t>NN INC Earnings 2Q17</t>
  </si>
  <si>
    <t>INSIGHT ENTERPRISES INC Earnings 2Q17</t>
  </si>
  <si>
    <t>ORBOTECH LTD Earnings 2Q17</t>
  </si>
  <si>
    <t>PILGRIM'S PRIDE CORP Earnings 2Q17</t>
  </si>
  <si>
    <t>QUAD GRAPHICS INC Earnings 2Q17</t>
  </si>
  <si>
    <t>RADIUS HEALTH INC PEAD 2Q17</t>
  </si>
  <si>
    <t>SHUTTERSTOCK INC Earnings 2Q17</t>
  </si>
  <si>
    <t>STAMPS.COM INC Earnings 2Q17</t>
  </si>
  <si>
    <t>STRAYER EDUCATION INC Earnings 2Q17</t>
  </si>
  <si>
    <t>SCHWEITZER-MAUDUIT INTL INC Earnings 2Q17</t>
  </si>
  <si>
    <t>TIVO CORP Earnings 2Q17</t>
  </si>
  <si>
    <t>TRONOX LTD-CL A Earnings 2Q17</t>
  </si>
  <si>
    <t>TESLA INC Earnings 2Q17</t>
  </si>
  <si>
    <t>VERITIV CORP Earnings 2Q17</t>
  </si>
  <si>
    <t>BNBKSP0</t>
  </si>
  <si>
    <t>WALKER &amp; DUNLOP INC Earnings 2Q17</t>
  </si>
  <si>
    <t>XPERI CORP Earnings 2Q17</t>
  </si>
  <si>
    <t>98421B100</t>
  </si>
  <si>
    <t>BYXQNK3</t>
  </si>
  <si>
    <t>CACQ</t>
  </si>
  <si>
    <t>SP</t>
  </si>
  <si>
    <t>ERI</t>
  </si>
  <si>
    <t>MRC</t>
  </si>
  <si>
    <t>CNQ</t>
  </si>
  <si>
    <t>WEIGHT WATCHERS INTL INC PEAD 2Q17</t>
  </si>
  <si>
    <t>OLIN CORP PEAD 2Q17</t>
  </si>
  <si>
    <t>MYRIAD GENETICS INC PEAD 2Q17</t>
  </si>
  <si>
    <t>MOSAIC CO/THE PEAD 2Q17</t>
  </si>
  <si>
    <t>INPHI CORP PEAD 2Q17</t>
  </si>
  <si>
    <t>HANESBRANDS INC PEAD 2Q17</t>
  </si>
  <si>
    <t>GLATFELTER PEAD 2Q17</t>
  </si>
  <si>
    <t>FIRST SOLAR INC PEAD 2Q17</t>
  </si>
  <si>
    <t>DIAMONDBACK ENERGY INC PEAD 2Q17</t>
  </si>
  <si>
    <t>ENLINK MIDSTREAM LLC PEAD 2Q17</t>
  </si>
  <si>
    <t>DINEEQUITY INC PEAD 2Q17</t>
  </si>
  <si>
    <t>CRAY INC PEAD 2Q17</t>
  </si>
  <si>
    <t>BIG 5 SPORTING GOODS CORP PEAD 2Q17</t>
  </si>
  <si>
    <t>AMAG PHARMACEUTICALS INC PEAD 2Q17</t>
  </si>
  <si>
    <t>APPLIED OPTOELECTRONICS INC Earnings 2Q17</t>
  </si>
  <si>
    <t>ACI WORLDWIDE INC Earnings 2Q17</t>
  </si>
  <si>
    <t>AERIE PHARMACEUTICALS INC PEAD 2Q17</t>
  </si>
  <si>
    <t>ARISTA NETWORKS INC Earnings 2Q17</t>
  </si>
  <si>
    <t>ANI PHARMACEUTICALS INC Earnings 2Q17</t>
  </si>
  <si>
    <t>APACHE CORP Earnings 2Q17</t>
  </si>
  <si>
    <t>BOJANGLES' INC PEAD 2Q17</t>
  </si>
  <si>
    <t>GLOBAL BRASS &amp; COPPER HOLDIN Earnings 2Q17</t>
  </si>
  <si>
    <t>BOYD GAMING CORP PEAD 2Q17</t>
  </si>
  <si>
    <t>CAESARS ACQUISITION CO-CL A PEAD 2Q17</t>
  </si>
  <si>
    <t>12768T103</t>
  </si>
  <si>
    <t>BG6JS31</t>
  </si>
  <si>
    <t>CARBONITE INC Earnings 2Q17</t>
  </si>
  <si>
    <t>CAMBREX CORP Earnings 2Q17</t>
  </si>
  <si>
    <t>COGENT COMMUNICATIONS HOLDIN Earnings 2Q17</t>
  </si>
  <si>
    <t>CEVA INC Earnings 2Q17</t>
  </si>
  <si>
    <t>CHARTER COMMUNICATIONS INC-A PEAD 2Q17</t>
  </si>
  <si>
    <t>CHUY'S HOLDINGS INC Earnings 2Q17</t>
  </si>
  <si>
    <t>CONCERT PHARMACEUTICALS INC PEAD 2Q17</t>
  </si>
  <si>
    <t>CANADIAN NATURAL RESOURCES Earnings 2Q17</t>
  </si>
  <si>
    <t>CONSOLIDATED COMMUNICATIONS Earnings 2Q17</t>
  </si>
  <si>
    <t>COACH INC PEAD 2Q17</t>
  </si>
  <si>
    <t>DIEBOLD NIXDORF INC Earnings 2Q17</t>
  </si>
  <si>
    <t>DIGITALGLOBE INC PEAD 2Q17</t>
  </si>
  <si>
    <t>DORMAN PRODUCTS INC PEAD 2Q17</t>
  </si>
  <si>
    <t>DEXCOM INC PEAD 2Q17</t>
  </si>
  <si>
    <t>ENCORE CAPITAL GROUP INC Earnings 2Q17</t>
  </si>
  <si>
    <t>ENGILITY HOLDINGS INC Earnings 2Q17</t>
  </si>
  <si>
    <t>ENERGEN CORP Earnings 2Q17</t>
  </si>
  <si>
    <t>ELDORADO RESORTS INC Earnings 2Q17</t>
  </si>
  <si>
    <t>28470R102</t>
  </si>
  <si>
    <t>BQXTNW8</t>
  </si>
  <si>
    <t>FRESH DEL MONTE PRODUCE INC PEAD 2Q17</t>
  </si>
  <si>
    <t>FMC CORP PEAD 2Q17</t>
  </si>
  <si>
    <t>GRANITE CONSTRUCTION INC PEAD 2Q17</t>
  </si>
  <si>
    <t>HERBALIFE LTD Earnings 2Q17</t>
  </si>
  <si>
    <t>HESKA CORP PEAD 2Q17</t>
  </si>
  <si>
    <t>ICF INTERNATIONAL INC Earnings 2Q17</t>
  </si>
  <si>
    <t>K2M GROUP HOLDINGS INC PEAD 2Q17</t>
  </si>
  <si>
    <t>LUMENTUM HOLDINGS INC Earnings 2Q17</t>
  </si>
  <si>
    <t>LUMBER LIQUIDATORS HOLDINGS PEAD 2Q17</t>
  </si>
  <si>
    <t>CHENIERE ENERGY INC Earnings 2Q17</t>
  </si>
  <si>
    <t>MEDNAX INC Earnings 2Q17</t>
  </si>
  <si>
    <t>MGP INGREDIENTS INC Earnings 2Q17</t>
  </si>
  <si>
    <t>MARTIN MARIETTA MATERIALS PEAD 2Q17</t>
  </si>
  <si>
    <t>MOLINA HEALTHCARE INC PEAD 2Q17</t>
  </si>
  <si>
    <t>MRC GLOBAL INC Earnings 2Q17</t>
  </si>
  <si>
    <t>55345K103</t>
  </si>
  <si>
    <t>B7M66F1</t>
  </si>
  <si>
    <t>MATCH GROUP INC PEAD 2Q17</t>
  </si>
  <si>
    <t>NANOMETRICS INC PEAD 2Q17</t>
  </si>
  <si>
    <t>NATIONSTAR MORTGAGE HOLDINGS Earnings 2Q17</t>
  </si>
  <si>
    <t>NRG YIELD INC-CLASS C PEAD 2Q17</t>
  </si>
  <si>
    <t>UNIVERSAL DISPLAY CORP Earnings 2Q17</t>
  </si>
  <si>
    <t>OMNICELL INC Earnings 2Q17</t>
  </si>
  <si>
    <t>OWENS &amp; MINOR INC PEAD 2Q17</t>
  </si>
  <si>
    <t>PAYCOM SOFTWARE INC PEAD 2Q17</t>
  </si>
  <si>
    <t>PBF ENERGY INC-CLASS A Earnings 2Q17</t>
  </si>
  <si>
    <t>PITNEY BOWES INC PEAD 2Q17</t>
  </si>
  <si>
    <t>PACIRA PHARMACEUTICALS INC Earnings 2Q17</t>
  </si>
  <si>
    <t>PAYLOCITY HOLDING CORP Earnings 2Q17</t>
  </si>
  <si>
    <t>PARSLEY ENERGY INC-CLASS A Earnings 2Q17</t>
  </si>
  <si>
    <t>PINNACLE WEST CAPITAL PEAD 2Q17</t>
  </si>
  <si>
    <t>RITCHIE BROS AUCTIONEERS Earnings 2Q17</t>
  </si>
  <si>
    <t>SALLY BEAUTY HOLDINGS INC Earnings 2Q17</t>
  </si>
  <si>
    <t>SEMGROUP CORP-CLASS A Earnings 2Q17</t>
  </si>
  <si>
    <t>SHAKE SHACK INC - CLASS A Earnings 2Q17</t>
  </si>
  <si>
    <t>SHENANDOAH TELECOMMUNICATION Earnings 2Q17</t>
  </si>
  <si>
    <t>SM ENERGY CO PEAD 2Q17</t>
  </si>
  <si>
    <t>SCRIPPS NETWORKS INTER-CL A Earnings 2Q17</t>
  </si>
  <si>
    <t>SP PLUS CORP PEAD 2Q17</t>
  </si>
  <si>
    <t>78469C103</t>
  </si>
  <si>
    <t>BH2QZH6</t>
  </si>
  <si>
    <t>SPX CORP Earnings 2Q17</t>
  </si>
  <si>
    <t>TEREX CORP PEAD 2Q17</t>
  </si>
  <si>
    <t>TEXTAINER GROUP HOLDINGS LTD Earnings 2Q17</t>
  </si>
  <si>
    <t>TREEHOUSE FOODS INC Earnings 2Q17</t>
  </si>
  <si>
    <t>TRINET GROUP INC PEAD 2Q17</t>
  </si>
  <si>
    <t>TEMPUR SEALY INTERNATIONAL I Earnings 2Q17</t>
  </si>
  <si>
    <t>TARGA RESOURCES CORP Earnings 2Q17</t>
  </si>
  <si>
    <t>UBIQUITI NETWORKS INC Earnings 2Q17</t>
  </si>
  <si>
    <t>UNIT CORP Earnings 2Q17</t>
  </si>
  <si>
    <t>US CONCRETE INC Earnings 2Q17</t>
  </si>
  <si>
    <t>VIRTU FINANCIAL INC-CLASS A Earnings 2Q17</t>
  </si>
  <si>
    <t>WEBMD HEALTH CORP PEAD 2Q17</t>
  </si>
  <si>
    <t>WEB.COM GROUP INC Earnings 2Q17</t>
  </si>
  <si>
    <t>WILLDAN GROUP INC Earnings 2Q17</t>
  </si>
  <si>
    <t>WESTERN REFINING INC PEAD 2Q17</t>
  </si>
  <si>
    <t>WHITE MOUNTAINS INSURANCE GP PEAD 2Q17</t>
  </si>
  <si>
    <t>WORLD WRESTLING ENTERTAIN-A Earnings 2Q17</t>
  </si>
  <si>
    <t>REV</t>
  </si>
  <si>
    <t>SQ</t>
  </si>
  <si>
    <t>BPMC</t>
  </si>
  <si>
    <t>ETP</t>
  </si>
  <si>
    <t>FIVN</t>
  </si>
  <si>
    <t>MBUU</t>
  </si>
  <si>
    <t>INSM</t>
  </si>
  <si>
    <t>TESLA INC PEAD 2Q17</t>
  </si>
  <si>
    <t>TRONOX LTD-CL A PEAD 2Q17</t>
  </si>
  <si>
    <t>TIVO CORP PEAD 2Q17</t>
  </si>
  <si>
    <t>SHUTTERSTOCK INC PEAD 2Q17</t>
  </si>
  <si>
    <t>INSIGHT ENTERPRISES INC PEAD 2Q17</t>
  </si>
  <si>
    <t>NN INC PEAD 2Q17</t>
  </si>
  <si>
    <t>HEALTH INSURANCE INNOVATIO-A PEAD 2Q17</t>
  </si>
  <si>
    <t>HABIT RESTAURANTS INC/THE-A PEAD 2Q17</t>
  </si>
  <si>
    <t>GLAUKOS CORP PEAD 2Q17</t>
  </si>
  <si>
    <t>CSG SYSTEMS INTL INC PEAD 2Q17</t>
  </si>
  <si>
    <t>AVIS BUDGET GROUP INC PEAD 2Q17</t>
  </si>
  <si>
    <t>CACI INTERNATIONAL INC -CL A PEAD 2Q17</t>
  </si>
  <si>
    <t>ATLAS AIR WORLDWIDE HOLDINGS PEAD 2Q17</t>
  </si>
  <si>
    <t>AUTOMATIC DATA PROCESSING PEAD 2Q17</t>
  </si>
  <si>
    <t>AMERICAN EQUITY INVT LIFE HL PEAD 2Q17</t>
  </si>
  <si>
    <t>AMERICAN INTERNATIONAL GROUP PEAD 2Q17</t>
  </si>
  <si>
    <t>ALBEMARLE CORP PEAD 2Q17</t>
  </si>
  <si>
    <t>ANDERSONS INC/THE PEAD 2Q17</t>
  </si>
  <si>
    <t>AMERICAN AXLE &amp; MFG HOLDINGS Earnings 2Q17</t>
  </si>
  <si>
    <t>BANC OF CALIFORNIA INC PEAD 2Q17</t>
  </si>
  <si>
    <t>BOISE CASCADE CO PEAD 2Q17</t>
  </si>
  <si>
    <t>BELDEN INC PEAD 2Q17</t>
  </si>
  <si>
    <t>BIOTELEMETRY INC PEAD 2Q17</t>
  </si>
  <si>
    <t>GENERAL CABLE CORP PEAD 2Q17</t>
  </si>
  <si>
    <t>BLUEBIRD BIO INC PEAD 2Q17</t>
  </si>
  <si>
    <t>BLUEPRINT MEDICINES CORP PEAD 2Q17</t>
  </si>
  <si>
    <t>09627Y109</t>
  </si>
  <si>
    <t>BWY52P3</t>
  </si>
  <si>
    <t>CARDTRONICS PLC - A PEAD 2Q17</t>
  </si>
  <si>
    <t>CHINA BIOLOGIC PRODUCTS INC PEAD 2Q17</t>
  </si>
  <si>
    <t>CENTRAL GARDEN &amp; PET CO PEAD 2Q17</t>
  </si>
  <si>
    <t>CLEAN HARBORS INC PEAD 2Q17</t>
  </si>
  <si>
    <t>CLOVIS ONCOLOGY INC PEAD 2Q17</t>
  </si>
  <si>
    <t>CIRRUS LOGIC INC PEAD 2Q17</t>
  </si>
  <si>
    <t>TABLEAU SOFTWARE INC-CL A PEAD 2Q17</t>
  </si>
  <si>
    <t>DELPHI AUTOMOTIVE PLC PEAD 2Q17</t>
  </si>
  <si>
    <t>EL PASO ELECTRIC CO PEAD 2Q17</t>
  </si>
  <si>
    <t>ENERGY TRANSFER PARTNERS LP PEAD 2Q17</t>
  </si>
  <si>
    <t>29278N103</t>
  </si>
  <si>
    <t>BD9H2Z1</t>
  </si>
  <si>
    <t>FIVE9 INC PEAD 2Q17</t>
  </si>
  <si>
    <t>BKY7X18</t>
  </si>
  <si>
    <t>GRAHAM HOLDINGS CO-CLASS B PEAD 2Q17</t>
  </si>
  <si>
    <t>GLOBUS MEDICAL INC - A PEAD 2Q17</t>
  </si>
  <si>
    <t>HOWARD HUGHES CORP/THE PEAD 2Q17</t>
  </si>
  <si>
    <t>INSMED INC PEAD 2Q17</t>
  </si>
  <si>
    <t>KULICKE &amp; SOFFA INDUSTRIES PEAD 2Q17</t>
  </si>
  <si>
    <t>KOPPERS HOLDINGS INC Earnings 2Q17</t>
  </si>
  <si>
    <t>LIBERTY BROADBAND-A PEAD 2Q17</t>
  </si>
  <si>
    <t>LHC GROUP INC PEAD 2Q17</t>
  </si>
  <si>
    <t>LOUISIANA-PACIFIC CORP Earnings 2Q17</t>
  </si>
  <si>
    <t>MALIBU BOATS INC - A PEAD 2Q17</t>
  </si>
  <si>
    <t>56117J100</t>
  </si>
  <si>
    <t>BJ38KJ2</t>
  </si>
  <si>
    <t>MACROGENICS INC PEAD 2Q17</t>
  </si>
  <si>
    <t>MERITOR INC PEAD 2Q17</t>
  </si>
  <si>
    <t>MYR GROUP INC/DELAWARE PEAD 2Q17</t>
  </si>
  <si>
    <t>NU SKIN ENTERPRISES INC - A PEAD 2Q17</t>
  </si>
  <si>
    <t>PDC ENERGY INC Earnings 2Q17</t>
  </si>
  <si>
    <t>PRUDENTIAL FINANCIAL INC PEAD 2Q17</t>
  </si>
  <si>
    <t>QORVO INC PEAD 2Q17</t>
  </si>
  <si>
    <t>Q2 HOLDINGS INC PEAD 2Q17</t>
  </si>
  <si>
    <t>RESOLUTE ENERGY CORP PEAD 2Q17</t>
  </si>
  <si>
    <t>REVLON INC-CLASS A Earnings 2Q17</t>
  </si>
  <si>
    <t>RICE ENERGY INC PEAD 2Q17</t>
  </si>
  <si>
    <t>GIBRALTAR INDUSTRIES INC Earnings 2Q17</t>
  </si>
  <si>
    <t>SOUTHERN COPPER CORP PEAD 2Q17</t>
  </si>
  <si>
    <t>SQUARE INC - A PEAD 2Q17</t>
  </si>
  <si>
    <t>BYNZGK1</t>
  </si>
  <si>
    <t>TETRA TECH INC PEAD 2Q17</t>
  </si>
  <si>
    <t>TTM TECHNOLOGIES PEAD 2Q17</t>
  </si>
  <si>
    <t>WELLCARE HEALTH PLANS INC PEAD 2Q17</t>
  </si>
  <si>
    <t>XPO LOGISTICS INC PEAD 2Q17</t>
  </si>
  <si>
    <t>BLDR</t>
  </si>
  <si>
    <t>AFI</t>
  </si>
  <si>
    <t>CTRL</t>
  </si>
  <si>
    <t>CCS</t>
  </si>
  <si>
    <t>OMAM</t>
  </si>
  <si>
    <t>AKRX</t>
  </si>
  <si>
    <t>IPCC</t>
  </si>
  <si>
    <t>NWL May 19 2017 Put $45 Value-L/S</t>
  </si>
  <si>
    <t>NWL170519P00045000</t>
  </si>
  <si>
    <t>WORLD WRESTLING ENTERTAIN-A PEAD 2Q17</t>
  </si>
  <si>
    <t>WILLDAN GROUP INC PEAD 2Q17</t>
  </si>
  <si>
    <t>UNIT CORP PEAD 2Q17</t>
  </si>
  <si>
    <t>TARGA RESOURCES CORP PEAD 2Q17</t>
  </si>
  <si>
    <t>TEMPUR SEALY INTERNATIONAL I PEAD 2Q17</t>
  </si>
  <si>
    <t>SPX CORP PEAD 2Q17</t>
  </si>
  <si>
    <t>SHENANDOAH TELECOMMUNICATION PEAD 2Q17</t>
  </si>
  <si>
    <t>SHAKE SHACK INC - CLASS A PEAD 2Q17</t>
  </si>
  <si>
    <t>SEMGROUP CORP-CLASS A PEAD 2Q17</t>
  </si>
  <si>
    <t>SALLY BEAUTY HOLDINGS INC PEAD 2Q17</t>
  </si>
  <si>
    <t>PARSLEY ENERGY INC-CLASS A PEAD 2Q17</t>
  </si>
  <si>
    <t>PAYLOCITY HOLDING CORP PEAD 2Q17</t>
  </si>
  <si>
    <t>PACIRA PHARMACEUTICALS INC PEAD 2Q17</t>
  </si>
  <si>
    <t>PBF ENERGY INC-CLASS A PEAD 2Q17</t>
  </si>
  <si>
    <t>OMNICELL INC PEAD 2Q17</t>
  </si>
  <si>
    <t>UNIVERSAL DISPLAY CORP PEAD 2Q17</t>
  </si>
  <si>
    <t>NATIONSTAR MORTGAGE HOLDINGS PEAD 2Q17</t>
  </si>
  <si>
    <t>MEDNAX INC PEAD 2Q17</t>
  </si>
  <si>
    <t>CHENIERE ENERGY INC PEAD 2Q17</t>
  </si>
  <si>
    <t>LUMENTUM HOLDINGS INC PEAD 2Q17</t>
  </si>
  <si>
    <t>ELDORADO RESORTS INC PEAD 2Q17</t>
  </si>
  <si>
    <t>ENCORE CAPITAL GROUP INC PEAD 2Q17</t>
  </si>
  <si>
    <t>DIEBOLD NIXDORF INC PEAD 2Q17</t>
  </si>
  <si>
    <t>CHUY'S HOLDINGS INC PEAD 2Q17</t>
  </si>
  <si>
    <t>CEVA INC PEAD 2Q17</t>
  </si>
  <si>
    <t>CAMBREX CORP PEAD 2Q17</t>
  </si>
  <si>
    <t>CARBONITE INC PEAD 2Q17</t>
  </si>
  <si>
    <t>ANI PHARMACEUTICALS INC PEAD 2Q17</t>
  </si>
  <si>
    <t>ARISTA NETWORKS INC PEAD 2Q17</t>
  </si>
  <si>
    <t>ACI WORLDWIDE INC PEAD 2Q17</t>
  </si>
  <si>
    <t>APPLIED OPTOELECTRONICS INC PEAD 2Q17</t>
  </si>
  <si>
    <t>AAON INC PEAD 2Q17</t>
  </si>
  <si>
    <t>ADVISORY BOARD CO/THE PEAD 2Q17</t>
  </si>
  <si>
    <t>ARMSTRONG FLOORING INC Earnings 2Q17</t>
  </si>
  <si>
    <t>04238R106</t>
  </si>
  <si>
    <t>BYY97H6</t>
  </si>
  <si>
    <t>AMTRUST FINANCIAL SERVICES Earnings 2Q17</t>
  </si>
  <si>
    <t>AGIOS PHARMACEUTICALS INC PEAD 2Q17</t>
  </si>
  <si>
    <t>AKORN INC PEAD 2Q17</t>
  </si>
  <si>
    <t>AMC ENTERTAINMENT HLDS-CL A Earnings 2Q17</t>
  </si>
  <si>
    <t>AMN HEALTHCARE SERVICES INC PEAD 2Q17</t>
  </si>
  <si>
    <t>AMPHASTAR PHARMACEUTICALS IN Earnings 2Q17</t>
  </si>
  <si>
    <t>ATARA BIOTHERAPEUTICS INC PEAD 2Q17</t>
  </si>
  <si>
    <t>ASTRONICS CORP PEAD 2Q17</t>
  </si>
  <si>
    <t>BEACON ROOFING SUPPLY INC PEAD 2Q17</t>
  </si>
  <si>
    <t>BUILDERS FIRSTSOURCE INC Earnings 2Q17</t>
  </si>
  <si>
    <t>12008R107</t>
  </si>
  <si>
    <t>B0BV2M7</t>
  </si>
  <si>
    <t>BALL CORP PEAD 2Q17</t>
  </si>
  <si>
    <t>CALLIDUS SOFTWARE INC PEAD 2Q17</t>
  </si>
  <si>
    <t>COCA-COLA EUROPEAN PARTNERS PEAD 2Q17</t>
  </si>
  <si>
    <t>CENTURY COMMUNITIES INC PEAD 2Q17</t>
  </si>
  <si>
    <t>BN7ZZ47</t>
  </si>
  <si>
    <t>CHOICE HOTELS INTL INC PEAD 2Q17</t>
  </si>
  <si>
    <t>COMMSCOPE HOLDING CO INC PEAD 2Q17</t>
  </si>
  <si>
    <t>CATALENT INC PEAD 2Q17</t>
  </si>
  <si>
    <t>CONTROL4 CORP PEAD 2Q17</t>
  </si>
  <si>
    <t>21240D107</t>
  </si>
  <si>
    <t>BC163D4</t>
  </si>
  <si>
    <t>CUBIC CORP Earnings 2Q17</t>
  </si>
  <si>
    <t>DELEK US HOLDINGS INC Earnings 2Q17</t>
  </si>
  <si>
    <t>DIPLOMAT PHARMACY INC Earnings 2Q17</t>
  </si>
  <si>
    <t>EAGLE PHARMACEUTICALS INC Earnings 2Q17</t>
  </si>
  <si>
    <t>EOG RESOURCES INC Earnings 2Q17</t>
  </si>
  <si>
    <t>ESPERION THERAPEUTICS INC PEAD 2Q17</t>
  </si>
  <si>
    <t>FLEXION THERAPEUTICS INC PEAD 2Q17</t>
  </si>
  <si>
    <t>FABRINET Earnings 2Q17</t>
  </si>
  <si>
    <t>FINANCIAL ENGINES INC PEAD 2Q17</t>
  </si>
  <si>
    <t>FIVE PRIME THERAPEUTICS INC PEAD 2Q17</t>
  </si>
  <si>
    <t>FIESTA RESTAURANT GROUP Earnings 2Q17</t>
  </si>
  <si>
    <t>GTT COMMUNICATIONS INC PEAD 2Q17</t>
  </si>
  <si>
    <t>GREAT PLAINS ENERGY INC PEAD 2Q17</t>
  </si>
  <si>
    <t>HAYNES INTERNATIONAL INC PEAD 2Q17</t>
  </si>
  <si>
    <t>ILG INC PEAD 2Q17</t>
  </si>
  <si>
    <t>IMPERVA INC PEAD 2Q17</t>
  </si>
  <si>
    <t>INCYTE CORP PEAD 2Q17</t>
  </si>
  <si>
    <t>INFINITY PROPERTY &amp; CASUALTY PEAD 2Q17</t>
  </si>
  <si>
    <t>45665Q103</t>
  </si>
  <si>
    <t>GARTNER INC PEAD 2Q17</t>
  </si>
  <si>
    <t>INTEGER HOLDINGS CORP Earnings 2Q17</t>
  </si>
  <si>
    <t>ST JOE CO/THE PEAD 2Q17</t>
  </si>
  <si>
    <t>JUNO THERAPEUTICS INC PEAD 2Q17</t>
  </si>
  <si>
    <t>KELLOGG CO PEAD 2Q17</t>
  </si>
  <si>
    <t>KEMPER CORP PEAD 2Q17</t>
  </si>
  <si>
    <t>LCI INDUSTRIES PEAD 2Q17</t>
  </si>
  <si>
    <t>SNYDERS-LANCE INC Earnings 2Q17</t>
  </si>
  <si>
    <t>LOGMEIN INC PEAD 2Q17</t>
  </si>
  <si>
    <t>GRAND CANYON EDUCATION INC PEAD 2Q17</t>
  </si>
  <si>
    <t>LIVE NATION ENTERTAINMENT IN PEAD 2Q17</t>
  </si>
  <si>
    <t>MINDBODY INC - CLASS A PEAD 2Q17</t>
  </si>
  <si>
    <t>MONEYGRAM INTERNATIONAL INC PEAD 2Q17</t>
  </si>
  <si>
    <t>MALLINCKRODT PLC Earnings 2Q17</t>
  </si>
  <si>
    <t>MADISON SQUARE GARDEN CO- A PEAD 2Q17</t>
  </si>
  <si>
    <t>MASTEC INC PEAD 2Q17</t>
  </si>
  <si>
    <t>NATIONAL FUEL GAS CO PEAD 2Q17</t>
  </si>
  <si>
    <t>NETSCOUT SYSTEMS INC PEAD 2Q17</t>
  </si>
  <si>
    <t>NEWELL BRANDS INC Earnings 2Q17</t>
  </si>
  <si>
    <t>ORTHOFIX INTERNATIONAL NV PEAD 2Q17</t>
  </si>
  <si>
    <t>OM ASSET MANAGEMENT PLC PEAD 2Q17</t>
  </si>
  <si>
    <t>BQVC8B3</t>
  </si>
  <si>
    <t>OMEGA PROTEIN CORP Earnings 2Q17</t>
  </si>
  <si>
    <t>PLAINS GP HOLDINGS LP-CL A Earnings 2Q17</t>
  </si>
  <si>
    <t>PERKINELMER INC PEAD 2Q17</t>
  </si>
  <si>
    <t>ULTRAGENYX PHARMACEUTICAL IN PEAD 2Q17</t>
  </si>
  <si>
    <t>REGENERON PHARMACEUTICALS PEAD 2Q17</t>
  </si>
  <si>
    <t>STURM RUGER &amp; CO INC Earnings 2Q17</t>
  </si>
  <si>
    <t>REALOGY HOLDINGS CORP PEAD 2Q17</t>
  </si>
  <si>
    <t>RE/MAX HOLDINGS INC-CL A PEAD 2Q17</t>
  </si>
  <si>
    <t>REALPAGE INC PEAD 2Q17</t>
  </si>
  <si>
    <t>RETROPHIN INC PEAD 2Q17</t>
  </si>
  <si>
    <t>SPROUTS FARMERS MARKET INC PEAD 2Q17</t>
  </si>
  <si>
    <t>SPARK ENERGY INC-CLASS A Earnings 2Q17</t>
  </si>
  <si>
    <t>TELEFLEX INC PEAD 2Q17</t>
  </si>
  <si>
    <t>TREX COMPANY INC PEAD 2Q17</t>
  </si>
  <si>
    <t>TESORO CORP Earnings 2Q17</t>
  </si>
  <si>
    <t>UNIVERSAL ELECTRONICS INC PEAD 2Q17</t>
  </si>
  <si>
    <t>VIACOM INC-CLASS B PEAD 2Q17</t>
  </si>
  <si>
    <t>VARONIS SYSTEMS INC PEAD 2Q17</t>
  </si>
  <si>
    <t>WINGSTOP INC PEAD 2Q17</t>
  </si>
  <si>
    <t>WILLIS TOWERS WATSON PLC PEAD 2Q17</t>
  </si>
  <si>
    <t>ZENDESK INC PEAD 2Q17</t>
  </si>
  <si>
    <t>HRI</t>
  </si>
  <si>
    <t>AAXN</t>
  </si>
  <si>
    <t>PAAS</t>
  </si>
  <si>
    <t>SSP</t>
  </si>
  <si>
    <t>REVLON INC-CLASS A PEAD 2Q17</t>
  </si>
  <si>
    <t>PDC ENERGY INC PEAD 2Q17</t>
  </si>
  <si>
    <t>LOUISIANA-PACIFIC CORP PEAD 2Q17</t>
  </si>
  <si>
    <t>KOPPERS HOLDINGS INC PEAD 2Q17</t>
  </si>
  <si>
    <t>AXON ENTERPRISE INC Earnings 2Q17</t>
  </si>
  <si>
    <t>05464C101</t>
  </si>
  <si>
    <t>BDT5S35</t>
  </si>
  <si>
    <t>ALNYLAM PHARMACEUTICALS INC PEAD 2Q17</t>
  </si>
  <si>
    <t>ALBANY MOLECULAR RESEARCH Earnings 2Q17</t>
  </si>
  <si>
    <t>ARCBEST CORP PEAD 2Q17</t>
  </si>
  <si>
    <t>CINCINNATI BELL INC Earnings 2Q17</t>
  </si>
  <si>
    <t>ESSENT GROUP LTD PEAD 2Q17</t>
  </si>
  <si>
    <t>FOSSIL GROUP INC Earnings 2Q17</t>
  </si>
  <si>
    <t>HRG GROUP INC PEAD 2Q17</t>
  </si>
  <si>
    <t>HERC HOLDINGS INC Earnings 2Q17</t>
  </si>
  <si>
    <t>42704L104</t>
  </si>
  <si>
    <t>BZBZ020</t>
  </si>
  <si>
    <t>INSTALLED BUILDING PRODUCTS PEAD 2Q17</t>
  </si>
  <si>
    <t>KORNIT DIGITAL LTD Earnings 2Q17</t>
  </si>
  <si>
    <t>LGI HOMES INC Earnings 2Q17</t>
  </si>
  <si>
    <t>LIGAND PHARMACEUTICALS Earnings 2Q17</t>
  </si>
  <si>
    <t>MARCUS &amp; MILLICHAP INC Earnings 2Q17</t>
  </si>
  <si>
    <t>NEXSTAR MEDIA GROUP INC Earnings 2Q17</t>
  </si>
  <si>
    <t>NXSTAGE MEDICAL INC Earnings 2Q17</t>
  </si>
  <si>
    <t>PAN AMERICAN SILVER CORP Earnings 2Q17</t>
  </si>
  <si>
    <t>PENUMBRA INC Earnings 2Q17</t>
  </si>
  <si>
    <t>SEAWORLD ENTERTAINMENT INC Earnings 2Q17</t>
  </si>
  <si>
    <t>SOLAREDGE TECHNOLOGIES INC Earnings 2Q17</t>
  </si>
  <si>
    <t>SURGERY PARTNERS INC Earnings 2Q17</t>
  </si>
  <si>
    <t>SYNCHRONOSS TECHNOLOGIES INC Earnings 2Q17</t>
  </si>
  <si>
    <t>EW SCRIPPS CO/THE-A PEAD 2Q17</t>
  </si>
  <si>
    <t>TUCOWS INC-CLASS A Earnings 2Q17</t>
  </si>
  <si>
    <t>TRANSDIGM GROUP INC Earnings 2Q17</t>
  </si>
  <si>
    <t>TEAM INC Earnings 2Q17</t>
  </si>
  <si>
    <t>TRIPADVISOR INC Earnings 2Q17</t>
  </si>
  <si>
    <t>VECTOR GROUP LTD PEAD 2Q17</t>
  </si>
  <si>
    <t>VWR CORP PEAD 2Q17</t>
  </si>
  <si>
    <t>WEST CORP Earnings 2Q17</t>
  </si>
  <si>
    <t>YELP INC Earnings 2Q17</t>
  </si>
  <si>
    <t>ZAYO GROUP HOLDINGS INC Earnings 2Q17</t>
  </si>
  <si>
    <t>KRO</t>
  </si>
  <si>
    <t>PLOW</t>
  </si>
  <si>
    <t>IRWD</t>
  </si>
  <si>
    <t>LMOS</t>
  </si>
  <si>
    <t>WBT</t>
  </si>
  <si>
    <t>FDC</t>
  </si>
  <si>
    <t>SGY</t>
  </si>
  <si>
    <t>CDEV</t>
  </si>
  <si>
    <t>SPARK ENERGY INC-CLASS A PEAD 2Q17</t>
  </si>
  <si>
    <t>MALLINCKRODT PLC PEAD 2Q17</t>
  </si>
  <si>
    <t>INTEGER HOLDINGS CORP PEAD 2Q17</t>
  </si>
  <si>
    <t>FIESTA RESTAURANT GROUP PEAD 2Q17</t>
  </si>
  <si>
    <t>EAGLE PHARMACEUTICALS INC PEAD 2Q17</t>
  </si>
  <si>
    <t>DIPLOMAT PHARMACY INC PEAD 2Q17</t>
  </si>
  <si>
    <t>CUBIC CORP PEAD 2Q17</t>
  </si>
  <si>
    <t>BUILDERS FIRSTSOURCE INC PEAD 2Q17</t>
  </si>
  <si>
    <t>AMTRUST FINANCIAL SERVICES PEAD 2Q17</t>
  </si>
  <si>
    <t>ARMSTRONG FLOORING INC PEAD 2Q17</t>
  </si>
  <si>
    <t>AEROJET ROCKETDYNE HOLDINGS PEAD 2Q17</t>
  </si>
  <si>
    <t>ACHAOGEN INC PEAD 2Q17</t>
  </si>
  <si>
    <t>SOTHEBY'S Earnings 2Q17</t>
  </si>
  <si>
    <t>BMC STOCK HOLDINGS INC PEAD 2Q17</t>
  </si>
  <si>
    <t>CHICAGO BRIDGE &amp; IRON CO NV PEAD 2Q17</t>
  </si>
  <si>
    <t>CENTENNIAL RESOURCE DEVELO-A Earnings 2Q17</t>
  </si>
  <si>
    <t>15136A102</t>
  </si>
  <si>
    <t>BYM4Z79</t>
  </si>
  <si>
    <t>COTY INC-CL A Earnings 2Q17</t>
  </si>
  <si>
    <t>CST BRANDS INC PEAD 2Q17</t>
  </si>
  <si>
    <t>MASONITE INTERNATIONAL CORP PEAD 2Q17</t>
  </si>
  <si>
    <t>ENANTA PHARMACEUTICALS INC PEAD 2Q17</t>
  </si>
  <si>
    <t>EPIZYME INC PEAD 2Q17</t>
  </si>
  <si>
    <t>FIRST DATA CORP- CLASS A PEAD 2Q17</t>
  </si>
  <si>
    <t>32008D106</t>
  </si>
  <si>
    <t>BYX3ZN1</t>
  </si>
  <si>
    <t>TWENTY-FIRST CENTURY FOX-A Earnings 2Q17</t>
  </si>
  <si>
    <t>GULFPORT ENERGY CORP PEAD 2Q17</t>
  </si>
  <si>
    <t>HAEMONETICS CORP/MASS PEAD 2Q17</t>
  </si>
  <si>
    <t>HMS HOLDINGS CORP Earnings 2Q17</t>
  </si>
  <si>
    <t>INC RESEARCH HOLDINGS INC-A Earnings 2Q17</t>
  </si>
  <si>
    <t>IRONWOOD PHARMACEUTICALS INC PEAD 2Q17</t>
  </si>
  <si>
    <t>46333X108</t>
  </si>
  <si>
    <t>B3MZ6K5</t>
  </si>
  <si>
    <t>J2 GLOBAL INC PEAD 2Q17</t>
  </si>
  <si>
    <t>KITE PHARMA INC PEAD 2Q17</t>
  </si>
  <si>
    <t>KRONOS WORLDWIDE INC PEAD 2Q17</t>
  </si>
  <si>
    <t>50105F105</t>
  </si>
  <si>
    <t>LUMOS NETWORKS CORP PEAD 2Q17</t>
  </si>
  <si>
    <t>B74WVF2</t>
  </si>
  <si>
    <t>NEVRO CORP PEAD 2Q17</t>
  </si>
  <si>
    <t>PETMED EXPRESS INC PEAD 2Q17</t>
  </si>
  <si>
    <t>PREMIER INC-CLASS A PEAD 2Q17</t>
  </si>
  <si>
    <t>DOUGLAS DYNAMICS INC PEAD 2Q17</t>
  </si>
  <si>
    <t>25960R105</t>
  </si>
  <si>
    <t>B3N5WD9</t>
  </si>
  <si>
    <t>PHARMERICA CORP Earnings 2Q17</t>
  </si>
  <si>
    <t>INSULET CORP PEAD 2Q17</t>
  </si>
  <si>
    <t>POST HOLDINGS INC PEAD 2Q17</t>
  </si>
  <si>
    <t>PORTOLA PHARMACEUTICALS INC PEAD 2Q17</t>
  </si>
  <si>
    <t>STONE ENERGY CORP PEAD 2Q17</t>
  </si>
  <si>
    <t>BD6PBN9</t>
  </si>
  <si>
    <t>TELADOC INC PEAD 2Q17</t>
  </si>
  <si>
    <t>VULCAN MATERIALS CO Earnings 2Q17</t>
  </si>
  <si>
    <t>WELBILT INC PEAD 2Q17</t>
  </si>
  <si>
    <t>BYP5773</t>
  </si>
  <si>
    <t>WOLVERINE WORLD WIDE INC Earnings 2Q17</t>
  </si>
  <si>
    <t>ACCELERON PHARMA INC PEAD 2Q17</t>
  </si>
  <si>
    <t>RGNX</t>
  </si>
  <si>
    <t>GCP</t>
  </si>
  <si>
    <t>LOXO</t>
  </si>
  <si>
    <t>AQMS</t>
  </si>
  <si>
    <t>ACRS</t>
  </si>
  <si>
    <t>YELP INC PEAD 2Q17</t>
  </si>
  <si>
    <t>TRIPADVISOR INC PEAD 2Q17</t>
  </si>
  <si>
    <t>TRANSDIGM GROUP INC PEAD 2Q17</t>
  </si>
  <si>
    <t>TUCOWS INC-CLASS A PEAD 2Q17</t>
  </si>
  <si>
    <t>SOLAREDGE TECHNOLOGIES INC PEAD 2Q17</t>
  </si>
  <si>
    <t>SEAWORLD ENTERTAINMENT INC PEAD 2Q17</t>
  </si>
  <si>
    <t>PENUMBRA INC PEAD 2Q17</t>
  </si>
  <si>
    <t>NXSTAGE MEDICAL INC PEAD 2Q17</t>
  </si>
  <si>
    <t>NEXSTAR MEDIA GROUP INC PEAD 2Q17</t>
  </si>
  <si>
    <t>MARCUS &amp; MILLICHAP INC PEAD 2Q17</t>
  </si>
  <si>
    <t>LGI HOMES INC PEAD 2Q17</t>
  </si>
  <si>
    <t>KORNIT DIGITAL LTD PEAD 2Q17</t>
  </si>
  <si>
    <t>CINCINNATI BELL INC PEAD 2Q17</t>
  </si>
  <si>
    <t>ALBANY MOLECULAR RESEARCH PEAD 2Q17</t>
  </si>
  <si>
    <t>ACADIA PHARMACEUTICALS INC PEAD 2Q17</t>
  </si>
  <si>
    <t>ACLARIS THERAPEUTICS INC PEAD 2Q17</t>
  </si>
  <si>
    <t>00461U105</t>
  </si>
  <si>
    <t>BYV2W40</t>
  </si>
  <si>
    <t>ALARM.COM HOLDINGS INC PEAD 2Q17</t>
  </si>
  <si>
    <t>AQUA METALS INC PEAD 2Q17</t>
  </si>
  <si>
    <t>03837J101</t>
  </si>
  <si>
    <t>BYX05K9</t>
  </si>
  <si>
    <t>TOPBUILD CORP PEAD 2Q17</t>
  </si>
  <si>
    <t>CBOE HOLDINGS INC PEAD 2Q17</t>
  </si>
  <si>
    <t>COHERENT INC PEAD 2Q17</t>
  </si>
  <si>
    <t>COCA-COLA BOTTLING CO CONSOL PEAD 2Q17</t>
  </si>
  <si>
    <t>CORE-MARK HOLDING CO INC PEAD 2Q17</t>
  </si>
  <si>
    <t>CARRIZO OIL &amp; GAS INC PEAD 2Q17</t>
  </si>
  <si>
    <t>DEAN FOODS CO PEAD 2Q17</t>
  </si>
  <si>
    <t>DIODES INC PEAD 2Q17</t>
  </si>
  <si>
    <t>EVOLENT HEALTH INC - A PEAD 2Q17</t>
  </si>
  <si>
    <t>FIBROGEN INC PEAD 2Q17</t>
  </si>
  <si>
    <t>FOUNDATION MEDICINE INC PEAD 2Q17</t>
  </si>
  <si>
    <t>GCP APPLIED TECHNOLOGIES PEAD 2Q17</t>
  </si>
  <si>
    <t>36164Y101</t>
  </si>
  <si>
    <t>BYW8TV3</t>
  </si>
  <si>
    <t>GREEN DOT CORP-CLASS A PEAD 2Q17</t>
  </si>
  <si>
    <t>GENOMIC HEALTH INC PEAD 2Q17</t>
  </si>
  <si>
    <t>INOGEN INC PEAD 2Q17</t>
  </si>
  <si>
    <t>IONIS PHARMACEUTICALS INC PEAD 2Q17</t>
  </si>
  <si>
    <t>INNOSPEC INC PEAD 2Q17</t>
  </si>
  <si>
    <t>JAZZ PHARMACEUTICALS PLC PEAD 2Q17</t>
  </si>
  <si>
    <t>NORDSTROM INC Earnings 2Q17</t>
  </si>
  <si>
    <t>LOXO ONCOLOGY INC PEAD 2Q17</t>
  </si>
  <si>
    <t>BPCX7C2</t>
  </si>
  <si>
    <t>LIBERTY TRIPADVISOR HDG-A PEAD 2Q17</t>
  </si>
  <si>
    <t>MACY'S INC Earnings 2Q17</t>
  </si>
  <si>
    <t>MICROCHIP TECHNOLOGY INC PEAD 2Q17</t>
  </si>
  <si>
    <t>MDC HOLDINGS INC PEAD 2Q17</t>
  </si>
  <si>
    <t>MIDDLEBY CORP PEAD 2Q17</t>
  </si>
  <si>
    <t>MIMECAST LTD PEAD 2Q17</t>
  </si>
  <si>
    <t>MAXLINEAR INC PEAD 2Q17</t>
  </si>
  <si>
    <t>NEUROCRINE BIOSCIENCES INC PEAD 2Q17</t>
  </si>
  <si>
    <t>NEW RELIC INC PEAD 2Q17</t>
  </si>
  <si>
    <t>NEKTAR THERAPEUTICS PEAD 2Q17</t>
  </si>
  <si>
    <t>NUANCE COMMUNICATIONS INC PEAD 2Q17</t>
  </si>
  <si>
    <t>NVIDIA CORP PEAD 2Q17</t>
  </si>
  <si>
    <t>PRIMERICA INC PEAD 2Q17</t>
  </si>
  <si>
    <t>PROTHENA CORP PLC PEAD 2Q17</t>
  </si>
  <si>
    <t>PARTY CITY HOLDCO INC PEAD 2Q17</t>
  </si>
  <si>
    <t>REGENXBIO INC PEAD 2Q17</t>
  </si>
  <si>
    <t>75901B107</t>
  </si>
  <si>
    <t>BZ0G875</t>
  </si>
  <si>
    <t>STERIS PLC PEAD 2Q17</t>
  </si>
  <si>
    <t>THERAVANCE BIOPHARMA INC PEAD 2Q17</t>
  </si>
  <si>
    <t>TRUECAR INC PEAD 2Q17</t>
  </si>
  <si>
    <t>89785L107</t>
  </si>
  <si>
    <t>BMH0MS8</t>
  </si>
  <si>
    <t>TESARO INC PEAD 2Q17</t>
  </si>
  <si>
    <t>VISTA OUTDOOR INC Earnings 2Q17</t>
  </si>
  <si>
    <t>WAYFAIR INC- CLASS A PEAD 2Q17</t>
  </si>
  <si>
    <t>WILLIAM LYON HOMES-CL A PEAD 2Q17</t>
  </si>
  <si>
    <t>WESTAR ENERGY INC PEAD 2Q17</t>
  </si>
  <si>
    <t>WORLD ACCEPTANCE CORP PEAD 2Q17</t>
  </si>
  <si>
    <t>XENCOR INC PEAD 2Q17</t>
  </si>
  <si>
    <t>BCEI</t>
  </si>
  <si>
    <t>WVE</t>
  </si>
  <si>
    <t>WOLVERINE WORLD WIDE INC PEAD 2Q17</t>
  </si>
  <si>
    <t>PHARMERICA CORP PEAD 2Q17</t>
  </si>
  <si>
    <t>INC RESEARCH HOLDINGS INC-A PEAD 2Q17</t>
  </si>
  <si>
    <t>HMS HOLDINGS CORP PEAD 2Q17</t>
  </si>
  <si>
    <t>TWENTY-FIRST CENTURY FOX-A PEAD 2Q17</t>
  </si>
  <si>
    <t>COTY INC-CL A PEAD 2Q17</t>
  </si>
  <si>
    <t>SOTHEBY'S PEAD 2Q17</t>
  </si>
  <si>
    <t>AMBAC FINANCIAL GROUP INC PEAD 2Q17</t>
  </si>
  <si>
    <t>BONANZA CREEK ENERGY INC PEAD 2Q17</t>
  </si>
  <si>
    <t>BYXGJD8</t>
  </si>
  <si>
    <t>BROADRIDGE FINANCIAL SOLUTIO PEAD 2Q17</t>
  </si>
  <si>
    <t>COPA HOLDINGS SA-CLASS A PEAD 2Q17</t>
  </si>
  <si>
    <t>CAESARSTONE LTD PEAD 2Q17</t>
  </si>
  <si>
    <t>ENVESTNET INC PEAD 2Q17</t>
  </si>
  <si>
    <t>ICU MEDICAL INC PEAD 2Q17</t>
  </si>
  <si>
    <t>IMPAX LABORATORIES INC PEAD 2Q17</t>
  </si>
  <si>
    <t>NORWEGIAN CRUISE LINE HOLDIN PEAD 2Q17</t>
  </si>
  <si>
    <t>PUMA BIOTECHNOLOGY INC PEAD 2Q17</t>
  </si>
  <si>
    <t>ECHOSTAR CORP-A PEAD 2Q17</t>
  </si>
  <si>
    <t>SODASTREAM INTERNATIONAL LTD PEAD 2Q17</t>
  </si>
  <si>
    <t>SYMANTEC CORP PEAD 2Q17</t>
  </si>
  <si>
    <t>TRIBUNE MEDIA CO - A PEAD 2Q17</t>
  </si>
  <si>
    <t>WHOLE FOODS MARKET INC PEAD 2Q17</t>
  </si>
  <si>
    <t>WIX.COM LTD PEAD 2Q17</t>
  </si>
  <si>
    <t>WAVE LIFE SCIENCES LTD PEAD 2Q17</t>
  </si>
  <si>
    <t>BYZG9R0</t>
  </si>
  <si>
    <t>CIMAREX ENERGY CO PEAD 2Q17</t>
  </si>
  <si>
    <t>INTREXON CORP PEAD 2Q17</t>
  </si>
  <si>
    <t>DAR</t>
  </si>
  <si>
    <t>MACY'S INC PEAD 2Q17</t>
  </si>
  <si>
    <t>AVEXIS INC PEAD 2Q17</t>
  </si>
  <si>
    <t>CYBERARK SOFTWARE LTD/ISRAEL PEAD 2Q17</t>
  </si>
  <si>
    <t>DARLING INGREDIENTS INC PEAD 2Q17</t>
  </si>
  <si>
    <t>DILLARDS INC-CL A PEAD 2Q17</t>
  </si>
  <si>
    <t>DXP ENTERPRISES INC Earnings 2Q17</t>
  </si>
  <si>
    <t>ACXIOM CORP Earnings 2Q17</t>
  </si>
  <si>
    <t>DICK'S SPORTING GOODS INC Earnings 2Q17</t>
  </si>
  <si>
    <t>JACK IN THE BOX INC Earnings 2Q17</t>
  </si>
  <si>
    <t>RED ROBIN GOURMET BURGERS Earnings 2Q17</t>
  </si>
  <si>
    <t>URBAN OUTFITTERS INC Earnings 2Q17</t>
  </si>
  <si>
    <t>DXP ENTERPRISES INC PEAD 2Q17</t>
  </si>
  <si>
    <t>L BRANDS INC Earnings 2Q17</t>
  </si>
  <si>
    <t>URBAN OUTFITTERS INC PEAD 2Q17</t>
  </si>
  <si>
    <t>RED ROBIN GOURMET BURGERS PEAD 2Q17</t>
  </si>
  <si>
    <t>DICK'S SPORTING GOODS INC PEAD 2Q17</t>
  </si>
  <si>
    <t>ACXIOM CORP PEAD 2Q17</t>
  </si>
  <si>
    <t>BUCKLE INC/THE Earnings 2Q17</t>
  </si>
  <si>
    <t>EAGLE MATERIALS INC Earnings 2Q17</t>
  </si>
  <si>
    <t>HIBBETT SPORTS INC Earnings 2Q17</t>
  </si>
  <si>
    <t>MCKESSON CORP Earnings 2Q17</t>
  </si>
  <si>
    <t>RALPH LAUREN CORP Earnings 2Q17</t>
  </si>
  <si>
    <t>ROSS STORES INC Earnings 2Q17</t>
  </si>
  <si>
    <t>STRATASYS LTD PEAD 2Q17</t>
  </si>
  <si>
    <t>TJX COMPANIES INC PEAD 2Q17</t>
  </si>
  <si>
    <t>VIRTUSA CORP PEAD 2Q17</t>
  </si>
  <si>
    <t>FOOT LOCKER INC Earnings 2Q17</t>
  </si>
  <si>
    <t>SYNOPSYS INC PEAD 2Q17</t>
  </si>
  <si>
    <t>RALPH LAUREN CORP PEAD 2Q17</t>
  </si>
  <si>
    <t>HIBBETT SPORTS INC PEAD 2Q17</t>
  </si>
  <si>
    <t>BUCKLE INC/THE PEAD 2Q17</t>
  </si>
  <si>
    <t>AUTODESK INC PEAD 2Q17</t>
  </si>
  <si>
    <t>SALESFORCE.COM INC PEAD 2Q17</t>
  </si>
  <si>
    <t>GLOBANT SA PEAD 2Q17</t>
  </si>
  <si>
    <t>CHILDREN'S PLACE INC/THE PEAD 2Q17</t>
  </si>
  <si>
    <t>TARO PHARMACEUTICAL INDUS Earnings 2Q17</t>
  </si>
  <si>
    <t>FOOT LOCKER INC PEAD 2Q17</t>
  </si>
  <si>
    <t>MAKEMYTRIP LTD PEAD 2Q17</t>
  </si>
  <si>
    <t>UNIVERSAL CORP/VA Earnings 2Q17</t>
  </si>
  <si>
    <t>CSRA INC Earnings 2Q17</t>
  </si>
  <si>
    <t>DYCOM INDUSTRIES INC Earnings 2Q17</t>
  </si>
  <si>
    <t>KLX INC Earnings 2Q17</t>
  </si>
  <si>
    <t>NORDSON CORP PEAD 2Q17</t>
  </si>
  <si>
    <t>SHOE CARNIVAL INC Earnings 2Q17</t>
  </si>
  <si>
    <t>TRIUMPH GROUP INC Earnings 2Q17</t>
  </si>
  <si>
    <t>BURL</t>
  </si>
  <si>
    <t>MRVL</t>
  </si>
  <si>
    <t>UNIVERSAL CORP/VA PEAD 2Q17</t>
  </si>
  <si>
    <t>AUTOZONE INC PEAD 2Q17</t>
  </si>
  <si>
    <t>BEST BUY CO INC Earnings 2Q17</t>
  </si>
  <si>
    <t>BURLINGTON STORES INC Earnings 2Q17</t>
  </si>
  <si>
    <t>BF311Y5</t>
  </si>
  <si>
    <t>CALERES INC Earnings 2Q17</t>
  </si>
  <si>
    <t>DECKERS OUTDOOR CORP Earnings 2Q17</t>
  </si>
  <si>
    <t>DOLLAR TREE INC Earnings 2Q17</t>
  </si>
  <si>
    <t>DSW INC-CLASS A PEAD 2Q17</t>
  </si>
  <si>
    <t>GENESCO INC Earnings 2Q17</t>
  </si>
  <si>
    <t>GAMESTOP CORP-CLASS A Earnings 2Q17</t>
  </si>
  <si>
    <t>INTERNATIONAL GAME TECHNOLOG Earnings 2Q17</t>
  </si>
  <si>
    <t>MOVADO GROUP INC Earnings 2Q17</t>
  </si>
  <si>
    <t>MARVELL TECHNOLOGY GROUP LTD Earnings 2Q17</t>
  </si>
  <si>
    <t>SANDERSON FARMS INC Earnings 2Q17</t>
  </si>
  <si>
    <t>SIGNET JEWELERS LTD Earnings 2Q17</t>
  </si>
  <si>
    <t>TAKE-TWO INTERACTIVE SOFTWRE PEAD 2Q17</t>
  </si>
  <si>
    <t>SHOE CARNIVAL INC PEAD 2Q17</t>
  </si>
  <si>
    <t>KLX INC PEAD 2Q17</t>
  </si>
  <si>
    <t>DYCOM INDUSTRIES INC PEAD 2Q17</t>
  </si>
  <si>
    <t>CSRA INC PEAD 2Q17</t>
  </si>
  <si>
    <t>BIG LOTS INC Earnings 2Q17</t>
  </si>
  <si>
    <t>HP INC PEAD 2Q17</t>
  </si>
  <si>
    <t>EPLUS INC PEAD 2Q17</t>
  </si>
  <si>
    <t>PVH CORP PEAD 2Q17</t>
  </si>
  <si>
    <t>REX AMERICAN RESOURCES CORP PEAD 2Q17</t>
  </si>
  <si>
    <t>SPARTANNASH CO PEAD 2Q17</t>
  </si>
  <si>
    <t>Count</t>
  </si>
  <si>
    <t>NetAlloc</t>
  </si>
  <si>
    <t>Sector</t>
  </si>
  <si>
    <t>Telecom</t>
  </si>
  <si>
    <t>Mean</t>
  </si>
  <si>
    <t>Field</t>
  </si>
  <si>
    <t>AvgDolVol</t>
  </si>
  <si>
    <t>SI</t>
  </si>
  <si>
    <t>GrossExposure</t>
  </si>
  <si>
    <t>NetExposure</t>
  </si>
  <si>
    <t>GrossAlloc</t>
  </si>
  <si>
    <t>Value</t>
  </si>
  <si>
    <t>AvgMarketCap</t>
  </si>
  <si>
    <t>AvgSI</t>
  </si>
  <si>
    <t>TotGrossExposure</t>
  </si>
  <si>
    <t>TotNetExposure</t>
  </si>
  <si>
    <t>QUANT Daily Trade Summary</t>
  </si>
  <si>
    <t>Earnings</t>
  </si>
  <si>
    <t>Post Earnings</t>
  </si>
  <si>
    <t>SIGNET JEWELERS LTD PEAD 2Q17</t>
  </si>
  <si>
    <t>INTERNATIONAL GAME TECHNOLOG PEAD 2Q17</t>
  </si>
  <si>
    <t>GENESCO INC PEAD 2Q17</t>
  </si>
  <si>
    <t>BURLINGTON STORES INC PEAD 2Q17</t>
  </si>
  <si>
    <t>BRADY CORPORATION - CL A PEAD 2Q17</t>
  </si>
  <si>
    <t>HORMEL FOODS CORP PEAD 2Q17</t>
  </si>
  <si>
    <t>PATTERSON COS INC PEAD 2Q17</t>
  </si>
  <si>
    <t>SPLUNK INC PEAD 2Q17</t>
  </si>
  <si>
    <t>ULTA BEAUTY INC PEAD 2Q17</t>
  </si>
  <si>
    <t>VEEVA SYSTEMS INC-CLASS A PEAD 2Q17</t>
  </si>
  <si>
    <t>AvgDolVol ($M)</t>
  </si>
  <si>
    <t>MarketCap ($M)</t>
  </si>
  <si>
    <t>MICHAEL KORS HOLDINGS LTD Earnings 2Q17</t>
  </si>
  <si>
    <t>SEMTECH CORP Earnings 2Q17</t>
  </si>
  <si>
    <t>CARS</t>
  </si>
  <si>
    <t>BYXHTC0</t>
  </si>
  <si>
    <t>AMERICAN WOODMARK CORP PEAD 2Q17</t>
  </si>
  <si>
    <t>CIENA CORP Earnings 2Q17</t>
  </si>
  <si>
    <t>DOLLAR GENERAL CORP Earnings 2Q17</t>
  </si>
  <si>
    <t>ENERSYS PEAD 2Q17</t>
  </si>
  <si>
    <t>FIVE BELOW Earnings 2Q17</t>
  </si>
  <si>
    <t>GUIDEWIRE SOFTWARE INC Earnings 2Q17</t>
  </si>
  <si>
    <t>LULULEMON ATHLETICA INC Earnings 2Q17</t>
  </si>
  <si>
    <t>TECH DATA CORP Earnings 2Q17</t>
  </si>
  <si>
    <t>MICRO FOCUS INT'L Value-L/S</t>
  </si>
  <si>
    <t>MCRO.L</t>
  </si>
  <si>
    <t>GBP Currency Hedge (MCRO.L)</t>
  </si>
  <si>
    <t>SEMTECH CORP PEAD 2Q17</t>
  </si>
  <si>
    <t>MICHAEL KORS HOLDINGS LTD PEAD 2Q17</t>
  </si>
  <si>
    <t>ANALOG DEVICES INC PEAD 2Q17</t>
  </si>
  <si>
    <t>BOX INC - CLASS A PEAD 2Q17</t>
  </si>
  <si>
    <t>PALO ALTO NETWORKS INC PEAD 2Q17</t>
  </si>
  <si>
    <t>CARS.COM SPIN-OFF Value-L/S</t>
  </si>
  <si>
    <t>TECH DATA CORP PEAD 2Q17</t>
  </si>
  <si>
    <t>LULULEMON ATHLETICA INC PEAD 2Q17</t>
  </si>
  <si>
    <t>GUIDEWIRE SOFTWARE INC PEAD 2Q17</t>
  </si>
  <si>
    <t>FIVE BELOW PEAD 2Q17</t>
  </si>
  <si>
    <t>MOBILEYE NV PEAD 2Q17</t>
  </si>
  <si>
    <t>RH PEAD 2Q17</t>
  </si>
  <si>
    <t>THOR INDUSTRIES INC Earnings 2Q17</t>
  </si>
  <si>
    <t>CONN</t>
  </si>
  <si>
    <t>ANALOGIC CORP Earnings 2Q17</t>
  </si>
  <si>
    <t>AMBARELLA INC Earnings 2Q17</t>
  </si>
  <si>
    <t>CONN'S INC Earnings 2Q17</t>
  </si>
  <si>
    <t>CALAVO GROWERS INC Earnings 2Q17</t>
  </si>
  <si>
    <t>DULUTH HOLDINGS INC - CL B Earnings 2Q17</t>
  </si>
  <si>
    <t>HD SUPPLY HOLDINGS INC Earnings 2Q17</t>
  </si>
  <si>
    <t>HEALTHEQUITY INC Earnings 2Q17</t>
  </si>
  <si>
    <t>KEYSIGHT TECHNOLOGIES IN Earnings 2Q17</t>
  </si>
  <si>
    <t>MICHAELS COS INC/THE Earnings 2Q17</t>
  </si>
  <si>
    <t>OXFORD INDUSTRIES INC Earnings 2Q17</t>
  </si>
  <si>
    <t>CASEY'S GENERAL STORES INC PEAD 2Q17</t>
  </si>
  <si>
    <t>VERINT SYSTEMS INC Earnings 2Q17</t>
  </si>
  <si>
    <t>HOFT</t>
  </si>
  <si>
    <t>IDT</t>
  </si>
  <si>
    <t>MICHAELS COS INC/THE PEAD 2Q17</t>
  </si>
  <si>
    <t>KEYSIGHT TECHNOLOGIES IN PEAD 2Q17</t>
  </si>
  <si>
    <t>HD SUPPLY HOLDINGS INC PEAD 2Q17</t>
  </si>
  <si>
    <t>DULUTH HOLDINGS INC - CL B PEAD 2Q17</t>
  </si>
  <si>
    <t>AMBARELLA INC PEAD 2Q17</t>
  </si>
  <si>
    <t>ANALOGIC CORP PEAD 2Q17</t>
  </si>
  <si>
    <t>CANTEL MEDICAL CORP Earnings 2Q17</t>
  </si>
  <si>
    <t>G-III APPAREL GROUP LTD PEAD 2Q17</t>
  </si>
  <si>
    <t>HOOKER FURNITURE CORP PEAD 2Q17</t>
  </si>
  <si>
    <t>IDT CORP-CLASS B PEAD 2Q17</t>
  </si>
  <si>
    <t>NCI BUILDING SYSTEMS INC PEAD 2Q17</t>
  </si>
  <si>
    <t>VERIFONE SYSTEMS INC Earnings 2Q17</t>
  </si>
  <si>
    <t>NAVISTAR INTERNATIONAL CORP PEAD 2Q17</t>
  </si>
  <si>
    <t>CAVCO INDUSTRIES INC Earnings 2Q17</t>
  </si>
  <si>
    <t>SCIENCE APPLICATIONS INTE Earnings 2Q17</t>
  </si>
  <si>
    <t>KMG</t>
  </si>
  <si>
    <t>KMG CHEMICALS INC PEAD 2Q17</t>
  </si>
  <si>
    <t>STRAIGHT PATH COMM- B PEAD 2Q17</t>
  </si>
  <si>
    <t>JABIL INC Earnings 2Q17</t>
  </si>
  <si>
    <t>MOTORCAR PARTS OF AMERICA IN Earnings 2Q17</t>
  </si>
  <si>
    <t>AXOVANT SCIENCES LTD PEAD 2Q17</t>
  </si>
  <si>
    <t>BOB EVANS FARMS Earnings 2Q17</t>
  </si>
  <si>
    <t>FINISAR CORPORATION Earnings 2Q17</t>
  </si>
  <si>
    <t>H&amp;R BLOCK INC PEAD 2Q17</t>
  </si>
  <si>
    <t>KROGER CO Earnings 2Q17</t>
  </si>
  <si>
    <t>MOTORCAR PARTS OF AMERICA IN PEAD 2Q17</t>
  </si>
  <si>
    <t>JABIL INC PEAD 2Q17</t>
  </si>
  <si>
    <t>VIX Future June 29, 2017</t>
  </si>
  <si>
    <t>VIX</t>
  </si>
  <si>
    <t>KROGER CO PEAD 2Q17</t>
  </si>
  <si>
    <t>ADOBE SYSTEMS INC Earnings 2Q17</t>
  </si>
  <si>
    <t>KORN/FERRY INTERNATIONAL Earnings 2Q17</t>
  </si>
  <si>
    <t>LA-Z-BOY INC Earnings 2Q17</t>
  </si>
  <si>
    <t>RED HAT INC Earnings 2Q17</t>
  </si>
  <si>
    <t>KROGER CO Value-L/S</t>
  </si>
  <si>
    <t>ALTABA INC Value-L/S</t>
  </si>
  <si>
    <t>AABA</t>
  </si>
  <si>
    <t>ACTUANT CORP-A Earnings 2Q17</t>
  </si>
  <si>
    <t>CARMAX INC Earnings 2Q17</t>
  </si>
  <si>
    <t>ORACLE CORP Earnings 2Q17</t>
  </si>
  <si>
    <t>WINNEBAGO INDUSTRIES Earnings 2Q17</t>
  </si>
  <si>
    <t>RED HAT INC PEAD 2Q17</t>
  </si>
  <si>
    <t>LA-Z-BOY INC PEAD 2Q17</t>
  </si>
  <si>
    <t>KORN/FERRY INTERNATIONAL PEAD 2Q17</t>
  </si>
  <si>
    <t>ADOBE SYSTEMS INC PEAD 2Q17</t>
  </si>
  <si>
    <t>APOGEE ENTERPRISES INC Earnings 2Q17</t>
  </si>
  <si>
    <t>BED BATH &amp; BEYOND INC Earnings 2Q17</t>
  </si>
  <si>
    <t>COMMERCIAL METALS CO Earnings 2Q17</t>
  </si>
  <si>
    <t>METHODE ELECTRONICS INC Earnings 2Q17</t>
  </si>
  <si>
    <t>SYNNEX CORP Earnings 2Q17</t>
  </si>
  <si>
    <t>CARMAX INC PEAD 2Q17</t>
  </si>
  <si>
    <t>ACTUANT CORP-A PEAD 2Q17</t>
  </si>
  <si>
    <t>METHODE ELECTRONICS INC PEAD 2Q17</t>
  </si>
  <si>
    <t>PROGRESS SOFTWARE CORP Earnings 2Q17</t>
  </si>
  <si>
    <t>WORTHINGTON INDUSTRIES Earnings 2Q17</t>
  </si>
  <si>
    <t>GMS</t>
  </si>
  <si>
    <t>AMERICAN OUTDOOR BRANDS CORP Earnings 2Q17</t>
  </si>
  <si>
    <t>CONAGRA BRANDS INC Earnings 2Q17</t>
  </si>
  <si>
    <t>CALAMP CORP PEAD 2Q17</t>
  </si>
  <si>
    <t>FACTSET RESEARCH SYSTEMS INC PEAD 2Q17</t>
  </si>
  <si>
    <t>GMS INC Earnings 2Q17</t>
  </si>
  <si>
    <t>36251C103</t>
  </si>
  <si>
    <t>BYY9FS3</t>
  </si>
  <si>
    <t>LINDSAY CORP Earnings 2Q17</t>
  </si>
  <si>
    <t>NIKE INC -CL B Earnings 2Q17</t>
  </si>
  <si>
    <t>BLUE APRON HOLDINGS INC-A Value-L/S</t>
  </si>
  <si>
    <t>APRN</t>
  </si>
  <si>
    <t>09523Q101</t>
  </si>
  <si>
    <t>BD5G252</t>
  </si>
  <si>
    <t>WORTHINGTON INDUSTRIES PEAD 2Q17</t>
  </si>
  <si>
    <t>UNIFIRST CORP/MA PEAD 2Q17</t>
  </si>
  <si>
    <t>CISION LTD Value-L/S</t>
  </si>
  <si>
    <t>CISN</t>
  </si>
  <si>
    <t>NIKE INC -CL B PEAD 2Q17</t>
  </si>
  <si>
    <t>GMS INC PEAD 2Q17</t>
  </si>
  <si>
    <t>GREENBRIER COMPANIES INC PEAD 2Q17</t>
  </si>
  <si>
    <t>AMERICAN OUTDOOR BRANDS CORP PEAD 2Q17</t>
  </si>
  <si>
    <t>MCCORMICK &amp; CO-NON VTG SHRS PEAD 2Q17</t>
  </si>
  <si>
    <t>MICRON TECHNOLOGY INC PEAD 2Q17</t>
  </si>
  <si>
    <t>WALGREENS BOOTS ALLIANCE INC PEAD 2Q17</t>
  </si>
  <si>
    <t>SPDR S&amp;P 500 ETF TRUST Earnings 3Q17</t>
  </si>
  <si>
    <t>Earnings 3Q17</t>
  </si>
  <si>
    <t>AZZ INC Earnings 3Q17</t>
  </si>
  <si>
    <t>SPDR S&amp;P 500 ETF TRUST PEAD 3Q17</t>
  </si>
  <si>
    <t>PEAD 3Q17</t>
  </si>
  <si>
    <t>AZZ INC PEAD 3Q17</t>
  </si>
  <si>
    <t>BARRACUDA NETWORKS INC Earnings 3Q17</t>
  </si>
  <si>
    <t>VANGUARD SMALL-CAP ETF PortHedge</t>
  </si>
  <si>
    <t>VB</t>
  </si>
  <si>
    <t>HELEN OF TROY LTD PEAD 3Q17</t>
  </si>
  <si>
    <t>MSC INDUSTRIAL DIRECT CO-A Earnings 3Q17</t>
  </si>
  <si>
    <t>VORNADO REALTY TRUST Value-L/S</t>
  </si>
  <si>
    <t>VNO</t>
  </si>
  <si>
    <t>ON</t>
  </si>
  <si>
    <t>SELECT COMFORT CORPORATION Earnings 3Q17</t>
  </si>
  <si>
    <t>POWERSHARES QQQ TRUST SERIES IntradayRev</t>
  </si>
  <si>
    <t>IntradayRev</t>
  </si>
  <si>
    <t>IPATH S&amp;P 500 VIX S/T FU ETN IntradayRev</t>
  </si>
  <si>
    <t>VXX</t>
  </si>
  <si>
    <t>06740Q252</t>
  </si>
  <si>
    <t>BD09591</t>
  </si>
  <si>
    <t>ISHARES 20+ YEAR TREASURY BO IntradayRev</t>
  </si>
  <si>
    <t>TLT</t>
  </si>
  <si>
    <t>ISHARES RUSSELL 2000 ETF IntradayRev</t>
  </si>
  <si>
    <t>SPDR GOLD SHARES IntradayRev</t>
  </si>
  <si>
    <t>ADTRAN INC Earnings 3Q17</t>
  </si>
  <si>
    <t>HANMI FINANCIAL CORPORATION Earnings 3Q17</t>
  </si>
  <si>
    <t>LEGACYTEXAS FINANCIAL GROUP Earnings 3Q17</t>
  </si>
  <si>
    <t>MEDIDATA SOLUTIONS INC Earnings 3Q17</t>
  </si>
  <si>
    <t>TILE SHOP HLDGS INC Earnings 3Q17</t>
  </si>
  <si>
    <t>SELECT COMFORT CORPORATION PEAD 3Q17</t>
  </si>
  <si>
    <t>DIEBOLD NIXDORF INC Earnings 3Q17</t>
  </si>
  <si>
    <t>TEXAS CAPITAL BANCSHARES INC Earnings 3Q17</t>
  </si>
  <si>
    <t>T-MOBILE US INC Earnings 3Q17</t>
  </si>
  <si>
    <t>UNITED RENTALS INC Earnings 3Q17</t>
  </si>
  <si>
    <t>JBG SMITH PROPERTIES Value-L/S</t>
  </si>
  <si>
    <t>JBGS</t>
  </si>
  <si>
    <t>MEDIDATA SOLUTIONS INC PEAD 3Q17</t>
  </si>
  <si>
    <t>ANGIODYNAMICS INC PEAD 3Q17</t>
  </si>
  <si>
    <t>EBAY INC Earnings 3Q17</t>
  </si>
  <si>
    <t>GATX CORP Earnings 3Q17</t>
  </si>
  <si>
    <t>GENUINE PARTS CO Earnings 3Q17</t>
  </si>
  <si>
    <t>MARINEMAX INC Earnings 3Q17</t>
  </si>
  <si>
    <t>MANHATTAN ASSOCIATES INC Earnings 3Q17</t>
  </si>
  <si>
    <t>MONRO MUFFLER BRAKE INC Earnings 3Q17</t>
  </si>
  <si>
    <t>NCR CORPORATION Earnings 3Q17</t>
  </si>
  <si>
    <t>POLARIS INDUSTRIES INC Earnings 3Q17</t>
  </si>
  <si>
    <t>SNAP-ON INC Earnings 3Q17</t>
  </si>
  <si>
    <t>SKYWORKS SOLUTIONS INC Earnings 3Q17</t>
  </si>
  <si>
    <t>SYNTEL INC Earnings 3Q17</t>
  </si>
  <si>
    <t>CARS.COM INC Value-L/S</t>
  </si>
  <si>
    <t>TSC</t>
  </si>
  <si>
    <t>DIEBOLD NIXDORF INC PEAD 3Q17</t>
  </si>
  <si>
    <t>DEL FRISCO'S RESTAURANT GROU Earnings 3Q17</t>
  </si>
  <si>
    <t>WW GRAINGER INC PEAD 3Q17</t>
  </si>
  <si>
    <t>KAISER ALUMINUM CORP PEAD 3Q17</t>
  </si>
  <si>
    <t>RLI CORP PEAD 3Q17</t>
  </si>
  <si>
    <t>SAREPTA THERAPEUTICS INC PEAD 3Q17</t>
  </si>
  <si>
    <t>SYNCHRONY FINANCIAL Earnings 3Q17</t>
  </si>
  <si>
    <t>TRISTATE CAPITAL HLDGS INC PEAD 3Q17</t>
  </si>
  <si>
    <t>89678F100</t>
  </si>
  <si>
    <t>B90YNB6</t>
  </si>
  <si>
    <t>SILC</t>
  </si>
  <si>
    <t>SKYWORKS SOLUTIONS INC PEAD 3Q17</t>
  </si>
  <si>
    <t>CADENCE DESIGN SYS INC Earnings 3Q17</t>
  </si>
  <si>
    <t>DIGITALGLOBE INC PEAD 3Q17</t>
  </si>
  <si>
    <t>HEALTHSTREAM INC Earnings 3Q17</t>
  </si>
  <si>
    <t>MICROSOFT CORP PEAD 3Q17</t>
  </si>
  <si>
    <t>MAXIM INTEGRATED PRODUCTS PEAD 3Q17</t>
  </si>
  <si>
    <t>SANMINA CORP Earnings 3Q17</t>
  </si>
  <si>
    <t>SCIENTIFIC GAMES CORP-A Earnings 3Q17</t>
  </si>
  <si>
    <t>SILICOM LTD Earnings 3Q17</t>
  </si>
  <si>
    <t>SKECHERS USA INC-CL A PEAD 3Q17</t>
  </si>
  <si>
    <t>WERNER ENTERPRISES INC Earnings 3Q17</t>
  </si>
  <si>
    <t>TRANSCANADA CORP Value-L/S</t>
  </si>
  <si>
    <t>TRP</t>
  </si>
  <si>
    <t>89353D107</t>
  </si>
  <si>
    <t>ENTERPRISE PRODUCTS PARTNERS Value-L/S</t>
  </si>
  <si>
    <t>EPD</t>
  </si>
  <si>
    <t>ENBRIDGE INC Value-L/S</t>
  </si>
  <si>
    <t>ENB</t>
  </si>
  <si>
    <t>29250N105</t>
  </si>
  <si>
    <t>AKAMAI TECHNOLOGIES INC Earnings 3Q17</t>
  </si>
  <si>
    <t>ASTEC INDUSTRIES INC Earnings 3Q17</t>
  </si>
  <si>
    <t>ANIXTER INTERNATIONAL INC Earnings 3Q17</t>
  </si>
  <si>
    <t>CHEMED CORP Earnings 3Q17</t>
  </si>
  <si>
    <t>CHIPOTLE MEXICAN GRILL INC Earnings 3Q17</t>
  </si>
  <si>
    <t>CAPELLA EDUCATION CO Earnings 3Q17</t>
  </si>
  <si>
    <t>COMMVAULT SYSTEMS INC Earnings 3Q17</t>
  </si>
  <si>
    <t>DXP ENTERPRISES INC Earnings 3Q17</t>
  </si>
  <si>
    <t>GENTEX CORP PEAD 3Q17</t>
  </si>
  <si>
    <t>HAWAIIAN HOLDINGS INC Earnings 3Q17</t>
  </si>
  <si>
    <t>HOPE BANCORP INC Earnings 3Q17</t>
  </si>
  <si>
    <t>IROBOT CORP Earnings 3Q17</t>
  </si>
  <si>
    <t>MKS INSTRUMENTS INC Earnings 3Q17</t>
  </si>
  <si>
    <t>NEWMONT MINING CORP Earnings 3Q17</t>
  </si>
  <si>
    <t>TRINITY INDUSTRIES INC Earnings 3Q17</t>
  </si>
  <si>
    <t>USANA HEALTH SCIENCES INC Earnings 3Q17</t>
  </si>
  <si>
    <t>WABASH NATIONAL CORP Earnings 3Q17</t>
  </si>
  <si>
    <t>SCIENTIFIC GAMES CORP-A PEAD 3Q17</t>
  </si>
  <si>
    <t>HEALTHSTREAM INC PEAD 3Q17</t>
  </si>
  <si>
    <t>BARRICK GOLD CORP Earnings 3Q17</t>
  </si>
  <si>
    <t>AMEDISYS INC Earnings 3Q17</t>
  </si>
  <si>
    <t>ANADARKO PETROLEUM CORP PEAD 3Q17</t>
  </si>
  <si>
    <t>ON ASSIGNMENT INC Earnings 3Q17</t>
  </si>
  <si>
    <t>NATUS MEDICAL INC Earnings 3Q17</t>
  </si>
  <si>
    <t>BLOOMIN' BRANDS INC Earnings 3Q17</t>
  </si>
  <si>
    <t>BUFFALO WILD WINGS INC Earnings 3Q17</t>
  </si>
  <si>
    <t>CAL-MAINE FOODS INC PEAD 3Q17</t>
  </si>
  <si>
    <t>F5 NETWORKS INC Earnings 3Q17</t>
  </si>
  <si>
    <t>FORTINET INC Earnings 3Q17</t>
  </si>
  <si>
    <t>HASBRO INC PEAD 3Q17</t>
  </si>
  <si>
    <t>HESS CORP Earnings 3Q17</t>
  </si>
  <si>
    <t>INDEPENDENT BANK GROUP INC PEAD 3Q17</t>
  </si>
  <si>
    <t>IMAX CORP Earnings 3Q17</t>
  </si>
  <si>
    <t>KIRBY CORP Earnings 3Q17</t>
  </si>
  <si>
    <t>KNOWLES CORP Earnings 3Q17</t>
  </si>
  <si>
    <t>KNIGHT TRANSPORTATION INC Earnings 3Q17</t>
  </si>
  <si>
    <t>KAPSTONE PAPER AND PACKAGING Earnings 3Q17</t>
  </si>
  <si>
    <t>LEAR CORP Earnings 3Q17</t>
  </si>
  <si>
    <t>LAM RESEARCH CORP Earnings 3Q17</t>
  </si>
  <si>
    <t>MARKETAXESS HOLDINGS INC Earnings 3Q17</t>
  </si>
  <si>
    <t>MELLANOX TECHNOLOGIES LTD Earnings 3Q17</t>
  </si>
  <si>
    <t>MERIT MEDICAL SYSTEMS INC Earnings 3Q17</t>
  </si>
  <si>
    <t>NUTRISYSTEM INC Earnings 3Q17</t>
  </si>
  <si>
    <t>OCEANEERING INTL INC Earnings 3Q17</t>
  </si>
  <si>
    <t>O'REILLY AUTOMOTIVE INC Earnings 3Q17</t>
  </si>
  <si>
    <t>PETMED EXPRESS INC PEAD 3Q17</t>
  </si>
  <si>
    <t>PAYPAL HOLDINGS INC Earnings 3Q17</t>
  </si>
  <si>
    <t>RYDER SYSTEM INC Earnings 3Q17</t>
  </si>
  <si>
    <t>RPC INC Earnings 3Q17</t>
  </si>
  <si>
    <t>ROLLINS INC Earnings 3Q17</t>
  </si>
  <si>
    <t>SJW GROUP Earnings 3Q17</t>
  </si>
  <si>
    <t>SILICON LABORATORIES INC Earnings 3Q17</t>
  </si>
  <si>
    <t>TERADYNE INC Earnings 3Q17</t>
  </si>
  <si>
    <t>TRIUMPH GROUP INC Earnings 3Q17</t>
  </si>
  <si>
    <t>TRACTOR SUPPLY COMPANY Earnings 3Q17</t>
  </si>
  <si>
    <t>YUM CHINA HOLDINGS INC Value-L/S</t>
  </si>
  <si>
    <t>KLAC</t>
  </si>
  <si>
    <t>LMAT</t>
  </si>
  <si>
    <t>PDFS</t>
  </si>
  <si>
    <t>COHU</t>
  </si>
  <si>
    <t>WABASH NATIONAL CORP PEAD 3Q17</t>
  </si>
  <si>
    <t>TRINITY INDUSTRIES INC PEAD 3Q17</t>
  </si>
  <si>
    <t>IROBOT CORP PEAD 3Q17</t>
  </si>
  <si>
    <t>DXP ENTERPRISES INC PEAD 3Q17</t>
  </si>
  <si>
    <t>CHIPOTLE MEXICAN GRILL INC PEAD 3Q17</t>
  </si>
  <si>
    <t>CHEMED CORP PEAD 3Q17</t>
  </si>
  <si>
    <t>ASTEC INDUSTRIES INC PEAD 3Q17</t>
  </si>
  <si>
    <t>ASBURY AUTOMOTIVE GROUP PEAD 3Q17</t>
  </si>
  <si>
    <t>ACI WORLDWIDE INC Earnings 3Q17</t>
  </si>
  <si>
    <t>ACORDA THERAPEUTICS INC Earnings 3Q17</t>
  </si>
  <si>
    <t>ALEXION PHARMACEUTICALS INC Earnings 3Q17</t>
  </si>
  <si>
    <t>AMGEN INC PEAD 3Q17</t>
  </si>
  <si>
    <t>AMERISAFE INC Earnings 3Q17</t>
  </si>
  <si>
    <t>BRUNSWICK CORP Earnings 3Q17</t>
  </si>
  <si>
    <t>BLUCORA INC Earnings 3Q17</t>
  </si>
  <si>
    <t>BJ'S RESTAURANTS INC Earnings 3Q17</t>
  </si>
  <si>
    <t>BOFI HOLDING INC Earnings 3Q17</t>
  </si>
  <si>
    <t>BORGWARNER INC Earnings 3Q17</t>
  </si>
  <si>
    <t>CULLEN/FROST BANKERS INC Earnings 3Q17</t>
  </si>
  <si>
    <t>COHU INC Earnings 3Q17</t>
  </si>
  <si>
    <t>CARTER'S INC Earnings 3Q17</t>
  </si>
  <si>
    <t>CARLISLE COS INC PEAD 3Q17</t>
  </si>
  <si>
    <t>CUSTOMERS BANCORP INC Earnings 3Q17</t>
  </si>
  <si>
    <t>CVR ENERGY INC Earnings 3Q17</t>
  </si>
  <si>
    <t>CALIFORNIA WATER SERVICE GRP Earnings 3Q17</t>
  </si>
  <si>
    <t>DIME COMMUNITY BANCSHARES Earnings 3Q17</t>
  </si>
  <si>
    <t>DECKERS OUTDOOR CORP Earnings 3Q17</t>
  </si>
  <si>
    <t>DELUXE CORP Earnings 3Q17</t>
  </si>
  <si>
    <t>DRIL-QUIP INC Earnings 3Q17</t>
  </si>
  <si>
    <t>ELECTRONIC ARTS INC Earnings 3Q17</t>
  </si>
  <si>
    <t>ECHO GLOBAL LOGISTICS INC Earnings 3Q17</t>
  </si>
  <si>
    <t>ELLIE MAE INC Earnings 3Q17</t>
  </si>
  <si>
    <t>EMCOR GROUP INC Earnings 3Q17</t>
  </si>
  <si>
    <t>ENTEGRIS INC Earnings 3Q17</t>
  </si>
  <si>
    <t>EXACT SCIENCES CORP PEAD 3Q17</t>
  </si>
  <si>
    <t>FTI CONSULTING INC Earnings 3Q17</t>
  </si>
  <si>
    <t>FLOWSERVE CORP Earnings 3Q17</t>
  </si>
  <si>
    <t>GREENHILL &amp; CO INC Earnings 3Q17</t>
  </si>
  <si>
    <t>GROUP 1 AUTOMOTIVE INC Earnings 3Q17</t>
  </si>
  <si>
    <t>CHART INDUSTRIES INC Earnings 3Q17</t>
  </si>
  <si>
    <t>HELMERICH &amp; PAYNE Earnings 3Q17</t>
  </si>
  <si>
    <t>INTERDIGITAL INC Earnings 3Q17</t>
  </si>
  <si>
    <t>KLA-TENCOR CORP Earnings 3Q17</t>
  </si>
  <si>
    <t>KNOLL INC Earnings 3Q17</t>
  </si>
  <si>
    <t>LEMAITRE VASCULAR INC Earnings 3Q17</t>
  </si>
  <si>
    <t>B1G6TJ0</t>
  </si>
  <si>
    <t>LOGMEIN INC Earnings 3Q17</t>
  </si>
  <si>
    <t>MICROSEMI CORP Earnings 3Q17</t>
  </si>
  <si>
    <t>MICROSTRATEGY INC-CL A Earnings 3Q17</t>
  </si>
  <si>
    <t>NIELSEN HOLDINGS PLC Earnings 3Q17</t>
  </si>
  <si>
    <t>NATIONAL OILWELL VARCO INC Earnings 3Q17</t>
  </si>
  <si>
    <t>NETSCOUT SYSTEMS INC Earnings 3Q17</t>
  </si>
  <si>
    <t>PATRICK INDUSTRIES INC Earnings 3Q17</t>
  </si>
  <si>
    <t>PDF SOLUTIONS INC Earnings 3Q17</t>
  </si>
  <si>
    <t>PENN NATIONAL GAMING INC Earnings 3Q17</t>
  </si>
  <si>
    <t>PLANTRONICS INC Earnings 3Q17</t>
  </si>
  <si>
    <t>POWER INTEGRATIONS INC Earnings 3Q17</t>
  </si>
  <si>
    <t>PATTERSON-UTI ENERGY INC Earnings 3Q17</t>
  </si>
  <si>
    <t>GIBRALTAR INDUSTRIES INC Earnings 3Q17</t>
  </si>
  <si>
    <t>BOSTON BEER COMPANY INC-A Earnings 3Q17</t>
  </si>
  <si>
    <t>SPS COMMERCE INC Earnings 3Q17</t>
  </si>
  <si>
    <t>SEAGATE TECHNOLOGY PEAD 3Q17</t>
  </si>
  <si>
    <t>TWITTER INC Earnings 3Q17</t>
  </si>
  <si>
    <t>ULTRA CLEAN HOLDINGS INC Earnings 3Q17</t>
  </si>
  <si>
    <t>UNITED THERAPEUTICS CORP Earnings 3Q17</t>
  </si>
  <si>
    <t>WABTEC CORP PEAD 3Q17</t>
  </si>
  <si>
    <t>WESCO INTERNATIONAL INC Earnings 3Q17</t>
  </si>
  <si>
    <t>WESTERN DIGITAL CORP Earnings 3Q17</t>
  </si>
  <si>
    <t>WEX INC Earnings 3Q17</t>
  </si>
  <si>
    <t>UNITED STATES STEEL CORP PEAD 3Q17</t>
  </si>
  <si>
    <t>XPERI CORP Earnings 3Q17</t>
  </si>
  <si>
    <t>FOE</t>
  </si>
  <si>
    <t>TRACTOR SUPPLY COMPANY PEAD 3Q17</t>
  </si>
  <si>
    <t>TRIUMPH GROUP INC PEAD 3Q17</t>
  </si>
  <si>
    <t>O'REILLY AUTOMOTIVE INC PEAD 3Q17</t>
  </si>
  <si>
    <t>OCEANEERING INTL INC PEAD 3Q17</t>
  </si>
  <si>
    <t>MERIT MEDICAL SYSTEMS INC PEAD 3Q17</t>
  </si>
  <si>
    <t>MELLANOX TECHNOLOGIES LTD PEAD 3Q17</t>
  </si>
  <si>
    <t>IMAX CORP PEAD 3Q17</t>
  </si>
  <si>
    <t>HESS CORP PEAD 3Q17</t>
  </si>
  <si>
    <t>FORTINET INC PEAD 3Q17</t>
  </si>
  <si>
    <t>F5 NETWORKS INC PEAD 3Q17</t>
  </si>
  <si>
    <t>BUFFALO WILD WINGS INC PEAD 3Q17</t>
  </si>
  <si>
    <t>BLOOMIN' BRANDS INC PEAD 3Q17</t>
  </si>
  <si>
    <t>AMEDISYS INC PEAD 3Q17</t>
  </si>
  <si>
    <t>AARON'S INC Earnings 3Q17</t>
  </si>
  <si>
    <t>ARCBEST CORP Earnings 3Q17</t>
  </si>
  <si>
    <t>AMERICAN AXLE &amp; MFG HOLDINGS Earnings 3Q17</t>
  </si>
  <si>
    <t>BANC OF CALIFORNIA INC PEAD 3Q17</t>
  </si>
  <si>
    <t>BANKUNITED INC PEAD 3Q17</t>
  </si>
  <si>
    <t>DIGIMARC CORP PEAD 3Q17</t>
  </si>
  <si>
    <t>EDWARDS LIFESCIENCES CORP PEAD 3Q17</t>
  </si>
  <si>
    <t>FERRO CORP PEAD 3Q17</t>
  </si>
  <si>
    <t>HUB GROUP INC-CL A PEAD 3Q17</t>
  </si>
  <si>
    <t>INTEGRA LIFESCIENCES HOLDING PEAD 3Q17</t>
  </si>
  <si>
    <t>KRATON CORP PEAD 3Q17</t>
  </si>
  <si>
    <t>MINDBODY INC - CLASS A PEAD 3Q17</t>
  </si>
  <si>
    <t>MEDNAX INC Earnings 3Q17</t>
  </si>
  <si>
    <t>SERVICENOW INC PEAD 3Q17</t>
  </si>
  <si>
    <t>PCM INC PEAD 3Q17</t>
  </si>
  <si>
    <t>REGAL ENTERTAINMENT GROUP-A PEAD 3Q17</t>
  </si>
  <si>
    <t>STEPAN CO PEAD 3Q17</t>
  </si>
  <si>
    <t>TENNECO INC Earnings 3Q17</t>
  </si>
  <si>
    <t>TUPPERWARE BRANDS CORP PEAD 3Q17</t>
  </si>
  <si>
    <t>MONOTYPE IMAGING HOLDINGS IN Earnings 3Q17</t>
  </si>
  <si>
    <t>ALSN</t>
  </si>
  <si>
    <t>TEAM</t>
  </si>
  <si>
    <t>SBCF</t>
  </si>
  <si>
    <t>PLSE</t>
  </si>
  <si>
    <t>NUTR</t>
  </si>
  <si>
    <t>SBUX</t>
  </si>
  <si>
    <t>ALTRIA GROUP INC Value-L/S</t>
  </si>
  <si>
    <t>WESTERN DIGITAL CORP PEAD 3Q17</t>
  </si>
  <si>
    <t>WESCO INTERNATIONAL INC PEAD 3Q17</t>
  </si>
  <si>
    <t>UNITED THERAPEUTICS CORP PEAD 3Q17</t>
  </si>
  <si>
    <t>TWITTER INC PEAD 3Q17</t>
  </si>
  <si>
    <t>BOSTON BEER COMPANY INC-A PEAD 3Q17</t>
  </si>
  <si>
    <t>GIBRALTAR INDUSTRIES INC PEAD 3Q17</t>
  </si>
  <si>
    <t>PATTERSON-UTI ENERGY INC PEAD 3Q17</t>
  </si>
  <si>
    <t>PENN NATIONAL GAMING INC PEAD 3Q17</t>
  </si>
  <si>
    <t>PATRICK INDUSTRIES INC PEAD 3Q17</t>
  </si>
  <si>
    <t>LOGMEIN INC PEAD 3Q17</t>
  </si>
  <si>
    <t>LEMAITRE VASCULAR INC PEAD 3Q17</t>
  </si>
  <si>
    <t>HELMERICH &amp; PAYNE PEAD 3Q17</t>
  </si>
  <si>
    <t>CHART INDUSTRIES INC PEAD 3Q17</t>
  </si>
  <si>
    <t>GROUP 1 AUTOMOTIVE INC PEAD 3Q17</t>
  </si>
  <si>
    <t>GREENHILL &amp; CO INC PEAD 3Q17</t>
  </si>
  <si>
    <t>FTI CONSULTING INC PEAD 3Q17</t>
  </si>
  <si>
    <t>ECHO GLOBAL LOGISTICS INC PEAD 3Q17</t>
  </si>
  <si>
    <t>DECKERS OUTDOOR CORP PEAD 3Q17</t>
  </si>
  <si>
    <t>CVR ENERGY INC PEAD 3Q17</t>
  </si>
  <si>
    <t>CARTER'S INC PEAD 3Q17</t>
  </si>
  <si>
    <t>BJ'S RESTAURANTS INC PEAD 3Q17</t>
  </si>
  <si>
    <t>ACI WORLDWIDE INC PEAD 3Q17</t>
  </si>
  <si>
    <t>ADVANCED ENERGY INDUSTRIES Earnings 3Q17</t>
  </si>
  <si>
    <t>ALIGN TECHNOLOGY INC PEAD 3Q17</t>
  </si>
  <si>
    <t>ALLISON TRANSMISSION HOLDING Earnings 3Q17</t>
  </si>
  <si>
    <t>01973R101</t>
  </si>
  <si>
    <t>B4PZ892</t>
  </si>
  <si>
    <t>ATRICURE INC PEAD 3Q17</t>
  </si>
  <si>
    <t>ARMSTRONG WORLD INDUSTRIES Earnings 3Q17</t>
  </si>
  <si>
    <t>CR BARD INC PEAD 3Q17</t>
  </si>
  <si>
    <t>BRISTOL-MYERS SQUIBB CO PEAD 3Q17</t>
  </si>
  <si>
    <t>BOJANGLES' INC PEAD 3Q17</t>
  </si>
  <si>
    <t>BOYD GAMING CORP PEAD 3Q17</t>
  </si>
  <si>
    <t>COGNEX CORP Earnings 3Q17</t>
  </si>
  <si>
    <t>CARPENTER TECHNOLOGY PEAD 3Q17</t>
  </si>
  <si>
    <t>EXPEDIA INC PEAD 3Q17</t>
  </si>
  <si>
    <t>FORUM ENERGY TECHNOLOGIES IN PEAD 3Q17</t>
  </si>
  <si>
    <t>FIRST SOLAR INC PEAD 3Q17</t>
  </si>
  <si>
    <t>GREEN PLAINS INC Earnings 3Q17</t>
  </si>
  <si>
    <t>GREAT WESTERN BANCORP INC PEAD 3Q17</t>
  </si>
  <si>
    <t>HFF INC-CLASS A PEAD 3Q17</t>
  </si>
  <si>
    <t>HESKA CORP Earnings 3Q17</t>
  </si>
  <si>
    <t>INTEGRATED DEVICE TECH INC Earnings 3Q17</t>
  </si>
  <si>
    <t>IMPERVA INC PEAD 3Q17</t>
  </si>
  <si>
    <t>INC RESEARCH HOLDINGS INC-A PEAD 3Q17</t>
  </si>
  <si>
    <t>WORLD FUEL SERVICES CORP PEAD 3Q17</t>
  </si>
  <si>
    <t>LEUCADIA NATIONAL CORP PEAD 3Q17</t>
  </si>
  <si>
    <t>MATSON INC Earnings 3Q17</t>
  </si>
  <si>
    <t>MCKESSON CORP PEAD 3Q17</t>
  </si>
  <si>
    <t>MILACRON HOLDINGS CORP PEAD 3Q17</t>
  </si>
  <si>
    <t>MGM RESORTS INTERNATIONAL PEAD 3Q17</t>
  </si>
  <si>
    <t>NAUTILUS INC Earnings 3Q17</t>
  </si>
  <si>
    <t>NUTRACEUTICAL INTL CORP PEAD 3Q17</t>
  </si>
  <si>
    <t>67060Y101</t>
  </si>
  <si>
    <t>NUVASIVE INC PEAD 3Q17</t>
  </si>
  <si>
    <t>PROOFPOINT INC PEAD 3Q17</t>
  </si>
  <si>
    <t>PULSE BIOSCIENCES INC PEAD 3Q17</t>
  </si>
  <si>
    <t>74587B101</t>
  </si>
  <si>
    <t>BD02SG8</t>
  </si>
  <si>
    <t>ULTRAGENYX PHARMACEUTICAL IN PEAD 3Q17</t>
  </si>
  <si>
    <t>ROGERS CORP Earnings 3Q17</t>
  </si>
  <si>
    <t>SPIRIT AIRLINES INC PEAD 3Q17</t>
  </si>
  <si>
    <t>SEACOAST BANKING CORP/FL PEAD 3Q17</t>
  </si>
  <si>
    <t>BH65L93</t>
  </si>
  <si>
    <t>STARBUCKS CORP PEAD 3Q17</t>
  </si>
  <si>
    <t>SOUTHERN COPPER CORP PEAD 3Q17</t>
  </si>
  <si>
    <t>SERVICEMASTER GLOBAL HOLDING Earnings 3Q17</t>
  </si>
  <si>
    <t>US SILICA HOLDINGS INC Earnings 3Q17</t>
  </si>
  <si>
    <t>SOHU.COM INC Earnings 3Q17</t>
  </si>
  <si>
    <t>SPECTRUM BRANDS HOLDINGS INC PEAD 3Q17</t>
  </si>
  <si>
    <t>SS&amp;C TECHNOLOGIES HOLDINGS PEAD 3Q17</t>
  </si>
  <si>
    <t>TRUEBLUE INC Earnings 3Q17</t>
  </si>
  <si>
    <t>ATLASSIAN CORP PLC-CLASS A PEAD 3Q17</t>
  </si>
  <si>
    <t>BZ09BD1</t>
  </si>
  <si>
    <t>GENTHERM INC PEAD 3Q17</t>
  </si>
  <si>
    <t>LENDINGTREE INC PEAD 3Q17</t>
  </si>
  <si>
    <t>TREX COMPANY INC Earnings 3Q17</t>
  </si>
  <si>
    <t>TIVITY HEALTH INC PEAD 3Q17</t>
  </si>
  <si>
    <t>VISTEON CORP PEAD 3Q17</t>
  </si>
  <si>
    <t>VOCERA COMMUNICATIONS INC PEAD 3Q17</t>
  </si>
  <si>
    <t>WIX.COM LTD PEAD 3Q17</t>
  </si>
  <si>
    <t>FTR</t>
  </si>
  <si>
    <t>LNTH</t>
  </si>
  <si>
    <t>RDN</t>
  </si>
  <si>
    <t>COTV</t>
  </si>
  <si>
    <t>BHGE</t>
  </si>
  <si>
    <t>Transaction Costs</t>
  </si>
  <si>
    <t>UNDER ARMOUR INC-CLASS C Earnings 3Q17</t>
  </si>
  <si>
    <t>MEDNAX INC PEAD 3Q17</t>
  </si>
  <si>
    <t>DRIL-QUIP INC PEAD 3Q17</t>
  </si>
  <si>
    <t>AMERICAN AXLE &amp; MFG HOLDINGS PEAD 3Q17</t>
  </si>
  <si>
    <t>ARCBEST CORP PEAD 3Q17</t>
  </si>
  <si>
    <t>AMERICAN RAILCAR INDUSTRIES Earnings 3Q17</t>
  </si>
  <si>
    <t>BAKER HUGHES A GE CO PEAD 3Q17</t>
  </si>
  <si>
    <t>05722G100</t>
  </si>
  <si>
    <t>BDHLTQ5</t>
  </si>
  <si>
    <t>CABOT CORP Earnings 3Q17</t>
  </si>
  <si>
    <t>COLFAX CORP PEAD 3Q17</t>
  </si>
  <si>
    <t>CIRCOR INTERNATIONAL INC PEAD 3Q17</t>
  </si>
  <si>
    <t>CONSOL ENERGY INC Earnings 3Q17</t>
  </si>
  <si>
    <t>COHERENT INC Earnings 3Q17</t>
  </si>
  <si>
    <t>COTIVITI HOLDINGS INC Earnings 3Q17</t>
  </si>
  <si>
    <t>22164K101</t>
  </si>
  <si>
    <t>BYY9FQ1</t>
  </si>
  <si>
    <t>FARO TECHNOLOGIES INC Earnings 3Q17</t>
  </si>
  <si>
    <t>FRONTIER COMMUNICATIONS CORP Earnings 3Q17</t>
  </si>
  <si>
    <t>35906A306</t>
  </si>
  <si>
    <t>BF0HZC2</t>
  </si>
  <si>
    <t>GENOMIC HEALTH INC Earnings 3Q17</t>
  </si>
  <si>
    <t>GLATFELTER Earnings 3Q17</t>
  </si>
  <si>
    <t>GRANITE CONSTRUCTION INC Earnings 3Q17</t>
  </si>
  <si>
    <t>HANESBRANDS INC Earnings 3Q17</t>
  </si>
  <si>
    <t>HERBALIFE LTD Earnings 3Q17</t>
  </si>
  <si>
    <t>INTERNATIONAL GAME TECHNOLOG Earnings 3Q17</t>
  </si>
  <si>
    <t>INNOPHOS HOLDINGS INC Earnings 3Q17</t>
  </si>
  <si>
    <t>LYDALL INC Earnings 3Q17</t>
  </si>
  <si>
    <t>LANTHEUS HOLDINGS INC Earnings 3Q17</t>
  </si>
  <si>
    <t>BP8S8J5</t>
  </si>
  <si>
    <t>GRAND CANYON EDUCATION INC Earnings 3Q17</t>
  </si>
  <si>
    <t>LIFEPOINT HEALTH INC Earnings 3Q17</t>
  </si>
  <si>
    <t>MAGELLAN HEALTH INC PEAD 3Q17</t>
  </si>
  <si>
    <t>MACOM TECHNOLOGY SOLUTIONS H Earnings 3Q17</t>
  </si>
  <si>
    <t>NANOMETRICS INC Earnings 3Q17</t>
  </si>
  <si>
    <t>NEWFIELD EXPLORATION CO Earnings 3Q17</t>
  </si>
  <si>
    <t>INSPERITY INC Earnings 3Q17</t>
  </si>
  <si>
    <t>PAYCOM SOFTWARE INC Earnings 3Q17</t>
  </si>
  <si>
    <t>QUAD GRAPHICS INC Earnings 3Q17</t>
  </si>
  <si>
    <t>RADIAN GROUP INC Earnings 3Q17</t>
  </si>
  <si>
    <t>RANGE RESOURCES CORP Earnings 3Q17</t>
  </si>
  <si>
    <t>SAIA INC PEAD 3Q17</t>
  </si>
  <si>
    <t>SP PLUS CORP Earnings 3Q17</t>
  </si>
  <si>
    <t>TEGNA INC Earnings 3Q17</t>
  </si>
  <si>
    <t>UNDER ARMOUR INC-CLASS A Earnings 3Q17</t>
  </si>
  <si>
    <t>VIRTUS INVESTMENT PARTNERS PEAD 3Q17</t>
  </si>
  <si>
    <t>WAGEWORKS INC Earnings 3Q17</t>
  </si>
  <si>
    <t>ENCORE WIRE CORP Earnings 3Q17</t>
  </si>
  <si>
    <t>XEROX CORP Earnings 3Q17</t>
  </si>
  <si>
    <t>BYWTW73</t>
  </si>
  <si>
    <t>YANDEX NV-A PEAD 3Q17</t>
  </si>
  <si>
    <t>EXEL</t>
  </si>
  <si>
    <t>IXYS</t>
  </si>
  <si>
    <t>OSUR</t>
  </si>
  <si>
    <t>NGVT</t>
  </si>
  <si>
    <t>SWIR</t>
  </si>
  <si>
    <t>NVMI</t>
  </si>
  <si>
    <t>Cost Est. ($)</t>
  </si>
  <si>
    <t>DLPH 08/18/2017 87.5 Put</t>
  </si>
  <si>
    <t>DLPH170818P00087500</t>
  </si>
  <si>
    <t>SOHU.COM INC PEAD 3Q17</t>
  </si>
  <si>
    <t>ROGERS CORP PEAD 3Q17</t>
  </si>
  <si>
    <t>INTEGRATED DEVICE TECH INC PEAD 3Q17</t>
  </si>
  <si>
    <t>HESKA CORP PEAD 3Q17</t>
  </si>
  <si>
    <t>AKORN INC PEAD 3Q17</t>
  </si>
  <si>
    <t>ALEXANDER &amp; BALDWIN INC Earnings 3Q17</t>
  </si>
  <si>
    <t>ANTERO RESOURCES CORP Earnings 3Q17</t>
  </si>
  <si>
    <t>ASTRONICS CORP Earnings 3Q17</t>
  </si>
  <si>
    <t>BELDEN INC Earnings 3Q17</t>
  </si>
  <si>
    <t>BUNGE LTD Earnings 3Q17</t>
  </si>
  <si>
    <t>BROOKS AUTOMATION INC Earnings 3Q17</t>
  </si>
  <si>
    <t>GLOBAL BRASS &amp; COPPER HOLDIN Earnings 3Q17</t>
  </si>
  <si>
    <t>CA INC Earnings 3Q17</t>
  </si>
  <si>
    <t>CHEESECAKE FACTORY INC/THE Earnings 3Q17</t>
  </si>
  <si>
    <t>CARDTRONICS PLC - A Earnings 3Q17</t>
  </si>
  <si>
    <t>CAVIUM INC Earnings 3Q17</t>
  </si>
  <si>
    <t>CHINA BIOLOGIC PRODUCTS HOLD Earnings 3Q17</t>
  </si>
  <si>
    <t>BF0G7L2</t>
  </si>
  <si>
    <t>COMMUNITY BANK SYSTEM INC PEAD 3Q17</t>
  </si>
  <si>
    <t>CF INDUSTRIES HOLDINGS INC Earnings 3Q17</t>
  </si>
  <si>
    <t>CLEARWATER PAPER CORP Earnings 3Q17</t>
  </si>
  <si>
    <t>CIRRUS LOGIC INC Earnings 3Q17</t>
  </si>
  <si>
    <t>CSG SYSTEMS INTL INC Earnings 3Q17</t>
  </si>
  <si>
    <t>CAESARSTONE LTD Earnings 3Q17</t>
  </si>
  <si>
    <t>CENTURYLINK INC Earnings 3Q17</t>
  </si>
  <si>
    <t>DANA INC PEAD 3Q17</t>
  </si>
  <si>
    <t>3D SYSTEMS CORP Earnings 3Q17</t>
  </si>
  <si>
    <t>DELEK US HOLDINGS INC Earnings 3Q17</t>
  </si>
  <si>
    <t>24665A103</t>
  </si>
  <si>
    <t>BF5P189</t>
  </si>
  <si>
    <t>NIC INC Earnings 3Q17</t>
  </si>
  <si>
    <t>ENERGIZER HOLDINGS INC Earnings 3Q17</t>
  </si>
  <si>
    <t>EXELIXIS INC Earnings 3Q17</t>
  </si>
  <si>
    <t>30161Q104</t>
  </si>
  <si>
    <t>SPX FLOW INC Earnings 3Q17</t>
  </si>
  <si>
    <t>HABIT RESTAURANTS INC/THE-A Earnings 3Q17</t>
  </si>
  <si>
    <t>HCI GROUP INC Earnings 3Q17</t>
  </si>
  <si>
    <t>HEALTH INSURANCE INNOVATIO-A Earnings 3Q17</t>
  </si>
  <si>
    <t>INTERCEPT PHARMACEUTICALS IN PEAD 3Q17</t>
  </si>
  <si>
    <t>ITRON INC Earnings 3Q17</t>
  </si>
  <si>
    <t>IXYS CORPORATION Earnings 3Q17</t>
  </si>
  <si>
    <t>46600W106</t>
  </si>
  <si>
    <t>KULICKE &amp; SOFFA INDUSTRIES Earnings 3Q17</t>
  </si>
  <si>
    <t>KENNAMETAL INC Earnings 3Q17</t>
  </si>
  <si>
    <t>LITTELFUSE INC Earnings 3Q17</t>
  </si>
  <si>
    <t>LHC GROUP INC Earnings 3Q17</t>
  </si>
  <si>
    <t>MANTECH INTERNATIONAL CORP-A Earnings 3Q17</t>
  </si>
  <si>
    <t>MASIMO CORP Earnings 3Q17</t>
  </si>
  <si>
    <t>MOLINA HEALTHCARE INC Earnings 3Q17</t>
  </si>
  <si>
    <t>MATADOR RESOURCES CO Earnings 3Q17</t>
  </si>
  <si>
    <t>MERITOR INC Earnings 3Q17</t>
  </si>
  <si>
    <t>MURPHY OIL CORP Earnings 3Q17</t>
  </si>
  <si>
    <t>NEWMARKET CORP Earnings 3Q17</t>
  </si>
  <si>
    <t>INGEVITY CORP Earnings 3Q17</t>
  </si>
  <si>
    <t>45688C107</t>
  </si>
  <si>
    <t>BD4LHG4</t>
  </si>
  <si>
    <t>INSIGHT ENTERPRISES INC Earnings 3Q17</t>
  </si>
  <si>
    <t>NOVA MEASURING INSTRUMENTS Earnings 3Q17</t>
  </si>
  <si>
    <t>OIL STATES INTERNATIONAL INC PEAD 3Q17</t>
  </si>
  <si>
    <t>OLIN CORP PEAD 3Q17</t>
  </si>
  <si>
    <t>ORBOTECH LTD Earnings 3Q17</t>
  </si>
  <si>
    <t>ORASURE TECHNOLOGIES INC Earnings 3Q17</t>
  </si>
  <si>
    <t>68554V108</t>
  </si>
  <si>
    <t>PILGRIM'S PRIDE CORP Earnings 3Q17</t>
  </si>
  <si>
    <t>QUALYS INC Earnings 3Q17</t>
  </si>
  <si>
    <t>STURM RUGER &amp; CO INC Earnings 3Q17</t>
  </si>
  <si>
    <t>RUDOLPH TECHNOLOGIES INC Earnings 3Q17</t>
  </si>
  <si>
    <t>SHENANDOAH TELECOMMUNICATION Earnings 3Q17</t>
  </si>
  <si>
    <t>SCRIPPS NETWORKS INTER-CL A PEAD 3Q17</t>
  </si>
  <si>
    <t>SODASTREAM INTERNATIONAL LTD Earnings 3Q17</t>
  </si>
  <si>
    <t>SUMMIT MATERIALS INC -CL A Earnings 3Q17</t>
  </si>
  <si>
    <t>SIERRA WIRELESS INC Earnings 3Q17</t>
  </si>
  <si>
    <t>SCHWEITZER-MAUDUIT INTL INC Earnings 3Q17</t>
  </si>
  <si>
    <t>TIMKENSTEEL CORP PEAD 3Q17</t>
  </si>
  <si>
    <t>TESLA INC Earnings 3Q17</t>
  </si>
  <si>
    <t>TTM TECHNOLOGIES Earnings 3Q17</t>
  </si>
  <si>
    <t>TAKE-TWO INTERACTIVE SOFTWRE Earnings 3Q17</t>
  </si>
  <si>
    <t>VERITIV CORP Earnings 3Q17</t>
  </si>
  <si>
    <t>WALKER &amp; DUNLOP INC Earnings 3Q17</t>
  </si>
  <si>
    <t>WRIGHT MEDICAL GROUP NV Earnings 3Q17</t>
  </si>
  <si>
    <t>Kinder Morgan Inc Value-L/S</t>
  </si>
  <si>
    <t>ACIA</t>
  </si>
  <si>
    <t>PI</t>
  </si>
  <si>
    <t>COT</t>
  </si>
  <si>
    <t>NOVT</t>
  </si>
  <si>
    <t>ACLS</t>
  </si>
  <si>
    <t>HSC</t>
  </si>
  <si>
    <t>MOD</t>
  </si>
  <si>
    <t>KAI</t>
  </si>
  <si>
    <t>UNDER ARMOUR INC-CLASS A PEAD 3Q17</t>
  </si>
  <si>
    <t>RANGE RESOURCES CORP PEAD 3Q17</t>
  </si>
  <si>
    <t>QUAD GRAPHICS INC PEAD 3Q17</t>
  </si>
  <si>
    <t>INSPERITY INC PEAD 3Q17</t>
  </si>
  <si>
    <t>NEWFIELD EXPLORATION CO PEAD 3Q17</t>
  </si>
  <si>
    <t>MACOM TECHNOLOGY SOLUTIONS H PEAD 3Q17</t>
  </si>
  <si>
    <t>LANTHEUS HOLDINGS INC PEAD 3Q17</t>
  </si>
  <si>
    <t>LYDALL INC PEAD 3Q17</t>
  </si>
  <si>
    <t>INTERNATIONAL GAME TECHNOLOG PEAD 3Q17</t>
  </si>
  <si>
    <t>FRONTIER COMMUNICATIONS CORP PEAD 3Q17</t>
  </si>
  <si>
    <t>FARO TECHNOLOGIES INC PEAD 3Q17</t>
  </si>
  <si>
    <t>COHERENT INC PEAD 3Q17</t>
  </si>
  <si>
    <t>CONSOL ENERGY INC PEAD 3Q17</t>
  </si>
  <si>
    <t>APPLIED OPTOELECTRONICS INC Earnings 3Q17</t>
  </si>
  <si>
    <t>AMERISOURCEBERGEN CORP Earnings 3Q17</t>
  </si>
  <si>
    <t>ACACIA COMMUNICATIONS INC Earnings 3Q17</t>
  </si>
  <si>
    <t>00401C108</t>
  </si>
  <si>
    <t>BYXPCC5</t>
  </si>
  <si>
    <t>AXCELIS TECHNOLOGIES INC Earnings 3Q17</t>
  </si>
  <si>
    <t>BD420Q8</t>
  </si>
  <si>
    <t>ACXIOM CORP Earnings 3Q17</t>
  </si>
  <si>
    <t>AEGION CORP PEAD 3Q17</t>
  </si>
  <si>
    <t>ALBANY INTL CORP-CL A PEAD 3Q17</t>
  </si>
  <si>
    <t>AMC NETWORKS INC-A Earnings 3Q17</t>
  </si>
  <si>
    <t>ANDERSONS INC/THE Earnings 3Q17</t>
  </si>
  <si>
    <t>ANI PHARMACEUTICALS INC Earnings 3Q17</t>
  </si>
  <si>
    <t>APACHE CORP Earnings 3Q17</t>
  </si>
  <si>
    <t>ASHLAND GLOBAL HOLDINGS INC PEAD 3Q17</t>
  </si>
  <si>
    <t>BUILDERS FIRSTSOURCE INC Earnings 3Q17</t>
  </si>
  <si>
    <t>BMC STOCK HOLDINGS INC Earnings 3Q17</t>
  </si>
  <si>
    <t>COGENT COMMUNICATIONS HOLDIN Earnings 3Q17</t>
  </si>
  <si>
    <t>CEVA INC Earnings 3Q17</t>
  </si>
  <si>
    <t>CHUY'S HOLDINGS INC Earnings 3Q17</t>
  </si>
  <si>
    <t>COLUMBUS MCKINNON CORP/NY PEAD 3Q17</t>
  </si>
  <si>
    <t>CONSOLIDATED COMMUNICATIONS Earnings 3Q17</t>
  </si>
  <si>
    <t>COMMSCOPE HOLDING CO INC Earnings 3Q17</t>
  </si>
  <si>
    <t>COTT CORPORATION Earnings 3Q17</t>
  </si>
  <si>
    <t>22163N106</t>
  </si>
  <si>
    <t>COOPER-STANDARD HOLDING Earnings 3Q17</t>
  </si>
  <si>
    <t>CONTROL4 CORP Earnings 3Q17</t>
  </si>
  <si>
    <t>CUBIC CORP Earnings 3Q17</t>
  </si>
  <si>
    <t>DORMAN PRODUCTS INC PEAD 3Q17</t>
  </si>
  <si>
    <t>ENLINK MIDSTREAM LLC PEAD 3Q17</t>
  </si>
  <si>
    <t>ENSIGN GROUP INC/THE Earnings 3Q17</t>
  </si>
  <si>
    <t>FRESH DEL MONTE PRODUCE INC PEAD 3Q17</t>
  </si>
  <si>
    <t>FLUOR CORP Earnings 3Q17</t>
  </si>
  <si>
    <t>FLEETCOR TECHNOLOGIES INC Earnings 3Q17</t>
  </si>
  <si>
    <t>FMC CORP PEAD 3Q17</t>
  </si>
  <si>
    <t>GCP APPLIED TECHNOLOGIES Earnings 3Q17</t>
  </si>
  <si>
    <t>GASLOG LTD Earnings 3Q17</t>
  </si>
  <si>
    <t>GTT COMMUNICATIONS INC Earnings 3Q17</t>
  </si>
  <si>
    <t>HARSCO CORP Earnings 3Q17</t>
  </si>
  <si>
    <t>HORIZON GLOBAL CORP PEAD 3Q17</t>
  </si>
  <si>
    <t>INCYTE CORP PEAD 3Q17</t>
  </si>
  <si>
    <t>KADANT INC PEAD 3Q17</t>
  </si>
  <si>
    <t>48282T104</t>
  </si>
  <si>
    <t>KOPPERS HOLDINGS INC Earnings 3Q17</t>
  </si>
  <si>
    <t>LUMBER LIQUIDATORS HOLDINGS PEAD 3Q17</t>
  </si>
  <si>
    <t>LEXICON PHARMACEUTICALS INC PEAD 3Q17</t>
  </si>
  <si>
    <t>MERCADOLIBRE INC Earnings 3Q17</t>
  </si>
  <si>
    <t>MAXIMUS INC Earnings 3Q17</t>
  </si>
  <si>
    <t>MODINE MANUFACTURING CO PEAD 3Q17</t>
  </si>
  <si>
    <t>MOSAIC CO/THE PEAD 3Q17</t>
  </si>
  <si>
    <t>MRC GLOBAL INC Earnings 3Q17</t>
  </si>
  <si>
    <t>MINERALS TECHNOLOGIES INC Earnings 3Q17</t>
  </si>
  <si>
    <t>NOVANTA INC Earnings 3Q17</t>
  </si>
  <si>
    <t>67000B104</t>
  </si>
  <si>
    <t>BD8S5H8</t>
  </si>
  <si>
    <t>PBF ENERGY INC-CLASS A Earnings 3Q17</t>
  </si>
  <si>
    <t>IMPINJ INC Earnings 3Q17</t>
  </si>
  <si>
    <t>BYYGJZ9</t>
  </si>
  <si>
    <t>PERFICIENT INC Earnings 3Q17</t>
  </si>
  <si>
    <t>QUALITY SYSTEMS INC PEAD 3Q17</t>
  </si>
  <si>
    <t>ROYAL CARIBBEAN CRUISES LTD PEAD 3Q17</t>
  </si>
  <si>
    <t>REGENERON PHARMACEUTICALS Earnings 3Q17</t>
  </si>
  <si>
    <t>SALLY BEAUTY HOLDINGS INC Earnings 3Q17</t>
  </si>
  <si>
    <t>SHAKE SHACK INC - CLASS A Earnings 3Q17</t>
  </si>
  <si>
    <t>SM ENERGY CO Earnings 3Q17</t>
  </si>
  <si>
    <t>SUPER MICRO COMPUTER INC Earnings 3Q17</t>
  </si>
  <si>
    <t>SPX CORP Earnings 3Q17</t>
  </si>
  <si>
    <t>EW SCRIPPS CO/THE-A Earnings 3Q17</t>
  </si>
  <si>
    <t>SYNAPTICS INC Earnings 3Q17</t>
  </si>
  <si>
    <t>TELEFLEX INC Earnings 3Q17</t>
  </si>
  <si>
    <t>TREEHOUSE FOODS INC Earnings 3Q17</t>
  </si>
  <si>
    <t>TIVO CORP Earnings 3Q17</t>
  </si>
  <si>
    <t>UNIVERSAL ELECTRONICS INC Earnings 3Q17</t>
  </si>
  <si>
    <t>UNIT CORP Earnings 3Q17</t>
  </si>
  <si>
    <t>UNIVERSAL CORP/VA Earnings 3Q17</t>
  </si>
  <si>
    <t>MARRIOTT VACATIONS WORLD Earnings 3Q17</t>
  </si>
  <si>
    <t>VISHAY INTERTECHNOLOGY INC Earnings 3Q17</t>
  </si>
  <si>
    <t>WEB.COM GROUP INC Earnings 3Q17</t>
  </si>
  <si>
    <t>WINGSTOP INC Earnings 3Q17</t>
  </si>
  <si>
    <t>WILLDAN GROUP INC Earnings 3Q17</t>
  </si>
  <si>
    <t>WESTLAKE CHEMICAL CORP Earnings 3Q17</t>
  </si>
  <si>
    <t>WORLD ACCEPTANCE CORP Earnings 3Q17</t>
  </si>
  <si>
    <t>INTERSECT ENT INC PEAD 3Q17</t>
  </si>
  <si>
    <t>PRTK</t>
  </si>
  <si>
    <t>CENX</t>
  </si>
  <si>
    <t>CYTK</t>
  </si>
  <si>
    <t>AXGN</t>
  </si>
  <si>
    <t>CWST</t>
  </si>
  <si>
    <t>VNDA</t>
  </si>
  <si>
    <t>KEM</t>
  </si>
  <si>
    <t>NWL 08/18/2017 $52.50 Put</t>
  </si>
  <si>
    <t>NWL170818P00052500</t>
  </si>
  <si>
    <t>NWL 08/18/2017 $50 Put</t>
  </si>
  <si>
    <t>NWL170818P00050000</t>
  </si>
  <si>
    <t>METLIFE INC Value-L/S</t>
  </si>
  <si>
    <t>DELPHI AUTOMOTIVE PLC PEAD 3Q17</t>
  </si>
  <si>
    <t>LEAR CORP Value-L/S</t>
  </si>
  <si>
    <t>TENNECO INC Value-L/S</t>
  </si>
  <si>
    <t>MAGNA INTERNATIONAL INC Value-L/S</t>
  </si>
  <si>
    <t>BORGWARNER INC Value-L/S</t>
  </si>
  <si>
    <t>DORMAN PRODUCTS INC Value-L/S</t>
  </si>
  <si>
    <t>WALKER &amp; DUNLOP INC PEAD 3Q17</t>
  </si>
  <si>
    <t>VERITIV CORP PEAD 3Q17</t>
  </si>
  <si>
    <t>TAKE-TWO INTERACTIVE SOFTWRE PEAD 3Q17</t>
  </si>
  <si>
    <t>TTM TECHNOLOGIES PEAD 3Q17</t>
  </si>
  <si>
    <t>STURM RUGER &amp; CO INC PEAD 3Q17</t>
  </si>
  <si>
    <t>ORASURE TECHNOLOGIES INC PEAD 3Q17</t>
  </si>
  <si>
    <t>NOVA MEASURING INSTRUMENTS PEAD 3Q17</t>
  </si>
  <si>
    <t>INSIGHT ENTERPRISES INC PEAD 3Q17</t>
  </si>
  <si>
    <t>MERITOR INC PEAD 3Q17</t>
  </si>
  <si>
    <t>MOLINA HEALTHCARE INC PEAD 3Q17</t>
  </si>
  <si>
    <t>MANTECH INTERNATIONAL CORP-A PEAD 3Q17</t>
  </si>
  <si>
    <t>LITTELFUSE INC PEAD 3Q17</t>
  </si>
  <si>
    <t>KULICKE &amp; SOFFA INDUSTRIES PEAD 3Q17</t>
  </si>
  <si>
    <t>IXYS CORPORATION PEAD 3Q17</t>
  </si>
  <si>
    <t>ITRON INC PEAD 3Q17</t>
  </si>
  <si>
    <t>HEALTH INSURANCE INNOVATIO-A PEAD 3Q17</t>
  </si>
  <si>
    <t>SPX FLOW INC PEAD 3Q17</t>
  </si>
  <si>
    <t>EXELIXIS INC PEAD 3Q17</t>
  </si>
  <si>
    <t>ENERGIZER HOLDINGS INC PEAD 3Q17</t>
  </si>
  <si>
    <t>3D SYSTEMS CORP PEAD 3Q17</t>
  </si>
  <si>
    <t>CENTURYLINK INC PEAD 3Q17</t>
  </si>
  <si>
    <t>CAESARSTONE LTD PEAD 3Q17</t>
  </si>
  <si>
    <t>CHINA BIOLOGIC PRODUCTS HOLD PEAD 3Q17</t>
  </si>
  <si>
    <t>CAVIUM INC PEAD 3Q17</t>
  </si>
  <si>
    <t>CARDTRONICS PLC - A PEAD 3Q17</t>
  </si>
  <si>
    <t>CHEESECAKE FACTORY INC/THE PEAD 3Q17</t>
  </si>
  <si>
    <t>ASTRONICS CORP PEAD 3Q17</t>
  </si>
  <si>
    <t>AMC ENTERTAINMENT HLDS-CL A Earnings 3Q17</t>
  </si>
  <si>
    <t>ARRIS INTERNATIONAL PLC PEAD 3Q17</t>
  </si>
  <si>
    <t>AVISTA CORP PEAD 3Q17</t>
  </si>
  <si>
    <t>AXOGEN INC PEAD 3Q17</t>
  </si>
  <si>
    <t>05463X106</t>
  </si>
  <si>
    <t>B7254K9</t>
  </si>
  <si>
    <t>GENERAL CABLE CORP PEAD 3Q17</t>
  </si>
  <si>
    <t>BLUEBIRD BIO INC PEAD 3Q17</t>
  </si>
  <si>
    <t>CINCINNATI BELL INC Earnings 3Q17</t>
  </si>
  <si>
    <t>CENTURY ALUMINUM COMPANY PEAD 3Q17</t>
  </si>
  <si>
    <t>CLOVIS ONCOLOGY INC PEAD 3Q17</t>
  </si>
  <si>
    <t>CASELLA WASTE SYSTEMS INC-A PEAD 3Q17</t>
  </si>
  <si>
    <t>CYTOKINETICS INC PEAD 3Q17</t>
  </si>
  <si>
    <t>23282W605</t>
  </si>
  <si>
    <t>BBBSBJ5</t>
  </si>
  <si>
    <t>TABLEAU SOFTWARE INC-CL A PEAD 3Q17</t>
  </si>
  <si>
    <t>DYNAVAX TECHNOLOGIES CORP PEAD 3Q17</t>
  </si>
  <si>
    <t>GLAUKOS CORP PEAD 3Q17</t>
  </si>
  <si>
    <t>HMS HOLDINGS CORP Earnings 3Q17</t>
  </si>
  <si>
    <t>HRG GROUP INC Earnings 3Q17</t>
  </si>
  <si>
    <t>HUBSPOT INC PEAD 3Q17</t>
  </si>
  <si>
    <t>INSTALLED BUILDING PRODUCTS Earnings 3Q17</t>
  </si>
  <si>
    <t>KEMET CORP PEAD 3Q17</t>
  </si>
  <si>
    <t>LCI INDUSTRIES Earnings 3Q17</t>
  </si>
  <si>
    <t>MACROGENICS INC PEAD 3Q17</t>
  </si>
  <si>
    <t>OMEGA PROTEIN CORP PEAD 3Q17</t>
  </si>
  <si>
    <t>ONEMAIN HOLDINGS INC PEAD 3Q17</t>
  </si>
  <si>
    <t>SPARK THERAPEUTICS INC PEAD 3Q17</t>
  </si>
  <si>
    <t>PACIRA PHARMACEUTICALS INC PEAD 3Q17</t>
  </si>
  <si>
    <t>PARATEK PHARMACEUTICALS INC PEAD 3Q17</t>
  </si>
  <si>
    <t>BSDHYJ0</t>
  </si>
  <si>
    <t>Q2 HOLDINGS INC PEAD 3Q17</t>
  </si>
  <si>
    <t>REALPAGE INC PEAD 3Q17</t>
  </si>
  <si>
    <t>SPARK ENERGY INC-CLASS A Earnings 3Q17</t>
  </si>
  <si>
    <t>SQUARE INC - A PEAD 3Q17</t>
  </si>
  <si>
    <t>STAMPS.COM INC PEAD 3Q17</t>
  </si>
  <si>
    <t>TELADOC INC PEAD 3Q17</t>
  </si>
  <si>
    <t>TELEPHONE AND DATA SYSTEMS Earnings 3Q17</t>
  </si>
  <si>
    <t>US CELLULAR CORP Earnings 3Q17</t>
  </si>
  <si>
    <t>VULCAN MATERIALS CO PEAD 3Q17</t>
  </si>
  <si>
    <t>VANDA PHARMACEUTICALS INC PEAD 3Q17</t>
  </si>
  <si>
    <t>B12W3P6</t>
  </si>
  <si>
    <t>WELLCARE HEALTH PLANS INC Earnings 3Q17</t>
  </si>
  <si>
    <t>ADIENT PLC (Old) Value-L/S</t>
  </si>
  <si>
    <t>COWN</t>
  </si>
  <si>
    <t>ENTL</t>
  </si>
  <si>
    <t>BDX</t>
  </si>
  <si>
    <t>KNSL</t>
  </si>
  <si>
    <t>WIFI</t>
  </si>
  <si>
    <t>SEM</t>
  </si>
  <si>
    <t>NDRM</t>
  </si>
  <si>
    <t>SCG</t>
  </si>
  <si>
    <t>TCMD</t>
  </si>
  <si>
    <t>FRPT</t>
  </si>
  <si>
    <t>TTEC</t>
  </si>
  <si>
    <t>CUTR</t>
  </si>
  <si>
    <t>WORLD ACCEPTANCE CORP PEAD 3Q17</t>
  </si>
  <si>
    <t>WILLDAN GROUP INC PEAD 3Q17</t>
  </si>
  <si>
    <t>UNIT CORP PEAD 3Q17</t>
  </si>
  <si>
    <t>TIVO CORP PEAD 3Q17</t>
  </si>
  <si>
    <t>SYNAPTICS INC PEAD 3Q17</t>
  </si>
  <si>
    <t>EW SCRIPPS CO/THE-A PEAD 3Q17</t>
  </si>
  <si>
    <t>SPX CORP PEAD 3Q17</t>
  </si>
  <si>
    <t>SM ENERGY CO PEAD 3Q17</t>
  </si>
  <si>
    <t>REGENERON PHARMACEUTICALS PEAD 3Q17</t>
  </si>
  <si>
    <t>IMPINJ INC PEAD 3Q17</t>
  </si>
  <si>
    <t>NOVANTA INC PEAD 3Q17</t>
  </si>
  <si>
    <t>MAXIMUS INC PEAD 3Q17</t>
  </si>
  <si>
    <t>MERCADOLIBRE INC PEAD 3Q17</t>
  </si>
  <si>
    <t>HARSCO CORP PEAD 3Q17</t>
  </si>
  <si>
    <t>FLEETCOR TECHNOLOGIES INC PEAD 3Q17</t>
  </si>
  <si>
    <t>ENSIGN GROUP INC/THE PEAD 3Q17</t>
  </si>
  <si>
    <t>CUBIC CORP PEAD 3Q17</t>
  </si>
  <si>
    <t>CONTROL4 CORP PEAD 3Q17</t>
  </si>
  <si>
    <t>COOPER-STANDARD HOLDING PEAD 3Q17</t>
  </si>
  <si>
    <t>COMMSCOPE HOLDING CO INC PEAD 3Q17</t>
  </si>
  <si>
    <t>CHUY'S HOLDINGS INC PEAD 3Q17</t>
  </si>
  <si>
    <t>CEVA INC PEAD 3Q17</t>
  </si>
  <si>
    <t>BUILDERS FIRSTSOURCE INC PEAD 3Q17</t>
  </si>
  <si>
    <t>APACHE CORP PEAD 3Q17</t>
  </si>
  <si>
    <t>ACXIOM CORP PEAD 3Q17</t>
  </si>
  <si>
    <t>AXCELIS TECHNOLOGIES INC PEAD 3Q17</t>
  </si>
  <si>
    <t>ACACIA COMMUNICATIONS INC PEAD 3Q17</t>
  </si>
  <si>
    <t>AMAG PHARMACEUTICALS INC PEAD 3Q17</t>
  </si>
  <si>
    <t>AMN HEALTHCARE SERVICES INC PEAD 3Q17</t>
  </si>
  <si>
    <t>AXALTA COATING SYSTEMS LTD PEAD 3Q17</t>
  </si>
  <si>
    <t>BECTON DICKINSON AND CO PEAD 3Q17</t>
  </si>
  <si>
    <t>SOTHEBY'S PEAD 3Q17</t>
  </si>
  <si>
    <t>BIO-RAD LABORATORIES-A PEAD 3Q17</t>
  </si>
  <si>
    <t>BENEFITFOCUS INC PEAD 3Q17</t>
  </si>
  <si>
    <t>BRUKER CORP PEAD 3Q17</t>
  </si>
  <si>
    <t>CAESARS ACQUISITION CO-CL A PEAD 3Q17</t>
  </si>
  <si>
    <t>CALLIDUS SOFTWARE INC PEAD 3Q17</t>
  </si>
  <si>
    <t>AVIS BUDGET GROUP INC Earnings 3Q17</t>
  </si>
  <si>
    <t>CARBONITE INC PEAD 3Q17</t>
  </si>
  <si>
    <t>CENTURY COMMUNITIES INC PEAD 3Q17</t>
  </si>
  <si>
    <t>CENTENNIAL RESOURCE DEVELO-A Earnings 3Q17</t>
  </si>
  <si>
    <t>SEACOR HOLDINGS INC PEAD 3Q17</t>
  </si>
  <si>
    <t>COWEN INC PEAD 3Q17</t>
  </si>
  <si>
    <t>BZ1J497</t>
  </si>
  <si>
    <t>CORNERSTONE ONDEMAND INC PEAD 3Q17</t>
  </si>
  <si>
    <t>CUTERA INC Earnings 3Q17</t>
  </si>
  <si>
    <t>DIPLOMAT PHARMACY INC Earnings 3Q17</t>
  </si>
  <si>
    <t>EMERGENT BIOSOLUTIONS INC PEAD 3Q17</t>
  </si>
  <si>
    <t>ENTELLUS MEDICAL INC PEAD 3Q17</t>
  </si>
  <si>
    <t>29363K105</t>
  </si>
  <si>
    <t>BVFPYH1</t>
  </si>
  <si>
    <t>ESTERLINE TECHNOLOGIES CORP PEAD 3Q17</t>
  </si>
  <si>
    <t>FIVE9 INC PEAD 3Q17</t>
  </si>
  <si>
    <t>FIESTA RESTAURANT GROUP Earnings 3Q17</t>
  </si>
  <si>
    <t>FRESHPET INC Earnings 3Q17</t>
  </si>
  <si>
    <t>BS7K7M9</t>
  </si>
  <si>
    <t>GRUBHUB INC PEAD 3Q17</t>
  </si>
  <si>
    <t>II-VI INC Earnings 3Q17</t>
  </si>
  <si>
    <t>INPHI CORP Earnings 3Q17</t>
  </si>
  <si>
    <t>IRONWOOD PHARMACEUTICALS INC PEAD 3Q17</t>
  </si>
  <si>
    <t>JUNO THERAPEUTICS INC PEAD 3Q17</t>
  </si>
  <si>
    <t>KINSALE CAPITAL GROUP INC PEAD 3Q17</t>
  </si>
  <si>
    <t>49714P108</t>
  </si>
  <si>
    <t>BD1MGQ3</t>
  </si>
  <si>
    <t>LIBERTY GLOBAL PLC-A Earnings 3Q17</t>
  </si>
  <si>
    <t>LIGAND PHARMACEUTICALS Earnings 3Q17</t>
  </si>
  <si>
    <t>MICROCHIP TECHNOLOGY INC PEAD 3Q17</t>
  </si>
  <si>
    <t>MIMECAST LTD Earnings 3Q17</t>
  </si>
  <si>
    <t>MSA SAFETY INC PEAD 3Q17</t>
  </si>
  <si>
    <t>MASTEC INC PEAD 3Q17</t>
  </si>
  <si>
    <t>NEUROCRINE BIOSCIENCES INC PEAD 3Q17</t>
  </si>
  <si>
    <t>NOBLE ENERGY INC PEAD 3Q17</t>
  </si>
  <si>
    <t>NEURODERM LTD PEAD 3Q17</t>
  </si>
  <si>
    <t>BSHZ401</t>
  </si>
  <si>
    <t>NEW RELIC INC PEAD 3Q17</t>
  </si>
  <si>
    <t>NELNET INC-CL A Earnings 3Q17</t>
  </si>
  <si>
    <t>NATIONSTAR MORTGAGE HOLDINGS PEAD 3Q17</t>
  </si>
  <si>
    <t>UNIVERSAL DISPLAY CORP PEAD 3Q17</t>
  </si>
  <si>
    <t>INSULET CORP PEAD 3Q17</t>
  </si>
  <si>
    <t>RITCHIE BROS AUCTIONEERS Earnings 3Q17</t>
  </si>
  <si>
    <t>RADIUS HEALTH INC PEAD 3Q17</t>
  </si>
  <si>
    <t>RESOLUTE ENERGY CORP Earnings 3Q17</t>
  </si>
  <si>
    <t>RSP PERMIAN INC Earnings 3Q17</t>
  </si>
  <si>
    <t>SCANA CORP PEAD 3Q17</t>
  </si>
  <si>
    <t>80589M102</t>
  </si>
  <si>
    <t>SELECT MEDICAL HOLDINGS CORP PEAD 3Q17</t>
  </si>
  <si>
    <t>81619Q105</t>
  </si>
  <si>
    <t>B4MF0Q6</t>
  </si>
  <si>
    <t>SEMGROUP CORP-CLASS A Earnings 3Q17</t>
  </si>
  <si>
    <t>TACTILE SYSTEMS TECHNOLOGY I Earnings 3Q17</t>
  </si>
  <si>
    <t>87357P100</t>
  </si>
  <si>
    <t>BZB1XF2</t>
  </si>
  <si>
    <t>TENET HEALTHCARE CORP Earnings 3Q17</t>
  </si>
  <si>
    <t>TELETECH HOLDINGS INC Earnings 3Q17</t>
  </si>
  <si>
    <t>UBIQUITI NETWORKS INC PEAD 3Q17</t>
  </si>
  <si>
    <t>VEECO INSTRUMENTS INC PEAD 3Q17</t>
  </si>
  <si>
    <t>VARONIS SYSTEMS INC PEAD 3Q17</t>
  </si>
  <si>
    <t>BOINGO WIRELESS INC PEAD 3Q17</t>
  </si>
  <si>
    <t>09739C102</t>
  </si>
  <si>
    <t>B603XW3</t>
  </si>
  <si>
    <t>WEIGHT WATCHERS INTL INC PEAD 3Q17</t>
  </si>
  <si>
    <t>ACCELERON PHARMA INC PEAD 3Q17</t>
  </si>
  <si>
    <t>XENCOR INC Earnings 3Q17</t>
  </si>
  <si>
    <t>YELP INC PEAD 3Q17</t>
  </si>
  <si>
    <t>ZENDESK INC PEAD 3Q17</t>
  </si>
  <si>
    <t>CHCT</t>
  </si>
  <si>
    <t>ATKR</t>
  </si>
  <si>
    <t>WELLCARE HEALTH PLANS INC PEAD 3Q17</t>
  </si>
  <si>
    <t>HMS HOLDINGS CORP PEAD 3Q17</t>
  </si>
  <si>
    <t>CINCINNATI BELL INC PEAD 3Q17</t>
  </si>
  <si>
    <t>AMC ENTERTAINMENT HLDS-CL A PEAD 3Q17</t>
  </si>
  <si>
    <t>AXON ENTERPRISE INC Earnings 3Q17</t>
  </si>
  <si>
    <t>ALMOST FAMILY INC Earnings 3Q17</t>
  </si>
  <si>
    <t>AMTRUST FINANCIAL SERVICES Earnings 3Q17</t>
  </si>
  <si>
    <t>ALARM.COM HOLDINGS INC Earnings 3Q17</t>
  </si>
  <si>
    <t>ATKORE INTERNATIONAL GROUP I Earnings 3Q17</t>
  </si>
  <si>
    <t>BDHF495</t>
  </si>
  <si>
    <t>BONANZA CREEK ENERGY INC Earnings 3Q17</t>
  </si>
  <si>
    <t>BIOTELEMETRY INC Earnings 3Q17</t>
  </si>
  <si>
    <t>TOPBUILD CORP Earnings 3Q17</t>
  </si>
  <si>
    <t>COMMUNITY HEALTHCARE TRUST I Earnings 3Q17</t>
  </si>
  <si>
    <t>20369C106</t>
  </si>
  <si>
    <t>BXC87C3</t>
  </si>
  <si>
    <t>CONTINENTAL RESOURCES INC/OK Earnings 3Q17</t>
  </si>
  <si>
    <t>DIODES INC Earnings 3Q17</t>
  </si>
  <si>
    <t>EBIX INC Earnings 3Q17</t>
  </si>
  <si>
    <t>ENERGEN CORP Earnings 3Q17</t>
  </si>
  <si>
    <t>ELDORADO RESORTS INC Earnings 3Q17</t>
  </si>
  <si>
    <t>HERC HOLDINGS INC Earnings 3Q17</t>
  </si>
  <si>
    <t>IONIS PHARMACEUTICALS INC Earnings 3Q17</t>
  </si>
  <si>
    <t>ITT INC PEAD 3Q17</t>
  </si>
  <si>
    <t>MICHAEL KORS HOLDINGS LTD Earnings 3Q17</t>
  </si>
  <si>
    <t>LGI HOMES INC Earnings 3Q17</t>
  </si>
  <si>
    <t>NORWEGIAN CRUISE LINE HOLDIN Earnings 3Q17</t>
  </si>
  <si>
    <t>NUANCE COMMUNICATIONS INC Earnings 3Q17</t>
  </si>
  <si>
    <t>NEWELL BRANDS INC PEAD 3Q17</t>
  </si>
  <si>
    <t>NEXSTAR MEDIA GROUP INC-CL A Earnings 3Q17</t>
  </si>
  <si>
    <t>ON SEMICONDUCTOR CORP PEAD 3Q17</t>
  </si>
  <si>
    <t>PDC ENERGY INC Earnings 3Q17</t>
  </si>
  <si>
    <t>PROVIDENCE SERVICE CORP Earnings 3Q17</t>
  </si>
  <si>
    <t>REVLON INC-CLASS A PEAD 3Q17</t>
  </si>
  <si>
    <t>RED ROBIN GOURMET BURGERS Earnings 3Q17</t>
  </si>
  <si>
    <t>SURGERY PARTNERS INC Earnings 3Q17</t>
  </si>
  <si>
    <t>TARO PHARMACEUTICAL INDUS Earnings 3Q17</t>
  </si>
  <si>
    <t>TUCOWS INC-CLASS A Earnings 3Q17</t>
  </si>
  <si>
    <t>TOOTSIE ROLL INDS PEAD 3Q17</t>
  </si>
  <si>
    <t>TRONOX LTD-CL A Earnings 3Q17</t>
  </si>
  <si>
    <t>US CONCRETE INC Earnings 3Q17</t>
  </si>
  <si>
    <t>VIRTU FINANCIAL INC-CLASS A Earnings 3Q17</t>
  </si>
  <si>
    <t>VIRTUSA CORP Earnings 3Q17</t>
  </si>
  <si>
    <t>CIMAREX ENERGY CO Earnings 3Q17</t>
  </si>
  <si>
    <t>ZEBRA TECHNOLOGIES CORP-CL A Earnings 3Q17</t>
  </si>
  <si>
    <t>Brighthouse Financial Inc Value-L/S</t>
  </si>
  <si>
    <t>BHF</t>
  </si>
  <si>
    <t>ARNA</t>
  </si>
  <si>
    <t>SNHY</t>
  </si>
  <si>
    <t>MYOK</t>
  </si>
  <si>
    <t>XENCOR INC PEAD 3Q17</t>
  </si>
  <si>
    <t>TELETECH HOLDINGS INC PEAD 3Q17</t>
  </si>
  <si>
    <t>TENET HEALTHCARE CORP PEAD 3Q17</t>
  </si>
  <si>
    <t>RSP PERMIAN INC PEAD 3Q17</t>
  </si>
  <si>
    <t>RESOLUTE ENERGY CORP PEAD 3Q17</t>
  </si>
  <si>
    <t>MIMECAST LTD PEAD 3Q17</t>
  </si>
  <si>
    <t>INPHI CORP PEAD 3Q17</t>
  </si>
  <si>
    <t>FRESHPET INC PEAD 3Q17</t>
  </si>
  <si>
    <t>FIESTA RESTAURANT GROUP PEAD 3Q17</t>
  </si>
  <si>
    <t>CUTERA INC PEAD 3Q17</t>
  </si>
  <si>
    <t>FEDERAL AGRIC MTG CORP-CL C Earnings 3Q17</t>
  </si>
  <si>
    <t>AMBAC FINANCIAL GROUP INC Earnings 3Q17</t>
  </si>
  <si>
    <t>AMPHASTAR PHARMACEUTICALS IN Earnings 3Q17</t>
  </si>
  <si>
    <t>ARENA PHARMACEUTICALS INC PEAD 3Q17</t>
  </si>
  <si>
    <t>BF3N4P3</t>
  </si>
  <si>
    <t>ATARA BIOTHERAPEUTICS INC PEAD 3Q17</t>
  </si>
  <si>
    <t>AIR TRANSPORT SERVICES GROUP PEAD 3Q17</t>
  </si>
  <si>
    <t>AVNET INC Earnings 3Q17</t>
  </si>
  <si>
    <t>AXOVANT SCIENCES LTD PEAD 3Q17</t>
  </si>
  <si>
    <t>CHICAGO BRIDGE &amp; IRON CO NV Earnings 3Q17</t>
  </si>
  <si>
    <t>DERMIRA INC PEAD 3Q17</t>
  </si>
  <si>
    <t>MASONITE INTERNATIONAL CORP Earnings 3Q17</t>
  </si>
  <si>
    <t>EAGLE PHARMACEUTICALS INC Earnings 3Q17</t>
  </si>
  <si>
    <t>ENERSYS Earnings 3Q17</t>
  </si>
  <si>
    <t>ENANTA PHARMACEUTICALS INC PEAD 3Q17</t>
  </si>
  <si>
    <t>EVOLENT HEALTH INC - A PEAD 3Q17</t>
  </si>
  <si>
    <t>ENVISION HEALTHCARE CORP PEAD 3Q17</t>
  </si>
  <si>
    <t>FIRST DATA CORP- CLASS A PEAD 3Q17</t>
  </si>
  <si>
    <t>FIBROGEN INC PEAD 3Q17</t>
  </si>
  <si>
    <t>TWENTY-FIRST CENTURY FOX-A Earnings 3Q17</t>
  </si>
  <si>
    <t>GLOBAL BLOOD THERAPEUTICS IN PEAD 3Q17</t>
  </si>
  <si>
    <t>LUMENTUM HOLDINGS INC Earnings 3Q17</t>
  </si>
  <si>
    <t>MYOKARDIA INC PEAD 3Q17</t>
  </si>
  <si>
    <t>62857M105</t>
  </si>
  <si>
    <t>BYNZF59</t>
  </si>
  <si>
    <t>NEVRO CORP PEAD 3Q17</t>
  </si>
  <si>
    <t>NXSTAGE MEDICAL INC PEAD 3Q17</t>
  </si>
  <si>
    <t>PLAINS GP HOLDINGS LP-CL A PEAD 3Q17</t>
  </si>
  <si>
    <t>PEGASYSTEMS INC Earnings 3Q17</t>
  </si>
  <si>
    <t>PLANET FITNESS INC - CL A Earnings 3Q17</t>
  </si>
  <si>
    <t>PRA HEALTH SCIENCES INC PEAD 3Q17</t>
  </si>
  <si>
    <t>STONE ENERGY CORP PEAD 3Q17</t>
  </si>
  <si>
    <t>SINA CORP Earnings 3Q17</t>
  </si>
  <si>
    <t>SUN HYDRAULICS CORP PEAD 3Q17</t>
  </si>
  <si>
    <t>2U INC PEAD 3Q17</t>
  </si>
  <si>
    <t>WILLIAM LYON HOMES-CL A PEAD 3Q17</t>
  </si>
  <si>
    <t>DXC 08/18/2017 $75 Put</t>
  </si>
  <si>
    <t>DXC170818P00075000</t>
  </si>
  <si>
    <t>RRR</t>
  </si>
  <si>
    <t>FOR</t>
  </si>
  <si>
    <t>ANDV</t>
  </si>
  <si>
    <t>CIMAREX ENERGY CO PEAD 3Q17</t>
  </si>
  <si>
    <t>US CONCRETE INC PEAD 3Q17</t>
  </si>
  <si>
    <t>TUCOWS INC-CLASS A PEAD 3Q17</t>
  </si>
  <si>
    <t>TARO PHARMACEUTICAL INDUS PEAD 3Q17</t>
  </si>
  <si>
    <t>SURGERY PARTNERS INC PEAD 3Q17</t>
  </si>
  <si>
    <t>PDC ENERGY INC PEAD 3Q17</t>
  </si>
  <si>
    <t>NUANCE COMMUNICATIONS INC PEAD 3Q17</t>
  </si>
  <si>
    <t>MICHAEL KORS HOLDINGS LTD PEAD 3Q17</t>
  </si>
  <si>
    <t>IONIS PHARMACEUTICALS INC PEAD 3Q17</t>
  </si>
  <si>
    <t>HERC HOLDINGS INC PEAD 3Q17</t>
  </si>
  <si>
    <t>ELDORADO RESORTS INC PEAD 3Q17</t>
  </si>
  <si>
    <t>DIODES INC PEAD 3Q17</t>
  </si>
  <si>
    <t>CONTINENTAL RESOURCES INC/OK PEAD 3Q17</t>
  </si>
  <si>
    <t>ATKORE INTERNATIONAL GROUP I PEAD 3Q17</t>
  </si>
  <si>
    <t>AMTRUST FINANCIAL SERVICES PEAD 3Q17</t>
  </si>
  <si>
    <t>ACADIA PHARMACEUTICALS INC PEAD 3Q17</t>
  </si>
  <si>
    <t>AGIOS PHARMACEUTICALS INC PEAD 3Q17</t>
  </si>
  <si>
    <t>AIMMUNE THERAPEUTICS INC PEAD 3Q17</t>
  </si>
  <si>
    <t>ANDEAVOR PEAD 3Q17</t>
  </si>
  <si>
    <t>03349M105</t>
  </si>
  <si>
    <t>BF0G7N4</t>
  </si>
  <si>
    <t>AIRCASTLE LTD PEAD 3Q17</t>
  </si>
  <si>
    <t>ASPEN TECHNOLOGY INC Earnings 3Q17</t>
  </si>
  <si>
    <t>BLUE BUFFALO PET PRODUCTS IN PEAD 3Q17</t>
  </si>
  <si>
    <t>COCA-COLA BOTTLING CO CONSOL PEAD 3Q17</t>
  </si>
  <si>
    <t>CORE-MARK HOLDING CO INC PEAD 3Q17</t>
  </si>
  <si>
    <t>CYBERARK SOFTWARE LTD/ISRAEL PEAD 3Q17</t>
  </si>
  <si>
    <t>DINEEQUITY INC Earnings 3Q17</t>
  </si>
  <si>
    <t>BRINKER INTERNATIONAL INC Earnings 3Q17</t>
  </si>
  <si>
    <t>ENVESTNET INC PEAD 3Q17</t>
  </si>
  <si>
    <t>BOTTOMLINE TECHNOLOGIES (DE) Earnings 3Q17</t>
  </si>
  <si>
    <t>EDGEWELL PERSONAL CARE CO PEAD 3Q17</t>
  </si>
  <si>
    <t>ESPERION THERAPEUTICS INC PEAD 3Q17</t>
  </si>
  <si>
    <t>FLEXION THERAPEUTICS INC PEAD 3Q17</t>
  </si>
  <si>
    <t>FORESTAR GROUP INC PEAD 3Q17</t>
  </si>
  <si>
    <t>B29YGD1</t>
  </si>
  <si>
    <t>FIVE PRIME THERAPEUTICS INC PEAD 3Q17</t>
  </si>
  <si>
    <t>GARTNER INC PEAD 3Q17</t>
  </si>
  <si>
    <t>KOHLS CORP Earnings 3Q17</t>
  </si>
  <si>
    <t>MULTI-COLOR CORP PEAD 3Q17</t>
  </si>
  <si>
    <t>CHENIERE ENERGY INC PEAD 3Q17</t>
  </si>
  <si>
    <t>MALLINCKRODT PLC PEAD 3Q17</t>
  </si>
  <si>
    <t>MAXLINEAR INC PEAD 3Q17</t>
  </si>
  <si>
    <t>NEKTAR THERAPEUTICS PEAD 3Q17</t>
  </si>
  <si>
    <t>NVIDIA CORP Earnings 3Q17</t>
  </si>
  <si>
    <t>PAYLOCITY HOLDING CORP Earnings 3Q17</t>
  </si>
  <si>
    <t>PENUMBRA INC PEAD 3Q17</t>
  </si>
  <si>
    <t>PRA GROUP INC PEAD 3Q17</t>
  </si>
  <si>
    <t>PROTHENA CORP PLC PEAD 3Q17</t>
  </si>
  <si>
    <t>REGENXBIO INC PEAD 3Q17</t>
  </si>
  <si>
    <t>RALPH LAUREN CORP PEAD 3Q17</t>
  </si>
  <si>
    <t>RED ROCK RESORTS INC-CLASS A PEAD 3Q17</t>
  </si>
  <si>
    <t>75700L108</t>
  </si>
  <si>
    <t>BYY9947</t>
  </si>
  <si>
    <t>THERAVANCE BIOPHARMA INC PEAD 3Q17</t>
  </si>
  <si>
    <t>TRIPADVISOR INC PEAD 3Q17</t>
  </si>
  <si>
    <t>TRUECAR INC PEAD 3Q17</t>
  </si>
  <si>
    <t>VIASAT INC PEAD 3Q17</t>
  </si>
  <si>
    <t>VISTA OUTDOOR INC Earnings 3Q17</t>
  </si>
  <si>
    <t>WAYFAIR INC- CLASS A PEAD 3Q17</t>
  </si>
  <si>
    <t>SITE</t>
  </si>
  <si>
    <t>SINA CORP PEAD 3Q17</t>
  </si>
  <si>
    <t>EAGLE PHARMACEUTICALS INC PEAD 3Q17</t>
  </si>
  <si>
    <t>APPLIED INDUSTRIAL TECH INC Earnings 3Q17</t>
  </si>
  <si>
    <t>ALTISOURCE PORTFOLIO SOL PEAD 3Q17</t>
  </si>
  <si>
    <t>IMPAX LABORATORIES INC PEAD 3Q17</t>
  </si>
  <si>
    <t>MEDICINES COMPANY PEAD 3Q17</t>
  </si>
  <si>
    <t>MAKEMYTRIP LTD PEAD 3Q17</t>
  </si>
  <si>
    <t>SITEONE LANDSCAPE SUPPLY INC PEAD 3Q17</t>
  </si>
  <si>
    <t>82982L103</t>
  </si>
  <si>
    <t>BYQ7X81</t>
  </si>
  <si>
    <t>TELUS CORP Earnings 3Q17</t>
  </si>
  <si>
    <t>WOLVERINE WORLD WIDE INC PEAD 3Q17</t>
  </si>
  <si>
    <t>PAYLOCITY HOLDING CORP PEAD 3Q17</t>
  </si>
  <si>
    <t>NVIDIA CORP PEAD 3Q17</t>
  </si>
  <si>
    <t>KOHLS CORP PEAD 3Q17</t>
  </si>
  <si>
    <t>BOTTOMLINE TECHNOLOGIES (DE) PEAD 3Q17</t>
  </si>
  <si>
    <t>BRINKER INTERNATIONAL INC PEAD 3Q17</t>
  </si>
  <si>
    <t>DINEEQUITY INC PEAD 3Q17</t>
  </si>
  <si>
    <t>AVEXIS INC PEAD 3Q17</t>
  </si>
  <si>
    <t>DILLARDS INC-CL A PEAD 3Q17</t>
  </si>
  <si>
    <t>HOLLYSYS AUTOMATION TECHNOLO Earnings 3Q17</t>
  </si>
  <si>
    <t>MACY'S INC PEAD 3Q17</t>
  </si>
  <si>
    <t>URBAN OUTFITTERS INC Earnings 3Q17</t>
  </si>
  <si>
    <t>CTRN</t>
  </si>
  <si>
    <t>COOPER-STANDARD HOLDING Value-L/S</t>
  </si>
  <si>
    <t>CACI INTERNATIONAL INC -CL A Earnings 3Q17</t>
  </si>
  <si>
    <t>CITI TRENDS INC Earnings 3Q17</t>
  </si>
  <si>
    <t>17306X102</t>
  </si>
  <si>
    <t>B06FLD8</t>
  </si>
  <si>
    <t>L BRANDS INC Earnings 3Q17</t>
  </si>
  <si>
    <t>SPARTANNASH CO Earnings 3Q17</t>
  </si>
  <si>
    <t>TARGET CORP Earnings 3Q17</t>
  </si>
  <si>
    <t>ATGE</t>
  </si>
  <si>
    <t>O'REILLY AUTOMOTIVE INC Value-L/S</t>
  </si>
  <si>
    <t>URBAN OUTFITTERS INC PEAD 3Q17</t>
  </si>
  <si>
    <t>ADVANCE AUTO PARTS INC PEAD 3Q17</t>
  </si>
  <si>
    <t>APPLIED MATERIALS INC Earnings 3Q17</t>
  </si>
  <si>
    <t>ADTALEM GLOBAL EDUCATION INC Earnings 3Q17</t>
  </si>
  <si>
    <t>00737L103</t>
  </si>
  <si>
    <t>BZ12TX5</t>
  </si>
  <si>
    <t>COACH INC PEAD 3Q17</t>
  </si>
  <si>
    <t>DICK'S SPORTING GOODS INC PEAD 3Q17</t>
  </si>
  <si>
    <t>GLOBANT SA Earnings 3Q17</t>
  </si>
  <si>
    <t>GAP INC/THE Earnings 3Q17</t>
  </si>
  <si>
    <t>ROSS STORES INC Earnings 3Q17</t>
  </si>
  <si>
    <t>MARRIOTT VACATIONS WORLD Value-L/S (WYN)</t>
  </si>
  <si>
    <t>MARRIOTT INTERNATIONAL -CL A Value-L/S (WYN)</t>
  </si>
  <si>
    <t>LOGMEIN INC Value-L/S</t>
  </si>
  <si>
    <t>HILTON WORLDWIDE HOLDINGS IN Value-L/S (WYN)</t>
  </si>
  <si>
    <t>HILTON GRAND VACATIONS INC Value-L/S (WYN)</t>
  </si>
  <si>
    <t>HGV</t>
  </si>
  <si>
    <t>43283X105</t>
  </si>
  <si>
    <t>BYSLHX4</t>
  </si>
  <si>
    <t>SPARTANNASH CO PEAD 3Q17</t>
  </si>
  <si>
    <t>MSG NETWORKS INC- A PEAD 3Q17</t>
  </si>
  <si>
    <t>LANC</t>
  </si>
  <si>
    <t>GLOBANT SA PEAD 3Q17</t>
  </si>
  <si>
    <t>ADTALEM GLOBAL EDUCATION INC PEAD 3Q17</t>
  </si>
  <si>
    <t>FABRINET Earnings 3Q17</t>
  </si>
  <si>
    <t>LANCASTER COLONY CORP PEAD 3Q17</t>
  </si>
  <si>
    <t>MADISON SQUARE GARDEN CO- A PEAD 3Q17</t>
  </si>
  <si>
    <t>PENTAIR PLC Value-L/S</t>
  </si>
  <si>
    <t>COTY INC-CL A Earnings 3Q17</t>
  </si>
  <si>
    <t>CREE INC Earnings 3Q17</t>
  </si>
  <si>
    <t>DSW INC-CLASS A Earnings 3Q17</t>
  </si>
  <si>
    <t>FOOT LOCKER INC PEAD 3Q17</t>
  </si>
  <si>
    <t>FABRINET PEAD 3Q17</t>
  </si>
  <si>
    <t>JOHN B. SANFILIPPO &amp; SON INC Earnings 3Q17</t>
  </si>
  <si>
    <t>LOWE'S COS INC Earnings 3Q17</t>
  </si>
  <si>
    <t>DSW INC-CLASS A PEAD 3Q17</t>
  </si>
  <si>
    <t>CREE INC PEAD 3Q17</t>
  </si>
  <si>
    <t>COTY INC-CL A PEAD 3Q17</t>
  </si>
  <si>
    <t>BROADCOM LTD Earnings 3Q17</t>
  </si>
  <si>
    <t>DOLLAR TREE INC Earnings 3Q17</t>
  </si>
  <si>
    <t>GAMESTOP CORP-CLASS A Earnings 3Q17</t>
  </si>
  <si>
    <t>MICHAELS COS INC/THE Earnings 3Q17</t>
  </si>
  <si>
    <t>MARVELL TECHNOLOGY GROUP LTD Earnings 3Q17</t>
  </si>
  <si>
    <t>PATTERSON COS INC Earnings 3Q17</t>
  </si>
  <si>
    <t>SANDERSON FARMS INC Earnings 3Q17</t>
  </si>
  <si>
    <t>SIGNET JEWELERS LTD Earnings 3Q17</t>
  </si>
  <si>
    <t>TIFFANY &amp; CO Earnings 3Q17</t>
  </si>
  <si>
    <t>ULTA BEAUTY INC Earnings 3Q17</t>
  </si>
  <si>
    <t>WAL-MART STORES INC (COST Hedge) Value-L/S</t>
  </si>
  <si>
    <t>85572F105</t>
  </si>
  <si>
    <t>BZ9NZY3</t>
  </si>
  <si>
    <t>COSTCO WHOLESALE CORP Value-L/S</t>
  </si>
  <si>
    <t>BIG LOTS INC Earnings 3Q17</t>
  </si>
  <si>
    <t>LANNETT CO INC PEAD 3Q17</t>
  </si>
  <si>
    <t>TIFFANY &amp; CO PEAD 3Q17</t>
  </si>
  <si>
    <t>SIGNET JEWELERS LTD PEAD 3Q17</t>
  </si>
  <si>
    <t>AUTODESK INC PEAD 3Q17</t>
  </si>
  <si>
    <t>STANDEX INTERNATIONAL CORP Earnings 3Q17</t>
  </si>
  <si>
    <t>VEEVA SYSTEMS INC-CLASS A PEAD 3Q17</t>
  </si>
  <si>
    <t>HEWLETT PACKARD ENTERPRIS Value-L/S</t>
  </si>
  <si>
    <t>AEROVIRONMENT INC Earnings 3Q17</t>
  </si>
  <si>
    <t>BEST BUY CO INC Earnings 3Q17</t>
  </si>
  <si>
    <t>H&amp;R BLOCK INC Earnings 3Q17</t>
  </si>
  <si>
    <t>OLLIE'S BARGAIN OUTLET HOLDI Earnings 3Q17</t>
  </si>
  <si>
    <t>DYCOM INDUSTRIES INC Earnings 3Q17</t>
  </si>
  <si>
    <t>PHIBRO ANIMAL HEALTH CORP-A Earnings 3Q17</t>
  </si>
  <si>
    <t>REX AMERICAN RESOURCES CORP Earnings 3Q17</t>
  </si>
  <si>
    <t>SEMTECH CORP Earnings 3Q17</t>
  </si>
  <si>
    <t>BEST BUY CO INC PEAD 3Q17</t>
  </si>
  <si>
    <t>AEROVIRONMENT INC PEAD 3Q17</t>
  </si>
  <si>
    <t>CALERES INC PEAD 3Q17</t>
  </si>
  <si>
    <t>GENESCO INC Earnings 3Q17</t>
  </si>
  <si>
    <t>LULULEMON ATHLETICA INC Earnings 3Q17</t>
  </si>
  <si>
    <t>METHODE ELECTRONICS INC Earnings 3Q17</t>
  </si>
  <si>
    <t>MOVADO GROUP INC PEAD 3Q17</t>
  </si>
  <si>
    <t>TECH DATA CORP Earnings 3Q17</t>
  </si>
  <si>
    <t>DYCOM INDUSTRIES INC PEAD 3Q17</t>
  </si>
  <si>
    <t>BOX INC - CLASS A PEAD 3Q17</t>
  </si>
  <si>
    <t>GOLAR LNG LTD PEAD 3Q17</t>
  </si>
  <si>
    <t>KEYSIGHT TECHNOLOGIES IN PEAD 3Q17</t>
  </si>
  <si>
    <t>WORKDAY INC-CLASS A PEAD 3Q17</t>
  </si>
  <si>
    <t>HEWLETT PACKARD ENTERPRIS Earnings 3Q17</t>
  </si>
  <si>
    <t>LULULEMON ATHLETICA INC PEAD 3Q17</t>
  </si>
  <si>
    <t>GENESCO INC PEAD 3Q17</t>
  </si>
  <si>
    <t>AMBARELLA INC PEAD 3Q17</t>
  </si>
  <si>
    <t>CASEY'S GENERAL STORES INC Earnings 3Q17</t>
  </si>
  <si>
    <t>CIENA CORP PEAD 3Q17</t>
  </si>
  <si>
    <t>DULUTH HOLDINGS INC - CL B Earnings 3Q17</t>
  </si>
  <si>
    <t>HEALTHEQUITY INC Earnings 3Q17</t>
  </si>
  <si>
    <t>MICRO FOCUS INTL-SPN ADR Value-L/S</t>
  </si>
  <si>
    <t>MFGP</t>
  </si>
  <si>
    <t>G-III APPAREL GROUP LTD Earnings 3Q17</t>
  </si>
  <si>
    <t>GMS INC Earnings 3Q17</t>
  </si>
  <si>
    <t>HD SUPPLY HOLDINGS INC Earnings 3Q17</t>
  </si>
  <si>
    <t>RH Earnings 3Q17</t>
  </si>
  <si>
    <t>DULUTH HOLDINGS INC - CL B PEAD 3Q17</t>
  </si>
  <si>
    <t>ARGAN INC Earnings 3Q17</t>
  </si>
  <si>
    <t>AMERICAN OUTDOOR BRANDS CORP Earnings 3Q17</t>
  </si>
  <si>
    <t>CONN'S INC Earnings 3Q17</t>
  </si>
  <si>
    <t>FINISAR CORPORATION Earnings 3Q17</t>
  </si>
  <si>
    <t>MALIBU BOATS INC - A Earnings 3Q17</t>
  </si>
  <si>
    <t>SCIENCE APPLICATIONS INTE Earnings 3Q17</t>
  </si>
  <si>
    <t>RH PEAD 3Q17</t>
  </si>
  <si>
    <t>G-III APPAREL GROUP LTD PEAD 3Q17</t>
  </si>
  <si>
    <t>KROGER CO Earnings 3Q17</t>
  </si>
  <si>
    <t>NCI BUILDING SYSTEMS INC PEAD 3Q17</t>
  </si>
  <si>
    <t>FINISAR CORPORATION PEAD 3Q17</t>
  </si>
  <si>
    <t>CONN'S INC PEAD 3Q17</t>
  </si>
  <si>
    <t>NWL 03/16/2018 $50 Call Value-L/S</t>
  </si>
  <si>
    <t>NWL180316C00050000</t>
  </si>
  <si>
    <t>KROGER CO PEAD 3Q17</t>
  </si>
  <si>
    <t>ELECTRONICS FOR IMAGING PEAD 3Q17</t>
  </si>
  <si>
    <t>UNITED NATURAL FOODS INC Earnings 3Q17</t>
  </si>
  <si>
    <t>EQUIFAX INC Value-L/S</t>
  </si>
  <si>
    <t>UNITED NATURAL FOODS INC PEAD 3Q17</t>
  </si>
  <si>
    <t>ANALOGIC CORP Earnings 3Q17</t>
  </si>
  <si>
    <t>APOGEE ENTERPRISES INC Earnings 3Q17</t>
  </si>
  <si>
    <t>APOGEE ENTERPRISES INC PEAD 3Q17</t>
  </si>
  <si>
    <t>BED BATH &amp; BEYOND INC PEAD 3Q17</t>
  </si>
  <si>
    <t>GBP Currency Hedge (AVV.L)</t>
  </si>
  <si>
    <t>Aveva Group Plc Value-L/S</t>
  </si>
  <si>
    <t>CARMAX INC Earnings 3Q17</t>
  </si>
  <si>
    <t>MICRON TECHNOLOGY INC Earnings 3Q17</t>
  </si>
  <si>
    <t>ISHARES RUSSELL 2000 ETF (2017 Tax Trade)</t>
  </si>
  <si>
    <t>ISHARES CORE S&amp;P 500 ETF (2017 Tax Trade)</t>
  </si>
  <si>
    <t>JABIL INC Earnings 3Q17</t>
  </si>
  <si>
    <t>RED HAT INC PEAD 3Q17</t>
  </si>
  <si>
    <t>WORTHINGTON INDUSTRIES Earnings 3Q17</t>
  </si>
  <si>
    <t>CANTEL MEDICAL CORP Earnings 3Q17</t>
  </si>
  <si>
    <t>KB HOME Earnings 3Q17</t>
  </si>
  <si>
    <t>MCCORMICK &amp; CO-NON VTG SHRS Earnings 3Q17</t>
  </si>
  <si>
    <t>WORTHINGTON INDUSTRIES PEAD 3Q17</t>
  </si>
  <si>
    <t>ACTUANT CORP-A PEAD 3Q17</t>
  </si>
  <si>
    <t>KB HOME PEAD 3Q17</t>
  </si>
  <si>
    <t>SPDR S&amp;P 500 ETF TRUST Earnings 4Q17</t>
  </si>
  <si>
    <t>Earnings 4Q17</t>
  </si>
  <si>
    <t>AZZ INC Earnings 4Q17</t>
  </si>
  <si>
    <t>ACUITY BRANDS INC Earnings 4Q17</t>
  </si>
  <si>
    <t>AZZ INC PEAD 4Q17</t>
  </si>
  <si>
    <t>HELEN OF TROY LTD Earnings 4Q17</t>
  </si>
  <si>
    <t>SPDR S&amp;P 500 ETF TRUST PEAD 4Q17</t>
  </si>
  <si>
    <t>PEAD 4Q17</t>
  </si>
  <si>
    <t>VANGUARD SMALL-CAP ETF Value-L/S (Hurricane)</t>
  </si>
  <si>
    <t>USG CORP Value-L/S (Hurricane)</t>
  </si>
  <si>
    <t>THOR INDUSTRIES INC Value-L/S (Hurricane)</t>
  </si>
  <si>
    <t>OWENS CORNING Value-L/S (Hurricane)</t>
  </si>
  <si>
    <t>LOWE'S COS INC Value-L/S (Hurricane)</t>
  </si>
  <si>
    <t>LUMBER LIQUIDATORS HOLDINGS Value-L/S (Hurricane)</t>
  </si>
  <si>
    <t>LCI INDUSTRIES Value-L/S (Hurricane)</t>
  </si>
  <si>
    <t>ISHARES CORE S&amp;P 500 ETF Value-L/S (Hurricane)</t>
  </si>
  <si>
    <t>ISHARES CORE S&amp;P SMALL-CAP E Value-L/S (Hurricane</t>
  </si>
  <si>
    <t>HOME DEPOT INC Value-L/S (Hurricane)</t>
  </si>
  <si>
    <t>GENERAC HOLDINGS INC Value-L/S (Hurricane)</t>
  </si>
  <si>
    <t>CRAWFORD &amp; CO -CL B Value-L/S (Hurricane)</t>
  </si>
  <si>
    <t>CRD-B</t>
  </si>
  <si>
    <t>CRAWFORD &amp; COMPANY -CL A Value-L/S (Hurricane)</t>
  </si>
  <si>
    <t>CRD-A</t>
  </si>
  <si>
    <t>CLEAN HARBORS INC Value-L/S (Hurricane)</t>
  </si>
  <si>
    <t>BRIGGS &amp; STRATTON Value-L/S (Hurricane)</t>
  </si>
  <si>
    <t>BEACON ROOFING SUPPLY INC Value-L/S (Hurricane)</t>
  </si>
  <si>
    <t>ACUITY BRANDS INC PEAD 4Q17</t>
  </si>
  <si>
    <t>BARRACUDA NETWORKS INC Earnings 4Q17</t>
  </si>
  <si>
    <t>BANK OF THE OZARKS Earnings 4Q17</t>
  </si>
  <si>
    <t>WAL-MART STORES INC Value-L/S (Buffet sale)</t>
  </si>
  <si>
    <t>DOMINO'S PIZZA INC Earnings 4Q17</t>
  </si>
  <si>
    <t>DELTA AIR LINES INC PEAD 4Q17</t>
  </si>
  <si>
    <t>BLACKHAWK NETWORK HOLDINGS I PEAD 4Q17</t>
  </si>
  <si>
    <t>KMG CHEMICALS INC Earnings 4Q17</t>
  </si>
  <si>
    <t>NETFLIX INC Earnings 4Q17</t>
  </si>
  <si>
    <t>SONIC CORP Earnings 4Q17</t>
  </si>
  <si>
    <t>WW GRAINGER INC Earnings 4Q17</t>
  </si>
  <si>
    <t>HANCOCK HOLDING CO Earnings 4Q17</t>
  </si>
  <si>
    <t>HARLEY-DAVIDSON INC Earnings 4Q17</t>
  </si>
  <si>
    <t>OMNICOM GROUP Earnings 4Q17</t>
  </si>
  <si>
    <t>SELECT COMFORT CORPORATION Earnings 4Q17</t>
  </si>
  <si>
    <t>SYNTEL INC Earnings 4Q17</t>
  </si>
  <si>
    <t>SVU</t>
  </si>
  <si>
    <t>P G &amp; E CORP Value-L/S</t>
  </si>
  <si>
    <t>SONIC CORP PEAD 4Q17</t>
  </si>
  <si>
    <t>EBAY INC Earnings 4Q17</t>
  </si>
  <si>
    <t>GREENHILL &amp; CO INC Earnings 4Q17</t>
  </si>
  <si>
    <t>KAISER ALUMINUM CORP Earnings 4Q17</t>
  </si>
  <si>
    <t>SUPERVALU INC Earnings 4Q17</t>
  </si>
  <si>
    <t>BF0FM92</t>
  </si>
  <si>
    <t>MRTN</t>
  </si>
  <si>
    <t>DHR Oct 2017 85.000 put</t>
  </si>
  <si>
    <t>DHR171020P00085000</t>
  </si>
  <si>
    <t>SYNTEL INC PEAD 4Q17</t>
  </si>
  <si>
    <t>HARLEY-DAVIDSON INC PEAD 4Q17</t>
  </si>
  <si>
    <t>WW GRAINGER INC PEAD 4Q17</t>
  </si>
  <si>
    <t>ALLIANCE DATA SYSTEMS CORP Earnings 4Q17</t>
  </si>
  <si>
    <t>ATHENAHEALTH INC Earnings 4Q17</t>
  </si>
  <si>
    <t>CREE INC PEAD 4Q17</t>
  </si>
  <si>
    <t>COVENANT TRANSPORT GRP-CL A Earnings 4Q17</t>
  </si>
  <si>
    <t>QUEST DIAGNOSTICS INC Earnings 4Q17</t>
  </si>
  <si>
    <t>HAWAIIAN HOLDINGS INC Earnings 4Q17</t>
  </si>
  <si>
    <t>MARTEN TRANSPORT LTD Earnings 4Q17</t>
  </si>
  <si>
    <t>POOL CORP Earnings 4Q17</t>
  </si>
  <si>
    <t>PAYPAL HOLDINGS INC Earnings 4Q17</t>
  </si>
  <si>
    <t>SIGNATURE BANK Earnings 4Q17</t>
  </si>
  <si>
    <t>SKECHERS USA INC-CL A Earnings 4Q17</t>
  </si>
  <si>
    <t>SNAP-ON INC Earnings 4Q17</t>
  </si>
  <si>
    <t>WERNER ENTERPRISES INC Earnings 4Q17</t>
  </si>
  <si>
    <t>SCHWAB US LARGE-CAP ETF PortHedge</t>
  </si>
  <si>
    <t>SCHX</t>
  </si>
  <si>
    <t>B59L0B9</t>
  </si>
  <si>
    <t>SCHWAB US SMALL-CAP ETF PortHedge</t>
  </si>
  <si>
    <t>SCHA</t>
  </si>
  <si>
    <t>B59L3H6</t>
  </si>
  <si>
    <t>EBAY INC PEAD 4Q17</t>
  </si>
  <si>
    <t>ALTRA INDUSTRIAL MOTION CORP Earnings 4Q17</t>
  </si>
  <si>
    <t>DST SYSTEMS INC Earnings 4Q17</t>
  </si>
  <si>
    <t>UNITED CONTINENTAL HOLDINGS PEAD 4Q17</t>
  </si>
  <si>
    <t>TACO</t>
  </si>
  <si>
    <t>ATHENAHEALTH INC PEAD 4Q17</t>
  </si>
  <si>
    <t>SNAP-ON INC PEAD 4Q17</t>
  </si>
  <si>
    <t>SKECHERS USA INC-CL A PEAD 4Q17</t>
  </si>
  <si>
    <t>SIGNATURE BANK PEAD 4Q17</t>
  </si>
  <si>
    <t>HAWAIIAN HOLDINGS INC PEAD 4Q17</t>
  </si>
  <si>
    <t>QUEST DIAGNOSTICS INC PEAD 4Q17</t>
  </si>
  <si>
    <t>ALLIANCE DATA SYSTEMS CORP PEAD 4Q17</t>
  </si>
  <si>
    <t>CORE LABORATORIES N.V. Earnings 4Q17</t>
  </si>
  <si>
    <t>CLEARWATER PAPER CORP PEAD 4Q17</t>
  </si>
  <si>
    <t>GATX CORP PEAD 4Q17</t>
  </si>
  <si>
    <t>HNI CORP Earnings 4Q17</t>
  </si>
  <si>
    <t>KEYCORP PEAD 4Q17</t>
  </si>
  <si>
    <t>NCR CORPORATION PEAD 4Q17</t>
  </si>
  <si>
    <t>OWENS-ILLINOIS INC Earnings 4Q17</t>
  </si>
  <si>
    <t>PETMED EXPRESS INC Earnings 4Q17</t>
  </si>
  <si>
    <t>PROOFPOINT INC PEAD 4Q17</t>
  </si>
  <si>
    <t>DEL TACO RESTAURANTS INC PEAD 4Q17</t>
  </si>
  <si>
    <t>BYTJZG6</t>
  </si>
  <si>
    <t>VF CORP Earnings 4Q17</t>
  </si>
  <si>
    <t>ABAXIS INC Earnings 4Q17</t>
  </si>
  <si>
    <t>ACADIA HEALTHCARE CO INC Earnings 4Q17</t>
  </si>
  <si>
    <t>AKAMAI TECHNOLOGIES INC Earnings 4Q17</t>
  </si>
  <si>
    <t>ASTEC INDUSTRIES INC Earnings 4Q17</t>
  </si>
  <si>
    <t>ALLEGHENY TECHNOLOGIES INC Earnings 4Q17</t>
  </si>
  <si>
    <t>CHIPOTLE MEXICAN GRILL INC Earnings 4Q17</t>
  </si>
  <si>
    <t>CENTENE CORP Earnings 4Q17</t>
  </si>
  <si>
    <t>COMMVAULT SYSTEMS INC Earnings 4Q17</t>
  </si>
  <si>
    <t>GENTEX CORP PEAD 4Q17</t>
  </si>
  <si>
    <t>ILLUMINA INC Earnings 4Q17</t>
  </si>
  <si>
    <t>IROBOT CORP Earnings 4Q17</t>
  </si>
  <si>
    <t>KANSAS CITY SOUTHERN PEAD 4Q17</t>
  </si>
  <si>
    <t>MANHATTAN ASSOCIATES INC Earnings 4Q17</t>
  </si>
  <si>
    <t>MKS INSTRUMENTS INC Earnings 4Q17</t>
  </si>
  <si>
    <t>NUVASIVE INC Earnings 4Q17</t>
  </si>
  <si>
    <t>POLARIS INDUSTRIES INC Earnings 4Q17</t>
  </si>
  <si>
    <t>REGAL ENTERTAINMENT GROUP-A Earnings 4Q17</t>
  </si>
  <si>
    <t>SCHNITZER STEEL INDS INC-A Earnings 4Q17</t>
  </si>
  <si>
    <t>SHUTTERFLY INC Earnings 4Q17</t>
  </si>
  <si>
    <t>SENSATA TECHNOLOGIES HOLDING Earnings 4Q17</t>
  </si>
  <si>
    <t>WABTEC CORP Earnings 4Q17</t>
  </si>
  <si>
    <t>WADDELL &amp; REED FINANCIAL-A Earnings 4Q17</t>
  </si>
  <si>
    <t>YANDEX NV-A Earnings 4Q17</t>
  </si>
  <si>
    <t>PNR Nov 2017 70.000 put</t>
  </si>
  <si>
    <t>PNR171117P00070000</t>
  </si>
  <si>
    <t>CORE LABORATORIES N.V. PEAD 4Q17</t>
  </si>
  <si>
    <t>AGNICO EAGLE MINES LTD Earnings 4Q17</t>
  </si>
  <si>
    <t>ASPEN INSURANCE HOLDINGS LTD Earnings 4Q17</t>
  </si>
  <si>
    <t>BRIGGS &amp; STRATTON Earnings 4Q17</t>
  </si>
  <si>
    <t>BLACKBAUD INC Earnings 4Q17</t>
  </si>
  <si>
    <t>BOFI HOLDING INC Earnings 4Q17</t>
  </si>
  <si>
    <t>BUFFALO WILD WINGS INC Earnings 4Q17</t>
  </si>
  <si>
    <t>FNF GROUP Earnings 4Q17</t>
  </si>
  <si>
    <t>HASBRO INC PEAD 4Q17</t>
  </si>
  <si>
    <t>HESS CORP Earnings 4Q17</t>
  </si>
  <si>
    <t>LITHIA MOTORS INC-CL A Earnings 4Q17</t>
  </si>
  <si>
    <t>LEAR CORP Earnings 4Q17</t>
  </si>
  <si>
    <t>MELLANOX TECHNOLOGIES LTD Earnings 4Q17</t>
  </si>
  <si>
    <t>NIELSEN HOLDINGS PLC Earnings 4Q17</t>
  </si>
  <si>
    <t>NUTRISYSTEM INC Earnings 4Q17</t>
  </si>
  <si>
    <t>OCEANEERING INTL INC Earnings 4Q17</t>
  </si>
  <si>
    <t>O'REILLY AUTOMOTIVE INC Earnings 4Q17</t>
  </si>
  <si>
    <t>PACKAGING CORP OF AMERICA Earnings 4Q17</t>
  </si>
  <si>
    <t>RPC INC Earnings 4Q17</t>
  </si>
  <si>
    <t>RUSH ENTERPRISES INC-CL A Earnings 4Q17</t>
  </si>
  <si>
    <t>SCHULMAN (A.) INC Earnings 4Q17</t>
  </si>
  <si>
    <t>SIX FLAGS ENTERTAINMENT CORP Earnings 4Q17</t>
  </si>
  <si>
    <t>SJW GROUP Earnings 4Q17</t>
  </si>
  <si>
    <t>SKYWEST INC Earnings 4Q17</t>
  </si>
  <si>
    <t>SILICON LABORATORIES INC Earnings 4Q17</t>
  </si>
  <si>
    <t>SEAGATE TECHNOLOGY PEAD 4Q17</t>
  </si>
  <si>
    <t>TRACTOR SUPPLY COMPANY Earnings 4Q17</t>
  </si>
  <si>
    <t>UNIVERSAL HEALTH SERVICES-B Earnings 4Q17</t>
  </si>
  <si>
    <t>UNITED THERAPEUTICS CORP Earnings 4Q17</t>
  </si>
  <si>
    <t>WALGREENS BOOTS ALLIANCE INC Earnings 4Q17</t>
  </si>
  <si>
    <t>WYN Nov 2017 105.000 put</t>
  </si>
  <si>
    <t>WYN171117P00105000</t>
  </si>
  <si>
    <t>FCAU</t>
  </si>
  <si>
    <t>RF</t>
  </si>
  <si>
    <t>ETR</t>
  </si>
  <si>
    <t>WABTEC CORP PEAD 4Q17</t>
  </si>
  <si>
    <t>POLARIS INDUSTRIES INC PEAD 4Q17</t>
  </si>
  <si>
    <t>NUVASIVE INC PEAD 4Q17</t>
  </si>
  <si>
    <t>COMMVAULT SYSTEMS INC PEAD 4Q17</t>
  </si>
  <si>
    <t>CHIPOTLE MEXICAN GRILL INC PEAD 4Q17</t>
  </si>
  <si>
    <t>ALLEGHENY TECHNOLOGIES INC PEAD 4Q17</t>
  </si>
  <si>
    <t>ACADIA HEALTHCARE CO INC PEAD 4Q17</t>
  </si>
  <si>
    <t>AMERICAN AIRLINES GROUP INC Earnings 4Q17</t>
  </si>
  <si>
    <t>ALIGN TECHNOLOGY INC Earnings 4Q17</t>
  </si>
  <si>
    <t>ALEXION PHARMACEUTICALS INC Earnings 4Q17</t>
  </si>
  <si>
    <t>BANC OF CALIFORNIA INC Earnings 4Q17</t>
  </si>
  <si>
    <t>BRUNSWICK CORP Earnings 4Q17</t>
  </si>
  <si>
    <t>BJ'S RESTAURANTS INC Earnings 4Q17</t>
  </si>
  <si>
    <t>BORGWARNER INC Earnings 4Q17</t>
  </si>
  <si>
    <t>CABOT MICROELECTRONICS CORP Earnings 4Q17</t>
  </si>
  <si>
    <t>CELGENE CORP Earnings 4Q17</t>
  </si>
  <si>
    <t>CHARTER COMMUNICATIONS INC-A Earnings 4Q17</t>
  </si>
  <si>
    <t>COMMERCIAL METALS CO Earnings 4Q17</t>
  </si>
  <si>
    <t>CARTER'S INC Earnings 4Q17</t>
  </si>
  <si>
    <t>COVANTA HOLDING CORP Earnings 4Q17</t>
  </si>
  <si>
    <t>DECKERS OUTDOOR CORP Earnings 4Q17</t>
  </si>
  <si>
    <t>DELUXE CORP Earnings 4Q17</t>
  </si>
  <si>
    <t>DRIL-QUIP INC Earnings 4Q17</t>
  </si>
  <si>
    <t>ELECTRONICS FOR IMAGING Earnings 4Q17</t>
  </si>
  <si>
    <t>ENTEGRIS INC Earnings 4Q17</t>
  </si>
  <si>
    <t>EQT CORP Earnings 4Q17</t>
  </si>
  <si>
    <t>EXPRESS SCRIPTS HOLDING CO PEAD 4Q17</t>
  </si>
  <si>
    <t>ENTERGY CORP PEAD 4Q17</t>
  </si>
  <si>
    <t>29364G103</t>
  </si>
  <si>
    <t>EDWARDS LIFESCIENCES CORP PEAD 4Q17</t>
  </si>
  <si>
    <t>EXPEDIA INC Earnings 4Q17</t>
  </si>
  <si>
    <t>FARO TECHNOLOGIES INC Earnings 4Q17</t>
  </si>
  <si>
    <t>FIAT CHRYSLER AUTOMOBILES NV PEAD 4Q17</t>
  </si>
  <si>
    <t>BRJ2W98</t>
  </si>
  <si>
    <t>FTI CONSULTING INC Earnings 4Q17</t>
  </si>
  <si>
    <t>COMFORT SYSTEMS USA INC Earnings 4Q17</t>
  </si>
  <si>
    <t>FIRST SOLAR INC Earnings 4Q17</t>
  </si>
  <si>
    <t>FORTINET INC Earnings 4Q17</t>
  </si>
  <si>
    <t>GIGAMON INC Earnings 4Q17</t>
  </si>
  <si>
    <t>GROUP 1 AUTOMOTIVE INC Earnings 4Q17</t>
  </si>
  <si>
    <t>GREAT WESTERN BANCORP INC Earnings 4Q17</t>
  </si>
  <si>
    <t>H&amp;E EQUIPMENT SERVICES INC Earnings 4Q17</t>
  </si>
  <si>
    <t>HUB GROUP INC-CL A Earnings 4Q17</t>
  </si>
  <si>
    <t>INTERDIGITAL INC Earnings 4Q17</t>
  </si>
  <si>
    <t>IMAX CORP Earnings 4Q17</t>
  </si>
  <si>
    <t>WORLD FUEL SERVICES CORP Earnings 4Q17</t>
  </si>
  <si>
    <t>INTERPUBLIC GROUP OF COS INC PEAD 4Q17</t>
  </si>
  <si>
    <t>INTEGER HOLDINGS CORP Earnings 4Q17</t>
  </si>
  <si>
    <t>JETBLUE AIRWAYS CORP PEAD 4Q17</t>
  </si>
  <si>
    <t>JUNIPER NETWORKS INC PEAD 4Q17</t>
  </si>
  <si>
    <t>KRATON CORP PEAD 4Q17</t>
  </si>
  <si>
    <t>LOGMEIN INC Earnings 4Q17</t>
  </si>
  <si>
    <t>MATTEL INC Earnings 4Q17</t>
  </si>
  <si>
    <t>MCKESSON CORP Earnings 4Q17</t>
  </si>
  <si>
    <t>MARATHON PETROLEUM CORP Earnings 4Q17</t>
  </si>
  <si>
    <t>NAVIGANT CONSULTING INC Earnings 4Q17</t>
  </si>
  <si>
    <t>NATIONAL OILWELL VARCO INC Earnings 4Q17</t>
  </si>
  <si>
    <t>OIL STATES INTERNATIONAL INC Earnings 4Q17</t>
  </si>
  <si>
    <t>OMNICELL INC Earnings 4Q17</t>
  </si>
  <si>
    <t>PULTEGROUP INC PEAD 4Q17</t>
  </si>
  <si>
    <t>PIPER JAFFRAY COS Earnings 4Q17</t>
  </si>
  <si>
    <t>POWER INTEGRATIONS INC Earnings 4Q17</t>
  </si>
  <si>
    <t>QUALITY SYSTEMS INC Earnings 4Q17</t>
  </si>
  <si>
    <t>REGIONS FINANCIAL CORP PEAD 4Q17</t>
  </si>
  <si>
    <t>7591EP100</t>
  </si>
  <si>
    <t>B01R311</t>
  </si>
  <si>
    <t>SPIRIT AIRLINES INC Earnings 4Q17</t>
  </si>
  <si>
    <t>SCANA CORP Earnings 4Q17</t>
  </si>
  <si>
    <t>SUPER MICRO COMPUTER INC Earnings 4Q17</t>
  </si>
  <si>
    <t>SPS COMMERCE INC Earnings 4Q17</t>
  </si>
  <si>
    <t>GENTHERM INC Earnings 4Q17</t>
  </si>
  <si>
    <t>LENDINGTREE INC Earnings 4Q17</t>
  </si>
  <si>
    <t>TWITTER INC Earnings 4Q17</t>
  </si>
  <si>
    <t>USG CORP Earnings 4Q17</t>
  </si>
  <si>
    <t>VALERO ENERGY CORP Earnings 4Q17</t>
  </si>
  <si>
    <t>VERISIGN INC Earnings 4Q17</t>
  </si>
  <si>
    <t>WESCO INTERNATIONAL INC Earnings 4Q17</t>
  </si>
  <si>
    <t>WESTERN DIGITAL CORP Earnings 4Q17</t>
  </si>
  <si>
    <t>WORLD WRESTLING ENTERTAIN-A Earnings 4Q17</t>
  </si>
  <si>
    <t>WYNN RESORTS LTD Earnings 4Q17</t>
  </si>
  <si>
    <t>TPH</t>
  </si>
  <si>
    <t>UNITED THERAPEUTICS CORP PEAD 4Q17</t>
  </si>
  <si>
    <t>UNIVERSAL HEALTH SERVICES-B PEAD 4Q17</t>
  </si>
  <si>
    <t>TRACTOR SUPPLY COMPANY PEAD 4Q17</t>
  </si>
  <si>
    <t>RPC INC PEAD 4Q17</t>
  </si>
  <si>
    <t>NUTRISYSTEM INC PEAD 4Q17</t>
  </si>
  <si>
    <t>NIELSEN HOLDINGS PLC PEAD 4Q17</t>
  </si>
  <si>
    <t>BUFFALO WILD WINGS INC PEAD 4Q17</t>
  </si>
  <si>
    <t>BRIGGS &amp; STRATTON PEAD 4Q17</t>
  </si>
  <si>
    <t>AARON'S INC Earnings 4Q17</t>
  </si>
  <si>
    <t>ABBVIE INC Earnings 4Q17</t>
  </si>
  <si>
    <t>ARCH CAPITAL GROUP LTD PEAD 4Q17</t>
  </si>
  <si>
    <t>ASSURED GUARANTY LTD PEAD 4Q17</t>
  </si>
  <si>
    <t>ALASKA AIR GROUP INC PEAD 4Q17</t>
  </si>
  <si>
    <t>AMGEN INC PEAD 4Q17</t>
  </si>
  <si>
    <t>ANTHEM INC PEAD 4Q17</t>
  </si>
  <si>
    <t>SMITH (A.O.) CORP PEAD 4Q17</t>
  </si>
  <si>
    <t>NATUS MEDICAL INC PEAD 4Q17</t>
  </si>
  <si>
    <t>CARDIOVASCULAR SYSTEMS INC PEAD 4Q17</t>
  </si>
  <si>
    <t>CUSTOMERS BANCORP INC PEAD 4Q17</t>
  </si>
  <si>
    <t>DOLBY LABORATORIES INC-CL A PEAD 4Q17</t>
  </si>
  <si>
    <t>DORMAN PRODUCTS INC Earnings 4Q17</t>
  </si>
  <si>
    <t>ECHO GLOBAL LOGISTICS INC PEAD 4Q17</t>
  </si>
  <si>
    <t>EAGLE MATERIALS INC PEAD 4Q17</t>
  </si>
  <si>
    <t>FORTUNE BRANDS HOME &amp; SECURI PEAD 4Q17</t>
  </si>
  <si>
    <t>F5 NETWORKS INC PEAD 4Q17</t>
  </si>
  <si>
    <t>GREENBRIER COMPANIES INC Earnings 4Q17</t>
  </si>
  <si>
    <t>GREEN BANCORP INC PEAD 4Q17</t>
  </si>
  <si>
    <t>WR GRACE &amp; CO PEAD 4Q17</t>
  </si>
  <si>
    <t>GOODYEAR TIRE &amp; RUBBER CO Earnings 4Q17</t>
  </si>
  <si>
    <t>GRANITE CONSTRUCTION INC Earnings 4Q17</t>
  </si>
  <si>
    <t>LABORATORY CRP OF AMER HLDGS PEAD 4Q17</t>
  </si>
  <si>
    <t>LIFEPOINT HEALTH INC Earnings 4Q17</t>
  </si>
  <si>
    <t>LYONDELLBASELL INDU-CL A Earnings 4Q17</t>
  </si>
  <si>
    <t>B3SPXZ3</t>
  </si>
  <si>
    <t>MEDICINES COMPANY PEAD 4Q17</t>
  </si>
  <si>
    <t>MARKETAXESS HOLDINGS INC PEAD 4Q17</t>
  </si>
  <si>
    <t>MERIT MEDICAL SYSTEMS INC PEAD 4Q17</t>
  </si>
  <si>
    <t>MERITAGE HOMES CORP Earnings 4Q17</t>
  </si>
  <si>
    <t>SERVICENOW INC PEAD 4Q17</t>
  </si>
  <si>
    <t>NORFOLK SOUTHERN CORP PEAD 4Q17</t>
  </si>
  <si>
    <t>PRA HEALTH SCIENCES INC PEAD 4Q17</t>
  </si>
  <si>
    <t>PHILLIPS 66 Earnings 4Q17</t>
  </si>
  <si>
    <t>SILGAN HOLDINGS INC PEAD 4Q17</t>
  </si>
  <si>
    <t>SOHU.COM INC Earnings 4Q17</t>
  </si>
  <si>
    <t>SAREPTA THERAPEUTICS INC PEAD 4Q17</t>
  </si>
  <si>
    <t>TENNECO INC Earnings 4Q17</t>
  </si>
  <si>
    <t>TRI POINTE GROUP INC PEAD 4Q17</t>
  </si>
  <si>
    <t>87265H109</t>
  </si>
  <si>
    <t>B92CQF3</t>
  </si>
  <si>
    <t>TYLER TECHNOLOGIES INC PEAD 4Q17</t>
  </si>
  <si>
    <t>ULTRA CLEAN HOLDINGS INC PEAD 4Q17</t>
  </si>
  <si>
    <t>DOMTAR CORP Earnings 4Q17</t>
  </si>
  <si>
    <t>VARIAN MEDICAL SYSTEMS INC PEAD 4Q17</t>
  </si>
  <si>
    <t>VERTEX PHARMACEUTICALS INC PEAD 4Q17</t>
  </si>
  <si>
    <t>GOOGL Oct 2017 985.000 put</t>
  </si>
  <si>
    <t>GOOGL171027P00985000</t>
  </si>
  <si>
    <t>LOGM Nov 2017 120.000 put</t>
  </si>
  <si>
    <t>LOGM171117P00120000</t>
  </si>
  <si>
    <t>PRO</t>
  </si>
  <si>
    <t>NVCR</t>
  </si>
  <si>
    <t>DM</t>
  </si>
  <si>
    <t>STRL</t>
  </si>
  <si>
    <t>WYNN RESORTS LTD PEAD 4Q17</t>
  </si>
  <si>
    <t>WORLD WRESTLING ENTERTAIN-A PEAD 4Q17</t>
  </si>
  <si>
    <t>TWITTER INC PEAD 4Q17</t>
  </si>
  <si>
    <t>SCANA CORP PEAD 4Q17</t>
  </si>
  <si>
    <t>SPIRIT AIRLINES INC PEAD 4Q17</t>
  </si>
  <si>
    <t>POWER INTEGRATIONS INC PEAD 4Q17</t>
  </si>
  <si>
    <t>OIL STATES INTERNATIONAL INC PEAD 4Q17</t>
  </si>
  <si>
    <t>NAVIGANT CONSULTING INC PEAD 4Q17</t>
  </si>
  <si>
    <t>MATTEL INC PEAD 4Q17</t>
  </si>
  <si>
    <t>WORLD FUEL SERVICES CORP PEAD 4Q17</t>
  </si>
  <si>
    <t>INTERDIGITAL INC PEAD 4Q17</t>
  </si>
  <si>
    <t>FIRST SOLAR INC PEAD 4Q17</t>
  </si>
  <si>
    <t>COVANTA HOLDING CORP PEAD 4Q17</t>
  </si>
  <si>
    <t>COMMERCIAL METALS CO PEAD 4Q17</t>
  </si>
  <si>
    <t>CHARTER COMMUNICATIONS INC-A PEAD 4Q17</t>
  </si>
  <si>
    <t>CELGENE CORP PEAD 4Q17</t>
  </si>
  <si>
    <t>ALEXION PHARMACEUTICALS INC PEAD 4Q17</t>
  </si>
  <si>
    <t>ATN INTERNATIONAL INC Earnings 4Q17</t>
  </si>
  <si>
    <t>ARMSTRONG WORLD INDUSTRIES Earnings 4Q17</t>
  </si>
  <si>
    <t>AXALTA COATING SYSTEMS LTD PEAD 4Q17</t>
  </si>
  <si>
    <t>BLUCORA INC PEAD 4Q17</t>
  </si>
  <si>
    <t>CREDIT ACCEPTANCE CORP Earnings 4Q17</t>
  </si>
  <si>
    <t>META FINANCIAL GROUP INC Earnings 4Q17</t>
  </si>
  <si>
    <t>COGNEX CORP Earnings 4Q17</t>
  </si>
  <si>
    <t>COMCAST CORP-CLASS A PEAD 4Q17</t>
  </si>
  <si>
    <t>CARPENTER TECHNOLOGY PEAD 4Q17</t>
  </si>
  <si>
    <t>COOPER TIRE &amp; RUBBER Earnings 4Q17</t>
  </si>
  <si>
    <t>DANA INC PEAD 4Q17</t>
  </si>
  <si>
    <t>DOMINION ENERGY MIDSTREAM PA Earnings 4Q17</t>
  </si>
  <si>
    <t>BRJ3GT9</t>
  </si>
  <si>
    <t>ELLIE MAE INC PEAD 4Q17</t>
  </si>
  <si>
    <t>HEALTHSOUTH CORP PEAD 4Q17</t>
  </si>
  <si>
    <t>HILLTOP HOLDINGS INC PEAD 4Q17</t>
  </si>
  <si>
    <t>INTEGRATED DEVICE TECH INC Earnings 4Q17</t>
  </si>
  <si>
    <t>JOHN B. SANFILIPPO &amp; SON INC Earnings 4Q17</t>
  </si>
  <si>
    <t>LA JOLLA PHARMACEUTICAL CO PEAD 4Q17</t>
  </si>
  <si>
    <t>LEMAITRE VASCULAR INC PEAD 4Q17</t>
  </si>
  <si>
    <t>SOUTHWEST AIRLINES CO PEAD 4Q17</t>
  </si>
  <si>
    <t>MINDBODY INC - CLASS A PEAD 4Q17</t>
  </si>
  <si>
    <t>MEDIDATA SOLUTIONS INC PEAD 4Q17</t>
  </si>
  <si>
    <t>MICROSTRATEGY INC-CL A PEAD 4Q17</t>
  </si>
  <si>
    <t>NOBLE ENERGY INC Earnings 4Q17</t>
  </si>
  <si>
    <t>NEW MEDIA INVESTMENT GROUP PEAD 4Q17</t>
  </si>
  <si>
    <t>NOVOCURE LTD PEAD 4Q17</t>
  </si>
  <si>
    <t>BYSS4X4</t>
  </si>
  <si>
    <t>ORTHOFIX INTERNATIONAL NV Earnings 4Q17</t>
  </si>
  <si>
    <t>PROS HOLDINGS INC PEAD 4Q17</t>
  </si>
  <si>
    <t>74346Y103</t>
  </si>
  <si>
    <t>B1YWQK0</t>
  </si>
  <si>
    <t>PATTERSON-UTI ENERGY INC PEAD 4Q17</t>
  </si>
  <si>
    <t>RUDOLPH TECHNOLOGIES INC Earnings 4Q17</t>
  </si>
  <si>
    <t>SANMINA CORP Earnings 4Q17</t>
  </si>
  <si>
    <t>STERLING CONSTRUCTION CO Earnings 4Q17</t>
  </si>
  <si>
    <t>SUMMIT MATERIALS INC -CL A Earnings 4Q17</t>
  </si>
  <si>
    <t>TRUEBLUE INC Earnings 4Q17</t>
  </si>
  <si>
    <t>TIMKENSTEEL CORP PEAD 4Q17</t>
  </si>
  <si>
    <t>UNION PACIFIC CORP PEAD 4Q17</t>
  </si>
  <si>
    <t>WASTE MANAGEMENT INC PEAD 4Q17</t>
  </si>
  <si>
    <t>DIAMOND OFFSHORE DRILLING Earnings 4Q17</t>
  </si>
  <si>
    <t>LOGMEIN INC PEAD 4Q17</t>
  </si>
  <si>
    <t>ARCH</t>
  </si>
  <si>
    <t>FORM</t>
  </si>
  <si>
    <t>DOMTAR CORP PEAD 4Q17</t>
  </si>
  <si>
    <t>SOHU.COM INC PEAD 4Q17</t>
  </si>
  <si>
    <t>LIFEPOINT HEALTH INC PEAD 4Q17</t>
  </si>
  <si>
    <t>DORMAN PRODUCTS INC PEAD 4Q17</t>
  </si>
  <si>
    <t>AETNA INC Earnings 4Q17</t>
  </si>
  <si>
    <t>AGCO CORP Earnings 4Q17</t>
  </si>
  <si>
    <t>ARCH COAL INC - A Earnings 4Q17</t>
  </si>
  <si>
    <t>BYYHNV6</t>
  </si>
  <si>
    <t>AMERICAN RAILCAR INDUSTRIES Earnings 4Q17</t>
  </si>
  <si>
    <t>B&amp;G FOODS INC Earnings 4Q17</t>
  </si>
  <si>
    <t>POPULAR INC Earnings 4Q17</t>
  </si>
  <si>
    <t>CIRCOR INTERNATIONAL INC PEAD 4Q17</t>
  </si>
  <si>
    <t>COLUMBUS MCKINNON CORP/NY Earnings 4Q17</t>
  </si>
  <si>
    <t>DRIL-QUIP INC PEAD 4Q17</t>
  </si>
  <si>
    <t>ELECTRONIC ARTS INC Earnings 4Q17</t>
  </si>
  <si>
    <t>ENVISION HEALTHCARE CORP Earnings 4Q17</t>
  </si>
  <si>
    <t>FORMFACTOR INC Earnings 4Q17</t>
  </si>
  <si>
    <t>GENESEE &amp; WYOMING INC-CL A Earnings 4Q17</t>
  </si>
  <si>
    <t>MARINEMAX INC Earnings 4Q17</t>
  </si>
  <si>
    <t>IDEXX LABORATORIES INC Earnings 4Q17</t>
  </si>
  <si>
    <t>II-VI INC Earnings 4Q17</t>
  </si>
  <si>
    <t>INCYTE CORP Earnings 4Q17</t>
  </si>
  <si>
    <t>INPHI CORP Earnings 4Q17</t>
  </si>
  <si>
    <t>KBR INC Earnings 4Q17</t>
  </si>
  <si>
    <t>LYDALL INC Earnings 4Q17</t>
  </si>
  <si>
    <t>LINCOLN ELECTRIC HOLDINGS PEAD 4Q17</t>
  </si>
  <si>
    <t>MOSAIC CO/THE Earnings 4Q17</t>
  </si>
  <si>
    <t>MSC INDUSTRIAL DIRECT CO-A Earnings 4Q17</t>
  </si>
  <si>
    <t>PLANTRONICS INC Earnings 4Q17</t>
  </si>
  <si>
    <t>PNM RESOURCES INC PEAD 4Q17</t>
  </si>
  <si>
    <t>PAPA JOHN'S INTL INC Earnings 4Q17</t>
  </si>
  <si>
    <t>STURM RUGER &amp; CO INC Earnings 4Q17</t>
  </si>
  <si>
    <t>SABRE CORP Earnings 4Q17</t>
  </si>
  <si>
    <t>SHUTTERSTOCK INC Earnings 4Q17</t>
  </si>
  <si>
    <t>MONOTYPE IMAGING HOLDINGS IN Earnings 4Q17</t>
  </si>
  <si>
    <t>WELLCARE HEALTH PLANS INC Earnings 4Q17</t>
  </si>
  <si>
    <t>ENCORE WIRE CORP Earnings 4Q17</t>
  </si>
  <si>
    <t>LILA</t>
  </si>
  <si>
    <t>SPAR</t>
  </si>
  <si>
    <t>QUOT</t>
  </si>
  <si>
    <t>INST</t>
  </si>
  <si>
    <t>APTI</t>
  </si>
  <si>
    <t>SANMINA CORP PEAD 4Q17</t>
  </si>
  <si>
    <t>ORTHOFIX INTERNATIONAL NV PEAD 4Q17</t>
  </si>
  <si>
    <t>INTEGRATED DEVICE TECH INC PEAD 4Q17</t>
  </si>
  <si>
    <t>DIAMOND OFFSHORE DRILLING PEAD 4Q17</t>
  </si>
  <si>
    <t>COOPER TIRE &amp; RUBBER PEAD 4Q17</t>
  </si>
  <si>
    <t>ATN INTERNATIONAL INC PEAD 4Q17</t>
  </si>
  <si>
    <t>ACXIOM CORP Earnings 4Q17</t>
  </si>
  <si>
    <t>ALLERGAN PLC Earnings 4Q17</t>
  </si>
  <si>
    <t>APPTIO INC - CLASS A PEAD 4Q17</t>
  </si>
  <si>
    <t>03835C108</t>
  </si>
  <si>
    <t>BD2BM16</t>
  </si>
  <si>
    <t>ANTERO RESOURCES CORP Earnings 4Q17</t>
  </si>
  <si>
    <t>GENERAL CABLE CORP Earnings 4Q17</t>
  </si>
  <si>
    <t>CHEESECAKE FACTORY INC/THE Earnings 4Q17</t>
  </si>
  <si>
    <t>CHICAGO BRIDGE &amp; IRON CO NV PEAD 4Q17</t>
  </si>
  <si>
    <t>CHINA BIOLOGIC PRODUCTS HOLD Earnings 4Q17</t>
  </si>
  <si>
    <t>CEVA INC Earnings 4Q17</t>
  </si>
  <si>
    <t>CIMPRESS NV Earnings 4Q17</t>
  </si>
  <si>
    <t>COMMSCOPE HOLDING CO INC Earnings 4Q17</t>
  </si>
  <si>
    <t>CAPELLA EDUCATION CO PEAD 4Q17</t>
  </si>
  <si>
    <t>CRAY INC PEAD 4Q17</t>
  </si>
  <si>
    <t>CRYOLIFE INC PEAD 4Q17</t>
  </si>
  <si>
    <t>CAESARSTONE LTD Earnings 4Q17</t>
  </si>
  <si>
    <t>CASELLA WASTE SYSTEMS INC-A Earnings 4Q17</t>
  </si>
  <si>
    <t>BRINKER INTERNATIONAL INC Earnings 4Q17</t>
  </si>
  <si>
    <t>ESTEE LAUDER COMPANIES-CL A Earnings 4Q17</t>
  </si>
  <si>
    <t>EXACT SCIENCES CORP PEAD 4Q17</t>
  </si>
  <si>
    <t>SPX FLOW INC Earnings 4Q17</t>
  </si>
  <si>
    <t>FLEETCOR TECHNOLOGIES INC Earnings 4Q17</t>
  </si>
  <si>
    <t>GREEN PLAINS INC Earnings 4Q17</t>
  </si>
  <si>
    <t>GARMIN LTD Earnings 4Q17</t>
  </si>
  <si>
    <t>HANESBRANDS INC Earnings 4Q17</t>
  </si>
  <si>
    <t>HOLLYFRONTIER CORP Earnings 4Q17</t>
  </si>
  <si>
    <t>HEALTH INSURANCE INNOVATIO-A Earnings 4Q17</t>
  </si>
  <si>
    <t>HURON CONSULTING GROUP INC Earnings 4Q17</t>
  </si>
  <si>
    <t>INSTRUCTURE INC PEAD 4Q17</t>
  </si>
  <si>
    <t>45781U103</t>
  </si>
  <si>
    <t>BYZGBP2</t>
  </si>
  <si>
    <t>LIBERTY GLOBAL PLC LILAC - A Earnings 4Q17</t>
  </si>
  <si>
    <t>BTC0M71</t>
  </si>
  <si>
    <t>MEDNAX INC Earnings 4Q17</t>
  </si>
  <si>
    <t>MURPHY OIL CORP Earnings 4Q17</t>
  </si>
  <si>
    <t>MURPHY USA INC Earnings 4Q17</t>
  </si>
  <si>
    <t>MYR GROUP INC/DELAWARE Earnings 4Q17</t>
  </si>
  <si>
    <t>NAUTILUS INC PEAD 4Q17</t>
  </si>
  <si>
    <t>NU SKIN ENTERPRISES INC - A Earnings 4Q17</t>
  </si>
  <si>
    <t>NOVA MEASURING INSTRUMENTS Earnings 4Q17</t>
  </si>
  <si>
    <t>ORASURE TECHNOLOGIES INC Earnings 4Q17</t>
  </si>
  <si>
    <t>IMPINJ INC Earnings 4Q17</t>
  </si>
  <si>
    <t>QUALCOMM INC Earnings 4Q17</t>
  </si>
  <si>
    <t>QORVO INC Earnings 4Q17</t>
  </si>
  <si>
    <t>QUAD GRAPHICS INC Earnings 4Q17</t>
  </si>
  <si>
    <t>QUOTIENT TECHNOLOGY INC Earnings 4Q17</t>
  </si>
  <si>
    <t>BYWCCM7</t>
  </si>
  <si>
    <t>SINCLAIR BROADCAST GROUP -A Earnings 4Q17</t>
  </si>
  <si>
    <t>SCIENTIFIC GAMES CORP-A Earnings 4Q17</t>
  </si>
  <si>
    <t>SHAKE SHACK INC - CLASS A Earnings 4Q17</t>
  </si>
  <si>
    <t>SODASTREAM INTERNATIONAL LTD Earnings 4Q17</t>
  </si>
  <si>
    <t>SP PLUS CORP Earnings 4Q17</t>
  </si>
  <si>
    <t>SPARTAN MOTORS INC Earnings 4Q17</t>
  </si>
  <si>
    <t>SPIRIT AEROSYSTEMS HOLD-CL A Earnings 4Q17</t>
  </si>
  <si>
    <t>STONERIDGE INC Earnings 4Q17</t>
  </si>
  <si>
    <t>MOLSON COORS BREWING CO -B Earnings 4Q17</t>
  </si>
  <si>
    <t>TEREX CORP Earnings 4Q17</t>
  </si>
  <si>
    <t>TESLA INC Earnings 4Q17</t>
  </si>
  <si>
    <t>TTM TECHNOLOGIES Earnings 4Q17</t>
  </si>
  <si>
    <t>WRIGHT MEDICAL GROUP NV Earnings 4Q17</t>
  </si>
  <si>
    <t>WORLD ACCEPTANCE CORP Earnings 4Q17</t>
  </si>
  <si>
    <t>YELP INC Earnings 4Q17</t>
  </si>
  <si>
    <t>CORT</t>
  </si>
  <si>
    <t>LKSD</t>
  </si>
  <si>
    <t>NTLA</t>
  </si>
  <si>
    <t>DLPH Nov 2017 95.000 put</t>
  </si>
  <si>
    <t>DLPH171117P00095000</t>
  </si>
  <si>
    <t>ADAMAS PHARMACEUTICALS INC Value-L/S</t>
  </si>
  <si>
    <t>ADMS</t>
  </si>
  <si>
    <t>00548A106</t>
  </si>
  <si>
    <t>BL25XY4</t>
  </si>
  <si>
    <t>SHUTTERSTOCK INC PEAD 4Q17</t>
  </si>
  <si>
    <t>PAPA JOHN'S INTL INC PEAD 4Q17</t>
  </si>
  <si>
    <t>MOSAIC CO/THE PEAD 4Q17</t>
  </si>
  <si>
    <t>LYDALL INC PEAD 4Q17</t>
  </si>
  <si>
    <t>INPHI CORP PEAD 4Q17</t>
  </si>
  <si>
    <t>II-VI INC PEAD 4Q17</t>
  </si>
  <si>
    <t>IDEXX LABORATORIES INC PEAD 4Q17</t>
  </si>
  <si>
    <t>MARINEMAX INC PEAD 4Q17</t>
  </si>
  <si>
    <t>FORMFACTOR INC PEAD 4Q17</t>
  </si>
  <si>
    <t>ENVISION HEALTHCARE CORP PEAD 4Q17</t>
  </si>
  <si>
    <t>COLUMBUS MCKINNON CORP/NY PEAD 4Q17</t>
  </si>
  <si>
    <t>POPULAR INC PEAD 4Q17</t>
  </si>
  <si>
    <t>B&amp;G FOODS INC PEAD 4Q17</t>
  </si>
  <si>
    <t>ARCH COAL INC - A PEAD 4Q17</t>
  </si>
  <si>
    <t>AGCO CORP PEAD 4Q17</t>
  </si>
  <si>
    <t>AAON INC Earnings 4Q17</t>
  </si>
  <si>
    <t>AMERISOURCEBERGEN CORP Earnings 4Q17</t>
  </si>
  <si>
    <t>ACI WORLDWIDE INC Earnings 4Q17</t>
  </si>
  <si>
    <t>ASSURED GUARANTY LTD Earnings 4Q17</t>
  </si>
  <si>
    <t>AMAG PHARMACEUTICALS INC Earnings 4Q17</t>
  </si>
  <si>
    <t>AMC NETWORKS INC-A Earnings 4Q17</t>
  </si>
  <si>
    <t>AMN HEALTHCARE SERVICES INC Earnings 4Q17</t>
  </si>
  <si>
    <t>ANI PHARMACEUTICALS INC Earnings 4Q17</t>
  </si>
  <si>
    <t>APACHE CORP Earnings 4Q17</t>
  </si>
  <si>
    <t>ADTALEM GLOBAL EDUCATION INC Earnings 4Q17</t>
  </si>
  <si>
    <t>BALL CORP Earnings 4Q17</t>
  </si>
  <si>
    <t>BLUEPRINT MEDICINES CORP PEAD 4Q17</t>
  </si>
  <si>
    <t>CARBONITE INC Earnings 4Q17</t>
  </si>
  <si>
    <t>CARDTRONICS PLC - A Earnings 4Q17</t>
  </si>
  <si>
    <t>CINCINNATI BELL INC Earnings 4Q17</t>
  </si>
  <si>
    <t>COGENT COMMUNICATIONS HOLDIN Earnings 4Q17</t>
  </si>
  <si>
    <t>CONSOLIDATED COMMUNICATIONS Earnings 4Q17</t>
  </si>
  <si>
    <t>CORCEPT THERAPEUTICS INC Earnings 4Q17</t>
  </si>
  <si>
    <t>B00SCY1</t>
  </si>
  <si>
    <t>CIRRUS LOGIC INC Earnings 4Q17</t>
  </si>
  <si>
    <t>CONTROL4 CORP Earnings 4Q17</t>
  </si>
  <si>
    <t>DISCOVERY COMMUNICATIONS-A Earnings 4Q17</t>
  </si>
  <si>
    <t>EMERGENT BIOSOLUTIONS INC Earnings 4Q17</t>
  </si>
  <si>
    <t>ENGILITY HOLDINGS INC Earnings 4Q17</t>
  </si>
  <si>
    <t>BOTTOMLINE TECHNOLOGIES (DE) Earnings 4Q17</t>
  </si>
  <si>
    <t>ELDORADO RESORTS INC Earnings 4Q17</t>
  </si>
  <si>
    <t>FRESH DEL MONTE PRODUCE INC PEAD 4Q17</t>
  </si>
  <si>
    <t>FLUOR CORP Earnings 4Q17</t>
  </si>
  <si>
    <t>GASLOG LTD Earnings 4Q17</t>
  </si>
  <si>
    <t>HCI GROUP INC Earnings 4Q17</t>
  </si>
  <si>
    <t>HERBALIFE LTD Earnings 4Q17</t>
  </si>
  <si>
    <t>ICF INTERNATIONAL INC Earnings 4Q17</t>
  </si>
  <si>
    <t>INNOPHOS HOLDINGS INC PEAD 4Q17</t>
  </si>
  <si>
    <t>J2 GLOBAL INC Earnings 4Q17</t>
  </si>
  <si>
    <t>KENNEDY-WILSON HOLDINGS INC Earnings 4Q17</t>
  </si>
  <si>
    <t>LCI INDUSTRIES Earnings 4Q17</t>
  </si>
  <si>
    <t>LSC COMMUNICATIONS INC Earnings 4Q17</t>
  </si>
  <si>
    <t>50218P107</t>
  </si>
  <si>
    <t>BYND5V9</t>
  </si>
  <si>
    <t>LUMBER LIQUIDATORS HOLDINGS PEAD 4Q17</t>
  </si>
  <si>
    <t>LANTHEUS HOLDINGS INC Earnings 4Q17</t>
  </si>
  <si>
    <t>MASIMO CORP PEAD 4Q17</t>
  </si>
  <si>
    <t>MGP INGREDIENTS INC Earnings 4Q17</t>
  </si>
  <si>
    <t>MARTIN MARIETTA MATERIALS Earnings 4Q17</t>
  </si>
  <si>
    <t>MOLINA HEALTHCARE INC Earnings 4Q17</t>
  </si>
  <si>
    <t>MSG NETWORKS INC- A Earnings 4Q17</t>
  </si>
  <si>
    <t>MASTEC INC Earnings 4Q17</t>
  </si>
  <si>
    <t>NANOMETRICS INC Earnings 4Q17</t>
  </si>
  <si>
    <t>INTELLIA THERAPEUTICS INC PEAD 4Q17</t>
  </si>
  <si>
    <t>45826J105</t>
  </si>
  <si>
    <t>BYZM6C2</t>
  </si>
  <si>
    <t>NEWELL BRANDS INC Earnings 4Q17</t>
  </si>
  <si>
    <t>UNIVERSAL DISPLAY CORP Earnings 4Q17</t>
  </si>
  <si>
    <t>PBF ENERGY INC-CLASS A Earnings 4Q17</t>
  </si>
  <si>
    <t>P G &amp; E CORP Earnings 4Q17</t>
  </si>
  <si>
    <t>PAYLOCITY HOLDING CORP Earnings 4Q17</t>
  </si>
  <si>
    <t>EPLUS INC Earnings 4Q17</t>
  </si>
  <si>
    <t>INSULET CORP Earnings 4Q17</t>
  </si>
  <si>
    <t>RICE ENERGY INC Earnings 4Q17</t>
  </si>
  <si>
    <t>RALPH LAUREN CORP Earnings 4Q17</t>
  </si>
  <si>
    <t>ROGERS CORP Earnings 4Q17</t>
  </si>
  <si>
    <t>SPROUTS FARMERS MARKET INC Earnings 4Q17</t>
  </si>
  <si>
    <t>SPX CORP Earnings 4Q17</t>
  </si>
  <si>
    <t>SIERRA WIRELESS INC Earnings 4Q17</t>
  </si>
  <si>
    <t>TREEHOUSE FOODS INC Earnings 4Q17</t>
  </si>
  <si>
    <t>TIVO CORP Earnings 4Q17</t>
  </si>
  <si>
    <t>TENNANT CO Earnings 4Q17</t>
  </si>
  <si>
    <t>TRINET GROUP INC Earnings 4Q17</t>
  </si>
  <si>
    <t>UNIVERSAL ELECTRONICS INC Earnings 4Q17</t>
  </si>
  <si>
    <t>UNIT CORP Earnings 4Q17</t>
  </si>
  <si>
    <t>BOINGO WIRELESS INC Earnings 4Q17</t>
  </si>
  <si>
    <t>WINGSTOP INC Earnings 4Q17</t>
  </si>
  <si>
    <t>WILLIAM LYON HOMES-CL A PEAD 4Q17</t>
  </si>
  <si>
    <t>XPERI CORP Earnings 4Q17</t>
  </si>
  <si>
    <t>SD</t>
  </si>
  <si>
    <t>LQ</t>
  </si>
  <si>
    <t>HRTG</t>
  </si>
  <si>
    <t>ZAGG</t>
  </si>
  <si>
    <t>WRIGHT MEDICAL GROUP NV PEAD 4Q17</t>
  </si>
  <si>
    <t>TTM TECHNOLOGIES PEAD 4Q17</t>
  </si>
  <si>
    <t>TESLA INC PEAD 4Q17</t>
  </si>
  <si>
    <t>STONERIDGE INC PEAD 4Q17</t>
  </si>
  <si>
    <t>SPARTAN MOTORS INC PEAD 4Q17</t>
  </si>
  <si>
    <t>SHAKE SHACK INC - CLASS A PEAD 4Q17</t>
  </si>
  <si>
    <t>QUOTIENT TECHNOLOGY INC PEAD 4Q17</t>
  </si>
  <si>
    <t>QUALCOMM INC PEAD 4Q17</t>
  </si>
  <si>
    <t>IMPINJ INC PEAD 4Q17</t>
  </si>
  <si>
    <t>ORASURE TECHNOLOGIES INC PEAD 4Q17</t>
  </si>
  <si>
    <t>NOVA MEASURING INSTRUMENTS PEAD 4Q17</t>
  </si>
  <si>
    <t>MEDNAX INC PEAD 4Q17</t>
  </si>
  <si>
    <t>HEALTH INSURANCE INNOVATIO-A PEAD 4Q17</t>
  </si>
  <si>
    <t>HANESBRANDS INC PEAD 4Q17</t>
  </si>
  <si>
    <t>GREEN PLAINS INC PEAD 4Q17</t>
  </si>
  <si>
    <t>CAESARSTONE LTD PEAD 4Q17</t>
  </si>
  <si>
    <t>COMMSCOPE HOLDING CO INC PEAD 4Q17</t>
  </si>
  <si>
    <t>CHINA BIOLOGIC PRODUCTS HOLD PEAD 4Q17</t>
  </si>
  <si>
    <t>CHEESECAKE FACTORY INC/THE PEAD 4Q17</t>
  </si>
  <si>
    <t>ALLERGAN PLC PEAD 4Q17</t>
  </si>
  <si>
    <t>ACXIOM CORP PEAD 4Q17</t>
  </si>
  <si>
    <t>AEGION CORP PEAD 4Q17</t>
  </si>
  <si>
    <t>ATRICURE INC PEAD 4Q17</t>
  </si>
  <si>
    <t>AMERICAN AXLE &amp; MFG HOLDINGS Earnings 4Q17</t>
  </si>
  <si>
    <t>BELDEN INC PEAD 4Q17</t>
  </si>
  <si>
    <t>BLOOMIN' BRANDS INC Earnings 4Q17</t>
  </si>
  <si>
    <t>CAVIUM INC PEAD 4Q17</t>
  </si>
  <si>
    <t>CLEAN HARBORS INC PEAD 4Q17</t>
  </si>
  <si>
    <t>CLOROX COMPANY PEAD 4Q17</t>
  </si>
  <si>
    <t>CINEMARK HOLDINGS INC Earnings 4Q17</t>
  </si>
  <si>
    <t>CVR ENERGY INC PEAD 4Q17</t>
  </si>
  <si>
    <t>DEXCOM INC PEAD 4Q17</t>
  </si>
  <si>
    <t>EPIZYME INC PEAD 4Q17</t>
  </si>
  <si>
    <t>HMS HOLDINGS CORP Earnings 4Q17</t>
  </si>
  <si>
    <t>HILL-ROM HOLDINGS INC Earnings 4Q17</t>
  </si>
  <si>
    <t>HERITAGE INSURANCE HOLDINGS PEAD 4Q17</t>
  </si>
  <si>
    <t>42727J102</t>
  </si>
  <si>
    <t>BMN9870</t>
  </si>
  <si>
    <t>HUBSPOT INC PEAD 4Q17</t>
  </si>
  <si>
    <t>HYSTER-YALE MATERIALS Earnings 4Q17</t>
  </si>
  <si>
    <t>INTERCEPT PHARMACEUTICALS IN PEAD 4Q17</t>
  </si>
  <si>
    <t>INOVALON HOLDINGS INC - A PEAD 4Q17</t>
  </si>
  <si>
    <t>INVESTMENT TECHNOLOGY GROUP PEAD 4Q17</t>
  </si>
  <si>
    <t>JAMES RIVER GROUP HOLDINGS L PEAD 4Q17</t>
  </si>
  <si>
    <t>JUNO THERAPEUTICS INC PEAD 4Q17</t>
  </si>
  <si>
    <t>K2M GROUP HOLDINGS INC PEAD 4Q17</t>
  </si>
  <si>
    <t>LUMENTUM HOLDINGS INC PEAD 4Q17</t>
  </si>
  <si>
    <t>LA QUINTA HOLDINGS INC PEAD 4Q17</t>
  </si>
  <si>
    <t>50420D108</t>
  </si>
  <si>
    <t>BL25XW2</t>
  </si>
  <si>
    <t>MAKEMYTRIP LTD PEAD 4Q17</t>
  </si>
  <si>
    <t>NEUROCRINE BIOSCIENCES INC PEAD 4Q17</t>
  </si>
  <si>
    <t>OWENS &amp; MINOR INC PEAD 4Q17</t>
  </si>
  <si>
    <t>QUIDEL CORP PEAD 4Q17</t>
  </si>
  <si>
    <t>REVLON INC-CLASS A Earnings 4Q17</t>
  </si>
  <si>
    <t>REALOGY HOLDINGS CORP Earnings 4Q17</t>
  </si>
  <si>
    <t>GIBRALTAR INDUSTRIES INC Earnings 4Q17</t>
  </si>
  <si>
    <t>SANDRIDGE ENERGY INC PEAD 4Q17</t>
  </si>
  <si>
    <t>80007P869</t>
  </si>
  <si>
    <t>BD1XH30</t>
  </si>
  <si>
    <t>DENTSPLY SIRONA INC Earnings 4Q17</t>
  </si>
  <si>
    <t>ZAGG INC PEAD 4Q17</t>
  </si>
  <si>
    <t>98884U108</t>
  </si>
  <si>
    <t>B1BYGH6</t>
  </si>
  <si>
    <t>ZENDESK INC PEAD 4Q17</t>
  </si>
  <si>
    <t>ETSY</t>
  </si>
  <si>
    <t>APPF</t>
  </si>
  <si>
    <t>BL</t>
  </si>
  <si>
    <t>HDP</t>
  </si>
  <si>
    <t>NAVG</t>
  </si>
  <si>
    <t>RACE</t>
  </si>
  <si>
    <t>SPPI</t>
  </si>
  <si>
    <t>RSG</t>
  </si>
  <si>
    <t>PTCT</t>
  </si>
  <si>
    <t>DFIN</t>
  </si>
  <si>
    <t>VYGR</t>
  </si>
  <si>
    <t>ENTERCOM COMMUNICATIONS-CL A Value-L/S</t>
  </si>
  <si>
    <t>P G &amp; E CORP PEAD 4Q17</t>
  </si>
  <si>
    <t>XPERI CORP PEAD 4Q17</t>
  </si>
  <si>
    <t>BOINGO WIRELESS INC PEAD 4Q17</t>
  </si>
  <si>
    <t>TREEHOUSE FOODS INC PEAD 4Q17</t>
  </si>
  <si>
    <t>SPROUTS FARMERS MARKET INC PEAD 4Q17</t>
  </si>
  <si>
    <t>PAYLOCITY HOLDING CORP PEAD 4Q17</t>
  </si>
  <si>
    <t>PBF ENERGY INC-CLASS A PEAD 4Q17</t>
  </si>
  <si>
    <t>NEWELL BRANDS INC PEAD 4Q17</t>
  </si>
  <si>
    <t>MSG NETWORKS INC- A PEAD 4Q17</t>
  </si>
  <si>
    <t>MOLINA HEALTHCARE INC PEAD 4Q17</t>
  </si>
  <si>
    <t>MGP INGREDIENTS INC PEAD 4Q17</t>
  </si>
  <si>
    <t>LANTHEUS HOLDINGS INC PEAD 4Q17</t>
  </si>
  <si>
    <t>LSC COMMUNICATIONS INC PEAD 4Q17</t>
  </si>
  <si>
    <t>KENNEDY-WILSON HOLDINGS INC PEAD 4Q17</t>
  </si>
  <si>
    <t>HERBALIFE LTD PEAD 4Q17</t>
  </si>
  <si>
    <t>FLUOR CORP PEAD 4Q17</t>
  </si>
  <si>
    <t>DISCOVERY COMMUNICATIONS-A PEAD 4Q17</t>
  </si>
  <si>
    <t>CIRRUS LOGIC INC PEAD 4Q17</t>
  </si>
  <si>
    <t>CONSOLIDATED COMMUNICATIONS PEAD 4Q17</t>
  </si>
  <si>
    <t>CARDTRONICS PLC - A PEAD 4Q17</t>
  </si>
  <si>
    <t>CARBONITE INC PEAD 4Q17</t>
  </si>
  <si>
    <t>ADTALEM GLOBAL EDUCATION INC PEAD 4Q17</t>
  </si>
  <si>
    <t>APACHE CORP PEAD 4Q17</t>
  </si>
  <si>
    <t>AMN HEALTHCARE SERVICES INC PEAD 4Q17</t>
  </si>
  <si>
    <t>AMC NETWORKS INC-A PEAD 4Q17</t>
  </si>
  <si>
    <t>ACACIA COMMUNICATIONS INC PEAD 4Q17</t>
  </si>
  <si>
    <t>AXCELIS TECHNOLOGIES INC PEAD 4Q17</t>
  </si>
  <si>
    <t>ADAMAS PHARMACEUTICALS INC PEAD 4Q17</t>
  </si>
  <si>
    <t>AUTONATION INC PEAD 4Q17</t>
  </si>
  <si>
    <t>ARISTA NETWORKS INC PEAD 4Q17</t>
  </si>
  <si>
    <t>APPFOLIO INC - A Earnings 4Q17</t>
  </si>
  <si>
    <t>03783C100</t>
  </si>
  <si>
    <t>BYN7H48</t>
  </si>
  <si>
    <t>ASHLAND GLOBAL HOLDINGS INC Earnings 4Q17</t>
  </si>
  <si>
    <t>ACCELERATE DIAGNOSTICS INC PEAD 4Q17</t>
  </si>
  <si>
    <t>BLACK HILLS CORP PEAD 4Q17</t>
  </si>
  <si>
    <t>BLACKLINE INC PEAD 4Q17</t>
  </si>
  <si>
    <t>09239B109</t>
  </si>
  <si>
    <t>BD3WZS6</t>
  </si>
  <si>
    <t>BENEFITFOCUS INC PEAD 4Q17</t>
  </si>
  <si>
    <t>CARDINAL HEALTH INC Earnings 4Q17</t>
  </si>
  <si>
    <t>CALLIDUS SOFTWARE INC PEAD 4Q17</t>
  </si>
  <si>
    <t>AVIS BUDGET GROUP INC Earnings 4Q17</t>
  </si>
  <si>
    <t>CBS CORP-CLASS B NON VOTING PEAD 4Q17</t>
  </si>
  <si>
    <t>CENTENNIAL RESOURCE DEVELO-A Earnings 4Q17</t>
  </si>
  <si>
    <t>CHURCH &amp; DWIGHT CO INC PEAD 4Q17</t>
  </si>
  <si>
    <t>CYBERARK SOFTWARE LTD/ISRAEL PEAD 4Q17</t>
  </si>
  <si>
    <t>DONNELLEY FINANCIAL SOLUTION PEAD 4Q17</t>
  </si>
  <si>
    <t>25787G100</t>
  </si>
  <si>
    <t>BYND5T7</t>
  </si>
  <si>
    <t>ETSY INC Earnings 4Q17</t>
  </si>
  <si>
    <t>29786A106</t>
  </si>
  <si>
    <t>BWTN5N1</t>
  </si>
  <si>
    <t>FABRINET Earnings 4Q17</t>
  </si>
  <si>
    <t>FIESTA RESTAURANT GROUP Earnings 4Q17</t>
  </si>
  <si>
    <t>FRESHPET INC Earnings 4Q17</t>
  </si>
  <si>
    <t>GLOBAL BLOOD THERAPEUTICS IN PEAD 4Q17</t>
  </si>
  <si>
    <t>GCP APPLIED TECHNOLOGIES PEAD 4Q17</t>
  </si>
  <si>
    <t>GTT COMMUNICATIONS INC PEAD 4Q17</t>
  </si>
  <si>
    <t>HORTONWORKS INC PEAD 4Q17</t>
  </si>
  <si>
    <t>BT6T3L5</t>
  </si>
  <si>
    <t>HENRY SCHEIN INC Earnings 4Q17</t>
  </si>
  <si>
    <t>HESKA CORP PEAD 4Q17</t>
  </si>
  <si>
    <t>INTL FLAVORS &amp; FRAGRANCES Earnings 4Q17</t>
  </si>
  <si>
    <t>INSMED INC PEAD 4Q17</t>
  </si>
  <si>
    <t>IRONWOOD PHARMACEUTICALS INC PEAD 4Q17</t>
  </si>
  <si>
    <t>KEMET CORP PEAD 4Q17</t>
  </si>
  <si>
    <t>KNIGHT-SWIFT TRANSPORTATION Earnings 4Q17</t>
  </si>
  <si>
    <t>BF0LKD0</t>
  </si>
  <si>
    <t>LANNETT CO INC Earnings 4Q17</t>
  </si>
  <si>
    <t>LHC GROUP INC Earnings 4Q17</t>
  </si>
  <si>
    <t>LIVANOVA PLC PEAD 4Q17</t>
  </si>
  <si>
    <t>LOXO ONCOLOGY INC PEAD 4Q17</t>
  </si>
  <si>
    <t>MATSON INC PEAD 4Q17</t>
  </si>
  <si>
    <t>MICROCHIP TECHNOLOGY INC Earnings 4Q17</t>
  </si>
  <si>
    <t>MATADOR RESOURCES CO Earnings 4Q17</t>
  </si>
  <si>
    <t>MYLAN NV Earnings 4Q17</t>
  </si>
  <si>
    <t>NAVIGATORS GROUP INC PEAD 4Q17</t>
  </si>
  <si>
    <t>OM ASSET MANAGEMENT PLC PEAD 4Q17</t>
  </si>
  <si>
    <t>ON SEMICONDUCTOR CORP Earnings 4Q17</t>
  </si>
  <si>
    <t>PAR PACIFIC HOLDINGS INC Earnings 4Q17</t>
  </si>
  <si>
    <t>PTC THERAPEUTICS INC PEAD 4Q17</t>
  </si>
  <si>
    <t>69366J200</t>
  </si>
  <si>
    <t>B17VCN9</t>
  </si>
  <si>
    <t>FERRARI NV PEAD 4Q17</t>
  </si>
  <si>
    <t>BZ1GMK5</t>
  </si>
  <si>
    <t>ULTRAGENYX PHARMACEUTICAL IN PEAD 4Q17</t>
  </si>
  <si>
    <t>RADIUS HEALTH INC PEAD 4Q17</t>
  </si>
  <si>
    <t>RESOLUTE ENERGY CORP Earnings 4Q17</t>
  </si>
  <si>
    <t>REALPAGE INC PEAD 4Q17</t>
  </si>
  <si>
    <t>RED ROBIN GOURMET BURGERS Earnings 4Q17</t>
  </si>
  <si>
    <t>REPUBLIC SERVICES INC PEAD 4Q17</t>
  </si>
  <si>
    <t>RSP PERMIAN INC Earnings 4Q17</t>
  </si>
  <si>
    <t>SAGE THERAPEUTICS INC PEAD 4Q17</t>
  </si>
  <si>
    <t>US SILICA HOLDINGS INC Earnings 4Q17</t>
  </si>
  <si>
    <t>SM ENERGY CO PEAD 4Q17</t>
  </si>
  <si>
    <t>SPECTRUM PHARMACEUTICALS INC PEAD 4Q17</t>
  </si>
  <si>
    <t>84763A108</t>
  </si>
  <si>
    <t>SKYWORKS SOLUTIONS INC Earnings 4Q17</t>
  </si>
  <si>
    <t>SYKES ENTERPRISES INC Earnings 4Q17</t>
  </si>
  <si>
    <t>TEMPUR SEALY INTERNATIONAL I PEAD 4Q17</t>
  </si>
  <si>
    <t>TRIPADVISOR INC Earnings 4Q17</t>
  </si>
  <si>
    <t>TRINSEO SA PEAD 4Q17</t>
  </si>
  <si>
    <t>VEECO INSTRUMENTS INC PEAD 4Q17</t>
  </si>
  <si>
    <t>VARONIS SYSTEMS INC PEAD 4Q17</t>
  </si>
  <si>
    <t>VOYAGER THERAPEUTICS INC PEAD 4Q17</t>
  </si>
  <si>
    <t>92915B106</t>
  </si>
  <si>
    <t>BY7RB53</t>
  </si>
  <si>
    <t>WAYFAIR INC- CLASS A PEAD 4Q17</t>
  </si>
  <si>
    <t>WELBILT INC Earnings 4Q17</t>
  </si>
  <si>
    <t>WEIGHT WATCHERS INTL INC Earnings 4Q17</t>
  </si>
  <si>
    <t>INTERSECT ENT INC PEAD 4Q17</t>
  </si>
  <si>
    <t>INTREXON CORP PEAD 4Q17</t>
  </si>
  <si>
    <t>ZAYO GROUP HOLDINGS INC Earnings 4Q17</t>
  </si>
  <si>
    <t>GBPUSD</t>
  </si>
  <si>
    <t>JPYUSD</t>
  </si>
  <si>
    <t>ASIX</t>
  </si>
  <si>
    <t>TPR</t>
  </si>
  <si>
    <t>GLAUKOS CORP Earnings 4Q17</t>
  </si>
  <si>
    <t>CAMBREX CORP Earnings 4Q17</t>
  </si>
  <si>
    <t>SOTHEBY'S PEAD 4Q17</t>
  </si>
  <si>
    <t>COHERENT INC Earnings 4Q17</t>
  </si>
  <si>
    <t>KORNIT DIGITAL LTD Earnings 4Q17</t>
  </si>
  <si>
    <t>WEIS MARKETS INC PEAD 4Q17</t>
  </si>
  <si>
    <t>ZEBRA TECHNOLOGIES CORP-CL A Earnings 4Q17</t>
  </si>
  <si>
    <t>WEB.COM GROUP INC Earnings 4Q17</t>
  </si>
  <si>
    <t>JAZZ PHARMACEUTICALS PLC Earnings 4Q17</t>
  </si>
  <si>
    <t>PILGRIM'S PRIDE CORP Earnings 4Q17</t>
  </si>
  <si>
    <t>DIODES INC Earnings 4Q17</t>
  </si>
  <si>
    <t>TOPBUILD CORP Earnings 4Q17</t>
  </si>
  <si>
    <t>ASTRONICS CORP Earnings 4Q17</t>
  </si>
  <si>
    <t>MAXLINEAR INC Earnings 4Q17</t>
  </si>
  <si>
    <t>REALOGY HOLDINGS CORP PEAD 4Q17</t>
  </si>
  <si>
    <t>INOGEN INC Earnings 4Q17</t>
  </si>
  <si>
    <t>TARO PHARMACEUTICAL INDUS Earnings 4Q17</t>
  </si>
  <si>
    <t>NORTHWEST NATURAL GAS CO PEAD 4Q17</t>
  </si>
  <si>
    <t>MALLINCKRODT PLC Earnings 4Q17</t>
  </si>
  <si>
    <t>AMEDISYS INC Earnings 4Q17</t>
  </si>
  <si>
    <t>VECTOR GROUP LTD Earnings 4Q17</t>
  </si>
  <si>
    <t>APPLIED OPTOELECTRONICS INC Earnings 4Q17</t>
  </si>
  <si>
    <t>BIOTELEMETRY INC Earnings 4Q17</t>
  </si>
  <si>
    <t>ADVANSIX INC Earnings 4Q17</t>
  </si>
  <si>
    <t>00773T101</t>
  </si>
  <si>
    <t>BYMMZL7</t>
  </si>
  <si>
    <t>TAPESTRY INC Earnings 4Q17</t>
  </si>
  <si>
    <t>BF09HX3</t>
  </si>
  <si>
    <t>INSIGHT ENTERPRISES INC Earnings 4Q17</t>
  </si>
  <si>
    <t>INSTALLED BUILDING PRODUCTS PEAD 4Q17</t>
  </si>
  <si>
    <t>BLOOMIN' BRANDS INC PEAD 4Q17</t>
  </si>
  <si>
    <t>HMS HOLDINGS CORP PEAD 4Q17</t>
  </si>
  <si>
    <t>WESTLAKE CHEMICAL CORP Earnings 4Q17</t>
  </si>
  <si>
    <t>COCA-COLA EUROPEAN PARTNERS Earnings 4Q17</t>
  </si>
  <si>
    <t>PLANET FITNESS INC - CL A Earnings 4Q17</t>
  </si>
  <si>
    <t>LGI HOMES INC Earnings 4Q17</t>
  </si>
  <si>
    <t>SINA CORP Earnings 4Q17</t>
  </si>
  <si>
    <t>TACTILE SYSTEMS TECHNOLOGY I Earnings 4Q17</t>
  </si>
  <si>
    <t>DYNAVAX TECHNOLOGIES CORP PEAD 4Q17</t>
  </si>
  <si>
    <t>ATLAS AIR WORLDWIDE HOLDINGS Earnings 4Q17</t>
  </si>
  <si>
    <t>DAVITA INC Earnings 4Q17</t>
  </si>
  <si>
    <t>TAKE-TWO INTERACTIVE SOFTWRE Earnings 4Q17</t>
  </si>
  <si>
    <t>CORE-MARK HOLDING CO INC Earnings 4Q17</t>
  </si>
  <si>
    <t>MASONITE INTERNATIONAL CORP Earnings 4Q17</t>
  </si>
  <si>
    <t>CONTINENTAL RESOURCES INC/OK Earnings 4Q17</t>
  </si>
  <si>
    <t>CARRIZO OIL &amp; GAS INC Earnings 4Q17</t>
  </si>
  <si>
    <t>EW SCRIPPS CO/THE-A PEAD 4Q17</t>
  </si>
  <si>
    <t>AVV LN</t>
  </si>
  <si>
    <t>4689 JP</t>
  </si>
  <si>
    <t>EURUSD</t>
  </si>
  <si>
    <t>SEKUSD</t>
  </si>
  <si>
    <t>NVEE</t>
  </si>
  <si>
    <t>GIB</t>
  </si>
  <si>
    <t>IPAR</t>
  </si>
  <si>
    <t>TRTN</t>
  </si>
  <si>
    <t>EVBG</t>
  </si>
  <si>
    <t>MIDDLEBY CORP Earnings 4Q17</t>
  </si>
  <si>
    <t>WELBILT INC PEAD 4Q17</t>
  </si>
  <si>
    <t>TRIPADVISOR INC PEAD 4Q17</t>
  </si>
  <si>
    <t>SYKES ENTERPRISES INC PEAD 4Q17</t>
  </si>
  <si>
    <t>US SILICA HOLDINGS INC PEAD 4Q17</t>
  </si>
  <si>
    <t>RED ROBIN GOURMET BURGERS PEAD 4Q17</t>
  </si>
  <si>
    <t>RESOLUTE ENERGY CORP PEAD 4Q17</t>
  </si>
  <si>
    <t>PAR PACIFIC HOLDINGS INC PEAD 4Q17</t>
  </si>
  <si>
    <t>LANNETT CO INC PEAD 4Q17</t>
  </si>
  <si>
    <t>KNIGHT-SWIFT TRANSPORTATION PEAD 4Q17</t>
  </si>
  <si>
    <t>HENRY SCHEIN INC PEAD 4Q17</t>
  </si>
  <si>
    <t>FRESHPET INC PEAD 4Q17</t>
  </si>
  <si>
    <t>FIESTA RESTAURANT GROUP PEAD 4Q17</t>
  </si>
  <si>
    <t>FABRINET PEAD 4Q17</t>
  </si>
  <si>
    <t>ETSY INC PEAD 4Q17</t>
  </si>
  <si>
    <t>APPFOLIO INC - A PEAD 4Q17</t>
  </si>
  <si>
    <t>AIMMUNE THERAPEUTICS INC PEAD 4Q17</t>
  </si>
  <si>
    <t>ALARM.COM HOLDINGS INC Earnings 4Q17</t>
  </si>
  <si>
    <t>AMBAC FINANCIAL GROUP INC Earnings 4Q17</t>
  </si>
  <si>
    <t>ANDERSONS INC/THE PEAD 4Q17</t>
  </si>
  <si>
    <t>AIR TRANSPORT SERVICES GROUP PEAD 4Q17</t>
  </si>
  <si>
    <t>BONANZA CREEK ENERGY INC Earnings 4Q17</t>
  </si>
  <si>
    <t>CALGON CARBON CORP PEAD 4Q17</t>
  </si>
  <si>
    <t>COLFAX CORP PEAD 4Q17</t>
  </si>
  <si>
    <t>CENTURYLINK INC Earnings 4Q17</t>
  </si>
  <si>
    <t>CATALENT INC PEAD 4Q17</t>
  </si>
  <si>
    <t>CVS HEALTH CORP PEAD 4Q17</t>
  </si>
  <si>
    <t>DIPLOMAT PHARMACY INC PEAD 4Q17</t>
  </si>
  <si>
    <t>EAGLE PHARMACEUTICALS INC Earnings 4Q17</t>
  </si>
  <si>
    <t>ENERSYS Earnings 4Q17</t>
  </si>
  <si>
    <t>ENVESTNET INC Earnings 4Q17</t>
  </si>
  <si>
    <t>EVERBRIDGE INC PEAD 4Q17</t>
  </si>
  <si>
    <t>29978A104</t>
  </si>
  <si>
    <t>BYY5ZB4</t>
  </si>
  <si>
    <t>FLEXION THERAPEUTICS INC PEAD 4Q17</t>
  </si>
  <si>
    <t>TWENTY-FIRST CENTURY FOX-A Earnings 4Q17</t>
  </si>
  <si>
    <t>GENOMIC HEALTH INC Earnings 4Q17</t>
  </si>
  <si>
    <t>CGI GROUP INC - CLASS A Earnings 4Q17</t>
  </si>
  <si>
    <t>39945C109</t>
  </si>
  <si>
    <t>HOLOGIC INC Earnings 4Q17</t>
  </si>
  <si>
    <t>INTER PARFUMS INC Earnings 4Q17</t>
  </si>
  <si>
    <t>KRONOS WORLDWIDE INC Earnings 4Q17</t>
  </si>
  <si>
    <t>MIMECAST LTD Earnings 4Q17</t>
  </si>
  <si>
    <t>NV5 GLOBAL INC Earnings 4Q17</t>
  </si>
  <si>
    <t>62945V109</t>
  </si>
  <si>
    <t>BF5ZVB2</t>
  </si>
  <si>
    <t>NEVRO CORP PEAD 4Q17</t>
  </si>
  <si>
    <t>PRA GROUP INC Earnings 4Q17</t>
  </si>
  <si>
    <t>PRIMORIS SERVICES CORP PEAD 4Q17</t>
  </si>
  <si>
    <t>PORTOLA PHARMACEUTICALS INC PEAD 4Q17</t>
  </si>
  <si>
    <t>REGAL BELOIT CORP PEAD 4Q17</t>
  </si>
  <si>
    <t>ECHOSTAR CORP-A Earnings 4Q17</t>
  </si>
  <si>
    <t>SEMGROUP CORP-CLASS A Earnings 4Q17</t>
  </si>
  <si>
    <t>SPARTANNASH CO Earnings 4Q17</t>
  </si>
  <si>
    <t>STERICYCLE INC Earnings 4Q17</t>
  </si>
  <si>
    <t>TRIUMPH GROUP INC Earnings 4Q17</t>
  </si>
  <si>
    <t>TRONOX LTD-CL A Earnings 4Q17</t>
  </si>
  <si>
    <t>TRITON INTERNATIONAL LTD/BER Earnings 4Q17</t>
  </si>
  <si>
    <t>BDBBB21</t>
  </si>
  <si>
    <t>TRUECAR INC PEAD 4Q17</t>
  </si>
  <si>
    <t>TETRA TECH INC Earnings 4Q17</t>
  </si>
  <si>
    <t>WAGEWORKS INC Earnings 4Q17</t>
  </si>
  <si>
    <t>DXC Nov 2017 90.000 put</t>
  </si>
  <si>
    <t>DXC171117P00090000</t>
  </si>
  <si>
    <t>FWONA</t>
  </si>
  <si>
    <t>VSM</t>
  </si>
  <si>
    <t>MCFT</t>
  </si>
  <si>
    <t>CWH</t>
  </si>
  <si>
    <t>HALO</t>
  </si>
  <si>
    <t>RXDX</t>
  </si>
  <si>
    <t>ZGNX</t>
  </si>
  <si>
    <t>TIME WARNER INC Value-L/S</t>
  </si>
  <si>
    <t>AT&amp;T INC Value-L/S</t>
  </si>
  <si>
    <t>ZEBRA TECHNOLOGIES CORP-CL A PEAD 4Q17</t>
  </si>
  <si>
    <t>TAKE-TWO INTERACTIVE SOFTWRE PEAD 4Q17</t>
  </si>
  <si>
    <t>TACTILE SYSTEMS TECHNOLOGY I PEAD 4Q17</t>
  </si>
  <si>
    <t>TARO PHARMACEUTICAL INDUS PEAD 4Q17</t>
  </si>
  <si>
    <t>INSIGHT ENTERPRISES INC PEAD 4Q17</t>
  </si>
  <si>
    <t>MAXLINEAR INC PEAD 4Q17</t>
  </si>
  <si>
    <t>MALLINCKRODT PLC PEAD 4Q17</t>
  </si>
  <si>
    <t>MIDDLEBY CORP PEAD 4Q17</t>
  </si>
  <si>
    <t>LGI HOMES INC PEAD 4Q17</t>
  </si>
  <si>
    <t>KORNIT DIGITAL LTD PEAD 4Q17</t>
  </si>
  <si>
    <t>JAZZ PHARMACEUTICALS PLC PEAD 4Q17</t>
  </si>
  <si>
    <t>INOGEN INC PEAD 4Q17</t>
  </si>
  <si>
    <t>GLAUKOS CORP PEAD 4Q17</t>
  </si>
  <si>
    <t>DAVITA INC PEAD 4Q17</t>
  </si>
  <si>
    <t>MASONITE INTERNATIONAL CORP PEAD 4Q17</t>
  </si>
  <si>
    <t>CARRIZO OIL &amp; GAS INC PEAD 4Q17</t>
  </si>
  <si>
    <t>CAMBREX CORP PEAD 4Q17</t>
  </si>
  <si>
    <t>AMEDISYS INC PEAD 4Q17</t>
  </si>
  <si>
    <t>ATLAS AIR WORLDWIDE HOLDINGS PEAD 4Q17</t>
  </si>
  <si>
    <t>APPLIED OPTOELECTRONICS INC PEAD 4Q17</t>
  </si>
  <si>
    <t>ACADIA PHARMACEUTICALS INC PEAD 4Q17</t>
  </si>
  <si>
    <t>ACLARIS THERAPEUTICS INC PEAD 4Q17</t>
  </si>
  <si>
    <t>ALMOST FAMILY INC PEAD 4Q17</t>
  </si>
  <si>
    <t>FEDERAL AGRIC MTG CORP-CL C Earnings 4Q17</t>
  </si>
  <si>
    <t>AIR LEASE CORP Earnings 4Q17</t>
  </si>
  <si>
    <t>ALNYLAM PHARMACEUTICALS INC PEAD 4Q17</t>
  </si>
  <si>
    <t>ARENA PHARMACEUTICALS INC PEAD 4Q17</t>
  </si>
  <si>
    <t>BROOKS AUTOMATION INC Earnings 4Q17</t>
  </si>
  <si>
    <t>CONVERGYS CORP PEAD 4Q17</t>
  </si>
  <si>
    <t>CAMPING WORLD HOLDINGS INC-A Earnings 4Q17</t>
  </si>
  <si>
    <t>13462K109</t>
  </si>
  <si>
    <t>BDCBXH9</t>
  </si>
  <si>
    <t>DISH NETWORK CORP-A Earnings 4Q17</t>
  </si>
  <si>
    <t>EDGEWELL PERSONAL CARE CO Earnings 4Q17</t>
  </si>
  <si>
    <t>ESTERLINE TECHNOLOGIES CORP Earnings 4Q17</t>
  </si>
  <si>
    <t>ESSENT GROUP LTD Earnings 4Q17</t>
  </si>
  <si>
    <t>ESPERION THERAPEUTICS INC PEAD 4Q17</t>
  </si>
  <si>
    <t>LIBERTY MEDIA CORP-LIBERTY-A Earnings 4Q17</t>
  </si>
  <si>
    <t>BD72R64</t>
  </si>
  <si>
    <t>TRIPLE-S MANAGEMENT CORP-B Earnings 4Q17</t>
  </si>
  <si>
    <t>HALOZYME THERAPEUTICS INC PEAD 4Q17</t>
  </si>
  <si>
    <t>40637H109</t>
  </si>
  <si>
    <t>HERTZ GLOBAL HOLDINGS INC Earnings 4Q17</t>
  </si>
  <si>
    <t>IMPAX LABORATORIES INC Earnings 4Q17</t>
  </si>
  <si>
    <t>JOHNSON CONTROLS INTERNATION Earnings 4Q17</t>
  </si>
  <si>
    <t>NORDSTROM INC Earnings 4Q17</t>
  </si>
  <si>
    <t>KOPPERS HOLDINGS INC Earnings 4Q17</t>
  </si>
  <si>
    <t>LIGAND PHARMACEUTICALS Earnings 4Q17</t>
  </si>
  <si>
    <t>MARRIOTT INTERNATIONAL -CL A PEAD 4Q17</t>
  </si>
  <si>
    <t>MALIBU BOATS INC - A PEAD 4Q17</t>
  </si>
  <si>
    <t>MCBC HOLDINGS INC Earnings 4Q17</t>
  </si>
  <si>
    <t>55276F107</t>
  </si>
  <si>
    <t>BXSSD18</t>
  </si>
  <si>
    <t>MOTORCAR PARTS OF AMERICA IN Earnings 4Q17</t>
  </si>
  <si>
    <t>MICROSEMI CORP Earnings 4Q17</t>
  </si>
  <si>
    <t>MATCH GROUP INC PEAD 4Q17</t>
  </si>
  <si>
    <t>MYRIAD GENETICS INC PEAD 4Q17</t>
  </si>
  <si>
    <t>NEW RELIC INC PEAD 4Q17</t>
  </si>
  <si>
    <t>NEKTAR THERAPEUTICS PEAD 4Q17</t>
  </si>
  <si>
    <t>NELNET INC-CL A PEAD 4Q17</t>
  </si>
  <si>
    <t>NEENAH PAPER INC PEAD 4Q17</t>
  </si>
  <si>
    <t>SPARK THERAPEUTICS INC PEAD 4Q17</t>
  </si>
  <si>
    <t>PARSLEY ENERGY INC-CLASS A PEAD 4Q17</t>
  </si>
  <si>
    <t>PULSE BIOSCIENCES INC PEAD 4Q17</t>
  </si>
  <si>
    <t>PROTHENA CORP PLC PEAD 4Q17</t>
  </si>
  <si>
    <t>LIBERTY INTERACTIVE CORP Q-A Earnings 4Q17</t>
  </si>
  <si>
    <t>RITCHIE BROS AUCTIONEERS Earnings 4Q17</t>
  </si>
  <si>
    <t>REPLIGEN CORP Earnings 4Q17</t>
  </si>
  <si>
    <t>IGNYTA INC PEAD 4Q17</t>
  </si>
  <si>
    <t>BG6N9H4</t>
  </si>
  <si>
    <t>SYNAPTICS INC PEAD 4Q17</t>
  </si>
  <si>
    <t>THERAVANCE BIOPHARMA INC PEAD 4Q17</t>
  </si>
  <si>
    <t>TUCOWS INC-CLASS A Earnings 4Q17</t>
  </si>
  <si>
    <t>2U INC PEAD 4Q17</t>
  </si>
  <si>
    <t>UBIQUITI NETWORKS INC Earnings 4Q17</t>
  </si>
  <si>
    <t>VIRTU FINANCIAL INC-CLASS A PEAD 4Q17</t>
  </si>
  <si>
    <t>VERSUM MATERIALS INC Earnings 4Q17</t>
  </si>
  <si>
    <t>92532W103</t>
  </si>
  <si>
    <t>BD37KN1</t>
  </si>
  <si>
    <t>VWR CORP PEAD 4Q17</t>
  </si>
  <si>
    <t>ACCELERON PHARMA INC PEAD 4Q17</t>
  </si>
  <si>
    <t>ZOGENIX INC PEAD 4Q17</t>
  </si>
  <si>
    <t>98978L204</t>
  </si>
  <si>
    <t>BYTJZL1</t>
  </si>
  <si>
    <t>AKBA</t>
  </si>
  <si>
    <t>TWLO</t>
  </si>
  <si>
    <t>SSNI</t>
  </si>
  <si>
    <t>CRSP</t>
  </si>
  <si>
    <t>TPIC</t>
  </si>
  <si>
    <t>ESGR</t>
  </si>
  <si>
    <t>CHEF</t>
  </si>
  <si>
    <t>CABO</t>
  </si>
  <si>
    <t>OSTK</t>
  </si>
  <si>
    <t>ELF</t>
  </si>
  <si>
    <t>EQUIFAX INC Earnings 4Q17</t>
  </si>
  <si>
    <t>TRIUMPH GROUP INC PEAD 4Q17</t>
  </si>
  <si>
    <t>SPARTANNASH CO PEAD 4Q17</t>
  </si>
  <si>
    <t>PRA GROUP INC PEAD 4Q17</t>
  </si>
  <si>
    <t>MIMECAST LTD PEAD 4Q17</t>
  </si>
  <si>
    <t>ENVESTNET INC PEAD 4Q17</t>
  </si>
  <si>
    <t>CENTURYLINK INC PEAD 4Q17</t>
  </si>
  <si>
    <t>AKEBIA THERAPEUTICS INC PEAD 4Q17</t>
  </si>
  <si>
    <t>00972D105</t>
  </si>
  <si>
    <t>BKKMP44</t>
  </si>
  <si>
    <t>BUILDERS FIRSTSOURCE INC PEAD 4Q17</t>
  </si>
  <si>
    <t>CABLE ONE INC PEAD 4Q17</t>
  </si>
  <si>
    <t>12685J105</t>
  </si>
  <si>
    <t>BZ07DS4</t>
  </si>
  <si>
    <t>CHEFS' WAREHOUSE INC/THE PEAD 4Q17</t>
  </si>
  <si>
    <t>B63RTD5</t>
  </si>
  <si>
    <t>CRISPR THERAPEUTICS AG PEAD 4Q17</t>
  </si>
  <si>
    <t>BDHF4K6</t>
  </si>
  <si>
    <t>ELF BEAUTY INC PEAD 4Q17</t>
  </si>
  <si>
    <t>26856L103</t>
  </si>
  <si>
    <t>BDDQ975</t>
  </si>
  <si>
    <t>ENSTAR GROUP LTD PEAD 4Q17</t>
  </si>
  <si>
    <t>B1Q76J2</t>
  </si>
  <si>
    <t>FIBROGEN INC PEAD 4Q17</t>
  </si>
  <si>
    <t>HERC HOLDINGS INC PEAD 4Q17</t>
  </si>
  <si>
    <t>HARSCO CORP PEAD 4Q17</t>
  </si>
  <si>
    <t>INTERNATIONAL BANCSHARES CRP PEAD 4Q17</t>
  </si>
  <si>
    <t>IMPERVA INC PEAD 4Q17</t>
  </si>
  <si>
    <t>OVERSTOCK.COM INC PEAD 4Q17</t>
  </si>
  <si>
    <t>PACIRA PHARMACEUTICALS INC PEAD 4Q17</t>
  </si>
  <si>
    <t>PERFORMANCE FOOD GROUP CO PEAD 4Q17</t>
  </si>
  <si>
    <t>PARATEK PHARMACEUTICALS INC PEAD 4Q17</t>
  </si>
  <si>
    <t>REGENERON PHARMACEUTICALS PEAD 4Q17</t>
  </si>
  <si>
    <t>REGENXBIO INC PEAD 4Q17</t>
  </si>
  <si>
    <t>SILVER SPRING NETWORKS INC PEAD 4Q17</t>
  </si>
  <si>
    <t>82817Q103</t>
  </si>
  <si>
    <t>B8FMDV8</t>
  </si>
  <si>
    <t>TPI COMPOSITES INC PEAD 4Q17</t>
  </si>
  <si>
    <t>87266J104</t>
  </si>
  <si>
    <t>BYYGK12</t>
  </si>
  <si>
    <t>TWILIO INC - A PEAD 4Q17</t>
  </si>
  <si>
    <t>90138F102</t>
  </si>
  <si>
    <t>BD6P5Q0</t>
  </si>
  <si>
    <t>VIASAT INC PEAD 4Q17</t>
  </si>
  <si>
    <t>WIX.COM LTD PEAD 4Q17</t>
  </si>
  <si>
    <t>SPY Jan 2018 258.000 put</t>
  </si>
  <si>
    <t>SPY 1/19/18 P258</t>
  </si>
  <si>
    <t>CQP</t>
  </si>
  <si>
    <t>TRC</t>
  </si>
  <si>
    <t>MDGL</t>
  </si>
  <si>
    <t>Daily PnL</t>
  </si>
  <si>
    <t>EQUIFAX INC PEAD 4Q17</t>
  </si>
  <si>
    <t>UBIQUITI NETWORKS INC PEAD 4Q17</t>
  </si>
  <si>
    <t>REPLIGEN CORP PEAD 4Q17</t>
  </si>
  <si>
    <t>MCBC HOLDINGS INC PEAD 4Q17</t>
  </si>
  <si>
    <t>LIGAND PHARMACEUTICALS PEAD 4Q17</t>
  </si>
  <si>
    <t>NORDSTROM INC PEAD 4Q17</t>
  </si>
  <si>
    <t>IMPAX LABORATORIES INC PEAD 4Q17</t>
  </si>
  <si>
    <t>HERTZ GLOBAL HOLDINGS INC PEAD 4Q17</t>
  </si>
  <si>
    <t>TRIPLE-S MANAGEMENT CORP-B PEAD 4Q17</t>
  </si>
  <si>
    <t>EDGEWELL PERSONAL CARE CO PEAD 4Q17</t>
  </si>
  <si>
    <t>DISH NETWORK CORP-A PEAD 4Q17</t>
  </si>
  <si>
    <t>BROOKS AUTOMATION INC PEAD 4Q17</t>
  </si>
  <si>
    <t>CHENIERE ENERGY PARTNERS LP PEAD 4Q17</t>
  </si>
  <si>
    <t>16411Q101</t>
  </si>
  <si>
    <t>B1VNH36</t>
  </si>
  <si>
    <t>DILLARDS INC-CL A PEAD 4Q17</t>
  </si>
  <si>
    <t>ICU MEDICAL INC PEAD 4Q17</t>
  </si>
  <si>
    <t>CHENIERE ENERGY INC PEAD 4Q17</t>
  </si>
  <si>
    <t>MADRIGAL PHARMACEUTICALS INC PEAD 4Q17</t>
  </si>
  <si>
    <t>BD59BS7</t>
  </si>
  <si>
    <t>NORWEGIAN CRUISE LINE HOLDIN PEAD 4Q17</t>
  </si>
  <si>
    <t>PUMA BIOTECHNOLOGY INC PEAD 4Q17</t>
  </si>
  <si>
    <t>TRANSDIGM GROUP INC PEAD 4Q17</t>
  </si>
  <si>
    <t>TEXTAINER GROUP HOLDINGS LTD PEAD 4Q17</t>
  </si>
  <si>
    <t>TUTOR PERINI CORP PEAD 4Q17</t>
  </si>
  <si>
    <t>TEJON RANCH CO PEAD 4Q17</t>
  </si>
  <si>
    <t>ETM Dec 2017 11.000 call</t>
  </si>
  <si>
    <t>ETM 12/15/17 C11</t>
  </si>
  <si>
    <t>BZH</t>
  </si>
  <si>
    <t>CBS CORP-CLASS B NON VOTING Value-L/S</t>
  </si>
  <si>
    <t>ADVANCE AUTO PARTS INC Earnings 4Q17</t>
  </si>
  <si>
    <t>BEAZER HOMES USA INC Earnings 4Q17</t>
  </si>
  <si>
    <t>07556Q881</t>
  </si>
  <si>
    <t>B8KHZT0</t>
  </si>
  <si>
    <t>DICK'S SPORTING GOODS INC Earnings 4Q17</t>
  </si>
  <si>
    <t>ESCO TECHNOLOGIES INC Earnings 4Q17</t>
  </si>
  <si>
    <t>INTERNATIONAL GAME TECHNOLOG Earnings 4Q17</t>
  </si>
  <si>
    <t>KULICKE &amp; SOFFA INDUSTRIES Earnings 4Q17</t>
  </si>
  <si>
    <t>MACOM TECHNOLOGY SOLUTIONS H Earnings 4Q17</t>
  </si>
  <si>
    <t>STRATASYS LTD Earnings 4Q17</t>
  </si>
  <si>
    <t>RETA</t>
  </si>
  <si>
    <t>MERITOR INC Earnings 4Q17</t>
  </si>
  <si>
    <t>REATA PHARMACEUTICALS INC-A PEAD 4Q17</t>
  </si>
  <si>
    <t>75615P103</t>
  </si>
  <si>
    <t>BYY9FX8</t>
  </si>
  <si>
    <t>TARGET CORP Earnings 4Q17</t>
  </si>
  <si>
    <t>BOLD</t>
  </si>
  <si>
    <t>ABEO</t>
  </si>
  <si>
    <t>WMT Nov 2017 89.000 put</t>
  </si>
  <si>
    <t>WMT 11/17/17 P89</t>
  </si>
  <si>
    <t>STRATASYS LTD PEAD 4Q17</t>
  </si>
  <si>
    <t>MACOM TECHNOLOGY SOLUTIONS H PEAD 4Q17</t>
  </si>
  <si>
    <t>DICK'S SPORTING GOODS INC PEAD 4Q17</t>
  </si>
  <si>
    <t>ADVANCE AUTO PARTS INC PEAD 4Q17</t>
  </si>
  <si>
    <t>ABEONA THERAPEUTICS INC PEAD 4Q17</t>
  </si>
  <si>
    <t>00289Y107</t>
  </si>
  <si>
    <t>BYNS0T7</t>
  </si>
  <si>
    <t>APPLIED MATERIALS INC Earnings 4Q17</t>
  </si>
  <si>
    <t>BEST BUY CO INC Earnings 4Q17</t>
  </si>
  <si>
    <t>AUDENTES THERAPEUTICS INC PEAD 4Q17</t>
  </si>
  <si>
    <t>05070R104</t>
  </si>
  <si>
    <t>BD0CZD4</t>
  </si>
  <si>
    <t>BRADY CORPORATION - CL A Earnings 4Q17</t>
  </si>
  <si>
    <t>GAP INC/THE Earnings 4Q17</t>
  </si>
  <si>
    <t>LUXOFT HOLDING INC Earnings 4Q17</t>
  </si>
  <si>
    <t>MATTHEWS INTL CORP-CLASS A Earnings 4Q17</t>
  </si>
  <si>
    <t>POST HOLDINGS INC Earnings 4Q17</t>
  </si>
  <si>
    <t>ROSS STORES INC Earnings 4Q17</t>
  </si>
  <si>
    <t>SHOE CARNIVAL INC Earnings 4Q17</t>
  </si>
  <si>
    <t>JM SMUCKER CO/THE Earnings 4Q17</t>
  </si>
  <si>
    <t>SPECTRUM BRANDS HOLDINGS INC Earnings 4Q17</t>
  </si>
  <si>
    <t>TJX COMPANIES INC PEAD 4Q17</t>
  </si>
  <si>
    <t>WILLIAMS-SONOMA INC Earnings 4Q17</t>
  </si>
  <si>
    <t>IWM Dec 2017 144.500 put</t>
  </si>
  <si>
    <t>IWM 12/1/17 P144.5</t>
  </si>
  <si>
    <t>BUCKLE INC/THE Earnings 4Q17</t>
  </si>
  <si>
    <t>FOOT LOCKER INC Earnings 4Q17</t>
  </si>
  <si>
    <t>CHILDREN'S PLACE INC/THE PEAD 4Q17</t>
  </si>
  <si>
    <t>SALLY BEAUTY HOLDINGS INC PEAD 4Q17</t>
  </si>
  <si>
    <t>INVH</t>
  </si>
  <si>
    <t>SPECTRUM BRANDS HOLDINGS INC PEAD 4Q17</t>
  </si>
  <si>
    <t>JM SMUCKER CO/THE PEAD 4Q17</t>
  </si>
  <si>
    <t>SHOE CARNIVAL INC PEAD 4Q17</t>
  </si>
  <si>
    <t>LUXOFT HOLDING INC PEAD 4Q17</t>
  </si>
  <si>
    <t>CATO CORP-CLASS A PEAD 4Q17</t>
  </si>
  <si>
    <t>CUBIC CORP Earnings 4Q17</t>
  </si>
  <si>
    <t>HRG GROUP INC Earnings 4Q17</t>
  </si>
  <si>
    <t>SPLUNK INC PEAD 4Q17</t>
  </si>
  <si>
    <t>URBAN OUTFITTERS INC Earnings 4Q17</t>
  </si>
  <si>
    <t>VIACOM INC-CLASS B PEAD 4Q17</t>
  </si>
  <si>
    <t>Limit Price</t>
  </si>
  <si>
    <t>Exec Qty</t>
  </si>
  <si>
    <t>% Exec</t>
  </si>
  <si>
    <t>Avg Price</t>
  </si>
  <si>
    <t>Order Details</t>
  </si>
  <si>
    <t>Order ID</t>
  </si>
  <si>
    <t>FOOT LOCKER INC PEAD 4Q17</t>
  </si>
  <si>
    <t>BUCKLE INC/THE PEAD 4Q17</t>
  </si>
  <si>
    <t>ABERCROMBIE &amp; FITCH CO-CL A PEAD 4Q17</t>
  </si>
  <si>
    <t>BURLINGTON STORES INC Earnings 4Q17</t>
  </si>
  <si>
    <t>CAMPBELL SOUP CO Earnings 4Q17</t>
  </si>
  <si>
    <t>DSW INC-CLASS A Earnings 4Q17</t>
  </si>
  <si>
    <t>GUESS? INC Earnings 4Q17</t>
  </si>
  <si>
    <t>GAMESTOP CORP-CLASS A Earnings 4Q17</t>
  </si>
  <si>
    <t>HIBBETT SPORTS INC PEAD 4Q17</t>
  </si>
  <si>
    <t>PATTERSON COS INC Earnings 4Q17</t>
  </si>
  <si>
    <t>SIGNET JEWELERS LTD Earnings 4Q17</t>
  </si>
  <si>
    <t>URBAN OUTFITTERS INC PEAD 4Q17</t>
  </si>
  <si>
    <t>DYCOM INDUSTRIES INC PEAD 4Q17</t>
  </si>
  <si>
    <t>ENANTA PHARMACEUTICALS INC PEAD 4Q17</t>
  </si>
  <si>
    <t>PALO ALTO NETWORKS INC PEAD 4Q17</t>
  </si>
  <si>
    <t>SHIP FINANCE INTL LTD Earnings 4Q17</t>
  </si>
  <si>
    <t>ETM</t>
  </si>
  <si>
    <t>APTIV PLC-WHEN ISSUED Value-L/S</t>
  </si>
  <si>
    <t>APTV-W</t>
  </si>
  <si>
    <t>SIGNET JEWELERS LTD PEAD 4Q17</t>
  </si>
  <si>
    <t>PATTERSON COS INC PEAD 4Q17</t>
  </si>
  <si>
    <t>CAMPBELL SOUP CO PEAD 4Q17</t>
  </si>
  <si>
    <t>CALERES INC PEAD 4Q17</t>
  </si>
  <si>
    <t>LOWE'S COS INC PEAD 4Q17</t>
  </si>
  <si>
    <t>GSM</t>
  </si>
  <si>
    <t>FERROGLOBE PLC Earnings 4Q17</t>
  </si>
  <si>
    <t>BYW6GV6</t>
  </si>
  <si>
    <t>BED BATH &amp; BEYOND INC Earnings 4Q17</t>
  </si>
  <si>
    <t>DARDEN RESTAURANTS INC Earnings 4Q17</t>
  </si>
  <si>
    <t>FACTSET RESEARCH SYSTEMS INC Earnings 4Q17</t>
  </si>
  <si>
    <t>NAVISTAR INTERNATIONAL CORP Earnings 4Q17</t>
  </si>
  <si>
    <t>LILAK</t>
  </si>
  <si>
    <t>BTC0MD7</t>
  </si>
  <si>
    <t>HEICO CORP Earnings 4Q17</t>
  </si>
  <si>
    <t>SPY 1/26/18 P266</t>
  </si>
  <si>
    <t>IWM 1/26/18 P152</t>
  </si>
  <si>
    <t>QQQ 1/26/18 P157</t>
  </si>
  <si>
    <t>INTL FCSTONE INC PEAD 4Q17</t>
  </si>
  <si>
    <t>VERIFONE SYSTEMS INC PEAD 4Q17</t>
  </si>
  <si>
    <t>ADOBE SYSTEMS INC Earnings 4Q17</t>
  </si>
  <si>
    <t>JABIL INC Earnings 4Q17</t>
  </si>
  <si>
    <t>SANDERSON FARMS INC Earnings 4Q17</t>
  </si>
  <si>
    <t>ABM INDUSTRIES INC Earnings 4Q17</t>
  </si>
  <si>
    <t>KMG CHEMICALS INC PEAD 4Q17</t>
  </si>
  <si>
    <t>NORDSON CORP Earnings 4Q17</t>
  </si>
  <si>
    <t>SPY 12/13/2017 265 Put</t>
  </si>
  <si>
    <t>SPY 12/13/17 P265</t>
  </si>
  <si>
    <t>QQQ 12/15/2017 154.5 Put</t>
  </si>
  <si>
    <t>QQQ 12/15/17 P154.5</t>
  </si>
  <si>
    <t>IWM 12/15/2017 150.5 Put</t>
  </si>
  <si>
    <t>IWM 12/15/17 P150.5</t>
  </si>
  <si>
    <t>VERIFONE SYSTEMS INC Earnings 4Q17</t>
  </si>
  <si>
    <t>SCIENCE APPLICATIONS INTE PEAD 4Q17</t>
  </si>
  <si>
    <t>FINISAR CORPORATION PEAD 4Q17</t>
  </si>
  <si>
    <t>CONN'S INC PEAD 4Q17</t>
  </si>
  <si>
    <t>CIENA CORP PEAD 4Q17</t>
  </si>
  <si>
    <t>CANTEL MEDICAL CORP PEAD 4Q17</t>
  </si>
  <si>
    <t>TAILORED BRANDS INC PEAD 4Q17</t>
  </si>
  <si>
    <t>KEYSIGHT TECHNOLOGIES IN PEAD 4Q17</t>
  </si>
  <si>
    <t>RH PEAD 4Q17</t>
  </si>
  <si>
    <t>AEROVIRONMENT INC PEAD 4Q17</t>
  </si>
  <si>
    <t>CONN'S INC Earnings 4Q17</t>
  </si>
  <si>
    <t>COOPER COS INC/THE Earnings 4Q17</t>
  </si>
  <si>
    <t>DOLLAR GENERAL CORP Earnings 4Q17</t>
  </si>
  <si>
    <t>DULUTH HOLDINGS INC - CL B Earnings 4Q17</t>
  </si>
  <si>
    <t>NATIONAL BEVERAGE CORP Earnings 4Q17</t>
  </si>
  <si>
    <t>FINISAR CORPORATION Earnings 4Q17</t>
  </si>
  <si>
    <t>G-III APPAREL GROUP LTD PEAD 4Q17</t>
  </si>
  <si>
    <t>METHODE ELECTRONICS INC Earnings 4Q17</t>
  </si>
  <si>
    <t>SCIENCE APPLICATIONS INTE Earnings 4Q17</t>
  </si>
  <si>
    <t>ARGAN INC Earnings 4Q17</t>
  </si>
  <si>
    <t>BROADCOM LTD Earnings 4Q17</t>
  </si>
  <si>
    <t>COUPA SOFTWARE INC PEAD 4Q17</t>
  </si>
  <si>
    <t>COUP</t>
  </si>
  <si>
    <t>22266L106</t>
  </si>
  <si>
    <t>BD87XR1</t>
  </si>
  <si>
    <t>GREIF INC-CL A Earnings 4Q17</t>
  </si>
  <si>
    <t>H&amp;R BLOCK INC Earnings 4Q17</t>
  </si>
  <si>
    <t>KEYSIGHT TECHNOLOGIES IN Earnings 4Q17</t>
  </si>
  <si>
    <t>KORN/FERRY INTERNATIONAL Earnings 4Q17</t>
  </si>
  <si>
    <t>LULULEMON ATHLETICA INC Earnings 4Q17</t>
  </si>
  <si>
    <t>NCI BUILDING SYSTEMS INC Earnings 4Q17</t>
  </si>
  <si>
    <t>TAILORED BRANDS INC Earnings 4Q17</t>
  </si>
  <si>
    <t>VERINT SYSTEMS INC Earnings 4Q17</t>
  </si>
  <si>
    <t>DELPHI TECHNOLOGIES PLC Value-L/S</t>
  </si>
  <si>
    <t>ISHARES RUSSELL 2000 GROWTH PortHedge</t>
  </si>
  <si>
    <t>IWO</t>
  </si>
  <si>
    <t>VANGUARD GROWTH ETF PortHedge</t>
  </si>
  <si>
    <t>VUG</t>
  </si>
  <si>
    <t>AMERICAN WOODMARK CORP PEAD 4Q17</t>
  </si>
  <si>
    <t>AEROVIRONMENT INC Earnings 4Q17</t>
  </si>
  <si>
    <t>AUTOZONE INC Earnings 4Q17</t>
  </si>
  <si>
    <t>GENESCO INC PEAD 4Q17</t>
  </si>
  <si>
    <t>HEALTHEQUITY INC Earnings 4Q17</t>
  </si>
  <si>
    <t>RH Earnings 4Q17</t>
  </si>
  <si>
    <t>TOLL BROTHERS INC Earnings 4Q17</t>
  </si>
  <si>
    <t>VEEVA SYSTEMS INC-CLASS A Earnings 4Q17</t>
  </si>
  <si>
    <t>ZUMIEZ INC PEAD 4Q17</t>
  </si>
  <si>
    <t>MICHAELS COS INC/THE PEAD 4Q17</t>
  </si>
  <si>
    <t>AMBARELLA INC PEAD 4Q17</t>
  </si>
  <si>
    <t>FIVE BELOW PEAD 4Q17</t>
  </si>
  <si>
    <t>GOLAR LNG LTD PEAD 4Q17</t>
  </si>
  <si>
    <t>ULTA BEAUTY INC PEAD 4Q17</t>
  </si>
  <si>
    <t>SGD Currency Hedge (YOMA SP)</t>
  </si>
  <si>
    <t>SGDUSD</t>
  </si>
  <si>
    <t>YOMA Strategic Holdings Ltd. Value-L/S</t>
  </si>
  <si>
    <t>YOMA SP</t>
  </si>
  <si>
    <t>DLPH Dec 2017 105.000 call</t>
  </si>
  <si>
    <t>APTV1 12/15/17 C105</t>
  </si>
  <si>
    <t>SEMTECH CORP PEAD 4Q17</t>
  </si>
  <si>
    <t>AMERICAN WOODMARK CORP Earnings 4Q17</t>
  </si>
  <si>
    <t>BIG LOTS INC Earnings 4Q17</t>
  </si>
  <si>
    <t>BOX INC - CLASS A PEAD 4Q17</t>
  </si>
  <si>
    <t>REX AMERICAN RESOURCES CORP PEAD 4Q17</t>
  </si>
  <si>
    <t>WORKDAY INC-CLASS A PEAD 4Q17</t>
  </si>
  <si>
    <t>AMBARELLA INC Earnings 4Q17</t>
  </si>
  <si>
    <t>MICHAELS COS INC/THE Earnings 4Q17</t>
  </si>
  <si>
    <t>NUANCE COMMUNICATIONS INC PEAD 4Q17</t>
  </si>
  <si>
    <t>ZUMIEZ INC Earnings 4Q17</t>
  </si>
  <si>
    <t>VANGUARD VALUE ETF PortHedge</t>
  </si>
  <si>
    <t>VTV</t>
  </si>
  <si>
    <t>VANGUARD SMALL-CAP VALUE ETF PortHedge</t>
  </si>
  <si>
    <t>VBR</t>
  </si>
  <si>
    <t>ATKORE INTERNATIONAL GROUP I Earnings 4Q17</t>
  </si>
  <si>
    <t>LA-Z-BOY INC Earnings 4Q17</t>
  </si>
  <si>
    <t>SEMTECH CORP Earnings 4Q17</t>
  </si>
  <si>
    <t>TECH DATA CORP PEAD 4Q17</t>
  </si>
  <si>
    <t>TIFFANY &amp; CO Earnings 4Q17</t>
  </si>
  <si>
    <t>INVITATION HOMES INC Value-L/S</t>
  </si>
  <si>
    <t>APTIV PLC Value-L/S</t>
  </si>
  <si>
    <t>APTV</t>
  </si>
  <si>
    <t>APOGEE ENTERPRISES INC Earnings 4Q17</t>
  </si>
  <si>
    <t>CALAMP CORP Earnings 4Q17</t>
  </si>
  <si>
    <t>CARMAX INC Earnings 4Q17</t>
  </si>
  <si>
    <t>LINDSAY CORP Earnings 4Q17</t>
  </si>
  <si>
    <t>MICRON TECHNOLOGY INC PEAD 4Q17</t>
  </si>
  <si>
    <t>DOWDUPONT INC Value-L/S</t>
  </si>
  <si>
    <t>DWDP</t>
  </si>
  <si>
    <t>26078J100</t>
  </si>
  <si>
    <t>BYP66M4</t>
  </si>
  <si>
    <t>BED BATH &amp; BEYOND INC PEAD 4Q17</t>
  </si>
  <si>
    <t>WINNEBAGO INDUSTRIES PEAD 4Q17</t>
  </si>
  <si>
    <t>LINDSAY CORP PEAD 4Q17</t>
  </si>
  <si>
    <t>CARMAX INC PEAD 4Q17</t>
  </si>
  <si>
    <t>CALAMP CORP PEAD 4Q17</t>
  </si>
  <si>
    <t>APOGEE ENTERPRISES INC PEAD 4Q17</t>
  </si>
  <si>
    <t>AAR CORP PEAD 4Q17</t>
  </si>
  <si>
    <t>QQQ 2/16/18 P157</t>
  </si>
  <si>
    <t>IWM 2/16/18 P153</t>
  </si>
  <si>
    <t>SPY 2/16/18 P267</t>
  </si>
  <si>
    <t>SPDR S&amp;P 500 ETF TRUST Earnings 1Q18</t>
  </si>
  <si>
    <t>Earnings 1Q18</t>
  </si>
  <si>
    <t>COMMERCIAL METALS CO Earnings 1Q18</t>
  </si>
  <si>
    <t>NEOGEN CORP Earnings 1Q18</t>
  </si>
  <si>
    <t>SPDR S&amp;P 500 ETF TRUST PortHedge</t>
  </si>
  <si>
    <t>LIBERTY LATIN AMERIC-CL C Value-L/S</t>
  </si>
  <si>
    <t>SPDR S&amp;P BIOTECH ETF Value-L/S</t>
  </si>
  <si>
    <t>B0Y90K2</t>
  </si>
  <si>
    <t>ISHARES NASDAQ BIOTECHNOLOGY Value-L/S</t>
  </si>
  <si>
    <t>ANGIODYNAMICS INC Earnings 1Q18</t>
  </si>
  <si>
    <t>SONIC CORP Earnings 1Q18</t>
  </si>
  <si>
    <t>INTEL CORP Value-L/S</t>
  </si>
  <si>
    <t>INTC</t>
  </si>
  <si>
    <t>GREENBRIER COMPANIES INC Earnings 1Q18</t>
  </si>
  <si>
    <t>% of Vol</t>
  </si>
  <si>
    <t>HELEN OF TROY LTD Earnings 1Q18</t>
  </si>
  <si>
    <t>SPDR S&amp;P 500 ETF TRUST PEAD 1Q18</t>
  </si>
  <si>
    <t>PEAD 1Q18</t>
  </si>
  <si>
    <t>CAL-MAINE FOODS INC PEAD 1Q18</t>
  </si>
  <si>
    <t>WD-40 CO Earnings 1Q18</t>
  </si>
  <si>
    <t>HELEN OF TROY LTD PEAD 1Q18</t>
  </si>
  <si>
    <t>KB HOME Earnings 1Q18</t>
  </si>
  <si>
    <t>LENNAR CORP-A Earnings 1Q18</t>
  </si>
  <si>
    <t>MSC INDUSTRIAL DIRECT CO-A Earnings 1Q18</t>
  </si>
  <si>
    <t>SUPERVALU INC Earnings 1Q18</t>
  </si>
  <si>
    <t>XEROX CORP Value-L/S</t>
  </si>
  <si>
    <t>SUPERVALU INC PEAD 1Q18</t>
  </si>
  <si>
    <t>KB HOME PEAD 1Q18</t>
  </si>
  <si>
    <t>CSX CORP Earnings 1Q18</t>
  </si>
  <si>
    <t>FIRST REPUBLIC BANK/CA Earnings 1Q18</t>
  </si>
  <si>
    <t>IHS MARKIT LTD Earnings 1Q18</t>
  </si>
  <si>
    <t>BPFH</t>
  </si>
  <si>
    <t>Sell</t>
  </si>
  <si>
    <t>ALCOA CORP Earnings 1Q18</t>
  </si>
  <si>
    <t>BYNF418</t>
  </si>
  <si>
    <t>BOSTON PRIVATE FINL HOLDING Earnings 1Q18</t>
  </si>
  <si>
    <t>FASTENAL CO Earnings 1Q18</t>
  </si>
  <si>
    <t>HANCOCK HOLDING CO Earnings 1Q18</t>
  </si>
  <si>
    <t>PLEXUS CORP Earnings 1Q18</t>
  </si>
  <si>
    <t>PTC INC Earnings 1Q18</t>
  </si>
  <si>
    <t>AVAYA HOLDINGS CORP Value-L/S</t>
  </si>
  <si>
    <t>AVYA</t>
  </si>
  <si>
    <t>05351X101</t>
  </si>
  <si>
    <t>BD9G9B3</t>
  </si>
  <si>
    <t>FIRST REPUBLIC BANK/CA PEAD 1Q18</t>
  </si>
  <si>
    <t>ADTRAN INC PEAD 1Q18</t>
  </si>
  <si>
    <t>MELLANOX TECHNOLOGIES LTD Earnings 1Q18</t>
  </si>
  <si>
    <t>SIGNATURE BANK Earnings 1Q18</t>
  </si>
  <si>
    <t>QQQ 2/23/18 P166</t>
  </si>
  <si>
    <t>IWM 2/23/18 P157</t>
  </si>
  <si>
    <t>SPY 2/23/18 P279</t>
  </si>
  <si>
    <t>PLEXUS CORP PEAD 1Q18</t>
  </si>
  <si>
    <t>CITIZENS FINANCIAL GROUP Earnings 1Q18</t>
  </si>
  <si>
    <t>KINDER MORGAN INC PEAD 1Q18</t>
  </si>
  <si>
    <t>SCHLUMBERGER LTD Earnings 1Q18</t>
  </si>
  <si>
    <t>CONSTELLATION BRANDS INC-A NAFTA</t>
  </si>
  <si>
    <t>KANSAS CITY SOUTHERN NAFTA</t>
  </si>
  <si>
    <t>MELLANOX TECHNOLOGIES LTD PEAD 1Q18</t>
  </si>
  <si>
    <t>GATX CORP PEAD 1Q18</t>
  </si>
  <si>
    <t>HALLIBURTON CO Earnings 1Q18</t>
  </si>
  <si>
    <t>HOMESTREET INC Earnings 1Q18</t>
  </si>
  <si>
    <t>HOME BANCSHARES INC PEAD 1Q18</t>
  </si>
  <si>
    <t>NETFLIX INC Earnings 1Q18</t>
  </si>
  <si>
    <t>OPUS BANK Earnings 1Q18</t>
  </si>
  <si>
    <t>PETMED EXPRESS INC Earnings 1Q18</t>
  </si>
  <si>
    <t>STEEL DYNAMICS INC Earnings 1Q18</t>
  </si>
  <si>
    <t>ATLASSIAN CORP PLC-CLASS A PEAD 1Q18</t>
  </si>
  <si>
    <t>ZIONS BANCORPORATION Earnings 1Q18</t>
  </si>
  <si>
    <t>VUG 2/16/18 P150</t>
  </si>
  <si>
    <t>ALLEGHENY TECHNOLOGIES INC Earnings 1Q18</t>
  </si>
  <si>
    <t>BANKUNITED INC Earnings 1Q18</t>
  </si>
  <si>
    <t>CREE INC Earnings 1Q18</t>
  </si>
  <si>
    <t>FCB FINANCIAL HOLDINGS-CL A Earnings 1Q18</t>
  </si>
  <si>
    <t>FIRST HORIZON NATIONAL CORP PEAD 1Q18</t>
  </si>
  <si>
    <t>HANMI FINANCIAL CORPORATION Earnings 1Q18</t>
  </si>
  <si>
    <t>LEGACYTEXAS FINANCIAL GROUP Earnings 1Q18</t>
  </si>
  <si>
    <t>MERCURY SYSTEMS INC Earnings 1Q18</t>
  </si>
  <si>
    <t>STERLING BANCORP/DE Earnings 1Q18</t>
  </si>
  <si>
    <t>UNITED CONTINENTAL HOLDINGS Earnings 1Q18</t>
  </si>
  <si>
    <t>UNITED COMMUNITY BANKS/GA Earnings 1Q18</t>
  </si>
  <si>
    <t>WEBSTER FINANCIAL CORP Earnings 1Q18</t>
  </si>
  <si>
    <t>PFBC</t>
  </si>
  <si>
    <t>QQQ 3/16/18 P169</t>
  </si>
  <si>
    <t>PortHedgeOpt</t>
  </si>
  <si>
    <t>IWO 2/16/18 P195</t>
  </si>
  <si>
    <t>IWM 3/16/18 P160</t>
  </si>
  <si>
    <t>SPY 3/16/18 P283</t>
  </si>
  <si>
    <t>PETMED EXPRESS INC PEAD 1Q18</t>
  </si>
  <si>
    <t>ASPEN TECHNOLOGY INC Earnings 1Q18</t>
  </si>
  <si>
    <t>BRIGGS &amp; STRATTON Earnings 1Q18</t>
  </si>
  <si>
    <t>COHEN &amp; STEERS INC Earnings 1Q18</t>
  </si>
  <si>
    <t>CUSTOMERS BANCORP INC Earnings 1Q18</t>
  </si>
  <si>
    <t>COMMVAULT SYSTEMS INC Earnings 1Q18</t>
  </si>
  <si>
    <t>ETHAN ALLEN INTERIORS INC Earnings 1Q18</t>
  </si>
  <si>
    <t>GENERAL ELECTRIC CO Earnings 1Q18</t>
  </si>
  <si>
    <t>WW GRAINGER INC Earnings 1Q18</t>
  </si>
  <si>
    <t>MARINEMAX INC Earnings 1Q18</t>
  </si>
  <si>
    <t>LAM RESEARCH CORP Earnings 1Q18</t>
  </si>
  <si>
    <t>PREFERRED BANK/LOS ANGELES PEAD 1Q18</t>
  </si>
  <si>
    <t>RPC INC Earnings 1Q18</t>
  </si>
  <si>
    <t>TEXAS CAPITAL BANCSHARES INC Earnings 1Q18</t>
  </si>
  <si>
    <t>TERADYNE INC Earnings 1Q18</t>
  </si>
  <si>
    <t>WHIRLPOOL CORP Earnings 1Q18</t>
  </si>
  <si>
    <t>WYNN RESORTS LTD PEAD 1Q18</t>
  </si>
  <si>
    <t>AVX</t>
  </si>
  <si>
    <t>MERCURY SYSTEMS INC PEAD 1Q18</t>
  </si>
  <si>
    <t>LEGACYTEXAS FINANCIAL GROUP PEAD 1Q18</t>
  </si>
  <si>
    <t>FCB FINANCIAL HOLDINGS-CL A PEAD 1Q18</t>
  </si>
  <si>
    <t>CREE INC PEAD 1Q18</t>
  </si>
  <si>
    <t>AMERICAN AIRLINES GROUP INC Earnings 1Q18</t>
  </si>
  <si>
    <t>ALLIANCE DATA SYSTEMS CORP Earnings 1Q18</t>
  </si>
  <si>
    <t>ALASKA AIR GROUP INC Earnings 1Q18</t>
  </si>
  <si>
    <t>AVNET INC Earnings 1Q18</t>
  </si>
  <si>
    <t>AVX CORP Earnings 1Q18</t>
  </si>
  <si>
    <t>BANC OF CALIFORNIA INC Earnings 1Q18</t>
  </si>
  <si>
    <t>BIOGEN INC Earnings 1Q18</t>
  </si>
  <si>
    <t>CABOT MICROELECTRONICS CORP Earnings 1Q18</t>
  </si>
  <si>
    <t>CELGENE CORP Earnings 1Q18</t>
  </si>
  <si>
    <t>EAST WEST BANCORP INC Earnings 1Q18</t>
  </si>
  <si>
    <t>FLAGSTAR BANCORP INC PEAD 1Q18</t>
  </si>
  <si>
    <t>FREEPORT-MCMORAN INC Earnings 1Q18</t>
  </si>
  <si>
    <t>GREEN BANCORP INC Earnings 1Q18</t>
  </si>
  <si>
    <t>GREAT WESTERN BANCORP INC Earnings 1Q18</t>
  </si>
  <si>
    <t>HELMERICH &amp; PAYNE Earnings 1Q18</t>
  </si>
  <si>
    <t>INTUITIVE SURGICAL INC Earnings 1Q18</t>
  </si>
  <si>
    <t>KLA-TENCOR CORP Earnings 1Q18</t>
  </si>
  <si>
    <t>LANCASTER COLONY CORP Earnings 1Q18</t>
  </si>
  <si>
    <t>MATTHEWS INTL CORP-CLASS A Earnings 1Q18</t>
  </si>
  <si>
    <t>MCCORMICK &amp; CO-NON VTG SHRS Earnings 1Q18</t>
  </si>
  <si>
    <t>MICROSEMI CORP Earnings 1Q18</t>
  </si>
  <si>
    <t>MICROSTRATEGY INC-CL A Earnings 1Q18</t>
  </si>
  <si>
    <t>MAXIM INTEGRATED PRODUCTS Earnings 1Q18</t>
  </si>
  <si>
    <t>NVR INC Earnings 1Q18</t>
  </si>
  <si>
    <t>FSB</t>
  </si>
  <si>
    <t>UVSP</t>
  </si>
  <si>
    <t>Executing Broker</t>
  </si>
  <si>
    <t>EUR Currency Hedge (VIV FP)</t>
  </si>
  <si>
    <t>VIVENDI Value-L/S</t>
  </si>
  <si>
    <t>VIV FP</t>
  </si>
  <si>
    <t>TERADYNE INC PEAD 1Q18</t>
  </si>
  <si>
    <t>TEXAS CAPITAL BANCSHARES INC PEAD 1Q18</t>
  </si>
  <si>
    <t>LAM RESEARCH CORP PEAD 1Q18</t>
  </si>
  <si>
    <t>MARINEMAX INC PEAD 1Q18</t>
  </si>
  <si>
    <t>WW GRAINGER INC PEAD 1Q18</t>
  </si>
  <si>
    <t>GENERAL ELECTRIC CO PEAD 1Q18</t>
  </si>
  <si>
    <t>ETHAN ALLEN INTERIORS INC PEAD 1Q18</t>
  </si>
  <si>
    <t>BRIGGS &amp; STRATTON PEAD 1Q18</t>
  </si>
  <si>
    <t>FRANKLIN FINANCIAL NETWORK PEAD 1Q18</t>
  </si>
  <si>
    <t>35352P104</t>
  </si>
  <si>
    <t>B84SJL9</t>
  </si>
  <si>
    <t>GENTEX CORP Earnings 1Q18</t>
  </si>
  <si>
    <t>POLYONE CORPORATION Earnings 1Q18</t>
  </si>
  <si>
    <t>ROCKWELL AUTOMATION INC PEAD 1Q18</t>
  </si>
  <si>
    <t>UNIVEST CORP OF PENNSYLVANIA PEAD 1Q18</t>
  </si>
  <si>
    <t>WORLD ACCEPTANCE CORP Earnings 1Q18</t>
  </si>
  <si>
    <t>WHIRLPOOL CORP Value-L/S</t>
  </si>
  <si>
    <t>NVR INC PEAD 1Q18</t>
  </si>
  <si>
    <t>KLA-TENCOR CORP PEAD 1Q18</t>
  </si>
  <si>
    <t>HELMERICH &amp; PAYNE PEAD 1Q18</t>
  </si>
  <si>
    <t>GREEN BANCORP INC PEAD 1Q18</t>
  </si>
  <si>
    <t>CABOT MICROELECTRONICS CORP PEAD 1Q18</t>
  </si>
  <si>
    <t>BIOGEN INC PEAD 1Q18</t>
  </si>
  <si>
    <t>BANC OF CALIFORNIA INC PEAD 1Q18</t>
  </si>
  <si>
    <t>ALASKA AIR GROUP INC PEAD 1Q18</t>
  </si>
  <si>
    <t>ADIENT PLC Earnings 1Q18</t>
  </si>
  <si>
    <t>CATERPILLAR INC PEAD 1Q18</t>
  </si>
  <si>
    <t>HAWAIIAN HOLDINGS INC Earnings 1Q18</t>
  </si>
  <si>
    <t>HILLTOP HOLDINGS INC PEAD 1Q18</t>
  </si>
  <si>
    <t>SANMINA CORP Earnings 1Q18</t>
  </si>
  <si>
    <t>SOHU.COM INC Earnings 1Q18</t>
  </si>
  <si>
    <t>SEAGATE TECHNOLOGY Earnings 1Q18</t>
  </si>
  <si>
    <t>TIMKENSTEEL CORP PEAD 1Q18</t>
  </si>
  <si>
    <t>ETM 3/16/18 C12</t>
  </si>
  <si>
    <t>ETM 3/16/18 C11</t>
  </si>
  <si>
    <t>XRX 2/16/18 C33</t>
  </si>
  <si>
    <t>AAPL 2/2/18 C170</t>
  </si>
  <si>
    <t>AECOM Value-L/S (State of Union)</t>
  </si>
  <si>
    <t>VULCAN MATERIALS CO Value-L/S (State of Union)</t>
  </si>
  <si>
    <t>MARTIN MARIETTA MATERIALS Value-L/S (State of Uni</t>
  </si>
  <si>
    <t>GRANITE CONSTRUCTION INC Value-L/S (State of Unio</t>
  </si>
  <si>
    <t>QUANTA SERVICES INC Value-L/S (State of Union)</t>
  </si>
  <si>
    <t>ASTEC INDUSTRIES INC Value-L/S (State of Union)</t>
  </si>
  <si>
    <t>WORLD ACCEPTANCE CORP PEAD 1Q18</t>
  </si>
  <si>
    <t>ADVANCED ENERGY INDUSTRIES Earnings 1Q18</t>
  </si>
  <si>
    <t>ALIGN TECHNOLOGY INC Earnings 1Q18</t>
  </si>
  <si>
    <t>ANIXTER INTERNATIONAL INC Earnings 1Q18</t>
  </si>
  <si>
    <t>BOFI HOLDING INC Earnings 1Q18</t>
  </si>
  <si>
    <t>CREDIT ACCEPTANCE CORP Earnings 1Q18</t>
  </si>
  <si>
    <t>CDK GLOBAL INC Earnings 1Q18</t>
  </si>
  <si>
    <t>ELECTRONIC ARTS INC Earnings 1Q18</t>
  </si>
  <si>
    <t>BRINKER INTERNATIONAL INC Earnings 1Q18</t>
  </si>
  <si>
    <t>HARRIS CORP Earnings 1Q18</t>
  </si>
  <si>
    <t>INVESTMENT TECHNOLOGY GROUP Earnings 1Q18</t>
  </si>
  <si>
    <t>JUNIPER NETWORKS INC Earnings 1Q18</t>
  </si>
  <si>
    <t>MONRO INC Earnings 1Q18</t>
  </si>
  <si>
    <t>MODINE MANUFACTURING CO Earnings 1Q18</t>
  </si>
  <si>
    <t>NETSCOUT SYSTEMS INC Earnings 1Q18</t>
  </si>
  <si>
    <t>PULTEGROUP INC Earnings 1Q18</t>
  </si>
  <si>
    <t>POLARIS INDUSTRIES INC Earnings 1Q18</t>
  </si>
  <si>
    <t>PLANTRONICS INC Earnings 1Q18</t>
  </si>
  <si>
    <t>STANDEX INTERNATIONAL CORP Earnings 1Q18</t>
  </si>
  <si>
    <t>WADDELL &amp; REED FINANCIAL-A Earnings 1Q18</t>
  </si>
  <si>
    <t>ZIMMER BIOMET HOLDINGS INC Earnings 1Q18</t>
  </si>
  <si>
    <t>ESIO</t>
  </si>
  <si>
    <t>MEOH</t>
  </si>
  <si>
    <t>SC</t>
  </si>
  <si>
    <t>BOOT</t>
  </si>
  <si>
    <t>XRX 2/16/18 C32</t>
  </si>
  <si>
    <t>SEAGATE TECHNOLOGY PEAD 1Q18</t>
  </si>
  <si>
    <t>SOHU.COM INC PEAD 1Q18</t>
  </si>
  <si>
    <t>SANMINA CORP PEAD 1Q18</t>
  </si>
  <si>
    <t>HAWAIIAN HOLDINGS INC PEAD 1Q18</t>
  </si>
  <si>
    <t>ADIENT PLC PEAD 1Q18</t>
  </si>
  <si>
    <t>AUTOMATIC DATA PROCESSING Earnings 1Q18</t>
  </si>
  <si>
    <t>ALLEGIANT TRAVEL CO Earnings 1Q18</t>
  </si>
  <si>
    <t>ARCBEST CORP Earnings 1Q18</t>
  </si>
  <si>
    <t>BOOT BARN HOLDINGS INC Earnings 1Q18</t>
  </si>
  <si>
    <t>BRS6600</t>
  </si>
  <si>
    <t>CACI INTERNATIONAL INC -CL A Earnings 1Q18</t>
  </si>
  <si>
    <t>CORE LABORATORIES N.V. Earnings 1Q18</t>
  </si>
  <si>
    <t>CIMPRESS NV Earnings 1Q18</t>
  </si>
  <si>
    <t>EBAY INC Earnings 1Q18</t>
  </si>
  <si>
    <t>ELECTRONICS FOR IMAGING Earnings 1Q18</t>
  </si>
  <si>
    <t>NIC INC Earnings 1Q18</t>
  </si>
  <si>
    <t>ELECTRO SCIENTIFIC INDS INC Earnings 1Q18</t>
  </si>
  <si>
    <t>EAGLE MATERIALS INC Earnings 1Q18</t>
  </si>
  <si>
    <t>FORESTAR GROUP INC Earnings 1Q18</t>
  </si>
  <si>
    <t>BF16ZX9</t>
  </si>
  <si>
    <t>INDEPENDENT BANK GROUP INC PEAD 1Q18</t>
  </si>
  <si>
    <t>INTEGRATED DEVICE TECH INC PEAD 1Q18</t>
  </si>
  <si>
    <t>INGERSOLL-RAND PLC Earnings 1Q18</t>
  </si>
  <si>
    <t>JOHNSON CONTROLS INTERNATION Earnings 1Q18</t>
  </si>
  <si>
    <t>KIRBY CORP Earnings 1Q18</t>
  </si>
  <si>
    <t>KULICKE &amp; SOFFA INDUSTRIES Earnings 1Q18</t>
  </si>
  <si>
    <t>LITTELFUSE INC Earnings 1Q18</t>
  </si>
  <si>
    <t>METHANEX CORP Earnings 1Q18</t>
  </si>
  <si>
    <t>59151K108</t>
  </si>
  <si>
    <t>MKS INSTRUMENTS INC Earnings 1Q18</t>
  </si>
  <si>
    <t>MICROSOFT CORP Earnings 1Q18</t>
  </si>
  <si>
    <t>MURPHY USA INC Earnings 1Q18</t>
  </si>
  <si>
    <t>OPEN TEXT CORP Earnings 1Q18</t>
  </si>
  <si>
    <t>PAYPAL HOLDINGS INC Earnings 1Q18</t>
  </si>
  <si>
    <t>QUALCOMM INC Earnings 1Q18</t>
  </si>
  <si>
    <t>QIAGEN N.V. Earnings 1Q18</t>
  </si>
  <si>
    <t>QORVO INC Earnings 1Q18</t>
  </si>
  <si>
    <t>SANTANDER CONSUMER USA HOLDI Earnings 1Q18</t>
  </si>
  <si>
    <t>80283M101</t>
  </si>
  <si>
    <t>BJ0KZ85</t>
  </si>
  <si>
    <t>SILICON LABORATORIES INC Earnings 1Q18</t>
  </si>
  <si>
    <t>SYMANTEC CORP Earnings 1Q18</t>
  </si>
  <si>
    <t>AT&amp;T INC Earnings 1Q18</t>
  </si>
  <si>
    <t>TRACTOR SUPPLY COMPANY Earnings 1Q18</t>
  </si>
  <si>
    <t>TETRA TECH INC Earnings 1Q18</t>
  </si>
  <si>
    <t>VERTEX PHARMACEUTICALS INC Earnings 1Q18</t>
  </si>
  <si>
    <t>WERNER ENTERPRISES INC PEAD 1Q18</t>
  </si>
  <si>
    <t>XEROX CORP Earnings 1Q18</t>
  </si>
  <si>
    <t>VREX</t>
  </si>
  <si>
    <t>CY</t>
  </si>
  <si>
    <t>APTV 2/16/18 P92.5</t>
  </si>
  <si>
    <t>STANDEX INTERNATIONAL CORP PEAD 1Q18</t>
  </si>
  <si>
    <t>PLANTRONICS INC PEAD 1Q18</t>
  </si>
  <si>
    <t>POLARIS INDUSTRIES INC PEAD 1Q18</t>
  </si>
  <si>
    <t>NETSCOUT SYSTEMS INC PEAD 1Q18</t>
  </si>
  <si>
    <t>MODINE MANUFACTURING CO PEAD 1Q18</t>
  </si>
  <si>
    <t>INVESTMENT TECHNOLOGY GROUP PEAD 1Q18</t>
  </si>
  <si>
    <t>CREDIT ACCEPTANCE CORP PEAD 1Q18</t>
  </si>
  <si>
    <t>ALIGN TECHNOLOGY INC PEAD 1Q18</t>
  </si>
  <si>
    <t>ADVANCED ENERGY INDUSTRIES PEAD 1Q18</t>
  </si>
  <si>
    <t>AUTONATION INC Earnings 1Q18</t>
  </si>
  <si>
    <t>ATHENAHEALTH INC Earnings 1Q18</t>
  </si>
  <si>
    <t>BRUNSWICK CORP Earnings 1Q18</t>
  </si>
  <si>
    <t>BLACK HILLS CORP Earnings 1Q18</t>
  </si>
  <si>
    <t>BROOKS AUTOMATION INC Earnings 1Q18</t>
  </si>
  <si>
    <t>BOSTON SCIENTIFIC CORP Earnings 1Q18</t>
  </si>
  <si>
    <t>META FINANCIAL GROUP INC PEAD 1Q18</t>
  </si>
  <si>
    <t>CARPENTER TECHNOLOGY Earnings 1Q18</t>
  </si>
  <si>
    <t>CYPRESS SEMICONDUCTOR CORP Earnings 1Q18</t>
  </si>
  <si>
    <t>DECKERS OUTDOOR CORP Earnings 1Q18</t>
  </si>
  <si>
    <t>BOTTOMLINE TECHNOLOGIES (DE) Earnings 1Q18</t>
  </si>
  <si>
    <t>ESTERLINE TECHNOLOGIES CORP Earnings 1Q18</t>
  </si>
  <si>
    <t>EDWARDS LIFESCIENCES CORP Earnings 1Q18</t>
  </si>
  <si>
    <t>EXPONENT INC Earnings 1Q18</t>
  </si>
  <si>
    <t>HAYNES INTERNATIONAL INC Earnings 1Q18</t>
  </si>
  <si>
    <t>IDEXX LABORATORIES INC Earnings 1Q18</t>
  </si>
  <si>
    <t>ILLUMINA INC PEAD 1Q18</t>
  </si>
  <si>
    <t>KEMET CORP Earnings 1Q18</t>
  </si>
  <si>
    <t>KENNAMETAL INC Earnings 1Q18</t>
  </si>
  <si>
    <t>LPL FINANCIAL HOLDINGS INC Earnings 1Q18</t>
  </si>
  <si>
    <t>MATTEL INC Earnings 1Q18</t>
  </si>
  <si>
    <t>MCKESSON CORP Earnings 1Q18</t>
  </si>
  <si>
    <t>MDC HOLDINGS INC Earnings 1Q18</t>
  </si>
  <si>
    <t>M/I HOMES INC Earnings 1Q18</t>
  </si>
  <si>
    <t>MSG NETWORKS INC- A Earnings 1Q18</t>
  </si>
  <si>
    <t>MERITAGE HOMES CORP Earnings 1Q18</t>
  </si>
  <si>
    <t>OSI SYSTEMS INC Earnings 1Q18</t>
  </si>
  <si>
    <t>PRESTIGE BRANDS HOLDINGS INC Earnings 1Q18</t>
  </si>
  <si>
    <t>POST HOLDINGS INC Earnings 1Q18</t>
  </si>
  <si>
    <t>POWER INTEGRATIONS INC Earnings 1Q18</t>
  </si>
  <si>
    <t>PACIFIC PREMIER BANCORP INC PEAD 1Q18</t>
  </si>
  <si>
    <t>RADIAN GROUP INC Earnings 1Q18</t>
  </si>
  <si>
    <t>RALPH LAUREN CORP Earnings 1Q18</t>
  </si>
  <si>
    <t>RUDOLPH TECHNOLOGIES INC Earnings 1Q18</t>
  </si>
  <si>
    <t>STIFEL FINANCIAL CORP PEAD 1Q18</t>
  </si>
  <si>
    <t>SKYWEST INC Earnings 1Q18</t>
  </si>
  <si>
    <t>SENSATA TECHNOLOGIES HOLDING Earnings 1Q18</t>
  </si>
  <si>
    <t>TRIUMPH GROUP INC Earnings 1Q18</t>
  </si>
  <si>
    <t>USG CORP Earnings 1Q18</t>
  </si>
  <si>
    <t>VAREX IMAGING CORP Earnings 1Q18</t>
  </si>
  <si>
    <t>92214X106</t>
  </si>
  <si>
    <t>BDQYWV1</t>
  </si>
  <si>
    <t>WABASH NATIONAL CORP PEAD 1Q18</t>
  </si>
  <si>
    <t>XL GROUP LTD Earnings 1Q18</t>
  </si>
  <si>
    <t>YRC WORLDWIDE INC Earnings 1Q18</t>
  </si>
  <si>
    <t>GOOGL 2/2/18 P1182.5</t>
  </si>
  <si>
    <t>SYMANTEC CORP PEAD 1Q18</t>
  </si>
  <si>
    <t>SILICON LABORATORIES INC PEAD 1Q18</t>
  </si>
  <si>
    <t>QORVO INC PEAD 1Q18</t>
  </si>
  <si>
    <t>MICROSOFT CORP PEAD 1Q18</t>
  </si>
  <si>
    <t>KULICKE &amp; SOFFA INDUSTRIES PEAD 1Q18</t>
  </si>
  <si>
    <t>ELECTRONICS FOR IMAGING PEAD 1Q18</t>
  </si>
  <si>
    <t>CIMPRESS NV PEAD 1Q18</t>
  </si>
  <si>
    <t>AON PLC Earnings 1Q18</t>
  </si>
  <si>
    <t>CHECK POINT SOFTWARE TECH PEAD 1Q18</t>
  </si>
  <si>
    <t>CHARTER COMMUNICATIONS INC-A Earnings 1Q18</t>
  </si>
  <si>
    <t>MERCK &amp; CO. INC. Earnings 1Q18</t>
  </si>
  <si>
    <t>MERITOR INC PEAD 1Q18</t>
  </si>
  <si>
    <t>MURPHY OIL CORP PEAD 1Q18</t>
  </si>
  <si>
    <t>SAIA INC Earnings 1Q18</t>
  </si>
  <si>
    <t>UNITED STATES STEEL CORP PEAD 1Q18</t>
  </si>
  <si>
    <t>CELGENE CORP Value-L/S</t>
  </si>
  <si>
    <t>YRC WORLDWIDE INC PEAD 1Q18</t>
  </si>
  <si>
    <t>XL GROUP LTD PEAD 1Q18</t>
  </si>
  <si>
    <t>USG CORP PEAD 1Q18</t>
  </si>
  <si>
    <t>RUDOLPH TECHNOLOGIES INC PEAD 1Q18</t>
  </si>
  <si>
    <t>RALPH LAUREN CORP PEAD 1Q18</t>
  </si>
  <si>
    <t>RADIAN GROUP INC PEAD 1Q18</t>
  </si>
  <si>
    <t>POWER INTEGRATIONS INC PEAD 1Q18</t>
  </si>
  <si>
    <t>PRESTIGE BRANDS HOLDINGS INC PEAD 1Q18</t>
  </si>
  <si>
    <t>OSI SYSTEMS INC PEAD 1Q18</t>
  </si>
  <si>
    <t>MSG NETWORKS INC- A PEAD 1Q18</t>
  </si>
  <si>
    <t>MATTEL INC PEAD 1Q18</t>
  </si>
  <si>
    <t>KENNAMETAL INC PEAD 1Q18</t>
  </si>
  <si>
    <t>EDWARDS LIFESCIENCES CORP PEAD 1Q18</t>
  </si>
  <si>
    <t>BOTTOMLINE TECHNOLOGIES (DE) PEAD 1Q18</t>
  </si>
  <si>
    <t>CYPRESS SEMICONDUCTOR CORP PEAD 1Q18</t>
  </si>
  <si>
    <t>BLACK HILLS CORP PEAD 1Q18</t>
  </si>
  <si>
    <t>ARCONIC INC Earnings 1Q18</t>
  </si>
  <si>
    <t>BADGER METER INC Earnings 1Q18</t>
  </si>
  <si>
    <t>BRISTOL-MYERS SQUIBB CO Earnings 1Q18</t>
  </si>
  <si>
    <t>CIRRUS LOGIC INC Earnings 1Q18</t>
  </si>
  <si>
    <t>CATALENT INC Earnings 1Q18</t>
  </si>
  <si>
    <t>ALPHABET INC-CL A PEAD 1Q18</t>
  </si>
  <si>
    <t>HERSHEY CO/THE PEAD 1Q18</t>
  </si>
  <si>
    <t>II-VI INC PEAD 1Q18</t>
  </si>
  <si>
    <t>JOHN B. SANFILIPPO &amp; SON INC Earnings 1Q18</t>
  </si>
  <si>
    <t>MERCURY GENERAL CORP Earnings 1Q18</t>
  </si>
  <si>
    <t>MOTOROLA SOLUTIONS INC PEAD 1Q18</t>
  </si>
  <si>
    <t>NATIONAL OILWELL VARCO INC Earnings 1Q18</t>
  </si>
  <si>
    <t>OM ASSET MANAGEMENT PLC PEAD 1Q18</t>
  </si>
  <si>
    <t>OMNICELL INC PEAD 1Q18</t>
  </si>
  <si>
    <t>ON SEMICONDUCTOR CORP Earnings 1Q18</t>
  </si>
  <si>
    <t>SPIRE INC PEAD 1Q18</t>
  </si>
  <si>
    <t>SKYWORKS SOLUTIONS INC Earnings 1Q18</t>
  </si>
  <si>
    <t>WESCO INTERNATIONAL INC PEAD 1Q18</t>
  </si>
  <si>
    <t>WALMART INC Value-L/S</t>
  </si>
  <si>
    <t>ASBURY AUTOMOTIVE GROUP Earnings 1Q18</t>
  </si>
  <si>
    <t>AXCELIS TECHNOLOGIES INC Earnings 1Q18</t>
  </si>
  <si>
    <t>ARCHER-DANIELS-MIDLAND CO Earnings 1Q18</t>
  </si>
  <si>
    <t>AKAMAI TECHNOLOGIES INC Earnings 1Q18</t>
  </si>
  <si>
    <t>ANADARKO PETROLEUM CORP Earnings 1Q18</t>
  </si>
  <si>
    <t>ARAMARK Earnings 1Q18</t>
  </si>
  <si>
    <t>ARROW ELECTRONICS INC Earnings 1Q18</t>
  </si>
  <si>
    <t>ATKORE INTERNATIONAL GROUP I Earnings 1Q18</t>
  </si>
  <si>
    <t>AXALTA COATING SYSTEMS LTD Earnings 1Q18</t>
  </si>
  <si>
    <t>BEAZER HOMES USA INC Earnings 1Q18</t>
  </si>
  <si>
    <t>CERNER CORP Earnings 1Q18</t>
  </si>
  <si>
    <t>CEVA INC Earnings 1Q18</t>
  </si>
  <si>
    <t>COLFAX CORP Earnings 1Q18</t>
  </si>
  <si>
    <t>COLUMBUS MCKINNON CORP/NY Earnings 1Q18</t>
  </si>
  <si>
    <t>CHIPOTLE MEXICAN GRILL INC Earnings 1Q18</t>
  </si>
  <si>
    <t>CUBIC CORP Earnings 1Q18</t>
  </si>
  <si>
    <t>CAVCO INDUSTRIES INC Earnings 1Q18</t>
  </si>
  <si>
    <t>ENTEGRIS INC Earnings 1Q18</t>
  </si>
  <si>
    <t>ESCO TECHNOLOGIES INC Earnings 1Q18</t>
  </si>
  <si>
    <t>SPX FLOW INC Earnings 1Q18</t>
  </si>
  <si>
    <t>GREENHILL &amp; CO INC Earnings 1Q18</t>
  </si>
  <si>
    <t>GILEAD SCIENCES INC Earnings 1Q18</t>
  </si>
  <si>
    <t>GARTNER INC Earnings 1Q18</t>
  </si>
  <si>
    <t>LENNOX INTERNATIONAL INC Earnings 1Q18</t>
  </si>
  <si>
    <t>MANHATTAN ASSOCIATES INC Earnings 1Q18</t>
  </si>
  <si>
    <t>MACOM TECHNOLOGY SOLUTIONS H Earnings 1Q18</t>
  </si>
  <si>
    <t>MYRIAD GENETICS INC Earnings 1Q18</t>
  </si>
  <si>
    <t>NANOMETRICS INC Earnings 1Q18</t>
  </si>
  <si>
    <t>OWENS-ILLINOIS INC Earnings 1Q18</t>
  </si>
  <si>
    <t>OLIN CORP Earnings 1Q18</t>
  </si>
  <si>
    <t>PLAINS GP HOLDINGS LP-CL A Earnings 1Q18</t>
  </si>
  <si>
    <t>RBC BEARINGS INC Earnings 1Q18</t>
  </si>
  <si>
    <t>SPS COMMERCE INC Earnings 1Q18</t>
  </si>
  <si>
    <t>TRANSDIGM GROUP INC Earnings 1Q18</t>
  </si>
  <si>
    <t>ULTIMATE SOFTWARE GROUP INC Earnings 1Q18</t>
  </si>
  <si>
    <t>USANA HEALTH SCIENCES INC Earnings 1Q18</t>
  </si>
  <si>
    <t>VISHAY INTERTECHNOLOGY INC Earnings 1Q18</t>
  </si>
  <si>
    <t>VERSUM MATERIALS INC Earnings 1Q18</t>
  </si>
  <si>
    <t>WELLCARE HEALTH PLANS INC Earnings 1Q18</t>
  </si>
  <si>
    <t>IO</t>
  </si>
  <si>
    <t>ICHR</t>
  </si>
  <si>
    <t>SKYWORKS SOLUTIONS INC PEAD 1Q18</t>
  </si>
  <si>
    <t>MERCURY GENERAL CORP PEAD 1Q18</t>
  </si>
  <si>
    <t>CATALENT INC PEAD 1Q18</t>
  </si>
  <si>
    <t>CIRRUS LOGIC INC PEAD 1Q18</t>
  </si>
  <si>
    <t>AMERICAN EQUITY INVT LIFE HL Earnings 1Q18</t>
  </si>
  <si>
    <t>APPTIO INC - CLASS A PEAD 1Q18</t>
  </si>
  <si>
    <t>NATUS MEDICAL INC Earnings 1Q18</t>
  </si>
  <si>
    <t>BRINK'S CO/THE Earnings 1Q18</t>
  </si>
  <si>
    <t>BENCHMARK ELECTRONICS INC Earnings 1Q18</t>
  </si>
  <si>
    <t>CDW CORP/DE Earnings 1Q18</t>
  </si>
  <si>
    <t>CENTRAL GARDEN &amp; PET CO Earnings 1Q18</t>
  </si>
  <si>
    <t>CSG SYSTEMS INTL INC Earnings 1Q18</t>
  </si>
  <si>
    <t>CSRA INC Earnings 1Q18</t>
  </si>
  <si>
    <t>COGNIZANT TECH SOLUTIONS-A Earnings 1Q18</t>
  </si>
  <si>
    <t>DIODES INC Earnings 1Q18</t>
  </si>
  <si>
    <t>EURONET WORLDWIDE INC Earnings 1Q18</t>
  </si>
  <si>
    <t>ENERSYS Earnings 1Q18</t>
  </si>
  <si>
    <t>ENANTA PHARMACEUTICALS INC Earnings 1Q18</t>
  </si>
  <si>
    <t>FISERV INC Earnings 1Q18</t>
  </si>
  <si>
    <t>FABRINET PEAD 1Q18</t>
  </si>
  <si>
    <t>TWENTY-FIRST CENTURY FOX-A Earnings 1Q18</t>
  </si>
  <si>
    <t>FORTINET INC PEAD 1Q18</t>
  </si>
  <si>
    <t>GREEN PLAINS INC Earnings 1Q18</t>
  </si>
  <si>
    <t>HASBRO INC Earnings 1Q18</t>
  </si>
  <si>
    <t>IAC/INTERACTIVECORP Earnings 1Q18</t>
  </si>
  <si>
    <t>ICHOR HOLDINGS LTD Earnings 1Q18</t>
  </si>
  <si>
    <t>BD2B5Y0</t>
  </si>
  <si>
    <t>ION GEOPHYSICAL CORP Earnings 1Q18</t>
  </si>
  <si>
    <t>BDC82D9</t>
  </si>
  <si>
    <t>INPHI CORP Earnings 1Q18</t>
  </si>
  <si>
    <t>IROBOT CORP Earnings 1Q18</t>
  </si>
  <si>
    <t>LANNETT CO INC Earnings 1Q18</t>
  </si>
  <si>
    <t>MATRIX SERVICE CO Earnings 1Q18</t>
  </si>
  <si>
    <t>O'REILLY AUTOMOTIVE INC Earnings 1Q18</t>
  </si>
  <si>
    <t>ORASURE TECHNOLOGIES INC Earnings 1Q18</t>
  </si>
  <si>
    <t>PERFORMANCE FOOD GROUP CO Earnings 1Q18</t>
  </si>
  <si>
    <t>EPLUS INC Earnings 1Q18</t>
  </si>
  <si>
    <t>SYNAPTICS INC Earnings 1Q18</t>
  </si>
  <si>
    <t>TARO PHARMACEUTICAL INDUS Earnings 1Q18</t>
  </si>
  <si>
    <t>TRUEBLUE INC Earnings 1Q18</t>
  </si>
  <si>
    <t>TESLA INC Earnings 1Q18</t>
  </si>
  <si>
    <t>TTM TECHNOLOGIES Earnings 1Q18</t>
  </si>
  <si>
    <t>AMERCO Earnings 1Q18</t>
  </si>
  <si>
    <t>WALKER &amp; DUNLOP INC Earnings 1Q18</t>
  </si>
  <si>
    <t>WMS</t>
  </si>
  <si>
    <t>TRI</t>
  </si>
  <si>
    <t>PFSI</t>
  </si>
  <si>
    <t>NYT</t>
  </si>
  <si>
    <t>ARRY</t>
  </si>
  <si>
    <t>VISHAY INTERTECHNOLOGY INC PEAD 1Q18</t>
  </si>
  <si>
    <t>USANA HEALTH SCIENCES INC PEAD 1Q18</t>
  </si>
  <si>
    <t>ULTIMATE SOFTWARE GROUP INC PEAD 1Q18</t>
  </si>
  <si>
    <t>SPS COMMERCE INC PEAD 1Q18</t>
  </si>
  <si>
    <t>RBC BEARINGS INC PEAD 1Q18</t>
  </si>
  <si>
    <t>MYRIAD GENETICS INC PEAD 1Q18</t>
  </si>
  <si>
    <t>MACOM TECHNOLOGY SOLUTIONS H PEAD 1Q18</t>
  </si>
  <si>
    <t>GILEAD SCIENCES INC PEAD 1Q18</t>
  </si>
  <si>
    <t>ENTEGRIS INC PEAD 1Q18</t>
  </si>
  <si>
    <t>EURONET WORLDWIDE INC PEAD 1Q18</t>
  </si>
  <si>
    <t>COLUMBUS MCKINNON CORP/NY PEAD 1Q18</t>
  </si>
  <si>
    <t>COLFAX CORP PEAD 1Q18</t>
  </si>
  <si>
    <t>CEVA INC PEAD 1Q18</t>
  </si>
  <si>
    <t>CERNER CORP PEAD 1Q18</t>
  </si>
  <si>
    <t>BEAZER HOMES USA INC PEAD 1Q18</t>
  </si>
  <si>
    <t>ATKORE INTERNATIONAL GROUP I PEAD 1Q18</t>
  </si>
  <si>
    <t>AKAMAI TECHNOLOGIES INC PEAD 1Q18</t>
  </si>
  <si>
    <t>AXCELIS TECHNOLOGIES INC PEAD 1Q18</t>
  </si>
  <si>
    <t>ALLERGAN PLC PEAD 1Q18</t>
  </si>
  <si>
    <t>ALEXION PHARMACEUTICALS INC Earnings 1Q18</t>
  </si>
  <si>
    <t>ARRAY BIOPHARMA INC PEAD 1Q18</t>
  </si>
  <si>
    <t>04269X105</t>
  </si>
  <si>
    <t>ADTALEM GLOBAL EDUCATION INC PEAD 1Q18</t>
  </si>
  <si>
    <t>ACTIVISION BLIZZARD INC Earnings 1Q18</t>
  </si>
  <si>
    <t>BECTON DICKINSON AND CO PEAD 1Q18</t>
  </si>
  <si>
    <t>BRISTOW GROUP INC Earnings 1Q18</t>
  </si>
  <si>
    <t>CARDINAL HEALTH INC Earnings 1Q18</t>
  </si>
  <si>
    <t>CBRE GROUP INC - A Earnings 1Q18</t>
  </si>
  <si>
    <t>CAMBREX CORP Earnings 1Q18</t>
  </si>
  <si>
    <t>CABOT CORP PEAD 1Q18</t>
  </si>
  <si>
    <t>CUMMINS INC PEAD 1Q18</t>
  </si>
  <si>
    <t>COTY INC-CL A Earnings 1Q18</t>
  </si>
  <si>
    <t>CONTROL4 CORP Earnings 1Q18</t>
  </si>
  <si>
    <t>ELLIE MAE INC Earnings 1Q18</t>
  </si>
  <si>
    <t>EDGEWELL PERSONAL CARE CO Earnings 1Q18</t>
  </si>
  <si>
    <t>EXPEDIA INC Earnings 1Q18</t>
  </si>
  <si>
    <t>FLEETCOR TECHNOLOGIES INC Earnings 1Q18</t>
  </si>
  <si>
    <t>GLATFELTER PEAD 1Q18</t>
  </si>
  <si>
    <t>GROUP 1 AUTOMOTIVE INC Earnings 1Q18</t>
  </si>
  <si>
    <t>HAEMONETICS CORP/MASS PEAD 1Q18</t>
  </si>
  <si>
    <t>HANESBRANDS INC Earnings 1Q18</t>
  </si>
  <si>
    <t>HNI CORP Earnings 1Q18</t>
  </si>
  <si>
    <t>HOLLYSYS AUTOMATION TECHNOLO Earnings 1Q18</t>
  </si>
  <si>
    <t>HOLOGIC INC Earnings 1Q18</t>
  </si>
  <si>
    <t>HUB GROUP INC-CL A Earnings 1Q18</t>
  </si>
  <si>
    <t>KELLOGG CO Earnings 1Q18</t>
  </si>
  <si>
    <t>KNOLL INC Earnings 1Q18</t>
  </si>
  <si>
    <t>MCBC HOLDINGS INC Earnings 1Q18</t>
  </si>
  <si>
    <t>MICROCHIP TECHNOLOGY INC PEAD 1Q18</t>
  </si>
  <si>
    <t>MEDNAX INC Earnings 1Q18</t>
  </si>
  <si>
    <t>MUELLER INDUSTRIES INC PEAD 1Q18</t>
  </si>
  <si>
    <t>MAXIMUS INC Earnings 1Q18</t>
  </si>
  <si>
    <t>MONOLITHIC POWER SYSTEMS INC Earnings 1Q18</t>
  </si>
  <si>
    <t>MATCH GROUP INC PEAD 1Q18</t>
  </si>
  <si>
    <t>METTLER-TOLEDO INTERNATIONAL Earnings 1Q18</t>
  </si>
  <si>
    <t>NCR CORPORATION Earnings 1Q18</t>
  </si>
  <si>
    <t>NETGEAR INC PEAD 1Q18</t>
  </si>
  <si>
    <t>NUANCE COMMUNICATIONS INC Earnings 1Q18</t>
  </si>
  <si>
    <t>NEW YORK TIMES CO-A Earnings 1Q18</t>
  </si>
  <si>
    <t>PAYLOCITY HOLDING CORP Earnings 1Q18</t>
  </si>
  <si>
    <t>PROOFPOINT INC PEAD 1Q18</t>
  </si>
  <si>
    <t>PENNYMAC FINANCIAL SERVICE-A Earnings 1Q18</t>
  </si>
  <si>
    <t>70932B101</t>
  </si>
  <si>
    <t>B8CHGF1</t>
  </si>
  <si>
    <t>PHILIP MORRIS INTERNATIONAL Earnings 1Q18</t>
  </si>
  <si>
    <t>PROS HOLDINGS INC PEAD 1Q18</t>
  </si>
  <si>
    <t>SNAP-ON INC Earnings 1Q18</t>
  </si>
  <si>
    <t>SPECTRUM BRANDS HOLDINGS INC Earnings 1Q18</t>
  </si>
  <si>
    <t>SIERRA WIRELESS INC Earnings 1Q18</t>
  </si>
  <si>
    <t>SENSIENT TECHNOLOGIES CORP Earnings 1Q18</t>
  </si>
  <si>
    <t>T-MOBILE US INC Earnings 1Q18</t>
  </si>
  <si>
    <t>THOMSON REUTERS CORP Earnings 1Q18</t>
  </si>
  <si>
    <t>TRIMBLE INC Earnings 1Q18</t>
  </si>
  <si>
    <t>TWITTER INC Earnings 1Q18</t>
  </si>
  <si>
    <t>UBIQUITI NETWORKS INC Earnings 1Q18</t>
  </si>
  <si>
    <t>VIACOM INC-CLASS B Earnings 1Q18</t>
  </si>
  <si>
    <t>VIRTU FINANCIAL INC-CLASS A Earnings 1Q18</t>
  </si>
  <si>
    <t>VIRTUSA CORP Earnings 1Q18</t>
  </si>
  <si>
    <t>VIASAT INC Earnings 1Q18</t>
  </si>
  <si>
    <t>VIAD CORP Earnings 1Q18</t>
  </si>
  <si>
    <t>WEB.COM GROUP INC Earnings 1Q18</t>
  </si>
  <si>
    <t>ADVANCED DRAINAGE SYSTEMS IN Earnings 1Q18</t>
  </si>
  <si>
    <t>00790R104</t>
  </si>
  <si>
    <t>BP7RS59</t>
  </si>
  <si>
    <t>ZENDESK INC PEAD 1Q18</t>
  </si>
  <si>
    <t>ZILLOW GROUP INC - A Earnings 1Q18</t>
  </si>
  <si>
    <t>DXC 02/16/2018 P95</t>
  </si>
  <si>
    <t>DXC 2/16/18 P95</t>
  </si>
  <si>
    <t>TESLA INC PEAD 1Q18</t>
  </si>
  <si>
    <t>SYNAPTICS INC PEAD 1Q18</t>
  </si>
  <si>
    <t>ORASURE TECHNOLOGIES INC PEAD 1Q18</t>
  </si>
  <si>
    <t>IROBOT CORP PEAD 1Q18</t>
  </si>
  <si>
    <t>INPHI CORP PEAD 1Q18</t>
  </si>
  <si>
    <t>ION GEOPHYSICAL CORP PEAD 1Q18</t>
  </si>
  <si>
    <t>IAC/INTERACTIVECORP PEAD 1Q18</t>
  </si>
  <si>
    <t>GREEN PLAINS INC PEAD 1Q18</t>
  </si>
  <si>
    <t>ENANTA PHARMACEUTICALS INC PEAD 1Q18</t>
  </si>
  <si>
    <t>CENTRAL GARDEN &amp; PET CO PEAD 1Q18</t>
  </si>
  <si>
    <t>NATUS MEDICAL INC PEAD 1Q18</t>
  </si>
  <si>
    <t>AMERICAN EQUITY INVT LIFE HL PEAD 1Q18</t>
  </si>
  <si>
    <t>ASPEN INSURANCE HOLDINGS LTD PEAD 1Q18</t>
  </si>
  <si>
    <t>COHERENT INC PEAD 1Q18</t>
  </si>
  <si>
    <t>CARDIOVASCULAR SYSTEMS INC PEAD 1Q18</t>
  </si>
  <si>
    <t>CAESARSTONE LTD PEAD 1Q18</t>
  </si>
  <si>
    <t>ESSENT GROUP LTD Earnings 1Q18</t>
  </si>
  <si>
    <t>HRG GROUP INC Earnings 1Q18</t>
  </si>
  <si>
    <t>JACOBS ENGINEERING GROUP INC PEAD 1Q18</t>
  </si>
  <si>
    <t>JONES LANG LASALLE INC PEAD 1Q18</t>
  </si>
  <si>
    <t>MICHAEL KORS HOLDINGS LTD PEAD 1Q18</t>
  </si>
  <si>
    <t>KAPSTONE PAPER AND PACKAGING PEAD 1Q18</t>
  </si>
  <si>
    <t>MALIBU BOATS INC - A Earnings 1Q18</t>
  </si>
  <si>
    <t>MOELIS &amp; CO - CLASS A PEAD 1Q18</t>
  </si>
  <si>
    <t>NATIONAL PRESTO INDS INC Earnings 1Q18</t>
  </si>
  <si>
    <t>P G &amp; E CORP Earnings 1Q18</t>
  </si>
  <si>
    <t>PRIMERICA INC PEAD 1Q18</t>
  </si>
  <si>
    <t>TENNECO INC Earnings 1Q18</t>
  </si>
  <si>
    <t>TAKE-TWO INTERACTIVE SOFTWRE PEAD 1Q18</t>
  </si>
  <si>
    <t>YUM CHINA HOLDINGS INC PEAD 1Q18</t>
  </si>
  <si>
    <t>NWSA</t>
  </si>
  <si>
    <t>IMMU</t>
  </si>
  <si>
    <t>ZILLOW GROUP INC - A PEAD 1Q18</t>
  </si>
  <si>
    <t>VIRTUSA CORP PEAD 1Q18</t>
  </si>
  <si>
    <t>VIRTU FINANCIAL INC-CLASS A PEAD 1Q18</t>
  </si>
  <si>
    <t>VIACOM INC-CLASS B PEAD 1Q18</t>
  </si>
  <si>
    <t>UBIQUITI NETWORKS INC PEAD 1Q18</t>
  </si>
  <si>
    <t>TWITTER INC PEAD 1Q18</t>
  </si>
  <si>
    <t>TRIMBLE INC PEAD 1Q18</t>
  </si>
  <si>
    <t>SPECTRUM BRANDS HOLDINGS INC PEAD 1Q18</t>
  </si>
  <si>
    <t>PAYLOCITY HOLDING CORP PEAD 1Q18</t>
  </si>
  <si>
    <t>NUANCE COMMUNICATIONS INC PEAD 1Q18</t>
  </si>
  <si>
    <t>NCR CORPORATION PEAD 1Q18</t>
  </si>
  <si>
    <t>HOLLYSYS AUTOMATION TECHNOLO PEAD 1Q18</t>
  </si>
  <si>
    <t>HANESBRANDS INC PEAD 1Q18</t>
  </si>
  <si>
    <t>EDGEWELL PERSONAL CARE CO PEAD 1Q18</t>
  </si>
  <si>
    <t>ACTIVISION BLIZZARD INC PEAD 1Q18</t>
  </si>
  <si>
    <t>AMERICAN INTERNATIONAL GROUP PEAD 1Q18</t>
  </si>
  <si>
    <t>ASSURANT INC PEAD 1Q18</t>
  </si>
  <si>
    <t>ALNYLAM PHARMACEUTICALS INC PEAD 1Q18</t>
  </si>
  <si>
    <t>BEACON ROOFING SUPPLY INC PEAD 1Q18</t>
  </si>
  <si>
    <t>BRUKER CORP PEAD 1Q18</t>
  </si>
  <si>
    <t>BORGWARNER INC PEAD 1Q18</t>
  </si>
  <si>
    <t>CNA FINANCIAL CORP Earnings 1Q18</t>
  </si>
  <si>
    <t>COLUMBIA SPORTSWEAR CO PEAD 1Q18</t>
  </si>
  <si>
    <t>DUN &amp; BRADSTREET CORP Earnings 1Q18</t>
  </si>
  <si>
    <t>FMC CORP Earnings 1Q18</t>
  </si>
  <si>
    <t>GRUBHUB INC PEAD 1Q18</t>
  </si>
  <si>
    <t>GOODYEAR TIRE &amp; RUBBER CO PEAD 1Q18</t>
  </si>
  <si>
    <t>GENESEE &amp; WYOMING INC-CL A PEAD 1Q18</t>
  </si>
  <si>
    <t>HORTONWORKS INC PEAD 1Q18</t>
  </si>
  <si>
    <t>IMMUNOMEDICS INC PEAD 1Q18</t>
  </si>
  <si>
    <t>MOLINA HEALTHCARE INC Earnings 1Q18</t>
  </si>
  <si>
    <t>INSPERITY INC Earnings 1Q18</t>
  </si>
  <si>
    <t>NEWS CORP - CLASS A PEAD 1Q18</t>
  </si>
  <si>
    <t>65249B109</t>
  </si>
  <si>
    <t>BBGVT40</t>
  </si>
  <si>
    <t>PENN NATIONAL GAMING INC PEAD 1Q18</t>
  </si>
  <si>
    <t>PATTERSON-UTI ENERGY INC PEAD 1Q18</t>
  </si>
  <si>
    <t>QUALYS INC Earnings 1Q18</t>
  </si>
  <si>
    <t>SKECHERS USA INC-CL A PEAD 1Q18</t>
  </si>
  <si>
    <t>TERADATA CORP PEAD 1Q18</t>
  </si>
  <si>
    <t>VOCERA COMMUNICATIONS INC PEAD 1Q18</t>
  </si>
  <si>
    <t>VISTA OUTDOOR INC PEAD 1Q18</t>
  </si>
  <si>
    <t>WORLD WRESTLING ENTERTAIN-A PEAD 1Q18</t>
  </si>
  <si>
    <t>TRUP</t>
  </si>
  <si>
    <t>P G &amp; E CORP PEAD 1Q18</t>
  </si>
  <si>
    <t>ADT INC Value-L/S</t>
  </si>
  <si>
    <t>00090Q103</t>
  </si>
  <si>
    <t>BFWCP81</t>
  </si>
  <si>
    <t>TENNECO INC PEAD 1Q18</t>
  </si>
  <si>
    <t>MALIBU BOATS INC - A PEAD 1Q18</t>
  </si>
  <si>
    <t>ANTERO RESOURCES CORP Earnings 1Q18</t>
  </si>
  <si>
    <t>ARCH COAL INC - A Earnings 1Q18</t>
  </si>
  <si>
    <t>CARBONITE INC Earnings 1Q18</t>
  </si>
  <si>
    <t>CBOE GLOBAL MARKETS INC PEAD 1Q18</t>
  </si>
  <si>
    <t>CENTURY COMMUNITIES INC Earnings 1Q18</t>
  </si>
  <si>
    <t>COMPASS MINERALS INTERNATION Earnings 1Q18</t>
  </si>
  <si>
    <t>CNO FINANCIAL GROUP INC Earnings 1Q18</t>
  </si>
  <si>
    <t>CHARLES RIVER LABORATORIES Earnings 1Q18</t>
  </si>
  <si>
    <t>DANA INC Earnings 1Q18</t>
  </si>
  <si>
    <t>DAVITA INC Earnings 1Q18</t>
  </si>
  <si>
    <t>INNOSPEC INC Earnings 1Q18</t>
  </si>
  <si>
    <t>LOUISIANA-PACIFIC CORP Earnings 1Q18</t>
  </si>
  <si>
    <t>LUXOFT HOLDING INC Earnings 1Q18</t>
  </si>
  <si>
    <t>MAXLINEAR INC Earnings 1Q18</t>
  </si>
  <si>
    <t>ENPRO INDUSTRIES INC Earnings 1Q18</t>
  </si>
  <si>
    <t>NOVA MEASURING INSTRUMENTS Earnings 1Q18</t>
  </si>
  <si>
    <t>SINA CORP Earnings 1Q18</t>
  </si>
  <si>
    <t>TRANSUNION Earnings 1Q18</t>
  </si>
  <si>
    <t>TRUPANION INC Earnings 1Q18</t>
  </si>
  <si>
    <t>BP3YM85</t>
  </si>
  <si>
    <t>CAI</t>
  </si>
  <si>
    <t>RPD</t>
  </si>
  <si>
    <t>CHGG</t>
  </si>
  <si>
    <t>XRX 4/20/18 C30</t>
  </si>
  <si>
    <t>XRX 3/16/18 C30</t>
  </si>
  <si>
    <t>QUALYS INC PEAD 1Q18</t>
  </si>
  <si>
    <t>MOLINA HEALTHCARE INC PEAD 1Q18</t>
  </si>
  <si>
    <t>ALLISON TRANSMISSION HOLDING Earnings 1Q18</t>
  </si>
  <si>
    <t>APPLIED MATERIALS INC Earnings 1Q18</t>
  </si>
  <si>
    <t>ANDERSONS INC/THE Earnings 1Q18</t>
  </si>
  <si>
    <t>ARRIS INTERNATIONAL PLC Earnings 1Q18</t>
  </si>
  <si>
    <t>ON ASSIGNMENT INC Earnings 1Q18</t>
  </si>
  <si>
    <t>BUNGE LTD Earnings 1Q18</t>
  </si>
  <si>
    <t>CAI INTERNATIONAL INC Earnings 1Q18</t>
  </si>
  <si>
    <t>12477X106</t>
  </si>
  <si>
    <t>B1VZ4J7</t>
  </si>
  <si>
    <t>CHEMOURS CO/THE Earnings 1Q18</t>
  </si>
  <si>
    <t>CF INDUSTRIES HOLDINGS INC Earnings 1Q18</t>
  </si>
  <si>
    <t>CHEGG INC PEAD 1Q18</t>
  </si>
  <si>
    <t>BG6N6K6</t>
  </si>
  <si>
    <t>CISCO SYSTEMS INC Earnings 1Q18</t>
  </si>
  <si>
    <t>CENTURYLINK INC Earnings 1Q18</t>
  </si>
  <si>
    <t>CUTERA INC Earnings 1Q18</t>
  </si>
  <si>
    <t>FLIR SYSTEMS INC Earnings 1Q18</t>
  </si>
  <si>
    <t>HEARTLAND EXPRESS INC PEAD 1Q18</t>
  </si>
  <si>
    <t>INTERPUBLIC GROUP OF COS INC Earnings 1Q18</t>
  </si>
  <si>
    <t>LITHIA MOTORS INC-CL A Earnings 1Q18</t>
  </si>
  <si>
    <t>MARATHON OIL CORP Earnings 1Q18</t>
  </si>
  <si>
    <t>NEENAH INC Earnings 1Q18</t>
  </si>
  <si>
    <t>INSIGHT ENTERPRISES INC Earnings 1Q18</t>
  </si>
  <si>
    <t>OIL STATES INTERNATIONAL INC Earnings 1Q18</t>
  </si>
  <si>
    <t>ONEMAIN HOLDINGS INC Earnings 1Q18</t>
  </si>
  <si>
    <t>ORBOTECH LTD Earnings 1Q18</t>
  </si>
  <si>
    <t>PILGRIM'S PRIDE CORP Earnings 1Q18</t>
  </si>
  <si>
    <t>RINGCENTRAL INC-CLASS A PEAD 1Q18</t>
  </si>
  <si>
    <t>RAPID7 INC PEAD 1Q18</t>
  </si>
  <si>
    <t>BZ22CY6</t>
  </si>
  <si>
    <t>RUSH ENTERPRISES INC-CL A Earnings 1Q18</t>
  </si>
  <si>
    <t>SABRE CORP Earnings 1Q18</t>
  </si>
  <si>
    <t>SODASTREAM INTERNATIONAL LTD Earnings 1Q18</t>
  </si>
  <si>
    <t>SUMMIT MATERIALS INC -CL A Earnings 1Q18</t>
  </si>
  <si>
    <t>TUCOWS INC-CLASS A Earnings 1Q18</t>
  </si>
  <si>
    <t>TRIPADVISOR INC Earnings 1Q18</t>
  </si>
  <si>
    <t>VEECO INSTRUMENTS INC PEAD 1Q18</t>
  </si>
  <si>
    <t>VARONIS SYSTEMS INC PEAD 1Q18</t>
  </si>
  <si>
    <t>WATTS WATER TECHNOLOGIES-A PEAD 1Q18</t>
  </si>
  <si>
    <t>NMIH</t>
  </si>
  <si>
    <t>SNBR</t>
  </si>
  <si>
    <t>CBZ</t>
  </si>
  <si>
    <t>BIVV</t>
  </si>
  <si>
    <t>SPY 2/28/18 C270</t>
  </si>
  <si>
    <t>TRUPANION INC PEAD 1Q18</t>
  </si>
  <si>
    <t>LUXOFT HOLDING INC PEAD 1Q18</t>
  </si>
  <si>
    <t>CARBONITE INC PEAD 1Q18</t>
  </si>
  <si>
    <t>ANTERO RESOURCES CORP PEAD 1Q18</t>
  </si>
  <si>
    <t>AARON'S INC Earnings 1Q18</t>
  </si>
  <si>
    <t>AMN HEALTHCARE SERVICES INC Earnings 1Q18</t>
  </si>
  <si>
    <t>ARISTA NETWORKS INC Earnings 1Q18</t>
  </si>
  <si>
    <t>BLUCORA INC Earnings 1Q18</t>
  </si>
  <si>
    <t>BIOVERATIV INC PEAD 1Q18</t>
  </si>
  <si>
    <t>BDTYZ53</t>
  </si>
  <si>
    <t>CINCINNATI BELL INC Earnings 1Q18</t>
  </si>
  <si>
    <t>CBS CORP-CLASS B NON VOTING Earnings 1Q18</t>
  </si>
  <si>
    <t>CBIZ INC Earnings 1Q18</t>
  </si>
  <si>
    <t>COHU INC Earnings 1Q18</t>
  </si>
  <si>
    <t>COMMSCOPE HOLDING CO INC Earnings 1Q18</t>
  </si>
  <si>
    <t>COOPER-STANDARD HOLDING Earnings 1Q18</t>
  </si>
  <si>
    <t>CRAY INC Earnings 1Q18</t>
  </si>
  <si>
    <t>CYBERARK SOFTWARE LTD/ISRAEL Earnings 1Q18</t>
  </si>
  <si>
    <t>US ECOLOGY INC Earnings 1Q18</t>
  </si>
  <si>
    <t>EQT CORP Earnings 1Q18</t>
  </si>
  <si>
    <t>FLOWSERVE CORP Earnings 1Q18</t>
  </si>
  <si>
    <t>GLOBANT SA Earnings 1Q18</t>
  </si>
  <si>
    <t>GLOBAL PAYMENTS INC Earnings 1Q18</t>
  </si>
  <si>
    <t>HUBSPOT INC PEAD 1Q18</t>
  </si>
  <si>
    <t>ICON PLC Earnings 1Q18</t>
  </si>
  <si>
    <t>INCYTE CORP Earnings 1Q18</t>
  </si>
  <si>
    <t>INFINITY PROPERTY &amp; CASUALTY PEAD 1Q18</t>
  </si>
  <si>
    <t>KADANT INC Earnings 1Q18</t>
  </si>
  <si>
    <t>LOGMEIN INC Earnings 1Q18</t>
  </si>
  <si>
    <t>METLIFE INC PEAD 1Q18</t>
  </si>
  <si>
    <t>MARTIN MARIETTA MATERIALS PEAD 1Q18</t>
  </si>
  <si>
    <t>MATERION CORP Earnings 1Q18</t>
  </si>
  <si>
    <t>NAVIGATORS GROUP INC Earnings 1Q18</t>
  </si>
  <si>
    <t>NEUROCRINE BIOSCIENCES INC PEAD 1Q18</t>
  </si>
  <si>
    <t>NMI HOLDINGS INC-CLASS A Earnings 1Q18</t>
  </si>
  <si>
    <t>BGDW5G5</t>
  </si>
  <si>
    <t>OMNICOM GROUP Earnings 1Q18</t>
  </si>
  <si>
    <t>PATRICK INDUSTRIES INC Earnings 1Q18</t>
  </si>
  <si>
    <t>PBF ENERGY INC-CLASS A Earnings 1Q18</t>
  </si>
  <si>
    <t>POOL CORP Earnings 1Q18</t>
  </si>
  <si>
    <t>SLEEP NUMBER CORP Earnings 1Q18</t>
  </si>
  <si>
    <t>83125X103</t>
  </si>
  <si>
    <t>BF4HN46</t>
  </si>
  <si>
    <t>SPX CORP Earnings 1Q18</t>
  </si>
  <si>
    <t>SS&amp;C TECHNOLOGIES HOLDINGS Earnings 1Q18</t>
  </si>
  <si>
    <t>TEXTAINER GROUP HOLDINGS LTD Earnings 1Q18</t>
  </si>
  <si>
    <t>TREEHOUSE FOODS INC Earnings 1Q18</t>
  </si>
  <si>
    <t>TWILIO INC - A PEAD 1Q18</t>
  </si>
  <si>
    <t>UNDER ARMOUR INC-CLASS A PEAD 1Q18</t>
  </si>
  <si>
    <t>VOYA FINANCIAL INC PEAD 1Q18</t>
  </si>
  <si>
    <t>WESTERN UNION CO PEAD 1Q18</t>
  </si>
  <si>
    <t>YANDEX NV-A Earnings 1Q18</t>
  </si>
  <si>
    <t>ZOETIS INC Earnings 1Q18</t>
  </si>
  <si>
    <t>IRTC</t>
  </si>
  <si>
    <t>LEXEA</t>
  </si>
  <si>
    <t>SPY 2/28/18 C274</t>
  </si>
  <si>
    <t>LOGM 2/16/18 C135</t>
  </si>
  <si>
    <t>WYNDHAM WORLDWIDE CORP PEAD 1Q18</t>
  </si>
  <si>
    <t>TUCOWS INC-CLASS A PEAD 1Q18</t>
  </si>
  <si>
    <t>SABRE CORP PEAD 1Q18</t>
  </si>
  <si>
    <t>PILGRIM'S PRIDE CORP PEAD 1Q18</t>
  </si>
  <si>
    <t>OIL STATES INTERNATIONAL INC PEAD 1Q18</t>
  </si>
  <si>
    <t>NEENAH INC PEAD 1Q18</t>
  </si>
  <si>
    <t>INTERPUBLIC GROUP OF COS INC PEAD 1Q18</t>
  </si>
  <si>
    <t>FLIR SYSTEMS INC PEAD 1Q18</t>
  </si>
  <si>
    <t>CENTURYLINK INC PEAD 1Q18</t>
  </si>
  <si>
    <t>CISCO SYSTEMS INC PEAD 1Q18</t>
  </si>
  <si>
    <t>CAI INTERNATIONAL INC PEAD 1Q18</t>
  </si>
  <si>
    <t>BUNGE LTD PEAD 1Q18</t>
  </si>
  <si>
    <t>ARRIS INTERNATIONAL PLC PEAD 1Q18</t>
  </si>
  <si>
    <t>APPLIED MATERIALS INC PEAD 1Q18</t>
  </si>
  <si>
    <t>AGILENT TECHNOLOGIES INC PEAD 1Q18</t>
  </si>
  <si>
    <t>ALKERMES PLC PEAD 1Q18</t>
  </si>
  <si>
    <t>BARNES GROUP INC Earnings 1Q18</t>
  </si>
  <si>
    <t>ENBRIDGE INC Earnings 1Q18</t>
  </si>
  <si>
    <t>EPAM SYSTEMS INC Earnings 1Q18</t>
  </si>
  <si>
    <t>GASLOG LTD Earnings 1Q18</t>
  </si>
  <si>
    <t>GRANITE CONSTRUCTION INC Earnings 1Q18</t>
  </si>
  <si>
    <t>INTERCEPT PHARMACEUTICALS IN PEAD 1Q18</t>
  </si>
  <si>
    <t>IRHYTHM TECHNOLOGIES INC PEAD 1Q18</t>
  </si>
  <si>
    <t>BYT4ST5</t>
  </si>
  <si>
    <t>LIBERTY EXPEDIA HOLD-A PEAD 1Q18</t>
  </si>
  <si>
    <t>53046P109</t>
  </si>
  <si>
    <t>BD8R2H4</t>
  </si>
  <si>
    <t>NETAPP INC PEAD 1Q18</t>
  </si>
  <si>
    <t>NEWELL BRANDS INC Earnings 1Q18</t>
  </si>
  <si>
    <t>OWENS &amp; MINOR INC PEAD 1Q18</t>
  </si>
  <si>
    <t>PROTHENA CORP PLC PEAD 1Q18</t>
  </si>
  <si>
    <t>SOLAREDGE TECHNOLOGIES INC PEAD 1Q18</t>
  </si>
  <si>
    <t>JM SMUCKER CO/THE Earnings 1Q18</t>
  </si>
  <si>
    <t>MONOTYPE IMAGING HOLDINGS IN Earnings 1Q18</t>
  </si>
  <si>
    <t>VF CORP Earnings 1Q18</t>
  </si>
  <si>
    <t>WIX.COM LTD PEAD 1Q18</t>
  </si>
  <si>
    <t>PGTI</t>
  </si>
  <si>
    <t>HVT</t>
  </si>
  <si>
    <t>USFD</t>
  </si>
  <si>
    <t>TREEHOUSE FOODS INC PEAD 1Q18</t>
  </si>
  <si>
    <t>TEXTAINER GROUP HOLDINGS LTD PEAD 1Q18</t>
  </si>
  <si>
    <t>SLEEP NUMBER CORP PEAD 1Q18</t>
  </si>
  <si>
    <t>NMI HOLDINGS INC-CLASS A PEAD 1Q18</t>
  </si>
  <si>
    <t>MATERION CORP PEAD 1Q18</t>
  </si>
  <si>
    <t>KADANT INC PEAD 1Q18</t>
  </si>
  <si>
    <t>US ECOLOGY INC PEAD 1Q18</t>
  </si>
  <si>
    <t>CRAY INC PEAD 1Q18</t>
  </si>
  <si>
    <t>COOPER-STANDARD HOLDING PEAD 1Q18</t>
  </si>
  <si>
    <t>CBS CORP-CLASS B NON VOTING PEAD 1Q18</t>
  </si>
  <si>
    <t>CINCINNATI BELL INC PEAD 1Q18</t>
  </si>
  <si>
    <t>AARON'S INC PEAD 1Q18</t>
  </si>
  <si>
    <t>ALLEGION PLC Earnings 1Q18</t>
  </si>
  <si>
    <t>ANDEAVOR PEAD 1Q18</t>
  </si>
  <si>
    <t>ASTEC INDUSTRIES INC Earnings 1Q18</t>
  </si>
  <si>
    <t>BOYD GAMING CORP Earnings 1Q18</t>
  </si>
  <si>
    <t>CARDTRONICS PLC - A Earnings 1Q18</t>
  </si>
  <si>
    <t>COGNEX CORP PEAD 1Q18</t>
  </si>
  <si>
    <t>CHEFS' WAREHOUSE INC/THE Earnings 1Q18</t>
  </si>
  <si>
    <t>COOPER TIRE &amp; RUBBER Earnings 1Q18</t>
  </si>
  <si>
    <t>CONCHO RESOURCES INC Earnings 1Q18</t>
  </si>
  <si>
    <t>DOMINO'S PIZZA INC Earnings 1Q18</t>
  </si>
  <si>
    <t>DEVON ENERGY CORP Earnings 1Q18</t>
  </si>
  <si>
    <t>ENLINK MIDSTREAM LLC Earnings 1Q18</t>
  </si>
  <si>
    <t>FRESH DEL MONTE PRODUCE INC Earnings 1Q18</t>
  </si>
  <si>
    <t>FRANKLIN ELECTRIC CO INC Earnings 1Q18</t>
  </si>
  <si>
    <t>GENUINE PARTS CO Earnings 1Q18</t>
  </si>
  <si>
    <t>HENRY SCHEIN INC Earnings 1Q18</t>
  </si>
  <si>
    <t>HAVERTY FURNITURE Earnings 1Q18</t>
  </si>
  <si>
    <t>IRONWOOD PHARMACEUTICALS INC PEAD 1Q18</t>
  </si>
  <si>
    <t>KAR AUCTION SERVICES INC Earnings 1Q18</t>
  </si>
  <si>
    <t>KRATON CORP Earnings 1Q18</t>
  </si>
  <si>
    <t>MATSON INC Earnings 1Q18</t>
  </si>
  <si>
    <t>MILACRON HOLDINGS CORP Earnings 1Q18</t>
  </si>
  <si>
    <t>NOBLE ENERGY INC Earnings 1Q18</t>
  </si>
  <si>
    <t>NAVIGANT CONSULTING INC Earnings 1Q18</t>
  </si>
  <si>
    <t>NEWFIELD EXPLORATION CO Earnings 1Q18</t>
  </si>
  <si>
    <t>INGEVITY CORP Earnings 1Q18</t>
  </si>
  <si>
    <t>NU SKIN ENTERPRISES INC - A PEAD 1Q18</t>
  </si>
  <si>
    <t>PAN AMERICAN SILVER CORP Earnings 1Q18</t>
  </si>
  <si>
    <t>PGT INNOVATIONS INC Earnings 1Q18</t>
  </si>
  <si>
    <t>69336V101</t>
  </si>
  <si>
    <t>B17V2N9</t>
  </si>
  <si>
    <t>RAYONIER ADVANCED MATERIALS Earnings 1Q18</t>
  </si>
  <si>
    <t>SITEONE LANDSCAPE SUPPLY INC Earnings 1Q18</t>
  </si>
  <si>
    <t>TRINSEO SA Earnings 1Q18</t>
  </si>
  <si>
    <t>TEXAS ROADHOUSE INC Earnings 1Q18</t>
  </si>
  <si>
    <t>US FOODS HOLDING CORP PEAD 1Q18</t>
  </si>
  <si>
    <t>BYVFC94</t>
  </si>
  <si>
    <t>UNIVERSAL INSURANCE HOLDINGS Earnings 1Q18</t>
  </si>
  <si>
    <t>WABTEC CORP Earnings 1Q18</t>
  </si>
  <si>
    <t>ENERGOUS CORP PEAD 1Q18</t>
  </si>
  <si>
    <t>ENCORE WIRE CORP Earnings 1Q18</t>
  </si>
  <si>
    <t>WILLIAM LYON HOMES-CL A Earnings 1Q18</t>
  </si>
  <si>
    <t>WLL</t>
  </si>
  <si>
    <t>CNDT</t>
  </si>
  <si>
    <t>VF CORP PEAD 1Q18</t>
  </si>
  <si>
    <t>JM SMUCKER CO/THE PEAD 1Q18</t>
  </si>
  <si>
    <t>NEWELL BRANDS INC PEAD 1Q18</t>
  </si>
  <si>
    <t>EPAM SYSTEMS INC PEAD 1Q18</t>
  </si>
  <si>
    <t>APPLIED OPTOELECTRONICS INC Earnings 1Q18</t>
  </si>
  <si>
    <t>ADVANCE AUTO PARTS INC Earnings 1Q18</t>
  </si>
  <si>
    <t>ACADIA HEALTHCARE CO INC Earnings 1Q18</t>
  </si>
  <si>
    <t>ALTRA INDUSTRIAL MOTION CORP Earnings 1Q18</t>
  </si>
  <si>
    <t>ANIKA THERAPEUTICS INC Earnings 1Q18</t>
  </si>
  <si>
    <t>ANSYS INC Earnings 1Q18</t>
  </si>
  <si>
    <t>ATN INTERNATIONAL INC Earnings 1Q18</t>
  </si>
  <si>
    <t>CHEESECAKE FACTORY INC/THE Earnings 1Q18</t>
  </si>
  <si>
    <t>AVIS BUDGET GROUP INC Earnings 1Q18</t>
  </si>
  <si>
    <t>CONTINENTAL RESOURCES INC/OK Earnings 1Q18</t>
  </si>
  <si>
    <t>CONDUENT INC Earnings 1Q18</t>
  </si>
  <si>
    <t>BYWLRV8</t>
  </si>
  <si>
    <t>COTIVITI HOLDINGS INC Earnings 1Q18</t>
  </si>
  <si>
    <t>COSTAR GROUP INC Earnings 1Q18</t>
  </si>
  <si>
    <t>CONVERGYS CORP Earnings 1Q18</t>
  </si>
  <si>
    <t>DEERE &amp; CO PEAD 1Q18</t>
  </si>
  <si>
    <t>DISH NETWORK CORP-A Earnings 1Q18</t>
  </si>
  <si>
    <t>MASONITE INTERNATIONAL CORP Earnings 1Q18</t>
  </si>
  <si>
    <t>ENCORE CAPITAL GROUP INC Earnings 1Q18</t>
  </si>
  <si>
    <t>EVERTEC INC Earnings 1Q18</t>
  </si>
  <si>
    <t>FARO TECHNOLOGIES INC Earnings 1Q18</t>
  </si>
  <si>
    <t>FIVE9 INC Earnings 1Q18</t>
  </si>
  <si>
    <t>TECHNIPFMC PLC Earnings 1Q18</t>
  </si>
  <si>
    <t>BDSFG98</t>
  </si>
  <si>
    <t>GLOBUS MEDICAL INC - A Earnings 1Q18</t>
  </si>
  <si>
    <t>HOLLYFRONTIER CORP Earnings 1Q18</t>
  </si>
  <si>
    <t>IPG PHOTONICS CORP PEAD 1Q18</t>
  </si>
  <si>
    <t>INNOPHOS HOLDINGS INC Earnings 1Q18</t>
  </si>
  <si>
    <t>ITT INC PEAD 1Q18</t>
  </si>
  <si>
    <t>KRAFT HEINZ CO/THE PEAD 1Q18</t>
  </si>
  <si>
    <t>LYDALL INC Earnings 1Q18</t>
  </si>
  <si>
    <t>LIGAND PHARMACEUTICALS Earnings 1Q18</t>
  </si>
  <si>
    <t>LEMAITRE VASCULAR INC Earnings 1Q18</t>
  </si>
  <si>
    <t>GRAND CANYON EDUCATION INC Earnings 1Q18</t>
  </si>
  <si>
    <t>MANTECH INTERNATIONAL CORP-A Earnings 1Q18</t>
  </si>
  <si>
    <t>MOSAIC CO/THE PEAD 1Q18</t>
  </si>
  <si>
    <t>MATADOR RESOURCES CO Earnings 1Q18</t>
  </si>
  <si>
    <t>OWENS CORNING Earnings 1Q18</t>
  </si>
  <si>
    <t>PARSLEY ENERGY INC-CLASS A Earnings 1Q18</t>
  </si>
  <si>
    <t>PROASSURANCE CORP Earnings 1Q18</t>
  </si>
  <si>
    <t>RYDER SYSTEM INC PEAD 1Q18</t>
  </si>
  <si>
    <t>SELECT MEDICAL HOLDINGS CORP Earnings 1Q18</t>
  </si>
  <si>
    <t>US SILICA HOLDINGS INC Earnings 1Q18</t>
  </si>
  <si>
    <t>SP PLUS CORP Earnings 1Q18</t>
  </si>
  <si>
    <t>SPARTANNASH CO Earnings 1Q18</t>
  </si>
  <si>
    <t>STERICYCLE INC Earnings 1Q18</t>
  </si>
  <si>
    <t>STAMPS.COM INC Earnings 1Q18</t>
  </si>
  <si>
    <t>SCHWEITZER-MAUDUIT INTL INC Earnings 1Q18</t>
  </si>
  <si>
    <t>INTERFACE INC Earnings 1Q18</t>
  </si>
  <si>
    <t>TREX COMPANY INC Earnings 1Q18</t>
  </si>
  <si>
    <t>TRINITY INDUSTRIES INC Earnings 1Q18</t>
  </si>
  <si>
    <t>TYLER TECHNOLOGIES INC Earnings 1Q18</t>
  </si>
  <si>
    <t>UNITED THERAPEUTICS CORP Earnings 1Q18</t>
  </si>
  <si>
    <t>VULCAN MATERIALS CO PEAD 1Q18</t>
  </si>
  <si>
    <t>WHITING PETROLEUM CORP Earnings 1Q18</t>
  </si>
  <si>
    <t>BYWSWR0</t>
  </si>
  <si>
    <t>CM</t>
  </si>
  <si>
    <t>TSEM</t>
  </si>
  <si>
    <t>ADSW</t>
  </si>
  <si>
    <t>OEC</t>
  </si>
  <si>
    <t>WILLIAM LYON HOMES-CL A PEAD 1Q18</t>
  </si>
  <si>
    <t>WABTEC CORP PEAD 1Q18</t>
  </si>
  <si>
    <t>RAYONIER ADVANCED MATERIALS PEAD 1Q18</t>
  </si>
  <si>
    <t>PGT INNOVATIONS INC PEAD 1Q18</t>
  </si>
  <si>
    <t>NEWFIELD EXPLORATION CO PEAD 1Q18</t>
  </si>
  <si>
    <t>DEVON ENERGY CORP PEAD 1Q18</t>
  </si>
  <si>
    <t>COOPER TIRE &amp; RUBBER PEAD 1Q18</t>
  </si>
  <si>
    <t>CHEFS' WAREHOUSE INC/THE PEAD 1Q18</t>
  </si>
  <si>
    <t>BOYD GAMING CORP PEAD 1Q18</t>
  </si>
  <si>
    <t>ATLAS AIR WORLDWIDE HOLDINGS Earnings 1Q18</t>
  </si>
  <si>
    <t>ACACIA COMMUNICATIONS INC Earnings 1Q18</t>
  </si>
  <si>
    <t>ACI WORLDWIDE INC Earnings 1Q18</t>
  </si>
  <si>
    <t>ADVANCED DISPOSAL SERVICES I Earnings 1Q18</t>
  </si>
  <si>
    <t>00790X101</t>
  </si>
  <si>
    <t>BYMM8B8</t>
  </si>
  <si>
    <t>AIMMUNE THERAPEUTICS INC PEAD 1Q18</t>
  </si>
  <si>
    <t>APACHE CORP Earnings 1Q18</t>
  </si>
  <si>
    <t>ALTISOURCE PORTFOLIO SOL Earnings 1Q18</t>
  </si>
  <si>
    <t>BIOTELEMETRY INC Earnings 1Q18</t>
  </si>
  <si>
    <t>BJ'S RESTAURANTS INC Earnings 1Q18</t>
  </si>
  <si>
    <t>BLOOMIN' BRANDS INC Earnings 1Q18</t>
  </si>
  <si>
    <t>CONTINENTAL BUILDING PRODUCT Earnings 1Q18</t>
  </si>
  <si>
    <t>CRACKER BARREL OLD COUNTRY PEAD 1Q18</t>
  </si>
  <si>
    <t>CENTURY ALUMINUM COMPANY Earnings 1Q18</t>
  </si>
  <si>
    <t>COMMUNITY HEALTHCARE TRUST I Earnings 1Q18</t>
  </si>
  <si>
    <t>CHOICE HOTELS INTL INC PEAD 1Q18</t>
  </si>
  <si>
    <t>CAN IMPERIAL BK OF COMMERCE Earnings 1Q18</t>
  </si>
  <si>
    <t>CORCEPT THERAPEUTICS INC Earnings 1Q18</t>
  </si>
  <si>
    <t>COVANTA HOLDING CORP Earnings 1Q18</t>
  </si>
  <si>
    <t>CVR ENERGY INC Earnings 1Q18</t>
  </si>
  <si>
    <t>DINEEQUITY INC PEAD 1Q18</t>
  </si>
  <si>
    <t>EMERGENT BIOSOLUTIONS INC Earnings 1Q18</t>
  </si>
  <si>
    <t>ENERGEN CORP PEAD 1Q18</t>
  </si>
  <si>
    <t>EMCOR GROUP INC Earnings 1Q18</t>
  </si>
  <si>
    <t>ENVESTNET INC Earnings 1Q18</t>
  </si>
  <si>
    <t>ESPERION THERAPEUTICS INC PEAD 1Q18</t>
  </si>
  <si>
    <t>COMFORT SYSTEMS USA INC Earnings 1Q18</t>
  </si>
  <si>
    <t>FINANCIAL ENGINES INC Earnings 1Q18</t>
  </si>
  <si>
    <t>FIRST SOLAR INC Earnings 1Q18</t>
  </si>
  <si>
    <t>GODADDY INC - CLASS A Earnings 1Q18</t>
  </si>
  <si>
    <t>HALOZYME THERAPEUTICS INC PEAD 1Q18</t>
  </si>
  <si>
    <t>H&amp;E EQUIPMENT SERVICES INC Earnings 1Q18</t>
  </si>
  <si>
    <t>HERBALIFE LTD Earnings 1Q18</t>
  </si>
  <si>
    <t>HEWLETT PACKARD ENTERPRISE Earnings 1Q18</t>
  </si>
  <si>
    <t>HP INC Earnings 1Q18</t>
  </si>
  <si>
    <t>HORMEL FOODS CORP Earnings 1Q18</t>
  </si>
  <si>
    <t>HARSCO CORP Earnings 1Q18</t>
  </si>
  <si>
    <t>INTERDIGITAL INC Earnings 1Q18</t>
  </si>
  <si>
    <t>WORLD FUEL SERVICES CORP Earnings 1Q18</t>
  </si>
  <si>
    <t>INTUIT INC Earnings 1Q18</t>
  </si>
  <si>
    <t>INTEGER HOLDINGS CORP Earnings 1Q18</t>
  </si>
  <si>
    <t>KENNEDY-WILSON HOLDINGS INC Earnings 1Q18</t>
  </si>
  <si>
    <t>LEIDOS HOLDINGS INC Earnings 1Q18</t>
  </si>
  <si>
    <t>MERCADOLIBRE INC Earnings 1Q18</t>
  </si>
  <si>
    <t>MSA SAFETY INC PEAD 1Q18</t>
  </si>
  <si>
    <t>NORWEGIAN CRUISE LINE HOLDIN Earnings 1Q18</t>
  </si>
  <si>
    <t>NORDSON CORP Earnings 1Q18</t>
  </si>
  <si>
    <t>NEWMONT MINING CORP Earnings 1Q18</t>
  </si>
  <si>
    <t>ORION ENGINEERED CARBONS SA Earnings 1Q18</t>
  </si>
  <si>
    <t>BP8FKJ0</t>
  </si>
  <si>
    <t>UNIVERSAL DISPLAY CORP Earnings 1Q18</t>
  </si>
  <si>
    <t>SPARK THERAPEUTICS INC PEAD 1Q18</t>
  </si>
  <si>
    <t>QUANTA SERVICES INC Earnings 1Q18</t>
  </si>
  <si>
    <t>ULTRAGENYX PHARMACEUTICAL IN PEAD 1Q18</t>
  </si>
  <si>
    <t>REPLIGEN CORP Earnings 1Q18</t>
  </si>
  <si>
    <t>GIBRALTAR INDUSTRIES INC Earnings 1Q18</t>
  </si>
  <si>
    <t>RED ROBIN GOURMET BURGERS Earnings 1Q18</t>
  </si>
  <si>
    <t>SANDERSON FARMS INC Earnings 1Q18</t>
  </si>
  <si>
    <t>SCANA CORP Earnings 1Q18</t>
  </si>
  <si>
    <t>STEPAN CO Earnings 1Q18</t>
  </si>
  <si>
    <t>SIX FLAGS ENTERTAINMENT CORP PEAD 1Q18</t>
  </si>
  <si>
    <t>SOUTH JERSEY INDUSTRIES Earnings 1Q18</t>
  </si>
  <si>
    <t>SHUTTERSTOCK INC Earnings 1Q18</t>
  </si>
  <si>
    <t>TELEFLEX INC Earnings 1Q18</t>
  </si>
  <si>
    <t>TRI POINTE GROUP INC PEAD 1Q18</t>
  </si>
  <si>
    <t>TEMPUR SEALY INTERNATIONAL I Earnings 1Q18</t>
  </si>
  <si>
    <t>LENDINGTREE INC Earnings 1Q18</t>
  </si>
  <si>
    <t>TRITON INTERNATIONAL LTD/BER Earnings 1Q18</t>
  </si>
  <si>
    <t>TOWER SEMICONDUCTOR LTD Earnings 1Q18</t>
  </si>
  <si>
    <t>UNIVERSAL FOREST PRODUCTS Earnings 1Q18</t>
  </si>
  <si>
    <t>UNIT CORP Earnings 1Q18</t>
  </si>
  <si>
    <t>VISTEON CORP Earnings 1Q18</t>
  </si>
  <si>
    <t>WINGSTOP INC Earnings 1Q18</t>
  </si>
  <si>
    <t>ZEBRA TECHNOLOGIES CORP-CL A Earnings 1Q18</t>
  </si>
  <si>
    <t>WEN</t>
  </si>
  <si>
    <t>VANGUARD REAL ESTATE ETF Value-L/S</t>
  </si>
  <si>
    <t>WHITING PETROLEUM CORP PEAD 1Q18</t>
  </si>
  <si>
    <t>UNITED THERAPEUTICS CORP PEAD 1Q18</t>
  </si>
  <si>
    <t>TRINITY INDUSTRIES INC PEAD 1Q18</t>
  </si>
  <si>
    <t>TREX COMPANY INC PEAD 1Q18</t>
  </si>
  <si>
    <t>SCHWEITZER-MAUDUIT INTL INC PEAD 1Q18</t>
  </si>
  <si>
    <t>SPARTANNASH CO PEAD 1Q18</t>
  </si>
  <si>
    <t>SP PLUS CORP PEAD 1Q18</t>
  </si>
  <si>
    <t>US SILICA HOLDINGS INC PEAD 1Q18</t>
  </si>
  <si>
    <t>SELECT MEDICAL HOLDINGS CORP PEAD 1Q18</t>
  </si>
  <si>
    <t>SANDERSON FARMS INC PEAD 1Q18</t>
  </si>
  <si>
    <t>PARSLEY ENERGY INC-CLASS A PEAD 1Q18</t>
  </si>
  <si>
    <t>MATADOR RESOURCES CO PEAD 1Q18</t>
  </si>
  <si>
    <t>LIGAND PHARMACEUTICALS PEAD 1Q18</t>
  </si>
  <si>
    <t>LYDALL INC PEAD 1Q18</t>
  </si>
  <si>
    <t>GLOBUS MEDICAL INC - A PEAD 1Q18</t>
  </si>
  <si>
    <t>FIVE9 INC PEAD 1Q18</t>
  </si>
  <si>
    <t>FARO TECHNOLOGIES INC PEAD 1Q18</t>
  </si>
  <si>
    <t>MASONITE INTERNATIONAL CORP PEAD 1Q18</t>
  </si>
  <si>
    <t>DISH NETWORK CORP-A PEAD 1Q18</t>
  </si>
  <si>
    <t>CONVERGYS CORP PEAD 1Q18</t>
  </si>
  <si>
    <t>CONDUENT INC PEAD 1Q18</t>
  </si>
  <si>
    <t>CONTINENTAL RESOURCES INC/OK PEAD 1Q18</t>
  </si>
  <si>
    <t>CHEESECAKE FACTORY INC/THE PEAD 1Q18</t>
  </si>
  <si>
    <t>ATN INTERNATIONAL INC PEAD 1Q18</t>
  </si>
  <si>
    <t>ALTRA INDUSTRIAL MOTION CORP PEAD 1Q18</t>
  </si>
  <si>
    <t>AEROJET ROCKETDYNE HOLDINGS PEAD 1Q18</t>
  </si>
  <si>
    <t>ADVANSIX INC Earnings 1Q18</t>
  </si>
  <si>
    <t>BLUEBIRD BIO INC PEAD 1Q18</t>
  </si>
  <si>
    <t>BLUEPRINT MEDICINES CORP PEAD 1Q18</t>
  </si>
  <si>
    <t>CINEMARK HOLDINGS INC Earnings 1Q18</t>
  </si>
  <si>
    <t>CABOT OIL &amp; GAS CORP Earnings 1Q18</t>
  </si>
  <si>
    <t>DIGIMARC CORP PEAD 1Q18</t>
  </si>
  <si>
    <t>EVERBRIDGE INC PEAD 1Q18</t>
  </si>
  <si>
    <t>HMS HOLDINGS CORP Earnings 1Q18</t>
  </si>
  <si>
    <t>HUNTSMAN CORP Earnings 1Q18</t>
  </si>
  <si>
    <t>JACK IN THE BOX INC PEAD 1Q18</t>
  </si>
  <si>
    <t>KBR INC Earnings 1Q18</t>
  </si>
  <si>
    <t>LIFEPOINT HEALTH INC Earnings 1Q18</t>
  </si>
  <si>
    <t>MINDBODY INC - CLASS A PEAD 1Q18</t>
  </si>
  <si>
    <t>MEDICINES COMPANY PEAD 1Q18</t>
  </si>
  <si>
    <t>NORTHWEST NATURAL GAS CO Earnings 1Q18</t>
  </si>
  <si>
    <t>INSULET CORP PEAD 1Q18</t>
  </si>
  <si>
    <t>PRA HEALTH SCIENCES INC PEAD 1Q18</t>
  </si>
  <si>
    <t>QUIDEL CORP PEAD 1Q18</t>
  </si>
  <si>
    <t>QUAD GRAPHICS INC PEAD 1Q18</t>
  </si>
  <si>
    <t>BOSTON BEER COMPANY INC-A PEAD 1Q18</t>
  </si>
  <si>
    <t>SANDRIDGE ENERGY INC PEAD 1Q18</t>
  </si>
  <si>
    <t>SYNOPSYS INC PEAD 1Q18</t>
  </si>
  <si>
    <t>SOUTHERN CO/THE PEAD 1Q18</t>
  </si>
  <si>
    <t>ULTRA CLEAN HOLDINGS INC PEAD 1Q18</t>
  </si>
  <si>
    <t>US CELLULAR CORP Earnings 1Q18</t>
  </si>
  <si>
    <t>WENDY'S CO/THE PEAD 1Q18</t>
  </si>
  <si>
    <t>95058W100</t>
  </si>
  <si>
    <t>B3NXMJ9</t>
  </si>
  <si>
    <t>BAS</t>
  </si>
  <si>
    <t>ES</t>
  </si>
  <si>
    <t>TTD</t>
  </si>
  <si>
    <t>VNQ 3/16/18 P75</t>
  </si>
  <si>
    <t>LIBERTY VENTURES - SER A Value-L/S</t>
  </si>
  <si>
    <t>53071M856</t>
  </si>
  <si>
    <t>BZ1BPL2</t>
  </si>
  <si>
    <t>WINGSTOP INC PEAD 1Q18</t>
  </si>
  <si>
    <t>VISTEON CORP PEAD 1Q18</t>
  </si>
  <si>
    <t>UNIT CORP PEAD 1Q18</t>
  </si>
  <si>
    <t>TRITON INTERNATIONAL LTD/BER PEAD 1Q18</t>
  </si>
  <si>
    <t>LENDINGTREE INC PEAD 1Q18</t>
  </si>
  <si>
    <t>TEMPUR SEALY INTERNATIONAL I PEAD 1Q18</t>
  </si>
  <si>
    <t>TELEFLEX INC PEAD 1Q18</t>
  </si>
  <si>
    <t>SHUTTERSTOCK INC PEAD 1Q18</t>
  </si>
  <si>
    <t>STEPAN CO PEAD 1Q18</t>
  </si>
  <si>
    <t>GIBRALTAR INDUSTRIES INC PEAD 1Q18</t>
  </si>
  <si>
    <t>REPLIGEN CORP PEAD 1Q18</t>
  </si>
  <si>
    <t>QUANTA SERVICES INC PEAD 1Q18</t>
  </si>
  <si>
    <t>UNIVERSAL DISPLAY CORP PEAD 1Q18</t>
  </si>
  <si>
    <t>NORWEGIAN CRUISE LINE HOLDIN PEAD 1Q18</t>
  </si>
  <si>
    <t>INTEGER HOLDINGS CORP PEAD 1Q18</t>
  </si>
  <si>
    <t>INTUIT INC PEAD 1Q18</t>
  </si>
  <si>
    <t>HERBALIFE LTD PEAD 1Q18</t>
  </si>
  <si>
    <t>H&amp;E EQUIPMENT SERVICES INC PEAD 1Q18</t>
  </si>
  <si>
    <t>FIRST SOLAR INC PEAD 1Q18</t>
  </si>
  <si>
    <t>EMERGENT BIOSOLUTIONS INC PEAD 1Q18</t>
  </si>
  <si>
    <t>COVANTA HOLDING CORP PEAD 1Q18</t>
  </si>
  <si>
    <t>CORCEPT THERAPEUTICS INC PEAD 1Q18</t>
  </si>
  <si>
    <t>CENTURY ALUMINUM COMPANY PEAD 1Q18</t>
  </si>
  <si>
    <t>BLOOMIN' BRANDS INC PEAD 1Q18</t>
  </si>
  <si>
    <t>BIOTELEMETRY INC PEAD 1Q18</t>
  </si>
  <si>
    <t>ALTISOURCE PORTFOLIO SOL PEAD 1Q18</t>
  </si>
  <si>
    <t>APACHE CORP PEAD 1Q18</t>
  </si>
  <si>
    <t>ATLAS AIR WORLDWIDE HOLDINGS PEAD 1Q18</t>
  </si>
  <si>
    <t>ADAMAS PHARMACEUTICALS INC PEAD 1Q18</t>
  </si>
  <si>
    <t>AMERISAFE INC Earnings 1Q18</t>
  </si>
  <si>
    <t>APPFOLIO INC - A Earnings 1Q18</t>
  </si>
  <si>
    <t>BASIC ENERGY SERVICES INC Earnings 1Q18</t>
  </si>
  <si>
    <t>06985P209</t>
  </si>
  <si>
    <t>BYQ43R1</t>
  </si>
  <si>
    <t>BLACK STONE MINERALS LP Earnings 1Q18</t>
  </si>
  <si>
    <t>COGENT COMMUNICATIONS HOLDIN PEAD 1Q18</t>
  </si>
  <si>
    <t>CENTENNIAL RESOURCE DEVELO-A Earnings 1Q18</t>
  </si>
  <si>
    <t>COPART INC Earnings 1Q18</t>
  </si>
  <si>
    <t>CALIFORNIA RESOURCES CORP Earnings 1Q18</t>
  </si>
  <si>
    <t>CARRIZO OIL &amp; GAS INC Earnings 1Q18</t>
  </si>
  <si>
    <t>DERMIRA INC PEAD 1Q18</t>
  </si>
  <si>
    <t>DELEK US HOLDINGS INC Earnings 1Q18</t>
  </si>
  <si>
    <t>DORMAN PRODUCTS INC Earnings 1Q18</t>
  </si>
  <si>
    <t>DIPLOMAT PHARMACY INC Earnings 1Q18</t>
  </si>
  <si>
    <t>EDISON INTERNATIONAL PEAD 1Q18</t>
  </si>
  <si>
    <t>ELDORADO RESORTS INC PEAD 1Q18</t>
  </si>
  <si>
    <t>EVERSOURCE ENERGY PEAD 1Q18</t>
  </si>
  <si>
    <t>30040W108</t>
  </si>
  <si>
    <t>BVVN4Q8</t>
  </si>
  <si>
    <t>EXACT SCIENCES CORP PEAD 1Q18</t>
  </si>
  <si>
    <t>FTI CONSULTING INC PEAD 1Q18</t>
  </si>
  <si>
    <t>CHART INDUSTRIES INC PEAD 1Q18</t>
  </si>
  <si>
    <t>KINSALE CAPITAL GROUP INC Earnings 1Q18</t>
  </si>
  <si>
    <t>LA JOLLA PHARMACEUTICAL CO PEAD 1Q18</t>
  </si>
  <si>
    <t>LANTHEUS HOLDINGS INC Earnings 1Q18</t>
  </si>
  <si>
    <t>NUVASIVE INC Earnings 1Q18</t>
  </si>
  <si>
    <t>OGE ENERGY CORP PEAD 1Q18</t>
  </si>
  <si>
    <t>OCEANEERING INTL INC PEAD 1Q18</t>
  </si>
  <si>
    <t>PEGASYSTEMS INC Earnings 1Q18</t>
  </si>
  <si>
    <t>PLANET FITNESS INC - CL A PEAD 1Q18</t>
  </si>
  <si>
    <t>DOUGLAS DYNAMICS INC Earnings 1Q18</t>
  </si>
  <si>
    <t>SAGE THERAPEUTICS INC PEAD 1Q18</t>
  </si>
  <si>
    <t>SEMGROUP CORP-CLASS A Earnings 1Q18</t>
  </si>
  <si>
    <t>SUN HYDRAULICS CORP Earnings 1Q18</t>
  </si>
  <si>
    <t>SYKES ENTERPRISES INC Earnings 1Q18</t>
  </si>
  <si>
    <t>TRADE DESK INC/THE -CLASS A PEAD 1Q18</t>
  </si>
  <si>
    <t>88339J105</t>
  </si>
  <si>
    <t>BD8FDD1</t>
  </si>
  <si>
    <t>TIVITY HEALTH INC PEAD 1Q18</t>
  </si>
  <si>
    <t>UNIVERSAL ELECTRONICS INC PEAD 1Q18</t>
  </si>
  <si>
    <t>WAYFAIR INC- CLASS A PEAD 1Q18</t>
  </si>
  <si>
    <t>CRCM</t>
  </si>
  <si>
    <t>US CELLULAR CORP PEAD 1Q18</t>
  </si>
  <si>
    <t>LIFEPOINT HEALTH INC PEAD 1Q18</t>
  </si>
  <si>
    <t>KBR INC PEAD 1Q18</t>
  </si>
  <si>
    <t>HMS HOLDINGS CORP PEAD 1Q18</t>
  </si>
  <si>
    <t>CABOT OIL &amp; GAS CORP PEAD 1Q18</t>
  </si>
  <si>
    <t>ADVANSIX INC PEAD 1Q18</t>
  </si>
  <si>
    <t>AAON INC Earnings 1Q18</t>
  </si>
  <si>
    <t>AXON ENTERPRISE INC Earnings 1Q18</t>
  </si>
  <si>
    <t>ALBEMARLE CORP Earnings 1Q18</t>
  </si>
  <si>
    <t>ALARM.COM HOLDINGS INC Earnings 1Q18</t>
  </si>
  <si>
    <t>AMAG PHARMACEUTICALS INC Earnings 1Q18</t>
  </si>
  <si>
    <t>AMEDISYS INC Earnings 1Q18</t>
  </si>
  <si>
    <t>ANI PHARMACEUTICALS INC Earnings 1Q18</t>
  </si>
  <si>
    <t>AIR TRANSPORT SERVICES GROUP Earnings 1Q18</t>
  </si>
  <si>
    <t>AUTOZONE INC Earnings 1Q18</t>
  </si>
  <si>
    <t>BALCHEM CORP Earnings 1Q18</t>
  </si>
  <si>
    <t>B&amp;G FOODS INC Earnings 1Q18</t>
  </si>
  <si>
    <t>TOPBUILD CORP Earnings 1Q18</t>
  </si>
  <si>
    <t>BMC STOCK HOLDINGS INC Earnings 1Q18</t>
  </si>
  <si>
    <t>COCA-COLA BOTTLING CO CONSOL Earnings 1Q18</t>
  </si>
  <si>
    <t>CORE-MARK HOLDING CO INC Earnings 1Q18</t>
  </si>
  <si>
    <t>CARE.COM INC Earnings 1Q18</t>
  </si>
  <si>
    <t>BJ2SGK6</t>
  </si>
  <si>
    <t>CAMPING WORLD HOLDINGS INC-A Earnings 1Q18</t>
  </si>
  <si>
    <t>DISCOVERY COMMUNICATIONS-A Earnings 1Q18</t>
  </si>
  <si>
    <t>ELF BEAUTY INC Earnings 1Q18</t>
  </si>
  <si>
    <t>EXPRESS SCRIPTS HOLDING CO Earnings 1Q18</t>
  </si>
  <si>
    <t>ETSY INC Earnings 1Q18</t>
  </si>
  <si>
    <t>ENVISION HEALTHCARE CORP Earnings 1Q18</t>
  </si>
  <si>
    <t>EXLSERVICE HOLDINGS INC Earnings 1Q18</t>
  </si>
  <si>
    <t>HERTZ GLOBAL HOLDINGS INC Earnings 1Q18</t>
  </si>
  <si>
    <t>HURON CONSULTING GROUP INC Earnings 1Q18</t>
  </si>
  <si>
    <t>HYSTER-YALE MATERIALS Earnings 1Q18</t>
  </si>
  <si>
    <t>HALYARD HEALTH INC Earnings 1Q18</t>
  </si>
  <si>
    <t>INTEGRA LIFESCIENCES HOLDING Earnings 1Q18</t>
  </si>
  <si>
    <t>ICF INTERNATIONAL INC Earnings 1Q18</t>
  </si>
  <si>
    <t>INOGEN INC Earnings 1Q18</t>
  </si>
  <si>
    <t>IONIS PHARMACEUTICALS INC Earnings 1Q18</t>
  </si>
  <si>
    <t>JAZZ PHARMACEUTICALS PLC Earnings 1Q18</t>
  </si>
  <si>
    <t>KOPPERS HOLDINGS INC Earnings 1Q18</t>
  </si>
  <si>
    <t>LGI HOMES INC Earnings 1Q18</t>
  </si>
  <si>
    <t>LIVE NATION ENTERTAINMENT IN Earnings 1Q18</t>
  </si>
  <si>
    <t>MASIMO CORP Earnings 1Q18</t>
  </si>
  <si>
    <t>MAGELLAN HEALTH INC Earnings 1Q18</t>
  </si>
  <si>
    <t>MIDDLEBY CORP Earnings 1Q18</t>
  </si>
  <si>
    <t>NELNET INC-CL A Earnings 1Q18</t>
  </si>
  <si>
    <t>NEXSTAR MEDIA GROUP INC-CL A Earnings 1Q18</t>
  </si>
  <si>
    <t>PRICELINE GROUP INC/THE Earnings 1Q18</t>
  </si>
  <si>
    <t>PUBLIC SERVICE ENTERPRISE GP PEAD 1Q18</t>
  </si>
  <si>
    <t>PRA GROUP INC Earnings 1Q18</t>
  </si>
  <si>
    <t>PRIMORIS SERVICES CORP Earnings 1Q18</t>
  </si>
  <si>
    <t>REALOGY HOLDINGS CORP Earnings 1Q18</t>
  </si>
  <si>
    <t>ROGERS CORP Earnings 1Q18</t>
  </si>
  <si>
    <t>REALPAGE INC Earnings 1Q18</t>
  </si>
  <si>
    <t>SEAWORLD ENTERTAINMENT INC Earnings 1Q18</t>
  </si>
  <si>
    <t>SERVICEMASTER GLOBAL HOLDING Earnings 1Q18</t>
  </si>
  <si>
    <t>STEVEN MADDEN LTD Earnings 1Q18</t>
  </si>
  <si>
    <t>SUPERNUS PHARMACEUTICALS INC Earnings 1Q18</t>
  </si>
  <si>
    <t>TELEPHONE AND DATA SYSTEMS PEAD 1Q18</t>
  </si>
  <si>
    <t>TRINET GROUP INC Earnings 1Q18</t>
  </si>
  <si>
    <t>TOLL BROTHERS INC Earnings 1Q18</t>
  </si>
  <si>
    <t>TUTOR PERINI CORP Earnings 1Q18</t>
  </si>
  <si>
    <t>TRIMAS CORP Earnings 1Q18</t>
  </si>
  <si>
    <t>MARRIOTT VACATIONS WORLD Earnings 1Q18</t>
  </si>
  <si>
    <t>VEEVA SYSTEMS INC-CLASS A Earnings 1Q18</t>
  </si>
  <si>
    <t>BOINGO WIRELESS INC Earnings 1Q18</t>
  </si>
  <si>
    <t>WRIGHT MEDICAL GROUP NV Earnings 1Q18</t>
  </si>
  <si>
    <t>BKNG</t>
  </si>
  <si>
    <t>GMLP</t>
  </si>
  <si>
    <t>FSS</t>
  </si>
  <si>
    <t>WMT 5/18/18 C95</t>
  </si>
  <si>
    <t>SPY 3/16/18 C278.5</t>
  </si>
  <si>
    <t>SYKES ENTERPRISES INC PEAD 1Q18</t>
  </si>
  <si>
    <t>SEMGROUP CORP-CLASS A PEAD 1Q18</t>
  </si>
  <si>
    <t>DOUGLAS DYNAMICS INC PEAD 1Q18</t>
  </si>
  <si>
    <t>NUVASIVE INC PEAD 1Q18</t>
  </si>
  <si>
    <t>LANTHEUS HOLDINGS INC PEAD 1Q18</t>
  </si>
  <si>
    <t>DELEK US HOLDINGS INC PEAD 1Q18</t>
  </si>
  <si>
    <t>CALIFORNIA RESOURCES CORP PEAD 1Q18</t>
  </si>
  <si>
    <t>CENTENNIAL RESOURCE DEVELO-A PEAD 1Q18</t>
  </si>
  <si>
    <t>BASIC ENERGY SERVICES INC PEAD 1Q18</t>
  </si>
  <si>
    <t>ANALOG DEVICES INC Earnings 1Q18</t>
  </si>
  <si>
    <t>ATRICURE INC PEAD 1Q18</t>
  </si>
  <si>
    <t>ASTRONICS CORP PEAD 1Q18</t>
  </si>
  <si>
    <t>ARMSTRONG WORLD INDUSTRIES PEAD 1Q18</t>
  </si>
  <si>
    <t>AMERICAN STATES WATER CO PEAD 1Q18</t>
  </si>
  <si>
    <t>GENERAL CABLE CORP PEAD 1Q18</t>
  </si>
  <si>
    <t>BUILDERS FIRSTSOURCE INC Earnings 1Q18</t>
  </si>
  <si>
    <t>CHINA BIOLOGIC PRODUCTS HOLD Earnings 1Q18</t>
  </si>
  <si>
    <t>CIRCOR INTERNATIONAL INC Earnings 1Q18</t>
  </si>
  <si>
    <t>CORELOGIC INC PEAD 1Q18</t>
  </si>
  <si>
    <t>CLOVIS ONCOLOGY INC PEAD 1Q18</t>
  </si>
  <si>
    <t>SALESFORCE.COM INC Earnings 1Q18</t>
  </si>
  <si>
    <t>DYCOM INDUSTRIES INC Earnings 1Q18</t>
  </si>
  <si>
    <t>FERRO CORP Earnings 1Q18</t>
  </si>
  <si>
    <t>FEDERAL SIGNAL CORP Earnings 1Q18</t>
  </si>
  <si>
    <t>GREIF INC-CL A Earnings 1Q18</t>
  </si>
  <si>
    <t>GLAUKOS CORP Earnings 1Q18</t>
  </si>
  <si>
    <t>GOLAR LNG PARTNERS LP Earnings 1Q18</t>
  </si>
  <si>
    <t>B5V4CT8</t>
  </si>
  <si>
    <t>HOWARD HUGHES CORP/THE PEAD 1Q18</t>
  </si>
  <si>
    <t>HEALTH INSURANCE INNOVATIO-A Earnings 1Q18</t>
  </si>
  <si>
    <t>HERC HOLDINGS INC Earnings 1Q18</t>
  </si>
  <si>
    <t>HERITAGE INSURANCE HOLDINGS PEAD 1Q18</t>
  </si>
  <si>
    <t>INSTALLED BUILDING PRODUCTS Earnings 1Q18</t>
  </si>
  <si>
    <t>ILG INC Earnings 1Q18</t>
  </si>
  <si>
    <t>ITRON INC Earnings 1Q18</t>
  </si>
  <si>
    <t>L BRANDS INC Earnings 1Q18</t>
  </si>
  <si>
    <t>LIVANOVA PLC Earnings 1Q18</t>
  </si>
  <si>
    <t>LOWE'S COS INC Earnings 1Q18</t>
  </si>
  <si>
    <t>MERIT MEDICAL SYSTEMS INC Earnings 1Q18</t>
  </si>
  <si>
    <t>NOVANTA INC Earnings 1Q18</t>
  </si>
  <si>
    <t>NUTRISYSTEM INC PEAD 1Q18</t>
  </si>
  <si>
    <t>ONEOK INC PEAD 1Q18</t>
  </si>
  <si>
    <t>SINCLAIR BROADCAST GROUP -A Earnings 1Q18</t>
  </si>
  <si>
    <t>SCIENTIFIC GAMES CORP Earnings 1Q18</t>
  </si>
  <si>
    <t>STONERIDGE INC Earnings 1Q18</t>
  </si>
  <si>
    <t>STRATASYS LTD Earnings 1Q18</t>
  </si>
  <si>
    <t>UNIVAR INC Earnings 1Q18</t>
  </si>
  <si>
    <t>VALEANT PHARMACEUTICALS INTE Earnings 1Q18</t>
  </si>
  <si>
    <t>WELBILT INC PEAD 1Q18</t>
  </si>
  <si>
    <t>PVAC</t>
  </si>
  <si>
    <t>FOXF</t>
  </si>
  <si>
    <t>WRIGHT MEDICAL GROUP NV PEAD 1Q18</t>
  </si>
  <si>
    <t>TRIMAS CORP PEAD 1Q18</t>
  </si>
  <si>
    <t>TUTOR PERINI CORP PEAD 1Q18</t>
  </si>
  <si>
    <t>TOLL BROTHERS INC PEAD 1Q18</t>
  </si>
  <si>
    <t>SUPERNUS PHARMACEUTICALS INC PEAD 1Q18</t>
  </si>
  <si>
    <t>STEVEN MADDEN LTD PEAD 1Q18</t>
  </si>
  <si>
    <t>REALPAGE INC PEAD 1Q18</t>
  </si>
  <si>
    <t>REALOGY HOLDINGS CORP PEAD 1Q18</t>
  </si>
  <si>
    <t>NEXSTAR MEDIA GROUP INC-CL A PEAD 1Q18</t>
  </si>
  <si>
    <t>MASIMO CORP PEAD 1Q18</t>
  </si>
  <si>
    <t>LGI HOMES INC PEAD 1Q18</t>
  </si>
  <si>
    <t>INOGEN INC PEAD 1Q18</t>
  </si>
  <si>
    <t>HYSTER-YALE MATERIALS PEAD 1Q18</t>
  </si>
  <si>
    <t>ELF BEAUTY INC PEAD 1Q18</t>
  </si>
  <si>
    <t>COCA-COLA BOTTLING CO CONSOL PEAD 1Q18</t>
  </si>
  <si>
    <t>BMC STOCK HOLDINGS INC PEAD 1Q18</t>
  </si>
  <si>
    <t>BALCHEM CORP PEAD 1Q18</t>
  </si>
  <si>
    <t>ANI PHARMACEUTICALS INC PEAD 1Q18</t>
  </si>
  <si>
    <t>AMEDISYS INC PEAD 1Q18</t>
  </si>
  <si>
    <t>AMAG PHARMACEUTICALS INC PEAD 1Q18</t>
  </si>
  <si>
    <t>ALARM.COM HOLDINGS INC PEAD 1Q18</t>
  </si>
  <si>
    <t>ALBEMARLE CORP PEAD 1Q18</t>
  </si>
  <si>
    <t>AXON ENTERPRISE INC PEAD 1Q18</t>
  </si>
  <si>
    <t>ACADIA PHARMACEUTICALS INC PEAD 1Q18</t>
  </si>
  <si>
    <t>ALAMO GROUP INC Earnings 1Q18</t>
  </si>
  <si>
    <t>AMBARELLA INC Earnings 1Q18</t>
  </si>
  <si>
    <t>AMC ENTERTAINMENT HLDS-CL A Earnings 1Q18</t>
  </si>
  <si>
    <t>AMC NETWORKS INC-A Earnings 1Q18</t>
  </si>
  <si>
    <t>ATARA BIOTHERAPEUTICS INC PEAD 1Q18</t>
  </si>
  <si>
    <t>ATRION CORPORATION PEAD 1Q18</t>
  </si>
  <si>
    <t>AVEXIS INC PEAD 1Q18</t>
  </si>
  <si>
    <t>BEST BUY CO INC Earnings 1Q18</t>
  </si>
  <si>
    <t>SOTHEBY'S Earnings 1Q18</t>
  </si>
  <si>
    <t>SEACOR HOLDINGS INC PEAD 1Q18</t>
  </si>
  <si>
    <t>CONCERT PHARMACEUTICALS INC Earnings 1Q18</t>
  </si>
  <si>
    <t>CAPELLA EDUCATION CO Earnings 1Q18</t>
  </si>
  <si>
    <t>CASELLA WASTE SYSTEMS INC-A Earnings 1Q18</t>
  </si>
  <si>
    <t>DARLING INGREDIENTS INC PEAD 1Q18</t>
  </si>
  <si>
    <t>DILLARDS INC-CL A PEAD 1Q18</t>
  </si>
  <si>
    <t>DRIL-QUIP INC PEAD 1Q18</t>
  </si>
  <si>
    <t>EL PASO ELECTRIC CO PEAD 1Q18</t>
  </si>
  <si>
    <t>ENGILITY HOLDINGS INC Earnings 1Q18</t>
  </si>
  <si>
    <t>FOX FACTORY HOLDING CORP PEAD 1Q18</t>
  </si>
  <si>
    <t>35138V102</t>
  </si>
  <si>
    <t>BCRY5K3</t>
  </si>
  <si>
    <t>FIVE PRIME THERAPEUTICS INC PEAD 1Q18</t>
  </si>
  <si>
    <t>LIBERTY MEDIA CORP-LIBERTY-A Earnings 1Q18</t>
  </si>
  <si>
    <t>IMPAX LABORATORIES INC Earnings 1Q18</t>
  </si>
  <si>
    <t>NORDSTROM INC Earnings 1Q18</t>
  </si>
  <si>
    <t>KEYSIGHT TECHNOLOGIES IN Earnings 1Q18</t>
  </si>
  <si>
    <t>KOHLS CORP Earnings 1Q18</t>
  </si>
  <si>
    <t>LUMBER LIQUIDATORS HOLDINGS PEAD 1Q18</t>
  </si>
  <si>
    <t>MACY'S INC PEAD 1Q18</t>
  </si>
  <si>
    <t>METHODE ELECTRONICS INC Earnings 1Q18</t>
  </si>
  <si>
    <t>MACROGENICS INC PEAD 1Q18</t>
  </si>
  <si>
    <t>MGP INGREDIENTS INC Earnings 1Q18</t>
  </si>
  <si>
    <t>MALLINCKRODT PLC PEAD 1Q18</t>
  </si>
  <si>
    <t>NRG ENERGY INC Earnings 1Q18</t>
  </si>
  <si>
    <t>NRG YIELD INC-CLASS C Earnings 1Q18</t>
  </si>
  <si>
    <t>NYLD/A</t>
  </si>
  <si>
    <t>62942X306</t>
  </si>
  <si>
    <t>BWG0966</t>
  </si>
  <si>
    <t>PATTERSON COS INC Earnings 1Q18</t>
  </si>
  <si>
    <t>PATTERN ENERGY GROUP INC -A Earnings 1Q18</t>
  </si>
  <si>
    <t>PINNACLE FOODS INC Earnings 1Q18</t>
  </si>
  <si>
    <t>PNM RESOURCES INC PEAD 1Q18</t>
  </si>
  <si>
    <t>PERFICIENT INC Earnings 1Q18</t>
  </si>
  <si>
    <t>PENN VIRGINIA CORP Earnings 1Q18</t>
  </si>
  <si>
    <t>70788V102</t>
  </si>
  <si>
    <t>BZCD9S2</t>
  </si>
  <si>
    <t>PAPA JOHN'S INTL INC PEAD 1Q18</t>
  </si>
  <si>
    <t>RETROPHIN INC PEAD 1Q18</t>
  </si>
  <si>
    <t>SONIC AUTOMOTIVE INC-CLASS A PEAD 1Q18</t>
  </si>
  <si>
    <t>SURGERY PARTNERS INC Earnings 1Q18</t>
  </si>
  <si>
    <t>SPARTAN MOTORS INC Earnings 1Q18</t>
  </si>
  <si>
    <t>SQUARE INC - A PEAD 1Q18</t>
  </si>
  <si>
    <t>TESARO INC PEAD 1Q18</t>
  </si>
  <si>
    <t>US CONCRETE INC Earnings 1Q18</t>
  </si>
  <si>
    <t>WORKDAY INC-CLASS A PEAD 1Q18</t>
  </si>
  <si>
    <t>INTERSECT ENT INC PEAD 1Q18</t>
  </si>
  <si>
    <t>DENTSPLY SIRONA INC Earnings 1Q18</t>
  </si>
  <si>
    <t>CHUBA</t>
  </si>
  <si>
    <t>UNIVAR INC PEAD 1Q18</t>
  </si>
  <si>
    <t>SCIENTIFIC GAMES CORP PEAD 1Q18</t>
  </si>
  <si>
    <t>SINCLAIR BROADCAST GROUP -A PEAD 1Q18</t>
  </si>
  <si>
    <t>NOVANTA INC PEAD 1Q18</t>
  </si>
  <si>
    <t>MERIT MEDICAL SYSTEMS INC PEAD 1Q18</t>
  </si>
  <si>
    <t>INSTALLED BUILDING PRODUCTS PEAD 1Q18</t>
  </si>
  <si>
    <t>HEALTH INSURANCE INNOVATIO-A PEAD 1Q18</t>
  </si>
  <si>
    <t>FEDERAL SIGNAL CORP PEAD 1Q18</t>
  </si>
  <si>
    <t>FERRO CORP PEAD 1Q18</t>
  </si>
  <si>
    <t>CIRCOR INTERNATIONAL INC PEAD 1Q18</t>
  </si>
  <si>
    <t>CHINA BIOLOGIC PRODUCTS HOLD PEAD 1Q18</t>
  </si>
  <si>
    <t>BUILDERS FIRSTSOURCE INC PEAD 1Q18</t>
  </si>
  <si>
    <t>AERIE PHARMACEUTICALS INC PEAD 1Q18</t>
  </si>
  <si>
    <t>AKORN INC PEAD 1Q18</t>
  </si>
  <si>
    <t>COMMERCEHUB INC-SERIES A PEAD 1Q18</t>
  </si>
  <si>
    <t>20084V108</t>
  </si>
  <si>
    <t>BD3V776</t>
  </si>
  <si>
    <t>CLEAN HARBORS INC PEAD 1Q18</t>
  </si>
  <si>
    <t>CHESAPEAKE UTILITIES CORP PEAD 1Q18</t>
  </si>
  <si>
    <t>DONNELLEY FINANCIAL SOLUTION PEAD 1Q18</t>
  </si>
  <si>
    <t>ENSTAR GROUP LTD PEAD 1Q18</t>
  </si>
  <si>
    <t>FOOT LOCKER INC Earnings 1Q18</t>
  </si>
  <si>
    <t>FORESTAR GROUP INC PEAD 1Q18</t>
  </si>
  <si>
    <t>GOLAR LNG LTD PEAD 1Q18</t>
  </si>
  <si>
    <t>HESKA CORP PEAD 1Q18</t>
  </si>
  <si>
    <t>HERTZ GLOBAL HOLDINGS INC PEAD 1Q18</t>
  </si>
  <si>
    <t>PORTOLA PHARMACEUTICALS INC PEAD 1Q18</t>
  </si>
  <si>
    <t>REVANCE THERAPEUTICS INC PEAD 1Q18</t>
  </si>
  <si>
    <t>PENN VIRGINIA CORP PEAD 1Q18</t>
  </si>
  <si>
    <t>PINNACLE FOODS INC PEAD 1Q18</t>
  </si>
  <si>
    <t>PATTERSON COS INC PEAD 1Q18</t>
  </si>
  <si>
    <t>CASELLA WASTE SYSTEMS INC-A PEAD 1Q18</t>
  </si>
  <si>
    <t>CONCERT PHARMACEUTICALS INC PEAD 1Q18</t>
  </si>
  <si>
    <t>SOTHEBY'S PEAD 1Q18</t>
  </si>
  <si>
    <t>AMC NETWORKS INC-A PEAD 1Q18</t>
  </si>
  <si>
    <t>AMBARELLA INC PEAD 1Q18</t>
  </si>
  <si>
    <t>ANALOGIC CORP Earnings 1Q18</t>
  </si>
  <si>
    <t>CORE-MARK HOLDING CO INC PEAD 1Q18</t>
  </si>
  <si>
    <t>CALIFORNIA WATER SERVICE GRP PEAD 1Q18</t>
  </si>
  <si>
    <t>TRIPLE-S MANAGEMENT CORP-B PEAD 1Q18</t>
  </si>
  <si>
    <t>INTRA-CELLULAR THERAPIES INC PEAD 1Q18</t>
  </si>
  <si>
    <t>LOXO ONCOLOGY INC PEAD 1Q18</t>
  </si>
  <si>
    <t>NEKTAR THERAPEUTICS PEAD 1Q18</t>
  </si>
  <si>
    <t>QUANEX BUILDING PRODUCTS Earnings 1Q18</t>
  </si>
  <si>
    <t>PAR PACIFIC HOLDINGS INC Earnings 1Q18</t>
  </si>
  <si>
    <t>PUMA BIOTECHNOLOGY INC PEAD 1Q18</t>
  </si>
  <si>
    <t>SPLUNK INC PEAD 1Q18</t>
  </si>
  <si>
    <t>SAREPTA THERAPEUTICS INC PEAD 1Q18</t>
  </si>
  <si>
    <t>TRONOX LTD-CL A PEAD 1Q18</t>
  </si>
  <si>
    <t>VMWARE INC-CLASS A PEAD 1Q18</t>
  </si>
  <si>
    <t>FOOT LOCKER INC PEAD 1Q18</t>
  </si>
  <si>
    <t>AEROVIRONMENT INC Earnings 1Q18</t>
  </si>
  <si>
    <t>GMS INC Earnings 1Q18</t>
  </si>
  <si>
    <t>GUIDEWIRE SOFTWARE INC Earnings 1Q18</t>
  </si>
  <si>
    <t>H&amp;R BLOCK INC Earnings 1Q18</t>
  </si>
  <si>
    <t>WILEY (JOHN) &amp; SONS-CLASS A Earnings 1Q18</t>
  </si>
  <si>
    <t>JW/A</t>
  </si>
  <si>
    <t>KLX INC Earnings 1Q18</t>
  </si>
  <si>
    <t>MEDIFAST INC Earnings 1Q18</t>
  </si>
  <si>
    <t>REATA PHARMACEUTICALS INC-A PEAD 1Q18</t>
  </si>
  <si>
    <t>ROSS STORES INC Earnings 1Q18</t>
  </si>
  <si>
    <t>TARGET CORP Earnings 1Q18</t>
  </si>
  <si>
    <t>URBAN OUTFITTERS INC Earnings 1Q18</t>
  </si>
  <si>
    <t>ANAB</t>
  </si>
  <si>
    <t>WRD</t>
  </si>
  <si>
    <t>QUANEX BUILDING PRODUCTS PEAD 1Q18</t>
  </si>
  <si>
    <t>ANAPTYSBIO INC PEAD 1Q18</t>
  </si>
  <si>
    <t>BDRW1L7</t>
  </si>
  <si>
    <t>BROWN-FORMAN CORP-CLASS B Earnings 1Q18</t>
  </si>
  <si>
    <t>BF/B</t>
  </si>
  <si>
    <t>CASEY'S GENERAL STORES INC Earnings 1Q18</t>
  </si>
  <si>
    <t>CALAVO GROWERS INC Earnings 1Q18</t>
  </si>
  <si>
    <t>HERITAGE INSURANCE HOLDINGS Earnings 1Q18</t>
  </si>
  <si>
    <t>INTERXION HOLDING NV Earnings 1Q18</t>
  </si>
  <si>
    <t>THOR INDUSTRIES INC Earnings 1Q18</t>
  </si>
  <si>
    <t>WILDHORSE RESOURCE DEVELOPME Earnings 1Q18</t>
  </si>
  <si>
    <t>96812T102</t>
  </si>
  <si>
    <t>BD09869</t>
  </si>
  <si>
    <t>ZAGG INC Earnings 1Q18</t>
  </si>
  <si>
    <t>EDIT</t>
  </si>
  <si>
    <t>UPLD</t>
  </si>
  <si>
    <t>JNCE</t>
  </si>
  <si>
    <t>DVMT</t>
  </si>
  <si>
    <t>VRS</t>
  </si>
  <si>
    <t>ETM 3/16/18 C10</t>
  </si>
  <si>
    <t>SAP SE-SPONSORED ADR Value-L/S</t>
  </si>
  <si>
    <t>SAP</t>
  </si>
  <si>
    <t>URBAN OUTFITTERS INC PEAD 1Q18</t>
  </si>
  <si>
    <t>TARGET CORP PEAD 1Q18</t>
  </si>
  <si>
    <t>KLX INC PEAD 1Q18</t>
  </si>
  <si>
    <t>GMS INC PEAD 1Q18</t>
  </si>
  <si>
    <t>ABM INDUSTRIES INC PEAD 1Q18</t>
  </si>
  <si>
    <t>AUTODESK INC PEAD 1Q18</t>
  </si>
  <si>
    <t>AMERICAN EAGLE OUTFITTERS Earnings 1Q18</t>
  </si>
  <si>
    <t>FEDERAL AGRIC MTG CORP-CL C Earnings 1Q18</t>
  </si>
  <si>
    <t>BURLINGTON STORES INC Earnings 1Q18</t>
  </si>
  <si>
    <t>CHUY'S HOLDINGS INC Earnings 1Q18</t>
  </si>
  <si>
    <t>CANTEL MEDICAL CORP Earnings 1Q18</t>
  </si>
  <si>
    <t>COOPER COS INC/THE Earnings 1Q18</t>
  </si>
  <si>
    <t>DEL FRISCO'S RESTAURANT GROU Earnings 1Q18</t>
  </si>
  <si>
    <t>DELL TECHNOLOGIES INC-CL V Earnings 1Q18</t>
  </si>
  <si>
    <t>24703L103</t>
  </si>
  <si>
    <t>BDB2RN7</t>
  </si>
  <si>
    <t>EDITAS MEDICINE INC PEAD 1Q18</t>
  </si>
  <si>
    <t>28106W103</t>
  </si>
  <si>
    <t>BZ8FPH3</t>
  </si>
  <si>
    <t>NATIONAL BEVERAGE CORP Earnings 1Q18</t>
  </si>
  <si>
    <t>FINISAR CORPORATION Earnings 1Q18</t>
  </si>
  <si>
    <t>GENOMIC HEALTH INC Earnings 1Q18</t>
  </si>
  <si>
    <t>HCI GROUP INC PEAD 1Q18</t>
  </si>
  <si>
    <t>INTERNATIONAL GAME TECHNOLOG Earnings 1Q18</t>
  </si>
  <si>
    <t>JOUNCE THERAPEUTICS INC Earnings 1Q18</t>
  </si>
  <si>
    <t>BDRW1N9</t>
  </si>
  <si>
    <t>KMG CHEMICALS INC Earnings 1Q18</t>
  </si>
  <si>
    <t>KROGER CO Earnings 1Q18</t>
  </si>
  <si>
    <t>MARVELL TECHNOLOGY GROUP LTD Earnings 1Q18</t>
  </si>
  <si>
    <t>NAVISTAR INTERNATIONAL CORP Earnings 1Q18</t>
  </si>
  <si>
    <t>NV5 GLOBAL INC Earnings 1Q18</t>
  </si>
  <si>
    <t>VERIFONE SYSTEMS INC Earnings 1Q18</t>
  </si>
  <si>
    <t>PTC THERAPEUTICS INC PEAD 1Q18</t>
  </si>
  <si>
    <t>RAVEN INDUSTRIES INC PEAD 1Q18</t>
  </si>
  <si>
    <t>TECH DATA CORP Earnings 1Q18</t>
  </si>
  <si>
    <t>UNITED NATURAL FOODS INC Earnings 1Q18</t>
  </si>
  <si>
    <t>UPLAND SOFTWARE INC Earnings 1Q18</t>
  </si>
  <si>
    <t>91544A109</t>
  </si>
  <si>
    <t>BS7K7H4</t>
  </si>
  <si>
    <t>VERSO CORP - A Earnings 1Q18</t>
  </si>
  <si>
    <t>92531L207</t>
  </si>
  <si>
    <t>BYN9TR1</t>
  </si>
  <si>
    <t>TRNC</t>
  </si>
  <si>
    <t>XOMA</t>
  </si>
  <si>
    <t>GOLF</t>
  </si>
  <si>
    <t>CTMX</t>
  </si>
  <si>
    <t>REVG</t>
  </si>
  <si>
    <t>ZAGG INC PEAD 1Q18</t>
  </si>
  <si>
    <t>WILDHORSE RESOURCE DEVELOPME PEAD 1Q18</t>
  </si>
  <si>
    <t>CASEY'S GENERAL STORES INC PEAD 1Q18</t>
  </si>
  <si>
    <t>AMERICAN WOODMARK CORP Earnings 1Q18</t>
  </si>
  <si>
    <t>ABERCROMBIE &amp; FITCH CO-CL A PEAD 1Q18</t>
  </si>
  <si>
    <t>CYTOMX THERAPEUTICS INC PEAD 1Q18</t>
  </si>
  <si>
    <t>23284F105</t>
  </si>
  <si>
    <t>BYWVTY5</t>
  </si>
  <si>
    <t>DOLLAR TREE INC PEAD 1Q18</t>
  </si>
  <si>
    <t>ACUSHNET HOLDINGS CORP PEAD 1Q18</t>
  </si>
  <si>
    <t>BD3WG50</t>
  </si>
  <si>
    <t>REV GROUP INC PEAD 1Q18</t>
  </si>
  <si>
    <t>BDRW1P1</t>
  </si>
  <si>
    <t>TRONC INC PEAD 1Q18</t>
  </si>
  <si>
    <t>89703P107</t>
  </si>
  <si>
    <t>BD6NYN4</t>
  </si>
  <si>
    <t>XOMA CORP PEAD 1Q18</t>
  </si>
  <si>
    <t>98419J206</t>
  </si>
  <si>
    <t>BYP7GF0</t>
  </si>
  <si>
    <t>INSW</t>
  </si>
  <si>
    <t>TGTX</t>
  </si>
  <si>
    <t>TRHC</t>
  </si>
  <si>
    <t>VERSO CORP - A PEAD 1Q18</t>
  </si>
  <si>
    <t>UNITED NATURAL FOODS INC PEAD 1Q18</t>
  </si>
  <si>
    <t>TECH DATA CORP PEAD 1Q18</t>
  </si>
  <si>
    <t>VERIFONE SYSTEMS INC PEAD 1Q18</t>
  </si>
  <si>
    <t>NV5 GLOBAL INC PEAD 1Q18</t>
  </si>
  <si>
    <t>KMG CHEMICALS INC PEAD 1Q18</t>
  </si>
  <si>
    <t>JOUNCE THERAPEUTICS INC PEAD 1Q18</t>
  </si>
  <si>
    <t>GENOMIC HEALTH INC PEAD 1Q18</t>
  </si>
  <si>
    <t>FINISAR CORPORATION PEAD 1Q18</t>
  </si>
  <si>
    <t>COOPER COS INC/THE PEAD 1Q18</t>
  </si>
  <si>
    <t>AMPHASTAR PHARMACEUTICALS IN Earnings 1Q18</t>
  </si>
  <si>
    <t>DYNAVAX TECHNOLOGIES CORP PEAD 1Q18</t>
  </si>
  <si>
    <t>INTERNATIONAL SEAWAYS INC PEAD 1Q18</t>
  </si>
  <si>
    <t>BYX60M4</t>
  </si>
  <si>
    <t>VAIL RESORTS INC PEAD 1Q18</t>
  </si>
  <si>
    <t>RESOLUTE ENERGY CORP Earnings 1Q18</t>
  </si>
  <si>
    <t>TG THERAPEUTICS INC PEAD 1Q18</t>
  </si>
  <si>
    <t>88322Q108</t>
  </si>
  <si>
    <t>B828K63</t>
  </si>
  <si>
    <t>TABULA RASA HEALTHCARE INC Earnings 1Q18</t>
  </si>
  <si>
    <t>BYQBFS7</t>
  </si>
  <si>
    <t>SPY 4/2/18 C281</t>
  </si>
  <si>
    <t>SPY 3/14/18 P277</t>
  </si>
  <si>
    <t>AMERICAN WOODMARK CORP PEAD 1Q18</t>
  </si>
  <si>
    <t>AUDENTES THERAPEUTICS INC PEAD 1Q18</t>
  </si>
  <si>
    <t>CALERES INC Earnings 1Q18</t>
  </si>
  <si>
    <t>CRISPR THERAPEUTICS AG PEAD 1Q18</t>
  </si>
  <si>
    <t>DICK'S SPORTING GOODS INC Earnings 1Q18</t>
  </si>
  <si>
    <t>DSW INC-CLASS A Earnings 1Q18</t>
  </si>
  <si>
    <t>HD SUPPLY HOLDINGS INC Earnings 1Q18</t>
  </si>
  <si>
    <t>STONE ENERGY CORP PEAD 1Q18</t>
  </si>
  <si>
    <t>QRTEA 3/16/18 C29</t>
  </si>
  <si>
    <t>GLIBA</t>
  </si>
  <si>
    <t>QRTEA</t>
  </si>
  <si>
    <t>IOVA</t>
  </si>
  <si>
    <t>TSG</t>
  </si>
  <si>
    <t>SPY 3/14/18 P278</t>
  </si>
  <si>
    <t>AMPHASTAR PHARMACEUTICALS IN PEAD 1Q18</t>
  </si>
  <si>
    <t>ACLARIS THERAPEUTICS INC PEAD 1Q18</t>
  </si>
  <si>
    <t>ARENA PHARMACEUTICALS INC Earnings 1Q18</t>
  </si>
  <si>
    <t>IOVANCE BIOTHERAPEUTICS INC PEAD 1Q18</t>
  </si>
  <si>
    <t>BF0DMK7</t>
  </si>
  <si>
    <t>SIGNET JEWELERS LTD Earnings 1Q18</t>
  </si>
  <si>
    <t>SEMTECH CORP Earnings 1Q18</t>
  </si>
  <si>
    <t>TAILORED BRANDS INC Earnings 1Q18</t>
  </si>
  <si>
    <t>STARS GROUP INC/THE Earnings 1Q18</t>
  </si>
  <si>
    <t>85570W100</t>
  </si>
  <si>
    <t>BDG1ML2</t>
  </si>
  <si>
    <t>WILLIAMS-SONOMA INC Earnings 1Q18</t>
  </si>
  <si>
    <t>GDEN</t>
  </si>
  <si>
    <t>DSW INC-CLASS A PEAD 1Q18</t>
  </si>
  <si>
    <t>CALERES INC PEAD 1Q18</t>
  </si>
  <si>
    <t>ADOBE SYSTEMS INC Earnings 1Q18</t>
  </si>
  <si>
    <t>BROADCOM LTD Earnings 1Q18</t>
  </si>
  <si>
    <t>DOLLAR GENERAL CORP Earnings 1Q18</t>
  </si>
  <si>
    <t>EPIZYME INC PEAD 1Q18</t>
  </si>
  <si>
    <t>GENESCO INC Earnings 1Q18</t>
  </si>
  <si>
    <t>GOLDEN ENTERTAINMENT INC Earnings 1Q18</t>
  </si>
  <si>
    <t>BYNH8R8</t>
  </si>
  <si>
    <t>JABIL INC Earnings 1Q18</t>
  </si>
  <si>
    <t>MADRIGAL PHARMACEUTICALS INC PEAD 1Q18</t>
  </si>
  <si>
    <t>OVERSTOCK.COM INC Earnings 1Q18</t>
  </si>
  <si>
    <t>TEAM INC PEAD 1Q18</t>
  </si>
  <si>
    <t>WEIS MARKETS INC PEAD 1Q18</t>
  </si>
  <si>
    <t>ZUMIEZ INC Earnings 1Q18</t>
  </si>
  <si>
    <t>PANDORA MEDIA INC (SPOT) Value-L/S</t>
  </si>
  <si>
    <t>P</t>
  </si>
  <si>
    <t>B62N8L5</t>
  </si>
  <si>
    <t>SIGNET JEWELERS LTD PEAD 1Q18</t>
  </si>
  <si>
    <t>ARENA PHARMACEUTICALS INC PEAD 1Q18</t>
  </si>
  <si>
    <t>BUCKLE INC/THE Earnings 1Q18</t>
  </si>
  <si>
    <t>BENEFITFOCUS INC PEAD 1Q18</t>
  </si>
  <si>
    <t>INTELLIA THERAPEUTICS INC PEAD 1Q18</t>
  </si>
  <si>
    <t>VOYAGER THERAPEUTICS INC PEAD 1Q18</t>
  </si>
  <si>
    <t>XRX 4/20/18 C31</t>
  </si>
  <si>
    <t>LGI HOMES INC Value-L/S</t>
  </si>
  <si>
    <t>ZUMIEZ INC PEAD 1Q18</t>
  </si>
  <si>
    <t>OVERSTOCK.COM INC PEAD 1Q18</t>
  </si>
  <si>
    <t>GOLDEN ENTERTAINMENT INC PEAD 1Q18</t>
  </si>
  <si>
    <t>HEALTHEQUITY INC Earnings 1Q18</t>
  </si>
  <si>
    <t>ULTA BEAUTY INC PEAD 1Q18</t>
  </si>
  <si>
    <t>ABEONA THERAPEUTICS INC PEAD 1Q18</t>
  </si>
  <si>
    <t>AAR CORP Earnings 1Q18</t>
  </si>
  <si>
    <t>DULUTH HOLDINGS INC - CL B Earnings 1Q18</t>
  </si>
  <si>
    <t>HIBBETT SPORTS INC PEAD 1Q18</t>
  </si>
  <si>
    <t>NATIONAL PRESTO INDS INC PEAD 1Q18</t>
  </si>
  <si>
    <t>COOL</t>
  </si>
  <si>
    <t>FACEBOOK INC-A Value-L/S</t>
  </si>
  <si>
    <t>ACTUANT CORP-A Earnings 1Q18</t>
  </si>
  <si>
    <t>POLARITYTE INC PEAD 1Q18</t>
  </si>
  <si>
    <t>BZ6T674</t>
  </si>
  <si>
    <t>FIVE BELOW Earnings 1Q18</t>
  </si>
  <si>
    <t>GENERAL MILLS INC Earnings 1Q18</t>
  </si>
  <si>
    <t>ORACLE CORP PEAD 1Q18</t>
  </si>
  <si>
    <t>WINNEBAGO INDUSTRIES Earnings 1Q18</t>
  </si>
  <si>
    <t>ACN</t>
  </si>
  <si>
    <t>DULUTH HOLDINGS INC - CL B PEAD 1Q18</t>
  </si>
  <si>
    <t>ACCENTURE PLC-CL A Earnings 1Q18</t>
  </si>
  <si>
    <t>B4BNMY3</t>
  </si>
  <si>
    <t>COMMERCIAL METALS CO Earnings 1Q18 (2)</t>
  </si>
  <si>
    <t>DARDEN RESTAURANTS INC Earnings 1Q18</t>
  </si>
  <si>
    <t>G-III APPAREL GROUP LTD Earnings 1Q18</t>
  </si>
  <si>
    <t>KB HOME Earnings 1Q18 (2)</t>
  </si>
  <si>
    <t>MICHAELS COS INC/THE Earnings 1Q18</t>
  </si>
  <si>
    <t>NEOGEN CORP Earnings 1Q18 (2)</t>
  </si>
  <si>
    <t>CHILDREN'S PLACE INC/THE PEAD 1Q18</t>
  </si>
  <si>
    <t>REX AMERICAN RESOURCES CORP Earnings 1Q18</t>
  </si>
  <si>
    <t>GENERAL MILLS INC PEAD 1Q18</t>
  </si>
  <si>
    <t>PUMP</t>
  </si>
  <si>
    <t>HOME</t>
  </si>
  <si>
    <t>MICHAELS COS INC/THE PEAD 1Q18</t>
  </si>
  <si>
    <t>KB HOME PEAD 1Q18 (2)</t>
  </si>
  <si>
    <t>G-III APPAREL GROUP LTD PEAD 1Q18</t>
  </si>
  <si>
    <t>COMMERCIAL METALS CO PEAD 1Q18 (2)</t>
  </si>
  <si>
    <t>AT HOME GROUP INC PEAD 1Q18</t>
  </si>
  <si>
    <t>04650Y100</t>
  </si>
  <si>
    <t>BDCHR42</t>
  </si>
  <si>
    <t>LANDS' END INC PEAD 1Q18</t>
  </si>
  <si>
    <t>NIKE INC -CL B PEAD 1Q18</t>
  </si>
  <si>
    <t>PROPETRO HOLDING CORP Earnings 1Q18</t>
  </si>
  <si>
    <t>74347M108</t>
  </si>
  <si>
    <t>BYXR9C0</t>
  </si>
  <si>
    <t>RED HAT INC Earnings 1Q18</t>
  </si>
  <si>
    <t>FACTSET RESEARCH SYSTEMS INC Earnings 1Q18</t>
  </si>
  <si>
    <t>LULULEMON ATHLETICA INC Earnings 1Q18</t>
  </si>
  <si>
    <t>RH Earnings 1Q18</t>
  </si>
  <si>
    <t>SHOE CARNIVAL INC Earnings 1Q18</t>
  </si>
  <si>
    <t>RED HAT INC PEAD 1Q18</t>
  </si>
  <si>
    <t>PVH CORP Earnings 1Q18</t>
  </si>
  <si>
    <t>VERINT SYSTEMS INC Earnings 1Q18</t>
  </si>
  <si>
    <t>SHOE CARNIVAL INC PEAD 1Q18</t>
  </si>
  <si>
    <t>RH PEAD 1Q18</t>
  </si>
  <si>
    <t>LULULEMON ATHLETICA INC PEAD 1Q18</t>
  </si>
  <si>
    <t>ANGIODYNAMICS INC Earnings 1Q18 (2)</t>
  </si>
  <si>
    <t>LINDSAY CORP Earnings 1Q18</t>
  </si>
  <si>
    <t>SYNNEX CORP Earnings 1Q18</t>
  </si>
  <si>
    <t>SONIC CORP PEAD 1Q18</t>
  </si>
  <si>
    <t>AMZN 4/20/18 P1410</t>
  </si>
  <si>
    <t>SPDR S&amp;P 500 ETF TRUST Earnings 2Q18</t>
  </si>
  <si>
    <t>Earnings 2Q18</t>
  </si>
  <si>
    <t>IQIYI INC-ADR Value-L/S</t>
  </si>
  <si>
    <t>IQ</t>
  </si>
  <si>
    <t>46267X108</t>
  </si>
  <si>
    <t>BYWT1W1</t>
  </si>
  <si>
    <t>CAL-MAINE FOODS INC Earnings 2Q18</t>
  </si>
  <si>
    <t>WALGREENS BOOTS ALLIANCE INC PEAD 1Q18</t>
  </si>
  <si>
    <t>SYNNEX CORP PEAD 1Q18</t>
  </si>
  <si>
    <t>DAVE &amp; BUSTER'S ENTERTAINMEN Earnings 2Q18</t>
  </si>
  <si>
    <t>SPDR S&amp;P 500 ETF TRUST PEAD 2Q18</t>
  </si>
  <si>
    <t>PEAD 2Q18</t>
  </si>
  <si>
    <t>SPOTIFY TECHNOLOGY SA Value-L/S</t>
  </si>
  <si>
    <t>SPOT</t>
  </si>
  <si>
    <t>BFZ1K46</t>
  </si>
  <si>
    <t>CARMAX INC Earnings 2Q18</t>
  </si>
  <si>
    <t>LENNAR CORP-A Earnings 2Q18</t>
  </si>
  <si>
    <t>NN INC PEAD 2Q18</t>
  </si>
  <si>
    <t>OLLIE'S BARGAIN OUTLET HOLDI Earnings 2Q18</t>
  </si>
  <si>
    <t>DAVE &amp; BUSTER'S ENTERTAINMEN PEAD 2Q18</t>
  </si>
  <si>
    <t>CONN'S INC Earnings 2Q18</t>
  </si>
  <si>
    <t>PRICESMART INC Earnings 2Q18</t>
  </si>
  <si>
    <t>ACUITY BRANDS INC PEAD 2Q18</t>
  </si>
  <si>
    <t>GREENBRIER COMPANIES INC Earnings 2Q18</t>
  </si>
  <si>
    <t>BED BATH &amp; BEYOND INC Earnings 2Q18</t>
  </si>
  <si>
    <t>FASTENAL CO Earnings 2Q18</t>
  </si>
  <si>
    <t>LAYN</t>
  </si>
  <si>
    <t>LAYNE CHRISTENSEN COMPANY PEAD 2Q18</t>
  </si>
  <si>
    <t>APOGEE ENTERPRISES INC Earnings 2Q18</t>
  </si>
  <si>
    <t>OFF</t>
  </si>
  <si>
    <t>ARGAN INC PEAD 2Q18</t>
  </si>
  <si>
    <t>HUNT (JB) TRANSPRT SVCS INC Earnings 2Q18</t>
  </si>
  <si>
    <t>Buy</t>
  </si>
  <si>
    <t>HEALTHCARE SERVICES GROUP Earnings 2Q18</t>
  </si>
  <si>
    <t>LAM RESEARCH CORP Earnings 2Q18</t>
  </si>
  <si>
    <t>OMNICOM GROUP Earnings 2Q18</t>
  </si>
  <si>
    <t>WELLS FARGO &amp; CO PEAD 2Q18</t>
  </si>
  <si>
    <t>CAD Currency Hedge (KML CN)</t>
  </si>
  <si>
    <t>KML CN</t>
  </si>
  <si>
    <t>KINDER MORGAN INC Earnings 2Q18</t>
  </si>
  <si>
    <t>PTC INC Earnings 2Q18</t>
  </si>
  <si>
    <t>STEEL DYNAMICS INC Earnings 2Q18</t>
  </si>
  <si>
    <t>TEXAS CAPITAL BANCSHARES INC Earnings 2Q18</t>
  </si>
  <si>
    <t>UNITED RENTALS INC Earnings 2Q18</t>
  </si>
  <si>
    <t>ISHARES 20+ YEAR TREASURY BO PortHedge</t>
  </si>
  <si>
    <t>VANGUARD REAL ESTATE ETF PortHedge</t>
  </si>
  <si>
    <t>UTILITIES SELECT SECTOR SPDR PortHedge</t>
  </si>
  <si>
    <t>XLU</t>
  </si>
  <si>
    <t>81369Y886</t>
  </si>
  <si>
    <t>HEALTHCARE SERVICES GROUP PEAD 2Q18</t>
  </si>
  <si>
    <t>ALLIANCE DATA SYSTEMS CORP Earnings 2Q18</t>
  </si>
  <si>
    <t>ADTRAN INC PEAD 2Q18</t>
  </si>
  <si>
    <t>GATX CORP Earnings 2Q18</t>
  </si>
  <si>
    <t>CHART INDUSTRIES INC Earnings 2Q18</t>
  </si>
  <si>
    <t>NUCOR CORP Earnings 2Q18</t>
  </si>
  <si>
    <t>NVR INC Earnings 2Q18</t>
  </si>
  <si>
    <t>PEOPLE'S UNITED FINANCIAL Earnings 2Q18</t>
  </si>
  <si>
    <t>SKECHERS USA INC-CL A Earnings 2Q18</t>
  </si>
  <si>
    <t>SNAP-ON INC Earnings 2Q18</t>
  </si>
  <si>
    <t>SYNTEL INC Earnings 2Q18</t>
  </si>
  <si>
    <t>UNITED CONTINENTAL HOLDINGS PEAD 2Q18</t>
  </si>
  <si>
    <t>WERNER ENTERPRISES INC Earnings 2Q18</t>
  </si>
  <si>
    <t>CADUSD</t>
  </si>
  <si>
    <t>PTC INC PEAD 2Q18</t>
  </si>
  <si>
    <t>CITIZENS FINANCIAL GROUP Earnings 2Q18</t>
  </si>
  <si>
    <t>MOBILE MINI INC Earnings 2Q18</t>
  </si>
  <si>
    <t>RLI CORP PEAD 2Q18</t>
  </si>
  <si>
    <t>STEVEN MADDEN LTD Earnings 2Q18</t>
  </si>
  <si>
    <t>SYNCHRONY FINANCIAL Earnings 2Q18</t>
  </si>
  <si>
    <t>DOVER CORP Value-L/S</t>
  </si>
  <si>
    <t>46590V100</t>
  </si>
  <si>
    <t>BD3BX01</t>
  </si>
  <si>
    <t>SYNTEL INC PEAD 2Q18</t>
  </si>
  <si>
    <t>SKECHERS USA INC-CL A PEAD 2Q18</t>
  </si>
  <si>
    <t>CHART INDUSTRIES INC PEAD 2Q18</t>
  </si>
  <si>
    <t>ALLIANCE DATA SYSTEMS CORP PEAD 2Q18</t>
  </si>
  <si>
    <t>WW GRAINGER INC PEAD 2Q18</t>
  </si>
  <si>
    <t>HASBRO INC Earnings 2Q18</t>
  </si>
  <si>
    <t>INSTEEL INDUSTRIES INC Earnings 2Q18</t>
  </si>
  <si>
    <t>KEYCORP PEAD 2Q18</t>
  </si>
  <si>
    <t>LENNOX INTERNATIONAL INC Earnings 2Q18</t>
  </si>
  <si>
    <t>RUSH ENTERPRISES INC-CL A Earnings 2Q18</t>
  </si>
  <si>
    <t>SANMINA CORP Earnings 2Q18</t>
  </si>
  <si>
    <t>ATLASSIAN CORP PLC-CLASS A PEAD 2Q18</t>
  </si>
  <si>
    <t>TENNANT CO Earnings 2Q18</t>
  </si>
  <si>
    <t>ZIONS BANCORPORATION Earnings 2Q18</t>
  </si>
  <si>
    <t>JBG SMITH PROPERTIES (Spin-Off) Value-L/S</t>
  </si>
  <si>
    <t>VICR</t>
  </si>
  <si>
    <t>MOBILE MINI INC PEAD 2Q18</t>
  </si>
  <si>
    <t>ASBURY AUTOMOTIVE GROUP Earnings 2Q18</t>
  </si>
  <si>
    <t>ALLEGHENY TECHNOLOGIES INC Earnings 2Q18</t>
  </si>
  <si>
    <t>POPULAR INC Earnings 2Q18</t>
  </si>
  <si>
    <t>COVENANT TRANSPORT GRP-CL A Earnings 2Q18</t>
  </si>
  <si>
    <t>FCB FINANCIAL HOLDINGS-CL A Earnings 2Q18</t>
  </si>
  <si>
    <t>CORNING INC Earnings 2Q18</t>
  </si>
  <si>
    <t>HARLEY-DAVIDSON INC Earnings 2Q18</t>
  </si>
  <si>
    <t>INPHI CORP Earnings 2Q18</t>
  </si>
  <si>
    <t>MB FINANCIAL INC Earnings 2Q18</t>
  </si>
  <si>
    <t>MKS INSTRUMENTS INC Earnings 2Q18</t>
  </si>
  <si>
    <t>PULTEGROUP INC Earnings 2Q18</t>
  </si>
  <si>
    <t>SANTANDER CONSUMER USA HOLDI Earnings 2Q18</t>
  </si>
  <si>
    <t>SIX FLAGS ENTERTAINMENT CORP Earnings 2Q18</t>
  </si>
  <si>
    <t>US SILICA HOLDINGS INC Earnings 2Q18</t>
  </si>
  <si>
    <t>STERLING BANCORP/DE Earnings 2Q18</t>
  </si>
  <si>
    <t>TECK RESOURCES LTD-CLS B Earnings 2Q18</t>
  </si>
  <si>
    <t>TERADYNE INC Earnings 2Q18</t>
  </si>
  <si>
    <t>TEXAS INSTRUMENTS INC Earnings 2Q18</t>
  </si>
  <si>
    <t>VICOR CORP Earnings 2Q18</t>
  </si>
  <si>
    <t>WABTEC CORP Earnings 2Q18</t>
  </si>
  <si>
    <t>BTU</t>
  </si>
  <si>
    <t>LOB</t>
  </si>
  <si>
    <t>SPY Shares</t>
  </si>
  <si>
    <t>SPY P&amp;L</t>
  </si>
  <si>
    <t>BDVJJQ5</t>
  </si>
  <si>
    <t>SANMINA CORP PEAD 2Q18</t>
  </si>
  <si>
    <t>INSTEEL INDUSTRIES INC PEAD 2Q18</t>
  </si>
  <si>
    <t>ALLEGIANT TRAVEL CO Earnings 2Q18</t>
  </si>
  <si>
    <t>ALASKA AIR GROUP INC PEAD 2Q18</t>
  </si>
  <si>
    <t>AMERIPRISE FINANCIAL INC PEAD 2Q18</t>
  </si>
  <si>
    <t>TD AMERITRADE HOLDING CORP PEAD 2Q18</t>
  </si>
  <si>
    <t>ANTERO RESOURCES CORP Earnings 2Q18</t>
  </si>
  <si>
    <t>ASPEN TECHNOLOGY INC Earnings 2Q18</t>
  </si>
  <si>
    <t>NATUS MEDICAL INC Earnings 2Q18</t>
  </si>
  <si>
    <t>BRINK'S CO/THE Earnings 2Q18</t>
  </si>
  <si>
    <t>BIOTELEMETRY INC Earnings 2Q18</t>
  </si>
  <si>
    <t>BRIGGS &amp; STRATTON Earnings 2Q18</t>
  </si>
  <si>
    <t>PEABODY ENERGY CORP Earnings 2Q18</t>
  </si>
  <si>
    <t>BDVPZV0</t>
  </si>
  <si>
    <t>CHEESECAKE FACTORY INC/THE Earnings 2Q18</t>
  </si>
  <si>
    <t>CHIPOTLE MEXICAN GRILL INC Earnings 2Q18</t>
  </si>
  <si>
    <t>CENTRAL PACIFIC FINANCIAL CO Earnings 2Q18</t>
  </si>
  <si>
    <t>ECHO GLOBAL LOGISTICS INC Earnings 2Q18</t>
  </si>
  <si>
    <t>EURONET WORLDWIDE INC Earnings 2Q18</t>
  </si>
  <si>
    <t>FARO TECHNOLOGIES INC Earnings 2Q18</t>
  </si>
  <si>
    <t>F5 NETWORKS INC Earnings 2Q18</t>
  </si>
  <si>
    <t>WR GRACE &amp; CO Earnings 2Q18</t>
  </si>
  <si>
    <t>GOODYEAR TIRE &amp; RUBBER CO Earnings 2Q18</t>
  </si>
  <si>
    <t>KAISER ALUMINUM CORP Earnings 2Q18</t>
  </si>
  <si>
    <t>KNIGHT-SWIFT TRANSPORTATION Earnings 2Q18</t>
  </si>
  <si>
    <t>KRATON CORP Earnings 2Q18</t>
  </si>
  <si>
    <t>LITHIA MOTORS INC-CL A Earnings 2Q18</t>
  </si>
  <si>
    <t>LABORATORY CRP OF AMER HLDGS Earnings 2Q18</t>
  </si>
  <si>
    <t>LIVE OAK BANCSHARES INC Earnings 2Q18</t>
  </si>
  <si>
    <t>53803X105</t>
  </si>
  <si>
    <t>BYN5Z59</t>
  </si>
  <si>
    <t>LANDSTAR SYSTEM INC Earnings 2Q18</t>
  </si>
  <si>
    <t>SERVICENOW INC Earnings 2Q18</t>
  </si>
  <si>
    <t>NETGEAR INC Earnings 2Q18</t>
  </si>
  <si>
    <t>OWENS CORNING Earnings 2Q18</t>
  </si>
  <si>
    <t>OCEANEERING INTL INC Earnings 2Q18</t>
  </si>
  <si>
    <t>PENSKE AUTOMOTIVE GROUP INC Earnings 2Q18</t>
  </si>
  <si>
    <t>PLEXUS CORP Earnings 2Q18</t>
  </si>
  <si>
    <t>PAYPAL HOLDINGS INC Earnings 2Q18</t>
  </si>
  <si>
    <t>RPC INC Earnings 2Q18</t>
  </si>
  <si>
    <t>ROLLINS INC Earnings 2Q18</t>
  </si>
  <si>
    <t>SILICON LABORATORIES INC Earnings 2Q18</t>
  </si>
  <si>
    <t>TRI POINTE GROUP INC Earnings 2Q18</t>
  </si>
  <si>
    <t>TRINITY INDUSTRIES INC Earnings 2Q18</t>
  </si>
  <si>
    <t>TUPPERWARE BRANDS CORP Earnings 2Q18</t>
  </si>
  <si>
    <t>TWITTER INC Earnings 2Q18</t>
  </si>
  <si>
    <t>ULTRA CLEAN HOLDINGS INC Earnings 2Q18</t>
  </si>
  <si>
    <t>VIACOM INC-CLASS B Earnings 2Q18</t>
  </si>
  <si>
    <t>XILINX INC Earnings 2Q18</t>
  </si>
  <si>
    <t>YANDEX NV-A Earnings 2Q18</t>
  </si>
  <si>
    <t>ENVA</t>
  </si>
  <si>
    <t>SNDR</t>
  </si>
  <si>
    <t>HFWA</t>
  </si>
  <si>
    <t>NXP SEMICONDUCTORS NV Value-L/S</t>
  </si>
  <si>
    <t>VICOR CORP PEAD 2Q18</t>
  </si>
  <si>
    <t>US SILICA HOLDINGS INC PEAD 2Q18</t>
  </si>
  <si>
    <t>SANTANDER CONSUMER USA HOLDI PEAD 2Q18</t>
  </si>
  <si>
    <t>COVENANT TRANSPORT GRP-CL A PEAD 2Q18</t>
  </si>
  <si>
    <t>POPULAR INC PEAD 2Q18</t>
  </si>
  <si>
    <t>AMERICAN AIRLINES GROUP INC Earnings 2Q18</t>
  </si>
  <si>
    <t>AARON'S INC Earnings 2Q18</t>
  </si>
  <si>
    <t>ABAXIS INC Earnings 2Q18</t>
  </si>
  <si>
    <t>ABBVIE INC Earnings 2Q18</t>
  </si>
  <si>
    <t>ALLEGION PLC Earnings 2Q18</t>
  </si>
  <si>
    <t>ALEXION PHARMACEUTICALS INC Earnings 2Q18</t>
  </si>
  <si>
    <t>ARCH COAL INC - A Earnings 2Q18</t>
  </si>
  <si>
    <t>ALTISOURCE PORTFOLIO SOL Earnings 2Q18</t>
  </si>
  <si>
    <t>ATHENAHEALTH INC Earnings 2Q18</t>
  </si>
  <si>
    <t>AVNET INC Earnings 2Q18</t>
  </si>
  <si>
    <t>BRUNSWICK CORP Earnings 2Q18</t>
  </si>
  <si>
    <t>FRANKLIN RESOURCES INC Earnings 2Q18</t>
  </si>
  <si>
    <t>BLOOMIN' BRANDS INC Earnings 2Q18</t>
  </si>
  <si>
    <t>BRISTOL-MYERS SQUIBB CO Earnings 2Q18</t>
  </si>
  <si>
    <t>BOFI HOLDING INC Earnings 2Q18</t>
  </si>
  <si>
    <t>BORGWARNER INC Earnings 2Q18</t>
  </si>
  <si>
    <t>BOYD GAMING CORP Earnings 2Q18</t>
  </si>
  <si>
    <t>CALAMP CORP Earnings 2Q18</t>
  </si>
  <si>
    <t>CABOT MICROELECTRONICS CORP Earnings 2Q18</t>
  </si>
  <si>
    <t>COLUMBIA SPORTSWEAR CO Earnings 2Q18</t>
  </si>
  <si>
    <t>CREE INC PEAD 2Q18</t>
  </si>
  <si>
    <t>CARPENTER TECHNOLOGY Earnings 2Q18</t>
  </si>
  <si>
    <t>CVR ENERGY INC Earnings 2Q18</t>
  </si>
  <si>
    <t>CYPRESS SEMICONDUCTOR CORP Earnings 2Q18</t>
  </si>
  <si>
    <t>DOLBY LABORATORIES INC-CL A PEAD 2Q18</t>
  </si>
  <si>
    <t>DUNKIN' BRANDS GROUP INC Earnings 2Q18</t>
  </si>
  <si>
    <t>DOMINO'S PIZZA INC Earnings 2Q18</t>
  </si>
  <si>
    <t>ELLIE MAE INC Earnings 2Q18</t>
  </si>
  <si>
    <t>ENTEGRIS INC Earnings 2Q18</t>
  </si>
  <si>
    <t>ENOVA INTERNATIONAL INC Earnings 2Q18</t>
  </si>
  <si>
    <t>29357K103</t>
  </si>
  <si>
    <t>BRYQ4L1</t>
  </si>
  <si>
    <t>EQT CORP Earnings 2Q18</t>
  </si>
  <si>
    <t>ETHAN ALLEN INTERIORS INC Earnings 2Q18</t>
  </si>
  <si>
    <t>EXPEDIA GROUP INC Earnings 2Q18</t>
  </si>
  <si>
    <t>FIRST SOLAR INC Earnings 2Q18</t>
  </si>
  <si>
    <t>GROUP 1 AUTOMOTIVE INC Earnings 2Q18</t>
  </si>
  <si>
    <t>HAWAIIAN HOLDINGS INC PEAD 2Q18</t>
  </si>
  <si>
    <t>H&amp;E EQUIPMENT SERVICES INC Earnings 2Q18</t>
  </si>
  <si>
    <t>HERITAGE FINANCIAL CORP Earnings 2Q18</t>
  </si>
  <si>
    <t>42722X106</t>
  </si>
  <si>
    <t>MARINEMAX INC Earnings 2Q18</t>
  </si>
  <si>
    <t>ILLUMINA INC PEAD 2Q18</t>
  </si>
  <si>
    <t>WORLD FUEL SERVICES CORP Earnings 2Q18</t>
  </si>
  <si>
    <t>IROBOT CORP PEAD 2Q18</t>
  </si>
  <si>
    <t>KBR INC Earnings 2Q18</t>
  </si>
  <si>
    <t>KLA-TENCOR CORP Earnings 2Q18</t>
  </si>
  <si>
    <t>LEAR CORP Earnings 2Q18</t>
  </si>
  <si>
    <t>LEGGETT &amp; PLATT INC Earnings 2Q18</t>
  </si>
  <si>
    <t>MASCO CORP PEAD 2Q18</t>
  </si>
  <si>
    <t>MARKEL CORP PEAD 2Q18</t>
  </si>
  <si>
    <t>MERCURY SYSTEMS INC PEAD 2Q18</t>
  </si>
  <si>
    <t>MAXIM INTEGRATED PRODUCTS Earnings 2Q18</t>
  </si>
  <si>
    <t>NIELSEN HOLDINGS PLC Earnings 2Q18</t>
  </si>
  <si>
    <t>NU SKIN ENTERPRISES INC - A Earnings 2Q18</t>
  </si>
  <si>
    <t>OLD DOMINION FREIGHT LINE Earnings 2Q18</t>
  </si>
  <si>
    <t>OSI SYSTEMS INC Earnings 2Q18</t>
  </si>
  <si>
    <t>OSHKOSH CORP Earnings 2Q18</t>
  </si>
  <si>
    <t>PATRICK INDUSTRIES INC Earnings 2Q18</t>
  </si>
  <si>
    <t>PENN NATIONAL GAMING INC Earnings 2Q18</t>
  </si>
  <si>
    <t>POWER INTEGRATIONS INC Earnings 2Q18</t>
  </si>
  <si>
    <t>PROTO LABS INC Earnings 2Q18</t>
  </si>
  <si>
    <t>RADIAN GROUP INC Earnings 2Q18</t>
  </si>
  <si>
    <t>RESMED INC Earnings 2Q18</t>
  </si>
  <si>
    <t>ROGERS CORP Earnings 2Q18</t>
  </si>
  <si>
    <t>SONIC AUTOMOTIVE INC-CLASS A Earnings 2Q18</t>
  </si>
  <si>
    <t>SPIRIT AIRLINES INC Earnings 2Q18</t>
  </si>
  <si>
    <t>SCANA CORP Earnings 2Q18</t>
  </si>
  <si>
    <t>SCHNEIDER NATIONAL INC-CL B Earnings 2Q18</t>
  </si>
  <si>
    <t>80689H102</t>
  </si>
  <si>
    <t>BYVN953</t>
  </si>
  <si>
    <t>SPECTRUM BRANDS HOLDINGS INC Earnings 2Q18</t>
  </si>
  <si>
    <t>SHUTTERSTOCK INC Earnings 2Q18</t>
  </si>
  <si>
    <t>UNION PACIFIC CORP Earnings 2Q18</t>
  </si>
  <si>
    <t>VERISIGN INC Earnings 2Q18</t>
  </si>
  <si>
    <t>WESTERN DIGITAL CORP Earnings 2Q18</t>
  </si>
  <si>
    <t>WEST PHARMACEUTICAL SERVICES Earnings 2Q18</t>
  </si>
  <si>
    <t>WYNN RESORTS LTD PEAD 2Q18</t>
  </si>
  <si>
    <t>UNITED STATES STEEL CORP Earnings 2Q18</t>
  </si>
  <si>
    <t>YANDEX NV-A PEAD 2Q18</t>
  </si>
  <si>
    <t>ULTRA CLEAN HOLDINGS INC PEAD 2Q18</t>
  </si>
  <si>
    <t>TWITTER INC PEAD 2Q18</t>
  </si>
  <si>
    <t>TUPPERWARE BRANDS CORP PEAD 2Q18</t>
  </si>
  <si>
    <t>RPC INC PEAD 2Q18</t>
  </si>
  <si>
    <t>OCEANEERING INTL INC PEAD 2Q18</t>
  </si>
  <si>
    <t>NETGEAR INC PEAD 2Q18</t>
  </si>
  <si>
    <t>SERVICENOW INC PEAD 2Q18</t>
  </si>
  <si>
    <t>LIVE OAK BANCSHARES INC PEAD 2Q18</t>
  </si>
  <si>
    <t>FARO TECHNOLOGIES INC PEAD 2Q18</t>
  </si>
  <si>
    <t>ECHO GLOBAL LOGISTICS INC PEAD 2Q18</t>
  </si>
  <si>
    <t>CHIPOTLE MEXICAN GRILL INC PEAD 2Q18</t>
  </si>
  <si>
    <t>PEABODY ENERGY CORP PEAD 2Q18</t>
  </si>
  <si>
    <t>BRIGGS &amp; STRATTON PEAD 2Q18</t>
  </si>
  <si>
    <t>BRINK'S CO/THE PEAD 2Q18</t>
  </si>
  <si>
    <t>NATUS MEDICAL INC PEAD 2Q18</t>
  </si>
  <si>
    <t>ANTERO RESOURCES CORP PEAD 2Q18</t>
  </si>
  <si>
    <t>AUTOLIV INC Earnings 2Q18</t>
  </si>
  <si>
    <t>ASGN INC PEAD 2Q18</t>
  </si>
  <si>
    <t>00191U102</t>
  </si>
  <si>
    <t>BFY8W20</t>
  </si>
  <si>
    <t>ATN INTERNATIONAL INC PEAD 2Q18</t>
  </si>
  <si>
    <t>BANC OF CALIFORNIA INC Earnings 2Q18</t>
  </si>
  <si>
    <t>BENCHMARK ELECTRONICS INC PEAD 2Q18</t>
  </si>
  <si>
    <t>BIOMARIN PHARMACEUTICAL INC PEAD 2Q18</t>
  </si>
  <si>
    <t>CHARTER COMMUNICATIONS INC-A Earnings 2Q18</t>
  </si>
  <si>
    <t>CINCINNATI FINANCIAL CORP PEAD 2Q18</t>
  </si>
  <si>
    <t>SEACOR HOLDINGS INC PEAD 2Q18</t>
  </si>
  <si>
    <t>COLGATE-PALMOLIVE CO Earnings 2Q18</t>
  </si>
  <si>
    <t>CONMED CORP PEAD 2Q18</t>
  </si>
  <si>
    <t>CABOT OIL &amp; GAS CORP Earnings 2Q18</t>
  </si>
  <si>
    <t>EBAY INC PEAD 2Q18</t>
  </si>
  <si>
    <t>INTERPUBLIC GROUP OF COS INC Earnings 2Q18</t>
  </si>
  <si>
    <t>LEMAITRE VASCULAR INC PEAD 2Q18</t>
  </si>
  <si>
    <t>MEDICINES COMPANY PEAD 2Q18</t>
  </si>
  <si>
    <t>MERIT MEDICAL SYSTEMS INC PEAD 2Q18</t>
  </si>
  <si>
    <t>SJW GROUP PEAD 2Q18</t>
  </si>
  <si>
    <t>SOHU.COM INC PEAD 2Q18</t>
  </si>
  <si>
    <t>TENNECO INC Earnings 2Q18</t>
  </si>
  <si>
    <t>FLEX</t>
  </si>
  <si>
    <t>MSBI</t>
  </si>
  <si>
    <t>UNITED STATES STEEL CORP PEAD 2Q18</t>
  </si>
  <si>
    <t>WESTERN DIGITAL CORP PEAD 2Q18</t>
  </si>
  <si>
    <t>SHUTTERSTOCK INC PEAD 2Q18</t>
  </si>
  <si>
    <t>SPECTRUM BRANDS HOLDINGS INC PEAD 2Q18</t>
  </si>
  <si>
    <t>SPIRIT AIRLINES INC PEAD 2Q18</t>
  </si>
  <si>
    <t>SONIC AUTOMOTIVE INC-CLASS A PEAD 2Q18</t>
  </si>
  <si>
    <t>ROGERS CORP PEAD 2Q18</t>
  </si>
  <si>
    <t>PROTO LABS INC PEAD 2Q18</t>
  </si>
  <si>
    <t>POWER INTEGRATIONS INC PEAD 2Q18</t>
  </si>
  <si>
    <t>OSI SYSTEMS INC PEAD 2Q18</t>
  </si>
  <si>
    <t>HERITAGE FINANCIAL CORP PEAD 2Q18</t>
  </si>
  <si>
    <t>ETHAN ALLEN INTERIORS INC PEAD 2Q18</t>
  </si>
  <si>
    <t>EQT CORP PEAD 2Q18</t>
  </si>
  <si>
    <t>ENOVA INTERNATIONAL INC PEAD 2Q18</t>
  </si>
  <si>
    <t>ELLIE MAE INC PEAD 2Q18</t>
  </si>
  <si>
    <t>COLUMBIA SPORTSWEAR CO PEAD 2Q18</t>
  </si>
  <si>
    <t>CALAMP CORP PEAD 2Q18</t>
  </si>
  <si>
    <t>BORGWARNER INC PEAD 2Q18</t>
  </si>
  <si>
    <t>FRANKLIN RESOURCES INC PEAD 2Q18</t>
  </si>
  <si>
    <t>AVNET INC PEAD 2Q18</t>
  </si>
  <si>
    <t>ATHENAHEALTH INC PEAD 2Q18</t>
  </si>
  <si>
    <t>ALTISOURCE PORTFOLIO SOL PEAD 2Q18</t>
  </si>
  <si>
    <t>ARCH COAL INC - A PEAD 2Q18</t>
  </si>
  <si>
    <t>ABAXIS INC PEAD 2Q18</t>
  </si>
  <si>
    <t>ADVANCED ENERGY INDUSTRIES Earnings 2Q18</t>
  </si>
  <si>
    <t>ALLERGAN PLC Earnings 2Q18</t>
  </si>
  <si>
    <t>ALKERMES PLC PEAD 2Q18</t>
  </si>
  <si>
    <t>ALLISON TRANSMISSION HOLDING Earnings 2Q18</t>
  </si>
  <si>
    <t>AFFILIATED MANAGERS GROUP Earnings 2Q18</t>
  </si>
  <si>
    <t>APPFOLIO INC - A Earnings 2Q18</t>
  </si>
  <si>
    <t>ARCONIC INC Earnings 2Q18</t>
  </si>
  <si>
    <t>ATRICURE INC PEAD 2Q18</t>
  </si>
  <si>
    <t>ARMSTRONG WORLD INDUSTRIES Earnings 2Q18</t>
  </si>
  <si>
    <t>ANIXTER INTERNATIONAL INC PEAD 2Q18</t>
  </si>
  <si>
    <t>BLACKBAUD INC Earnings 2Q18</t>
  </si>
  <si>
    <t>COGNEX CORP Earnings 2Q18</t>
  </si>
  <si>
    <t>CHEGG INC PEAD 2Q18</t>
  </si>
  <si>
    <t>COOPER TIRE &amp; RUBBER Earnings 2Q18</t>
  </si>
  <si>
    <t>CALIFORNIA WATER SERVICE GRP PEAD 2Q18</t>
  </si>
  <si>
    <t>DRIL-QUIP INC PEAD 2Q18</t>
  </si>
  <si>
    <t>FIAT CHRYSLER AUTOMOBILES NV PEAD 2Q18</t>
  </si>
  <si>
    <t>FIRST DATA CORP- CLASS A Earnings 2Q18</t>
  </si>
  <si>
    <t>FLEX LTD PEAD 2Q18</t>
  </si>
  <si>
    <t>GREEN BANCORP INC PEAD 2Q18</t>
  </si>
  <si>
    <t>GRANITE CONSTRUCTION INC Earnings 2Q18</t>
  </si>
  <si>
    <t>INTEGRATED DEVICE TECH INC Earnings 2Q18</t>
  </si>
  <si>
    <t>IMPERVA INC PEAD 2Q18</t>
  </si>
  <si>
    <t>INOGEN INC Earnings 2Q18</t>
  </si>
  <si>
    <t>ILLINOIS TOOL WORKS PEAD 2Q18</t>
  </si>
  <si>
    <t>LKQ CORP PEAD 2Q18</t>
  </si>
  <si>
    <t>LOGMEIN INC PEAD 2Q18</t>
  </si>
  <si>
    <t>SOUTHWEST AIRLINES CO PEAD 2Q18</t>
  </si>
  <si>
    <t>MILACRON HOLDINGS CORP PEAD 2Q18</t>
  </si>
  <si>
    <t>MAGELLAN HEALTH INC PEAD 2Q18</t>
  </si>
  <si>
    <t>MONOLITHIC POWER SYSTEMS INC Earnings 2Q18</t>
  </si>
  <si>
    <t>MIDLAND STATES BANCORP INC PEAD 2Q18</t>
  </si>
  <si>
    <t>B6VRG58</t>
  </si>
  <si>
    <t>MICROSTRATEGY INC-CL A PEAD 2Q18</t>
  </si>
  <si>
    <t>MASTEC INC Earnings 2Q18</t>
  </si>
  <si>
    <t>ON SEMICONDUCTOR CORP Earnings 2Q18</t>
  </si>
  <si>
    <t>PROOFPOINT INC PEAD 2Q18</t>
  </si>
  <si>
    <t>PERKINELMER INC Earnings 2Q18</t>
  </si>
  <si>
    <t>PROS HOLDINGS INC PEAD 2Q18</t>
  </si>
  <si>
    <t>SILICOM LTD Earnings 2Q18</t>
  </si>
  <si>
    <t>SPS COMMERCE INC PEAD 2Q18</t>
  </si>
  <si>
    <t>TRUEBLUE INC Earnings 2Q18</t>
  </si>
  <si>
    <t>TENET HEALTHCARE CORP Earnings 2Q18</t>
  </si>
  <si>
    <t>GENTHERM INC PEAD 2Q18</t>
  </si>
  <si>
    <t>LENDINGTREE INC PEAD 2Q18</t>
  </si>
  <si>
    <t>TRIMAS CORP PEAD 2Q18</t>
  </si>
  <si>
    <t>US CONCRETE INC Earnings 2Q18</t>
  </si>
  <si>
    <t>VIAD CORP PEAD 2Q18</t>
  </si>
  <si>
    <t>WHITING PETROLEUM CORP Earnings 2Q18</t>
  </si>
  <si>
    <t>ON SEMICONDUCTOR CORP PEAD 2Q18</t>
  </si>
  <si>
    <t>INTERPUBLIC GROUP OF COS INC PEAD 2Q18</t>
  </si>
  <si>
    <t>CHARTER COMMUNICATIONS INC-A PEAD 2Q18</t>
  </si>
  <si>
    <t>BANC OF CALIFORNIA INC PEAD 2Q18</t>
  </si>
  <si>
    <t>APPLE INC Earnings 2Q18</t>
  </si>
  <si>
    <t>ACADIA HEALTHCARE CO INC Earnings 2Q18</t>
  </si>
  <si>
    <t>AUTONATION INC Earnings 2Q18</t>
  </si>
  <si>
    <t>BROOKS AUTOMATION INC Earnings 2Q18</t>
  </si>
  <si>
    <t>C.H. ROBINSON WORLDWIDE INC Earnings 2Q18</t>
  </si>
  <si>
    <t>CIRCOR INTERNATIONAL INC Earnings 2Q18</t>
  </si>
  <si>
    <t>COHERENT INC Earnings 2Q18</t>
  </si>
  <si>
    <t>CONCHO RESOURCES INC Earnings 2Q18</t>
  </si>
  <si>
    <t>FIVE9 INC Earnings 2Q18</t>
  </si>
  <si>
    <t>HANESBRANDS INC Earnings 2Q18</t>
  </si>
  <si>
    <t>HUNTSMAN CORP Earnings 2Q18</t>
  </si>
  <si>
    <t>HURON CONSULTING GROUP INC Earnings 2Q18</t>
  </si>
  <si>
    <t>HYSTER-YALE MATERIALS Earnings 2Q18</t>
  </si>
  <si>
    <t>IMAX CORP Earnings 2Q18</t>
  </si>
  <si>
    <t>JUNIPER NETWORKS INC Earnings 2Q18</t>
  </si>
  <si>
    <t>KFORCE INC Earnings 2Q18</t>
  </si>
  <si>
    <t>LUMBER LIQUIDATORS HOLDINGS Earnings 2Q18</t>
  </si>
  <si>
    <t>MATSON INC Earnings 2Q18</t>
  </si>
  <si>
    <t>MURPHY USA INC Earnings 2Q18</t>
  </si>
  <si>
    <t>NANOMETRICS INC Earnings 2Q18</t>
  </si>
  <si>
    <t>NCR CORPORATION Earnings 2Q18</t>
  </si>
  <si>
    <t>PGT INNOVATIONS INC Earnings 2Q18</t>
  </si>
  <si>
    <t>PIPER JAFFRAY COS PEAD 2Q18</t>
  </si>
  <si>
    <t>PLANTRONICS INC Earnings 2Q18</t>
  </si>
  <si>
    <t>QUALYS INC Earnings 2Q18</t>
  </si>
  <si>
    <t>SABRE CORP Earnings 2Q18</t>
  </si>
  <si>
    <t>SHUTTERFLY INC Earnings 2Q18</t>
  </si>
  <si>
    <t>TELEPHONE AND DATA SYSTEMS Earnings 2Q18</t>
  </si>
  <si>
    <t>TIMKEN CO Earnings 2Q18</t>
  </si>
  <si>
    <t>TAPESTRY INC Earnings 2Q18</t>
  </si>
  <si>
    <t>TRUPANION INC Earnings 2Q18</t>
  </si>
  <si>
    <t>UNDER ARMOUR INC-CLASS A Earnings 2Q18</t>
  </si>
  <si>
    <t>VOYA FINANCIAL INC Earnings 2Q18</t>
  </si>
  <si>
    <t>VIRTUS INVESTMENT PARTNERS PEAD 2Q18</t>
  </si>
  <si>
    <t>WADDELL &amp; REED FINANCIAL-A Earnings 2Q18</t>
  </si>
  <si>
    <t>WABASH NATIONAL CORP Earnings 2Q18</t>
  </si>
  <si>
    <t>WESTERN UNION CO Earnings 2Q18</t>
  </si>
  <si>
    <t>HCC</t>
  </si>
  <si>
    <t>TUSK</t>
  </si>
  <si>
    <t>FRAC</t>
  </si>
  <si>
    <t>KLX INC Value-L/S</t>
  </si>
  <si>
    <t>AUTOLIV INC Value-L/S</t>
  </si>
  <si>
    <t>WHITING PETROLEUM CORP PEAD 2Q18</t>
  </si>
  <si>
    <t>TRUEBLUE INC PEAD 2Q18</t>
  </si>
  <si>
    <t>SILICOM LTD PEAD 2Q18</t>
  </si>
  <si>
    <t>PERKINELMER INC PEAD 2Q18</t>
  </si>
  <si>
    <t>MONOLITHIC POWER SYSTEMS INC PEAD 2Q18</t>
  </si>
  <si>
    <t>INOGEN INC PEAD 2Q18</t>
  </si>
  <si>
    <t>COOPER TIRE &amp; RUBBER PEAD 2Q18</t>
  </si>
  <si>
    <t>ARCONIC INC PEAD 2Q18</t>
  </si>
  <si>
    <t>APPFOLIO INC - A PEAD 2Q18</t>
  </si>
  <si>
    <t>AFFILIATED MANAGERS GROUP PEAD 2Q18</t>
  </si>
  <si>
    <t>ACORDA THERAPEUTICS INC Earnings 2Q18</t>
  </si>
  <si>
    <t>AKAMAI TECHNOLOGIES INC PEAD 2Q18</t>
  </si>
  <si>
    <t>ANIKA THERAPEUTICS INC Earnings 2Q18</t>
  </si>
  <si>
    <t>APPTIO INC - CLASS A PEAD 2Q18</t>
  </si>
  <si>
    <t>AXOGEN INC PEAD 2Q18</t>
  </si>
  <si>
    <t>BELDEN INC Earnings 2Q18</t>
  </si>
  <si>
    <t>AVIS BUDGET GROUP INC Earnings 2Q18</t>
  </si>
  <si>
    <t>CF INDUSTRIES HOLDINGS INC Earnings 2Q18</t>
  </si>
  <si>
    <t>CONTINENTAL RESOURCES INC/OK Earnings 2Q18</t>
  </si>
  <si>
    <t>CIMPRESS NV Earnings 2Q18</t>
  </si>
  <si>
    <t>CIRRUS LOGIC INC Earnings 2Q18</t>
  </si>
  <si>
    <t>CARDIOVASCULAR SYSTEMS INC Earnings 2Q18</t>
  </si>
  <si>
    <t>CUBIC CORP Earnings 2Q18</t>
  </si>
  <si>
    <t>CVS HEALTH CORP Earnings 2Q18</t>
  </si>
  <si>
    <t>DONNELLEY FINANCIAL SOLUTION Earnings 2Q18</t>
  </si>
  <si>
    <t>ELECTRONICS FOR IMAGING PEAD 2Q18</t>
  </si>
  <si>
    <t>ESTEE LAUDER COMPANIES-CL A Earnings 2Q18</t>
  </si>
  <si>
    <t>ENERGIZER HOLDINGS INC Earnings 2Q18</t>
  </si>
  <si>
    <t>ENSIGN GROUP INC/THE Earnings 2Q18</t>
  </si>
  <si>
    <t>EXELIXIS INC Earnings 2Q18</t>
  </si>
  <si>
    <t>SPX FLOW INC Earnings 2Q18</t>
  </si>
  <si>
    <t>KEANE GROUP INC Earnings 2Q18</t>
  </si>
  <si>
    <t>48669A108</t>
  </si>
  <si>
    <t>BDGV4C7</t>
  </si>
  <si>
    <t>GENOMIC HEALTH INC Earnings 2Q18</t>
  </si>
  <si>
    <t>GENERAC HOLDINGS INC Earnings 2Q18</t>
  </si>
  <si>
    <t>GARMIN LTD Earnings 2Q18</t>
  </si>
  <si>
    <t>WARRIOR MET COAL INC Earnings 2Q18</t>
  </si>
  <si>
    <t>93627C101</t>
  </si>
  <si>
    <t>BF2X272</t>
  </si>
  <si>
    <t>HILTON GRAND VACATIONS INC Earnings 2Q18</t>
  </si>
  <si>
    <t>HEALTH INSURANCE INNOVATIO-A Earnings 2Q18</t>
  </si>
  <si>
    <t>HOLOGIC INC Earnings 2Q18</t>
  </si>
  <si>
    <t>HALYARD HEALTH INC Earnings 2Q18</t>
  </si>
  <si>
    <t>INSTRUCTURE INC PEAD 2Q18</t>
  </si>
  <si>
    <t>JAMES RIVER GROUP HOLDINGS L Earnings 2Q18</t>
  </si>
  <si>
    <t>KULICKE &amp; SOFFA INDUSTRIES Earnings 2Q18</t>
  </si>
  <si>
    <t>KENNAMETAL INC Earnings 2Q18</t>
  </si>
  <si>
    <t>LITTELFUSE INC Earnings 2Q18</t>
  </si>
  <si>
    <t>LUMENTUM HOLDINGS INC Earnings 2Q18</t>
  </si>
  <si>
    <t>LANTHEUS HOLDINGS INC Earnings 2Q18</t>
  </si>
  <si>
    <t>MASIMO CORP Earnings 2Q18</t>
  </si>
  <si>
    <t>MERCURY GENERAL CORP PEAD 2Q18</t>
  </si>
  <si>
    <t>MACQUARIE INFRASTRUCTURE COR Earnings 2Q18</t>
  </si>
  <si>
    <t>MRC GLOBAL INC Earnings 2Q18</t>
  </si>
  <si>
    <t>ENPRO INDUSTRIES INC Earnings 2Q18</t>
  </si>
  <si>
    <t>INSIGHT ENTERPRISES INC Earnings 2Q18</t>
  </si>
  <si>
    <t>NUTRISYSTEM INC PEAD 2Q18</t>
  </si>
  <si>
    <t>NOVA MEASURING INSTRUMENTS Earnings 2Q18</t>
  </si>
  <si>
    <t>ORTHOFIX INTERNATIONAL NV PEAD 2Q18</t>
  </si>
  <si>
    <t>ORASURE TECHNOLOGIES INC Earnings 2Q18</t>
  </si>
  <si>
    <t>QORVO INC Earnings 2Q18</t>
  </si>
  <si>
    <t>QUAD GRAPHICS INC Earnings 2Q18</t>
  </si>
  <si>
    <t>RSP PERMIAN INC Earnings 2Q18</t>
  </si>
  <si>
    <t>RUDOLPH TECHNOLOGIES INC Earnings 2Q18</t>
  </si>
  <si>
    <t>SPIRIT AEROSYSTEMS HOLD-CL A Earnings 2Q18</t>
  </si>
  <si>
    <t>STONERIDGE INC Earnings 2Q18</t>
  </si>
  <si>
    <t>STRATASYS LTD Earnings 2Q18</t>
  </si>
  <si>
    <t>TEREX CORP Earnings 2Q18</t>
  </si>
  <si>
    <t>TRINET GROUP INC PEAD 2Q18</t>
  </si>
  <si>
    <t>TESLA INC Earnings 2Q18</t>
  </si>
  <si>
    <t>MAMMOTH ENERGY SERVICES INC Earnings 2Q18</t>
  </si>
  <si>
    <t>56155L108</t>
  </si>
  <si>
    <t>BDBFK59</t>
  </si>
  <si>
    <t>UNITED THERAPEUTICS CORP Earnings 2Q18</t>
  </si>
  <si>
    <t>VARONIS SYSTEMS INC PEAD 2Q18</t>
  </si>
  <si>
    <t>WILLIAMS COS INC Earnings 2Q18</t>
  </si>
  <si>
    <t>XPO LOGISTICS INC Earnings 2Q18</t>
  </si>
  <si>
    <t>nVent Electric Spin-Off</t>
  </si>
  <si>
    <t>NVT</t>
  </si>
  <si>
    <t>NVENT ELECTRIC PLC Value-L/S</t>
  </si>
  <si>
    <t>DENN</t>
  </si>
  <si>
    <t>BBSI</t>
  </si>
  <si>
    <t>BXC</t>
  </si>
  <si>
    <t>LPSN</t>
  </si>
  <si>
    <t>TAPESTRY INC PEAD 2Q18</t>
  </si>
  <si>
    <t>SHUTTERFLY INC PEAD 2Q18</t>
  </si>
  <si>
    <t>QUAD GRAPHICS INC PEAD 2Q18</t>
  </si>
  <si>
    <t>QUALYS INC PEAD 2Q18</t>
  </si>
  <si>
    <t>PLANTRONICS INC PEAD 2Q18</t>
  </si>
  <si>
    <t>PGT INNOVATIONS INC PEAD 2Q18</t>
  </si>
  <si>
    <t>MURPHY USA INC PEAD 2Q18</t>
  </si>
  <si>
    <t>LUMBER LIQUIDATORS HOLDINGS PEAD 2Q18</t>
  </si>
  <si>
    <t>IMAX CORP PEAD 2Q18</t>
  </si>
  <si>
    <t>HANESBRANDS INC PEAD 2Q18</t>
  </si>
  <si>
    <t>FIVE9 INC PEAD 2Q18</t>
  </si>
  <si>
    <t>CONCHO RESOURCES INC PEAD 2Q18</t>
  </si>
  <si>
    <t>COHERENT INC PEAD 2Q18</t>
  </si>
  <si>
    <t>AAON INC Earnings 2Q18</t>
  </si>
  <si>
    <t>ATLAS AIR WORLDWIDE HOLDINGS Earnings 2Q18</t>
  </si>
  <si>
    <t>ASSURED GUARANTY LTD Earnings 2Q18</t>
  </si>
  <si>
    <t>ALARM.COM HOLDINGS INC Earnings 2Q18</t>
  </si>
  <si>
    <t>AMAG PHARMACEUTICALS INC Earnings 2Q18</t>
  </si>
  <si>
    <t>ARISTA NETWORKS INC Earnings 2Q18</t>
  </si>
  <si>
    <t>ANADARKO PETROLEUM CORP PEAD 2Q18</t>
  </si>
  <si>
    <t>ARROW ELECTRONICS INC Earnings 2Q18</t>
  </si>
  <si>
    <t>BARRETT BUSINESS SVCS INC PEAD 2Q18</t>
  </si>
  <si>
    <t>B&amp;G FOODS INC Earnings 2Q18</t>
  </si>
  <si>
    <t>SOTHEBY'S Earnings 2Q18</t>
  </si>
  <si>
    <t>BENEFITFOCUS INC Earnings 2Q18</t>
  </si>
  <si>
    <t>GLOBAL BRASS &amp; COPPER HOLDIN Earnings 2Q18</t>
  </si>
  <si>
    <t>BLUELINX HOLDINGS INC Earnings 2Q18</t>
  </si>
  <si>
    <t>09624H208</t>
  </si>
  <si>
    <t>BYQLZ65</t>
  </si>
  <si>
    <t>CAMBREX CORP Earnings 2Q18</t>
  </si>
  <si>
    <t>CONTINENTAL BUILDING PRODUCT Earnings 2Q18</t>
  </si>
  <si>
    <t>CHEMOURS CO/THE Earnings 2Q18</t>
  </si>
  <si>
    <t>CENTURY ALUMINUM COMPANY Earnings 2Q18</t>
  </si>
  <si>
    <t>COLFAX CORP Earnings 2Q18</t>
  </si>
  <si>
    <t>CONCERT PHARMACEUTICALS INC Earnings 2Q18</t>
  </si>
  <si>
    <t>COMMSCOPE HOLDING CO INC PEAD 2Q18</t>
  </si>
  <si>
    <t>CRAY INC PEAD 2Q18</t>
  </si>
  <si>
    <t>CALIFORNIA RESOURCES CORP Earnings 2Q18</t>
  </si>
  <si>
    <t>CATALENT INC PEAD 2Q18</t>
  </si>
  <si>
    <t>CONTROL4 CORP Earnings 2Q18</t>
  </si>
  <si>
    <t>CYBERARK SOFTWARE LTD/ISRAEL Earnings 2Q18</t>
  </si>
  <si>
    <t>DENNY'S CORP PEAD 2Q18</t>
  </si>
  <si>
    <t>24869P104</t>
  </si>
  <si>
    <t>DAVITA INC Earnings 2Q18</t>
  </si>
  <si>
    <t>DEVON ENERGY CORP PEAD 2Q18</t>
  </si>
  <si>
    <t>BRINKER INTERNATIONAL INC PEAD 2Q18</t>
  </si>
  <si>
    <t>EDGEWELL PERSONAL CARE CO Earnings 2Q18</t>
  </si>
  <si>
    <t>ESTERLINE TECHNOLOGIES CORP Earnings 2Q18</t>
  </si>
  <si>
    <t>FLEETCOR TECHNOLOGIES INC Earnings 2Q18</t>
  </si>
  <si>
    <t>GREENHILL &amp; CO INC Earnings 2Q18</t>
  </si>
  <si>
    <t>GRUBHUB INC PEAD 2Q18</t>
  </si>
  <si>
    <t>HOWARD HUGHES CORP/THE PEAD 2Q18</t>
  </si>
  <si>
    <t>HUNTINGTON INGALLS INDUSTRIE Earnings 2Q18</t>
  </si>
  <si>
    <t>ILG INC Earnings 2Q18</t>
  </si>
  <si>
    <t>INCYTE CORP PEAD 2Q18</t>
  </si>
  <si>
    <t>INTEGER HOLDINGS CORP Earnings 2Q18</t>
  </si>
  <si>
    <t>JOHN BEAN TECHNOLOGIES CORP PEAD 2Q18</t>
  </si>
  <si>
    <t>LYDALL INC PEAD 2Q18</t>
  </si>
  <si>
    <t>LIVEPERSON INC Earnings 2Q18</t>
  </si>
  <si>
    <t>LIVE NATION ENTERTAINMENT IN Earnings 2Q18</t>
  </si>
  <si>
    <t>MDC HOLDINGS INC Earnings 2Q18</t>
  </si>
  <si>
    <t>MEDIFAST INC Earnings 2Q18</t>
  </si>
  <si>
    <t>MERCK &amp; CO. INC. PEAD 2Q18</t>
  </si>
  <si>
    <t>MSG NETWORKS INC- A Earnings 2Q18</t>
  </si>
  <si>
    <t>MERITOR INC Earnings 2Q18</t>
  </si>
  <si>
    <t>MACOM TECHNOLOGY SOLUTIONS H PEAD 2Q18</t>
  </si>
  <si>
    <t>NOBLE ENERGY INC PEAD 2Q18</t>
  </si>
  <si>
    <t>NEW MEDIA INVESTMENT GROUP Earnings 2Q18</t>
  </si>
  <si>
    <t>NRG ENERGY INC Earnings 2Q18</t>
  </si>
  <si>
    <t>NETSCOUT SYSTEMS INC Earnings 2Q18</t>
  </si>
  <si>
    <t>INTELLIA THERAPEUTICS INC PEAD 2Q18</t>
  </si>
  <si>
    <t>NUVASIVE INC PEAD 2Q18</t>
  </si>
  <si>
    <t>NEW YORK TIMES CO-A Earnings 2Q18</t>
  </si>
  <si>
    <t>UNIVERSAL DISPLAY CORP Earnings 2Q18</t>
  </si>
  <si>
    <t>PAYLOCITY HOLDING CORP Earnings 2Q18</t>
  </si>
  <si>
    <t>PENNYMAC FINANCIAL SERVICE-A Earnings 2Q18</t>
  </si>
  <si>
    <t>INSULET CORP Earnings 2Q18</t>
  </si>
  <si>
    <t>POST HOLDINGS INC Earnings 2Q18</t>
  </si>
  <si>
    <t>REGENERON PHARMACEUTICALS Earnings 2Q18</t>
  </si>
  <si>
    <t>REALOGY HOLDINGS CORP Earnings 2Q18</t>
  </si>
  <si>
    <t>REALPAGE INC Earnings 2Q18</t>
  </si>
  <si>
    <t>RETROPHIN INC PEAD 2Q18</t>
  </si>
  <si>
    <t>SALLY BEAUTY HOLDINGS INC Earnings 2Q18</t>
  </si>
  <si>
    <t>SEALED AIR CORP Earnings 2Q18</t>
  </si>
  <si>
    <t>SPROUTS FARMERS MARKET INC Earnings 2Q18</t>
  </si>
  <si>
    <t>SHAKE SHACK INC - CLASS A Earnings 2Q18</t>
  </si>
  <si>
    <t>SHENANDOAH TELECOMMUNICATION Earnings 2Q18</t>
  </si>
  <si>
    <t>SM ENERGY CO Earnings 2Q18</t>
  </si>
  <si>
    <t>SPARTAN MOTORS INC Earnings 2Q18</t>
  </si>
  <si>
    <t>STAMPS.COM INC Earnings 2Q18</t>
  </si>
  <si>
    <t>SIERRA WIRELESS INC Earnings 2Q18</t>
  </si>
  <si>
    <t>SKYWORKS SOLUTIONS INC Earnings 2Q18</t>
  </si>
  <si>
    <t>TERADATA CORP Earnings 2Q18</t>
  </si>
  <si>
    <t>TELADOC INC PEAD 2Q18</t>
  </si>
  <si>
    <t>TELEFLEX INC Earnings 2Q18</t>
  </si>
  <si>
    <t>TREEHOUSE FOODS INC Earnings 2Q18</t>
  </si>
  <si>
    <t>TPI COMPOSITES INC Earnings 2Q18</t>
  </si>
  <si>
    <t>TEMPUR SEALY INTERNATIONAL I Earnings 2Q18</t>
  </si>
  <si>
    <t>TARGA RESOURCES CORP Earnings 2Q18</t>
  </si>
  <si>
    <t>VULCAN MATERIALS CO Earnings 2Q18</t>
  </si>
  <si>
    <t>VAREX IMAGING CORP Earnings 2Q18</t>
  </si>
  <si>
    <t>ENERGOUS CORP PEAD 2Q18</t>
  </si>
  <si>
    <t>WEB.COM GROUP INC Earnings 2Q18</t>
  </si>
  <si>
    <t>WINGSTOP INC Earnings 2Q18</t>
  </si>
  <si>
    <t>WESTLAKE CHEMICAL CORP Earnings 2Q18</t>
  </si>
  <si>
    <t>WEIGHT WATCHERS INTL INC Earnings 2Q18</t>
  </si>
  <si>
    <t>WORLD WRESTLING ENTERTAIN-A Earnings 2Q18</t>
  </si>
  <si>
    <t>INTERSECT ENT INC PEAD 2Q18</t>
  </si>
  <si>
    <t>XPERI CORP Earnings 2Q18</t>
  </si>
  <si>
    <t>ZAYO GROUP HOLDINGS INC Earnings 2Q18</t>
  </si>
  <si>
    <t>ZENDESK INC PEAD 2Q18</t>
  </si>
  <si>
    <t>WPX</t>
  </si>
  <si>
    <t>IQV</t>
  </si>
  <si>
    <t>PJT</t>
  </si>
  <si>
    <t>WK</t>
  </si>
  <si>
    <t>EXTN</t>
  </si>
  <si>
    <t>WILLIAMS COS INC PEAD 2Q18</t>
  </si>
  <si>
    <t>TESLA INC PEAD 2Q18</t>
  </si>
  <si>
    <t>STRATASYS LTD PEAD 2Q18</t>
  </si>
  <si>
    <t>ORASURE TECHNOLOGIES INC PEAD 2Q18</t>
  </si>
  <si>
    <t>NOVA MEASURING INSTRUMENTS PEAD 2Q18</t>
  </si>
  <si>
    <t>INSIGHT ENTERPRISES INC PEAD 2Q18</t>
  </si>
  <si>
    <t>ENPRO INDUSTRIES INC PEAD 2Q18</t>
  </si>
  <si>
    <t>MACQUARIE INFRASTRUCTURE COR PEAD 2Q18</t>
  </si>
  <si>
    <t>MASIMO CORP PEAD 2Q18</t>
  </si>
  <si>
    <t>KENNAMETAL INC PEAD 2Q18</t>
  </si>
  <si>
    <t>HOLOGIC INC PEAD 2Q18</t>
  </si>
  <si>
    <t>HEALTH INSURANCE INNOVATIO-A PEAD 2Q18</t>
  </si>
  <si>
    <t>HILTON GRAND VACATIONS INC PEAD 2Q18</t>
  </si>
  <si>
    <t>GENOMIC HEALTH INC PEAD 2Q18</t>
  </si>
  <si>
    <t>KEANE GROUP INC PEAD 2Q18</t>
  </si>
  <si>
    <t>ENERGIZER HOLDINGS INC PEAD 2Q18</t>
  </si>
  <si>
    <t>CIRRUS LOGIC INC PEAD 2Q18</t>
  </si>
  <si>
    <t>BELDEN INC PEAD 2Q18</t>
  </si>
  <si>
    <t>ACORDA THERAPEUTICS INC PEAD 2Q18</t>
  </si>
  <si>
    <t>AMERISOURCEBERGEN CORP PEAD 2Q18</t>
  </si>
  <si>
    <t>AXCELIS TECHNOLOGIES INC PEAD 2Q18</t>
  </si>
  <si>
    <t>AEGION CORP PEAD 2Q18</t>
  </si>
  <si>
    <t>APACHE CORP PEAD 2Q18</t>
  </si>
  <si>
    <t>BUNGE LTD PEAD 2Q18</t>
  </si>
  <si>
    <t>BLUEPRINT MEDICINES CORP PEAD 2Q18</t>
  </si>
  <si>
    <t>CBOE GLOBAL MARKETS INC Earnings 2Q18</t>
  </si>
  <si>
    <t>CHINA BIOLOGIC PRODUCTS HOLD Earnings 2Q18</t>
  </si>
  <si>
    <t>CELGENE CORP Earnings 2Q18</t>
  </si>
  <si>
    <t>TABLEAU SOFTWARE INC-CL A PEAD 2Q18</t>
  </si>
  <si>
    <t>DINE BRANDS GLOBAL INC PEAD 2Q18</t>
  </si>
  <si>
    <t>ESSENT GROUP LTD Earnings 2Q18</t>
  </si>
  <si>
    <t>ESPERION THERAPEUTICS INC PEAD 2Q18</t>
  </si>
  <si>
    <t>EXTERRAN CORP PEAD 2Q18</t>
  </si>
  <si>
    <t>30227H106</t>
  </si>
  <si>
    <t>BYMC5T5</t>
  </si>
  <si>
    <t>FIREEYE INC PEAD 2Q18</t>
  </si>
  <si>
    <t>HILLENBRAND INC PEAD 2Q18</t>
  </si>
  <si>
    <t>HARSCO CORP PEAD 2Q18</t>
  </si>
  <si>
    <t>HESKA CORP Earnings 2Q18</t>
  </si>
  <si>
    <t>HUMANA INC PEAD 2Q18</t>
  </si>
  <si>
    <t>ION GEOPHYSICAL CORP PEAD 2Q18</t>
  </si>
  <si>
    <t>IONIS PHARMACEUTICALS INC Earnings 2Q18</t>
  </si>
  <si>
    <t>IQVIA HOLDINGS INC PEAD 2Q18</t>
  </si>
  <si>
    <t>46266C105</t>
  </si>
  <si>
    <t>BDR73G1</t>
  </si>
  <si>
    <t>IRHYTHM TECHNOLOGIES INC PEAD 2Q18</t>
  </si>
  <si>
    <t>KRAFT HEINZ CO/THE PEAD 2Q18</t>
  </si>
  <si>
    <t>LIBERTY BROADBAND-A PEAD 2Q18</t>
  </si>
  <si>
    <t>LCI INDUSTRIES Earnings 2Q18</t>
  </si>
  <si>
    <t>LHC GROUP INC PEAD 2Q18</t>
  </si>
  <si>
    <t>LIVANOVA PLC PEAD 2Q18</t>
  </si>
  <si>
    <t>NEWELL BRANDS INC Earnings 2Q18</t>
  </si>
  <si>
    <t>NXP SEMICONDUCTORS NV PEAD 2Q18</t>
  </si>
  <si>
    <t>PDC ENERGY INC PEAD 2Q18</t>
  </si>
  <si>
    <t>PJT PARTNERS INC - A PEAD 2Q18</t>
  </si>
  <si>
    <t>69343T107</t>
  </si>
  <si>
    <t>BYNWB63</t>
  </si>
  <si>
    <t>PIONEER NATURAL RESOURCES CO PEAD 2Q18</t>
  </si>
  <si>
    <t>ROYAL GOLD INC PEAD 2Q18</t>
  </si>
  <si>
    <t>GIBRALTAR INDUSTRIES INC Earnings 2Q18</t>
  </si>
  <si>
    <t>SITEONE LANDSCAPE SUPPLY INC PEAD 2Q18</t>
  </si>
  <si>
    <t>SODASTREAM INTERNATIONAL LTD PEAD 2Q18</t>
  </si>
  <si>
    <t>SQUARE INC - A PEAD 2Q18</t>
  </si>
  <si>
    <t>MOLSON COORS BREWING CO -B PEAD 2Q18</t>
  </si>
  <si>
    <t>TRITON INTERNATIONAL LTD/BER Earnings 2Q18</t>
  </si>
  <si>
    <t>VF CORP Earnings 2Q18</t>
  </si>
  <si>
    <t>VIRTU FINANCIAL INC-CLASS A Earnings 2Q18</t>
  </si>
  <si>
    <t>WORKIVA INC PEAD 2Q18</t>
  </si>
  <si>
    <t>98139A105</t>
  </si>
  <si>
    <t>BSS6HY8</t>
  </si>
  <si>
    <t>WPX ENERGY INC PEAD 2Q18</t>
  </si>
  <si>
    <t>98212B103</t>
  </si>
  <si>
    <t>B40PCD9</t>
  </si>
  <si>
    <t>WHITE MOUNTAINS INSURANCE GP PEAD 2Q18</t>
  </si>
  <si>
    <t>NGHC</t>
  </si>
  <si>
    <t>CJ</t>
  </si>
  <si>
    <t>TVPT</t>
  </si>
  <si>
    <t>GLYC</t>
  </si>
  <si>
    <t>03755L104</t>
  </si>
  <si>
    <t>BFXZQZ3</t>
  </si>
  <si>
    <t>XPERI CORP PEAD 2Q18</t>
  </si>
  <si>
    <t>WEIGHT WATCHERS INTL INC PEAD 2Q18</t>
  </si>
  <si>
    <t>WEB.COM GROUP INC PEAD 2Q18</t>
  </si>
  <si>
    <t>TPI COMPOSITES INC PEAD 2Q18</t>
  </si>
  <si>
    <t>TERADATA CORP PEAD 2Q18</t>
  </si>
  <si>
    <t>STAMPS.COM INC PEAD 2Q18</t>
  </si>
  <si>
    <t>SM ENERGY CO PEAD 2Q18</t>
  </si>
  <si>
    <t>SHENANDOAH TELECOMMUNICATION PEAD 2Q18</t>
  </si>
  <si>
    <t>SEALED AIR CORP PEAD 2Q18</t>
  </si>
  <si>
    <t>REALPAGE INC PEAD 2Q18</t>
  </si>
  <si>
    <t>REALOGY HOLDINGS CORP PEAD 2Q18</t>
  </si>
  <si>
    <t>INSULET CORP PEAD 2Q18</t>
  </si>
  <si>
    <t>UNIVERSAL DISPLAY CORP PEAD 2Q18</t>
  </si>
  <si>
    <t>NEW YORK TIMES CO-A PEAD 2Q18</t>
  </si>
  <si>
    <t>NETSCOUT SYSTEMS INC PEAD 2Q18</t>
  </si>
  <si>
    <t>MERITOR INC PEAD 2Q18</t>
  </si>
  <si>
    <t>MSG NETWORKS INC- A PEAD 2Q18</t>
  </si>
  <si>
    <t>MEDIFAST INC PEAD 2Q18</t>
  </si>
  <si>
    <t>MDC HOLDINGS INC PEAD 2Q18</t>
  </si>
  <si>
    <t>LIVEPERSON INC PEAD 2Q18</t>
  </si>
  <si>
    <t>INTEGER HOLDINGS CORP PEAD 2Q18</t>
  </si>
  <si>
    <t>EDGEWELL PERSONAL CARE CO PEAD 2Q18</t>
  </si>
  <si>
    <t>CYBERARK SOFTWARE LTD/ISRAEL PEAD 2Q18</t>
  </si>
  <si>
    <t>CONTROL4 CORP PEAD 2Q18</t>
  </si>
  <si>
    <t>CHEMOURS CO/THE PEAD 2Q18</t>
  </si>
  <si>
    <t>BLUELINX HOLDINGS INC PEAD 2Q18</t>
  </si>
  <si>
    <t>SOTHEBY'S PEAD 2Q18</t>
  </si>
  <si>
    <t>B&amp;G FOODS INC PEAD 2Q18</t>
  </si>
  <si>
    <t>AMAG PHARMACEUTICALS INC PEAD 2Q18</t>
  </si>
  <si>
    <t>ALARM.COM HOLDINGS INC PEAD 2Q18</t>
  </si>
  <si>
    <t>ASSURED GUARANTY LTD PEAD 2Q18</t>
  </si>
  <si>
    <t>ATLAS AIR WORLDWIDE HOLDINGS PEAD 2Q18</t>
  </si>
  <si>
    <t>ACACIA COMMUNICATIONS INC PEAD 2Q18</t>
  </si>
  <si>
    <t>ALNYLAM PHARMACEUTICALS INC PEAD 2Q18</t>
  </si>
  <si>
    <t>AIR TRANSPORT SERVICES GROUP Earnings 2Q18</t>
  </si>
  <si>
    <t>BECTON DICKINSON AND CO PEAD 2Q18</t>
  </si>
  <si>
    <t>BLACKLINE INC PEAD 2Q18</t>
  </si>
  <si>
    <t>CARDTRONICS PLC - A PEAD 2Q18</t>
  </si>
  <si>
    <t>CENTRAL GARDEN &amp; PET CO Earnings 2Q18</t>
  </si>
  <si>
    <t>C&amp;J ENERGY SERVICES INC PEAD 2Q18</t>
  </si>
  <si>
    <t>12674R100</t>
  </si>
  <si>
    <t>BD8PMN4</t>
  </si>
  <si>
    <t>CARRIZO OIL &amp; GAS INC Earnings 2Q18</t>
  </si>
  <si>
    <t>CASELLA WASTE SYSTEMS INC-A PEAD 2Q18</t>
  </si>
  <si>
    <t>DELEK US HOLDINGS INC Earnings 2Q18</t>
  </si>
  <si>
    <t>EMERGENT BIOSOLUTIONS INC PEAD 2Q18</t>
  </si>
  <si>
    <t>EDITAS MEDICINE INC PEAD 2Q18</t>
  </si>
  <si>
    <t>ENVISION HEALTHCARE CORP Earnings 2Q18</t>
  </si>
  <si>
    <t>FLUOR CORP PEAD 2Q18</t>
  </si>
  <si>
    <t>FABRINET Earnings 2Q18</t>
  </si>
  <si>
    <t>FRESHPET INC Earnings 2Q18</t>
  </si>
  <si>
    <t>GLYCOMIMETICS INC PEAD 2Q18</t>
  </si>
  <si>
    <t>38000Q102</t>
  </si>
  <si>
    <t>BG3G1D6</t>
  </si>
  <si>
    <t>GREEN PLAINS INC Earnings 2Q18</t>
  </si>
  <si>
    <t>GTT COMMUNICATIONS INC PEAD 2Q18</t>
  </si>
  <si>
    <t>HAYNES INTERNATIONAL INC PEAD 2Q18</t>
  </si>
  <si>
    <t>INTERXION HOLDING NV PEAD 2Q18</t>
  </si>
  <si>
    <t>J2 GLOBAL INC Earnings 2Q18</t>
  </si>
  <si>
    <t>KOPPERS HOLDINGS INC PEAD 2Q18</t>
  </si>
  <si>
    <t>MOSAIC CO/THE Earnings 2Q18</t>
  </si>
  <si>
    <t>MANITOWOC COMPANY INC Earnings 2Q18</t>
  </si>
  <si>
    <t>BDFCGV4</t>
  </si>
  <si>
    <t>NATIONAL GENERAL HLDGS Earnings 2Q18</t>
  </si>
  <si>
    <t>BJ35QL7</t>
  </si>
  <si>
    <t>NV5 GLOBAL INC PEAD 2Q18</t>
  </si>
  <si>
    <t>PARSLEY ENERGY INC-CLASS A PEAD 2Q18</t>
  </si>
  <si>
    <t>PETMED EXPRESS INC Earnings 2Q18</t>
  </si>
  <si>
    <t>PREMIER INC-CLASS A Earnings 2Q18</t>
  </si>
  <si>
    <t>DOUGLAS DYNAMICS INC Earnings 2Q18</t>
  </si>
  <si>
    <t>RESOLUTE ENERGY CORP Earnings 2Q18</t>
  </si>
  <si>
    <t>RAYONIER ADVANCED MATERIALS Earnings 2Q18</t>
  </si>
  <si>
    <t>SAGE THERAPEUTICS INC PEAD 2Q18</t>
  </si>
  <si>
    <t>SPECTRUM PHARMACEUTICALS INC PEAD 2Q18</t>
  </si>
  <si>
    <t>SPX CORP PEAD 2Q18</t>
  </si>
  <si>
    <t>SAREPTA THERAPEUTICS INC PEAD 2Q18</t>
  </si>
  <si>
    <t>STEWART INFORMATION SERVICES PEAD 2Q18</t>
  </si>
  <si>
    <t>SYKES ENTERPRISES INC Earnings 2Q18</t>
  </si>
  <si>
    <t>TACTILE SYSTEMS TECHNOLOGY I Earnings 2Q18</t>
  </si>
  <si>
    <t>TRIMBLE INC Earnings 2Q18</t>
  </si>
  <si>
    <t>TOWER SEMICONDUCTOR LTD Earnings 2Q18</t>
  </si>
  <si>
    <t>TESARO INC PEAD 2Q18</t>
  </si>
  <si>
    <t>TRAVELPORT WORLDWIDE LTD PEAD 2Q18</t>
  </si>
  <si>
    <t>BQV0M37</t>
  </si>
  <si>
    <t>2U INC PEAD 2Q18</t>
  </si>
  <si>
    <t>UNIVERSAL ELECTRONICS INC PEAD 2Q18</t>
  </si>
  <si>
    <t>VEECO INSTRUMENTS INC Earnings 2Q18</t>
  </si>
  <si>
    <t>WEX INC PEAD 2Q18</t>
  </si>
  <si>
    <t>JELD</t>
  </si>
  <si>
    <t>APEI</t>
  </si>
  <si>
    <t>VST</t>
  </si>
  <si>
    <t>VIRTU FINANCIAL INC-CLASS A PEAD 2Q18</t>
  </si>
  <si>
    <t>GIBRALTAR INDUSTRIES INC PEAD 2Q18</t>
  </si>
  <si>
    <t>NEWELL BRANDS INC PEAD 2Q18</t>
  </si>
  <si>
    <t>IONIS PHARMACEUTICALS INC PEAD 2Q18</t>
  </si>
  <si>
    <t>CHINA BIOLOGIC PRODUCTS HOLD PEAD 2Q18</t>
  </si>
  <si>
    <t>AXON ENTERPRISE INC Earnings 2Q18</t>
  </si>
  <si>
    <t>ACADIA PHARMACEUTICALS INC PEAD 2Q18</t>
  </si>
  <si>
    <t>ANI PHARMACEUTICALS INC Earnings 2Q18</t>
  </si>
  <si>
    <t>AMERICAN PUBLIC EDUCATION Earnings 2Q18</t>
  </si>
  <si>
    <t>02913V103</t>
  </si>
  <si>
    <t>B292GM4</t>
  </si>
  <si>
    <t>ATKORE INTERNATIONAL GROUP I Earnings 2Q18</t>
  </si>
  <si>
    <t>AMERICAN AXLE &amp; MFG HOLDINGS PEAD 2Q18</t>
  </si>
  <si>
    <t>TOPBUILD CORP Earnings 2Q18</t>
  </si>
  <si>
    <t>BMC STOCK HOLDINGS INC Earnings 2Q18</t>
  </si>
  <si>
    <t>CENTENNIAL RESOURCE DEVELO-A Earnings 2Q18</t>
  </si>
  <si>
    <t>COHU INC Earnings 2Q18</t>
  </si>
  <si>
    <t>CORE-MARK HOLDING CO INC Earnings 2Q18</t>
  </si>
  <si>
    <t>CORCEPT THERAPEUTICS INC Earnings 2Q18</t>
  </si>
  <si>
    <t>CUTERA INC Earnings 2Q18</t>
  </si>
  <si>
    <t>CAMPING WORLD HOLDINGS INC-A Earnings 2Q18</t>
  </si>
  <si>
    <t>DISCOVERY INC - A Earnings 2Q18</t>
  </si>
  <si>
    <t>DISH NETWORK CORP-A Earnings 2Q18</t>
  </si>
  <si>
    <t>DXP ENTERPRISES INC Earnings 2Q18</t>
  </si>
  <si>
    <t>ELECTRONIC ARTS INC Earnings 2Q18</t>
  </si>
  <si>
    <t>ENCORE CAPITAL GROUP INC Earnings 2Q18</t>
  </si>
  <si>
    <t>ENANTA PHARMACEUTICALS INC Earnings 2Q18</t>
  </si>
  <si>
    <t>ELECTRO SCIENTIFIC INDS INC Earnings 2Q18</t>
  </si>
  <si>
    <t>ETSY INC Earnings 2Q18</t>
  </si>
  <si>
    <t>EXPEDITORS INTL WASH INC Earnings 2Q18</t>
  </si>
  <si>
    <t>DIAMONDBACK ENERGY INC Earnings 2Q18</t>
  </si>
  <si>
    <t>GCP APPLIED TECHNOLOGIES Earnings 2Q18</t>
  </si>
  <si>
    <t>TRIPLE-S MANAGEMENT CORP-B Earnings 2Q18</t>
  </si>
  <si>
    <t>HAIN CELESTIAL GROUP INC Earnings 2Q18</t>
  </si>
  <si>
    <t>GARTNER INC Earnings 2Q18</t>
  </si>
  <si>
    <t>JELD-WEN HOLDING INC Earnings 2Q18</t>
  </si>
  <si>
    <t>47580P103</t>
  </si>
  <si>
    <t>BYM4WL2</t>
  </si>
  <si>
    <t>KORNIT DIGITAL LTD Earnings 2Q18</t>
  </si>
  <si>
    <t>LIBERTY GLOBAL PLC-A Earnings 2Q18</t>
  </si>
  <si>
    <t>LIGAND PHARMACEUTICALS Earnings 2Q18</t>
  </si>
  <si>
    <t>MICROCHIP TECHNOLOGY INC Earnings 2Q18</t>
  </si>
  <si>
    <t>MARCUS &amp; MILLICHAP INC Earnings 2Q18</t>
  </si>
  <si>
    <t>MONSTER BEVERAGE CORP Earnings 2Q18</t>
  </si>
  <si>
    <t>MATCH GROUP INC Earnings 2Q18</t>
  </si>
  <si>
    <t>MYRIAD GENETICS INC Earnings 2Q18</t>
  </si>
  <si>
    <t>NOVANTA INC Earnings 2Q18</t>
  </si>
  <si>
    <t>PENUMBRA INC Earnings 2Q18</t>
  </si>
  <si>
    <t>PROPETRO HOLDING CORP Earnings 2Q18</t>
  </si>
  <si>
    <t>PENN VIRGINIA CORP Earnings 2Q18</t>
  </si>
  <si>
    <t>REPLIGEN CORP Earnings 2Q18</t>
  </si>
  <si>
    <t>STURM RUGER &amp; CO INC Earnings 2Q18</t>
  </si>
  <si>
    <t>SCANSOURCE INC Earnings 2Q18</t>
  </si>
  <si>
    <t>SEAWORLD ENTERTAINMENT INC Earnings 2Q18</t>
  </si>
  <si>
    <t>SUMMIT MATERIALS INC -CL A Earnings 2Q18</t>
  </si>
  <si>
    <t>TEAM INC Earnings 2Q18</t>
  </si>
  <si>
    <t>TABULA RASA HEALTHCARE INC Earnings 2Q18</t>
  </si>
  <si>
    <t>TRIPADVISOR INC Earnings 2Q18</t>
  </si>
  <si>
    <t>US FOODS HOLDING CORP Earnings 2Q18</t>
  </si>
  <si>
    <t>VALEANT PHARMACEUTICALS INTE Earnings 2Q18</t>
  </si>
  <si>
    <t>VISHAY INTERTECHNOLOGY INC Earnings 2Q18</t>
  </si>
  <si>
    <t>VISTRA ENERGY CORP PEAD 2Q18</t>
  </si>
  <si>
    <t>92840M102</t>
  </si>
  <si>
    <t>BZ8VJQ8</t>
  </si>
  <si>
    <t>WENDY'S CO/THE Earnings 2Q18</t>
  </si>
  <si>
    <t>ZEBRA TECHNOLOGIES CORP-CL A Earnings 2Q18</t>
  </si>
  <si>
    <t>SYNH</t>
  </si>
  <si>
    <t>IVC</t>
  </si>
  <si>
    <t>VEECO INSTRUMENTS INC PEAD 2Q18</t>
  </si>
  <si>
    <t>RAYONIER ADVANCED MATERIALS PEAD 2Q18</t>
  </si>
  <si>
    <t>RESOLUTE ENERGY CORP PEAD 2Q18</t>
  </si>
  <si>
    <t>PREMIER INC-CLASS A PEAD 2Q18</t>
  </si>
  <si>
    <t>MOSAIC CO/THE PEAD 2Q18</t>
  </si>
  <si>
    <t>GREEN PLAINS INC PEAD 2Q18</t>
  </si>
  <si>
    <t>ENVISION HEALTHCARE CORP PEAD 2Q18</t>
  </si>
  <si>
    <t>DELEK US HOLDINGS INC PEAD 2Q18</t>
  </si>
  <si>
    <t>AIR TRANSPORT SERVICES GROUP PEAD 2Q18</t>
  </si>
  <si>
    <t>ALBEMARLE CORP Earnings 2Q18</t>
  </si>
  <si>
    <t>AMEDISYS INC PEAD 2Q18</t>
  </si>
  <si>
    <t>ASTRONICS CORP Earnings 2Q18</t>
  </si>
  <si>
    <t>BOOKING HOLDINGS INC Earnings 2Q18</t>
  </si>
  <si>
    <t>09857L108</t>
  </si>
  <si>
    <t>BDRXDB4</t>
  </si>
  <si>
    <t>BUILDERS FIRSTSOURCE INC Earnings 2Q18</t>
  </si>
  <si>
    <t>CINCINNATI BELL INC Earnings 2Q18</t>
  </si>
  <si>
    <t>CABOT CORP PEAD 2Q18</t>
  </si>
  <si>
    <t>CEVA INC Earnings 2Q18</t>
  </si>
  <si>
    <t>CHEFS' WAREHOUSE INC/THE Earnings 2Q18</t>
  </si>
  <si>
    <t>CONDUENT INC Earnings 2Q18</t>
  </si>
  <si>
    <t>CINEMARK HOLDINGS INC Earnings 2Q18</t>
  </si>
  <si>
    <t>COTY INC-CL A Earnings 2Q18</t>
  </si>
  <si>
    <t>CENTURYLINK INC Earnings 2Q18</t>
  </si>
  <si>
    <t>DARLING INGREDIENTS INC Earnings 2Q18</t>
  </si>
  <si>
    <t>DIPLOMAT PHARMACY INC PEAD 2Q18</t>
  </si>
  <si>
    <t>ENVESTNET INC Earnings 2Q18</t>
  </si>
  <si>
    <t>EPAM SYSTEMS INC Earnings 2Q18</t>
  </si>
  <si>
    <t>EVERBRIDGE INC PEAD 2Q18</t>
  </si>
  <si>
    <t>GLOBAL BLOOD THERAPEUTICS IN PEAD 2Q18</t>
  </si>
  <si>
    <t>GOLDEN ENTERTAINMENT INC Earnings 2Q18</t>
  </si>
  <si>
    <t>HERC HOLDINGS INC Earnings 2Q18</t>
  </si>
  <si>
    <t>INVACARE CORP PEAD 2Q18</t>
  </si>
  <si>
    <t>LANNETT CO INC PEAD 2Q18</t>
  </si>
  <si>
    <t>MERCADOLIBRE INC Earnings 2Q18</t>
  </si>
  <si>
    <t>MIDDLEBY CORP Earnings 2Q18</t>
  </si>
  <si>
    <t>NEENAH INC Earnings 2Q18</t>
  </si>
  <si>
    <t>NEVRO CORP PEAD 2Q18</t>
  </si>
  <si>
    <t>NEXSTAR MEDIA GROUP INC-CL A Earnings 2Q18</t>
  </si>
  <si>
    <t>PHIBRO ANIMAL HEALTH CORP-A PEAD 2Q18</t>
  </si>
  <si>
    <t>PRA GROUP INC Earnings 2Q18</t>
  </si>
  <si>
    <t>PARTY CITY HOLDCO INC Earnings 2Q18</t>
  </si>
  <si>
    <t>SINCLAIR BROADCAST GROUP -A Earnings 2Q18</t>
  </si>
  <si>
    <t>SOLAREDGE TECHNOLOGIES INC Earnings 2Q18</t>
  </si>
  <si>
    <t>STONE ENERGY CORP PEAD 2Q18</t>
  </si>
  <si>
    <t>SINA CORP Earnings 2Q18</t>
  </si>
  <si>
    <t>SUN HYDRAULICS CORP PEAD 2Q18</t>
  </si>
  <si>
    <t>SYNEOS HEALTH INC Earnings 2Q18</t>
  </si>
  <si>
    <t>87166B102</t>
  </si>
  <si>
    <t>BFMZ4V6</t>
  </si>
  <si>
    <t>TUCOWS INC-CLASS A Earnings 2Q18</t>
  </si>
  <si>
    <t>TUTOR PERINI CORP Earnings 2Q18</t>
  </si>
  <si>
    <t>WILDHORSE RESOURCE DEVELOPME Earnings 2Q18</t>
  </si>
  <si>
    <t>WOLVERINE WORLD WIDE INC Earnings 2Q18</t>
  </si>
  <si>
    <t>XENCOR INC PEAD 2Q18</t>
  </si>
  <si>
    <t>ZILLOW GROUP INC - A PEAD 2Q18</t>
  </si>
  <si>
    <t>PAA</t>
  </si>
  <si>
    <t>MNTA</t>
  </si>
  <si>
    <t>ARA</t>
  </si>
  <si>
    <t>KURA</t>
  </si>
  <si>
    <t>QRTEA 5/18/18 C25</t>
  </si>
  <si>
    <t>TRIPADVISOR INC PEAD 2Q18</t>
  </si>
  <si>
    <t>TABULA RASA HEALTHCARE INC PEAD 2Q18</t>
  </si>
  <si>
    <t>SUMMIT MATERIALS INC -CL A PEAD 2Q18</t>
  </si>
  <si>
    <t>SCANSOURCE INC PEAD 2Q18</t>
  </si>
  <si>
    <t>PENN VIRGINIA CORP PEAD 2Q18</t>
  </si>
  <si>
    <t>NOVANTA INC PEAD 2Q18</t>
  </si>
  <si>
    <t>MONSTER BEVERAGE CORP PEAD 2Q18</t>
  </si>
  <si>
    <t>MICROCHIP TECHNOLOGY INC PEAD 2Q18</t>
  </si>
  <si>
    <t>LIGAND PHARMACEUTICALS PEAD 2Q18</t>
  </si>
  <si>
    <t>JELD-WEN HOLDING INC PEAD 2Q18</t>
  </si>
  <si>
    <t>GARTNER INC PEAD 2Q18</t>
  </si>
  <si>
    <t>HAIN CELESTIAL GROUP INC PEAD 2Q18</t>
  </si>
  <si>
    <t>ETSY INC PEAD 2Q18</t>
  </si>
  <si>
    <t>ENCORE CAPITAL GROUP INC PEAD 2Q18</t>
  </si>
  <si>
    <t>DXP ENTERPRISES INC PEAD 2Q18</t>
  </si>
  <si>
    <t>DISH NETWORK CORP-A PEAD 2Q18</t>
  </si>
  <si>
    <t>DISCOVERY INC - A PEAD 2Q18</t>
  </si>
  <si>
    <t>CAMPING WORLD HOLDINGS INC-A PEAD 2Q18</t>
  </si>
  <si>
    <t>CUTERA INC PEAD 2Q18</t>
  </si>
  <si>
    <t>CORCEPT THERAPEUTICS INC PEAD 2Q18</t>
  </si>
  <si>
    <t>ANI PHARMACEUTICALS INC PEAD 2Q18</t>
  </si>
  <si>
    <t>AXON ENTERPRISE INC PEAD 2Q18</t>
  </si>
  <si>
    <t>ACI WORLDWIDE INC Earnings 2Q18</t>
  </si>
  <si>
    <t>AECOM PEAD 2Q18</t>
  </si>
  <si>
    <t>ACLARIS THERAPEUTICS INC PEAD 2Q18</t>
  </si>
  <si>
    <t>AIMMUNE THERAPEUTICS INC PEAD 2Q18</t>
  </si>
  <si>
    <t>AMC NETWORKS INC-A Earnings 2Q18</t>
  </si>
  <si>
    <t>ANAPTYSBIO INC PEAD 2Q18</t>
  </si>
  <si>
    <t>AMERICAN RENAL ASSOCIATES HO PEAD 2Q18</t>
  </si>
  <si>
    <t>BYTP3G0</t>
  </si>
  <si>
    <t>ARENA PHARMACEUTICALS INC PEAD 2Q18</t>
  </si>
  <si>
    <t>ATARA BIOTHERAPEUTICS INC PEAD 2Q18</t>
  </si>
  <si>
    <t>BEACON ROOFING SUPPLY INC PEAD 2Q18</t>
  </si>
  <si>
    <t>BIO-RAD LABORATORIES-A PEAD 2Q18</t>
  </si>
  <si>
    <t>CLOVIS ONCOLOGY INC PEAD 2Q18</t>
  </si>
  <si>
    <t>COCA-COLA BOTTLING CO CONSOL PEAD 2Q18</t>
  </si>
  <si>
    <t>CHARLES RIVER LABORATORIES Earnings 2Q18</t>
  </si>
  <si>
    <t>CORNERSTONE ONDEMAND INC PEAD 2Q18</t>
  </si>
  <si>
    <t>DYNAVAX TECHNOLOGIES CORP PEAD 2Q18</t>
  </si>
  <si>
    <t>ENSTAR GROUP LTD PEAD 2Q18</t>
  </si>
  <si>
    <t>FLOWSERVE CORP Earnings 2Q18</t>
  </si>
  <si>
    <t>FLEXION THERAPEUTICS INC PEAD 2Q18</t>
  </si>
  <si>
    <t>FOSSIL GROUP INC PEAD 2Q18</t>
  </si>
  <si>
    <t>FIVE PRIME THERAPEUTICS INC PEAD 2Q18</t>
  </si>
  <si>
    <t>GODADDY INC - CLASS A PEAD 2Q18</t>
  </si>
  <si>
    <t>GLOBANT SA Earnings 2Q18</t>
  </si>
  <si>
    <t>HENRY SCHEIN INC PEAD 2Q18</t>
  </si>
  <si>
    <t>INTERCEPT PHARMACEUTICALS IN PEAD 2Q18</t>
  </si>
  <si>
    <t>JAZZ PHARMACEUTICALS PLC PEAD 2Q18</t>
  </si>
  <si>
    <t>JACOBS ENGINEERING GROUP INC PEAD 2Q18</t>
  </si>
  <si>
    <t>KRONOS WORLDWIDE INC PEAD 2Q18</t>
  </si>
  <si>
    <t>KURA ONCOLOGY INC PEAD 2Q18</t>
  </si>
  <si>
    <t>50127T109</t>
  </si>
  <si>
    <t>BYZD465</t>
  </si>
  <si>
    <t>LA QUINTA HOLDINGS INC PEAD 2Q18</t>
  </si>
  <si>
    <t>MADRIGAL PHARMACEUTICALS INC PEAD 2Q18</t>
  </si>
  <si>
    <t>MOMENTA PHARMACEUTICALS INC PEAD 2Q18</t>
  </si>
  <si>
    <t>60877T100</t>
  </si>
  <si>
    <t>B018VB0</t>
  </si>
  <si>
    <t>MAXLINEAR INC PEAD 2Q18</t>
  </si>
  <si>
    <t>MYOKARDIA INC PEAD 2Q18</t>
  </si>
  <si>
    <t>OWENS &amp; MINOR INC Earnings 2Q18</t>
  </si>
  <si>
    <t>OVERSTOCK.COM INC PEAD 2Q18</t>
  </si>
  <si>
    <t>PLAINS ALL AMER PIPELINE LP PEAD 2Q18</t>
  </si>
  <si>
    <t>PEGASYSTEMS INC Earnings 2Q18</t>
  </si>
  <si>
    <t>PLANET FITNESS INC - CL A PEAD 2Q18</t>
  </si>
  <si>
    <t>PULSE BIOSCIENCES INC PEAD 2Q18</t>
  </si>
  <si>
    <t>PILGRIM'S PRIDE CORP Earnings 2Q18</t>
  </si>
  <si>
    <t>PRIMORIS SERVICES CORP PEAD 2Q18</t>
  </si>
  <si>
    <t>QURATE RETAIL INC QVC GROUP Earnings 2Q18</t>
  </si>
  <si>
    <t>74915M100</t>
  </si>
  <si>
    <t>BZ19HB0</t>
  </si>
  <si>
    <t>RITCHIE BROS AUCTIONEERS Earnings 2Q18</t>
  </si>
  <si>
    <t>REGENXBIO INC PEAD 2Q18</t>
  </si>
  <si>
    <t>SEMGROUP CORP-CLASS A PEAD 2Q18</t>
  </si>
  <si>
    <t>SYMANTEC CORP Earnings 2Q18</t>
  </si>
  <si>
    <t>TRIUMPH GROUP INC Earnings 2Q18</t>
  </si>
  <si>
    <t>TRIBUNE MEDIA CO - A Earnings 2Q18</t>
  </si>
  <si>
    <t>TRADE DESK INC/THE -CLASS A Earnings 2Q18</t>
  </si>
  <si>
    <t>TWILIO INC - A PEAD 2Q18</t>
  </si>
  <si>
    <t>VERITIV CORP PEAD 2Q18</t>
  </si>
  <si>
    <t>WORLD ACCEPTANCE CORP Earnings 2Q18</t>
  </si>
  <si>
    <t>CIMAREX ENERGY CO PEAD 2Q18</t>
  </si>
  <si>
    <t>ACCELERON PHARMA INC PEAD 2Q18</t>
  </si>
  <si>
    <t>YELP INC Earnings 2Q18</t>
  </si>
  <si>
    <t>Apergy Corp Spin-Off Value-L/S</t>
  </si>
  <si>
    <t>APY</t>
  </si>
  <si>
    <t>APERGY CORP Value-L/S</t>
  </si>
  <si>
    <t>QURATE RETAIL INC QVC GROUP Value-L/S</t>
  </si>
  <si>
    <t>CTWS</t>
  </si>
  <si>
    <t>AYX</t>
  </si>
  <si>
    <t>WILDHORSE RESOURCE DEVELOPME PEAD 2Q18</t>
  </si>
  <si>
    <t>TUTOR PERINI CORP PEAD 2Q18</t>
  </si>
  <si>
    <t>TUCOWS INC-CLASS A PEAD 2Q18</t>
  </si>
  <si>
    <t>SYNEOS HEALTH INC PEAD 2Q18</t>
  </si>
  <si>
    <t>SINA CORP PEAD 2Q18</t>
  </si>
  <si>
    <t>SOLAREDGE TECHNOLOGIES INC PEAD 2Q18</t>
  </si>
  <si>
    <t>PRA GROUP INC PEAD 2Q18</t>
  </si>
  <si>
    <t>MERCADOLIBRE INC PEAD 2Q18</t>
  </si>
  <si>
    <t>HERC HOLDINGS INC PEAD 2Q18</t>
  </si>
  <si>
    <t>GOLDEN ENTERTAINMENT INC PEAD 2Q18</t>
  </si>
  <si>
    <t>CENTURYLINK INC PEAD 2Q18</t>
  </si>
  <si>
    <t>CONDUENT INC PEAD 2Q18</t>
  </si>
  <si>
    <t>CHEFS' WAREHOUSE INC/THE PEAD 2Q18</t>
  </si>
  <si>
    <t>CEVA INC PEAD 2Q18</t>
  </si>
  <si>
    <t>CINCINNATI BELL INC PEAD 2Q18</t>
  </si>
  <si>
    <t>BOOKING HOLDINGS INC PEAD 2Q18</t>
  </si>
  <si>
    <t>ALTERYX INC - CLASS A PEAD 2Q18</t>
  </si>
  <si>
    <t>02156B103</t>
  </si>
  <si>
    <t>BYWMQJ2</t>
  </si>
  <si>
    <t>AUDENTES THERAPEUTICS INC PEAD 2Q18</t>
  </si>
  <si>
    <t>CONNECTICUT WATER SVC INC PEAD 2Q18</t>
  </si>
  <si>
    <t>ELF BEAUTY INC PEAD 2Q18</t>
  </si>
  <si>
    <t>EVOLENT HEALTH INC - A PEAD 2Q18</t>
  </si>
  <si>
    <t>TECHNIPFMC PLC PEAD 2Q18</t>
  </si>
  <si>
    <t>GLAUKOS CORP PEAD 2Q18</t>
  </si>
  <si>
    <t>ICU MEDICAL INC PEAD 2Q18</t>
  </si>
  <si>
    <t>IMMUNOMEDICS INC PEAD 2Q18</t>
  </si>
  <si>
    <t>JOUNCE THERAPEUTICS INC PEAD 2Q18</t>
  </si>
  <si>
    <t>PTC THERAPEUTICS INC PEAD 2Q18</t>
  </si>
  <si>
    <t>PORTOLA PHARMACEUTICALS INC PEAD 2Q18</t>
  </si>
  <si>
    <t>SYNAPTICS INC PEAD 2Q18</t>
  </si>
  <si>
    <t>TRONOX LTD-CL A PEAD 2Q18</t>
  </si>
  <si>
    <t>UPLAND SOFTWARE INC PEAD 2Q18</t>
  </si>
  <si>
    <t>WIX.COM LTD PEAD 2Q18</t>
  </si>
  <si>
    <t>WAVE LIFE SCIENCES LTD PEAD 2Q18</t>
  </si>
  <si>
    <t>ZOGENIX INC PEAD 2Q18</t>
  </si>
  <si>
    <t>WP</t>
  </si>
  <si>
    <t>YELP INC PEAD 2Q18</t>
  </si>
  <si>
    <t>WORLD ACCEPTANCE CORP PEAD 2Q18</t>
  </si>
  <si>
    <t>TRADE DESK INC/THE -CLASS A PEAD 2Q18</t>
  </si>
  <si>
    <t>TRIUMPH GROUP INC PEAD 2Q18</t>
  </si>
  <si>
    <t>SYMANTEC CORP PEAD 2Q18</t>
  </si>
  <si>
    <t>PEGASYSTEMS INC PEAD 2Q18</t>
  </si>
  <si>
    <t>FEDERAL AGRIC MTG CORP-CL C PEAD 2Q18</t>
  </si>
  <si>
    <t>EAGLE PHARMACEUTICALS INC PEAD 2Q18</t>
  </si>
  <si>
    <t>HALOZYME THERAPEUTICS INC PEAD 2Q18</t>
  </si>
  <si>
    <t>HOLLYSYS AUTOMATION TECHNOLO Earnings 2Q18</t>
  </si>
  <si>
    <t>HERON THERAPEUTICS INC PEAD 2Q18</t>
  </si>
  <si>
    <t>HUBSPOT INC PEAD 2Q18</t>
  </si>
  <si>
    <t>ITRON INC Earnings 2Q18</t>
  </si>
  <si>
    <t>MEREDITH CORP PEAD 2Q18</t>
  </si>
  <si>
    <t>MIMECAST LTD Earnings 2Q18</t>
  </si>
  <si>
    <t>NEKTAR THERAPEUTICS PEAD 2Q18</t>
  </si>
  <si>
    <t>NEWS CORP - CLASS A PEAD 2Q18</t>
  </si>
  <si>
    <t>PATTERN ENERGY GROUP INC -A PEAD 2Q18</t>
  </si>
  <si>
    <t>RADIUS HEALTH INC PEAD 2Q18</t>
  </si>
  <si>
    <t>ECHOSTAR CORP-A PEAD 2Q18</t>
  </si>
  <si>
    <t>VOYAGER THERAPEUTICS INC PEAD 2Q18</t>
  </si>
  <si>
    <t>WORLDPAY INC-CLASS A PEAD 2Q18</t>
  </si>
  <si>
    <t>BF8D8T0</t>
  </si>
  <si>
    <t>INTREXON CORP PEAD 2Q18</t>
  </si>
  <si>
    <t>ETFMG ALTERNATIVE HARVEST PortHedge</t>
  </si>
  <si>
    <t>MJ</t>
  </si>
  <si>
    <t>26924G508</t>
  </si>
  <si>
    <t>BYQLJQ3</t>
  </si>
  <si>
    <t>MIMECAST LTD PEAD 2Q18</t>
  </si>
  <si>
    <t>MACY'S INC Earnings 2Q18</t>
  </si>
  <si>
    <t>REXNORD CORP PEAD 2Q18</t>
  </si>
  <si>
    <t>TAKE-TWO INTERACTIVE SOFTWRE Earnings 2Q18</t>
  </si>
  <si>
    <t>CAD Currency Hedge (WEED CN)</t>
  </si>
  <si>
    <t>CANOPY GROWTH CORP Value-L/S</t>
  </si>
  <si>
    <t>WEED CN</t>
  </si>
  <si>
    <t>SPY 5/30/18 P272</t>
  </si>
  <si>
    <t>BHVN</t>
  </si>
  <si>
    <t>BIOHAVEN PHARMACEUTICAL HOLD PEAD 2Q18</t>
  </si>
  <si>
    <t>BZ8FXC4</t>
  </si>
  <si>
    <t>NORDSTROM INC Earnings 2Q18</t>
  </si>
  <si>
    <t>KEMET CORP Earnings 2Q18</t>
  </si>
  <si>
    <t>CHILDREN'S PLACE INC/THE Earnings 2Q18</t>
  </si>
  <si>
    <t>RAVEN INDUSTRIES INC Earnings 2Q18</t>
  </si>
  <si>
    <t>VIRTUSA CORP PEAD 2Q18</t>
  </si>
  <si>
    <t>CAMPBELL SOUP CO Earnings 2Q18</t>
  </si>
  <si>
    <t>KEMET CORP PEAD 2Q18</t>
  </si>
  <si>
    <t>NORDSTROM INC PEAD 2Q18</t>
  </si>
  <si>
    <t>DILLARDS INC-CL A PEAD 2Q18</t>
  </si>
  <si>
    <t>MONRO INC Earnings 2Q18</t>
  </si>
  <si>
    <t>CANOPY GROWTH CORP (US) Value-L/S</t>
  </si>
  <si>
    <t>TWMJF</t>
  </si>
  <si>
    <t>BYTWP54</t>
  </si>
  <si>
    <t>DISCK_Q_StatArb1</t>
  </si>
  <si>
    <t>DISCK</t>
  </si>
  <si>
    <t>_Q_StatArb1</t>
  </si>
  <si>
    <t>25470F302</t>
  </si>
  <si>
    <t>B3D7KG4</t>
  </si>
  <si>
    <t>DISCA_Q_StatArb1</t>
  </si>
  <si>
    <t>LENB_Q_StatArb1</t>
  </si>
  <si>
    <t>LEN/B</t>
  </si>
  <si>
    <t>LEN_Q_StatArb1</t>
  </si>
  <si>
    <t>NWSA_Q_StatArb1</t>
  </si>
  <si>
    <t>NWS_Q_StatArb1</t>
  </si>
  <si>
    <t>NWS</t>
  </si>
  <si>
    <t>65249B208</t>
  </si>
  <si>
    <t>BBGVT51</t>
  </si>
  <si>
    <t>FOXA_Q_StatArb1</t>
  </si>
  <si>
    <t>FOX_Q_StatArb1</t>
  </si>
  <si>
    <t>FOX</t>
  </si>
  <si>
    <t>90130A200</t>
  </si>
  <si>
    <t>BBM4S80</t>
  </si>
  <si>
    <t>AUTOZONE INC Earnings 2Q18</t>
  </si>
  <si>
    <t>KOHLS CORP Earnings 2Q18</t>
  </si>
  <si>
    <t>RED ROBIN GOURMET BURGERS Earnings 2Q18</t>
  </si>
  <si>
    <t>PSTG</t>
  </si>
  <si>
    <t>SERVICEMASTER GLOBAL HOLDING Value-L/S</t>
  </si>
  <si>
    <t>BRISTOW GROUP INC Earnings 2Q18</t>
  </si>
  <si>
    <t>INTERNATIONAL GAME TECHNOLOG PEAD 2Q18</t>
  </si>
  <si>
    <t>L BRANDS INC Earnings 2Q18</t>
  </si>
  <si>
    <t>LOWE'S COS INC Earnings 2Q18</t>
  </si>
  <si>
    <t>NETAPP INC Earnings 2Q18</t>
  </si>
  <si>
    <t>PURE STORAGE INC - CLASS A PEAD 2Q18</t>
  </si>
  <si>
    <t>74624M102</t>
  </si>
  <si>
    <t>BYZ62T3</t>
  </si>
  <si>
    <t>TARGET CORP Earnings 2Q18</t>
  </si>
  <si>
    <t>WILLIAMS-SONOMA INC Earnings 2Q18</t>
  </si>
  <si>
    <t>RED ROBIN GOURMET BURGERS PEAD 2Q18</t>
  </si>
  <si>
    <t>BEST BUY CO INC Earnings 2Q18</t>
  </si>
  <si>
    <t>GAP INC/THE Earnings 2Q18</t>
  </si>
  <si>
    <t>LUXOFT HOLDING INC Earnings 2Q18</t>
  </si>
  <si>
    <t>EPLUS INC Earnings 2Q18</t>
  </si>
  <si>
    <t>SANDERSON FARMS INC Earnings 2Q18</t>
  </si>
  <si>
    <t>URBAN OUTFITTERS INC PEAD 2Q18</t>
  </si>
  <si>
    <t>VEEVA SYSTEMS INC-CLASS A Earnings 2Q18</t>
  </si>
  <si>
    <t>VIASAT INC Earnings 2Q18</t>
  </si>
  <si>
    <t>ZOE'S KITCHEN INC Earnings 2Q18</t>
  </si>
  <si>
    <t>BUCKLE INC/THE Earnings 2Q18</t>
  </si>
  <si>
    <t>HIBBETT SPORTS INC Earnings 2Q18</t>
  </si>
  <si>
    <t>MODINE MANUFACTURING CO PEAD 2Q18</t>
  </si>
  <si>
    <t>KINDER MORGAN CANADA LTD Value-L/S</t>
  </si>
  <si>
    <t>NTNX</t>
  </si>
  <si>
    <t>LGF.B</t>
  </si>
  <si>
    <t>Trade Shares</t>
  </si>
  <si>
    <t>VEEVA SYSTEMS INC-CLASS A PEAD 2Q18</t>
  </si>
  <si>
    <t>LUXOFT HOLDING INC PEAD 2Q18</t>
  </si>
  <si>
    <t>AUTODESK INC PEAD 2Q18</t>
  </si>
  <si>
    <t>AMERICAN WOODMARK CORP Earnings 2Q18</t>
  </si>
  <si>
    <t>DECKERS OUTDOOR CORP PEAD 2Q18</t>
  </si>
  <si>
    <t>8X8 INC PEAD 2Q18</t>
  </si>
  <si>
    <t>LIONS GATE ENTERTAINMENT COR PEAD 2Q18</t>
  </si>
  <si>
    <t>NUTANIX INC - A PEAD 2Q18</t>
  </si>
  <si>
    <t>67059N108</t>
  </si>
  <si>
    <t>BYQBFT8</t>
  </si>
  <si>
    <t>QUALITY SYSTEMS INC PEAD 2Q18</t>
  </si>
  <si>
    <t>SPLUNK INC PEAD 2Q18</t>
  </si>
  <si>
    <t>SPARTANNASH CO Earnings 2Q18</t>
  </si>
  <si>
    <t>ADVANCED DRAINAGE SYSTEMS IN Earnings 2Q18</t>
  </si>
  <si>
    <t>HIBBETT SPORTS INC PEAD 2Q18</t>
  </si>
  <si>
    <t>COLUMBUS MCKINNON CORP/NY Earnings 2Q18</t>
  </si>
  <si>
    <t>DICK'S SPORTING GOODS INC Earnings 2Q18</t>
  </si>
  <si>
    <t>ENERSYS Earnings 2Q18</t>
  </si>
  <si>
    <t>FOOT LOCKER INC PEAD 2Q18</t>
  </si>
  <si>
    <t>GUESS? INC Earnings 2Q18</t>
  </si>
  <si>
    <t>MICHAEL KORS HOLDINGS LTD Earnings 2Q18</t>
  </si>
  <si>
    <t>MOVADO GROUP INC Earnings 2Q18</t>
  </si>
  <si>
    <t>SEMTECH CORP Earnings 2Q18</t>
  </si>
  <si>
    <t>TITN</t>
  </si>
  <si>
    <t>SPY 6/08/18 P271</t>
  </si>
  <si>
    <t>#N/A Field Not Applicable</t>
  </si>
  <si>
    <t>AMERICAN EAGLE OUTFITTERS Earnings 2Q18</t>
  </si>
  <si>
    <t>BURLINGTON STORES INC Earnings 2Q18</t>
  </si>
  <si>
    <t>CALERES INC Earnings 2Q18</t>
  </si>
  <si>
    <t>CIENA CORP Earnings 2Q18</t>
  </si>
  <si>
    <t>DOLLAR TREE INC Earnings 2Q18</t>
  </si>
  <si>
    <t>MARVELL TECHNOLOGY GROUP LTD Earnings 2Q18</t>
  </si>
  <si>
    <t>TECH DATA CORP Earnings 2Q18</t>
  </si>
  <si>
    <t>TITAN MACHINERY INC Earnings 2Q18</t>
  </si>
  <si>
    <t>88830R101</t>
  </si>
  <si>
    <t>B29H3T5</t>
  </si>
  <si>
    <t>VMWARE INC-CLASS A Earnings 2Q18</t>
  </si>
  <si>
    <t>RAM ID</t>
  </si>
  <si>
    <t>SEMTECH CORP PEAD 2Q18</t>
  </si>
  <si>
    <t>GUESS? INC PEAD 2Q18</t>
  </si>
  <si>
    <t>BIG LOTS INC Earnings 2Q18</t>
  </si>
  <si>
    <t>COREPOINT LODGING Value-L/S</t>
  </si>
  <si>
    <t>CPLG</t>
  </si>
  <si>
    <t>YEXT</t>
  </si>
  <si>
    <t>TITAN MACHINERY INC PEAD 2Q18</t>
  </si>
  <si>
    <t>MARVELL TECHNOLOGY GROUP LTD PEAD 2Q18</t>
  </si>
  <si>
    <t>DOLLAR TREE INC PEAD 2Q18</t>
  </si>
  <si>
    <t>CIENA CORP PEAD 2Q18</t>
  </si>
  <si>
    <t>BURLINGTON STORES INC PEAD 2Q18</t>
  </si>
  <si>
    <t>DELL TECHNOLOGIES INC-CL V Earnings 2Q18</t>
  </si>
  <si>
    <t>GOLAR LNG LTD PEAD 2Q18</t>
  </si>
  <si>
    <t>ULTA BEAUTY INC PEAD 2Q18</t>
  </si>
  <si>
    <t>WORKDAY INC-CLASS A PEAD 2Q18</t>
  </si>
  <si>
    <t>YEXT INC PEAD 2Q18</t>
  </si>
  <si>
    <t>98585N106</t>
  </si>
  <si>
    <t>BD8ZJW2</t>
  </si>
  <si>
    <t>WYNDHAM HOTELS &amp; RESORTS INC VALUE-L/S</t>
  </si>
  <si>
    <t>WH</t>
  </si>
  <si>
    <t>PERSPECTA INC Value-L/S</t>
  </si>
  <si>
    <t>PRSP</t>
  </si>
  <si>
    <t>WYNDHAM DESTINATIONS INC Value-L/S</t>
  </si>
  <si>
    <t>WYND</t>
  </si>
  <si>
    <t>Market</t>
  </si>
  <si>
    <t>BIG LOTS INC PEAD 2Q18</t>
  </si>
  <si>
    <t>ABERCROMBIE &amp; FITCH CO-CL A PEAD 2Q18</t>
  </si>
  <si>
    <t>G-III APPAREL GROUP LTD Earnings 2Q18</t>
  </si>
  <si>
    <t>LAYNE CHRISTENSEN COMPANY Earnings 2Q18</t>
  </si>
  <si>
    <t>OLLIE'S BARGAIN OUTLET Earnings 2Q18(2)</t>
  </si>
  <si>
    <t>VNQ 07/20/18 P80</t>
  </si>
  <si>
    <t>SPY 07/02/18 P274</t>
  </si>
  <si>
    <t>ABM INDUSTRIES INC Earnings 2Q18</t>
  </si>
  <si>
    <t>COUPA SOFTWARE INC PEAD 2Q18</t>
  </si>
  <si>
    <t>GREIF INC-CL A Earnings 2Q18</t>
  </si>
  <si>
    <t>REV GROUP INC Earnings 2Q18</t>
  </si>
  <si>
    <t>THOR INDUSTRIES INC Earnings 2Q18</t>
  </si>
  <si>
    <t>UNITED NATURAL FOODS INC Earnings 2Q18</t>
  </si>
  <si>
    <t>Live</t>
  </si>
  <si>
    <t>AMBARELLA INC PEAD 2Q18</t>
  </si>
  <si>
    <t>BROADCOM INC Earnings 2Q18</t>
  </si>
  <si>
    <t>11135F101</t>
  </si>
  <si>
    <t>BDZ78H9</t>
  </si>
  <si>
    <t>COOPER COS INC/THE Earnings 2Q18</t>
  </si>
  <si>
    <t>GUIDEWIRE SOFTWARE INC PEAD 2Q18</t>
  </si>
  <si>
    <t>AT HOME GROUP INC Earnings 2Q18</t>
  </si>
  <si>
    <t>NAVISTAR INTERNATIONAL CORP PEAD 2Q18</t>
  </si>
  <si>
    <t>NCI BUILDING SYSTEMS INC PEAD 2Q18</t>
  </si>
  <si>
    <t>JM SMUCKER CO/THE Earnings 2Q18</t>
  </si>
  <si>
    <t>VERINT SYSTEMS INC Earnings 2Q18</t>
  </si>
  <si>
    <t>ZUMIEZ INC Earnings 2Q18</t>
  </si>
  <si>
    <t>OKTA</t>
  </si>
  <si>
    <t>UNITED NATURAL FOODS INC PEAD 2Q18</t>
  </si>
  <si>
    <t>THOR INDUSTRIES INC PEAD 2Q18</t>
  </si>
  <si>
    <t>REV GROUP INC PEAD 2Q18</t>
  </si>
  <si>
    <t>OKTA INC PEAD 2Q18</t>
  </si>
  <si>
    <t>BDFZSP1</t>
  </si>
  <si>
    <t>ZUMIEZ INC PEAD 2Q18</t>
  </si>
  <si>
    <t>VERINT SYSTEMS INC PEAD 2Q18</t>
  </si>
  <si>
    <t>AT HOME GROUP INC PEAD 2Q18</t>
  </si>
  <si>
    <t>CONN'S INC PEAD 2Q18</t>
  </si>
  <si>
    <t>SCS_Q_StatArb0001</t>
  </si>
  <si>
    <t>Q_StatArb0001</t>
  </si>
  <si>
    <t>OC_Q_StatArb0001</t>
  </si>
  <si>
    <t>MRTN_Q_StatArb0001</t>
  </si>
  <si>
    <t>BXC_Q_StatArb0001</t>
  </si>
  <si>
    <t>VSEC_Q_StatArb0001</t>
  </si>
  <si>
    <t>VSEC</t>
  </si>
  <si>
    <t>DNB_Q_StatArb0001</t>
  </si>
  <si>
    <t>USG_Q_StatArb0001</t>
  </si>
  <si>
    <t>ABM_Q_StatArb0001</t>
  </si>
  <si>
    <t>LABL_Q_StatArb0001</t>
  </si>
  <si>
    <t>IESC_Q_StatArb0001</t>
  </si>
  <si>
    <t>IESC</t>
  </si>
  <si>
    <t>44951W106</t>
  </si>
  <si>
    <t>BD978B9</t>
  </si>
  <si>
    <t>NSP_Q_StatArb0001</t>
  </si>
  <si>
    <t>TGI_Q_StatArb0001</t>
  </si>
  <si>
    <t>WLFC_Q_StatArb0001</t>
  </si>
  <si>
    <t>WLFC</t>
  </si>
  <si>
    <t>NX_Q_StatArb0001</t>
  </si>
  <si>
    <t>GDI_Q_StatArb0001</t>
  </si>
  <si>
    <t>GDI</t>
  </si>
  <si>
    <t>36555P107</t>
  </si>
  <si>
    <t>BZ4DG90</t>
  </si>
  <si>
    <t>CBPX_Q_StatArb0001</t>
  </si>
  <si>
    <t>RUN_Q_StatArb0001</t>
  </si>
  <si>
    <t>RUN</t>
  </si>
  <si>
    <t>86771W105</t>
  </si>
  <si>
    <t>BYXB1Y8</t>
  </si>
  <si>
    <t>FC_Q_StatArb0001</t>
  </si>
  <si>
    <t>FC</t>
  </si>
  <si>
    <t>CYD_Q_StatArb0001</t>
  </si>
  <si>
    <t>CYD</t>
  </si>
  <si>
    <t>WWD_Q_StatArb0001</t>
  </si>
  <si>
    <t>CFX_Q_StatArb0001</t>
  </si>
  <si>
    <t>BMCH_Q_StatArb0001</t>
  </si>
  <si>
    <t>VRTV_Q_StatArb0001</t>
  </si>
  <si>
    <t>UHAL_Q_StatArb0001</t>
  </si>
  <si>
    <t>BCO_Q_StatArb0001</t>
  </si>
  <si>
    <t>ICFI_Q_StatArb0001</t>
  </si>
  <si>
    <t>NPK_Q_StatArb0001</t>
  </si>
  <si>
    <t>RECN_Q_StatArb0001</t>
  </si>
  <si>
    <t>TRS_Q_StatArb0001</t>
  </si>
  <si>
    <t>SKYW_Q_StatArb0001</t>
  </si>
  <si>
    <t>FLS_Q_StatArb0001</t>
  </si>
  <si>
    <t>CMCO_Q_StatArb0001</t>
  </si>
  <si>
    <t>CAE_Q_StatArb0001</t>
  </si>
  <si>
    <t>CAE</t>
  </si>
  <si>
    <t>SPXC_Q_StatArb0001</t>
  </si>
  <si>
    <t>PNR_Q_StatArb0001</t>
  </si>
  <si>
    <t>KEYW_Q_StatArb0001</t>
  </si>
  <si>
    <t>KEYW</t>
  </si>
  <si>
    <t>B40SY10</t>
  </si>
  <si>
    <t>GMS_Q_StatArb0001</t>
  </si>
  <si>
    <t>MIDD_Q_StatArb0001</t>
  </si>
  <si>
    <t>WAGE_Q_StatArb0001</t>
  </si>
  <si>
    <t>TPC_Q_StatArb0001</t>
  </si>
  <si>
    <t>DNOW_Q_StatArb0001</t>
  </si>
  <si>
    <t>BLBD_Q_StatArb0001</t>
  </si>
  <si>
    <t>BLBD</t>
  </si>
  <si>
    <t>BW0FQV1</t>
  </si>
  <si>
    <t>OFLX_Q_StatArb0001</t>
  </si>
  <si>
    <t>OFLX</t>
  </si>
  <si>
    <t>B0FPH75</t>
  </si>
  <si>
    <t>TREX_Q_StatArb0001</t>
  </si>
  <si>
    <t>SITE_Q_StatArb0001</t>
  </si>
  <si>
    <t>JBLU_Q_StatArb0001</t>
  </si>
  <si>
    <t>CIR_Q_StatArb0001</t>
  </si>
  <si>
    <t>AGCO_Q_StatArb0001</t>
  </si>
  <si>
    <t>MSA_Q_StatArb0001</t>
  </si>
  <si>
    <t>ASGN_Q_StatArb0001</t>
  </si>
  <si>
    <t>DY_Q_StatArb0001</t>
  </si>
  <si>
    <t>LUV_Q_StatArb0001</t>
  </si>
  <si>
    <t>GE_Q_StatArb0001</t>
  </si>
  <si>
    <t>TITN_Q_StatArb0001</t>
  </si>
  <si>
    <t>FDX_Q_StatArb0001</t>
  </si>
  <si>
    <t>VICR_Q_StatArb0001</t>
  </si>
  <si>
    <t>BECN_Q_StatArb0001</t>
  </si>
  <si>
    <t>CNHI_Q_StatArb0001</t>
  </si>
  <si>
    <t>CNHI</t>
  </si>
  <si>
    <t>BDX85Z1</t>
  </si>
  <si>
    <t>WBC_Q_StatArb0001</t>
  </si>
  <si>
    <t>DSKE_Q_StatArb0001</t>
  </si>
  <si>
    <t>23753F107</t>
  </si>
  <si>
    <t>BF00KC6</t>
  </si>
  <si>
    <t>ATU_Q_StatArb0001</t>
  </si>
  <si>
    <t>TWIN_Q_StatArb0001</t>
  </si>
  <si>
    <t>TWIN</t>
  </si>
  <si>
    <t>TBI_Q_StatArb0001</t>
  </si>
  <si>
    <t>CSWI_Q_StatArb0001</t>
  </si>
  <si>
    <t>CSWI</t>
  </si>
  <si>
    <t>BYQD1J6</t>
  </si>
  <si>
    <t>REVG_Q_StatArb0001</t>
  </si>
  <si>
    <t>KBAL_Q_StatArb0001</t>
  </si>
  <si>
    <t>KBAL</t>
  </si>
  <si>
    <t>AMWD_Q_StatArb0001</t>
  </si>
  <si>
    <t>GTLS_Q_StatArb0001</t>
  </si>
  <si>
    <t>PRIM_Q_StatArb0001</t>
  </si>
  <si>
    <t>SNDR_Q_StatArb0001</t>
  </si>
  <si>
    <t>KFY_Q_StatArb0001</t>
  </si>
  <si>
    <t>NCS_Q_StatArb0001</t>
  </si>
  <si>
    <t>HTLD_Q_StatArb0001</t>
  </si>
  <si>
    <t>TTC_Q_StatArb0001</t>
  </si>
  <si>
    <t>EFX_Q_StatArb0001</t>
  </si>
  <si>
    <t>CMI_Q_StatArb0001</t>
  </si>
  <si>
    <t>WATT_Q_StatArb0001</t>
  </si>
  <si>
    <t>SSW_Q_StatArb0001</t>
  </si>
  <si>
    <t>SSW</t>
  </si>
  <si>
    <t>B0GNP30</t>
  </si>
  <si>
    <t>CSTE_Q_StatArb0001</t>
  </si>
  <si>
    <t>JCI_Q_StatArb0001</t>
  </si>
  <si>
    <t>MTW_Q_StatArb0001</t>
  </si>
  <si>
    <t>MLHR_Q_StatArb0001</t>
  </si>
  <si>
    <t>ALGT_Q_StatArb0001</t>
  </si>
  <si>
    <t>GNK_Q_StatArb0001</t>
  </si>
  <si>
    <t>GNK</t>
  </si>
  <si>
    <t>BD08758</t>
  </si>
  <si>
    <t>TPIC_Q_StatArb0001</t>
  </si>
  <si>
    <t>DOOR_Q_StatArb0001</t>
  </si>
  <si>
    <t>ATSG_Q_StatArb0001</t>
  </si>
  <si>
    <t>WERN_Q_StatArb0001</t>
  </si>
  <si>
    <t>NVEE_Q_StatArb0001</t>
  </si>
  <si>
    <t>KSU_Q_StatArb0001</t>
  </si>
  <si>
    <t>FTAI_Q_StatArb0001</t>
  </si>
  <si>
    <t>FTAI</t>
  </si>
  <si>
    <t>34960P101</t>
  </si>
  <si>
    <t>BWFF155</t>
  </si>
  <si>
    <t>CWST_Q_StatArb0001</t>
  </si>
  <si>
    <t>TGH_Q_StatArb0001</t>
  </si>
  <si>
    <t>EXPO_Q_StatArb0001</t>
  </si>
  <si>
    <t>WNC_Q_StatArb0001</t>
  </si>
  <si>
    <t>VMI_Q_StatArb0001</t>
  </si>
  <si>
    <t>RBA_Q_StatArb0001</t>
  </si>
  <si>
    <t>RHI_Q_StatArb0001</t>
  </si>
  <si>
    <t>AAXN_Q_StatArb0001</t>
  </si>
  <si>
    <t>HURC_Q_StatArb0001</t>
  </si>
  <si>
    <t>HURC</t>
  </si>
  <si>
    <t>NNBR_Q_StatArb0001</t>
  </si>
  <si>
    <t>HSC_Q_StatArb0001</t>
  </si>
  <si>
    <t>BBSI_Q_StatArb0001</t>
  </si>
  <si>
    <t>WMS_Q_StatArb0001</t>
  </si>
  <si>
    <t>CAR_Q_StatArb0001</t>
  </si>
  <si>
    <t>WBT_Q_StatArb0001</t>
  </si>
  <si>
    <t>KNX_Q_StatArb0001</t>
  </si>
  <si>
    <t>CVGI_Q_StatArb0001</t>
  </si>
  <si>
    <t>CVGI</t>
  </si>
  <si>
    <t>B02GMS7</t>
  </si>
  <si>
    <t>TEX_Q_StatArb0001</t>
  </si>
  <si>
    <t>ESND_Q_StatArb0001</t>
  </si>
  <si>
    <t>UFPI_Q_StatArb0001</t>
  </si>
  <si>
    <t>CBZ_Q_StatArb0001</t>
  </si>
  <si>
    <t>CPA_Q_StatArb0001</t>
  </si>
  <si>
    <t>KBR_Q_StatArb0001</t>
  </si>
  <si>
    <t>AAON_Q_StatArb0001</t>
  </si>
  <si>
    <t>HDS_Q_StatArb0001</t>
  </si>
  <si>
    <t>PTSI_Q_StatArb0001</t>
  </si>
  <si>
    <t>PTSI</t>
  </si>
  <si>
    <t>SP_Q_StatArb0001</t>
  </si>
  <si>
    <t>HTZ_Q_StatArb0001</t>
  </si>
  <si>
    <t>NDSN_Q_StatArb0001</t>
  </si>
  <si>
    <t>CASEY'S GENERAL STORES INC Earnings 2Q18</t>
  </si>
  <si>
    <t>H&amp;R BLOCK INC Earnings 2Q18</t>
  </si>
  <si>
    <t>LANDS' END INC Earnings 2Q18</t>
  </si>
  <si>
    <t>OXFORD INDUSTRIES INC Earnings 2Q18</t>
  </si>
  <si>
    <t>VOO_Q_StatArb0001</t>
  </si>
  <si>
    <t>HSII_Q_StatArb0001</t>
  </si>
  <si>
    <t>HSII</t>
  </si>
  <si>
    <t>HCSG_Q_StatArb0001</t>
  </si>
  <si>
    <t>KEX_Q_StatArb0001</t>
  </si>
  <si>
    <t>ESL_Q_StatArb0001</t>
  </si>
  <si>
    <t>ECHO_Q_StatArb0001</t>
  </si>
  <si>
    <t>GFF_Q_StatArb0001</t>
  </si>
  <si>
    <t>ALSN_Q_StatArb0001</t>
  </si>
  <si>
    <t>PRLB_Q_StatArb0001</t>
  </si>
  <si>
    <t>CSGP_Q_StatArb0001</t>
  </si>
  <si>
    <t>CUB_Q_StatArb0001</t>
  </si>
  <si>
    <t>YRCW_Q_StatArb0001</t>
  </si>
  <si>
    <t>AGX_Q_StatArb0001</t>
  </si>
  <si>
    <t>MIC_Q_StatArb0001</t>
  </si>
  <si>
    <t>TAILORED BRANDS INC Earnings 2Q18</t>
  </si>
  <si>
    <t>CRAI_Q_StatArb0001</t>
  </si>
  <si>
    <t>CRAI</t>
  </si>
  <si>
    <t>12618T105</t>
  </si>
  <si>
    <t>MATX_Q_StatArb0001</t>
  </si>
  <si>
    <t>PKOH_Q_StatArb0001</t>
  </si>
  <si>
    <t>PKOH</t>
  </si>
  <si>
    <t>MYRG_Q_StatArb0001</t>
  </si>
  <si>
    <t>EGL_Q_StatArb0001</t>
  </si>
  <si>
    <t>CVTI_Q_StatArb0001</t>
  </si>
  <si>
    <t>SPAR_Q_StatArb0001</t>
  </si>
  <si>
    <t>RAIL_Q_StatArb0001</t>
  </si>
  <si>
    <t>LANDS' END INC PEAD 2Q18</t>
  </si>
  <si>
    <t>MICHAELS COS INC/THE Earnings 2Q18</t>
  </si>
  <si>
    <t>BWXT_Q_StatArb0001</t>
  </si>
  <si>
    <t>HCCI_Q_StatArb0001</t>
  </si>
  <si>
    <t>HCCI</t>
  </si>
  <si>
    <t>42726M106</t>
  </si>
  <si>
    <t>B2Q96P1</t>
  </si>
  <si>
    <t>TNC_Q_StatArb0001</t>
  </si>
  <si>
    <t>KFRC_Q_StatArb0001</t>
  </si>
  <si>
    <t>TAILORED BRANDS INC PEAD 2Q18</t>
  </si>
  <si>
    <t>CANADA GOOSE HOLDINGS INC Earnings 2Q18</t>
  </si>
  <si>
    <t>AT&amp;T INC Value-L/S (TWX Hedge)</t>
  </si>
  <si>
    <t>SAVE_Q_StatArb0001</t>
  </si>
  <si>
    <t>R_Q_StatArb0001</t>
  </si>
  <si>
    <t>UAL_Q_StatArb0001</t>
  </si>
  <si>
    <t>ATRO_Q_StatArb0001</t>
  </si>
  <si>
    <t>ERII_Q_StatArb0001</t>
  </si>
  <si>
    <t>ERII</t>
  </si>
  <si>
    <t>29270J100</t>
  </si>
  <si>
    <t>B3B5J07</t>
  </si>
  <si>
    <t>NAV_Q_StatArb0001</t>
  </si>
  <si>
    <t>FTV_Q_StatArb0001</t>
  </si>
  <si>
    <t>34959J108</t>
  </si>
  <si>
    <t>BYT3MK1</t>
  </si>
  <si>
    <t>FINISAR CORPORATION PEAD 2Q18</t>
  </si>
  <si>
    <t>MOTORCAR PARTS OF AMERICA IN PEAD 2Q18</t>
  </si>
  <si>
    <t>MTZ_Q_StatArb0001</t>
  </si>
  <si>
    <t>SBLK_Q_StatArb0001</t>
  </si>
  <si>
    <t>SBLK</t>
  </si>
  <si>
    <t>BD6NYK1</t>
  </si>
  <si>
    <t>OSK_Q_StatArb0001</t>
  </si>
  <si>
    <t>MLR_Q_StatArb0001</t>
  </si>
  <si>
    <t>MLR</t>
  </si>
  <si>
    <t>DE_Q_StatArb0001</t>
  </si>
  <si>
    <t>CMPR_Q_StatArb0001</t>
  </si>
  <si>
    <t>GFN_Q_StatArb0001</t>
  </si>
  <si>
    <t>GFN</t>
  </si>
  <si>
    <t>B16P748</t>
  </si>
  <si>
    <t>LKSD_Q_StatArb0001</t>
  </si>
  <si>
    <t>ORACLE CORP Earnings 2Q18</t>
  </si>
  <si>
    <t>IIIN_Q_StatArb0001</t>
  </si>
  <si>
    <t>HRS_Q_StatArb0001</t>
  </si>
  <si>
    <t>PLPC_Q_StatArb0001</t>
  </si>
  <si>
    <t>PLPC</t>
  </si>
  <si>
    <t>QUAD_Q_StatArb0001</t>
  </si>
  <si>
    <t>ATTO_Q_StatArb0001</t>
  </si>
  <si>
    <t>ATTO</t>
  </si>
  <si>
    <t>BQTG6Y6</t>
  </si>
  <si>
    <t>VVI_Q_StatArb0001</t>
  </si>
  <si>
    <t>KNL_Q_StatArb0001</t>
  </si>
  <si>
    <t>CAT_Q_StatArb0001</t>
  </si>
  <si>
    <t>LMT_Q_StatArb0001</t>
  </si>
  <si>
    <t>CW_Q_StatArb0001</t>
  </si>
  <si>
    <t>SNHY_Q_StatArb0001</t>
  </si>
  <si>
    <t>RTN_Q_StatArb0001</t>
  </si>
  <si>
    <t>RTN</t>
  </si>
  <si>
    <t>MICRON TECHNOLOGY INC Earnings 2Q18</t>
  </si>
  <si>
    <t>WINNEBAGO INDUSTRIES Earnings 2Q18</t>
  </si>
  <si>
    <t>SGH</t>
  </si>
  <si>
    <t>BA_Q_StatArb0001</t>
  </si>
  <si>
    <t>CVA_Q_StatArb0001</t>
  </si>
  <si>
    <t>DOV_Q_StatArb0001</t>
  </si>
  <si>
    <t>GRC_Q_StatArb0001</t>
  </si>
  <si>
    <t>GRC</t>
  </si>
  <si>
    <t>KAR_Q_StatArb0001</t>
  </si>
  <si>
    <t>PH_Q_StatArb0001</t>
  </si>
  <si>
    <t>MATW_Q_StatArb0001</t>
  </si>
  <si>
    <t>FSTR_Q_StatArb0001</t>
  </si>
  <si>
    <t>FSTR</t>
  </si>
  <si>
    <t>SWK_Q_StatArb0001</t>
  </si>
  <si>
    <t>RRD_Q_StatArb0001</t>
  </si>
  <si>
    <t>COMMERCIAL METALS CO Earnings 2Q18</t>
  </si>
  <si>
    <t>DARDEN RESTAURANTS INC Earnings 2Q18</t>
  </si>
  <si>
    <t>KROGER CO Earnings 2Q18</t>
  </si>
  <si>
    <t>METHODE ELECTRONICS INC Earnings 2Q18</t>
  </si>
  <si>
    <t>SMART GLOBAL HOLDINGS INC Earnings 2Q18</t>
  </si>
  <si>
    <t>BYPBTG4</t>
  </si>
  <si>
    <t>CR_Q_StatArb0001</t>
  </si>
  <si>
    <t>TRTN_Q_StatArb0001</t>
  </si>
  <si>
    <t>AOS_Q_StatArb0001</t>
  </si>
  <si>
    <t>XYL_Q_StatArb0001</t>
  </si>
  <si>
    <t>KMT_Q_StatArb0001</t>
  </si>
  <si>
    <t>TILE_Q_StatArb0001</t>
  </si>
  <si>
    <t>GENC_Q_StatArb0001</t>
  </si>
  <si>
    <t>GENC</t>
  </si>
  <si>
    <t>TKR_Q_StatArb0001</t>
  </si>
  <si>
    <t>RED HAT INC PEAD 2Q18</t>
  </si>
  <si>
    <t>AEROVIRONMENT INC Earnings 2Q18</t>
  </si>
  <si>
    <t>LENNAR CORP-A Earnings 2Q18 (2)</t>
  </si>
  <si>
    <t>ORN_Q_StatArb0001</t>
  </si>
  <si>
    <t>ORN</t>
  </si>
  <si>
    <t>68628V308</t>
  </si>
  <si>
    <t>B1WTHL1</t>
  </si>
  <si>
    <t>EBF_Q_StatArb0001</t>
  </si>
  <si>
    <t>EBF</t>
  </si>
  <si>
    <t>URI_Q_StatArb0001</t>
  </si>
  <si>
    <t>AFI_Q_StatArb0001</t>
  </si>
  <si>
    <t>ADSW_Q_StatArb0001</t>
  </si>
  <si>
    <t>WLDN_Q_StatArb0001</t>
  </si>
  <si>
    <t>AAL_Q_StatArb0001</t>
  </si>
  <si>
    <t>CMRE_Q_StatArb0001</t>
  </si>
  <si>
    <t>CMRE</t>
  </si>
  <si>
    <t>B566T98</t>
  </si>
  <si>
    <t>XRX 10/19/18 C28</t>
  </si>
  <si>
    <t>UNVR_Q_StatArb0001</t>
  </si>
  <si>
    <t>MCRN_Q_StatArb0001</t>
  </si>
  <si>
    <t>ENPH_Q_StatArb0001</t>
  </si>
  <si>
    <t>ENPH</t>
  </si>
  <si>
    <t>29355A107</t>
  </si>
  <si>
    <t>B65SQW4</t>
  </si>
  <si>
    <t>CAI_Q_StatArb0001</t>
  </si>
  <si>
    <t>MSM_Q_StatArb0001</t>
  </si>
  <si>
    <t>CALAMP CORP Earnings 2Q18 (2)</t>
  </si>
  <si>
    <t>GENERAL MILLS INC Earnings 2Q18</t>
  </si>
  <si>
    <t>MAN_Q_StatArb0001</t>
  </si>
  <si>
    <t>AVAV_Q_StatArb0001</t>
  </si>
  <si>
    <t>NL_Q_StatArb0001</t>
  </si>
  <si>
    <t>NL</t>
  </si>
  <si>
    <t>WCC_Q_StatArb0001</t>
  </si>
  <si>
    <t>FBM_Q_StatArb0001</t>
  </si>
  <si>
    <t>FBM</t>
  </si>
  <si>
    <t>BYXR306</t>
  </si>
  <si>
    <t>LDL_Q_StatArb0001</t>
  </si>
  <si>
    <t>XPO_Q_StatArb0001</t>
  </si>
  <si>
    <t>ACCENTURE PLC-CL A Earnings 2Q18</t>
  </si>
  <si>
    <t>GMS INC Earnings 2Q18</t>
  </si>
  <si>
    <t>KB HOME Earnings 2Q18</t>
  </si>
  <si>
    <t>SYNNEX CORP Earnings 2Q18</t>
  </si>
  <si>
    <t>INTELSAT S A Value-L/S</t>
  </si>
  <si>
    <t>I</t>
  </si>
  <si>
    <t>B8CP440</t>
  </si>
  <si>
    <t>APOG_Q_StatArb0001</t>
  </si>
  <si>
    <t>ST_Q_StatArb0001</t>
  </si>
  <si>
    <t>BFMBMT8</t>
  </si>
  <si>
    <t>MRC_Q_StatArb0001</t>
  </si>
  <si>
    <t>UPS_Q_StatArb0001</t>
  </si>
  <si>
    <t>GPX_Q_StatArb0001</t>
  </si>
  <si>
    <t>GPX</t>
  </si>
  <si>
    <t>36225V104</t>
  </si>
  <si>
    <t>PBI_Q_StatArb0001</t>
  </si>
  <si>
    <t>CALAMP CORP PEAD 2Q18 (2)</t>
  </si>
  <si>
    <t>BED BATH &amp; BEYOND INC PEAD 2Q18</t>
  </si>
  <si>
    <t>GREENBRIER COMPANIES INC Earnings 2Q18 (2)</t>
  </si>
  <si>
    <t>WORTHINGTON INDUSTRIES PEAD 2Q18</t>
  </si>
  <si>
    <t>MLHR_Q_ERN2018Q3_0702</t>
  </si>
  <si>
    <t>FAST_Q_StatArb0001</t>
  </si>
  <si>
    <t>NCI_Q_StatArb0001</t>
  </si>
  <si>
    <t>TWI_Q_StatArb0001</t>
  </si>
  <si>
    <t>TWI</t>
  </si>
  <si>
    <t>88830M102</t>
  </si>
  <si>
    <t>CLH_Q_StatArb0001</t>
  </si>
  <si>
    <t>TISI_Q_StatArb0001</t>
  </si>
  <si>
    <t>SRCL_Q_StatArb0001</t>
  </si>
  <si>
    <t>ACCO_Q_StatArb0001</t>
  </si>
  <si>
    <t>ACCO</t>
  </si>
  <si>
    <t>00081T108</t>
  </si>
  <si>
    <t>B0G7SZ5</t>
  </si>
  <si>
    <t>GBX_Q_StatArb0001</t>
  </si>
  <si>
    <t>SPY 07/11/18 P272</t>
  </si>
  <si>
    <t>AYI_Q_ERN2018Q3_0703</t>
  </si>
  <si>
    <t>SPY_Q_ERN2018Q3</t>
  </si>
  <si>
    <t>Q_ERN2018Q3</t>
  </si>
  <si>
    <t>BGSF_Q_StatArb0001</t>
  </si>
  <si>
    <t>BGSF</t>
  </si>
  <si>
    <t>05544A109</t>
  </si>
  <si>
    <t>BKX6MK8</t>
  </si>
  <si>
    <t>INFO_Q_StatArb0001</t>
  </si>
  <si>
    <t>MNTX_Q_StatArb0001</t>
  </si>
  <si>
    <t>MNTX</t>
  </si>
  <si>
    <t>B03DVM4</t>
  </si>
  <si>
    <t>ECOL_Q_StatArb0001</t>
  </si>
  <si>
    <t>XRM_Q_StatArb0001</t>
  </si>
  <si>
    <t>XRM</t>
  </si>
  <si>
    <t>98416J118</t>
  </si>
  <si>
    <t>B53BHP8</t>
  </si>
  <si>
    <t>SNA_Q_StatArb0001</t>
  </si>
  <si>
    <t>GATX_Q_StatArb0001</t>
  </si>
  <si>
    <t>WSC_Q_StatArb0001</t>
  </si>
  <si>
    <t>WSC</t>
  </si>
  <si>
    <t>BF6QP89</t>
  </si>
  <si>
    <t>GD_Q_StatArb0001</t>
  </si>
  <si>
    <t>BGG_Q_StatArb0001</t>
  </si>
  <si>
    <t>NXEO_Q_StatArb0001</t>
  </si>
  <si>
    <t>NXEO</t>
  </si>
  <si>
    <t>65342H102</t>
  </si>
  <si>
    <t>BD20XX2</t>
  </si>
  <si>
    <t>VEONEER INC Value-L/S</t>
  </si>
  <si>
    <t>VNE</t>
  </si>
  <si>
    <t>ISCA_Q_ERN2018Q3_0705</t>
  </si>
  <si>
    <t>MINI_Q_StatArb0001</t>
  </si>
  <si>
    <t>AYI_Q_StatArb0001</t>
  </si>
  <si>
    <t>DAL_Q_StatArb0001</t>
  </si>
  <si>
    <t>AZZ_Q_StatArb0001</t>
  </si>
  <si>
    <t>DCI_Q_StatArb0001</t>
  </si>
  <si>
    <t>DCI</t>
  </si>
  <si>
    <t>PCAR_Q_StatArb0001</t>
  </si>
  <si>
    <t>HELE_Q_ERN2018Q3_0709</t>
  </si>
  <si>
    <t>KTOS_Q_StatArb0001</t>
  </si>
  <si>
    <t>KTOS</t>
  </si>
  <si>
    <t>50077B207</t>
  </si>
  <si>
    <t>MG_Q_StatArb0001</t>
  </si>
  <si>
    <t>KAMN_Q_StatArb0001</t>
  </si>
  <si>
    <t>AMRC_Q_StatArb0001</t>
  </si>
  <si>
    <t>AMRC</t>
  </si>
  <si>
    <t>B3SWPT2</t>
  </si>
  <si>
    <t>ODFL_Q_StatArb0001</t>
  </si>
  <si>
    <t>AMOT_Q_StatArb0001</t>
  </si>
  <si>
    <t>AMOT</t>
  </si>
  <si>
    <t>SellShort</t>
  </si>
  <si>
    <t>HELE_Q_PEAD2018Q3_0709</t>
  </si>
  <si>
    <t>OZRK_Q_ERN2018Q3_0711</t>
  </si>
  <si>
    <t>FAST_Q_ERN2018Q3_0711</t>
  </si>
  <si>
    <t>MSM_Q_ERN2018Q3_0711</t>
  </si>
  <si>
    <t>ANGO_Q_ERN2018Q3_0711</t>
  </si>
  <si>
    <t>MRCY_Q_StatArb0001</t>
  </si>
  <si>
    <t>LAWS_Q_StatArb0001</t>
  </si>
  <si>
    <t>LAWS</t>
  </si>
  <si>
    <t>SPY_Q_PEAD2018Q3</t>
  </si>
  <si>
    <t>Q_PEAD2018Q3</t>
  </si>
  <si>
    <t>WTS_Q_StatArb0001</t>
  </si>
  <si>
    <t>FCN_Q_StatArb0001</t>
  </si>
  <si>
    <t>DLX_Q_StatArb0001</t>
  </si>
  <si>
    <t>NSC_Q_StatArb0001</t>
  </si>
  <si>
    <t>CSL_Q_StatArb0001</t>
  </si>
  <si>
    <t>SPY 07/25/18 P276</t>
  </si>
  <si>
    <t>YRIV_Q_StatArb0001</t>
  </si>
  <si>
    <t>YRIV</t>
  </si>
  <si>
    <t>98475Y105</t>
  </si>
  <si>
    <t>BDT8Y36</t>
  </si>
  <si>
    <t>ARII_Q_StatArb0001</t>
  </si>
  <si>
    <t>ROL_Q_StatArb0001</t>
  </si>
  <si>
    <t>AIR_Q_StatArb0001</t>
  </si>
  <si>
    <t>ARCB_Q_StatArb0001</t>
  </si>
  <si>
    <t>SAIA_Q_StatArb0001</t>
  </si>
  <si>
    <t>EVI_Q_StatArb0001</t>
  </si>
  <si>
    <t>EVI</t>
  </si>
  <si>
    <t>29414M100</t>
  </si>
  <si>
    <t>FRC_Q_ERN2018Q3_0713</t>
  </si>
  <si>
    <t>ESE_Q_StatArb0001</t>
  </si>
  <si>
    <t>KRNT_Q_StatArb0001</t>
  </si>
  <si>
    <t>WCN_Q_StatArb0001</t>
  </si>
  <si>
    <t>94106B101</t>
  </si>
  <si>
    <t>BYVG1F6</t>
  </si>
  <si>
    <t>MGRC_Q_StatArb0001</t>
  </si>
  <si>
    <t>MGRC</t>
  </si>
  <si>
    <t>HI_Q_StatArb0001</t>
  </si>
  <si>
    <t>FLOW_Q_StatArb0001</t>
  </si>
  <si>
    <t>HWC</t>
  </si>
  <si>
    <t>IBKR_Q_ERN2018Q3_0717</t>
  </si>
  <si>
    <t>UAL_Q_ERN2018Q3_0717</t>
  </si>
  <si>
    <t>GS_Q_ERN2018Q3_0717</t>
  </si>
  <si>
    <t>OMC_Q_ERN2018Q3_0717</t>
  </si>
  <si>
    <t>CSX_Q_ERN2018Q3_0717</t>
  </si>
  <si>
    <t>MLNX_Q_ERN2018Q3_0717</t>
  </si>
  <si>
    <t>LTXB_Q_ERN2018Q3_0717</t>
  </si>
  <si>
    <t>ADTN_Q_ERN2018Q3_0717</t>
  </si>
  <si>
    <t>HWC_Q_ERN2018Q3_0717</t>
  </si>
  <si>
    <t>PNC_Q_PEAD2018Q3_0713</t>
  </si>
  <si>
    <t>GVA_Q_StatArb0001</t>
  </si>
  <si>
    <t>STRL_Q_StatArb0001</t>
  </si>
  <si>
    <t>ARNC_Q_StatArb0001</t>
  </si>
  <si>
    <t>BRC_Q_StatArb0001</t>
  </si>
  <si>
    <t>UNP_Q_StatArb0001</t>
  </si>
  <si>
    <t>LSTR_Q_StatArb0001</t>
  </si>
  <si>
    <t>AYR_Q_StatArb0001</t>
  </si>
  <si>
    <t>SALT_Q_StatArb0001</t>
  </si>
  <si>
    <t>SALT</t>
  </si>
  <si>
    <t>BDDXM22</t>
  </si>
  <si>
    <t>TDG_Q_StatArb0001</t>
  </si>
  <si>
    <t>LNN_Q_StatArb0001</t>
  </si>
  <si>
    <t>Em Mkt ETF Putin-Trump Value-L/S</t>
  </si>
  <si>
    <t>EEM</t>
  </si>
  <si>
    <t>Emerging Markets</t>
  </si>
  <si>
    <t>Oil ETF Putin-Trump Value-L/S</t>
  </si>
  <si>
    <t>XLE</t>
  </si>
  <si>
    <t>81369Y506</t>
  </si>
  <si>
    <t>Russia ETF Putin-Trump Value-L/S</t>
  </si>
  <si>
    <t>RSX</t>
  </si>
  <si>
    <t>Russia</t>
  </si>
  <si>
    <t>92189F403</t>
  </si>
  <si>
    <t>BZ6C617</t>
  </si>
  <si>
    <t>AA_Q_ERN2018Q3_0718</t>
  </si>
  <si>
    <t>CCK_Q_ERN2018Q3_0718</t>
  </si>
  <si>
    <t>GWW_Q_ERN2018Q3_0718</t>
  </si>
  <si>
    <t>TCBI_Q_ERN2018Q3_0718</t>
  </si>
  <si>
    <t>UMPQ_Q_ERN2018Q3_0718</t>
  </si>
  <si>
    <t>URI_Q_ERN2018Q3_0718</t>
  </si>
  <si>
    <t>PLXS_Q_ERN2018Q3_0718</t>
  </si>
  <si>
    <t>PTC_Q_ERN2018Q3_0718</t>
  </si>
  <si>
    <t>BMI_Q_ERN2018Q3_0718</t>
  </si>
  <si>
    <t>EBAY_Q_ERN2018Q3_0718</t>
  </si>
  <si>
    <t>BAC</t>
  </si>
  <si>
    <t>BAC_Q_PEAD2018Q3_0716</t>
  </si>
  <si>
    <t>EUR Currency Hedge (AAG GY)</t>
  </si>
  <si>
    <t>AUMANN AG Value-L/S</t>
  </si>
  <si>
    <t>AAG GY</t>
  </si>
  <si>
    <t>UTX_Q_StatArb0001</t>
  </si>
  <si>
    <t>LXFR_Q_StatArb0001</t>
  </si>
  <si>
    <t>LXFR</t>
  </si>
  <si>
    <t>BF5GRT5</t>
  </si>
  <si>
    <t>AWI_Q_StatArb0001</t>
  </si>
  <si>
    <t>BRSS_Q_StatArb0001</t>
  </si>
  <si>
    <t>GTLS_Q_ERN2018Q3_0719</t>
  </si>
  <si>
    <t>SNA_Q_ERN2018Q3_0719</t>
  </si>
  <si>
    <t>NUE_Q_ERN2018Q3_0719</t>
  </si>
  <si>
    <t>WBS_Q_ERN2018Q3_0719</t>
  </si>
  <si>
    <t>GATX_Q_ERN2018Q3_0719</t>
  </si>
  <si>
    <t>ASB_Q_ERN2018Q3_0719</t>
  </si>
  <si>
    <t>FFBC_Q_ERN2018Q3_0719</t>
  </si>
  <si>
    <t>WABC_Q_ERN2018Q3_0719</t>
  </si>
  <si>
    <t>ETFC_Q_ERN2018Q3_0719</t>
  </si>
  <si>
    <t>SBNY_Q_ERN2018Q3_0719</t>
  </si>
  <si>
    <t>SWKS_Q_ERN2018Q3_0719</t>
  </si>
  <si>
    <t>PM_Q_ERN2018Q3_0719</t>
  </si>
  <si>
    <t>SEIC_Q_ERN2018Q3_0719</t>
  </si>
  <si>
    <t>ADS_Q_ERN2018Q3_0719</t>
  </si>
  <si>
    <t>MLNX_Q_PEAD2018Q3_0717</t>
  </si>
  <si>
    <t>WTFC_Q_PEAD2018Q3_0717</t>
  </si>
  <si>
    <t>HWC_Q_PEAD2018Q3_0717</t>
  </si>
  <si>
    <t>LTXB_Q_PEAD2018Q3_0717</t>
  </si>
  <si>
    <t>PACW_Q_PEAD2018Q3_0717</t>
  </si>
  <si>
    <t>SCHW_Q_PEAD2018Q3_0717</t>
  </si>
  <si>
    <t>CMA_Q_PEAD2018Q3_0717</t>
  </si>
  <si>
    <t>BuyToCover</t>
  </si>
  <si>
    <t>FFIN_Q_ERN2018Q3_0719</t>
  </si>
  <si>
    <t>GWW_Q_StatArb0001</t>
  </si>
  <si>
    <t>HEI_Q_StatArb0001</t>
  </si>
  <si>
    <t>DXPE_Q_StatArb0001</t>
  </si>
  <si>
    <t>CSX_Q_StatArb0001</t>
  </si>
  <si>
    <t>BOOM_Q_StatArb0001</t>
  </si>
  <si>
    <t>BOOM</t>
  </si>
  <si>
    <t>23291C103</t>
  </si>
  <si>
    <t>BYN8NH6</t>
  </si>
  <si>
    <t>OFG</t>
  </si>
  <si>
    <t>OFG_Q_ERN2018Q3_0720</t>
  </si>
  <si>
    <t>VFC_Q_ERN2018Q3_0720</t>
  </si>
  <si>
    <t>MAN_Q_ERN2018Q3_0720</t>
  </si>
  <si>
    <t>AA_Q_PEAD2018Q3_0718</t>
  </si>
  <si>
    <t>KMI_Q_PEAD2018Q3_0718</t>
  </si>
  <si>
    <t>CCK_Q_PEAD2018Q3_0718</t>
  </si>
  <si>
    <t>URI_Q_PEAD2018Q3_0718</t>
  </si>
  <si>
    <t>BMI_Q_PEAD2018Q3_0718</t>
  </si>
  <si>
    <t>MTB_Q_PEAD2018Q3_0718</t>
  </si>
  <si>
    <t>WAFD_Q_PEAD2018Q3_0718</t>
  </si>
  <si>
    <t>EBAY_Q_PEAD2018Q3_0718</t>
  </si>
  <si>
    <t>HENRY SCHEIN INC Value-L/S</t>
  </si>
  <si>
    <t>B_Q_StatArb0001</t>
  </si>
  <si>
    <t>ROLL_Q_StatArb0001</t>
  </si>
  <si>
    <t>CECE_Q_StatArb0001</t>
  </si>
  <si>
    <t>CECE</t>
  </si>
  <si>
    <t>67103X102</t>
  </si>
  <si>
    <t>B87LKR8</t>
  </si>
  <si>
    <t>CADE</t>
  </si>
  <si>
    <t>WHR_Q_ERN2018Q3_0723</t>
  </si>
  <si>
    <t>OI_Q_ERN2018Q3_0723</t>
  </si>
  <si>
    <t>KALU_Q_ERN2018Q3_0723</t>
  </si>
  <si>
    <t>ZION_Q_ERN2018Q3_0723</t>
  </si>
  <si>
    <t>STLD_Q_ERN2018Q3_0723</t>
  </si>
  <si>
    <t>CALM_Q_ERN2018Q3_0723</t>
  </si>
  <si>
    <t>CADE_Q_ERN2018Q3_0723</t>
  </si>
  <si>
    <t>MC_Q_ERN2018Q3_0723</t>
  </si>
  <si>
    <t>CBU_Q_ERN2018Q3_0723</t>
  </si>
  <si>
    <t>NTGR_Q_ERN2018Q3_0723</t>
  </si>
  <si>
    <t>PETS_Q_ERN2018Q3_0723</t>
  </si>
  <si>
    <t>EQBK</t>
  </si>
  <si>
    <t>DPZ_Q_PEAD2018Q3_0719</t>
  </si>
  <si>
    <t>ISRG_Q_PEAD2018Q3_0719</t>
  </si>
  <si>
    <t>EQBK_Q_PEAD2018Q3_0719</t>
  </si>
  <si>
    <t>ADS_Q_PEAD2018Q3_0719</t>
  </si>
  <si>
    <t>HTLD_Q_PEAD2018Q3_0719</t>
  </si>
  <si>
    <t>DOV_Q_PEAD2018Q3_0719</t>
  </si>
  <si>
    <t>GATX_Q_PEAD2018Q3_0719</t>
  </si>
  <si>
    <t>WBC_Q_PEAD2018Q3_0719</t>
  </si>
  <si>
    <t>SBNY_Q_PEAD2018Q3_0719</t>
  </si>
  <si>
    <t>BK_Q_PEAD2018Q3_0719</t>
  </si>
  <si>
    <t>GTLS_Q_PEAD2018Q3_0719</t>
  </si>
  <si>
    <t>CTAS_Q_StatArb0001</t>
  </si>
  <si>
    <t>TRN_Q_StatArb0001</t>
  </si>
  <si>
    <t>INWK_Q_StatArb0001</t>
  </si>
  <si>
    <t>INWK</t>
  </si>
  <si>
    <t>45773Y105</t>
  </si>
  <si>
    <t>B17W6V8</t>
  </si>
  <si>
    <t>12739A100</t>
  </si>
  <si>
    <t>BYWVH74</t>
  </si>
  <si>
    <t>29460X109</t>
  </si>
  <si>
    <t>BYZG9Q9</t>
  </si>
  <si>
    <t>VNQ 08/17/18 P79</t>
  </si>
  <si>
    <t>CSFL</t>
  </si>
  <si>
    <t>NTB</t>
  </si>
  <si>
    <t>HA_Q_ERN2018Q3_0724</t>
  </si>
  <si>
    <t>BTU_Q_ERN2018Q3_0724</t>
  </si>
  <si>
    <t>ST_Q_ERN2018Q3_0724</t>
  </si>
  <si>
    <t>ABG_Q_ERN2018Q3_0724</t>
  </si>
  <si>
    <t>ATI_Q_ERN2018Q3_0724</t>
  </si>
  <si>
    <t>KN_Q_ERN2018Q3_0724</t>
  </si>
  <si>
    <t>WAB_Q_ERN2018Q3_0724</t>
  </si>
  <si>
    <t>HOG_Q_ERN2018Q3_0724</t>
  </si>
  <si>
    <t>PCAR_Q_ERN2018Q3_0724</t>
  </si>
  <si>
    <t>T_Q_ERN2018Q3_0724</t>
  </si>
  <si>
    <t>PPBI_Q_ERN2018Q3_0724</t>
  </si>
  <si>
    <t>CIT_Q_ERN2018Q3_0724</t>
  </si>
  <si>
    <t>CSFL_Q_ERN2018Q3_0724</t>
  </si>
  <si>
    <t>NTB_Q_ERN2018Q3_0724</t>
  </si>
  <si>
    <t>LMT_Q_ERN2018Q3_0724</t>
  </si>
  <si>
    <t>HAFC_Q_ERN2018Q3_0724</t>
  </si>
  <si>
    <t>MMM_Q_ERN2018Q3_0724</t>
  </si>
  <si>
    <t>IPHI_Q_ERN2018Q3_0724</t>
  </si>
  <si>
    <t>BHE_Q_ERN2018Q3_0724</t>
  </si>
  <si>
    <t>HUBB_Q_ERN2018Q3_0724</t>
  </si>
  <si>
    <t>TER_Q_ERN2018Q3_0724</t>
  </si>
  <si>
    <t>IBKC_Q_PEAD2018Q3_0720</t>
  </si>
  <si>
    <t>GNTX_Q_PEAD2018Q3_0720</t>
  </si>
  <si>
    <t>STT_Q_PEAD2018Q3_0720</t>
  </si>
  <si>
    <t>MAN_Q_PEAD2018Q3_0720</t>
  </si>
  <si>
    <t>RF_Q_PEAD2018Q3_0720</t>
  </si>
  <si>
    <t>15201P109</t>
  </si>
  <si>
    <t>BD8FF02</t>
  </si>
  <si>
    <t>MTOR_Q_StatArb0001</t>
  </si>
  <si>
    <t>ITW_Q_StatArb0001</t>
  </si>
  <si>
    <t>IIN</t>
  </si>
  <si>
    <t>SIX_Q_ERN2018Q3_0725</t>
  </si>
  <si>
    <t>CVI_Q_ERN2018Q3_0725</t>
  </si>
  <si>
    <t>LAD_Q_ERN2018Q3_0725</t>
  </si>
  <si>
    <t>ALGT_Q_ERN2018Q3_0725</t>
  </si>
  <si>
    <t>ORLY_Q_ERN2018Q3_0725</t>
  </si>
  <si>
    <t>FCAU_Q_ERN2018Q3_0725</t>
  </si>
  <si>
    <t>KNX_Q_ERN2018Q3_0725</t>
  </si>
  <si>
    <t>CTXS_Q_ERN2018Q3_0725</t>
  </si>
  <si>
    <t>ETH_Q_ERN2018Q3_0725</t>
  </si>
  <si>
    <t>MEOH_Q_ERN2018Q3_0725</t>
  </si>
  <si>
    <t>IIN_Q_ERN2018Q3_0725</t>
  </si>
  <si>
    <t>FFIV_Q_ERN2018Q3_0725</t>
  </si>
  <si>
    <t>KEX_Q_ERN2018Q3_0725</t>
  </si>
  <si>
    <t>LSTR_Q_ERN2018Q3_0725</t>
  </si>
  <si>
    <t>EEFT_Q_ERN2018Q3_0725</t>
  </si>
  <si>
    <t>ALGN_Q_ERN2018Q3_0725</t>
  </si>
  <si>
    <t>FWRD_Q_ERN2018Q3_0725</t>
  </si>
  <si>
    <t>FSB_Q_ERN2018Q3_0725</t>
  </si>
  <si>
    <t>AXS_Q_ERN2018Q3_0725</t>
  </si>
  <si>
    <t>FOE_Q_ERN2018Q3_0725</t>
  </si>
  <si>
    <t>LM_Q_ERN2018Q3_0725</t>
  </si>
  <si>
    <t>MHO_Q_ERN2018Q3_0725</t>
  </si>
  <si>
    <t>JBT_Q_ERN2018Q3_0725</t>
  </si>
  <si>
    <t>SC_Q_ERN2018Q3_0725</t>
  </si>
  <si>
    <t>TROW_Q_ERN2018Q3_0725</t>
  </si>
  <si>
    <t>TNC_Q_ERN2018Q3_0725</t>
  </si>
  <si>
    <t>CLB_Q_ERN2018Q3_0725</t>
  </si>
  <si>
    <t>ECHO_Q_ERN2018Q3_0725</t>
  </si>
  <si>
    <t>LVS_Q_ERN2018Q3_0725</t>
  </si>
  <si>
    <t>MTH_Q_ERN2018Q3_0725</t>
  </si>
  <si>
    <t>NGVT_Q_ERN2018Q3_0725</t>
  </si>
  <si>
    <t>TILE_Q_ERN2018Q3_0725</t>
  </si>
  <si>
    <t>GLW_Q_ERN2018Q3_0725</t>
  </si>
  <si>
    <t>SNBR_Q_ERN2018Q3_0725</t>
  </si>
  <si>
    <t>SLAB_Q_ERN2018Q3_0725</t>
  </si>
  <si>
    <t>FTI_Q_ERN2018Q3_0725</t>
  </si>
  <si>
    <t>R_Q_ERN2018Q3_0725</t>
  </si>
  <si>
    <t>GILD_Q_ERN2018Q3_0725</t>
  </si>
  <si>
    <t>DLB_Q_ERN2018Q3_0725</t>
  </si>
  <si>
    <t>QCOM_Q_ERN2018Q3_0725</t>
  </si>
  <si>
    <t>CCMP_Q_ERN2018Q3_0725</t>
  </si>
  <si>
    <t>AVX_Q_ERN2018Q3_0725</t>
  </si>
  <si>
    <t>SCL_Q_ERN2018Q3_0725</t>
  </si>
  <si>
    <t>BABY_Q_ERN2018Q3_0725</t>
  </si>
  <si>
    <t>CHKP_Q_ERN2018Q3_0725</t>
  </si>
  <si>
    <t>FCX_Q_ERN2018Q3_0725</t>
  </si>
  <si>
    <t>FARO_Q_ERN2018Q3_0725</t>
  </si>
  <si>
    <t>MMSI_Q_PEAD2018Q3_0723</t>
  </si>
  <si>
    <t>HSTM_Q_PEAD2018Q3_0723</t>
  </si>
  <si>
    <t>NTGR_Q_PEAD2018Q3_0723</t>
  </si>
  <si>
    <t>WHR_Q_PEAD2018Q3_0723</t>
  </si>
  <si>
    <t>CALM_Q_PEAD2018Q3_0723</t>
  </si>
  <si>
    <t>AMTD_Q_PEAD2018Q3_0723</t>
  </si>
  <si>
    <t>OI_Q_PEAD2018Q3_0723</t>
  </si>
  <si>
    <t>HAL_Q_PEAD2018Q3_0723</t>
  </si>
  <si>
    <t>PETS_Q_PEAD2018Q3_0723</t>
  </si>
  <si>
    <t>T 07/27/18 C32</t>
  </si>
  <si>
    <t>T 07/27/18 C31.5</t>
  </si>
  <si>
    <t>46121H109</t>
  </si>
  <si>
    <t>PGTI_Q_StatArb0001</t>
  </si>
  <si>
    <t>WAB_Q_StatArb0001</t>
  </si>
  <si>
    <t>FELE_Q_StatArb0001</t>
  </si>
  <si>
    <t>HUBB_Q_StatArb0001</t>
  </si>
  <si>
    <t>HUBG_Q_StatArb0001</t>
  </si>
  <si>
    <t>ASTE_Q_StatArb0001</t>
  </si>
  <si>
    <t>ATKR_Q_StatArb0001</t>
  </si>
  <si>
    <t>HON_Q_StatArb0001</t>
  </si>
  <si>
    <t>HNI_Q_StatArb0001</t>
  </si>
  <si>
    <t>OSPN</t>
  </si>
  <si>
    <t>NATI</t>
  </si>
  <si>
    <t>ADNT_Q_ERN2018Q3_0726</t>
  </si>
  <si>
    <t>FSLR_Q_ERN2018Q3_0726</t>
  </si>
  <si>
    <t>ROCK_Q_ERN2018Q3_0726</t>
  </si>
  <si>
    <t>PTEN_Q_ERN2018Q3_0726</t>
  </si>
  <si>
    <t>PATK_Q_ERN2018Q3_0726</t>
  </si>
  <si>
    <t>PENN_Q_ERN2018Q3_0726</t>
  </si>
  <si>
    <t>CIR_Q_ERN2018Q3_0726</t>
  </si>
  <si>
    <t>DECK_Q_ERN2018Q3_0726</t>
  </si>
  <si>
    <t>ALK_Q_ERN2018Q3_0726</t>
  </si>
  <si>
    <t>UAA_Q_ERN2018Q3_0726</t>
  </si>
  <si>
    <t>HP_Q_ERN2018Q3_0726</t>
  </si>
  <si>
    <t>PHM_Q_ERN2018Q3_0726</t>
  </si>
  <si>
    <t>CMG_Q_ERN2018Q3_0726</t>
  </si>
  <si>
    <t>WWE_Q_ERN2018Q3_0726</t>
  </si>
  <si>
    <t>MPC_Q_ERN2018Q3_0726</t>
  </si>
  <si>
    <t>UCTT_Q_ERN2018Q3_0726</t>
  </si>
  <si>
    <t>GPI_Q_ERN2018Q3_0726</t>
  </si>
  <si>
    <t>LOGM_Q_ERN2018Q3_0726</t>
  </si>
  <si>
    <t>LRCX_Q_ERN2018Q3_0726</t>
  </si>
  <si>
    <t>PAG_Q_ERN2018Q3_0726</t>
  </si>
  <si>
    <t>INT_Q_ERN2018Q3_0726</t>
  </si>
  <si>
    <t>TMST_Q_ERN2018Q3_0726</t>
  </si>
  <si>
    <t>BANC_Q_ERN2018Q3_0726</t>
  </si>
  <si>
    <t>DNKN_Q_ERN2018Q3_0726</t>
  </si>
  <si>
    <t>TECK_Q_ERN2018Q3_0726</t>
  </si>
  <si>
    <t>EQT_Q_ERN2018Q3_0726</t>
  </si>
  <si>
    <t>NCR_Q_ERN2018Q3_0726</t>
  </si>
  <si>
    <t>ALLE_Q_ERN2018Q3_0726</t>
  </si>
  <si>
    <t>BOFI_Q_ERN2018Q3_0726</t>
  </si>
  <si>
    <t>NTCT_Q_ERN2018Q3_0726</t>
  </si>
  <si>
    <t>EXPE_Q_ERN2018Q3_0726</t>
  </si>
  <si>
    <t>BYD_Q_ERN2018Q3_0726</t>
  </si>
  <si>
    <t>WRLD_Q_ERN2018Q3_0726</t>
  </si>
  <si>
    <t>MLM_Q_ERN2018Q3_0726</t>
  </si>
  <si>
    <t>MCK_Q_ERN2018Q3_0726</t>
  </si>
  <si>
    <t>LPLA_Q_ERN2018Q3_0726</t>
  </si>
  <si>
    <t>OMCL_Q_ERN2018Q3_0726</t>
  </si>
  <si>
    <t>HZO_Q_ERN2018Q3_0726</t>
  </si>
  <si>
    <t>BJRI_Q_ERN2018Q3_0726</t>
  </si>
  <si>
    <t>BOOM_Q_ERN2018Q3_0726</t>
  </si>
  <si>
    <t>MINI_Q_ERN2018Q3_0726</t>
  </si>
  <si>
    <t>COP_Q_ERN2018Q3_0726</t>
  </si>
  <si>
    <t>RS_Q_ERN2018Q3_0726</t>
  </si>
  <si>
    <t>SAM_Q_ERN2018Q3_0726</t>
  </si>
  <si>
    <t>GWB_Q_ERN2018Q3_0726</t>
  </si>
  <si>
    <t>NOV_Q_ERN2018Q3_0726</t>
  </si>
  <si>
    <t>POWI_Q_ERN2018Q3_0726</t>
  </si>
  <si>
    <t>AAN_Q_ERN2018Q3_0726</t>
  </si>
  <si>
    <t>INTC_Q_ERN2018Q3_0726</t>
  </si>
  <si>
    <t>MTRN_Q_ERN2018Q3_0726</t>
  </si>
  <si>
    <t>VC_Q_ERN2018Q3_0726</t>
  </si>
  <si>
    <t>AGN_Q_ERN2018Q3_0726</t>
  </si>
  <si>
    <t>XRX_Q_ERN2018Q3_0726</t>
  </si>
  <si>
    <t>THRM_Q_ERN2018Q3_0726</t>
  </si>
  <si>
    <t>MATW_Q_ERN2018Q3_0726</t>
  </si>
  <si>
    <t>IVZ_Q_ERN2018Q3_0726</t>
  </si>
  <si>
    <t>NLSN_Q_ERN2018Q3_0726</t>
  </si>
  <si>
    <t>CASH_Q_ERN2018Q3_0726</t>
  </si>
  <si>
    <t>LMAT_Q_ERN2018Q3_0726</t>
  </si>
  <si>
    <t>CELG_Q_ERN2018Q3_0726</t>
  </si>
  <si>
    <t>CNOB_Q_ERN2018Q3_0726</t>
  </si>
  <si>
    <t>PCG_Q_ERN2018Q3_0726</t>
  </si>
  <si>
    <t>EW_Q_ERN2018Q3_0726</t>
  </si>
  <si>
    <t>PRLB_Q_ERN2018Q3_0726</t>
  </si>
  <si>
    <t>FAF_Q_ERN2018Q3_0726</t>
  </si>
  <si>
    <t>CMCSA_Q_ERN2018Q3_0726</t>
  </si>
  <si>
    <t>OSPN_Q_ERN2018Q3_0726</t>
  </si>
  <si>
    <t>HEES_Q_ERN2018Q3_0726</t>
  </si>
  <si>
    <t>ENVA_Q_ERN2018Q3_0726</t>
  </si>
  <si>
    <t>SPB_Q_ERN2018Q3_0726</t>
  </si>
  <si>
    <t>TPX_Q_ERN2018Q3_0726</t>
  </si>
  <si>
    <t>HTH_Q_ERN2018Q3_0726</t>
  </si>
  <si>
    <t>COLB_Q_ERN2018Q3_0726</t>
  </si>
  <si>
    <t>HF_Q_ERN2018Q3_0726</t>
  </si>
  <si>
    <t>LKQ_Q_ERN2018Q3_0726</t>
  </si>
  <si>
    <t>LDOS_Q_ERN2018Q3_0726</t>
  </si>
  <si>
    <t>RDN_Q_ERN2018Q3_0726</t>
  </si>
  <si>
    <t>WDC_Q_ERN2018Q3_0726</t>
  </si>
  <si>
    <t>IMPV_Q_ERN2018Q3_0726</t>
  </si>
  <si>
    <t>YNDX_Q_ERN2018Q3_0726</t>
  </si>
  <si>
    <t>TSEM_Q_ERN2018Q3_0726</t>
  </si>
  <si>
    <t>SAVE_Q_ERN2018Q3_0726</t>
  </si>
  <si>
    <t>MCRN_Q_ERN2018Q3_0726</t>
  </si>
  <si>
    <t>MNRO_Q_ERN2018Q3_0726</t>
  </si>
  <si>
    <t>NATI_Q_ERN2018Q3_0726</t>
  </si>
  <si>
    <t>AXE_Q_ERN2018Q3_0726</t>
  </si>
  <si>
    <t>IRBT_Q_PEAD2018Q3_0724</t>
  </si>
  <si>
    <t>MDSO_Q_PEAD2018Q3_0724</t>
  </si>
  <si>
    <t>VICR_Q_PEAD2018Q3_0724</t>
  </si>
  <si>
    <t>KN_Q_PEAD2018Q3_0724</t>
  </si>
  <si>
    <t>JBLU_Q_PEAD2018Q3_0724</t>
  </si>
  <si>
    <t>TER_Q_PEAD2018Q3_0724</t>
  </si>
  <si>
    <t>UCBI_Q_PEAD2018Q3_0724</t>
  </si>
  <si>
    <t>PPBI_Q_PEAD2018Q3_0724</t>
  </si>
  <si>
    <t>ASTE_Q_PEAD2018Q3_0724</t>
  </si>
  <si>
    <t>SPOT 07/27/18 P172.5</t>
  </si>
  <si>
    <t>SPY 08/10/18 P275</t>
  </si>
  <si>
    <t>WM_Q_StatArb0001</t>
  </si>
  <si>
    <t>WSO_Q_StatArb0001</t>
  </si>
  <si>
    <t>MLI_Q_StatArb0001</t>
  </si>
  <si>
    <t>IEX_Q_StatArb0001</t>
  </si>
  <si>
    <t>BLDR_Q_StatArb0001</t>
  </si>
  <si>
    <t>RUSHA_Q_StatArb0001</t>
  </si>
  <si>
    <t>CNI_Q_StatArb0001</t>
  </si>
  <si>
    <t>CNI</t>
  </si>
  <si>
    <t>WIRE_Q_StatArb0001</t>
  </si>
  <si>
    <t>IR_Q_StatArb0001</t>
  </si>
  <si>
    <t>68287N100</t>
  </si>
  <si>
    <t>BFNSSD4</t>
  </si>
  <si>
    <t>84790A105</t>
  </si>
  <si>
    <t>BDRYFB1</t>
  </si>
  <si>
    <t>AMD</t>
  </si>
  <si>
    <t>AMD_Q_PEAD2018Q3_0725</t>
  </si>
  <si>
    <t>KEM_Q_PEAD2018Q3_0725</t>
  </si>
  <si>
    <t>NOW_Q_PEAD2018Q3_0725</t>
  </si>
  <si>
    <t>HES_Q_PEAD2018Q3_0725</t>
  </si>
  <si>
    <t>ECHO_Q_PEAD2018Q3_0725</t>
  </si>
  <si>
    <t>BCO_Q_PEAD2018Q3_0725</t>
  </si>
  <si>
    <t>PII_Q_PEAD2018Q3_0725</t>
  </si>
  <si>
    <t>OII_Q_PEAD2018Q3_0725</t>
  </si>
  <si>
    <t>KRA_Q_PEAD2018Q3_0725</t>
  </si>
  <si>
    <t>SAVE_Q_PEAD2018Q3_0725</t>
  </si>
  <si>
    <t>KEX_Q_PEAD2018Q3_0725</t>
  </si>
  <si>
    <t>SLAB_Q_PEAD2018Q3_0725</t>
  </si>
  <si>
    <t>BEAT_Q_PEAD2018Q3_0725</t>
  </si>
  <si>
    <t>PYPL_Q_PEAD2018Q3_0725</t>
  </si>
  <si>
    <t>MPWR_Q_PEAD2018Q3_0725</t>
  </si>
  <si>
    <t>CPF_Q_PEAD2018Q3_0725</t>
  </si>
  <si>
    <t>WSO_Q_PEAD2018Q3_0725</t>
  </si>
  <si>
    <t>FCX_Q_PEAD2018Q3_0725</t>
  </si>
  <si>
    <t>LM_Q_PEAD2018Q3_0725</t>
  </si>
  <si>
    <t>CW_Q_PEAD2018Q3_0725</t>
  </si>
  <si>
    <t>MKTX_Q_PEAD2018Q3_0725</t>
  </si>
  <si>
    <t>OC_Q_PEAD2018Q3_0725</t>
  </si>
  <si>
    <t>BABY_Q_PEAD2018Q3_0725</t>
  </si>
  <si>
    <t>PB_Q_PEAD2018Q3_0725</t>
  </si>
  <si>
    <t>PNR_Q_PEAD2018Q3_0725</t>
  </si>
  <si>
    <t>DAN_Q_PEAD2018Q3_0725</t>
  </si>
  <si>
    <t>GRUB_Q_PEAD2018Q3_0725</t>
  </si>
  <si>
    <t>TUP_Q_PEAD2018Q3_0725</t>
  </si>
  <si>
    <t>ANIK_Q_PEAD2018Q3_0725</t>
  </si>
  <si>
    <t>VIRT_Q_ERN2018Q3_0727</t>
  </si>
  <si>
    <t>ALV_Q_ERN2018Q3_0727</t>
  </si>
  <si>
    <t>TPH_Q_ERN2018Q3_0727</t>
  </si>
  <si>
    <t>GT_Q_ERN2018Q3_0727</t>
  </si>
  <si>
    <t>VRTS_Q_ERN2018Q3_0727</t>
  </si>
  <si>
    <t>IMO</t>
  </si>
  <si>
    <t>IMO_Q_ERN2018Q3_0727</t>
  </si>
  <si>
    <t>LPNT_Q_ERN2018Q3_0727</t>
  </si>
  <si>
    <t>CVX_Q_ERN2018Q3_0727</t>
  </si>
  <si>
    <t>BEN_Q_ERN2018Q3_0727</t>
  </si>
  <si>
    <t>TEN_Q_ERN2018Q3_0727</t>
  </si>
  <si>
    <t>HTH_Q_ERN2018Q3_0727</t>
  </si>
  <si>
    <t>ABBV_Q_ERN2018Q3_0727</t>
  </si>
  <si>
    <t>TYPE_Q_ERN2018Q3_0727</t>
  </si>
  <si>
    <t>B_Q_ERN2018Q3_0727</t>
  </si>
  <si>
    <t>PJC_Q_ERN2018Q3_0727</t>
  </si>
  <si>
    <t>MGLN_Q_ERN2018Q3_0727</t>
  </si>
  <si>
    <t>NLSN_Q_StatArb0001</t>
  </si>
  <si>
    <t>ROK_Q_StatArb0001</t>
  </si>
  <si>
    <t>NOC_Q_StatArb0001</t>
  </si>
  <si>
    <t>NOC</t>
  </si>
  <si>
    <t>JBT_Q_StatArb0001</t>
  </si>
  <si>
    <t>HA_Q_StatArb0001</t>
  </si>
  <si>
    <t>ROP_Q_StatArb0001</t>
  </si>
  <si>
    <t>QQQ 08/10/18 P175</t>
  </si>
  <si>
    <t>ROCK_Q_StatArb0001</t>
  </si>
  <si>
    <t>UAA_Q_PEAD2018Q3_0726</t>
  </si>
  <si>
    <t>ALXN_Q_PEAD2018Q3_0726</t>
  </si>
  <si>
    <t>LOGM_Q_PEAD2018Q3_0726</t>
  </si>
  <si>
    <t>PRO_Q_PEAD2018Q3_0726</t>
  </si>
  <si>
    <t>PFPT_Q_PEAD2018Q3_0726</t>
  </si>
  <si>
    <t>CVA_Q_PEAD2018Q3_0726</t>
  </si>
  <si>
    <t>CELG_Q_PEAD2018Q3_0726</t>
  </si>
  <si>
    <t>CMG_Q_PEAD2018Q3_0726</t>
  </si>
  <si>
    <t>TEAM_Q_PEAD2018Q3_0726</t>
  </si>
  <si>
    <t>CTS</t>
  </si>
  <si>
    <t>CTS_Q_PEAD2018Q3_0726</t>
  </si>
  <si>
    <t>ENVA_Q_PEAD2018Q3_0726</t>
  </si>
  <si>
    <t>FSLR_Q_PEAD2018Q3_0726</t>
  </si>
  <si>
    <t>EXPE_Q_PEAD2018Q3_0726</t>
  </si>
  <si>
    <t>OSPN_Q_PEAD2018Q3_0726</t>
  </si>
  <si>
    <t>PENN_Q_PEAD2018Q3_0726</t>
  </si>
  <si>
    <t>ELLI_Q_PEAD2018Q3_0726</t>
  </si>
  <si>
    <t>EGHT_Q_PEAD2018Q3_0726</t>
  </si>
  <si>
    <t>ABMD_Q_PEAD2018Q3_0726</t>
  </si>
  <si>
    <t>LKQ_Q_PEAD2018Q3_0726</t>
  </si>
  <si>
    <t>PATK_Q_PEAD2018Q3_0726</t>
  </si>
  <si>
    <t>AGN_Q_PEAD2018Q3_0726</t>
  </si>
  <si>
    <t>DRQ_Q_PEAD2018Q3_0726</t>
  </si>
  <si>
    <t>LYV_Q_PEAD2018Q3_0726</t>
  </si>
  <si>
    <t>MSTR_Q_PEAD2018Q3_0726</t>
  </si>
  <si>
    <t>AXE_Q_PEAD2018Q3_0726</t>
  </si>
  <si>
    <t>EHTH</t>
  </si>
  <si>
    <t>EHTH_Q_PEAD2018Q3_0726</t>
  </si>
  <si>
    <t>FII_Q_PEAD2018Q3_0726</t>
  </si>
  <si>
    <t>VC_Q_PEAD2018Q3_0726</t>
  </si>
  <si>
    <t>CNOB_Q_PEAD2018Q3_0726</t>
  </si>
  <si>
    <t>COLB_Q_PEAD2018Q3_0726</t>
  </si>
  <si>
    <t>AFL_Q_PEAD2018Q3_0726</t>
  </si>
  <si>
    <t>LRCX_Q_PEAD2018Q3_0726</t>
  </si>
  <si>
    <t>ADNT_Q_PEAD2018Q3_0726</t>
  </si>
  <si>
    <t>TPX_Q_PEAD2018Q3_0726</t>
  </si>
  <si>
    <t>AAL_Q_PEAD2018Q3_0726</t>
  </si>
  <si>
    <t>NEM_Q_PEAD2018Q3_0726</t>
  </si>
  <si>
    <t>IVZ_Q_PEAD2018Q3_0726</t>
  </si>
  <si>
    <t>HZO_Q_PEAD2018Q3_0726</t>
  </si>
  <si>
    <t>SVU_Q_PEAD2018Q3_0726</t>
  </si>
  <si>
    <t>SBUX_Q_PEAD2018Q3_0726</t>
  </si>
  <si>
    <t>PTEN_Q_PEAD2018Q3_0726</t>
  </si>
  <si>
    <t>NXPI_Q_PEAD2018Q3_0726</t>
  </si>
  <si>
    <t>TREE_Q_PEAD2018Q3_0726</t>
  </si>
  <si>
    <t>NLSN_Q_PEAD2018Q3_0726</t>
  </si>
  <si>
    <t>BLMN_Q_ERN2018Q3_0730</t>
  </si>
  <si>
    <t>OIS_Q_ERN2018Q3_0730</t>
  </si>
  <si>
    <t>PGTI_Q_ERN2018Q3_0730</t>
  </si>
  <si>
    <t>ALSN_Q_ERN2018Q3_0730</t>
  </si>
  <si>
    <t>RRC_Q_ERN2018Q3_0730</t>
  </si>
  <si>
    <t>SANM_Q_ERN2018Q3_0730</t>
  </si>
  <si>
    <t>BMCH_Q_ERN2018Q3_0730</t>
  </si>
  <si>
    <t>EXP_Q_ERN2018Q3_0730</t>
  </si>
  <si>
    <t>ON_Q_ERN2018Q3_0730</t>
  </si>
  <si>
    <t>EFII_Q_ERN2018Q3_0730</t>
  </si>
  <si>
    <t>CSII_Q_ERN2018Q3_0730</t>
  </si>
  <si>
    <t>CHGG_Q_ERN2018Q3_0730</t>
  </si>
  <si>
    <t>CGNX_Q_ERN2018Q3_0730</t>
  </si>
  <si>
    <t>ACHC_Q_ERN2018Q3_0730</t>
  </si>
  <si>
    <t>DENN_Q_ERN2018Q3_0730</t>
  </si>
  <si>
    <t>TBI_Q_ERN2018Q3_0730</t>
  </si>
  <si>
    <t>APPF_Q_ERN2018Q3_0730</t>
  </si>
  <si>
    <t>ILMN_Q_ERN2018Q3_0730</t>
  </si>
  <si>
    <t>DO_Q_ERN2018Q3_0730</t>
  </si>
  <si>
    <t>HSII_Q_ERN2018Q3_0730</t>
  </si>
  <si>
    <t>KMPR_Q_ERN2018Q3_0730</t>
  </si>
  <si>
    <t>TREX_Q_ERN2018Q3_0730</t>
  </si>
  <si>
    <t>NTRI_Q_ERN2018Q3_0730</t>
  </si>
  <si>
    <t>BLKB_Q_ERN2018Q3_0730</t>
  </si>
  <si>
    <t>ATHN_Q_ERN2018Q3_0730</t>
  </si>
  <si>
    <t>28238P109</t>
  </si>
  <si>
    <t>B1G0F83</t>
  </si>
  <si>
    <t>ULH_Q_StatArb0001</t>
  </si>
  <si>
    <t>ULH</t>
  </si>
  <si>
    <t>91388P105</t>
  </si>
  <si>
    <t>B066PX9</t>
  </si>
  <si>
    <t>AJRD_Q_StatArb0001</t>
  </si>
  <si>
    <t>FIX_Q_StatArb0001</t>
  </si>
  <si>
    <t>RSG_Q_StatArb0001</t>
  </si>
  <si>
    <t>TWTR_Q_PEAD2018Q3_0727</t>
  </si>
  <si>
    <t>COG_Q_PEAD2018Q3_0727</t>
  </si>
  <si>
    <t>GT_Q_PEAD2018Q3_0727</t>
  </si>
  <si>
    <t>LPNT_Q_PEAD2018Q3_0727</t>
  </si>
  <si>
    <t>SYF_Q_PEAD2018Q3_0727</t>
  </si>
  <si>
    <t>VIRT_Q_PEAD2018Q3_0727</t>
  </si>
  <si>
    <t>MGLN_Q_PEAD2018Q3_0727</t>
  </si>
  <si>
    <t>ALV_Q_PEAD2018Q3_0727</t>
  </si>
  <si>
    <t>MDR</t>
  </si>
  <si>
    <t>MDR_Q_ERN2018Q3_0731</t>
  </si>
  <si>
    <t>WLL_Q_ERN2018Q3_0731</t>
  </si>
  <si>
    <t>SLCA_Q_ERN2018Q3_0731</t>
  </si>
  <si>
    <t>WNC_Q_ERN2018Q3_0731</t>
  </si>
  <si>
    <t>WDR_Q_ERN2018Q3_0731</t>
  </si>
  <si>
    <t>MOH_Q_ERN2018Q3_0731</t>
  </si>
  <si>
    <t>RL_Q_ERN2018Q3_0731</t>
  </si>
  <si>
    <t>CPS_Q_ERN2018Q3_0731</t>
  </si>
  <si>
    <t>TEX_Q_ERN2018Q3_0731</t>
  </si>
  <si>
    <t>CAKE_Q_ERN2018Q3_0731</t>
  </si>
  <si>
    <t>HUN_Q_ERN2018Q3_0731</t>
  </si>
  <si>
    <t>AGCO_Q_ERN2018Q3_0731</t>
  </si>
  <si>
    <t>OSK_Q_ERN2018Q3_0731</t>
  </si>
  <si>
    <t>I_Q_ERN2018Q3_0731</t>
  </si>
  <si>
    <t>ENLC_Q_ERN2018Q3_0731</t>
  </si>
  <si>
    <t>IGT_Q_ERN2018Q3_0731</t>
  </si>
  <si>
    <t>CAI_Q_ERN2018Q3_0731</t>
  </si>
  <si>
    <t>ARCH_Q_ERN2018Q3_0731</t>
  </si>
  <si>
    <t>IPGP_Q_ERN2018Q3_0731</t>
  </si>
  <si>
    <t>APC_Q_ERN2018Q3_0731</t>
  </si>
  <si>
    <t>RRR_Q_ERN2018Q3_0731</t>
  </si>
  <si>
    <t>NANO_Q_ERN2018Q3_0731</t>
  </si>
  <si>
    <t>SHOO_Q_ERN2018Q3_0731</t>
  </si>
  <si>
    <t>APTV_Q_ERN2018Q3_0731</t>
  </si>
  <si>
    <t>CMCO_Q_ERN2018Q3_0731</t>
  </si>
  <si>
    <t>COHR_Q_ERN2018Q3_0731</t>
  </si>
  <si>
    <t>SYX</t>
  </si>
  <si>
    <t>SYX_Q_ERN2018Q3_0731</t>
  </si>
  <si>
    <t>ARCB_Q_ERN2018Q3_0731</t>
  </si>
  <si>
    <t>TKR_Q_ERN2018Q3_0731</t>
  </si>
  <si>
    <t>AKAM_Q_ERN2018Q3_0731</t>
  </si>
  <si>
    <t>QLYS_Q_ERN2018Q3_0731</t>
  </si>
  <si>
    <t>LL_Q_ERN2018Q3_0731</t>
  </si>
  <si>
    <t>MAS_Q_ERN2018Q3_0731</t>
  </si>
  <si>
    <t>HOLX_Q_ERN2018Q3_0731</t>
  </si>
  <si>
    <t>XOXO</t>
  </si>
  <si>
    <t>XOXO_Q_ERN2018Q3_0731</t>
  </si>
  <si>
    <t>ROG_Q_ERN2018Q3_0731</t>
  </si>
  <si>
    <t>GLT_Q_ERN2018Q3_0731</t>
  </si>
  <si>
    <t>COMM_Q_ERN2018Q3_0731</t>
  </si>
  <si>
    <t>ARNC_Q_ERN2018Q3_0731</t>
  </si>
  <si>
    <t>LDL_Q_ERN2018Q3_0731</t>
  </si>
  <si>
    <t>MRCY_Q_ERN2018Q3_0731</t>
  </si>
  <si>
    <t>TOWR_Q_ERN2018Q3_0731</t>
  </si>
  <si>
    <t>BD9NR98</t>
  </si>
  <si>
    <t>FORR_Q_StatArb0001</t>
  </si>
  <si>
    <t>FORR</t>
  </si>
  <si>
    <t>DCO_Q_StatArb0001</t>
  </si>
  <si>
    <t>DCO</t>
  </si>
  <si>
    <t>STAA</t>
  </si>
  <si>
    <t>JHG</t>
  </si>
  <si>
    <t>TMHC</t>
  </si>
  <si>
    <t>GFF_Q_ERN2018Q3_0801</t>
  </si>
  <si>
    <t>PPC_Q_ERN2018Q3_0801</t>
  </si>
  <si>
    <t>HCC_Q_ERN2018Q3_0801</t>
  </si>
  <si>
    <t>CENT_Q_ERN2018Q3_0801</t>
  </si>
  <si>
    <t>IO_Q_ERN2018Q3_0801</t>
  </si>
  <si>
    <t>STMP_Q_ERN2018Q3_0801</t>
  </si>
  <si>
    <t>RGR_Q_ERN2018Q3_0801</t>
  </si>
  <si>
    <t>XPO_Q_ERN2018Q3_0801</t>
  </si>
  <si>
    <t>CMPR_Q_ERN2018Q3_0801</t>
  </si>
  <si>
    <t>MRO_Q_ERN2018Q3_0801</t>
  </si>
  <si>
    <t>EGOV_Q_ERN2018Q3_0801</t>
  </si>
  <si>
    <t>GPRE_Q_ERN2018Q3_0801</t>
  </si>
  <si>
    <t>HLF_Q_ERN2018Q3_0801</t>
  </si>
  <si>
    <t>SPR_Q_ERN2018Q3_0801</t>
  </si>
  <si>
    <t>WYNN_Q_ERN2018Q3_0801</t>
  </si>
  <si>
    <t>MTDR_Q_ERN2018Q3_0801</t>
  </si>
  <si>
    <t>AR_Q_ERN2018Q3_0801</t>
  </si>
  <si>
    <t>UFS_Q_ERN2018Q3_0801</t>
  </si>
  <si>
    <t>GDI_Q_ERN2018Q3_0801</t>
  </si>
  <si>
    <t>DIN_Q_ERN2018Q3_0801</t>
  </si>
  <si>
    <t>SGMS_Q_ERN2018Q3_0801</t>
  </si>
  <si>
    <t>APA_Q_ERN2018Q3_0801</t>
  </si>
  <si>
    <t>CXO_Q_ERN2018Q3_0801</t>
  </si>
  <si>
    <t>STAA_Q_ERN2018Q3_0801</t>
  </si>
  <si>
    <t>EXEL_Q_ERN2018Q3_0801</t>
  </si>
  <si>
    <t>FTNT_Q_ERN2018Q3_0801</t>
  </si>
  <si>
    <t>FMC_Q_ERN2018Q3_0801</t>
  </si>
  <si>
    <t>VOYA_Q_ERN2018Q3_0801</t>
  </si>
  <si>
    <t>SUM_Q_ERN2018Q3_0801</t>
  </si>
  <si>
    <t>JHG_Q_ERN2018Q3_0801</t>
  </si>
  <si>
    <t>SM_Q_ERN2018Q3_0801</t>
  </si>
  <si>
    <t>TTMI_Q_ERN2018Q3_0801</t>
  </si>
  <si>
    <t>X_Q_ERN2018Q3_0801</t>
  </si>
  <si>
    <t>SITE_Q_ERN2018Q3_0801</t>
  </si>
  <si>
    <t>UTHR_Q_ERN2018Q3_0801</t>
  </si>
  <si>
    <t>CHDN_Q_ERN2018Q3_0801</t>
  </si>
  <si>
    <t>BDC_Q_ERN2018Q3_0801</t>
  </si>
  <si>
    <t>GNRC_Q_ERN2018Q3_0801</t>
  </si>
  <si>
    <t>MUSA_Q_ERN2018Q3_0801</t>
  </si>
  <si>
    <t>WD_Q_ERN2018Q3_0801</t>
  </si>
  <si>
    <t>CF_Q_ERN2018Q3_0801</t>
  </si>
  <si>
    <t>TMUS_Q_ERN2018Q3_0801</t>
  </si>
  <si>
    <t>AMC_Q_ERN2018Q3_0801</t>
  </si>
  <si>
    <t>NSP_Q_ERN2018Q3_0801</t>
  </si>
  <si>
    <t>WMB_Q_ERN2018Q3_0801</t>
  </si>
  <si>
    <t>KFRC_Q_ERN2018Q3_0801</t>
  </si>
  <si>
    <t>CRUS_Q_ERN2018Q3_0801</t>
  </si>
  <si>
    <t>SODA_Q_ERN2018Q3_0801</t>
  </si>
  <si>
    <t>AN_Q_ERN2018Q3_0801</t>
  </si>
  <si>
    <t>LFUS_Q_ERN2018Q3_0801</t>
  </si>
  <si>
    <t>PRAH_Q_ERN2018Q3_0801</t>
  </si>
  <si>
    <t>LIVN_Q_ERN2018Q3_0801</t>
  </si>
  <si>
    <t>SRI_Q_ERN2018Q3_0801</t>
  </si>
  <si>
    <t>SAIA_Q_ERN2018Q3_0801</t>
  </si>
  <si>
    <t>TROX_Q_ERN2018Q3_0801</t>
  </si>
  <si>
    <t>RACE_Q_ERN2018Q3_0801</t>
  </si>
  <si>
    <t>TMHC_Q_ERN2018Q3_0801</t>
  </si>
  <si>
    <t>MOD_Q_ERN2018Q3_0801</t>
  </si>
  <si>
    <t>MTOR_Q_ERN2018Q3_0801</t>
  </si>
  <si>
    <t>ALG_Q_ERN2018Q3_0801</t>
  </si>
  <si>
    <t>HIIQ_Q_ERN2018Q3_0801</t>
  </si>
  <si>
    <t>WIFI_Q_ERN2018Q3_0801</t>
  </si>
  <si>
    <t>SSTK_Q_ERN2018Q3_0801</t>
  </si>
  <si>
    <t>MDC_Q_ERN2018Q3_0801</t>
  </si>
  <si>
    <t>KLIC_Q_ERN2018Q3_0801</t>
  </si>
  <si>
    <t>LPSN_Q_ERN2018Q3_0801</t>
  </si>
  <si>
    <t>HUBG_Q_ERN2018Q3_0801</t>
  </si>
  <si>
    <t>FLOW_Q_ERN2018Q3_0801</t>
  </si>
  <si>
    <t>SSYS_Q_ERN2018Q3_0801</t>
  </si>
  <si>
    <t>CLW_Q_ERN2018Q3_0801</t>
  </si>
  <si>
    <t>BCOR_Q_ERN2018Q3_0801</t>
  </si>
  <si>
    <t>TAP_Q_ERN2018Q3_0801</t>
  </si>
  <si>
    <t>MANT_Q_ERN2018Q3_0801</t>
  </si>
  <si>
    <t>MYRG_Q_ERN2018Q3_0801</t>
  </si>
  <si>
    <t>MEDP</t>
  </si>
  <si>
    <t>TNDM</t>
  </si>
  <si>
    <t>FFWM</t>
  </si>
  <si>
    <t>CRCM_Q_PEAD2018Q3_0730</t>
  </si>
  <si>
    <t>KBR_Q_PEAD2018Q3_0730</t>
  </si>
  <si>
    <t>VRNS_Q_PEAD2018Q3_0730</t>
  </si>
  <si>
    <t>CHGG_Q_PEAD2018Q3_0730</t>
  </si>
  <si>
    <t>ACHC_Q_PEAD2018Q3_0730</t>
  </si>
  <si>
    <t>BLKB_Q_PEAD2018Q3_0730</t>
  </si>
  <si>
    <t>TREX_Q_PEAD2018Q3_0730</t>
  </si>
  <si>
    <t>MEDP_Q_PEAD2018Q3_0730</t>
  </si>
  <si>
    <t>APPF_Q_PEAD2018Q3_0730</t>
  </si>
  <si>
    <t>TNDM_Q_PEAD2018Q3_0730</t>
  </si>
  <si>
    <t>IPHS_Q_PEAD2018Q3_0730</t>
  </si>
  <si>
    <t>INST_Q_PEAD2018Q3_0730</t>
  </si>
  <si>
    <t>ILMN_Q_PEAD2018Q3_0730</t>
  </si>
  <si>
    <t>IDTI_Q_PEAD2018Q3_0730</t>
  </si>
  <si>
    <t>WWD_Q_PEAD2018Q3_0730</t>
  </si>
  <si>
    <t>FDC_Q_PEAD2018Q3_0730</t>
  </si>
  <si>
    <t>BMCH_Q_PEAD2018Q3_0730</t>
  </si>
  <si>
    <t>FFWM_Q_PEAD2018Q3_0730</t>
  </si>
  <si>
    <t>HSII_Q_PEAD2018Q3_0730</t>
  </si>
  <si>
    <t>SF_Q_PEAD2018Q3_0730</t>
  </si>
  <si>
    <t>BLMN_Q_PEAD2018Q3_0730</t>
  </si>
  <si>
    <t>Order Gross MV</t>
  </si>
  <si>
    <t>Trader ID</t>
  </si>
  <si>
    <t>RYAN@ROUNDABOUT</t>
  </si>
  <si>
    <t>32026V104</t>
  </si>
  <si>
    <t>BMMVY68</t>
  </si>
  <si>
    <t>BYPZJQ6</t>
  </si>
  <si>
    <t>58506Q109</t>
  </si>
  <si>
    <t>BDCBC61</t>
  </si>
  <si>
    <t>87724P106</t>
  </si>
  <si>
    <t>B832462</t>
  </si>
  <si>
    <t>BF3W461</t>
  </si>
  <si>
    <t>SSD_Q_StatArb0001</t>
  </si>
  <si>
    <t>JELD_Q_StatArb0001</t>
  </si>
  <si>
    <t>GOOGL 08/10/18 P1202.5</t>
  </si>
  <si>
    <t>AAPL 08/03/18 P185</t>
  </si>
  <si>
    <t>IRDM</t>
  </si>
  <si>
    <t>IRDM_Q_PEAD2018Q3_0731</t>
  </si>
  <si>
    <t>ZEN_Q_PEAD2018Q3_0731</t>
  </si>
  <si>
    <t>MB_Q_PEAD2018Q3_0731</t>
  </si>
  <si>
    <t>GLT_Q_PEAD2018Q3_0731</t>
  </si>
  <si>
    <t>DVN_Q_PEAD2018Q3_0731</t>
  </si>
  <si>
    <t>QLYS_Q_PEAD2018Q3_0731</t>
  </si>
  <si>
    <t>SLCA_Q_PEAD2018Q3_0731</t>
  </si>
  <si>
    <t>ARCB_Q_PEAD2018Q3_0731</t>
  </si>
  <si>
    <t>MDR_Q_PEAD2018Q3_0731</t>
  </si>
  <si>
    <t>NFX_Q_PEAD2018Q3_0731</t>
  </si>
  <si>
    <t>MLAB_Q_PEAD2018Q3_0731</t>
  </si>
  <si>
    <t>CHTR_Q_PEAD2018Q3_0731</t>
  </si>
  <si>
    <t>EVTC_Q_PEAD2018Q3_0731</t>
  </si>
  <si>
    <t>RL_Q_PEAD2018Q3_0731</t>
  </si>
  <si>
    <t>WLL_Q_PEAD2018Q3_0731</t>
  </si>
  <si>
    <t>TEX_Q_PEAD2018Q3_0731</t>
  </si>
  <si>
    <t>MTSI_Q_PEAD2018Q3_0731</t>
  </si>
  <si>
    <t>CMCO_Q_PEAD2018Q3_0731</t>
  </si>
  <si>
    <t>MRCY_Q_PEAD2018Q3_0731</t>
  </si>
  <si>
    <t>APC_Q_PEAD2018Q3_0731</t>
  </si>
  <si>
    <t>CAI_Q_PEAD2018Q3_0731</t>
  </si>
  <si>
    <t>ENLC_Q_PEAD2018Q3_0731</t>
  </si>
  <si>
    <t>AWI_Q_PEAD2018Q3_0731</t>
  </si>
  <si>
    <t>SP_Q_PEAD2018Q3_0731</t>
  </si>
  <si>
    <t>WDR_Q_PEAD2018Q3_0731</t>
  </si>
  <si>
    <t>PJT_Q_PEAD2018Q3_0731</t>
  </si>
  <si>
    <t>FDP_Q_PEAD2018Q3_0731</t>
  </si>
  <si>
    <t>LL_Q_PEAD2018Q3_0731</t>
  </si>
  <si>
    <t>SOI</t>
  </si>
  <si>
    <t>SOI_Q_PEAD2018Q3_0731</t>
  </si>
  <si>
    <t>IPGP_Q_PEAD2018Q3_0731</t>
  </si>
  <si>
    <t>COHR_Q_PEAD2018Q3_0731</t>
  </si>
  <si>
    <t>ELY</t>
  </si>
  <si>
    <t>SSTI</t>
  </si>
  <si>
    <t>ATH</t>
  </si>
  <si>
    <t>HFC_Q_ERN2018Q3_0802</t>
  </si>
  <si>
    <t>SEDG_Q_ERN2018Q3_0802</t>
  </si>
  <si>
    <t>ELY_Q_ERN2018Q3_0802</t>
  </si>
  <si>
    <t>SSTI_Q_ERN2018Q3_0802</t>
  </si>
  <si>
    <t>WLK_Q_ERN2018Q3_0802</t>
  </si>
  <si>
    <t>ACOR_Q_ERN2018Q3_0802</t>
  </si>
  <si>
    <t>AMCX_Q_ERN2018Q3_0802</t>
  </si>
  <si>
    <t>VAC_Q_ERN2018Q3_0802</t>
  </si>
  <si>
    <t>CJ_Q_ERN2018Q3_0802</t>
  </si>
  <si>
    <t>AAWW_Q_ERN2018Q3_0802</t>
  </si>
  <si>
    <t>POST_Q_ERN2018Q3_0802</t>
  </si>
  <si>
    <t>GLOG_Q_ERN2018Q3_0802</t>
  </si>
  <si>
    <t>CRS_Q_ERN2018Q3_0802</t>
  </si>
  <si>
    <t>CPSI_Q_ERN2018Q3_0802</t>
  </si>
  <si>
    <t>SWIR_Q_ERN2018Q3_0802</t>
  </si>
  <si>
    <t>TVTY_Q_ERN2018Q3_0802</t>
  </si>
  <si>
    <t>GOLF_Q_ERN2018Q3_0802</t>
  </si>
  <si>
    <t>PBF_Q_ERN2018Q3_0802</t>
  </si>
  <si>
    <t>AMAG_Q_ERN2018Q3_0802</t>
  </si>
  <si>
    <t>GPN_Q_ERN2018Q3_0802</t>
  </si>
  <si>
    <t>ENSG_Q_ERN2018Q3_0802</t>
  </si>
  <si>
    <t>CRC_Q_ERN2018Q3_0802</t>
  </si>
  <si>
    <t>ATH_Q_ERN2018Q3_0802</t>
  </si>
  <si>
    <t>WEX_Q_ERN2018Q3_0802</t>
  </si>
  <si>
    <t>HSC_Q_ERN2018Q3_0802</t>
  </si>
  <si>
    <t>RGEN_Q_ERN2018Q3_0802</t>
  </si>
  <si>
    <t>WING_Q_ERN2018Q3_0802</t>
  </si>
  <si>
    <t>PCRX_Q_ERN2018Q3_0802</t>
  </si>
  <si>
    <t>TVPT_Q_ERN2018Q3_0802</t>
  </si>
  <si>
    <t>NEWM_Q_ERN2018Q3_0802</t>
  </si>
  <si>
    <t>COHU_Q_ERN2018Q3_0802</t>
  </si>
  <si>
    <t>SBH_Q_ERN2018Q3_0802</t>
  </si>
  <si>
    <t>ACLS_Q_ERN2018Q3_0802</t>
  </si>
  <si>
    <t>MD_Q_ERN2018Q3_0802</t>
  </si>
  <si>
    <t>ACIA_Q_ERN2018Q3_0802</t>
  </si>
  <si>
    <t>GHL_Q_ERN2018Q3_0802</t>
  </si>
  <si>
    <t>PH_Q_ERN2018Q3_0802</t>
  </si>
  <si>
    <t>IBP_Q_ERN2018Q3_0802</t>
  </si>
  <si>
    <t>CTSH_Q_ERN2018Q3_0802</t>
  </si>
  <si>
    <t>CC_Q_ERN2018Q3_0802</t>
  </si>
  <si>
    <t>THS_Q_ERN2018Q3_0802</t>
  </si>
  <si>
    <t>RP_Q_ERN2018Q3_0802</t>
  </si>
  <si>
    <t>MTZ_Q_ERN2018Q3_0802</t>
  </si>
  <si>
    <t>TRUP_Q_ERN2018Q3_0802</t>
  </si>
  <si>
    <t>ESL_Q_ERN2018Q3_0802</t>
  </si>
  <si>
    <t>PFSI_Q_ERN2018Q3_0802</t>
  </si>
  <si>
    <t>MGPI_Q_ERN2018Q3_0802</t>
  </si>
  <si>
    <t>TTWO_Q_ERN2018Q3_0802</t>
  </si>
  <si>
    <t>RTEC_Q_ERN2018Q3_0802</t>
  </si>
  <si>
    <t>TDC_Q_ERN2018Q3_0802</t>
  </si>
  <si>
    <t>AIG_Q_ERN2018Q3_0802</t>
  </si>
  <si>
    <t>WCC_Q_ERN2018Q3_0802</t>
  </si>
  <si>
    <t>COT_Q_ERN2018Q3_0802</t>
  </si>
  <si>
    <t>AMN_Q_ERN2018Q3_0802</t>
  </si>
  <si>
    <t>ITGR_Q_ERN2018Q3_0802</t>
  </si>
  <si>
    <t>NVEE_Q_ERN2018Q3_0802</t>
  </si>
  <si>
    <t>SEM_Q_ERN2018Q3_0802</t>
  </si>
  <si>
    <t>HMN_Q_ERN2018Q3_0802</t>
  </si>
  <si>
    <t>CARB_Q_ERN2018Q3_0802</t>
  </si>
  <si>
    <t>CCS_Q_ERN2018Q3_0802</t>
  </si>
  <si>
    <t>PBH_Q_ERN2018Q3_0802</t>
  </si>
  <si>
    <t>ATVI_Q_ERN2018Q3_0802</t>
  </si>
  <si>
    <t>GHDX_Q_ERN2018Q3_0802</t>
  </si>
  <si>
    <t>LCII_Q_ERN2018Q3_0802</t>
  </si>
  <si>
    <t>FLR_Q_ERN2018Q3_0802</t>
  </si>
  <si>
    <t>SYNH_Q_ERN2018Q3_0802</t>
  </si>
  <si>
    <t>LKSD_Q_ERN2018Q3_0802</t>
  </si>
  <si>
    <t>HII_Q_ERN2018Q3_0802</t>
  </si>
  <si>
    <t>OTEX_Q_ERN2018Q3_0802</t>
  </si>
  <si>
    <t>UEIC_Q_ERN2018Q3_0802</t>
  </si>
  <si>
    <t>SYMC_Q_ERN2018Q3_0802</t>
  </si>
  <si>
    <t>BZ13MZ1</t>
  </si>
  <si>
    <t>46269C102</t>
  </si>
  <si>
    <t>B2QH310</t>
  </si>
  <si>
    <t>83418M103</t>
  </si>
  <si>
    <t>BD93QN5</t>
  </si>
  <si>
    <t>82536T107</t>
  </si>
  <si>
    <t>BF1STB1</t>
  </si>
  <si>
    <t>THR_Q_StatArb0001</t>
  </si>
  <si>
    <t>B3N6F00</t>
  </si>
  <si>
    <t>HY_Q_StatArb0001</t>
  </si>
  <si>
    <t>SYX_Q_StatArb0001</t>
  </si>
  <si>
    <t>HEES_Q_StatArb0001</t>
  </si>
  <si>
    <t>APTV 08/17/18 P95</t>
  </si>
  <si>
    <t>NBL_Q_ERN2018Q3_0803</t>
  </si>
  <si>
    <t>RLGY_Q_ERN2018Q3_0803</t>
  </si>
  <si>
    <t>GTT_Q_ERN2018Q3_0803</t>
  </si>
  <si>
    <t>TRTN_Q_ERN2018Q3_0803</t>
  </si>
  <si>
    <t>TDS_Q_ERN2018Q3_0803</t>
  </si>
  <si>
    <t>AXL_Q_ERN2018Q3_0803</t>
  </si>
  <si>
    <t>HMSY_Q_ERN2018Q3_0803</t>
  </si>
  <si>
    <t>USM_Q_ERN2018Q3_0803</t>
  </si>
  <si>
    <t>DISH_Q_ERN2018Q3_0803</t>
  </si>
  <si>
    <t>ASIX_Q_ERN2018Q3_0803</t>
  </si>
  <si>
    <t>AR_Q_PEAD2018Q3_0801</t>
  </si>
  <si>
    <t>X_Q_PEAD2018Q3_0801</t>
  </si>
  <si>
    <t>STAA_Q_PEAD2018Q3_0801</t>
  </si>
  <si>
    <t>APA_Q_PEAD2018Q3_0801</t>
  </si>
  <si>
    <t>TDOC_Q_PEAD2018Q3_0801</t>
  </si>
  <si>
    <t>HUBS_Q_PEAD2018Q3_0801</t>
  </si>
  <si>
    <t>NPO_Q_PEAD2018Q3_0801</t>
  </si>
  <si>
    <t>WPX_Q_PEAD2018Q3_0801</t>
  </si>
  <si>
    <t>IO_Q_PEAD2018Q3_0801</t>
  </si>
  <si>
    <t>AXGN_Q_PEAD2018Q3_0801</t>
  </si>
  <si>
    <t>IRTC_Q_PEAD2018Q3_0801</t>
  </si>
  <si>
    <t>EXAS_Q_PEAD2018Q3_0801</t>
  </si>
  <si>
    <t>TSLA_Q_PEAD2018Q3_0801</t>
  </si>
  <si>
    <t>CXO_Q_PEAD2018Q3_0801</t>
  </si>
  <si>
    <t>TRIP_Q_PEAD2018Q3_0801</t>
  </si>
  <si>
    <t>LFUS_Q_PEAD2018Q3_0801</t>
  </si>
  <si>
    <t>HCC_Q_PEAD2018Q3_0801</t>
  </si>
  <si>
    <t>HBI_Q_PEAD2018Q3_0801</t>
  </si>
  <si>
    <t>GFF_Q_PEAD2018Q3_0801</t>
  </si>
  <si>
    <t>NTLA_Q_PEAD2018Q3_0801</t>
  </si>
  <si>
    <t>TRMB_Q_PEAD2018Q3_0801</t>
  </si>
  <si>
    <t>SQ_Q_PEAD2018Q3_0801</t>
  </si>
  <si>
    <t>NSIT_Q_PEAD2018Q3_0801</t>
  </si>
  <si>
    <t>APTI_Q_PEAD2018Q3_0801</t>
  </si>
  <si>
    <t>FOXF_Q_PEAD2018Q3_0801</t>
  </si>
  <si>
    <t>WIFI_Q_PEAD2018Q3_0801</t>
  </si>
  <si>
    <t>LTRPA_Q_PEAD2018Q3_0801</t>
  </si>
  <si>
    <t>NVMI_Q_PEAD2018Q3_0801</t>
  </si>
  <si>
    <t>DXCM_Q_PEAD2018Q3_0801</t>
  </si>
  <si>
    <t>EXEL_Q_PEAD2018Q3_0801</t>
  </si>
  <si>
    <t>IDXX_Q_PEAD2018Q3_0801</t>
  </si>
  <si>
    <t>FMC_Q_PEAD2018Q3_0801</t>
  </si>
  <si>
    <t>CMPR_Q_PEAD2018Q3_0801</t>
  </si>
  <si>
    <t>FEYE_Q_PEAD2018Q3_0801</t>
  </si>
  <si>
    <t>MANT_Q_PEAD2018Q3_0801</t>
  </si>
  <si>
    <t>LPSN_Q_PEAD2018Q3_0801</t>
  </si>
  <si>
    <t>SPR_Q_PEAD2018Q3_0801</t>
  </si>
  <si>
    <t>SSTK_Q_PEAD2018Q3_0801</t>
  </si>
  <si>
    <t>MRC_Q_PEAD2018Q3_0801</t>
  </si>
  <si>
    <t>SGMS_Q_PEAD2018Q3_0801</t>
  </si>
  <si>
    <t>AVA_Q_PEAD2018Q3_0801</t>
  </si>
  <si>
    <t>ESRX_Q_PEAD2018Q3_0801</t>
  </si>
  <si>
    <t>HIIQ_Q_PEAD2018Q3_0801</t>
  </si>
  <si>
    <t>RACE_Q_PEAD2018Q3_0801</t>
  </si>
  <si>
    <t>MRTX_Q_PEAD2018Q3_0801</t>
  </si>
  <si>
    <t>TMHC_Q_PEAD2018Q3_0801</t>
  </si>
  <si>
    <t>WYNN_Q_PEAD2018Q3_0801</t>
  </si>
  <si>
    <t>SODA_Q_PEAD2018Q3_0801</t>
  </si>
  <si>
    <t>YUMC_Q_PEAD2018Q3_0801</t>
  </si>
  <si>
    <t>SSYS_Q_PEAD2018Q3_0801</t>
  </si>
  <si>
    <t>ESIO_Q_PEAD2018Q3_0801</t>
  </si>
  <si>
    <t>CLVS_Q_PEAD2018Q3_0801</t>
  </si>
  <si>
    <t>BPMC_Q_PEAD2018Q3_0801</t>
  </si>
  <si>
    <t>ATRA_Q_PEAD2018Q3_0801</t>
  </si>
  <si>
    <t>SUM_Q_PEAD2018Q3_0801</t>
  </si>
  <si>
    <t>XENT_Q_PEAD2018Q3_0801</t>
  </si>
  <si>
    <t>ESLT_Q_StatArb0001</t>
  </si>
  <si>
    <t>ESLT</t>
  </si>
  <si>
    <t>GWR_Q_StatArb0001</t>
  </si>
  <si>
    <t>KAI_Q_StatArb0001</t>
  </si>
  <si>
    <t>HII_Q_StatArb0001</t>
  </si>
  <si>
    <t>AAWW_Q_StatArb0001</t>
  </si>
  <si>
    <t>TTEK_Q_StatArb0001</t>
  </si>
  <si>
    <t>MAS_Q_StatArb0001</t>
  </si>
  <si>
    <t>LLL_Q_StatArb0001</t>
  </si>
  <si>
    <t>BYZGYC0</t>
  </si>
  <si>
    <t>AIMC_Q_StatArb0001</t>
  </si>
  <si>
    <t>TDY_Q_StatArb0001</t>
  </si>
  <si>
    <t>TNET_Q_StatArb0001</t>
  </si>
  <si>
    <t>AAPL 08/17/18 P200</t>
  </si>
  <si>
    <t>TGE</t>
  </si>
  <si>
    <t>ARES</t>
  </si>
  <si>
    <t>FND</t>
  </si>
  <si>
    <t>EEX</t>
  </si>
  <si>
    <t>AAWW_Q_PEAD2018Q3_0802</t>
  </si>
  <si>
    <t>CRC_Q_PEAD2018Q3_0802</t>
  </si>
  <si>
    <t>W_Q_PEAD2018Q3_0802</t>
  </si>
  <si>
    <t>TRUP_Q_PEAD2018Q3_0802</t>
  </si>
  <si>
    <t>CARB_Q_PEAD2018Q3_0802</t>
  </si>
  <si>
    <t>SSNC_Q_PEAD2018Q3_0802</t>
  </si>
  <si>
    <t>TWOU_Q_PEAD2018Q3_0802</t>
  </si>
  <si>
    <t>GDDY_Q_PEAD2018Q3_0802</t>
  </si>
  <si>
    <t>RARE_Q_PEAD2018Q3_0802</t>
  </si>
  <si>
    <t>BL_Q_PEAD2018Q3_0802</t>
  </si>
  <si>
    <t>EPAM_Q_PEAD2018Q3_0802</t>
  </si>
  <si>
    <t>SEDG_Q_PEAD2018Q3_0802</t>
  </si>
  <si>
    <t>LBRDA_Q_PEAD2018Q3_0802</t>
  </si>
  <si>
    <t>VREX_Q_PEAD2018Q3_0802</t>
  </si>
  <si>
    <t>TVPT_Q_PEAD2018Q3_0802</t>
  </si>
  <si>
    <t>EOG_Q_PEAD2018Q3_0802</t>
  </si>
  <si>
    <t>INXN_Q_PEAD2018Q3_0802</t>
  </si>
  <si>
    <t>ADMS_Q_PEAD2018Q3_0802</t>
  </si>
  <si>
    <t>VAC_Q_PEAD2018Q3_0802</t>
  </si>
  <si>
    <t>TGE_Q_PEAD2018Q3_0802</t>
  </si>
  <si>
    <t>SPXC_Q_PEAD2018Q3_0802</t>
  </si>
  <si>
    <t>ACLS_Q_PEAD2018Q3_0802</t>
  </si>
  <si>
    <t>DATA_Q_PEAD2018Q3_0802</t>
  </si>
  <si>
    <t>SPAR_Q_PEAD2018Q3_0802</t>
  </si>
  <si>
    <t>HFC_Q_PEAD2018Q3_0802</t>
  </si>
  <si>
    <t>BGS_Q_PEAD2018Q3_0802</t>
  </si>
  <si>
    <t>SCG_Q_PEAD2018Q3_0802</t>
  </si>
  <si>
    <t>RYAM_Q_PEAD2018Q3_0802</t>
  </si>
  <si>
    <t>BMRN_Q_PEAD2018Q3_0802</t>
  </si>
  <si>
    <t>POST_Q_PEAD2018Q3_0802</t>
  </si>
  <si>
    <t>PBF_Q_PEAD2018Q3_0802</t>
  </si>
  <si>
    <t>WEX_Q_PEAD2018Q3_0802</t>
  </si>
  <si>
    <t>CNX_Q_PEAD2018Q3_0802</t>
  </si>
  <si>
    <t>ARES_Q_PEAD2018Q3_0802</t>
  </si>
  <si>
    <t>NVEE_Q_PEAD2018Q3_0802</t>
  </si>
  <si>
    <t>SHAK_Q_PEAD2018Q3_0802</t>
  </si>
  <si>
    <t>MED_Q_PEAD2018Q3_0802</t>
  </si>
  <si>
    <t>RGEN_Q_PEAD2018Q3_0802</t>
  </si>
  <si>
    <t>ABC_Q_PEAD2018Q3_0802</t>
  </si>
  <si>
    <t>TTWO_Q_PEAD2018Q3_0802</t>
  </si>
  <si>
    <t>XLRN_Q_PEAD2018Q3_0802</t>
  </si>
  <si>
    <t>PWR_Q_PEAD2018Q3_0802</t>
  </si>
  <si>
    <t>ACOR_Q_PEAD2018Q3_0802</t>
  </si>
  <si>
    <t>BNFT_Q_PEAD2018Q3_0802</t>
  </si>
  <si>
    <t>TDC_Q_PEAD2018Q3_0802</t>
  </si>
  <si>
    <t>ACIA_Q_PEAD2018Q3_0802</t>
  </si>
  <si>
    <t>SYMC_Q_PEAD2018Q3_0802</t>
  </si>
  <si>
    <t>DNOW_Q_PEAD2018Q3_0802</t>
  </si>
  <si>
    <t>INSM_Q_PEAD2018Q3_0802</t>
  </si>
  <si>
    <t>CJ_Q_PEAD2018Q3_0802</t>
  </si>
  <si>
    <t>FND_Q_PEAD2018Q3_0802</t>
  </si>
  <si>
    <t>AMAG_Q_PEAD2018Q3_0802</t>
  </si>
  <si>
    <t>EEX_Q_PEAD2018Q3_0802</t>
  </si>
  <si>
    <t>ESPR_Q_PEAD2018Q3_0802</t>
  </si>
  <si>
    <t>INGR_Q_PEAD2018Q3_0802</t>
  </si>
  <si>
    <t>TSRO_Q_PEAD2018Q3_0802</t>
  </si>
  <si>
    <t>GBT_Q_PEAD2018Q3_0802</t>
  </si>
  <si>
    <t>MGPI_Q_PEAD2018Q3_0802</t>
  </si>
  <si>
    <t>NVRO_Q_PEAD2018Q3_0802</t>
  </si>
  <si>
    <t>REGI</t>
  </si>
  <si>
    <t>HEAR</t>
  </si>
  <si>
    <t>SRDX</t>
  </si>
  <si>
    <t>REGI_Q_ERN2018Q3_0806</t>
  </si>
  <si>
    <t>TUSK_Q_ERN2018Q3_0806</t>
  </si>
  <si>
    <t>HTZ_Q_ERN2018Q3_0806</t>
  </si>
  <si>
    <t>WTW_Q_ERN2018Q3_0806</t>
  </si>
  <si>
    <t>HEAR_Q_ERN2018Q3_0806</t>
  </si>
  <si>
    <t>CRZO_Q_ERN2018Q3_0806</t>
  </si>
  <si>
    <t>CMP_Q_ERN2018Q3_0806</t>
  </si>
  <si>
    <t>MTW_Q_ERN2018Q3_0806</t>
  </si>
  <si>
    <t>BID_Q_ERN2018Q3_0806</t>
  </si>
  <si>
    <t>CDEV_Q_ERN2018Q3_0806</t>
  </si>
  <si>
    <t>BCC_Q_ERN2018Q3_0806</t>
  </si>
  <si>
    <t>LMNX_Q_ERN2018Q3_0806</t>
  </si>
  <si>
    <t>TSN_Q_ERN2018Q3_0806</t>
  </si>
  <si>
    <t>BKH_Q_ERN2018Q3_0806</t>
  </si>
  <si>
    <t>SYKE_Q_ERN2018Q3_0806</t>
  </si>
  <si>
    <t>REN_Q_ERN2018Q3_0806</t>
  </si>
  <si>
    <t>SNHY_Q_ERN2018Q3_0806</t>
  </si>
  <si>
    <t>HSIC_Q_ERN2018Q3_0806</t>
  </si>
  <si>
    <t>FRGI_Q_ERN2018Q3_0806</t>
  </si>
  <si>
    <t>CRY_Q_ERN2018Q3_0806</t>
  </si>
  <si>
    <t>MOS_Q_ERN2018Q3_0806</t>
  </si>
  <si>
    <t>LGND_Q_ERN2018Q3_0806</t>
  </si>
  <si>
    <t>ATSG_Q_ERN2018Q3_0806</t>
  </si>
  <si>
    <t>BRKS_Q_ERN2018Q3_0806</t>
  </si>
  <si>
    <t>SRDX_Q_ERN2018Q3_0806</t>
  </si>
  <si>
    <t>OFIX_Q_ERN2018Q3_0806</t>
  </si>
  <si>
    <t>ETSY_Q_ERN2018Q3_0806</t>
  </si>
  <si>
    <t>CAH_Q_ERN2018Q3_0806</t>
  </si>
  <si>
    <t>FIVN_Q_ERN2018Q3_0806</t>
  </si>
  <si>
    <t>ZG_Q_ERN2018Q3_0806</t>
  </si>
  <si>
    <t>CVCO_Q_ERN2018Q3_0806</t>
  </si>
  <si>
    <t>04014Y101</t>
  </si>
  <si>
    <t>BLWF0S7</t>
  </si>
  <si>
    <t>12653C108</t>
  </si>
  <si>
    <t>BF3FTF4</t>
  </si>
  <si>
    <t>29103B100</t>
  </si>
  <si>
    <t>BYQHPN0</t>
  </si>
  <si>
    <t>BYQHP96</t>
  </si>
  <si>
    <t>BF5HDT0</t>
  </si>
  <si>
    <t>68752M108</t>
  </si>
  <si>
    <t>BGGJFT6</t>
  </si>
  <si>
    <t>75972A301</t>
  </si>
  <si>
    <t>B7577T2</t>
  </si>
  <si>
    <t>BWT3H02</t>
  </si>
  <si>
    <t>ITT_Q_StatArb0001</t>
  </si>
  <si>
    <t>FLR_Q_StatArb0001</t>
  </si>
  <si>
    <t>XOG</t>
  </si>
  <si>
    <t>AVNS</t>
  </si>
  <si>
    <t>CROX</t>
  </si>
  <si>
    <t>HLNE</t>
  </si>
  <si>
    <t>GTN</t>
  </si>
  <si>
    <t>WRD_Q_ERN2018Q3_0807</t>
  </si>
  <si>
    <t>PUMP_Q_ERN2018Q3_0807</t>
  </si>
  <si>
    <t>USCR_Q_ERN2018Q3_0807</t>
  </si>
  <si>
    <t>LABL_Q_ERN2018Q3_0807</t>
  </si>
  <si>
    <t>TISI_Q_ERN2018Q3_0807</t>
  </si>
  <si>
    <t>SUPN_Q_ERN2018Q3_0807</t>
  </si>
  <si>
    <t>PE_Q_ERN2018Q3_0807</t>
  </si>
  <si>
    <t>XOG_Q_ERN2018Q3_0807</t>
  </si>
  <si>
    <t>MNK_Q_ERN2018Q3_0807</t>
  </si>
  <si>
    <t>ALB_Q_ERN2018Q3_0807</t>
  </si>
  <si>
    <t>PXD_Q_ERN2018Q3_0807</t>
  </si>
  <si>
    <t>UVV_Q_ERN2018Q3_0807</t>
  </si>
  <si>
    <t>XEC_Q_ERN2018Q3_0807</t>
  </si>
  <si>
    <t>CAR_Q_ERN2018Q3_0807</t>
  </si>
  <si>
    <t>DISCA_Q_ERN2018Q3_0807</t>
  </si>
  <si>
    <t>AVNS_Q_ERN2018Q3_0807</t>
  </si>
  <si>
    <t>SFLY_Q_ERN2018Q3_0807</t>
  </si>
  <si>
    <t>IONS_Q_ERN2018Q3_0807</t>
  </si>
  <si>
    <t>CLR_Q_ERN2018Q3_0807</t>
  </si>
  <si>
    <t>TPC_Q_ERN2018Q3_0807</t>
  </si>
  <si>
    <t>TDG_Q_ERN2018Q3_0807</t>
  </si>
  <si>
    <t>CROX_Q_ERN2018Q3_0807</t>
  </si>
  <si>
    <t>PEN_Q_ERN2018Q3_0807</t>
  </si>
  <si>
    <t>WEN_Q_ERN2018Q3_0807</t>
  </si>
  <si>
    <t>ICHR_Q_ERN2018Q3_0807</t>
  </si>
  <si>
    <t>MTCH_Q_ERN2018Q3_0807</t>
  </si>
  <si>
    <t>BECN_Q_ERN2018Q3_0807</t>
  </si>
  <si>
    <t>DIOD_Q_ERN2018Q3_0807</t>
  </si>
  <si>
    <t>DXC_Q_ERN2018Q3_0807</t>
  </si>
  <si>
    <t>DK_Q_ERN2018Q3_0807</t>
  </si>
  <si>
    <t>JAZZ_Q_ERN2018Q3_0807</t>
  </si>
  <si>
    <t>ALRM_Q_ERN2018Q3_0807</t>
  </si>
  <si>
    <t>HLNE_Q_ERN2018Q3_0807</t>
  </si>
  <si>
    <t>VSH_Q_ERN2018Q3_0807</t>
  </si>
  <si>
    <t>VSM_Q_ERN2018Q3_0807</t>
  </si>
  <si>
    <t>QDEL_Q_ERN2018Q3_0807</t>
  </si>
  <si>
    <t>JELD_Q_ERN2018Q3_0807</t>
  </si>
  <si>
    <t>PRAA_Q_ERN2018Q3_0807</t>
  </si>
  <si>
    <t>PZZA_Q_ERN2018Q3_0807</t>
  </si>
  <si>
    <t>CWH_Q_ERN2018Q3_0807</t>
  </si>
  <si>
    <t>PLT_Q_ERN2018Q3_0807</t>
  </si>
  <si>
    <t>INGN_Q_ERN2018Q3_0807</t>
  </si>
  <si>
    <t>BOOT_Q_ERN2018Q3_0807</t>
  </si>
  <si>
    <t>LGIH_Q_ERN2018Q3_0807</t>
  </si>
  <si>
    <t>SHEN_Q_ERN2018Q3_0807</t>
  </si>
  <si>
    <t>BLDR_Q_ERN2018Q3_0807</t>
  </si>
  <si>
    <t>PRA_Q_ERN2018Q3_0807</t>
  </si>
  <si>
    <t>OMI_Q_ERN2018Q3_0807</t>
  </si>
  <si>
    <t>CUTR_Q_ERN2018Q3_0807</t>
  </si>
  <si>
    <t>IFF_Q_ERN2018Q3_0807</t>
  </si>
  <si>
    <t>CORE_Q_ERN2018Q3_0807</t>
  </si>
  <si>
    <t>XRAY_Q_ERN2018Q3_0807</t>
  </si>
  <si>
    <t>HALO_Q_ERN2018Q3_0807</t>
  </si>
  <si>
    <t>GTN_Q_ERN2018Q3_0807</t>
  </si>
  <si>
    <t>ENV_Q_ERN2018Q3_0807</t>
  </si>
  <si>
    <t>AAXN_Q_ERN2018Q3_0807</t>
  </si>
  <si>
    <t>PRSC_Q_ERN2018Q3_0807</t>
  </si>
  <si>
    <t>CYBR_Q_ERN2018Q3_0807</t>
  </si>
  <si>
    <t>CEVA_Q_ERN2018Q3_0807</t>
  </si>
  <si>
    <t>ZBRA_Q_ERN2018Q3_0807</t>
  </si>
  <si>
    <t>CNP_Q_PEAD2018Q3_0803</t>
  </si>
  <si>
    <t>CBPO_Q_PEAD2018Q3_0803</t>
  </si>
  <si>
    <t>TDS_Q_PEAD2018Q3_0803</t>
  </si>
  <si>
    <t>CBOE_Q_PEAD2018Q3_0803</t>
  </si>
  <si>
    <t>USM_Q_PEAD2018Q3_0803</t>
  </si>
  <si>
    <t>DISH_Q_PEAD2018Q3_0803</t>
  </si>
  <si>
    <t>COWEN PRIME SERVICES LLC</t>
  </si>
  <si>
    <t>05350V106</t>
  </si>
  <si>
    <t>BFFVV54</t>
  </si>
  <si>
    <t>B0T7Z62</t>
  </si>
  <si>
    <t>23355L106</t>
  </si>
  <si>
    <t>BYXD7B3</t>
  </si>
  <si>
    <t>BF0SR29</t>
  </si>
  <si>
    <t>30227M105</t>
  </si>
  <si>
    <t>BZ0CD34</t>
  </si>
  <si>
    <t>TPB</t>
  </si>
  <si>
    <t>ORIG</t>
  </si>
  <si>
    <t>TTGT</t>
  </si>
  <si>
    <t>MUR_Q_ERN2018Q3_0808</t>
  </si>
  <si>
    <t>SBGI_Q_ERN2018Q3_0808</t>
  </si>
  <si>
    <t>ECPG_Q_ERN2018Q3_0808</t>
  </si>
  <si>
    <t>PDCE_Q_ERN2018Q3_0808</t>
  </si>
  <si>
    <t>MIDD_Q_ERN2018Q3_0808</t>
  </si>
  <si>
    <t>NYT_Q_ERN2018Q3_0808</t>
  </si>
  <si>
    <t>JACK_Q_ERN2018Q3_0808</t>
  </si>
  <si>
    <t>WYND_Q_ERN2018Q3_0808</t>
  </si>
  <si>
    <t>CNK_Q_ERN2018Q3_0808</t>
  </si>
  <si>
    <t>CTL_Q_ERN2018Q3_0808</t>
  </si>
  <si>
    <t>TPB_Q_ERN2018Q3_0808</t>
  </si>
  <si>
    <t>GVA_Q_ERN2018Q3_0808</t>
  </si>
  <si>
    <t>SJI_Q_ERN2018Q3_0808</t>
  </si>
  <si>
    <t>WMGI_Q_ERN2018Q3_0808</t>
  </si>
  <si>
    <t>ORIG_Q_ERN2018Q3_0808</t>
  </si>
  <si>
    <t>TGI_Q_ERN2018Q3_0808</t>
  </si>
  <si>
    <t>FANG_Q_ERN2018Q3_0808</t>
  </si>
  <si>
    <t>CUB_Q_ERN2018Q3_0808</t>
  </si>
  <si>
    <t>CPA_Q_ERN2018Q3_0808</t>
  </si>
  <si>
    <t>JLL_Q_ERN2018Q3_0808</t>
  </si>
  <si>
    <t>NXST_Q_ERN2018Q3_0808</t>
  </si>
  <si>
    <t>SEMG_Q_ERN2018Q3_0808</t>
  </si>
  <si>
    <t>EBIX_Q_ERN2018Q3_0808</t>
  </si>
  <si>
    <t>PAAS_Q_ERN2018Q3_0808</t>
  </si>
  <si>
    <t>BBSI_Q_ERN2018Q3_0808</t>
  </si>
  <si>
    <t>SD_Q_ERN2018Q3_0808</t>
  </si>
  <si>
    <t>IAC_Q_ERN2018Q3_0808</t>
  </si>
  <si>
    <t>GDEN_Q_ERN2018Q3_0808</t>
  </si>
  <si>
    <t>COKE_Q_ERN2018Q3_0808</t>
  </si>
  <si>
    <t>TCX_Q_ERN2018Q3_0808</t>
  </si>
  <si>
    <t>LBTYA_Q_ERN2018Q3_0808</t>
  </si>
  <si>
    <t>PEGA_Q_ERN2018Q3_0808</t>
  </si>
  <si>
    <t>MNST_Q_ERN2018Q3_0808</t>
  </si>
  <si>
    <t>AZPN_Q_ERN2018Q3_0808</t>
  </si>
  <si>
    <t>YELP_Q_ERN2018Q3_0808</t>
  </si>
  <si>
    <t>LITE_Q_ERN2018Q3_0808</t>
  </si>
  <si>
    <t>VRTU_Q_ERN2018Q3_0808</t>
  </si>
  <si>
    <t>HZNP_Q_ERN2018Q3_0808</t>
  </si>
  <si>
    <t>OSUR_Q_ERN2018Q3_0808</t>
  </si>
  <si>
    <t>PLUS_Q_ERN2018Q3_0808</t>
  </si>
  <si>
    <t>UPLD_Q_ERN2018Q3_0808</t>
  </si>
  <si>
    <t>NOVT_Q_ERN2018Q3_0808</t>
  </si>
  <si>
    <t>HRI_Q_ERN2018Q3_0808</t>
  </si>
  <si>
    <t>TTGT_Q_ERN2018Q3_0808</t>
  </si>
  <si>
    <t>KORS_Q_ERN2018Q3_0808</t>
  </si>
  <si>
    <t>NUAN_Q_ERN2018Q3_0808</t>
  </si>
  <si>
    <t>MELI_Q_ERN2018Q3_0808</t>
  </si>
  <si>
    <t>SINA_Q_ERN2018Q3_0808</t>
  </si>
  <si>
    <t>TWLO_Q_PEAD2018Q3_0806</t>
  </si>
  <si>
    <t>CRZO_Q_PEAD2018Q3_0806</t>
  </si>
  <si>
    <t>RNG_Q_PEAD2018Q3_0806</t>
  </si>
  <si>
    <t>ETSY_Q_PEAD2018Q3_0806</t>
  </si>
  <si>
    <t>MOS_Q_PEAD2018Q3_0806</t>
  </si>
  <si>
    <t>EVBG_Q_PEAD2018Q3_0806</t>
  </si>
  <si>
    <t>HHC_Q_PEAD2018Q3_0806</t>
  </si>
  <si>
    <t>TCMD_Q_PEAD2018Q3_0806</t>
  </si>
  <si>
    <t>IRWD_Q_PEAD2018Q3_0806</t>
  </si>
  <si>
    <t>FIVN_Q_PEAD2018Q3_0806</t>
  </si>
  <si>
    <t>TUSK_Q_PEAD2018Q3_0806</t>
  </si>
  <si>
    <t>FRGI_Q_PEAD2018Q3_0806</t>
  </si>
  <si>
    <t>DPLO_Q_PEAD2018Q3_0806</t>
  </si>
  <si>
    <t>FRPT_Q_PEAD2018Q3_0806</t>
  </si>
  <si>
    <t>LGND_Q_PEAD2018Q3_0806</t>
  </si>
  <si>
    <t>ITRI_Q_PEAD2018Q3_0806</t>
  </si>
  <si>
    <t>BHF_Q_PEAD2018Q3_0806</t>
  </si>
  <si>
    <t>WTW_Q_PEAD2018Q3_0806</t>
  </si>
  <si>
    <t>XNCR_Q_PEAD2018Q3_0806</t>
  </si>
  <si>
    <t>HEAR_Q_PEAD2018Q3_0806</t>
  </si>
  <si>
    <t>TSN_Q_PEAD2018Q3_0806</t>
  </si>
  <si>
    <t>REN_Q_PEAD2018Q3_0806</t>
  </si>
  <si>
    <t>CDEV_Q_PEAD2018Q3_0806</t>
  </si>
  <si>
    <t>HTZ_Q_PEAD2018Q3_0806</t>
  </si>
  <si>
    <t>SEAS_Q_PEAD2018Q3_0806</t>
  </si>
  <si>
    <t>ARNA_Q_PEAD2018Q3_0806</t>
  </si>
  <si>
    <t>JEC_Q_StatArb0001</t>
  </si>
  <si>
    <t>FSS_Q_StatArb0001</t>
  </si>
  <si>
    <t>AIN_Q_StatArb0001</t>
  </si>
  <si>
    <t>WAIR_Q_StatArb0001</t>
  </si>
  <si>
    <t>PLOW_Q_StatArb0001</t>
  </si>
  <si>
    <t>ETM 12/21/18 C8</t>
  </si>
  <si>
    <t>10922N103</t>
  </si>
  <si>
    <t>BF429K9</t>
  </si>
  <si>
    <t>BZ0B375</t>
  </si>
  <si>
    <t>90041L105</t>
  </si>
  <si>
    <t>BYQ7X92</t>
  </si>
  <si>
    <t>87874R100</t>
  </si>
  <si>
    <t>B1XH822</t>
  </si>
  <si>
    <t>WTTR</t>
  </si>
  <si>
    <t>SGRY_Q_ERN2018Q3_0809</t>
  </si>
  <si>
    <t>OLED_Q_ERN2018Q3_0809</t>
  </si>
  <si>
    <t>WTTR_Q_ERN2018Q3_0809</t>
  </si>
  <si>
    <t>BXC_Q_ERN2018Q3_0809</t>
  </si>
  <si>
    <t>LNG_Q_ERN2018Q3_0809</t>
  </si>
  <si>
    <t>MCHP_Q_ERN2018Q3_0809</t>
  </si>
  <si>
    <t>PEGI_Q_ERN2018Q3_0809</t>
  </si>
  <si>
    <t>PRTY_Q_ERN2018Q3_0809</t>
  </si>
  <si>
    <t>NCLH_Q_ERN2018Q3_0809</t>
  </si>
  <si>
    <t>TARO_Q_ERN2018Q3_0809</t>
  </si>
  <si>
    <t>VSAT_Q_ERN2018Q3_0809</t>
  </si>
  <si>
    <t>CHUY_Q_ERN2018Q3_0809</t>
  </si>
  <si>
    <t>VIAB_Q_ERN2018Q3_0809</t>
  </si>
  <si>
    <t>JCOM_Q_ERN2018Q3_0809</t>
  </si>
  <si>
    <t>WMS_Q_ERN2018Q3_0809</t>
  </si>
  <si>
    <t>PCTY_Q_ERN2018Q3_0809</t>
  </si>
  <si>
    <t>UNT_Q_ERN2018Q3_0809</t>
  </si>
  <si>
    <t>VSTO_Q_ERN2018Q3_0809</t>
  </si>
  <si>
    <t>PLNT_Q_ERN2018Q3_0809</t>
  </si>
  <si>
    <t>GOOS_Q_ERN2018Q3_0809</t>
  </si>
  <si>
    <t>KOP_Q_ERN2018Q3_0809</t>
  </si>
  <si>
    <t>SYNA_Q_ERN2018Q3_0809</t>
  </si>
  <si>
    <t>SIEN</t>
  </si>
  <si>
    <t>MODN</t>
  </si>
  <si>
    <t>KPTI</t>
  </si>
  <si>
    <t>NVTR</t>
  </si>
  <si>
    <t>PVAC_Q_PEAD2018Q3_0807</t>
  </si>
  <si>
    <t>TRHC_Q_PEAD2018Q3_0807</t>
  </si>
  <si>
    <t>TPIC_Q_PEAD2018Q3_0807</t>
  </si>
  <si>
    <t>HDP_Q_PEAD2018Q3_0807</t>
  </si>
  <si>
    <t>SIEN_Q_PEAD2018Q3_0807</t>
  </si>
  <si>
    <t>WRD_Q_PEAD2018Q3_0807</t>
  </si>
  <si>
    <t>MODN_Q_PEAD2018Q3_0807</t>
  </si>
  <si>
    <t>CUTR_Q_PEAD2018Q3_0807</t>
  </si>
  <si>
    <t>CARA_Q_PEAD2018Q3_0807</t>
  </si>
  <si>
    <t>PXD_Q_PEAD2018Q3_0807</t>
  </si>
  <si>
    <t>EGRX_Q_PEAD2018Q3_0807</t>
  </si>
  <si>
    <t>MGNX_Q_PEAD2018Q3_0807</t>
  </si>
  <si>
    <t>IONS_Q_PEAD2018Q3_0807</t>
  </si>
  <si>
    <t>NJR_Q_PEAD2018Q3_0807</t>
  </si>
  <si>
    <t>OMI_Q_PEAD2018Q3_0807</t>
  </si>
  <si>
    <t>QTWO_Q_PEAD2018Q3_0807</t>
  </si>
  <si>
    <t>PE_Q_PEAD2018Q3_0807</t>
  </si>
  <si>
    <t>HAE_Q_PEAD2018Q3_0807</t>
  </si>
  <si>
    <t>SFLY_Q_PEAD2018Q3_0807</t>
  </si>
  <si>
    <t>SAGE_Q_PEAD2018Q3_0807</t>
  </si>
  <si>
    <t>CLR_Q_PEAD2018Q3_0807</t>
  </si>
  <si>
    <t>NEWR_Q_PEAD2018Q3_0807</t>
  </si>
  <si>
    <t>NP_Q_PEAD2018Q3_0807</t>
  </si>
  <si>
    <t>TISI_Q_PEAD2018Q3_0807</t>
  </si>
  <si>
    <t>LABL_Q_PEAD2018Q3_0807</t>
  </si>
  <si>
    <t>AIZ_Q_PEAD2018Q3_0807</t>
  </si>
  <si>
    <t>BIO_Q_PEAD2018Q3_0807</t>
  </si>
  <si>
    <t>KPTI_Q_PEAD2018Q3_0807</t>
  </si>
  <si>
    <t>ENV_Q_PEAD2018Q3_0807</t>
  </si>
  <si>
    <t>BECN_Q_PEAD2018Q3_0807</t>
  </si>
  <si>
    <t>QDEL_Q_PEAD2018Q3_0807</t>
  </si>
  <si>
    <t>CSOD_Q_PEAD2018Q3_0807</t>
  </si>
  <si>
    <t>GTN_Q_PEAD2018Q3_0807</t>
  </si>
  <si>
    <t>INGN_Q_PEAD2018Q3_0807</t>
  </si>
  <si>
    <t>TPC_Q_PEAD2018Q3_0807</t>
  </si>
  <si>
    <t>NVTR_Q_PEAD2018Q3_0807</t>
  </si>
  <si>
    <t>MNK_Q_PEAD2018Q3_0807</t>
  </si>
  <si>
    <t>XRAY_Q_PEAD2018Q3_0807</t>
  </si>
  <si>
    <t>LGIH_Q_PEAD2018Q3_0807</t>
  </si>
  <si>
    <t>FOSL_Q_PEAD2018Q3_0807</t>
  </si>
  <si>
    <t>ANAB_Q_PEAD2018Q3_0807</t>
  </si>
  <si>
    <t>HALO_Q_PEAD2018Q3_0807</t>
  </si>
  <si>
    <t>CWH_Q_PEAD2018Q3_0807</t>
  </si>
  <si>
    <t>CAR_Q_PEAD2018Q3_0807</t>
  </si>
  <si>
    <t>PUMP_Q_PEAD2018Q3_0807</t>
  </si>
  <si>
    <t>BOLD_Q_PEAD2018Q3_0807</t>
  </si>
  <si>
    <t>AAOI_Q_PEAD2018Q3_0807</t>
  </si>
  <si>
    <t>CRSP_Q_PEAD2018Q3_0807</t>
  </si>
  <si>
    <t>RDUS_Q_PEAD2018Q3_0807</t>
  </si>
  <si>
    <t>ICHR_Q_PEAD2018Q3_0807</t>
  </si>
  <si>
    <t>VYGR_Q_PEAD2018Q3_0807</t>
  </si>
  <si>
    <t>CEVA_Q_PEAD2018Q3_0807</t>
  </si>
  <si>
    <t>USCR_Q_PEAD2018Q3_0807</t>
  </si>
  <si>
    <t>ENTA_Q_PEAD2018Q3_0807</t>
  </si>
  <si>
    <t>ONCE_Q_PEAD2018Q3_0807</t>
  </si>
  <si>
    <t>PZZA_Q_PEAD2018Q3_0807</t>
  </si>
  <si>
    <t>48576U106</t>
  </si>
  <si>
    <t>BG3FZW0</t>
  </si>
  <si>
    <t>B94Z434</t>
  </si>
  <si>
    <t>67075N108</t>
  </si>
  <si>
    <t>BDCPPG4</t>
  </si>
  <si>
    <t>82621J105</t>
  </si>
  <si>
    <t>BRTNNX2</t>
  </si>
  <si>
    <t>81617J301</t>
  </si>
  <si>
    <t>BDHSLL5</t>
  </si>
  <si>
    <t>POWL_Q_StatArb0001</t>
  </si>
  <si>
    <t>POWL</t>
  </si>
  <si>
    <t>VEC_Q_StatArb0001</t>
  </si>
  <si>
    <t>VEC</t>
  </si>
  <si>
    <t>92242T101</t>
  </si>
  <si>
    <t>BQS2V17</t>
  </si>
  <si>
    <t>MOGA_Q_StatArb0001</t>
  </si>
  <si>
    <t>GPRK</t>
  </si>
  <si>
    <t>ASMB</t>
  </si>
  <si>
    <t>NTRA</t>
  </si>
  <si>
    <t>KDP</t>
  </si>
  <si>
    <t>BCEI_Q_PEAD2018Q3_0808</t>
  </si>
  <si>
    <t>MELI_Q_PEAD2018Q3_0808</t>
  </si>
  <si>
    <t>AERI_Q_PEAD2018Q3_0808</t>
  </si>
  <si>
    <t>VRTU_Q_PEAD2018Q3_0808</t>
  </si>
  <si>
    <t>WMGI_Q_PEAD2018Q3_0808</t>
  </si>
  <si>
    <t>UPLD_Q_PEAD2018Q3_0808</t>
  </si>
  <si>
    <t>GPRK_Q_PEAD2018Q3_0808</t>
  </si>
  <si>
    <t>TPB_Q_PEAD2018Q3_0808</t>
  </si>
  <si>
    <t>PDCE_Q_PEAD2018Q3_0808</t>
  </si>
  <si>
    <t>CTMX_Q_PEAD2018Q3_0808</t>
  </si>
  <si>
    <t>NNBR_Q_PEAD2018Q3_0808</t>
  </si>
  <si>
    <t>GDEN_Q_PEAD2018Q3_0808</t>
  </si>
  <si>
    <t>SD_Q_PEAD2018Q3_0808</t>
  </si>
  <si>
    <t>SRPT_Q_PEAD2018Q3_0808</t>
  </si>
  <si>
    <t>CRL_Q_PEAD2018Q3_0808</t>
  </si>
  <si>
    <t>CISN_Q_PEAD2018Q3_0808</t>
  </si>
  <si>
    <t>SEMG_Q_PEAD2018Q3_0808</t>
  </si>
  <si>
    <t>ASMB_Q_PEAD2018Q3_0808</t>
  </si>
  <si>
    <t>NTRA_Q_PEAD2018Q3_0808</t>
  </si>
  <si>
    <t>COKE_Q_PEAD2018Q3_0808</t>
  </si>
  <si>
    <t>SJI_Q_PEAD2018Q3_0808</t>
  </si>
  <si>
    <t>FANG_Q_PEAD2018Q3_0808</t>
  </si>
  <si>
    <t>LJPC_Q_PEAD2018Q3_0808</t>
  </si>
  <si>
    <t>TTGT_Q_PEAD2018Q3_0808</t>
  </si>
  <si>
    <t>YELP_Q_PEAD2018Q3_0808</t>
  </si>
  <si>
    <t>AMBC_Q_PEAD2018Q3_0808</t>
  </si>
  <si>
    <t>EBIX_Q_PEAD2018Q3_0808</t>
  </si>
  <si>
    <t>ENS_Q_PEAD2018Q3_0808</t>
  </si>
  <si>
    <t>DAR_Q_PEAD2018Q3_0808</t>
  </si>
  <si>
    <t>ITG_Q_PEAD2018Q3_0808</t>
  </si>
  <si>
    <t>MYOK_Q_PEAD2018Q3_0808</t>
  </si>
  <si>
    <t>HZNP_Q_PEAD2018Q3_0808</t>
  </si>
  <si>
    <t>MIDD_Q_PEAD2018Q3_0808</t>
  </si>
  <si>
    <t>LITE_Q_PEAD2018Q3_0808</t>
  </si>
  <si>
    <t>FLO_Q_PEAD2018Q3_0808</t>
  </si>
  <si>
    <t>IAC_Q_PEAD2018Q3_0808</t>
  </si>
  <si>
    <t>CSTE_Q_PEAD2018Q3_0808</t>
  </si>
  <si>
    <t>WYND_Q_PEAD2018Q3_0808</t>
  </si>
  <si>
    <t>TGI_Q_PEAD2018Q3_0808</t>
  </si>
  <si>
    <t>SINA_Q_PEAD2018Q3_0808</t>
  </si>
  <si>
    <t>FPRX_Q_PEAD2018Q3_0808</t>
  </si>
  <si>
    <t>XPER_Q_PEAD2018Q3_0808</t>
  </si>
  <si>
    <t>COLL_Q_PEAD2018Q3_0808</t>
  </si>
  <si>
    <t>ENDP_Q_PEAD2018Q3_0808</t>
  </si>
  <si>
    <t>KDP_Q_PEAD2018Q3_0808</t>
  </si>
  <si>
    <t>RUTH_Q_ERN2018Q3_0810</t>
  </si>
  <si>
    <t>AIT_Q_ERN2018Q3_0810</t>
  </si>
  <si>
    <t>Positions</t>
  </si>
  <si>
    <t>QT Ticker</t>
  </si>
  <si>
    <t>QT RAM ID</t>
  </si>
  <si>
    <t>QT Quantity</t>
  </si>
  <si>
    <t>FM Ticker</t>
  </si>
  <si>
    <t>FM RAM ID</t>
  </si>
  <si>
    <t>FM Quantity</t>
  </si>
  <si>
    <t>Validation Errors</t>
  </si>
  <si>
    <t>Check QT ID</t>
  </si>
  <si>
    <t>Check QT Qty</t>
  </si>
  <si>
    <t>Check FM ID</t>
  </si>
  <si>
    <t>Check FM Qty</t>
  </si>
  <si>
    <t>IDs Not In Fund Manager</t>
  </si>
  <si>
    <t>Quantity Mismatch QT to FM</t>
  </si>
  <si>
    <t>IDs Not In Quant Tracker</t>
  </si>
  <si>
    <t>Quantity Mismatch FM to QT</t>
  </si>
  <si>
    <t>HRI_Q_StatArb0001</t>
  </si>
  <si>
    <t>BP4WW00</t>
  </si>
  <si>
    <t>BF0BQG5</t>
  </si>
  <si>
    <t>B244PB7</t>
  </si>
  <si>
    <t>49271V100</t>
  </si>
  <si>
    <t>BD3W133</t>
  </si>
  <si>
    <t>BYQRG48</t>
  </si>
  <si>
    <t>TSG_Q_ERN2018Q3_0813</t>
  </si>
  <si>
    <t>AMRX</t>
  </si>
  <si>
    <t>OMER</t>
  </si>
  <si>
    <t>RDFN</t>
  </si>
  <si>
    <t>CYRX</t>
  </si>
  <si>
    <t>BLFS</t>
  </si>
  <si>
    <t>LAUR</t>
  </si>
  <si>
    <t>DOVA</t>
  </si>
  <si>
    <t>OLED_Q_PEAD2018Q3_0809</t>
  </si>
  <si>
    <t>PCTY_Q_PEAD2018Q3_0809</t>
  </si>
  <si>
    <t>LOXO_Q_PEAD2018Q3_0809</t>
  </si>
  <si>
    <t>UNT_Q_PEAD2018Q3_0809</t>
  </si>
  <si>
    <t>WVE_Q_PEAD2018Q3_0809</t>
  </si>
  <si>
    <t>MCHP_Q_PEAD2018Q3_0809</t>
  </si>
  <si>
    <t>AMRX_Q_PEAD2018Q3_0809</t>
  </si>
  <si>
    <t>TTD_Q_PEAD2018Q3_0809</t>
  </si>
  <si>
    <t>OMER_Q_PEAD2018Q3_0809</t>
  </si>
  <si>
    <t>WBT_Q_PEAD2018Q3_0809</t>
  </si>
  <si>
    <t>MIME_Q_PEAD2018Q3_0809</t>
  </si>
  <si>
    <t>LGFB_Q_PEAD2018Q3_0809</t>
  </si>
  <si>
    <t>LNG_Q_PEAD2018Q3_0809</t>
  </si>
  <si>
    <t>RDFN_Q_PEAD2018Q3_0809</t>
  </si>
  <si>
    <t>WMS_Q_PEAD2018Q3_0809</t>
  </si>
  <si>
    <t>CYRX_Q_PEAD2018Q3_0809</t>
  </si>
  <si>
    <t>BLFS_Q_PEAD2018Q3_0809</t>
  </si>
  <si>
    <t>TRNC_Q_PEAD2018Q3_0809</t>
  </si>
  <si>
    <t>SGRY_Q_PEAD2018Q3_0809</t>
  </si>
  <si>
    <t>LAUR_Q_PEAD2018Q3_0809</t>
  </si>
  <si>
    <t>PBYI_Q_PEAD2018Q3_0809</t>
  </si>
  <si>
    <t>DOVA_Q_PEAD2018Q3_0809</t>
  </si>
  <si>
    <t>PTLA_Q_PEAD2018Q3_0809</t>
  </si>
  <si>
    <t>03168L105</t>
  </si>
  <si>
    <t>BFNF1D6</t>
  </si>
  <si>
    <t>09062W204</t>
  </si>
  <si>
    <t>BJH08B2</t>
  </si>
  <si>
    <t>BY2ZKK0</t>
  </si>
  <si>
    <t>25985T102</t>
  </si>
  <si>
    <t>BD6NYF6</t>
  </si>
  <si>
    <t>BYMYT66</t>
  </si>
  <si>
    <t>LGF/B</t>
  </si>
  <si>
    <t>BD8NB53</t>
  </si>
  <si>
    <t>B4NB858</t>
  </si>
  <si>
    <t>75737F108</t>
  </si>
  <si>
    <t>BF1BDQ3</t>
  </si>
  <si>
    <t>AAPL 08/24/18 P205</t>
  </si>
  <si>
    <t>GOOGL 08/24/18 P1230</t>
  </si>
  <si>
    <t>EAT_Q_ERN2018Q3_0814</t>
  </si>
  <si>
    <t>CREE_Q_ERN2018Q3_0814</t>
  </si>
  <si>
    <t>A_Q_ERN2018Q3_0814</t>
  </si>
  <si>
    <t>TPR_Q_ERN2018Q3_0814</t>
  </si>
  <si>
    <t>NTAP_Q_ERN2018Q3_0815</t>
  </si>
  <si>
    <t>PFGC_Q_ERN2018Q3_0815</t>
  </si>
  <si>
    <t>SPTN_Q_ERN2018Q3_0815</t>
  </si>
  <si>
    <t>BGG_Q_ERN2018Q3_0815</t>
  </si>
  <si>
    <t>LXFT_Q_ERN2018Q3_0815</t>
  </si>
  <si>
    <t>TDW</t>
  </si>
  <si>
    <t>TDW_Q_PEAD2018Q3_0813</t>
  </si>
  <si>
    <t>PATK_Q_StatArb0001</t>
  </si>
  <si>
    <t>88642R109</t>
  </si>
  <si>
    <t>BDFGDQ0</t>
  </si>
  <si>
    <t>JWN_Q_ERN2018Q3_0816</t>
  </si>
  <si>
    <t>ATGE_Q_ERN2018Q3_0816</t>
  </si>
  <si>
    <t>AMAT_Q_ERN2018Q3_0816</t>
  </si>
  <si>
    <t>ATNX</t>
  </si>
  <si>
    <t>URGN</t>
  </si>
  <si>
    <t>CREE_Q_PEAD2018Q3_0814</t>
  </si>
  <si>
    <t>ATNX_Q_PEAD2018Q3_0814</t>
  </si>
  <si>
    <t>HOLI_Q_PEAD2018Q3_0814</t>
  </si>
  <si>
    <t>CDK_Q_PEAD2018Q3_0814</t>
  </si>
  <si>
    <t>URGN_Q_PEAD2018Q3_0814</t>
  </si>
  <si>
    <t>BHVN_Q_PEAD2018Q3_0814</t>
  </si>
  <si>
    <t>MMYT_Q_PEAD2018Q3_0814</t>
  </si>
  <si>
    <t>NUGT</t>
  </si>
  <si>
    <t>UNITED TECH CORP Value-L/S</t>
  </si>
  <si>
    <t>ALLE_Q_StatArb0001</t>
  </si>
  <si>
    <t>GHM_Q_StatArb0001</t>
  </si>
  <si>
    <t>GHM</t>
  </si>
  <si>
    <t>04685N103</t>
  </si>
  <si>
    <t>BF04FC3</t>
  </si>
  <si>
    <t>BZ7PJQ1</t>
  </si>
  <si>
    <t>M_Q_PEAD2018Q3_0815</t>
  </si>
  <si>
    <t>Sell 26,649 BGG on ML_ALGO_US (Strategy: VWAP, Start: 09:32, End: 15:58 6403=12.00,6168=20180816-13:32:00,126=20180816-19:58:00,9999=Price,847=1,6401=1,9682=v4.3.0BRT,)</t>
  </si>
  <si>
    <t xml:space="preserve"> 8:24:49</t>
  </si>
  <si>
    <t>6dd5ca88-112-00f3</t>
  </si>
  <si>
    <t>Sell 21,649 LXFT on ML_ALGO_US (Strategy: VWAP, Start: 09:32, End: 15:58 6403=12.00,6168=20180816-13:32:00,126=20180816-19:58:00,9999=Price,847=1,6401=1,9682=v4.3.0BRT,)</t>
  </si>
  <si>
    <t>6dd5ca88-112-00f4</t>
  </si>
  <si>
    <t>SellShort 7,532 M on ML_ALGO_US (Strategy: VWAP, Start: 09:32, End: 15:58 6403=12.00,6168=20180816-13:32:00,126=20180816-19:58:00,9999=Price,847=1,6401=1,9682=v4.3.0BRT,)</t>
  </si>
  <si>
    <t>6dd5ca88-112-00f5</t>
  </si>
  <si>
    <t>Sell 2,409 NTAP on ML_ALGO_US (Strategy: VWAP, Start: 09:32, End: 15:58 6403=12.00,6168=20180816-13:32:00,126=20180816-19:58:00,9999=Price,847=1,6401=1,9682=v4.3.0BRT,)</t>
  </si>
  <si>
    <t>6dd5ca88-112-00f6</t>
  </si>
  <si>
    <t>Sell 5,420 PFGC on ML_ALGO_US (Strategy: VWAP, Start: 09:32, End: 15:58 6403=12.00,6168=20180816-13:32:00,126=20180816-19:58:00,9999=Price,847=1,6401=1,9682=v4.3.0BRT,)</t>
  </si>
  <si>
    <t>6dd5ca88-112-00f7</t>
  </si>
  <si>
    <t>Sell 12,800 SPTN on ML_ALGO_US (Strategy: VWAP, Start: 09:32, End: 15:58 6403=12.00,6168=20180816-13:32:00,126=20180816-19:58:00,9999=Price,847=1,6401=1,9682=v4.3.0BRT,)</t>
  </si>
  <si>
    <t>6dd5ca88-112-00f8</t>
  </si>
  <si>
    <t>Buy to Cover 7,697 TDW on ML_ALGO_US (Strategy: VWAP, Start: 09:32, End: 15:58 6403=12.00,6168=20180816-13:32:00,126=20180816-19:58:00,9999=Price,847=1,6401=1,9682=v4.3.0BRT,)</t>
  </si>
  <si>
    <t>6dd5ca88-112-00f9</t>
  </si>
  <si>
    <t>Roundabout Partners 2016, 8/16/2018 - 8/16/2018</t>
  </si>
  <si>
    <t>STN_Q_StatArb0001</t>
  </si>
  <si>
    <t>STN</t>
  </si>
  <si>
    <t>85472N109</t>
  </si>
  <si>
    <t>B0G11S1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</si>
</sst>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[$-F400]h:mm:ss\ AM/PM"/>
    <numFmt numFmtId="168" formatCode="_(* #,##0.0_);_(* \(#,##0.0\);_(* &quot;-&quot;??_);_(@_)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92D050"/>
      <name val="Arial"/>
      <family val="2"/>
    </font>
    <font>
      <b/>
      <sz val="12"/>
      <color theme="0" tint="-0.14999847407452621"/>
      <name val="Arial"/>
      <family val="2"/>
    </font>
    <font>
      <b/>
      <sz val="11"/>
      <name val="Arial"/>
      <family val="2"/>
    </font>
    <font>
      <b/>
      <sz val="10"/>
      <color theme="0"/>
      <name val="Arial"/>
      <family val="2"/>
    </font>
    <font>
      <b/>
      <u val="double"/>
      <sz val="11"/>
      <name val="Arial"/>
      <family val="2"/>
    </font>
    <font>
      <b/>
      <u val="double"/>
      <sz val="1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6A28D"/>
        <bgColor indexed="64"/>
      </patternFill>
    </fill>
    <fill>
      <patternFill patternType="solid">
        <fgColor rgb="FF223627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thin">
        <color indexed="64"/>
      </top>
      <bottom/>
      <diagonal/>
    </border>
    <border>
      <left style="medium">
        <color rgb="FF86A28D"/>
      </left>
      <right/>
      <top style="medium">
        <color rgb="FF86A28D"/>
      </top>
      <bottom style="medium">
        <color rgb="FF86A28D"/>
      </bottom>
      <diagonal/>
    </border>
    <border>
      <left/>
      <right/>
      <top style="medium">
        <color rgb="FF86A28D"/>
      </top>
      <bottom style="medium">
        <color rgb="FF86A28D"/>
      </bottom>
      <diagonal/>
    </border>
    <border>
      <left/>
      <right style="medium">
        <color rgb="FF86A28D"/>
      </right>
      <top style="medium">
        <color rgb="FF86A28D"/>
      </top>
      <bottom style="medium">
        <color rgb="FF86A28D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1" applyNumberFormat="0" applyAlignment="0" applyProtection="0"/>
    <xf numFmtId="0" fontId="9" fillId="28" borderId="2" applyNumberFormat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2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30" borderId="1" applyNumberFormat="0" applyAlignment="0" applyProtection="0"/>
    <xf numFmtId="0" fontId="16" fillId="0" borderId="6" applyNumberFormat="0" applyFill="0" applyAlignment="0" applyProtection="0"/>
    <xf numFmtId="0" fontId="17" fillId="31" borderId="0" applyNumberFormat="0" applyBorder="0" applyAlignment="0" applyProtection="0"/>
    <xf numFmtId="0" fontId="5" fillId="0" borderId="0"/>
    <xf numFmtId="0" fontId="5" fillId="32" borderId="7" applyNumberFormat="0" applyFont="0" applyAlignment="0" applyProtection="0"/>
    <xf numFmtId="0" fontId="18" fillId="27" borderId="8" applyNumberFormat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32" borderId="7" applyNumberFormat="0" applyFont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161">
    <xf numFmtId="0" fontId="0" fillId="0" borderId="0" xfId="0"/>
    <xf numFmtId="0" fontId="0" fillId="0" borderId="0" xfId="0" applyAlignment="1">
      <alignment horizontal="right"/>
    </xf>
    <xf numFmtId="164" fontId="0" fillId="0" borderId="0" xfId="28" applyNumberFormat="1" applyFont="1" applyAlignment="1">
      <alignment horizontal="right"/>
    </xf>
    <xf numFmtId="3" fontId="0" fillId="0" borderId="0" xfId="0" applyNumberFormat="1"/>
    <xf numFmtId="164" fontId="0" fillId="0" borderId="0" xfId="28" applyNumberFormat="1" applyFont="1"/>
    <xf numFmtId="164" fontId="0" fillId="0" borderId="0" xfId="28" applyNumberFormat="1" applyFont="1" applyAlignment="1">
      <alignment horizontal="left"/>
    </xf>
    <xf numFmtId="0" fontId="4" fillId="0" borderId="0" xfId="0" applyFont="1"/>
    <xf numFmtId="0" fontId="0" fillId="0" borderId="0" xfId="0" applyFill="1" applyBorder="1"/>
    <xf numFmtId="164" fontId="0" fillId="0" borderId="0" xfId="0" applyNumberFormat="1" applyAlignment="1">
      <alignment horizontal="right"/>
    </xf>
    <xf numFmtId="9" fontId="0" fillId="0" borderId="0" xfId="43" applyFont="1" applyAlignment="1">
      <alignment horizontal="right"/>
    </xf>
    <xf numFmtId="165" fontId="0" fillId="0" borderId="0" xfId="29" applyNumberFormat="1" applyFont="1"/>
    <xf numFmtId="165" fontId="0" fillId="0" borderId="0" xfId="29" applyNumberFormat="1" applyFont="1" applyAlignment="1">
      <alignment horizontal="right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165" fontId="0" fillId="0" borderId="0" xfId="29" applyNumberFormat="1" applyFont="1" applyAlignment="1">
      <alignment horizontal="left"/>
    </xf>
    <xf numFmtId="0" fontId="22" fillId="33" borderId="0" xfId="0" applyFont="1" applyFill="1"/>
    <xf numFmtId="0" fontId="0" fillId="0" borderId="0" xfId="29" applyNumberFormat="1" applyFont="1" applyAlignment="1">
      <alignment horizontal="right"/>
    </xf>
    <xf numFmtId="44" fontId="0" fillId="0" borderId="0" xfId="29" applyFont="1" applyFill="1" applyAlignment="1">
      <alignment horizontal="right"/>
    </xf>
    <xf numFmtId="44" fontId="0" fillId="0" borderId="0" xfId="29" applyFont="1" applyAlignment="1">
      <alignment horizontal="right"/>
    </xf>
    <xf numFmtId="44" fontId="0" fillId="0" borderId="0" xfId="29" applyNumberFormat="1" applyFont="1" applyAlignment="1">
      <alignment horizontal="right"/>
    </xf>
    <xf numFmtId="0" fontId="23" fillId="33" borderId="0" xfId="0" applyFont="1" applyFill="1" applyAlignment="1">
      <alignment horizontal="right"/>
    </xf>
    <xf numFmtId="164" fontId="23" fillId="33" borderId="0" xfId="28" applyNumberFormat="1" applyFont="1" applyFill="1" applyAlignment="1">
      <alignment horizontal="right"/>
    </xf>
    <xf numFmtId="0" fontId="23" fillId="33" borderId="0" xfId="0" applyFont="1" applyFill="1"/>
    <xf numFmtId="0" fontId="23" fillId="33" borderId="0" xfId="0" applyFont="1" applyFill="1" applyBorder="1" applyAlignment="1">
      <alignment horizontal="right"/>
    </xf>
    <xf numFmtId="164" fontId="0" fillId="0" borderId="0" xfId="29" applyNumberFormat="1" applyFont="1" applyAlignment="1">
      <alignment horizontal="right"/>
    </xf>
    <xf numFmtId="0" fontId="0" fillId="34" borderId="0" xfId="0" applyFill="1"/>
    <xf numFmtId="0" fontId="0" fillId="34" borderId="0" xfId="0" applyFill="1" applyAlignment="1">
      <alignment horizontal="right"/>
    </xf>
    <xf numFmtId="164" fontId="0" fillId="34" borderId="0" xfId="28" applyNumberFormat="1" applyFont="1" applyFill="1" applyAlignment="1">
      <alignment horizontal="right"/>
    </xf>
    <xf numFmtId="165" fontId="0" fillId="34" borderId="0" xfId="29" applyNumberFormat="1" applyFont="1" applyFill="1" applyAlignment="1">
      <alignment horizontal="right"/>
    </xf>
    <xf numFmtId="0" fontId="23" fillId="33" borderId="10" xfId="0" applyFont="1" applyFill="1" applyBorder="1" applyAlignment="1">
      <alignment horizontal="right"/>
    </xf>
    <xf numFmtId="0" fontId="23" fillId="33" borderId="11" xfId="0" applyFont="1" applyFill="1" applyBorder="1" applyAlignment="1">
      <alignment horizontal="right"/>
    </xf>
    <xf numFmtId="164" fontId="23" fillId="33" borderId="11" xfId="28" applyNumberFormat="1" applyFont="1" applyFill="1" applyBorder="1" applyAlignment="1">
      <alignment horizontal="right"/>
    </xf>
    <xf numFmtId="0" fontId="23" fillId="33" borderId="12" xfId="0" applyFont="1" applyFill="1" applyBorder="1" applyAlignment="1">
      <alignment horizontal="right"/>
    </xf>
    <xf numFmtId="0" fontId="25" fillId="37" borderId="0" xfId="0" applyFont="1" applyFill="1" applyAlignment="1">
      <alignment horizontal="right"/>
    </xf>
    <xf numFmtId="0" fontId="25" fillId="38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NumberFormat="1" applyAlignment="1">
      <alignment horizontal="left"/>
    </xf>
    <xf numFmtId="0" fontId="0" fillId="0" borderId="0" xfId="28" applyNumberFormat="1" applyFont="1" applyAlignment="1">
      <alignment horizontal="left"/>
    </xf>
    <xf numFmtId="0" fontId="26" fillId="34" borderId="0" xfId="0" applyFont="1" applyFill="1" applyAlignment="1">
      <alignment horizontal="right"/>
    </xf>
    <xf numFmtId="0" fontId="25" fillId="41" borderId="0" xfId="0" applyFont="1" applyFill="1" applyAlignment="1">
      <alignment horizontal="right"/>
    </xf>
    <xf numFmtId="166" fontId="0" fillId="0" borderId="0" xfId="43" applyNumberFormat="1" applyFont="1"/>
    <xf numFmtId="10" fontId="0" fillId="0" borderId="0" xfId="43" applyNumberFormat="1" applyFont="1"/>
    <xf numFmtId="0" fontId="4" fillId="0" borderId="0" xfId="0" applyFont="1" applyAlignment="1">
      <alignment horizontal="center"/>
    </xf>
    <xf numFmtId="0" fontId="0" fillId="42" borderId="0" xfId="0" applyFill="1"/>
    <xf numFmtId="0" fontId="25" fillId="39" borderId="0" xfId="0" applyFont="1" applyFill="1" applyAlignment="1">
      <alignment horizontal="right"/>
    </xf>
    <xf numFmtId="4" fontId="0" fillId="0" borderId="0" xfId="0" applyNumberFormat="1"/>
    <xf numFmtId="0" fontId="27" fillId="4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4" fillId="0" borderId="13" xfId="0" applyFont="1" applyBorder="1" applyAlignment="1">
      <alignment horizontal="right"/>
    </xf>
    <xf numFmtId="165" fontId="0" fillId="0" borderId="13" xfId="29" applyNumberFormat="1" applyFont="1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4" fontId="0" fillId="0" borderId="13" xfId="28" applyNumberFormat="1" applyFont="1" applyBorder="1" applyAlignment="1">
      <alignment horizontal="right"/>
    </xf>
    <xf numFmtId="21" fontId="0" fillId="0" borderId="0" xfId="0" applyNumberFormat="1"/>
    <xf numFmtId="166" fontId="0" fillId="0" borderId="0" xfId="43" applyNumberFormat="1" applyFont="1" applyAlignment="1">
      <alignment horizontal="right"/>
    </xf>
    <xf numFmtId="166" fontId="0" fillId="0" borderId="13" xfId="43" applyNumberFormat="1" applyFont="1" applyBorder="1" applyAlignment="1">
      <alignment horizontal="right"/>
    </xf>
    <xf numFmtId="0" fontId="26" fillId="44" borderId="0" xfId="0" applyFont="1" applyFill="1" applyAlignment="1">
      <alignment horizontal="right"/>
    </xf>
    <xf numFmtId="0" fontId="0" fillId="44" borderId="0" xfId="0" applyFill="1"/>
    <xf numFmtId="0" fontId="0" fillId="44" borderId="0" xfId="0" applyFill="1" applyAlignment="1">
      <alignment horizontal="right"/>
    </xf>
    <xf numFmtId="164" fontId="0" fillId="44" borderId="0" xfId="28" applyNumberFormat="1" applyFont="1" applyFill="1" applyAlignment="1">
      <alignment horizontal="right"/>
    </xf>
    <xf numFmtId="165" fontId="0" fillId="44" borderId="0" xfId="29" applyNumberFormat="1" applyFont="1" applyFill="1" applyAlignment="1">
      <alignment horizontal="right"/>
    </xf>
    <xf numFmtId="0" fontId="23" fillId="45" borderId="0" xfId="0" applyFont="1" applyFill="1" applyBorder="1" applyAlignment="1">
      <alignment horizontal="right"/>
    </xf>
    <xf numFmtId="0" fontId="22" fillId="45" borderId="0" xfId="0" applyFont="1" applyFill="1"/>
    <xf numFmtId="0" fontId="23" fillId="45" borderId="14" xfId="0" applyFont="1" applyFill="1" applyBorder="1" applyAlignment="1">
      <alignment horizontal="right"/>
    </xf>
    <xf numFmtId="0" fontId="23" fillId="45" borderId="15" xfId="0" applyFont="1" applyFill="1" applyBorder="1" applyAlignment="1">
      <alignment horizontal="right"/>
    </xf>
    <xf numFmtId="164" fontId="23" fillId="45" borderId="15" xfId="28" applyNumberFormat="1" applyFont="1" applyFill="1" applyBorder="1" applyAlignment="1">
      <alignment horizontal="right"/>
    </xf>
    <xf numFmtId="0" fontId="23" fillId="45" borderId="16" xfId="0" applyFont="1" applyFill="1" applyBorder="1" applyAlignment="1">
      <alignment horizontal="right"/>
    </xf>
    <xf numFmtId="0" fontId="26" fillId="40" borderId="0" xfId="0" applyFont="1" applyFill="1" applyAlignment="1">
      <alignment horizontal="right"/>
    </xf>
    <xf numFmtId="0" fontId="0" fillId="40" borderId="0" xfId="0" applyFill="1"/>
    <xf numFmtId="0" fontId="0" fillId="40" borderId="0" xfId="0" applyFill="1" applyAlignment="1">
      <alignment horizontal="right"/>
    </xf>
    <xf numFmtId="164" fontId="0" fillId="40" borderId="0" xfId="28" applyNumberFormat="1" applyFont="1" applyFill="1" applyAlignment="1">
      <alignment horizontal="right"/>
    </xf>
    <xf numFmtId="165" fontId="0" fillId="40" borderId="0" xfId="29" applyNumberFormat="1" applyFont="1" applyFill="1" applyAlignment="1">
      <alignment horizontal="right"/>
    </xf>
    <xf numFmtId="0" fontId="23" fillId="41" borderId="0" xfId="0" applyFont="1" applyFill="1" applyBorder="1" applyAlignment="1">
      <alignment horizontal="right"/>
    </xf>
    <xf numFmtId="0" fontId="23" fillId="41" borderId="0" xfId="0" applyFont="1" applyFill="1"/>
    <xf numFmtId="0" fontId="22" fillId="41" borderId="0" xfId="0" applyFont="1" applyFill="1"/>
    <xf numFmtId="0" fontId="23" fillId="41" borderId="17" xfId="0" applyFont="1" applyFill="1" applyBorder="1" applyAlignment="1">
      <alignment horizontal="right"/>
    </xf>
    <xf numFmtId="0" fontId="23" fillId="41" borderId="18" xfId="0" applyFont="1" applyFill="1" applyBorder="1" applyAlignment="1">
      <alignment horizontal="right"/>
    </xf>
    <xf numFmtId="164" fontId="23" fillId="41" borderId="18" xfId="28" applyNumberFormat="1" applyFont="1" applyFill="1" applyBorder="1" applyAlignment="1">
      <alignment horizontal="right"/>
    </xf>
    <xf numFmtId="0" fontId="23" fillId="41" borderId="19" xfId="0" applyFont="1" applyFill="1" applyBorder="1" applyAlignment="1">
      <alignment horizontal="right"/>
    </xf>
    <xf numFmtId="167" fontId="0" fillId="0" borderId="0" xfId="0" applyNumberFormat="1"/>
    <xf numFmtId="166" fontId="0" fillId="0" borderId="0" xfId="0" applyNumberFormat="1"/>
    <xf numFmtId="10" fontId="0" fillId="0" borderId="0" xfId="43" applyNumberFormat="1" applyFont="1" applyAlignment="1">
      <alignment horizontal="right"/>
    </xf>
    <xf numFmtId="44" fontId="0" fillId="0" borderId="0" xfId="0" applyNumberFormat="1"/>
    <xf numFmtId="1" fontId="0" fillId="0" borderId="0" xfId="0" applyNumberFormat="1"/>
    <xf numFmtId="14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Border="1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164" fontId="4" fillId="0" borderId="0" xfId="28" applyNumberFormat="1" applyFont="1" applyAlignment="1">
      <alignment horizontal="right"/>
    </xf>
    <xf numFmtId="1" fontId="0" fillId="0" borderId="0" xfId="28" applyNumberFormat="1" applyFont="1" applyAlignment="1">
      <alignment horizontal="right"/>
    </xf>
    <xf numFmtId="1" fontId="0" fillId="0" borderId="0" xfId="28" applyNumberFormat="1" applyFont="1"/>
    <xf numFmtId="20" fontId="0" fillId="0" borderId="0" xfId="0" applyNumberFormat="1"/>
    <xf numFmtId="167" fontId="0" fillId="0" borderId="0" xfId="28" applyNumberFormat="1" applyFont="1"/>
    <xf numFmtId="164" fontId="0" fillId="40" borderId="0" xfId="0" applyNumberFormat="1" applyFill="1"/>
    <xf numFmtId="0" fontId="0" fillId="0" borderId="0" xfId="0" applyFill="1" applyAlignment="1">
      <alignment horizontal="right"/>
    </xf>
    <xf numFmtId="0" fontId="1" fillId="0" borderId="0" xfId="65" applyAlignment="1">
      <alignment horizontal="right"/>
    </xf>
    <xf numFmtId="10" fontId="1" fillId="0" borderId="0" xfId="65" applyNumberFormat="1" applyAlignment="1">
      <alignment horizontal="right"/>
    </xf>
    <xf numFmtId="164" fontId="0" fillId="0" borderId="0" xfId="66" applyNumberFormat="1" applyFont="1" applyAlignment="1">
      <alignment horizontal="right"/>
    </xf>
    <xf numFmtId="0" fontId="1" fillId="0" borderId="20" xfId="65" applyBorder="1" applyAlignment="1">
      <alignment horizontal="right"/>
    </xf>
    <xf numFmtId="10" fontId="0" fillId="0" borderId="21" xfId="67" applyNumberFormat="1" applyFont="1" applyBorder="1" applyAlignment="1">
      <alignment horizontal="right"/>
    </xf>
    <xf numFmtId="0" fontId="1" fillId="0" borderId="22" xfId="65" applyBorder="1" applyAlignment="1">
      <alignment horizontal="right"/>
    </xf>
    <xf numFmtId="0" fontId="1" fillId="0" borderId="23" xfId="65" applyBorder="1" applyAlignment="1">
      <alignment horizontal="right"/>
    </xf>
    <xf numFmtId="10" fontId="0" fillId="0" borderId="0" xfId="67" applyNumberFormat="1" applyFont="1" applyBorder="1" applyAlignment="1">
      <alignment horizontal="right"/>
    </xf>
    <xf numFmtId="0" fontId="1" fillId="0" borderId="24" xfId="65" applyBorder="1" applyAlignment="1">
      <alignment horizontal="right"/>
    </xf>
    <xf numFmtId="0" fontId="1" fillId="0" borderId="25" xfId="65" applyBorder="1" applyAlignment="1">
      <alignment horizontal="right"/>
    </xf>
    <xf numFmtId="10" fontId="0" fillId="0" borderId="13" xfId="67" applyNumberFormat="1" applyFont="1" applyBorder="1" applyAlignment="1">
      <alignment horizontal="right"/>
    </xf>
    <xf numFmtId="0" fontId="1" fillId="0" borderId="26" xfId="65" applyBorder="1" applyAlignment="1">
      <alignment horizontal="right"/>
    </xf>
    <xf numFmtId="0" fontId="20" fillId="0" borderId="0" xfId="65" applyFont="1" applyAlignment="1">
      <alignment horizontal="right"/>
    </xf>
    <xf numFmtId="0" fontId="20" fillId="0" borderId="0" xfId="65" applyFont="1" applyAlignment="1">
      <alignment horizontal="left"/>
    </xf>
    <xf numFmtId="10" fontId="0" fillId="0" borderId="25" xfId="67" applyNumberFormat="1" applyFont="1" applyBorder="1" applyAlignment="1">
      <alignment horizontal="right"/>
    </xf>
    <xf numFmtId="10" fontId="0" fillId="0" borderId="20" xfId="67" applyNumberFormat="1" applyFont="1" applyBorder="1" applyAlignment="1">
      <alignment horizontal="right"/>
    </xf>
    <xf numFmtId="0" fontId="20" fillId="0" borderId="27" xfId="65" applyFont="1" applyBorder="1" applyAlignment="1">
      <alignment horizontal="right"/>
    </xf>
    <xf numFmtId="0" fontId="20" fillId="0" borderId="28" xfId="65" applyFont="1" applyBorder="1" applyAlignment="1">
      <alignment horizontal="right"/>
    </xf>
    <xf numFmtId="0" fontId="1" fillId="0" borderId="29" xfId="65" applyBorder="1" applyAlignment="1">
      <alignment horizontal="right"/>
    </xf>
    <xf numFmtId="14" fontId="1" fillId="0" borderId="0" xfId="65" applyNumberFormat="1" applyAlignment="1">
      <alignment horizontal="right"/>
    </xf>
    <xf numFmtId="168" fontId="0" fillId="0" borderId="25" xfId="66" applyNumberFormat="1" applyFont="1" applyBorder="1" applyAlignment="1">
      <alignment horizontal="right"/>
    </xf>
    <xf numFmtId="168" fontId="0" fillId="0" borderId="23" xfId="66" applyNumberFormat="1" applyFont="1" applyBorder="1" applyAlignment="1">
      <alignment horizontal="right"/>
    </xf>
    <xf numFmtId="168" fontId="0" fillId="0" borderId="20" xfId="66" applyNumberFormat="1" applyFont="1" applyBorder="1" applyAlignment="1">
      <alignment horizontal="right"/>
    </xf>
    <xf numFmtId="164" fontId="0" fillId="0" borderId="0" xfId="0" quotePrefix="1" applyNumberFormat="1"/>
    <xf numFmtId="0" fontId="25" fillId="46" borderId="0" xfId="0" applyFont="1" applyFill="1" applyAlignment="1">
      <alignment horizontal="right"/>
    </xf>
    <xf numFmtId="43" fontId="0" fillId="0" borderId="0" xfId="0" applyNumberFormat="1"/>
    <xf numFmtId="0" fontId="0" fillId="0" borderId="0" xfId="28" applyNumberFormat="1" applyFont="1" applyAlignment="1">
      <alignment horizontal="right"/>
    </xf>
    <xf numFmtId="43" fontId="0" fillId="0" borderId="0" xfId="28" applyNumberFormat="1" applyFont="1" applyAlignment="1">
      <alignment horizontal="right"/>
    </xf>
    <xf numFmtId="10" fontId="0" fillId="0" borderId="13" xfId="43" applyNumberFormat="1" applyFont="1" applyBorder="1" applyAlignment="1">
      <alignment horizontal="right"/>
    </xf>
    <xf numFmtId="0" fontId="27" fillId="36" borderId="0" xfId="0" applyFont="1" applyFill="1" applyAlignment="1">
      <alignment horizontal="right"/>
    </xf>
    <xf numFmtId="0" fontId="25" fillId="37" borderId="30" xfId="0" applyFont="1" applyFill="1" applyBorder="1" applyAlignment="1">
      <alignment horizontal="right"/>
    </xf>
    <xf numFmtId="164" fontId="0" fillId="0" borderId="31" xfId="28" applyNumberFormat="1" applyFont="1" applyBorder="1"/>
    <xf numFmtId="164" fontId="0" fillId="0" borderId="31" xfId="28" applyNumberFormat="1" applyFont="1" applyBorder="1" applyAlignment="1">
      <alignment horizontal="right"/>
    </xf>
    <xf numFmtId="164" fontId="0" fillId="0" borderId="32" xfId="28" applyNumberFormat="1" applyFont="1" applyBorder="1" applyAlignment="1">
      <alignment horizontal="right"/>
    </xf>
    <xf numFmtId="0" fontId="22" fillId="41" borderId="0" xfId="0" applyFont="1" applyFill="1" applyAlignment="1">
      <alignment horizontal="right"/>
    </xf>
    <xf numFmtId="0" fontId="22" fillId="45" borderId="0" xfId="0" applyFont="1" applyFill="1" applyAlignment="1">
      <alignment horizontal="right"/>
    </xf>
    <xf numFmtId="0" fontId="22" fillId="33" borderId="0" xfId="0" applyFont="1" applyFill="1" applyAlignment="1">
      <alignment horizontal="right"/>
    </xf>
    <xf numFmtId="164" fontId="0" fillId="0" borderId="13" xfId="28" applyNumberFormat="1" applyFont="1" applyFill="1" applyBorder="1" applyAlignment="1">
      <alignment horizontal="right"/>
    </xf>
    <xf numFmtId="3" fontId="3" fillId="0" borderId="0" xfId="0" applyNumberFormat="1" applyFont="1"/>
    <xf numFmtId="20" fontId="3" fillId="0" borderId="0" xfId="0" applyNumberFormat="1" applyFont="1"/>
    <xf numFmtId="4" fontId="3" fillId="0" borderId="0" xfId="0" applyNumberFormat="1" applyFont="1"/>
    <xf numFmtId="11" fontId="3" fillId="0" borderId="0" xfId="0" applyNumberFormat="1" applyFont="1"/>
    <xf numFmtId="21" fontId="3" fillId="0" borderId="0" xfId="0" applyNumberFormat="1" applyFont="1"/>
    <xf numFmtId="164" fontId="3" fillId="0" borderId="0" xfId="28" applyNumberFormat="1" applyFont="1"/>
    <xf numFmtId="10" fontId="3" fillId="0" borderId="0" xfId="0" applyNumberFormat="1" applyFont="1"/>
    <xf numFmtId="37" fontId="0" fillId="0" borderId="0" xfId="0" applyNumberFormat="1" applyAlignment="1">
      <alignment horizontal="right"/>
    </xf>
    <xf numFmtId="0" fontId="27" fillId="48" borderId="0" xfId="0" applyFont="1" applyFill="1" applyAlignment="1">
      <alignment horizontal="right"/>
    </xf>
    <xf numFmtId="0" fontId="0" fillId="48" borderId="0" xfId="0" applyFill="1"/>
    <xf numFmtId="0" fontId="25" fillId="49" borderId="0" xfId="0" applyFont="1" applyFill="1" applyAlignment="1">
      <alignment horizontal="right"/>
    </xf>
    <xf numFmtId="0" fontId="33" fillId="0" borderId="33" xfId="0" applyFont="1" applyBorder="1" applyAlignment="1">
      <alignment horizontal="right"/>
    </xf>
    <xf numFmtId="0" fontId="33" fillId="0" borderId="34" xfId="0" applyFont="1" applyBorder="1"/>
    <xf numFmtId="0" fontId="33" fillId="0" borderId="35" xfId="0" applyFont="1" applyBorder="1" applyAlignment="1">
      <alignment horizontal="right"/>
    </xf>
    <xf numFmtId="0" fontId="33" fillId="0" borderId="36" xfId="0" applyFont="1" applyBorder="1"/>
    <xf numFmtId="0" fontId="4" fillId="47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40" borderId="0" xfId="0" applyFont="1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36" borderId="0" xfId="0" applyFont="1" applyFill="1" applyAlignment="1">
      <alignment horizontal="center"/>
    </xf>
    <xf numFmtId="0" fontId="24" fillId="43" borderId="0" xfId="0" applyFont="1" applyFill="1" applyAlignment="1">
      <alignment horizontal="center"/>
    </xf>
    <xf numFmtId="0" fontId="24" fillId="36" borderId="0" xfId="0" applyFont="1" applyFill="1" applyAlignment="1">
      <alignment horizontal="center"/>
    </xf>
    <xf numFmtId="0" fontId="24" fillId="35" borderId="0" xfId="0" applyFont="1" applyFill="1" applyAlignment="1">
      <alignment horizontal="center"/>
    </xf>
    <xf numFmtId="0" fontId="4" fillId="42" borderId="0" xfId="0" applyFont="1" applyFill="1" applyAlignment="1">
      <alignment horizontal="center"/>
    </xf>
    <xf numFmtId="0" fontId="32" fillId="50" borderId="37" xfId="0" applyFont="1" applyFill="1" applyBorder="1" applyAlignment="1">
      <alignment horizontal="center"/>
    </xf>
    <xf numFmtId="0" fontId="32" fillId="50" borderId="38" xfId="0" applyFont="1" applyFill="1" applyBorder="1" applyAlignment="1">
      <alignment horizontal="center"/>
    </xf>
  </cellXfs>
  <cellStyles count="69">
    <cellStyle name="20% - Accent1" xfId="1" builtinId="30" customBuiltin="1"/>
    <cellStyle name="20% - Accent1 2" xfId="51"/>
    <cellStyle name="20% - Accent2" xfId="2" builtinId="34" customBuiltin="1"/>
    <cellStyle name="20% - Accent2 2" xfId="53"/>
    <cellStyle name="20% - Accent3" xfId="3" builtinId="38" customBuiltin="1"/>
    <cellStyle name="20% - Accent3 2" xfId="55"/>
    <cellStyle name="20% - Accent4" xfId="4" builtinId="42" customBuiltin="1"/>
    <cellStyle name="20% - Accent4 2" xfId="57"/>
    <cellStyle name="20% - Accent5" xfId="5" builtinId="46" customBuiltin="1"/>
    <cellStyle name="20% - Accent5 2" xfId="59"/>
    <cellStyle name="20% - Accent6" xfId="6" builtinId="50" customBuiltin="1"/>
    <cellStyle name="20% - Accent6 2" xfId="61"/>
    <cellStyle name="40% - Accent1" xfId="7" builtinId="31" customBuiltin="1"/>
    <cellStyle name="40% - Accent1 2" xfId="52"/>
    <cellStyle name="40% - Accent2" xfId="8" builtinId="35" customBuiltin="1"/>
    <cellStyle name="40% - Accent2 2" xfId="54"/>
    <cellStyle name="40% - Accent3" xfId="9" builtinId="39" customBuiltin="1"/>
    <cellStyle name="40% - Accent3 2" xfId="56"/>
    <cellStyle name="40% - Accent4" xfId="10" builtinId="43" customBuiltin="1"/>
    <cellStyle name="40% - Accent4 2" xfId="58"/>
    <cellStyle name="40% - Accent5" xfId="11" builtinId="47" customBuiltin="1"/>
    <cellStyle name="40% - Accent5 2" xfId="60"/>
    <cellStyle name="40% - Accent6" xfId="12" builtinId="51" customBuiltin="1"/>
    <cellStyle name="40% - Accent6 2" xfId="62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63"/>
    <cellStyle name="Comma 3" xfId="66"/>
    <cellStyle name="Currency" xfId="29" builtinId="4"/>
    <cellStyle name="Currency 2" xfId="30"/>
    <cellStyle name="Currency 3" xfId="49"/>
    <cellStyle name="Explanatory Text" xfId="31" builtinId="53" customBuiltin="1"/>
    <cellStyle name="Good" xfId="32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0"/>
    <cellStyle name="Normal 3" xfId="48"/>
    <cellStyle name="Normal 4" xfId="65"/>
    <cellStyle name="Normal 5" xfId="68"/>
    <cellStyle name="Note 2" xfId="41"/>
    <cellStyle name="Note 3" xfId="50"/>
    <cellStyle name="Output" xfId="42" builtinId="21" customBuiltin="1"/>
    <cellStyle name="Percent" xfId="43" builtinId="5"/>
    <cellStyle name="Percent 2" xfId="64"/>
    <cellStyle name="Percent 3" xfId="67"/>
    <cellStyle name="Title" xfId="47" builtinId="15" customBuiltin="1"/>
    <cellStyle name="Title 2" xfId="44"/>
    <cellStyle name="Total" xfId="45" builtinId="25" customBuiltin="1"/>
    <cellStyle name="Warning Text" xfId="46" builtinId="11" customBuiltin="1"/>
  </cellStyles>
  <dxfs count="9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9900"/>
      </font>
      <border>
        <vertical/>
        <horizontal/>
      </border>
    </dxf>
    <dxf>
      <font>
        <color rgb="FF990000"/>
      </font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color rgb="FF009900"/>
      </font>
      <border>
        <vertical/>
        <horizontal/>
      </border>
    </dxf>
    <dxf>
      <font>
        <color rgb="FF990000"/>
      </font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u val="none"/>
      </font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u val="none"/>
      </font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theme="9" tint="0.3999450666829432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990000"/>
      <color rgb="FF35533D"/>
      <color rgb="FFAADB97"/>
      <color rgb="FF86A28D"/>
      <color rgb="FF223627"/>
      <color rgb="FF009900"/>
      <color rgb="FFF17F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altickrtd.dataserver">
      <tp>
        <v>16.692477479260592</v>
        <stp/>
        <stp>MARKETDATA</stp>
        <stp>ATNX</stp>
        <stp>6037</stp>
        <tr r="C45" s="11"/>
      </tp>
      <tp>
        <v>16.670000000000002</v>
        <stp/>
        <stp>MARKETDATA</stp>
        <stp>ATNX</stp>
        <stp>1006</stp>
        <tr r="B45" s="11"/>
      </tp>
      <tp>
        <v>16.670000000000002</v>
        <stp/>
        <stp>MARKETDATA</stp>
        <stp>ATNX</stp>
        <stp>6041</stp>
        <tr r="D45" s="11"/>
        <tr r="D45" s="11"/>
      </tp>
      <tp>
        <v>21.030403257294314</v>
        <stp/>
        <stp>MARKETDATA</stp>
        <stp>HOLI</stp>
        <stp>6037</stp>
        <tr r="C44" s="11"/>
      </tp>
      <tp>
        <v>21.11</v>
        <stp/>
        <stp>MARKETDATA</stp>
        <stp>HOLI</stp>
        <stp>1006</stp>
        <tr r="B44" s="11"/>
      </tp>
      <tp>
        <v>21.11</v>
        <stp/>
        <stp>MARKETDATA</stp>
        <stp>HOLI</stp>
        <stp>6041</stp>
        <tr r="D44" s="11"/>
        <tr r="D44" s="11"/>
      </tp>
      <tp>
        <v>45.5</v>
        <stp/>
        <stp>MARKETDATA</stp>
        <stp>AMAT</stp>
        <stp>6041</stp>
        <tr r="D41" s="8"/>
        <tr r="D41" s="8"/>
      </tp>
      <tp>
        <v>47.359818921983695</v>
        <stp/>
        <stp>MARKETDATA</stp>
        <stp>AMAT</stp>
        <stp>6037</stp>
        <tr r="C41" s="8"/>
      </tp>
      <tp>
        <v>47.43</v>
        <stp/>
        <stp>MARKETDATA</stp>
        <stp>AMAT</stp>
        <stp>1006</stp>
        <tr r="B41" s="8"/>
      </tp>
      <tp>
        <v>54.5</v>
        <stp/>
        <stp>MARKETDATA</stp>
        <stp>ATGE</stp>
        <stp>6041</stp>
        <tr r="D40" s="8"/>
        <tr r="D40" s="8"/>
      </tp>
      <tp>
        <v>55.949564352393637</v>
        <stp/>
        <stp>MARKETDATA</stp>
        <stp>ATGE</stp>
        <stp>6037</stp>
        <tr r="C40" s="8"/>
      </tp>
      <tp>
        <v>55.75</v>
        <stp/>
        <stp>MARKETDATA</stp>
        <stp>ATGE</stp>
        <stp>1006</stp>
        <tr r="B40" s="8"/>
      </tp>
      <tp>
        <v>42.01</v>
        <stp/>
        <stp>MARKETDATA</stp>
        <stp>URGN</stp>
        <stp>6041</stp>
        <tr r="D35" s="11"/>
        <tr r="D35" s="11"/>
      </tp>
      <tp>
        <v>42.53</v>
        <stp/>
        <stp>MARKETDATA</stp>
        <stp>URGN</stp>
        <stp>1006</stp>
        <tr r="B35" s="11"/>
      </tp>
      <tp>
        <v>41.988222528810255</v>
        <stp/>
        <stp>MARKETDATA</stp>
        <stp>URGN</stp>
        <stp>6037</stp>
        <tr r="C35" s="11"/>
      </tp>
      <tp>
        <v>12.74</v>
        <stp/>
        <stp>MARKETDATA</stp>
        <stp>NUGT</stp>
        <stp>6041</stp>
        <tr r="D29" s="8"/>
        <tr r="D29" s="8"/>
        <tr r="D29" s="11"/>
        <tr r="D29" s="11"/>
        <tr r="D34" s="8"/>
        <tr r="D34" s="8"/>
      </tp>
      <tp>
        <v>13.477307855370503</v>
        <stp/>
        <stp>MARKETDATA</stp>
        <stp>NUGT</stp>
        <stp>6037</stp>
        <tr r="C29" s="8"/>
        <tr r="C29" s="11"/>
        <tr r="C34" s="8"/>
      </tp>
      <tp>
        <v>12.6</v>
        <stp/>
        <stp>MARKETDATA</stp>
        <stp>NUGT</stp>
        <stp>1006</stp>
        <tr r="B29" s="8"/>
        <tr r="B34" s="8"/>
        <tr r="B29" s="11"/>
      </tp>
      <tp>
        <v>61.35</v>
        <stp/>
        <stp>MARKETDATA</stp>
        <stp>CDK</stp>
        <stp>1006</stp>
        <tr r="B34" s="11"/>
      </tp>
      <tp>
        <v>61.373646641762726</v>
        <stp/>
        <stp>MARKETDATA</stp>
        <stp>CDK</stp>
        <stp>6037</stp>
        <tr r="C34" s="11"/>
      </tp>
      <tp>
        <v>61.370000000000005</v>
        <stp/>
        <stp>MARKETDATA</stp>
        <stp>CDK</stp>
        <stp>6041</stp>
        <tr r="D34" s="11"/>
        <tr r="D34" s="11"/>
      </tp>
      <tp>
        <v>45.11</v>
        <stp/>
        <stp>MARKETDATA</stp>
        <stp>CREE</stp>
        <stp>6041</stp>
        <tr r="D46" s="11"/>
        <tr r="D46" s="11"/>
      </tp>
      <tp>
        <v>45.359229167071419</v>
        <stp/>
        <stp>MARKETDATA</stp>
        <stp>CREE</stp>
        <stp>6037</stp>
        <tr r="C46" s="11"/>
      </tp>
      <tp>
        <v>45.11</v>
        <stp/>
        <stp>MARKETDATA</stp>
        <stp>CREE</stp>
        <stp>1006</stp>
        <tr r="B46" s="11"/>
      </tp>
      <tp>
        <v>31.5</v>
        <stp/>
        <stp>MARKETDATA</stp>
        <stp>MMYT</stp>
        <stp>6041</stp>
        <tr r="D37" s="11"/>
        <tr r="D37" s="11"/>
      </tp>
      <tp>
        <v>31.503004727857732</v>
        <stp/>
        <stp>MARKETDATA</stp>
        <stp>MMYT</stp>
        <stp>6037</stp>
        <tr r="C37" s="11"/>
      </tp>
      <tp>
        <v>31.5</v>
        <stp/>
        <stp>MARKETDATA</stp>
        <stp>MMYT</stp>
        <stp>1006</stp>
        <tr r="B37" s="11"/>
      </tp>
      <tp>
        <v>284.08221682540955</v>
        <stp/>
        <stp>MARKETDATA</stp>
        <stp>SPY</stp>
        <stp>6037</stp>
        <tr r="C23" s="8"/>
        <tr r="C23" s="11"/>
        <tr r="B42" s="7"/>
      </tp>
      <tp>
        <v>284.06</v>
        <stp/>
        <stp>MARKETDATA</stp>
        <stp>SPY</stp>
        <stp>1006</stp>
        <tr r="B23" s="8"/>
        <tr r="B23" s="11"/>
        <tr r="B42" s="7"/>
      </tp>
      <tp>
        <v>284.25</v>
        <stp/>
        <stp>MARKETDATA</stp>
        <stp>SPY</stp>
        <stp>6041</stp>
        <tr r="D23" s="8"/>
        <tr r="D23" s="11"/>
      </tp>
      <tp>
        <v>35.1</v>
        <stp/>
        <stp>MARKETDATA</stp>
        <stp>BHVN</stp>
        <stp>6041</stp>
        <tr r="D36" s="11"/>
        <tr r="D36" s="11"/>
      </tp>
      <tp>
        <v>35.1</v>
        <stp/>
        <stp>MARKETDATA</stp>
        <stp>BHVN</stp>
        <stp>1006</stp>
        <tr r="B36" s="11"/>
      </tp>
      <tp>
        <v>34.624895976602694</v>
        <stp/>
        <stp>MARKETDATA</stp>
        <stp>BHVN</stp>
        <stp>6037</stp>
        <tr r="C36" s="11"/>
      </tp>
      <tp>
        <v>57.15</v>
        <stp/>
        <stp>MARKETDATA</stp>
        <stp>JWN</stp>
        <stp>6041</stp>
        <tr r="D39" s="8"/>
        <tr r="D39" s="8"/>
      </tp>
      <tp>
        <v>52.28</v>
        <stp/>
        <stp>MARKETDATA</stp>
        <stp>JWN</stp>
        <stp>1006</stp>
        <tr r="B39" s="8"/>
      </tp>
      <tp>
        <v>53.593779844653554</v>
        <stp/>
        <stp>MARKETDATA</stp>
        <stp>JWN</stp>
        <stp>6037</stp>
        <tr r="C39" s="8"/>
      </tp>
    </main>
    <main first="realticktradingrtd.rt">
      <tp>
        <v>0</v>
        <stp/>
        <stp>2</stp>
        <stp>20797</stp>
        <stp>All</stp>
        <stp>0</stp>
        <stp>NTAP</stp>
        <stp/>
        <tr r="C33" s="5"/>
        <tr r="C33" s="5"/>
      </tp>
      <tp>
        <v>0</v>
        <stp/>
        <stp>2</stp>
        <stp>20797</stp>
        <stp>All</stp>
        <stp>0</stp>
        <stp>LXFT</stp>
        <stp/>
        <tr r="C31" s="5"/>
        <tr r="C31" s="5"/>
      </tp>
      <tp>
        <v>0</v>
        <stp/>
        <stp>2</stp>
        <stp>20797</stp>
        <stp>All</stp>
        <stp>0</stp>
        <stp>PFGC</stp>
        <stp/>
        <tr r="C34" s="5"/>
        <tr r="C34" s="5"/>
      </tp>
      <tp t="s">
        <v>na</v>
        <stp/>
        <stp>2</stp>
        <stp>20797</stp>
        <stp>All</stp>
        <stp>0</stp>
        <stp>NUGT</stp>
        <stp/>
        <tr r="J29" s="8"/>
        <tr r="J29" s="11"/>
      </tp>
    </main>
    <main first="realtickrtd.dataserver">
      <tp>
        <v>35.880000000000003</v>
        <stp/>
        <stp>MARKETDATA</stp>
        <stp>M</stp>
        <stp>6041</stp>
        <tr r="D38" s="11"/>
        <tr r="D38" s="11"/>
      </tp>
      <tp>
        <v>35.81</v>
        <stp/>
        <stp>MARKETDATA</stp>
        <stp>M</stp>
        <stp>1006</stp>
        <tr r="B38" s="11"/>
      </tp>
      <tp>
        <v>35.402349980641148</v>
        <stp/>
        <stp>MARKETDATA</stp>
        <stp>M</stp>
        <stp>6037</stp>
        <tr r="C38" s="11"/>
      </tp>
    </main>
    <main first="realticktradingrtd.rt">
      <tp>
        <v>-7532</v>
        <stp/>
        <stp>2</stp>
        <stp>20797</stp>
        <stp>All</stp>
        <stp>0</stp>
        <stp>M</stp>
        <stp/>
        <tr r="C32" s="5"/>
        <tr r="C32" s="5"/>
      </tp>
      <tp>
        <v>0</v>
        <stp/>
        <stp>2</stp>
        <stp>20797</stp>
        <stp>All</stp>
        <stp>0</stp>
        <stp>SPTN</stp>
        <stp/>
        <tr r="C35" s="5"/>
        <tr r="C35" s="5"/>
      </tp>
      <tp>
        <v>0</v>
        <stp/>
        <stp>2</stp>
        <stp>20797</stp>
        <stp>All</stp>
        <stp>0</stp>
        <stp>TDW</stp>
        <stp/>
        <tr r="C36" s="5"/>
        <tr r="C36" s="5"/>
      </tp>
      <tp>
        <v>-7171</v>
        <stp/>
        <stp>2</stp>
        <stp>20797</stp>
        <stp>All</stp>
        <stp>0</stp>
        <stp>BGG</stp>
        <stp/>
        <tr r="C30" s="5"/>
        <tr r="C30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911679</xdr:colOff>
      <xdr:row>2</xdr:row>
      <xdr:rowOff>108857</xdr:rowOff>
    </xdr:from>
    <xdr:to>
      <xdr:col>12</xdr:col>
      <xdr:colOff>119743</xdr:colOff>
      <xdr:row>16</xdr:row>
      <xdr:rowOff>81642</xdr:rowOff>
    </xdr:to>
    <xdr:grpSp>
      <xdr:nvGrpSpPr>
        <xdr:cNvPr id="4" name="Group 3"/>
        <xdr:cNvGrpSpPr/>
      </xdr:nvGrpSpPr>
      <xdr:grpSpPr>
        <a:xfrm>
          <a:off x="9565822" y="435428"/>
          <a:ext cx="4474028" cy="2272393"/>
          <a:chOff x="9538654" y="449039"/>
          <a:chExt cx="3701144" cy="231457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 bwMode="auto">
              <a:xfrm>
                <a:off x="9724701" y="1047580"/>
                <a:ext cx="1371600" cy="2777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11579353" y="1060679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Taking Off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11579353" y="163013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Holding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1579353" y="219959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Clean Up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9538654" y="449039"/>
                <a:ext cx="3701144" cy="23145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Earnings Macros</a:t>
                </a:r>
              </a:p>
            </xdr:txBody>
          </xdr:sp>
        </mc:Choice>
        <mc:Fallback/>
      </mc:AlternateContent>
      <xdr:sp macro="" textlink="">
        <xdr:nvSpPr>
          <xdr:cNvPr id="3" name="TextBox 2"/>
          <xdr:cNvSpPr txBox="1"/>
        </xdr:nvSpPr>
        <xdr:spPr>
          <a:xfrm>
            <a:off x="9606642" y="601436"/>
            <a:ext cx="1755321" cy="323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11457214" y="601436"/>
            <a:ext cx="1755648" cy="3200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911679</xdr:colOff>
      <xdr:row>2</xdr:row>
      <xdr:rowOff>104774</xdr:rowOff>
    </xdr:from>
    <xdr:to>
      <xdr:col>10</xdr:col>
      <xdr:colOff>1455964</xdr:colOff>
      <xdr:row>16</xdr:row>
      <xdr:rowOff>77559</xdr:rowOff>
    </xdr:to>
    <xdr:grpSp>
      <xdr:nvGrpSpPr>
        <xdr:cNvPr id="2" name="Group 1"/>
        <xdr:cNvGrpSpPr/>
      </xdr:nvGrpSpPr>
      <xdr:grpSpPr>
        <a:xfrm>
          <a:off x="9497786" y="431345"/>
          <a:ext cx="3946071" cy="2286000"/>
          <a:chOff x="9632738" y="336096"/>
          <a:chExt cx="3657600" cy="228600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Group Box 1" hidden="1">
                <a:extLst>
                  <a:ext uri="{63B3BB69-23CF-44E3-9099-C40C66FF867C}">
                    <a14:compatExt spid="_x0000_s4097"/>
                  </a:ext>
                </a:extLst>
              </xdr:cNvPr>
              <xdr:cNvSpPr/>
            </xdr:nvSpPr>
            <xdr:spPr bwMode="auto">
              <a:xfrm>
                <a:off x="9632738" y="336096"/>
                <a:ext cx="3657600" cy="22860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Post Earnings Macros</a:t>
                </a:r>
              </a:p>
            </xdr:txBody>
          </xdr:sp>
        </mc:Choice>
        <mc:Fallback/>
      </mc:AlternateContent>
      <xdr:sp macro="" textlink="">
        <xdr:nvSpPr>
          <xdr:cNvPr id="3" name="TextBox 2"/>
          <xdr:cNvSpPr txBox="1"/>
        </xdr:nvSpPr>
        <xdr:spPr>
          <a:xfrm>
            <a:off x="9633857" y="489857"/>
            <a:ext cx="1734670" cy="3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4" name="TextBox 3"/>
          <xdr:cNvSpPr txBox="1"/>
        </xdr:nvSpPr>
        <xdr:spPr>
          <a:xfrm>
            <a:off x="11462657" y="489857"/>
            <a:ext cx="1734993" cy="316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Button 2" hidden="1">
                <a:extLst>
                  <a:ext uri="{63B3BB69-23CF-44E3-9099-C40C66FF867C}">
                    <a14:compatExt spid="_x0000_s4098"/>
                  </a:ext>
                </a:extLst>
              </xdr:cNvPr>
              <xdr:cNvSpPr/>
            </xdr:nvSpPr>
            <xdr:spPr bwMode="auto">
              <a:xfrm>
                <a:off x="9760404" y="911680"/>
                <a:ext cx="1436473" cy="297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Button 3" hidden="1">
                <a:extLst>
                  <a:ext uri="{63B3BB69-23CF-44E3-9099-C40C66FF867C}">
                    <a14:compatExt spid="_x0000_s4099"/>
                  </a:ext>
                </a:extLst>
              </xdr:cNvPr>
              <xdr:cNvSpPr/>
            </xdr:nvSpPr>
            <xdr:spPr bwMode="auto">
              <a:xfrm>
                <a:off x="11644353" y="934810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Taking Off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Button 4" hidden="1">
                <a:extLst>
                  <a:ext uri="{63B3BB69-23CF-44E3-9099-C40C66FF867C}">
                    <a14:compatExt spid="_x0000_s4100"/>
                  </a:ext>
                </a:extLst>
              </xdr:cNvPr>
              <xdr:cNvSpPr/>
            </xdr:nvSpPr>
            <xdr:spPr bwMode="auto">
              <a:xfrm>
                <a:off x="11644353" y="1447210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Holding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Button 5" hidden="1">
                <a:extLst>
                  <a:ext uri="{63B3BB69-23CF-44E3-9099-C40C66FF867C}">
                    <a14:compatExt spid="_x0000_s4101"/>
                  </a:ext>
                </a:extLst>
              </xdr:cNvPr>
              <xdr:cNvSpPr/>
            </xdr:nvSpPr>
            <xdr:spPr bwMode="auto">
              <a:xfrm>
                <a:off x="11644353" y="198664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Clean Up Putting On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734785</xdr:colOff>
      <xdr:row>1</xdr:row>
      <xdr:rowOff>95250</xdr:rowOff>
    </xdr:from>
    <xdr:to>
      <xdr:col>9</xdr:col>
      <xdr:colOff>530679</xdr:colOff>
      <xdr:row>9</xdr:row>
      <xdr:rowOff>104775</xdr:rowOff>
    </xdr:to>
    <xdr:grpSp>
      <xdr:nvGrpSpPr>
        <xdr:cNvPr id="2" name="Group 1"/>
        <xdr:cNvGrpSpPr/>
      </xdr:nvGrpSpPr>
      <xdr:grpSpPr>
        <a:xfrm>
          <a:off x="4327071" y="258536"/>
          <a:ext cx="5293179" cy="1315810"/>
          <a:chOff x="4667244" y="258536"/>
          <a:chExt cx="5253836" cy="131581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Group Box 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 bwMode="auto">
              <a:xfrm>
                <a:off x="4667244" y="258536"/>
                <a:ext cx="5129893" cy="1315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Trade Management Macros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 bwMode="auto">
              <a:xfrm>
                <a:off x="4780189" y="612321"/>
                <a:ext cx="1411061" cy="32793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Get Daily Trades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4780189" y="1143001"/>
                <a:ext cx="1411061" cy="33609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Generate RT Basket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455223" y="623207"/>
                <a:ext cx="1364796" cy="3265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Verify Trades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8" name="Button 6" hidden="1">
                <a:extLst>
                  <a:ext uri="{63B3BB69-23CF-44E3-9099-C40C66FF867C}">
                    <a14:compatExt spid="_x0000_s3078"/>
                  </a:ext>
                </a:extLst>
              </xdr:cNvPr>
              <xdr:cNvSpPr/>
            </xdr:nvSpPr>
            <xdr:spPr bwMode="auto">
              <a:xfrm>
                <a:off x="8086719" y="623207"/>
                <a:ext cx="1485900" cy="3170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FM Upload File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9" name="Button 7" hidden="1">
                <a:extLst>
                  <a:ext uri="{63B3BB69-23CF-44E3-9099-C40C66FF867C}">
                    <a14:compatExt spid="_x0000_s3079"/>
                  </a:ext>
                </a:extLst>
              </xdr:cNvPr>
              <xdr:cNvSpPr/>
            </xdr:nvSpPr>
            <xdr:spPr bwMode="auto">
              <a:xfrm>
                <a:off x="8086719" y="1152525"/>
                <a:ext cx="1495425" cy="3265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FM Import Positions</a:t>
                </a:r>
              </a:p>
            </xdr:txBody>
          </xdr:sp>
        </mc:Choice>
        <mc:Fallback/>
      </mc:AlternateContent>
      <xdr:sp macro="" textlink="">
        <xdr:nvSpPr>
          <xdr:cNvPr id="8" name="TextBox 7"/>
          <xdr:cNvSpPr txBox="1"/>
        </xdr:nvSpPr>
        <xdr:spPr>
          <a:xfrm>
            <a:off x="5519554" y="299358"/>
            <a:ext cx="1746663" cy="3272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9" name="TextBox 8"/>
          <xdr:cNvSpPr txBox="1"/>
        </xdr:nvSpPr>
        <xdr:spPr>
          <a:xfrm>
            <a:off x="7960176" y="285750"/>
            <a:ext cx="1960904" cy="316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1" name="Button 9" hidden="1">
                <a:extLst>
                  <a:ext uri="{63B3BB69-23CF-44E3-9099-C40C66FF867C}">
                    <a14:compatExt spid="_x0000_s3081"/>
                  </a:ext>
                </a:extLst>
              </xdr:cNvPr>
              <xdr:cNvSpPr/>
            </xdr:nvSpPr>
            <xdr:spPr bwMode="auto">
              <a:xfrm>
                <a:off x="6436173" y="1152525"/>
                <a:ext cx="1364796" cy="3265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Trade Summary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</xdr:row>
          <xdr:rowOff>19050</xdr:rowOff>
        </xdr:from>
        <xdr:to>
          <xdr:col>2</xdr:col>
          <xdr:colOff>447675</xdr:colOff>
          <xdr:row>3</xdr:row>
          <xdr:rowOff>95250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Positions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%2015\Root\Office15\xlstart\RealTickForExcelMacro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Functions"/>
      <sheetName val="Sheet2"/>
      <sheetName val="Sheet3"/>
    </sheetNames>
    <definedNames>
      <definedName name="RLTKData"/>
      <definedName name="RLTKPo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tabSelected="1" zoomScale="85" zoomScaleNormal="85" workbookViewId="0">
      <selection activeCell="C41" sqref="C41"/>
    </sheetView>
  </sheetViews>
  <sheetFormatPr defaultRowHeight="12.75" x14ac:dyDescent="0.2"/>
  <cols>
    <col min="1" max="1" width="11.85546875" customWidth="1"/>
    <col min="2" max="2" width="18.5703125" customWidth="1"/>
    <col min="3" max="5" width="15.7109375" bestFit="1" customWidth="1"/>
    <col min="6" max="6" width="14.140625" bestFit="1" customWidth="1"/>
    <col min="7" max="7" width="14.28515625" bestFit="1" customWidth="1"/>
    <col min="8" max="8" width="11.140625" customWidth="1"/>
    <col min="9" max="9" width="11.7109375" bestFit="1" customWidth="1"/>
    <col min="10" max="10" width="12" customWidth="1"/>
    <col min="11" max="11" width="8.7109375" customWidth="1"/>
    <col min="12" max="12" width="8.85546875" customWidth="1"/>
    <col min="13" max="13" width="8" customWidth="1"/>
    <col min="14" max="14" width="13.7109375" customWidth="1"/>
  </cols>
  <sheetData>
    <row r="1" spans="1:7" ht="12" customHeight="1" x14ac:dyDescent="0.2">
      <c r="A1" s="151" t="s">
        <v>80</v>
      </c>
      <c r="B1" s="151"/>
      <c r="C1" s="151"/>
      <c r="D1" s="151"/>
      <c r="E1" s="151"/>
    </row>
    <row r="2" spans="1:7" ht="12" customHeight="1" x14ac:dyDescent="0.2">
      <c r="A2" s="42"/>
      <c r="B2" s="42"/>
      <c r="C2" s="42"/>
      <c r="D2" s="42"/>
      <c r="E2" s="42"/>
    </row>
    <row r="3" spans="1:7" x14ac:dyDescent="0.2">
      <c r="A3" s="35" t="s">
        <v>58</v>
      </c>
      <c r="B3" s="10">
        <v>44100000</v>
      </c>
    </row>
    <row r="4" spans="1:7" x14ac:dyDescent="0.2">
      <c r="A4" s="35" t="s">
        <v>5990</v>
      </c>
      <c r="B4" s="88">
        <f ca="1">(NOW()-TODAY()-TIME(9,30,0)) / TIME(6,30,0)</f>
        <v>1.1814170940062749</v>
      </c>
    </row>
    <row r="5" spans="1:7" x14ac:dyDescent="0.2">
      <c r="B5" s="78"/>
    </row>
    <row r="8" spans="1:7" x14ac:dyDescent="0.2">
      <c r="A8" s="152" t="s">
        <v>47</v>
      </c>
      <c r="B8" s="152"/>
      <c r="C8" s="152"/>
      <c r="D8" s="152"/>
      <c r="E8" s="152"/>
      <c r="F8" s="152"/>
      <c r="G8" s="152"/>
    </row>
    <row r="9" spans="1:7" x14ac:dyDescent="0.2">
      <c r="A9" s="39"/>
      <c r="B9" s="39" t="s">
        <v>37</v>
      </c>
      <c r="C9" s="39" t="s">
        <v>5</v>
      </c>
      <c r="D9" s="39" t="s">
        <v>4</v>
      </c>
      <c r="E9" s="39" t="s">
        <v>3</v>
      </c>
      <c r="F9" s="39" t="s">
        <v>59</v>
      </c>
      <c r="G9" s="39" t="s">
        <v>60</v>
      </c>
    </row>
    <row r="10" spans="1:7" x14ac:dyDescent="0.2">
      <c r="A10" s="35" t="s">
        <v>43</v>
      </c>
      <c r="B10" s="11">
        <f ca="1">ERN!$B$5</f>
        <v>-75.999999999999091</v>
      </c>
      <c r="C10" s="11">
        <f ca="1">ERN!$B$6</f>
        <v>0</v>
      </c>
      <c r="D10" s="11">
        <f ca="1">ERN!$B$7</f>
        <v>0</v>
      </c>
      <c r="E10" s="11">
        <f ca="1">ERN!$B$8</f>
        <v>-2948.1437064504407</v>
      </c>
      <c r="F10" s="13">
        <f ca="1">SUM(B10:E10)</f>
        <v>-3024.1437064504398</v>
      </c>
      <c r="G10" s="41">
        <f ca="1">F10/$B$3</f>
        <v>-6.8574687221098412E-5</v>
      </c>
    </row>
    <row r="11" spans="1:7" x14ac:dyDescent="0.2">
      <c r="A11" s="35" t="s">
        <v>44</v>
      </c>
      <c r="B11" s="11">
        <f ca="1">PEAD!$B$5</f>
        <v>151.99999999999818</v>
      </c>
      <c r="C11" s="11">
        <f ca="1">PEAD!$B$6</f>
        <v>0</v>
      </c>
      <c r="D11" s="11">
        <f ca="1">PEAD!$B$7</f>
        <v>-3203.8800000000092</v>
      </c>
      <c r="E11" s="11">
        <f ca="1">PEAD!$B$8</f>
        <v>-3006.3957402137776</v>
      </c>
      <c r="F11" s="13">
        <f ca="1">SUM(B11:E11)</f>
        <v>-6058.2757402137886</v>
      </c>
      <c r="G11" s="41">
        <f ca="1">F11/$B$3</f>
        <v>-1.3737586712502922E-4</v>
      </c>
    </row>
    <row r="12" spans="1:7" x14ac:dyDescent="0.2">
      <c r="A12" s="48" t="s">
        <v>29</v>
      </c>
      <c r="B12" s="49">
        <f ca="1">SUM(B10:B11)</f>
        <v>75.999999999999091</v>
      </c>
      <c r="C12" s="49">
        <f ca="1">SUM(C10:C11)</f>
        <v>0</v>
      </c>
      <c r="D12" s="49">
        <f ca="1">SUM(D10:D11)</f>
        <v>-3203.8800000000092</v>
      </c>
      <c r="E12" s="49">
        <f ca="1">SUM(E10:E11)</f>
        <v>-5954.5394466642183</v>
      </c>
      <c r="F12" s="50">
        <f ca="1">SUM(B12:E12)-D36</f>
        <v>-9448.6288533308962</v>
      </c>
      <c r="G12" s="125">
        <f ca="1">(F12+B42)/B3</f>
        <v>-2.1425462252451012E-4</v>
      </c>
    </row>
    <row r="15" spans="1:7" x14ac:dyDescent="0.2">
      <c r="F15" s="87"/>
    </row>
    <row r="16" spans="1:7" x14ac:dyDescent="0.2">
      <c r="A16" s="153" t="s">
        <v>48</v>
      </c>
      <c r="B16" s="153"/>
      <c r="C16" s="153"/>
      <c r="D16" s="153"/>
      <c r="E16" s="153"/>
      <c r="F16" s="153"/>
      <c r="G16" s="153"/>
    </row>
    <row r="17" spans="1:14" x14ac:dyDescent="0.2">
      <c r="A17" s="34"/>
      <c r="B17" s="34" t="s">
        <v>56</v>
      </c>
      <c r="C17" s="34" t="s">
        <v>57</v>
      </c>
      <c r="D17" s="34" t="s">
        <v>51</v>
      </c>
      <c r="E17" s="34" t="s">
        <v>52</v>
      </c>
      <c r="F17" s="34" t="s">
        <v>82</v>
      </c>
      <c r="G17" s="34" t="s">
        <v>71</v>
      </c>
    </row>
    <row r="18" spans="1:14" x14ac:dyDescent="0.2">
      <c r="A18" s="35" t="s">
        <v>43</v>
      </c>
      <c r="B18" s="40">
        <f ca="1">ERN!$E$5/$B$3</f>
        <v>0</v>
      </c>
      <c r="C18" s="40">
        <f ca="1">ERN!$E$6/$B$3</f>
        <v>0</v>
      </c>
      <c r="D18" s="53">
        <f ca="1">ERN!$E$7/$B$3</f>
        <v>0</v>
      </c>
      <c r="E18" s="53">
        <f ca="1">ERN!$E$8/$B$3</f>
        <v>0</v>
      </c>
      <c r="F18" s="40">
        <f ca="1">SUM(D18+B18)</f>
        <v>0</v>
      </c>
      <c r="G18" s="40">
        <f ca="1">D18+B18+ABS(E18+C18)</f>
        <v>0</v>
      </c>
      <c r="J18" t="s">
        <v>1420</v>
      </c>
    </row>
    <row r="19" spans="1:14" x14ac:dyDescent="0.2">
      <c r="A19" s="35" t="s">
        <v>44</v>
      </c>
      <c r="B19" s="53">
        <f ca="1">PEAD!$E$5/$B$3</f>
        <v>0</v>
      </c>
      <c r="C19" s="53">
        <f ca="1">PEAD!$E$6/$B$3</f>
        <v>0</v>
      </c>
      <c r="D19" s="53">
        <f ca="1">PEAD!$E$7/$B$3</f>
        <v>3.9759797732426307E-2</v>
      </c>
      <c r="E19" s="53">
        <f ca="1">PEAD!$E$8/$B$3</f>
        <v>2.7503645351473916E-2</v>
      </c>
      <c r="F19" s="40">
        <f ca="1">SUM(D19+B19)</f>
        <v>3.9759797732426307E-2</v>
      </c>
      <c r="G19" s="40">
        <f ca="1">D19+B19+ABS(E19+C19)</f>
        <v>6.7263443083900226E-2</v>
      </c>
    </row>
    <row r="20" spans="1:14" x14ac:dyDescent="0.2">
      <c r="A20" s="48" t="s">
        <v>29</v>
      </c>
      <c r="B20" s="54">
        <f t="shared" ref="B20" ca="1" si="0">SUM(B18:B19)</f>
        <v>0</v>
      </c>
      <c r="C20" s="54">
        <f ca="1">SUM(C18:C19)</f>
        <v>0</v>
      </c>
      <c r="D20" s="54">
        <f ca="1">SUM(D18:D19)</f>
        <v>3.9759797732426307E-2</v>
      </c>
      <c r="E20" s="54">
        <f ca="1">SUM(E18:E19)</f>
        <v>2.7503645351473916E-2</v>
      </c>
      <c r="F20" s="54">
        <f ca="1">SUM(F18:F19)</f>
        <v>3.9759797732426307E-2</v>
      </c>
      <c r="G20" s="54">
        <f ca="1">D20+B20+ABS(C20+E20)</f>
        <v>6.7263443083900226E-2</v>
      </c>
    </row>
    <row r="21" spans="1:14" x14ac:dyDescent="0.2">
      <c r="B21" s="79"/>
      <c r="C21" s="79"/>
      <c r="D21" s="79"/>
    </row>
    <row r="22" spans="1:14" x14ac:dyDescent="0.2">
      <c r="B22" s="79"/>
      <c r="C22" s="79"/>
      <c r="D22" s="79"/>
      <c r="E22" t="s">
        <v>8900</v>
      </c>
    </row>
    <row r="24" spans="1:14" ht="13.5" thickBot="1" x14ac:dyDescent="0.25">
      <c r="A24" s="126" t="s">
        <v>6</v>
      </c>
      <c r="B24" s="154" t="s">
        <v>45</v>
      </c>
      <c r="C24" s="154"/>
      <c r="D24" s="154"/>
      <c r="E24" s="154"/>
      <c r="F24" s="154"/>
    </row>
    <row r="25" spans="1:14" x14ac:dyDescent="0.2">
      <c r="A25" s="33" t="s">
        <v>63</v>
      </c>
      <c r="B25" s="33" t="s">
        <v>69</v>
      </c>
      <c r="C25" s="33" t="s">
        <v>46</v>
      </c>
      <c r="D25" s="33" t="s">
        <v>70</v>
      </c>
      <c r="E25" s="33" t="s">
        <v>25</v>
      </c>
      <c r="F25" s="127" t="s">
        <v>17121</v>
      </c>
    </row>
    <row r="26" spans="1:14" x14ac:dyDescent="0.2">
      <c r="A26" s="35" t="s">
        <v>43</v>
      </c>
      <c r="B26" s="53">
        <f ca="1">C26 * ERN!$B$23 /$B$3</f>
        <v>-2.5765079365079363E-3</v>
      </c>
      <c r="C26" s="2">
        <f>ERN!$H$23</f>
        <v>-400</v>
      </c>
      <c r="D26" s="40">
        <f ca="1">E26*ERN!$D$23 /$B$3</f>
        <v>2.578231292517007E-3</v>
      </c>
      <c r="E26" s="4">
        <f ca="1">ERN!$H$9</f>
        <v>400</v>
      </c>
      <c r="F26" s="128">
        <v>0</v>
      </c>
      <c r="G26" s="82"/>
      <c r="N26" s="4"/>
    </row>
    <row r="27" spans="1:14" x14ac:dyDescent="0.2">
      <c r="A27" s="35" t="s">
        <v>44</v>
      </c>
      <c r="B27" s="53">
        <f ca="1">C27 * PEAD!$B$23 /$B$3</f>
        <v>5.1530158730158726E-3</v>
      </c>
      <c r="C27" s="2">
        <f>PEAD!$H$23</f>
        <v>800</v>
      </c>
      <c r="D27" s="40">
        <f ca="1">E27*PEAD!$D$23 /$B$3</f>
        <v>-3.2660107936507934E-2</v>
      </c>
      <c r="E27" s="2">
        <f ca="1">PEAD!$H$9</f>
        <v>-5067.0563236587504</v>
      </c>
      <c r="F27" s="129">
        <v>0</v>
      </c>
      <c r="G27" s="82"/>
      <c r="N27" s="4"/>
    </row>
    <row r="28" spans="1:14" ht="13.5" thickBot="1" x14ac:dyDescent="0.25">
      <c r="A28" s="48" t="s">
        <v>29</v>
      </c>
      <c r="B28" s="54">
        <f ca="1">SUM(B26:B27)</f>
        <v>2.5765079365079363E-3</v>
      </c>
      <c r="C28" s="51">
        <f>SUM(C26:C27)</f>
        <v>400</v>
      </c>
      <c r="D28" s="54">
        <f ca="1">SUM(D26:D27)</f>
        <v>-3.0081876643990927E-2</v>
      </c>
      <c r="E28" s="134">
        <f ca="1">SUM(E26:E27)</f>
        <v>-4667.0563236587504</v>
      </c>
      <c r="F28" s="130">
        <f>SUM(F26:F27)</f>
        <v>0</v>
      </c>
      <c r="N28" s="4"/>
    </row>
    <row r="29" spans="1:14" x14ac:dyDescent="0.2">
      <c r="E29" s="85"/>
      <c r="F29" s="85"/>
    </row>
    <row r="30" spans="1:14" x14ac:dyDescent="0.2">
      <c r="D30" s="1"/>
      <c r="E30" s="85"/>
      <c r="F30" s="85"/>
      <c r="N30" s="4"/>
    </row>
    <row r="31" spans="1:14" x14ac:dyDescent="0.2">
      <c r="D31" s="1"/>
      <c r="E31" s="122"/>
      <c r="G31" s="82"/>
    </row>
    <row r="32" spans="1:14" x14ac:dyDescent="0.2">
      <c r="A32" s="150" t="s">
        <v>12271</v>
      </c>
      <c r="B32" s="150"/>
      <c r="C32" s="150"/>
      <c r="D32" s="150"/>
      <c r="N32" s="122"/>
    </row>
    <row r="33" spans="1:4" x14ac:dyDescent="0.2">
      <c r="A33" s="121"/>
      <c r="B33" s="121" t="s">
        <v>5</v>
      </c>
      <c r="C33" s="121" t="s">
        <v>3</v>
      </c>
      <c r="D33" s="121" t="s">
        <v>12330</v>
      </c>
    </row>
    <row r="34" spans="1:4" x14ac:dyDescent="0.2">
      <c r="A34" s="35" t="s">
        <v>43</v>
      </c>
      <c r="B34" s="10">
        <f ca="1">ERN!E5</f>
        <v>0</v>
      </c>
      <c r="C34" s="10">
        <f ca="1">ERN!E9</f>
        <v>1308800</v>
      </c>
      <c r="D34" s="10">
        <f ca="1">0.004*((C34+B34) / 30)</f>
        <v>174.50666666666666</v>
      </c>
    </row>
    <row r="35" spans="1:4" x14ac:dyDescent="0.2">
      <c r="A35" s="35" t="s">
        <v>44</v>
      </c>
      <c r="B35" s="11">
        <f ca="1">PEAD!E5</f>
        <v>0</v>
      </c>
      <c r="C35" s="11">
        <f ca="1">PEAD!E9</f>
        <v>1437770.55</v>
      </c>
      <c r="D35" s="10">
        <f ca="1">0.004*((C35+B35) / 30)</f>
        <v>191.70274000000003</v>
      </c>
    </row>
    <row r="36" spans="1:4" x14ac:dyDescent="0.2">
      <c r="A36" s="48" t="s">
        <v>29</v>
      </c>
      <c r="B36" s="49">
        <f ca="1">SUM(B34:B35)</f>
        <v>0</v>
      </c>
      <c r="C36" s="49">
        <f ca="1">SUM(C34:C35)</f>
        <v>2746570.55</v>
      </c>
      <c r="D36" s="49">
        <f ca="1">SUM(D34:D35)</f>
        <v>366.20940666666672</v>
      </c>
    </row>
    <row r="37" spans="1:4" x14ac:dyDescent="0.2">
      <c r="B37" s="89"/>
      <c r="C37" s="89"/>
      <c r="D37" s="89"/>
    </row>
    <row r="38" spans="1:4" x14ac:dyDescent="0.2">
      <c r="B38" s="89"/>
      <c r="C38" s="89"/>
    </row>
    <row r="39" spans="1:4" x14ac:dyDescent="0.2">
      <c r="B39" s="89"/>
      <c r="C39" s="89"/>
    </row>
    <row r="41" spans="1:4" x14ac:dyDescent="0.2">
      <c r="A41" s="1" t="s">
        <v>16089</v>
      </c>
      <c r="B41" s="1" t="s">
        <v>16090</v>
      </c>
    </row>
    <row r="42" spans="1:4" x14ac:dyDescent="0.2">
      <c r="A42" s="4">
        <v>0</v>
      </c>
      <c r="B42" s="10">
        <f>([1]!RLTKData("SPY",1006) - [1]!RLTKData("SPY",6037)) * A42</f>
        <v>0</v>
      </c>
    </row>
  </sheetData>
  <mergeCells count="5">
    <mergeCell ref="A32:D32"/>
    <mergeCell ref="A1:E1"/>
    <mergeCell ref="A8:G8"/>
    <mergeCell ref="A16:G16"/>
    <mergeCell ref="B24:F24"/>
  </mergeCells>
  <conditionalFormatting sqref="G20">
    <cfRule type="cellIs" dxfId="90" priority="1" operator="greaterThan">
      <formula>1.2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M41"/>
  <sheetViews>
    <sheetView zoomScale="70" zoomScaleNormal="70" workbookViewId="0">
      <selection activeCell="C58" sqref="C58"/>
    </sheetView>
  </sheetViews>
  <sheetFormatPr defaultRowHeight="12.75" x14ac:dyDescent="0.2"/>
  <cols>
    <col min="1" max="1" width="16.7109375" style="1" customWidth="1"/>
    <col min="2" max="2" width="14.28515625" style="1" customWidth="1"/>
    <col min="3" max="3" width="12.5703125" style="2" customWidth="1"/>
    <col min="4" max="4" width="16" style="2" bestFit="1" customWidth="1"/>
    <col min="5" max="5" width="16" style="1" customWidth="1"/>
    <col min="6" max="6" width="13.7109375" style="2" customWidth="1"/>
    <col min="7" max="7" width="19.28515625" style="2" bestFit="1" customWidth="1"/>
    <col min="8" max="8" width="21.140625" style="1" bestFit="1" customWidth="1"/>
    <col min="9" max="9" width="23" style="2" bestFit="1" customWidth="1"/>
    <col min="10" max="10" width="26.85546875" style="1" bestFit="1" customWidth="1"/>
    <col min="11" max="11" width="15" style="11" bestFit="1" customWidth="1"/>
    <col min="12" max="12" width="13.85546875" style="2" bestFit="1" customWidth="1"/>
    <col min="13" max="13" width="13.140625" style="1" bestFit="1" customWidth="1"/>
    <col min="14" max="14" width="14.5703125" style="1" bestFit="1" customWidth="1"/>
    <col min="15" max="15" width="13" style="1" bestFit="1" customWidth="1"/>
    <col min="16" max="16" width="24" style="1" bestFit="1" customWidth="1"/>
    <col min="17" max="17" width="26.7109375" style="1" customWidth="1"/>
    <col min="18" max="18" width="15.7109375" style="1" customWidth="1"/>
    <col min="19" max="20" width="9.140625" style="1"/>
    <col min="21" max="22" width="12.5703125" style="1" bestFit="1" customWidth="1"/>
    <col min="23" max="16384" width="9.140625" style="1"/>
  </cols>
  <sheetData>
    <row r="1" spans="1:22" customFormat="1" x14ac:dyDescent="0.2">
      <c r="A1" s="6"/>
      <c r="B1" s="1"/>
      <c r="C1" s="4"/>
      <c r="D1" s="2"/>
      <c r="F1" s="2"/>
      <c r="G1" s="7"/>
      <c r="H1" s="7"/>
      <c r="K1" s="11"/>
      <c r="L1" s="11"/>
      <c r="Q1" s="1"/>
      <c r="U1" s="10"/>
      <c r="V1" s="12"/>
    </row>
    <row r="2" spans="1:22" customFormat="1" x14ac:dyDescent="0.2">
      <c r="B2" s="11"/>
      <c r="C2" s="4"/>
      <c r="D2" s="4"/>
      <c r="E2" s="1"/>
      <c r="F2" s="1"/>
      <c r="G2" s="1"/>
      <c r="H2" s="1"/>
      <c r="J2" s="3"/>
      <c r="L2" s="14"/>
      <c r="M2" s="10"/>
      <c r="O2" s="4"/>
      <c r="Q2" s="1"/>
    </row>
    <row r="3" spans="1:22" customFormat="1" x14ac:dyDescent="0.2">
      <c r="B3" s="1"/>
      <c r="D3" s="1"/>
      <c r="E3" s="2"/>
      <c r="K3" s="11"/>
      <c r="L3" s="1"/>
      <c r="M3" s="2"/>
      <c r="Q3" s="1"/>
    </row>
    <row r="4" spans="1:22" customFormat="1" ht="15" x14ac:dyDescent="0.25">
      <c r="A4" s="155" t="s">
        <v>19</v>
      </c>
      <c r="B4" s="155"/>
      <c r="D4" s="157" t="s">
        <v>30</v>
      </c>
      <c r="E4" s="157"/>
      <c r="G4" s="156" t="s">
        <v>38</v>
      </c>
      <c r="H4" s="156"/>
      <c r="I4" s="1"/>
      <c r="J4" s="1"/>
      <c r="K4" s="11"/>
      <c r="L4" s="1"/>
      <c r="M4" s="2"/>
      <c r="Q4" s="1"/>
    </row>
    <row r="5" spans="1:22" customFormat="1" x14ac:dyDescent="0.2">
      <c r="A5" s="47" t="s">
        <v>65</v>
      </c>
      <c r="B5" s="13">
        <f ca="1">E23</f>
        <v>-75.999999999999091</v>
      </c>
      <c r="D5" s="36" t="s">
        <v>31</v>
      </c>
      <c r="E5" s="11">
        <f ca="1">SUM(F28:F30)</f>
        <v>0</v>
      </c>
      <c r="G5" t="s">
        <v>53</v>
      </c>
      <c r="H5" s="13">
        <f ca="1">$E$12</f>
        <v>0</v>
      </c>
      <c r="I5" s="1"/>
      <c r="J5" s="1"/>
      <c r="K5" s="11"/>
      <c r="Q5" s="1"/>
    </row>
    <row r="6" spans="1:22" customFormat="1" x14ac:dyDescent="0.2">
      <c r="A6" t="s">
        <v>26</v>
      </c>
      <c r="B6" s="8">
        <f ca="1">SUM(E28:E30)</f>
        <v>0</v>
      </c>
      <c r="D6" s="36" t="s">
        <v>33</v>
      </c>
      <c r="E6" s="11">
        <f ca="1">SUM(L28:L30)</f>
        <v>0</v>
      </c>
      <c r="G6" t="s">
        <v>39</v>
      </c>
      <c r="H6" s="11">
        <f ca="1">$G$23</f>
        <v>-113700</v>
      </c>
      <c r="I6" s="1"/>
      <c r="J6" s="1"/>
      <c r="K6" s="11"/>
      <c r="Q6" s="1"/>
    </row>
    <row r="7" spans="1:22" customFormat="1" x14ac:dyDescent="0.2">
      <c r="A7" t="s">
        <v>27</v>
      </c>
      <c r="B7" s="8">
        <f ca="1">SUM(E33:E35)</f>
        <v>0</v>
      </c>
      <c r="C7" s="4"/>
      <c r="D7" s="36" t="s">
        <v>32</v>
      </c>
      <c r="E7" s="11">
        <f ca="1">SUM(F33:F35)</f>
        <v>0</v>
      </c>
      <c r="G7" t="s">
        <v>42</v>
      </c>
      <c r="H7" s="11">
        <v>0</v>
      </c>
      <c r="I7" s="1"/>
      <c r="J7" s="1"/>
      <c r="K7" s="11"/>
      <c r="L7" s="14"/>
      <c r="M7" s="10"/>
      <c r="O7" s="4"/>
      <c r="Q7" s="1"/>
    </row>
    <row r="8" spans="1:22" customFormat="1" x14ac:dyDescent="0.2">
      <c r="A8" t="s">
        <v>28</v>
      </c>
      <c r="B8" s="8">
        <f ca="1">SUM(E38:E1048576)</f>
        <v>-2948.1437064504407</v>
      </c>
      <c r="C8" s="4"/>
      <c r="D8" s="36" t="s">
        <v>34</v>
      </c>
      <c r="E8" s="11">
        <f ca="1">SUM(G33:G35)</f>
        <v>0</v>
      </c>
      <c r="G8" t="s">
        <v>40</v>
      </c>
      <c r="H8" s="11">
        <f ca="1">-($H$5+$H$6)+$H$7</f>
        <v>113700</v>
      </c>
      <c r="I8" s="1"/>
      <c r="J8" s="1"/>
      <c r="K8" s="11"/>
      <c r="L8" s="11"/>
      <c r="M8" s="14"/>
      <c r="O8" s="4"/>
      <c r="Q8" s="1"/>
    </row>
    <row r="9" spans="1:22" customFormat="1" x14ac:dyDescent="0.2">
      <c r="A9" t="s">
        <v>29</v>
      </c>
      <c r="B9" s="11">
        <f ca="1">SUM(B5:B8)</f>
        <v>-3024.1437064504398</v>
      </c>
      <c r="C9" s="4"/>
      <c r="D9" s="37" t="s">
        <v>49</v>
      </c>
      <c r="E9" s="11">
        <f ca="1">SUM(F38:F1048576)</f>
        <v>1308800</v>
      </c>
      <c r="G9" t="s">
        <v>41</v>
      </c>
      <c r="H9" s="2">
        <f ca="1">$H$8/D23</f>
        <v>400</v>
      </c>
      <c r="I9" s="1"/>
      <c r="J9" s="1"/>
      <c r="K9" s="11"/>
      <c r="L9" s="14"/>
      <c r="M9" s="10"/>
      <c r="O9" s="4"/>
      <c r="Q9" s="1"/>
    </row>
    <row r="10" spans="1:22" customFormat="1" x14ac:dyDescent="0.2">
      <c r="B10" s="80">
        <f ca="1">B9/Summary!$B$3</f>
        <v>-6.8574687221098412E-5</v>
      </c>
      <c r="C10" s="4"/>
      <c r="D10" s="37" t="s">
        <v>50</v>
      </c>
      <c r="E10" s="11">
        <f ca="1">SUM(G38:G1048576)</f>
        <v>28640</v>
      </c>
      <c r="G10" s="5"/>
      <c r="H10" s="2"/>
      <c r="I10" s="1"/>
      <c r="J10" s="1"/>
      <c r="K10" s="11"/>
      <c r="L10" s="14"/>
      <c r="M10" s="10"/>
      <c r="O10" s="4"/>
      <c r="Q10" s="1"/>
    </row>
    <row r="11" spans="1:22" customFormat="1" x14ac:dyDescent="0.2">
      <c r="B11" s="1"/>
      <c r="C11" s="4"/>
      <c r="D11" s="36" t="s">
        <v>35</v>
      </c>
      <c r="E11" s="13">
        <f ca="1">E7+E5</f>
        <v>0</v>
      </c>
      <c r="G11" s="4"/>
      <c r="H11" s="123"/>
      <c r="I11" s="1"/>
      <c r="J11" s="1"/>
      <c r="K11" s="11"/>
      <c r="L11" s="14"/>
      <c r="M11" s="10"/>
      <c r="O11" s="4"/>
      <c r="Q11" s="1"/>
    </row>
    <row r="12" spans="1:22" customFormat="1" x14ac:dyDescent="0.2">
      <c r="B12" s="1"/>
      <c r="C12" s="4"/>
      <c r="D12" s="36" t="s">
        <v>36</v>
      </c>
      <c r="E12" s="13">
        <f ca="1">E8+E6</f>
        <v>0</v>
      </c>
      <c r="H12" s="9"/>
      <c r="I12" s="1"/>
      <c r="J12" s="1"/>
      <c r="K12" s="11"/>
      <c r="L12" s="14"/>
      <c r="M12" s="10"/>
      <c r="O12" s="4"/>
      <c r="Q12" s="1"/>
    </row>
    <row r="13" spans="1:22" customFormat="1" ht="12" customHeight="1" x14ac:dyDescent="0.2">
      <c r="B13" s="1"/>
      <c r="D13" s="37" t="s">
        <v>64</v>
      </c>
      <c r="E13" s="13">
        <f ca="1">SUM(E11+ABS(E12))</f>
        <v>0</v>
      </c>
      <c r="H13" s="19"/>
      <c r="I13" s="1"/>
      <c r="J13" s="1"/>
      <c r="K13" s="11"/>
      <c r="Q13" s="1"/>
    </row>
    <row r="14" spans="1:22" customFormat="1" x14ac:dyDescent="0.2">
      <c r="B14" s="1"/>
      <c r="D14" s="1"/>
      <c r="E14" s="2"/>
      <c r="H14" s="2"/>
      <c r="K14" s="11"/>
      <c r="Q14" s="1"/>
    </row>
    <row r="15" spans="1:22" customFormat="1" x14ac:dyDescent="0.2">
      <c r="B15" s="1"/>
      <c r="D15" s="1"/>
      <c r="E15" s="2"/>
      <c r="G15" s="85"/>
      <c r="H15" s="124"/>
      <c r="K15" s="11"/>
      <c r="Q15" s="1"/>
    </row>
    <row r="16" spans="1:22" customFormat="1" x14ac:dyDescent="0.2">
      <c r="B16" s="1"/>
      <c r="D16" s="1"/>
      <c r="E16" s="1"/>
      <c r="G16" s="12"/>
      <c r="H16" s="2"/>
      <c r="K16" s="11"/>
      <c r="O16" s="12"/>
      <c r="Q16" s="1"/>
    </row>
    <row r="17" spans="1:117" customFormat="1" x14ac:dyDescent="0.2">
      <c r="D17" s="1"/>
      <c r="E17" s="2"/>
      <c r="G17" s="12"/>
      <c r="H17" s="2"/>
      <c r="K17" s="11"/>
      <c r="Q17" s="1"/>
    </row>
    <row r="18" spans="1:117" customFormat="1" x14ac:dyDescent="0.2">
      <c r="D18" s="1"/>
      <c r="E18" s="2"/>
      <c r="G18" s="12"/>
      <c r="H18" s="2"/>
      <c r="K18" s="11"/>
      <c r="L18" s="11"/>
      <c r="N18" s="81"/>
      <c r="Q18" s="1"/>
    </row>
    <row r="19" spans="1:117" customFormat="1" x14ac:dyDescent="0.2">
      <c r="B19" s="1"/>
      <c r="D19" s="1"/>
      <c r="E19" s="2"/>
      <c r="F19" s="2"/>
      <c r="H19" s="2"/>
      <c r="K19" s="11"/>
      <c r="Q19" s="1"/>
    </row>
    <row r="20" spans="1:117" s="67" customFormat="1" ht="15.75" thickBot="1" x14ac:dyDescent="0.3">
      <c r="A20" s="66" t="s">
        <v>37</v>
      </c>
      <c r="B20" s="68"/>
      <c r="D20" s="68"/>
      <c r="E20" s="69"/>
      <c r="H20" s="95"/>
      <c r="K20" s="70"/>
      <c r="Q20" s="68"/>
    </row>
    <row r="21" spans="1:117" s="73" customFormat="1" ht="16.5" thickBot="1" x14ac:dyDescent="0.3">
      <c r="A21" s="74" t="s">
        <v>16</v>
      </c>
      <c r="B21" s="75" t="s">
        <v>18</v>
      </c>
      <c r="C21" s="76" t="s">
        <v>0</v>
      </c>
      <c r="D21" s="75" t="s">
        <v>17</v>
      </c>
      <c r="E21" s="75" t="s">
        <v>19</v>
      </c>
      <c r="F21" s="77" t="s">
        <v>23</v>
      </c>
      <c r="G21" s="71" t="s">
        <v>22</v>
      </c>
      <c r="H21" s="71" t="s">
        <v>24</v>
      </c>
      <c r="I21" s="72"/>
      <c r="J21" s="72"/>
      <c r="K21" s="72"/>
      <c r="L21" s="72"/>
      <c r="M21" s="72"/>
      <c r="N21" s="72"/>
      <c r="Q21" s="131"/>
    </row>
    <row r="22" spans="1:117" customFormat="1" x14ac:dyDescent="0.2">
      <c r="B22" s="1"/>
      <c r="D22" s="1"/>
      <c r="H22" s="85"/>
      <c r="J22" s="11"/>
      <c r="L22" s="11"/>
      <c r="M22" s="11"/>
      <c r="Q22" s="1"/>
    </row>
    <row r="23" spans="1:117" customFormat="1" x14ac:dyDescent="0.2">
      <c r="A23" s="1" t="s">
        <v>6</v>
      </c>
      <c r="B23" s="17">
        <f ca="1">[1]!RLTKData($A23,VLOOKUP("CLOSE",RealTickCodes!$A$5:$B$100,2,FALSE))</f>
        <v>284.06</v>
      </c>
      <c r="C23" s="18">
        <f>[1]!RLTKData($A23,VLOOKUP("VWAP",RealTickCodes!$A$5:$B$100,2,FALSE))</f>
        <v>284.08221682540955</v>
      </c>
      <c r="D23" s="18">
        <f ca="1">[1]!RLTKData($A23,VLOOKUP("RECENT",RealTickCodes!$A$5:$B$100,2,FALSE))</f>
        <v>284.25</v>
      </c>
      <c r="E23" s="11">
        <f ca="1">(D23-B23)*H23</f>
        <v>-75.999999999999091</v>
      </c>
      <c r="F23" s="11">
        <f ca="1">ABS(G23)</f>
        <v>113700</v>
      </c>
      <c r="G23" s="12">
        <f ca="1">H23*D23</f>
        <v>-113700</v>
      </c>
      <c r="H23" s="4">
        <v>-400</v>
      </c>
      <c r="I23" s="85"/>
      <c r="J23" s="16"/>
      <c r="K23" s="10"/>
      <c r="L23" s="1"/>
      <c r="M23" s="19"/>
      <c r="N23" s="9"/>
      <c r="Q23" s="1"/>
    </row>
    <row r="24" spans="1:117" customFormat="1" x14ac:dyDescent="0.2">
      <c r="B24" s="1"/>
      <c r="D24" s="1"/>
      <c r="E24" s="11"/>
      <c r="H24" s="120"/>
      <c r="K24" s="11"/>
      <c r="Q24" s="1"/>
    </row>
    <row r="25" spans="1:117" customFormat="1" x14ac:dyDescent="0.2">
      <c r="B25" s="1"/>
      <c r="D25" s="1"/>
      <c r="E25" s="11"/>
      <c r="K25" s="11"/>
      <c r="Q25" s="1"/>
    </row>
    <row r="26" spans="1:117" s="25" customFormat="1" ht="15.75" thickBot="1" x14ac:dyDescent="0.3">
      <c r="A26" s="38" t="s">
        <v>5</v>
      </c>
      <c r="B26" s="26"/>
      <c r="D26" s="26"/>
      <c r="E26" s="27"/>
      <c r="K26" s="28"/>
      <c r="Q26" s="26"/>
    </row>
    <row r="27" spans="1:117" s="15" customFormat="1" ht="16.5" thickBot="1" x14ac:dyDescent="0.3">
      <c r="A27" s="29" t="s">
        <v>16</v>
      </c>
      <c r="B27" s="30" t="s">
        <v>18</v>
      </c>
      <c r="C27" s="31" t="s">
        <v>0</v>
      </c>
      <c r="D27" s="30" t="s">
        <v>17</v>
      </c>
      <c r="E27" s="30" t="s">
        <v>19</v>
      </c>
      <c r="F27" s="32" t="s">
        <v>23</v>
      </c>
      <c r="G27" s="23" t="s">
        <v>20</v>
      </c>
      <c r="H27" s="23" t="s">
        <v>25</v>
      </c>
      <c r="I27" s="23" t="s">
        <v>81</v>
      </c>
      <c r="J27" s="23" t="s">
        <v>1</v>
      </c>
      <c r="K27" s="23" t="s">
        <v>2</v>
      </c>
      <c r="L27" s="23" t="s">
        <v>55</v>
      </c>
      <c r="M27" s="23" t="s">
        <v>143</v>
      </c>
      <c r="N27" s="23" t="s">
        <v>21</v>
      </c>
      <c r="O27" s="23" t="s">
        <v>7397</v>
      </c>
      <c r="P27" s="23" t="s">
        <v>54</v>
      </c>
      <c r="Q27" s="23" t="s">
        <v>17159</v>
      </c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</row>
    <row r="28" spans="1:117" customFormat="1" x14ac:dyDescent="0.2">
      <c r="B28" s="1"/>
      <c r="D28" s="1"/>
      <c r="E28" s="11"/>
      <c r="G28" t="s">
        <v>1420</v>
      </c>
      <c r="H28" s="11"/>
      <c r="I28" s="41"/>
      <c r="J28" s="11"/>
      <c r="M28" s="4"/>
      <c r="N28" s="11"/>
      <c r="O28" s="4"/>
      <c r="P28" s="1"/>
      <c r="Q28" s="1"/>
      <c r="R28" s="1"/>
    </row>
    <row r="29" spans="1:117" x14ac:dyDescent="0.2">
      <c r="A29" s="1" t="s">
        <v>19050</v>
      </c>
      <c r="B29" s="17">
        <f ca="1">[1]!RLTKData($A29,VLOOKUP("CLOSE",RealTickCodes!$A$5:$B$100,2,FALSE))</f>
        <v>12.6</v>
      </c>
      <c r="C29" s="18">
        <f>[1]!RLTKData($A29,VLOOKUP("VWAP",RealTickCodes!$A$5:$B$100,2,FALSE))</f>
        <v>13.477307855370503</v>
      </c>
      <c r="D29" s="18">
        <f ca="1">IF([1]!RLTKData($A29, VLOOKUP("RECENT", RealTickCodes!$A$5:$B$100, 2, FALSE))=0, B29, [1]!RLTKData($A29, VLOOKUP("RECENT", RealTickCodes!$A$5:$B$100, 2, FALSE)))</f>
        <v>12.74</v>
      </c>
      <c r="E29" s="11">
        <f ca="1">IF(P29=0, J29*(D29-C29),  (O29*Summary!$B$4*(D29-C29)))</f>
        <v>0</v>
      </c>
      <c r="F29" s="11">
        <f t="shared" ref="F29" ca="1" si="0">ABS(L29)</f>
        <v>0</v>
      </c>
      <c r="G29" s="2">
        <f t="shared" ref="G29" si="1">IF(C29=0, ROUND(N29/B29, 0), ROUND(N29/C29, 0))</f>
        <v>0</v>
      </c>
      <c r="H29" s="24">
        <f t="shared" ref="H29" si="2">G29-O29</f>
        <v>0</v>
      </c>
      <c r="I29" s="80" t="e">
        <f t="shared" ref="I29" si="3">H29*C29 / N29</f>
        <v>#DIV/0!</v>
      </c>
      <c r="J29" s="8">
        <f>IF([1]!RLTKPos($A29, VLOOKUP("NET POSITION", RealTickCodes!$A$5:$B$100, 2, FALSE), "All")="na", 0, [1]!RLTKPos($A29, VLOOKUP("NET POSITION", RealTickCodes!$A$5:$B$100, 2, FALSE), "All"))-P29</f>
        <v>0</v>
      </c>
      <c r="K29" s="9" t="e">
        <f t="shared" ref="K29" si="4">ABS(J29/O29)</f>
        <v>#DIV/0!</v>
      </c>
      <c r="L29" s="11">
        <f t="shared" ref="L29" ca="1" si="5">O29*D29</f>
        <v>0</v>
      </c>
      <c r="M29" s="2">
        <f>SUMIF(FundManager!B:B,A29,FundManager!D:D)</f>
        <v>0</v>
      </c>
      <c r="N29" s="1">
        <v>0</v>
      </c>
      <c r="O29" s="1">
        <v>0</v>
      </c>
      <c r="P29" s="1">
        <v>0</v>
      </c>
      <c r="Q29" s="1" t="s">
        <v>19038</v>
      </c>
    </row>
    <row r="30" spans="1:117" customFormat="1" x14ac:dyDescent="0.2">
      <c r="B30" s="1"/>
      <c r="D30" s="1"/>
      <c r="E30" s="11"/>
      <c r="I30" s="41"/>
      <c r="K30" s="11"/>
      <c r="M30" s="4"/>
      <c r="N30" s="11"/>
      <c r="O30" s="4"/>
      <c r="P30" s="1"/>
      <c r="Q30" s="1"/>
    </row>
    <row r="31" spans="1:117" s="25" customFormat="1" ht="15.75" thickBot="1" x14ac:dyDescent="0.3">
      <c r="A31" s="38" t="s">
        <v>4</v>
      </c>
      <c r="B31" s="26"/>
      <c r="D31" s="26"/>
      <c r="E31" s="27"/>
      <c r="K31" s="28"/>
      <c r="Q31" s="26"/>
    </row>
    <row r="32" spans="1:117" s="15" customFormat="1" ht="16.5" thickBot="1" x14ac:dyDescent="0.3">
      <c r="A32" s="29" t="s">
        <v>16</v>
      </c>
      <c r="B32" s="30" t="s">
        <v>5951</v>
      </c>
      <c r="C32" s="31" t="s">
        <v>0</v>
      </c>
      <c r="D32" s="30" t="s">
        <v>17</v>
      </c>
      <c r="E32" s="30" t="s">
        <v>19</v>
      </c>
      <c r="F32" s="32" t="s">
        <v>23</v>
      </c>
      <c r="G32" s="23" t="s">
        <v>22</v>
      </c>
      <c r="H32" s="23" t="s">
        <v>143</v>
      </c>
      <c r="I32" s="23" t="s">
        <v>24</v>
      </c>
      <c r="J32" s="20" t="s">
        <v>17159</v>
      </c>
      <c r="K32" s="22"/>
      <c r="L32" s="22"/>
      <c r="M32" s="22"/>
      <c r="N32" s="22"/>
      <c r="Q32" s="133"/>
    </row>
    <row r="33" spans="1:17" customFormat="1" x14ac:dyDescent="0.2">
      <c r="A33" s="1"/>
      <c r="B33" s="1"/>
      <c r="D33" s="1"/>
      <c r="E33" s="11"/>
      <c r="H33" s="142"/>
      <c r="I33" s="142"/>
      <c r="J33" s="1"/>
      <c r="L33" s="11"/>
      <c r="M33" s="11"/>
      <c r="Q33" s="1"/>
    </row>
    <row r="34" spans="1:17" x14ac:dyDescent="0.2">
      <c r="A34" s="1" t="s">
        <v>19050</v>
      </c>
      <c r="B34" s="17">
        <f ca="1">[1]!RLTKData($A34,VLOOKUP("CLOSE",RealTickCodes!$A$5:$B$100,2,FALSE))</f>
        <v>12.6</v>
      </c>
      <c r="C34" s="18">
        <f>[1]!RLTKData($A34,VLOOKUP("VWAP",RealTickCodes!$A$5:$B$100,2,FALSE))</f>
        <v>13.477307855370503</v>
      </c>
      <c r="D34" s="18">
        <f ca="1">IF([1]!RLTKData($A34, VLOOKUP("RECENT", RealTickCodes!$A$5:$B$100, 2, FALSE))=0, B34, [1]!RLTKData($A34, VLOOKUP("RECENT", RealTickCodes!$A$5:$B$100, 2, FALSE)))</f>
        <v>12.74</v>
      </c>
      <c r="E34" s="11">
        <f t="shared" ref="E34" ca="1" si="6">(D34-B34)*I34</f>
        <v>0</v>
      </c>
      <c r="F34" s="11">
        <f t="shared" ref="F34" ca="1" si="7">ABS(G34)</f>
        <v>0</v>
      </c>
      <c r="G34" s="12">
        <f t="shared" ref="G34" ca="1" si="8">I34*D34</f>
        <v>0</v>
      </c>
      <c r="H34" s="142">
        <f>SUMIF(FundManager!B:B,A34,FundManager!D:D)</f>
        <v>0</v>
      </c>
      <c r="I34" s="142">
        <v>0</v>
      </c>
      <c r="J34" s="1" t="s">
        <v>19038</v>
      </c>
    </row>
    <row r="35" spans="1:17" customFormat="1" x14ac:dyDescent="0.2">
      <c r="A35" s="1"/>
      <c r="B35" s="1"/>
      <c r="D35" s="1"/>
      <c r="E35" s="11"/>
      <c r="H35" s="142"/>
      <c r="I35" s="142"/>
      <c r="J35" s="1"/>
      <c r="K35" s="11"/>
      <c r="Q35" s="1"/>
    </row>
    <row r="36" spans="1:17" s="25" customFormat="1" ht="15.75" thickBot="1" x14ac:dyDescent="0.3">
      <c r="A36" s="38" t="s">
        <v>3</v>
      </c>
      <c r="B36" s="26"/>
      <c r="D36" s="26"/>
      <c r="E36" s="27"/>
      <c r="J36" s="28"/>
      <c r="K36" s="28"/>
      <c r="Q36" s="26"/>
    </row>
    <row r="37" spans="1:17" s="15" customFormat="1" ht="16.5" thickBot="1" x14ac:dyDescent="0.3">
      <c r="A37" s="29" t="s">
        <v>16</v>
      </c>
      <c r="B37" s="30" t="s">
        <v>18</v>
      </c>
      <c r="C37" s="31" t="s">
        <v>0</v>
      </c>
      <c r="D37" s="30" t="s">
        <v>17</v>
      </c>
      <c r="E37" s="30" t="s">
        <v>19</v>
      </c>
      <c r="F37" s="32" t="s">
        <v>23</v>
      </c>
      <c r="G37" s="20" t="s">
        <v>22</v>
      </c>
      <c r="H37" s="23" t="s">
        <v>143</v>
      </c>
      <c r="I37" s="21" t="s">
        <v>24</v>
      </c>
      <c r="J37" s="20" t="s">
        <v>17159</v>
      </c>
      <c r="K37" s="20"/>
      <c r="M37" s="23"/>
      <c r="Q37" s="133"/>
    </row>
    <row r="38" spans="1:17" x14ac:dyDescent="0.2">
      <c r="C38" s="1"/>
      <c r="D38" s="1"/>
      <c r="E38" s="11"/>
      <c r="F38" s="1"/>
      <c r="G38" s="1"/>
      <c r="H38" s="142"/>
      <c r="I38" s="142"/>
      <c r="K38" s="2"/>
      <c r="L38" s="11"/>
    </row>
    <row r="39" spans="1:17" x14ac:dyDescent="0.2">
      <c r="A39" s="1" t="s">
        <v>2308</v>
      </c>
      <c r="B39" s="17">
        <f ca="1">[1]!RLTKData($A39,VLOOKUP("CLOSE",RealTickCodes!$A$5:$B$100,2,FALSE))</f>
        <v>52.28</v>
      </c>
      <c r="C39" s="18">
        <f>[1]!RLTKData($A39, VLOOKUP("VWAP", RealTickCodes!$A$5:$B$100, 2, FALSE))</f>
        <v>53.593779844653554</v>
      </c>
      <c r="D39" s="18">
        <f ca="1">IF([1]!RLTKData($A39, VLOOKUP("RECENT", RealTickCodes!$A$5:$B$100, 2, FALSE))=0, B39, [1]!RLTKData($A39, VLOOKUP("RECENT", RealTickCodes!$A$5:$B$100, 2, FALSE)))</f>
        <v>57.15</v>
      </c>
      <c r="E39" s="11">
        <f ca="1">((C39-B39)*(I39*Summary!$B$4))+((D39-B39)*(1-Summary!$B$4)*I39)</f>
        <v>-7488.5520463494395</v>
      </c>
      <c r="F39" s="11">
        <f t="shared" ref="F39:F41" ca="1" si="9">ABS(G39)</f>
        <v>640080</v>
      </c>
      <c r="G39" s="13">
        <f t="shared" ref="G39:G41" ca="1" si="10">I39*D39</f>
        <v>-640080</v>
      </c>
      <c r="H39" s="142">
        <f>SUMIF(FundManager!B:B,A39,FundManager!D:D)</f>
        <v>-11200</v>
      </c>
      <c r="I39" s="2">
        <v>-11200</v>
      </c>
      <c r="J39" s="1" t="s">
        <v>19038</v>
      </c>
    </row>
    <row r="40" spans="1:17" x14ac:dyDescent="0.2">
      <c r="A40" s="1" t="s">
        <v>12920</v>
      </c>
      <c r="B40" s="17">
        <f ca="1">[1]!RLTKData($A40,VLOOKUP("CLOSE",RealTickCodes!$A$5:$B$100,2,FALSE))</f>
        <v>55.75</v>
      </c>
      <c r="C40" s="18">
        <f>[1]!RLTKData($A40, VLOOKUP("VWAP", RealTickCodes!$A$5:$B$100, 2, FALSE))</f>
        <v>55.949564352393637</v>
      </c>
      <c r="D40" s="18">
        <f ca="1">IF([1]!RLTKData($A40, VLOOKUP("RECENT", RealTickCodes!$A$5:$B$100, 2, FALSE))=0, B40, [1]!RLTKData($A40, VLOOKUP("RECENT", RealTickCodes!$A$5:$B$100, 2, FALSE)))</f>
        <v>54.5</v>
      </c>
      <c r="E40" s="11">
        <f ca="1">((C40-B40)*(I40*Summary!$B$4))+((D40-B40)*(1-Summary!$B$4)*I40)</f>
        <v>1990.3100708682452</v>
      </c>
      <c r="F40" s="11">
        <f t="shared" ca="1" si="9"/>
        <v>234513.5</v>
      </c>
      <c r="G40" s="13">
        <f t="shared" ca="1" si="10"/>
        <v>234513.5</v>
      </c>
      <c r="H40" s="142">
        <f>SUMIF(FundManager!B:B,A40,FundManager!D:D)</f>
        <v>4303</v>
      </c>
      <c r="I40" s="2">
        <v>4303</v>
      </c>
      <c r="J40" s="1" t="s">
        <v>19039</v>
      </c>
    </row>
    <row r="41" spans="1:17" x14ac:dyDescent="0.2">
      <c r="A41" s="1" t="s">
        <v>2309</v>
      </c>
      <c r="B41" s="17">
        <f ca="1">[1]!RLTKData($A41,VLOOKUP("CLOSE",RealTickCodes!$A$5:$B$100,2,FALSE))</f>
        <v>47.43</v>
      </c>
      <c r="C41" s="18">
        <f>[1]!RLTKData($A41, VLOOKUP("VWAP", RealTickCodes!$A$5:$B$100, 2, FALSE))</f>
        <v>47.359818921983695</v>
      </c>
      <c r="D41" s="18">
        <f ca="1">IF([1]!RLTKData($A41, VLOOKUP("RECENT", RealTickCodes!$A$5:$B$100, 2, FALSE))=0, B41, [1]!RLTKData($A41, VLOOKUP("RECENT", RealTickCodes!$A$5:$B$100, 2, FALSE)))</f>
        <v>45.5</v>
      </c>
      <c r="E41" s="11">
        <f ca="1">((C41-B41)*(I41*Summary!$B$4))+((D41-B41)*(1-Summary!$B$4)*I41)</f>
        <v>2550.0982690307537</v>
      </c>
      <c r="F41" s="11">
        <f t="shared" ca="1" si="9"/>
        <v>434206.5</v>
      </c>
      <c r="G41" s="13">
        <f t="shared" ca="1" si="10"/>
        <v>434206.5</v>
      </c>
      <c r="H41" s="142">
        <f>SUMIF(FundManager!B:B,A41,FundManager!D:D)</f>
        <v>9543</v>
      </c>
      <c r="I41" s="2">
        <v>9543</v>
      </c>
      <c r="J41" s="1" t="s">
        <v>19040</v>
      </c>
    </row>
  </sheetData>
  <mergeCells count="3">
    <mergeCell ref="A4:B4"/>
    <mergeCell ref="G4:H4"/>
    <mergeCell ref="D4:E4"/>
  </mergeCells>
  <conditionalFormatting sqref="L7 L9:L12 M8">
    <cfRule type="cellIs" dxfId="89" priority="247" stopIfTrue="1" operator="greaterThanOrEqual">
      <formula>25000</formula>
    </cfRule>
    <cfRule type="cellIs" dxfId="88" priority="248" stopIfTrue="1" operator="lessThanOrEqual">
      <formula>-25000</formula>
    </cfRule>
  </conditionalFormatting>
  <conditionalFormatting sqref="E29">
    <cfRule type="cellIs" dxfId="87" priority="241" stopIfTrue="1" operator="greaterThanOrEqual">
      <formula>50000</formula>
    </cfRule>
    <cfRule type="cellIs" dxfId="86" priority="242" stopIfTrue="1" operator="lessThanOrEqual">
      <formula>-50000</formula>
    </cfRule>
  </conditionalFormatting>
  <conditionalFormatting sqref="K38">
    <cfRule type="cellIs" dxfId="85" priority="235" stopIfTrue="1" operator="greaterThanOrEqual">
      <formula>50000</formula>
    </cfRule>
    <cfRule type="cellIs" dxfId="84" priority="236" stopIfTrue="1" operator="lessThanOrEqual">
      <formula>-50000</formula>
    </cfRule>
  </conditionalFormatting>
  <conditionalFormatting sqref="K35:L35">
    <cfRule type="cellIs" dxfId="83" priority="229" stopIfTrue="1" operator="greaterThanOrEqual">
      <formula>50000</formula>
    </cfRule>
    <cfRule type="cellIs" dxfId="82" priority="230" stopIfTrue="1" operator="lessThanOrEqual">
      <formula>-50000</formula>
    </cfRule>
  </conditionalFormatting>
  <conditionalFormatting sqref="L2">
    <cfRule type="cellIs" dxfId="81" priority="225" stopIfTrue="1" operator="greaterThanOrEqual">
      <formula>25000</formula>
    </cfRule>
    <cfRule type="cellIs" dxfId="80" priority="226" stopIfTrue="1" operator="lessThanOrEqual">
      <formula>-25000</formula>
    </cfRule>
  </conditionalFormatting>
  <conditionalFormatting sqref="K3">
    <cfRule type="cellIs" dxfId="79" priority="223" stopIfTrue="1" operator="greaterThanOrEqual">
      <formula>50000</formula>
    </cfRule>
    <cfRule type="cellIs" dxfId="78" priority="224" stopIfTrue="1" operator="lessThanOrEqual">
      <formula>-50000</formula>
    </cfRule>
  </conditionalFormatting>
  <conditionalFormatting sqref="L13">
    <cfRule type="cellIs" dxfId="77" priority="221" stopIfTrue="1" operator="greaterThanOrEqual">
      <formula>50000</formula>
    </cfRule>
    <cfRule type="cellIs" dxfId="76" priority="222" stopIfTrue="1" operator="lessThanOrEqual">
      <formula>-50000</formula>
    </cfRule>
  </conditionalFormatting>
  <conditionalFormatting sqref="K14:L17">
    <cfRule type="cellIs" dxfId="75" priority="217" stopIfTrue="1" operator="greaterThanOrEqual">
      <formula>50000</formula>
    </cfRule>
    <cfRule type="cellIs" dxfId="74" priority="218" stopIfTrue="1" operator="lessThanOrEqual">
      <formula>-50000</formula>
    </cfRule>
  </conditionalFormatting>
  <conditionalFormatting sqref="K20:L20">
    <cfRule type="cellIs" dxfId="73" priority="215" stopIfTrue="1" operator="greaterThanOrEqual">
      <formula>50000</formula>
    </cfRule>
    <cfRule type="cellIs" dxfId="72" priority="216" stopIfTrue="1" operator="lessThanOrEqual">
      <formula>-50000</formula>
    </cfRule>
  </conditionalFormatting>
  <conditionalFormatting sqref="J23">
    <cfRule type="cellIs" dxfId="71" priority="213" stopIfTrue="1" operator="greaterThanOrEqual">
      <formula>50000</formula>
    </cfRule>
    <cfRule type="cellIs" dxfId="70" priority="214" stopIfTrue="1" operator="lessThanOrEqual">
      <formula>-50000</formula>
    </cfRule>
  </conditionalFormatting>
  <conditionalFormatting sqref="J22">
    <cfRule type="cellIs" dxfId="69" priority="211" stopIfTrue="1" operator="greaterThanOrEqual">
      <formula>50000</formula>
    </cfRule>
    <cfRule type="cellIs" dxfId="68" priority="212" stopIfTrue="1" operator="lessThanOrEqual">
      <formula>-50000</formula>
    </cfRule>
  </conditionalFormatting>
  <conditionalFormatting sqref="H7">
    <cfRule type="cellIs" dxfId="67" priority="165" operator="notEqual">
      <formula>0</formula>
    </cfRule>
  </conditionalFormatting>
  <conditionalFormatting sqref="E23:E25">
    <cfRule type="cellIs" dxfId="66" priority="157" stopIfTrue="1" operator="greaterThanOrEqual">
      <formula>100000</formula>
    </cfRule>
    <cfRule type="cellIs" dxfId="65" priority="158" stopIfTrue="1" operator="lessThanOrEqual">
      <formula>-100000</formula>
    </cfRule>
  </conditionalFormatting>
  <conditionalFormatting sqref="I28:I30">
    <cfRule type="cellIs" dxfId="64" priority="145" operator="lessThanOrEqual">
      <formula>-0.05</formula>
    </cfRule>
    <cfRule type="cellIs" dxfId="63" priority="146" operator="greaterThanOrEqual">
      <formula>0.05</formula>
    </cfRule>
  </conditionalFormatting>
  <conditionalFormatting sqref="M28:M30">
    <cfRule type="cellIs" dxfId="62" priority="136" operator="notEqual">
      <formula>$P28</formula>
    </cfRule>
  </conditionalFormatting>
  <conditionalFormatting sqref="H38:H41 H33:H35">
    <cfRule type="cellIs" dxfId="61" priority="135" operator="notEqual">
      <formula>$I33</formula>
    </cfRule>
  </conditionalFormatting>
  <conditionalFormatting sqref="I38 I33:I35">
    <cfRule type="cellIs" dxfId="60" priority="134" operator="notEqual">
      <formula>$H33</formula>
    </cfRule>
  </conditionalFormatting>
  <conditionalFormatting sqref="E28 E30 E38:E41 E33:E35">
    <cfRule type="cellIs" dxfId="59" priority="249" stopIfTrue="1" operator="greaterThanOrEqual">
      <formula>55000</formula>
    </cfRule>
    <cfRule type="cellIs" dxfId="58" priority="250" stopIfTrue="1" operator="lessThanOrEqual">
      <formula>-55000</formula>
    </cfRule>
  </conditionalFormatting>
  <conditionalFormatting sqref="P28 P30">
    <cfRule type="cellIs" dxfId="57" priority="12" operator="notEqual">
      <formula>0</formula>
    </cfRule>
  </conditionalFormatting>
  <conditionalFormatting sqref="P28 P30">
    <cfRule type="cellIs" dxfId="56" priority="11" operator="not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ern_FillInPuttingOn">
                <anchor moveWithCells="1" sizeWithCells="1">
                  <from>
                    <xdr:col>8</xdr:col>
                    <xdr:colOff>1133475</xdr:colOff>
                    <xdr:row>6</xdr:row>
                    <xdr:rowOff>19050</xdr:rowOff>
                  </from>
                  <to>
                    <xdr:col>9</xdr:col>
                    <xdr:colOff>1257300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ern_FillInTakingOff">
                <anchor moveWithCells="1" sizeWithCells="1">
                  <from>
                    <xdr:col>10</xdr:col>
                    <xdr:colOff>47625</xdr:colOff>
                    <xdr:row>6</xdr:row>
                    <xdr:rowOff>28575</xdr:rowOff>
                  </from>
                  <to>
                    <xdr:col>11</xdr:col>
                    <xdr:colOff>695325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Pict="0" macro="[0]!ern_FillInHolding">
                <anchor moveWithCells="1" sizeWithCells="1">
                  <from>
                    <xdr:col>10</xdr:col>
                    <xdr:colOff>47625</xdr:colOff>
                    <xdr:row>9</xdr:row>
                    <xdr:rowOff>95250</xdr:rowOff>
                  </from>
                  <to>
                    <xdr:col>11</xdr:col>
                    <xdr:colOff>695325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Fill="0" autoPict="0" macro="[0]!ern_CleanUpPuttingOn">
                <anchor moveWithCells="1" sizeWithCells="1">
                  <from>
                    <xdr:col>10</xdr:col>
                    <xdr:colOff>47625</xdr:colOff>
                    <xdr:row>13</xdr:row>
                    <xdr:rowOff>19050</xdr:rowOff>
                  </from>
                  <to>
                    <xdr:col>11</xdr:col>
                    <xdr:colOff>695325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Fill="0" autoPict="0">
                <anchor moveWithCells="1">
                  <from>
                    <xdr:col>8</xdr:col>
                    <xdr:colOff>914400</xdr:colOff>
                    <xdr:row>2</xdr:row>
                    <xdr:rowOff>104775</xdr:rowOff>
                  </from>
                  <to>
                    <xdr:col>12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M46"/>
  <sheetViews>
    <sheetView zoomScale="70" zoomScaleNormal="70" workbookViewId="0">
      <selection activeCell="I44" sqref="I44:I46"/>
    </sheetView>
  </sheetViews>
  <sheetFormatPr defaultRowHeight="12.75" x14ac:dyDescent="0.2"/>
  <cols>
    <col min="1" max="1" width="16.7109375" style="1" customWidth="1"/>
    <col min="2" max="2" width="14.42578125" style="1" customWidth="1"/>
    <col min="3" max="3" width="12.5703125" style="2" customWidth="1"/>
    <col min="4" max="4" width="16" style="2" bestFit="1" customWidth="1"/>
    <col min="5" max="5" width="14.7109375" style="1" customWidth="1"/>
    <col min="6" max="6" width="12.85546875" style="2" customWidth="1"/>
    <col min="7" max="7" width="20.140625" style="2" customWidth="1"/>
    <col min="8" max="9" width="21.140625" style="1" customWidth="1"/>
    <col min="10" max="10" width="29.85546875" style="1" customWidth="1"/>
    <col min="11" max="11" width="29.42578125" style="11" customWidth="1"/>
    <col min="12" max="12" width="14.85546875" style="2" customWidth="1"/>
    <col min="13" max="13" width="13.140625" style="1" bestFit="1" customWidth="1"/>
    <col min="14" max="14" width="13" style="1" customWidth="1"/>
    <col min="15" max="15" width="11.42578125" style="1" bestFit="1" customWidth="1"/>
    <col min="16" max="16" width="23.28515625" style="1" customWidth="1"/>
    <col min="17" max="17" width="30" style="1" customWidth="1"/>
    <col min="18" max="18" width="12" style="1" customWidth="1"/>
    <col min="19" max="19" width="11.42578125" style="1" bestFit="1" customWidth="1"/>
    <col min="20" max="20" width="9.140625" style="1"/>
    <col min="21" max="22" width="12.5703125" style="1" bestFit="1" customWidth="1"/>
    <col min="23" max="16384" width="9.140625" style="1"/>
  </cols>
  <sheetData>
    <row r="1" spans="1:22" customFormat="1" x14ac:dyDescent="0.2">
      <c r="A1" s="6"/>
      <c r="B1" s="1"/>
      <c r="C1" s="4"/>
      <c r="D1" s="2"/>
      <c r="F1" s="2"/>
      <c r="G1" s="7"/>
      <c r="H1" s="7"/>
      <c r="K1" s="11"/>
      <c r="L1" s="11"/>
      <c r="Q1" s="1"/>
      <c r="U1" s="10"/>
      <c r="V1" s="12"/>
    </row>
    <row r="2" spans="1:22" customFormat="1" x14ac:dyDescent="0.2">
      <c r="B2" s="10"/>
      <c r="C2" s="4"/>
      <c r="D2" s="4"/>
      <c r="E2" s="1"/>
      <c r="F2" s="1"/>
      <c r="G2" s="1"/>
      <c r="H2" s="1"/>
      <c r="J2" s="3"/>
      <c r="L2" s="14"/>
      <c r="M2" s="10"/>
      <c r="O2" s="4"/>
      <c r="Q2" s="1"/>
    </row>
    <row r="3" spans="1:22" customFormat="1" x14ac:dyDescent="0.2">
      <c r="D3" s="1"/>
      <c r="E3" s="2"/>
      <c r="K3" s="11"/>
      <c r="L3" s="1"/>
      <c r="M3" s="2"/>
      <c r="Q3" s="1"/>
    </row>
    <row r="4" spans="1:22" customFormat="1" ht="15" x14ac:dyDescent="0.25">
      <c r="A4" s="155" t="s">
        <v>19</v>
      </c>
      <c r="B4" s="155"/>
      <c r="D4" s="157" t="s">
        <v>30</v>
      </c>
      <c r="E4" s="157"/>
      <c r="G4" s="156" t="s">
        <v>38</v>
      </c>
      <c r="H4" s="156"/>
      <c r="I4" s="1"/>
      <c r="J4" s="1"/>
      <c r="K4" s="11"/>
      <c r="L4" s="1"/>
      <c r="M4" s="2"/>
      <c r="Q4" s="1"/>
    </row>
    <row r="5" spans="1:22" customFormat="1" x14ac:dyDescent="0.2">
      <c r="A5" s="47" t="s">
        <v>65</v>
      </c>
      <c r="B5" s="13">
        <f ca="1">E23</f>
        <v>151.99999999999818</v>
      </c>
      <c r="D5" s="36" t="s">
        <v>31</v>
      </c>
      <c r="E5" s="11">
        <f ca="1">SUM(F28:F30)</f>
        <v>0</v>
      </c>
      <c r="G5" t="s">
        <v>53</v>
      </c>
      <c r="H5" s="13">
        <f ca="1">$E$12</f>
        <v>1212910.7599999998</v>
      </c>
      <c r="I5" s="1"/>
      <c r="J5" s="1"/>
      <c r="K5" s="11"/>
      <c r="Q5" s="1"/>
    </row>
    <row r="6" spans="1:22" customFormat="1" x14ac:dyDescent="0.2">
      <c r="A6" t="s">
        <v>26</v>
      </c>
      <c r="B6" s="13">
        <f ca="1">SUM(E28:E30)</f>
        <v>0</v>
      </c>
      <c r="D6" s="36" t="s">
        <v>33</v>
      </c>
      <c r="E6" s="11">
        <f ca="1">SUM(L28:L30)</f>
        <v>0</v>
      </c>
      <c r="G6" t="s">
        <v>39</v>
      </c>
      <c r="H6" s="11">
        <f ca="1">$G$23</f>
        <v>227400</v>
      </c>
      <c r="I6" s="1"/>
      <c r="J6" s="1"/>
      <c r="K6" s="11"/>
      <c r="Q6" s="1"/>
    </row>
    <row r="7" spans="1:22" customFormat="1" x14ac:dyDescent="0.2">
      <c r="A7" t="s">
        <v>27</v>
      </c>
      <c r="B7" s="13">
        <f ca="1">SUM(E33:E40)</f>
        <v>-3203.8800000000092</v>
      </c>
      <c r="C7" s="4"/>
      <c r="D7" s="36" t="s">
        <v>32</v>
      </c>
      <c r="E7" s="11">
        <f ca="1">SUM(F33:F40)</f>
        <v>1753407.08</v>
      </c>
      <c r="G7" t="s">
        <v>42</v>
      </c>
      <c r="H7" s="11">
        <v>0</v>
      </c>
      <c r="I7" s="1"/>
      <c r="J7" s="1"/>
      <c r="K7" s="11"/>
      <c r="L7" s="14"/>
      <c r="M7" s="10"/>
      <c r="O7" s="4"/>
      <c r="Q7" s="1"/>
    </row>
    <row r="8" spans="1:22" customFormat="1" x14ac:dyDescent="0.2">
      <c r="A8" t="s">
        <v>28</v>
      </c>
      <c r="B8" s="13">
        <f ca="1">SUM(E43:E1048576)</f>
        <v>-3006.3957402137776</v>
      </c>
      <c r="C8" s="4"/>
      <c r="D8" s="36" t="s">
        <v>34</v>
      </c>
      <c r="E8" s="11">
        <f ca="1">SUM(G33:G40)</f>
        <v>1212910.7599999998</v>
      </c>
      <c r="G8" t="s">
        <v>40</v>
      </c>
      <c r="H8" s="11">
        <f ca="1">-($H$5+$H$6)+$H$7</f>
        <v>-1440310.7599999998</v>
      </c>
      <c r="I8" s="1"/>
      <c r="J8" s="1"/>
      <c r="K8" s="11"/>
      <c r="L8" s="14"/>
      <c r="M8" s="10"/>
      <c r="N8" s="78"/>
      <c r="O8" s="4"/>
      <c r="Q8" s="1"/>
    </row>
    <row r="9" spans="1:22" customFormat="1" x14ac:dyDescent="0.2">
      <c r="A9" t="s">
        <v>29</v>
      </c>
      <c r="B9" s="11">
        <f ca="1">SUM(B5:B8)</f>
        <v>-6058.2757402137886</v>
      </c>
      <c r="C9" s="4"/>
      <c r="D9" s="37" t="s">
        <v>49</v>
      </c>
      <c r="E9" s="11">
        <f ca="1">SUM(F43:F1048576)</f>
        <v>1437770.55</v>
      </c>
      <c r="G9" t="s">
        <v>41</v>
      </c>
      <c r="H9" s="2">
        <f ca="1">$H$8/D23</f>
        <v>-5067.0563236587504</v>
      </c>
      <c r="I9" s="1"/>
      <c r="J9" s="1"/>
      <c r="K9" s="11"/>
      <c r="L9" s="14"/>
      <c r="M9" s="10"/>
      <c r="O9" s="4"/>
      <c r="Q9" s="1"/>
    </row>
    <row r="10" spans="1:22" customFormat="1" x14ac:dyDescent="0.2">
      <c r="B10" s="41">
        <f ca="1">B9/Summary!$B$3</f>
        <v>-1.3737586712502922E-4</v>
      </c>
      <c r="C10" s="4"/>
      <c r="D10" s="37" t="s">
        <v>50</v>
      </c>
      <c r="E10" s="11">
        <f ca="1">SUM(G43:G1048576)</f>
        <v>-1437770.55</v>
      </c>
      <c r="G10" s="5"/>
      <c r="I10" s="1"/>
      <c r="J10" s="1"/>
      <c r="K10" s="11"/>
      <c r="L10" s="14"/>
      <c r="M10" s="10"/>
      <c r="O10" s="4"/>
      <c r="Q10" s="1"/>
    </row>
    <row r="11" spans="1:22" customFormat="1" x14ac:dyDescent="0.2">
      <c r="C11" s="4"/>
      <c r="D11" s="36" t="s">
        <v>35</v>
      </c>
      <c r="E11" s="13">
        <f ca="1">E7+E5</f>
        <v>1753407.08</v>
      </c>
      <c r="G11" s="4"/>
      <c r="H11" s="2"/>
      <c r="I11" s="1"/>
      <c r="J11" s="1"/>
      <c r="K11" s="11"/>
      <c r="L11" s="14"/>
      <c r="M11" s="10"/>
      <c r="O11" s="4"/>
      <c r="Q11" s="1"/>
    </row>
    <row r="12" spans="1:22" customFormat="1" x14ac:dyDescent="0.2">
      <c r="C12" s="4"/>
      <c r="D12" s="36" t="s">
        <v>36</v>
      </c>
      <c r="E12" s="13">
        <f ca="1">E8+E6</f>
        <v>1212910.7599999998</v>
      </c>
      <c r="G12" s="85"/>
      <c r="H12" s="2"/>
      <c r="I12" s="1"/>
      <c r="J12" s="1"/>
      <c r="K12" s="11"/>
      <c r="L12" s="14"/>
      <c r="M12" s="10"/>
      <c r="O12" s="4"/>
      <c r="Q12" s="1"/>
    </row>
    <row r="13" spans="1:22" customFormat="1" x14ac:dyDescent="0.2">
      <c r="D13" s="37" t="s">
        <v>64</v>
      </c>
      <c r="E13" s="13">
        <f ca="1">SUM(E11+ABS(E12))</f>
        <v>2966317.84</v>
      </c>
      <c r="H13" s="11"/>
      <c r="I13" s="1"/>
      <c r="J13" s="1"/>
      <c r="K13" s="11"/>
      <c r="Q13" s="1"/>
    </row>
    <row r="14" spans="1:22" customFormat="1" x14ac:dyDescent="0.2">
      <c r="B14" s="4"/>
      <c r="D14" s="1"/>
      <c r="E14" s="2"/>
      <c r="H14" s="85"/>
      <c r="K14" s="11"/>
      <c r="Q14" s="1"/>
    </row>
    <row r="15" spans="1:22" customFormat="1" x14ac:dyDescent="0.2">
      <c r="D15" s="1"/>
      <c r="E15" s="2"/>
      <c r="F15" s="12"/>
      <c r="H15" s="85"/>
      <c r="K15" s="11"/>
      <c r="Q15" s="1"/>
    </row>
    <row r="16" spans="1:22" customFormat="1" x14ac:dyDescent="0.2">
      <c r="D16" s="1"/>
      <c r="E16" s="2"/>
      <c r="F16" s="81"/>
      <c r="H16" s="85"/>
      <c r="K16" s="11"/>
      <c r="Q16" s="1"/>
    </row>
    <row r="17" spans="1:117" customFormat="1" x14ac:dyDescent="0.2">
      <c r="D17" s="1"/>
      <c r="E17" s="2"/>
      <c r="F17" s="41"/>
      <c r="H17" s="85"/>
      <c r="K17" s="11"/>
      <c r="Q17" s="1"/>
    </row>
    <row r="18" spans="1:117" customFormat="1" x14ac:dyDescent="0.2">
      <c r="D18" s="1"/>
      <c r="E18" s="2"/>
      <c r="H18" s="85"/>
      <c r="K18" s="11"/>
      <c r="Q18" s="1"/>
    </row>
    <row r="19" spans="1:117" customFormat="1" x14ac:dyDescent="0.2">
      <c r="D19" s="1"/>
      <c r="E19" s="2"/>
      <c r="H19" s="120"/>
      <c r="K19" s="11"/>
      <c r="Q19" s="1"/>
    </row>
    <row r="20" spans="1:117" s="67" customFormat="1" ht="15" customHeight="1" thickBot="1" x14ac:dyDescent="0.3">
      <c r="A20" s="66" t="s">
        <v>37</v>
      </c>
      <c r="D20" s="68"/>
      <c r="E20" s="69"/>
      <c r="H20" s="95"/>
      <c r="K20" s="70"/>
      <c r="Q20" s="68"/>
    </row>
    <row r="21" spans="1:117" s="73" customFormat="1" ht="16.5" thickBot="1" x14ac:dyDescent="0.3">
      <c r="A21" s="74" t="s">
        <v>16</v>
      </c>
      <c r="B21" s="75" t="s">
        <v>18</v>
      </c>
      <c r="C21" s="76" t="s">
        <v>0</v>
      </c>
      <c r="D21" s="75" t="s">
        <v>17</v>
      </c>
      <c r="E21" s="75" t="s">
        <v>19</v>
      </c>
      <c r="F21" s="77" t="s">
        <v>23</v>
      </c>
      <c r="G21" s="71" t="s">
        <v>22</v>
      </c>
      <c r="H21" s="71" t="s">
        <v>24</v>
      </c>
      <c r="I21" s="72"/>
      <c r="J21" s="72"/>
      <c r="K21" s="72"/>
      <c r="L21" s="72"/>
      <c r="M21" s="72"/>
      <c r="N21" s="72"/>
      <c r="Q21" s="131"/>
    </row>
    <row r="22" spans="1:117" customFormat="1" x14ac:dyDescent="0.2">
      <c r="D22" s="1"/>
      <c r="E22" s="11"/>
      <c r="J22" s="11"/>
      <c r="L22" s="11"/>
      <c r="M22" s="11"/>
      <c r="Q22" s="1"/>
    </row>
    <row r="23" spans="1:117" customFormat="1" x14ac:dyDescent="0.2">
      <c r="A23" s="1" t="s">
        <v>6</v>
      </c>
      <c r="B23" s="17">
        <f ca="1">[1]!RLTKData($A23, VLOOKUP("CLOSE", RealTickCodes!$A$5:$B$100, 2, FALSE))</f>
        <v>284.06</v>
      </c>
      <c r="C23" s="18">
        <f>[1]!RLTKData($A23, VLOOKUP("VWAP", RealTickCodes!$A$5:$B$100, 2, FALSE))</f>
        <v>284.08221682540955</v>
      </c>
      <c r="D23" s="18">
        <f ca="1">[1]!RLTKData($A23, VLOOKUP("RECENT", RealTickCodes!$A$5:$B$100, 2, FALSE))</f>
        <v>284.25</v>
      </c>
      <c r="E23" s="11">
        <f ca="1">(D23-B23)*H23</f>
        <v>151.99999999999818</v>
      </c>
      <c r="F23" s="11">
        <f ca="1">ABS(G23)</f>
        <v>227400</v>
      </c>
      <c r="G23" s="12">
        <f ca="1">H23*D23</f>
        <v>227400</v>
      </c>
      <c r="H23" s="4">
        <v>800</v>
      </c>
      <c r="I23" s="85"/>
      <c r="J23" s="16"/>
      <c r="K23" s="10"/>
      <c r="L23" s="1"/>
      <c r="M23" s="19"/>
      <c r="N23" s="9"/>
      <c r="Q23" s="1"/>
    </row>
    <row r="24" spans="1:117" customFormat="1" x14ac:dyDescent="0.2">
      <c r="D24" s="1"/>
      <c r="E24" s="11"/>
      <c r="H24" s="85"/>
      <c r="K24" s="11"/>
      <c r="Q24" s="1"/>
    </row>
    <row r="25" spans="1:117" customFormat="1" x14ac:dyDescent="0.2">
      <c r="D25" s="1"/>
      <c r="E25" s="11"/>
      <c r="K25" s="11"/>
      <c r="Q25" s="1"/>
    </row>
    <row r="26" spans="1:117" s="56" customFormat="1" ht="15.75" thickBot="1" x14ac:dyDescent="0.3">
      <c r="A26" s="55" t="s">
        <v>5</v>
      </c>
      <c r="D26" s="57"/>
      <c r="E26" s="58"/>
      <c r="K26" s="59"/>
      <c r="Q26" s="57"/>
    </row>
    <row r="27" spans="1:117" s="61" customFormat="1" ht="16.5" thickBot="1" x14ac:dyDescent="0.3">
      <c r="A27" s="62" t="s">
        <v>16</v>
      </c>
      <c r="B27" s="63" t="s">
        <v>18</v>
      </c>
      <c r="C27" s="64" t="s">
        <v>0</v>
      </c>
      <c r="D27" s="63" t="s">
        <v>17</v>
      </c>
      <c r="E27" s="63" t="s">
        <v>19</v>
      </c>
      <c r="F27" s="65" t="s">
        <v>23</v>
      </c>
      <c r="G27" s="60" t="s">
        <v>20</v>
      </c>
      <c r="H27" s="60" t="s">
        <v>25</v>
      </c>
      <c r="I27" s="60" t="s">
        <v>81</v>
      </c>
      <c r="J27" s="60" t="s">
        <v>1</v>
      </c>
      <c r="K27" s="60" t="s">
        <v>2</v>
      </c>
      <c r="L27" s="60" t="s">
        <v>55</v>
      </c>
      <c r="M27" s="60" t="s">
        <v>143</v>
      </c>
      <c r="N27" s="60" t="s">
        <v>21</v>
      </c>
      <c r="O27" s="60" t="s">
        <v>7397</v>
      </c>
      <c r="P27" s="60" t="s">
        <v>54</v>
      </c>
      <c r="Q27" s="60" t="s">
        <v>17159</v>
      </c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</row>
    <row r="28" spans="1:117" customFormat="1" x14ac:dyDescent="0.2">
      <c r="A28" s="1"/>
      <c r="D28" s="1"/>
      <c r="E28" s="11"/>
      <c r="H28" s="11"/>
      <c r="I28" s="41"/>
      <c r="J28" s="11"/>
      <c r="M28" s="4"/>
      <c r="N28" s="11"/>
      <c r="P28" s="4"/>
      <c r="Q28" s="1"/>
      <c r="R28" s="1"/>
    </row>
    <row r="29" spans="1:117" x14ac:dyDescent="0.2">
      <c r="A29" s="1" t="s">
        <v>19050</v>
      </c>
      <c r="B29" s="17">
        <f ca="1">[1]!RLTKData($A29,VLOOKUP("CLOSE",RealTickCodes!$A$5:$B$100,2,FALSE))</f>
        <v>12.6</v>
      </c>
      <c r="C29" s="18">
        <f>[1]!RLTKData($A29,VLOOKUP("VWAP",RealTickCodes!$A$5:$B$100,2,FALSE))</f>
        <v>13.477307855370503</v>
      </c>
      <c r="D29" s="18">
        <f ca="1">IF([1]!RLTKData($A29, VLOOKUP("RECENT", RealTickCodes!$A$5:$B$100, 2, FALSE))=0, B29, [1]!RLTKData($A29, VLOOKUP("RECENT", RealTickCodes!$A$5:$B$100, 2, FALSE)))</f>
        <v>12.74</v>
      </c>
      <c r="E29" s="11">
        <f ca="1">IF(P29=0, J29*(D29-C29),  (O29*Summary!$B$4*(D29-C29)))</f>
        <v>0</v>
      </c>
      <c r="F29" s="11">
        <f t="shared" ref="F29" ca="1" si="0">ABS(L29)</f>
        <v>0</v>
      </c>
      <c r="G29" s="2">
        <f t="shared" ref="G29" si="1">IF(C29=0, ROUND(N29/B29, 0), ROUND(N29/C29, 0))</f>
        <v>0</v>
      </c>
      <c r="H29" s="24">
        <f t="shared" ref="H29" si="2">G29-O29</f>
        <v>0</v>
      </c>
      <c r="I29" s="80" t="e">
        <f t="shared" ref="I29" si="3">H29*C29 / N29</f>
        <v>#DIV/0!</v>
      </c>
      <c r="J29" s="8">
        <f>IF([1]!RLTKPos($A29, VLOOKUP("NET POSITION", RealTickCodes!$A$5:$B$100, 2, FALSE), "All")="na", 0, [1]!RLTKPos($A29, VLOOKUP("NET POSITION", RealTickCodes!$A$5:$B$100, 2, FALSE), "All"))-P29</f>
        <v>0</v>
      </c>
      <c r="K29" s="9" t="e">
        <f t="shared" ref="K29" si="4">ABS(J29/O29)</f>
        <v>#DIV/0!</v>
      </c>
      <c r="L29" s="11">
        <f t="shared" ref="L29" ca="1" si="5">O29*D29</f>
        <v>0</v>
      </c>
      <c r="M29" s="2">
        <f>SUMIF(FundManager!B:B,A29,FundManager!D:D)</f>
        <v>0</v>
      </c>
      <c r="N29" s="1">
        <v>0</v>
      </c>
      <c r="O29" s="1">
        <v>0</v>
      </c>
      <c r="P29" s="1">
        <v>0</v>
      </c>
      <c r="Q29" s="1" t="s">
        <v>19058</v>
      </c>
    </row>
    <row r="30" spans="1:117" customFormat="1" x14ac:dyDescent="0.2">
      <c r="A30" s="1"/>
      <c r="D30" s="1"/>
      <c r="E30" s="11"/>
      <c r="I30" s="41"/>
      <c r="K30" s="11"/>
      <c r="M30" s="4"/>
      <c r="N30" s="11"/>
      <c r="O30" s="4"/>
      <c r="P30" s="4"/>
      <c r="Q30" s="1"/>
    </row>
    <row r="31" spans="1:117" s="56" customFormat="1" ht="15.75" thickBot="1" x14ac:dyDescent="0.3">
      <c r="A31" s="55" t="s">
        <v>4</v>
      </c>
      <c r="D31" s="57"/>
      <c r="E31" s="58"/>
      <c r="K31" s="59"/>
      <c r="Q31" s="57"/>
    </row>
    <row r="32" spans="1:117" s="61" customFormat="1" ht="16.5" thickBot="1" x14ac:dyDescent="0.3">
      <c r="A32" s="62" t="s">
        <v>16</v>
      </c>
      <c r="B32" s="63" t="s">
        <v>18</v>
      </c>
      <c r="C32" s="64" t="s">
        <v>0</v>
      </c>
      <c r="D32" s="63" t="s">
        <v>17</v>
      </c>
      <c r="E32" s="63" t="s">
        <v>19</v>
      </c>
      <c r="F32" s="65" t="s">
        <v>23</v>
      </c>
      <c r="G32" s="60" t="s">
        <v>22</v>
      </c>
      <c r="H32" s="60" t="s">
        <v>143</v>
      </c>
      <c r="I32" s="60" t="s">
        <v>24</v>
      </c>
      <c r="J32" s="60" t="s">
        <v>79</v>
      </c>
      <c r="K32" s="60" t="s">
        <v>17159</v>
      </c>
      <c r="L32" s="60"/>
      <c r="M32" s="60"/>
      <c r="N32" s="60"/>
      <c r="O32" s="60"/>
      <c r="Q32" s="132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</row>
    <row r="33" spans="1:117" customFormat="1" x14ac:dyDescent="0.2">
      <c r="A33" s="96"/>
      <c r="D33" s="1"/>
      <c r="E33" s="11"/>
      <c r="H33" s="142"/>
      <c r="I33" s="142"/>
      <c r="K33" s="1"/>
      <c r="L33" s="11"/>
      <c r="M33" s="11"/>
      <c r="Q33" s="1"/>
    </row>
    <row r="34" spans="1:117" x14ac:dyDescent="0.2">
      <c r="A34" s="96" t="s">
        <v>1080</v>
      </c>
      <c r="B34" s="17">
        <f ca="1">[1]!RLTKData($A34, VLOOKUP("CLOSE", RealTickCodes!$A$5:$B$100, 2, FALSE))</f>
        <v>61.35</v>
      </c>
      <c r="C34" s="18">
        <f>[1]!RLTKData($A34, VLOOKUP("VWAP", RealTickCodes!$A$5:$B$100, 2, FALSE))</f>
        <v>61.373646641762726</v>
      </c>
      <c r="D34" s="18">
        <f ca="1">IF([1]!RLTKData($A34, VLOOKUP("RECENT", RealTickCodes!$A$5:$B$100, 2, FALSE))=0, B34, [1]!RLTKData($A34, VLOOKUP("RECENT", RealTickCodes!$A$5:$B$100, 2, FALSE)))</f>
        <v>61.370000000000005</v>
      </c>
      <c r="E34" s="11">
        <f t="shared" ref="E34" ca="1" si="6">(D34-B34)*I34</f>
        <v>59.600000000009317</v>
      </c>
      <c r="F34" s="11">
        <f t="shared" ref="F34" ca="1" si="7">ABS(G34)</f>
        <v>182882.6</v>
      </c>
      <c r="G34" s="12">
        <f t="shared" ref="G34" ca="1" si="8">I34*D34</f>
        <v>182882.6</v>
      </c>
      <c r="H34" s="142">
        <f>SUMIF(FundManager!B:B, A34, FundManager!D:D)</f>
        <v>2980</v>
      </c>
      <c r="I34" s="142">
        <v>2980</v>
      </c>
      <c r="J34" s="1">
        <v>2</v>
      </c>
      <c r="K34" s="1" t="s">
        <v>19046</v>
      </c>
      <c r="L34" s="11"/>
      <c r="M34" s="2"/>
    </row>
    <row r="35" spans="1:117" x14ac:dyDescent="0.2">
      <c r="A35" s="96" t="s">
        <v>19042</v>
      </c>
      <c r="B35" s="17">
        <f ca="1">[1]!RLTKData($A35, VLOOKUP("CLOSE", RealTickCodes!$A$5:$B$100, 2, FALSE))</f>
        <v>42.53</v>
      </c>
      <c r="C35" s="18">
        <f>[1]!RLTKData($A35, VLOOKUP("VWAP", RealTickCodes!$A$5:$B$100, 2, FALSE))</f>
        <v>41.988222528810255</v>
      </c>
      <c r="D35" s="18">
        <f ca="1">IF([1]!RLTKData($A35, VLOOKUP("RECENT", RealTickCodes!$A$5:$B$100, 2, FALSE))=0, B35, [1]!RLTKData($A35, VLOOKUP("RECENT", RealTickCodes!$A$5:$B$100, 2, FALSE)))</f>
        <v>42.01</v>
      </c>
      <c r="E35" s="11">
        <f t="shared" ref="E35:E38" ca="1" si="9">(D35-B35)*I35</f>
        <v>-2736.2400000000166</v>
      </c>
      <c r="F35" s="11">
        <f t="shared" ref="F35:F38" ca="1" si="10">ABS(G35)</f>
        <v>221056.62</v>
      </c>
      <c r="G35" s="12">
        <f t="shared" ref="G35:G38" ca="1" si="11">I35*D35</f>
        <v>221056.62</v>
      </c>
      <c r="H35" s="142">
        <f>SUMIF(FundManager!B:B, A35, FundManager!D:D)</f>
        <v>5262</v>
      </c>
      <c r="I35" s="142">
        <v>5262</v>
      </c>
      <c r="J35" s="1">
        <v>2</v>
      </c>
      <c r="K35" s="1" t="s">
        <v>19047</v>
      </c>
      <c r="L35" s="11"/>
      <c r="M35" s="2"/>
    </row>
    <row r="36" spans="1:117" x14ac:dyDescent="0.2">
      <c r="A36" s="96" t="s">
        <v>17055</v>
      </c>
      <c r="B36" s="17">
        <f ca="1">[1]!RLTKData($A36, VLOOKUP("CLOSE", RealTickCodes!$A$5:$B$100, 2, FALSE))</f>
        <v>35.1</v>
      </c>
      <c r="C36" s="18">
        <f>[1]!RLTKData($A36, VLOOKUP("VWAP", RealTickCodes!$A$5:$B$100, 2, FALSE))</f>
        <v>34.624895976602694</v>
      </c>
      <c r="D36" s="18">
        <f ca="1">IF([1]!RLTKData($A36, VLOOKUP("RECENT", RealTickCodes!$A$5:$B$100, 2, FALSE))=0, B36, [1]!RLTKData($A36, VLOOKUP("RECENT", RealTickCodes!$A$5:$B$100, 2, FALSE)))</f>
        <v>35.1</v>
      </c>
      <c r="E36" s="11">
        <f t="shared" ca="1" si="9"/>
        <v>0</v>
      </c>
      <c r="F36" s="11">
        <f t="shared" ca="1" si="10"/>
        <v>437942.7</v>
      </c>
      <c r="G36" s="12">
        <f t="shared" ca="1" si="11"/>
        <v>437942.7</v>
      </c>
      <c r="H36" s="142">
        <f>SUMIF(FundManager!B:B, A36, FundManager!D:D)</f>
        <v>12477</v>
      </c>
      <c r="I36" s="142">
        <v>12477</v>
      </c>
      <c r="J36" s="1">
        <v>2</v>
      </c>
      <c r="K36" s="1" t="s">
        <v>19048</v>
      </c>
      <c r="L36" s="11"/>
      <c r="M36" s="2"/>
    </row>
    <row r="37" spans="1:117" x14ac:dyDescent="0.2">
      <c r="A37" s="96" t="s">
        <v>7888</v>
      </c>
      <c r="B37" s="17">
        <f ca="1">[1]!RLTKData($A37, VLOOKUP("CLOSE", RealTickCodes!$A$5:$B$100, 2, FALSE))</f>
        <v>31.5</v>
      </c>
      <c r="C37" s="18">
        <f>[1]!RLTKData($A37, VLOOKUP("VWAP", RealTickCodes!$A$5:$B$100, 2, FALSE))</f>
        <v>31.503004727857732</v>
      </c>
      <c r="D37" s="18">
        <f ca="1">IF([1]!RLTKData($A37, VLOOKUP("RECENT", RealTickCodes!$A$5:$B$100, 2, FALSE))=0, B37, [1]!RLTKData($A37, VLOOKUP("RECENT", RealTickCodes!$A$5:$B$100, 2, FALSE)))</f>
        <v>31.5</v>
      </c>
      <c r="E37" s="11">
        <f t="shared" ca="1" si="9"/>
        <v>0</v>
      </c>
      <c r="F37" s="11">
        <f t="shared" ca="1" si="10"/>
        <v>641277</v>
      </c>
      <c r="G37" s="12">
        <f t="shared" ca="1" si="11"/>
        <v>641277</v>
      </c>
      <c r="H37" s="142">
        <f>SUMIF(FundManager!B:B, A37, FundManager!D:D)</f>
        <v>20358</v>
      </c>
      <c r="I37" s="142">
        <v>20358</v>
      </c>
      <c r="J37" s="1">
        <v>2</v>
      </c>
      <c r="K37" s="1" t="s">
        <v>19049</v>
      </c>
      <c r="L37" s="11"/>
      <c r="M37" s="2"/>
    </row>
    <row r="38" spans="1:117" x14ac:dyDescent="0.2">
      <c r="A38" s="96" t="s">
        <v>2583</v>
      </c>
      <c r="B38" s="17">
        <f ca="1">[1]!RLTKData($A38, VLOOKUP("CLOSE", RealTickCodes!$A$5:$B$100, 2, FALSE))</f>
        <v>35.81</v>
      </c>
      <c r="C38" s="18">
        <f>[1]!RLTKData($A38, VLOOKUP("VWAP", RealTickCodes!$A$5:$B$100, 2, FALSE))</f>
        <v>35.402349980641148</v>
      </c>
      <c r="D38" s="18">
        <f ca="1">IF([1]!RLTKData($A38, VLOOKUP("RECENT", RealTickCodes!$A$5:$B$100, 2, FALSE))=0, B38, [1]!RLTKData($A38, VLOOKUP("RECENT", RealTickCodes!$A$5:$B$100, 2, FALSE)))</f>
        <v>35.880000000000003</v>
      </c>
      <c r="E38" s="11">
        <f t="shared" ca="1" si="9"/>
        <v>-527.24000000000217</v>
      </c>
      <c r="F38" s="11">
        <f t="shared" ca="1" si="10"/>
        <v>270248.16000000003</v>
      </c>
      <c r="G38" s="12">
        <f t="shared" ca="1" si="11"/>
        <v>-270248.16000000003</v>
      </c>
      <c r="H38" s="142">
        <f>SUMIF(FundManager!B:B, A38, FundManager!D:D)</f>
        <v>-7532</v>
      </c>
      <c r="I38" s="142">
        <v>-7532</v>
      </c>
      <c r="J38" s="1">
        <v>1</v>
      </c>
      <c r="K38" s="1" t="s">
        <v>19058</v>
      </c>
      <c r="L38" s="11"/>
      <c r="M38" s="2"/>
    </row>
    <row r="39" spans="1:117" customFormat="1" x14ac:dyDescent="0.2">
      <c r="A39" s="96"/>
      <c r="D39" s="1"/>
      <c r="E39" s="11"/>
      <c r="H39" s="142"/>
      <c r="I39" s="142"/>
      <c r="K39" s="1"/>
      <c r="M39" s="4"/>
      <c r="Q39" s="1"/>
    </row>
    <row r="40" spans="1:117" customFormat="1" x14ac:dyDescent="0.2">
      <c r="A40" s="1"/>
      <c r="D40" s="1"/>
      <c r="E40" s="11"/>
      <c r="H40" s="142"/>
      <c r="I40" s="142"/>
      <c r="K40" s="1"/>
      <c r="M40" s="4"/>
      <c r="Q40" s="1"/>
    </row>
    <row r="41" spans="1:117" s="56" customFormat="1" ht="15.75" thickBot="1" x14ac:dyDescent="0.3">
      <c r="A41" s="55" t="s">
        <v>3</v>
      </c>
      <c r="D41" s="57"/>
      <c r="E41" s="58"/>
      <c r="K41" s="59"/>
      <c r="Q41" s="57"/>
    </row>
    <row r="42" spans="1:117" s="61" customFormat="1" ht="16.5" thickBot="1" x14ac:dyDescent="0.3">
      <c r="A42" s="62" t="s">
        <v>16</v>
      </c>
      <c r="B42" s="63" t="s">
        <v>18</v>
      </c>
      <c r="C42" s="64" t="s">
        <v>0</v>
      </c>
      <c r="D42" s="63" t="s">
        <v>17</v>
      </c>
      <c r="E42" s="63" t="s">
        <v>19</v>
      </c>
      <c r="F42" s="65" t="s">
        <v>23</v>
      </c>
      <c r="G42" s="60" t="s">
        <v>22</v>
      </c>
      <c r="H42" s="60" t="s">
        <v>143</v>
      </c>
      <c r="I42" s="60" t="s">
        <v>24</v>
      </c>
      <c r="J42" s="60" t="s">
        <v>17159</v>
      </c>
      <c r="K42" s="60"/>
      <c r="L42" s="60"/>
      <c r="M42" s="60"/>
      <c r="N42" s="60"/>
      <c r="O42" s="60"/>
      <c r="Q42" s="132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</row>
    <row r="43" spans="1:117" x14ac:dyDescent="0.2">
      <c r="C43" s="1"/>
      <c r="D43" s="1"/>
      <c r="E43" s="11"/>
      <c r="F43" s="1"/>
      <c r="G43" s="1"/>
      <c r="H43" s="142"/>
      <c r="I43" s="142"/>
    </row>
    <row r="44" spans="1:117" x14ac:dyDescent="0.2">
      <c r="A44" s="1" t="s">
        <v>844</v>
      </c>
      <c r="B44" s="17">
        <f ca="1">[1]!RLTKData($A44, VLOOKUP("CLOSE", RealTickCodes!$A$5:$B$100, 2, FALSE))</f>
        <v>21.11</v>
      </c>
      <c r="C44" s="18">
        <f>[1]!RLTKData($A44, VLOOKUP("VWAP", RealTickCodes!$A$5:$B$100, 2, FALSE))</f>
        <v>21.030403257294314</v>
      </c>
      <c r="D44" s="18">
        <f ca="1">IF([1]!RLTKData($A44, VLOOKUP("RECENT", RealTickCodes!$A$5:$B$100, 2, FALSE))=0, B44, [1]!RLTKData($A44, VLOOKUP("RECENT", RealTickCodes!$A$5:$B$100, 2, FALSE)))</f>
        <v>21.11</v>
      </c>
      <c r="E44" s="11">
        <f ca="1">((C44-B44)*(I44*Summary!$B$4))+((D44-B44)*(1-Summary!$B$4)*I44)</f>
        <v>1692.6651442748973</v>
      </c>
      <c r="F44" s="11">
        <f t="shared" ref="F44:F46" ca="1" si="12">ABS(G44)</f>
        <v>379980</v>
      </c>
      <c r="G44" s="13">
        <f t="shared" ref="G44:G46" ca="1" si="13">I44*D44</f>
        <v>-379980</v>
      </c>
      <c r="H44" s="142">
        <f>SUMIF(FundManager!B:B, A44, FundManager!D:D)</f>
        <v>-18000</v>
      </c>
      <c r="I44" s="1">
        <v>-18000</v>
      </c>
      <c r="J44" s="1" t="s">
        <v>19045</v>
      </c>
    </row>
    <row r="45" spans="1:117" x14ac:dyDescent="0.2">
      <c r="A45" s="1" t="s">
        <v>19041</v>
      </c>
      <c r="B45" s="17">
        <f ca="1">[1]!RLTKData($A45, VLOOKUP("CLOSE", RealTickCodes!$A$5:$B$100, 2, FALSE))</f>
        <v>16.670000000000002</v>
      </c>
      <c r="C45" s="18">
        <f>[1]!RLTKData($A45, VLOOKUP("VWAP", RealTickCodes!$A$5:$B$100, 2, FALSE))</f>
        <v>16.692477479260592</v>
      </c>
      <c r="D45" s="18">
        <f ca="1">IF([1]!RLTKData($A45, VLOOKUP("RECENT", RealTickCodes!$A$5:$B$100, 2, FALSE))=0, B45, [1]!RLTKData($A45, VLOOKUP("RECENT", RealTickCodes!$A$5:$B$100, 2, FALSE)))</f>
        <v>16.670000000000002</v>
      </c>
      <c r="E45" s="11">
        <f ca="1">((C45-B45)*(I45*Summary!$B$4))+((D45-B45)*(1-Summary!$B$4)*I45)</f>
        <v>-712.00011986611582</v>
      </c>
      <c r="F45" s="11">
        <f t="shared" ca="1" si="12"/>
        <v>446956.04000000004</v>
      </c>
      <c r="G45" s="13">
        <f t="shared" ca="1" si="13"/>
        <v>-446956.04000000004</v>
      </c>
      <c r="H45" s="142">
        <f>SUMIF(FundManager!B:B, A45, FundManager!D:D)</f>
        <v>-26812</v>
      </c>
      <c r="I45" s="1">
        <v>-26812</v>
      </c>
      <c r="J45" s="1" t="s">
        <v>19044</v>
      </c>
    </row>
    <row r="46" spans="1:117" x14ac:dyDescent="0.2">
      <c r="A46" s="1" t="s">
        <v>630</v>
      </c>
      <c r="B46" s="17">
        <f ca="1">[1]!RLTKData($A46, VLOOKUP("CLOSE", RealTickCodes!$A$5:$B$100, 2, FALSE))</f>
        <v>45.11</v>
      </c>
      <c r="C46" s="18">
        <f>[1]!RLTKData($A46, VLOOKUP("VWAP", RealTickCodes!$A$5:$B$100, 2, FALSE))</f>
        <v>45.359229167071419</v>
      </c>
      <c r="D46" s="18">
        <f ca="1">IF([1]!RLTKData($A46, VLOOKUP("RECENT", RealTickCodes!$A$5:$B$100, 2, FALSE))=0, B46, [1]!RLTKData($A46, VLOOKUP("RECENT", RealTickCodes!$A$5:$B$100, 2, FALSE)))</f>
        <v>45.11</v>
      </c>
      <c r="E46" s="11">
        <f ca="1">((C46-B46)*(I46*Summary!$B$4))+((D46-B46)*(1-Summary!$B$4)*I46)</f>
        <v>-3987.060764622559</v>
      </c>
      <c r="F46" s="11">
        <f t="shared" ca="1" si="12"/>
        <v>610834.51</v>
      </c>
      <c r="G46" s="13">
        <f t="shared" ca="1" si="13"/>
        <v>-610834.51</v>
      </c>
      <c r="H46" s="142">
        <f>SUMIF(FundManager!B:B, A46, FundManager!D:D)</f>
        <v>-13541</v>
      </c>
      <c r="I46" s="1">
        <v>-13541</v>
      </c>
      <c r="J46" s="1" t="s">
        <v>19043</v>
      </c>
    </row>
  </sheetData>
  <mergeCells count="3">
    <mergeCell ref="A4:B4"/>
    <mergeCell ref="D4:E4"/>
    <mergeCell ref="G4:H4"/>
  </mergeCells>
  <conditionalFormatting sqref="L7:L12">
    <cfRule type="cellIs" dxfId="55" priority="2472" stopIfTrue="1" operator="greaterThanOrEqual">
      <formula>25000</formula>
    </cfRule>
    <cfRule type="cellIs" dxfId="54" priority="2473" stopIfTrue="1" operator="lessThanOrEqual">
      <formula>-25000</formula>
    </cfRule>
  </conditionalFormatting>
  <conditionalFormatting sqref="E28:E30 E43:E46 E33:E40">
    <cfRule type="cellIs" dxfId="53" priority="2471" stopIfTrue="1" operator="lessThanOrEqual">
      <formula>-25000</formula>
    </cfRule>
  </conditionalFormatting>
  <conditionalFormatting sqref="K43">
    <cfRule type="cellIs" dxfId="52" priority="2466" stopIfTrue="1" operator="greaterThanOrEqual">
      <formula>50000</formula>
    </cfRule>
    <cfRule type="cellIs" dxfId="51" priority="2467" stopIfTrue="1" operator="lessThanOrEqual">
      <formula>-50000</formula>
    </cfRule>
  </conditionalFormatting>
  <conditionalFormatting sqref="L40">
    <cfRule type="cellIs" dxfId="50" priority="2462" stopIfTrue="1" operator="greaterThanOrEqual">
      <formula>50000</formula>
    </cfRule>
    <cfRule type="cellIs" dxfId="49" priority="2463" stopIfTrue="1" operator="lessThanOrEqual">
      <formula>-50000</formula>
    </cfRule>
  </conditionalFormatting>
  <conditionalFormatting sqref="L2">
    <cfRule type="cellIs" dxfId="48" priority="2460" stopIfTrue="1" operator="greaterThanOrEqual">
      <formula>25000</formula>
    </cfRule>
    <cfRule type="cellIs" dxfId="47" priority="2461" stopIfTrue="1" operator="lessThanOrEqual">
      <formula>-25000</formula>
    </cfRule>
  </conditionalFormatting>
  <conditionalFormatting sqref="K3">
    <cfRule type="cellIs" dxfId="46" priority="2458" stopIfTrue="1" operator="greaterThanOrEqual">
      <formula>50000</formula>
    </cfRule>
    <cfRule type="cellIs" dxfId="45" priority="2459" stopIfTrue="1" operator="lessThanOrEqual">
      <formula>-50000</formula>
    </cfRule>
  </conditionalFormatting>
  <conditionalFormatting sqref="L13">
    <cfRule type="cellIs" dxfId="44" priority="2456" stopIfTrue="1" operator="greaterThanOrEqual">
      <formula>50000</formula>
    </cfRule>
    <cfRule type="cellIs" dxfId="43" priority="2457" stopIfTrue="1" operator="lessThanOrEqual">
      <formula>-50000</formula>
    </cfRule>
  </conditionalFormatting>
  <conditionalFormatting sqref="K19:L19">
    <cfRule type="cellIs" dxfId="42" priority="2454" stopIfTrue="1" operator="greaterThanOrEqual">
      <formula>50000</formula>
    </cfRule>
    <cfRule type="cellIs" dxfId="41" priority="2455" stopIfTrue="1" operator="lessThanOrEqual">
      <formula>-50000</formula>
    </cfRule>
  </conditionalFormatting>
  <conditionalFormatting sqref="K14:L18">
    <cfRule type="cellIs" dxfId="40" priority="2452" stopIfTrue="1" operator="greaterThanOrEqual">
      <formula>50000</formula>
    </cfRule>
    <cfRule type="cellIs" dxfId="39" priority="2453" stopIfTrue="1" operator="lessThanOrEqual">
      <formula>-50000</formula>
    </cfRule>
  </conditionalFormatting>
  <conditionalFormatting sqref="J23">
    <cfRule type="cellIs" dxfId="38" priority="2448" stopIfTrue="1" operator="greaterThanOrEqual">
      <formula>50000</formula>
    </cfRule>
    <cfRule type="cellIs" dxfId="37" priority="2449" stopIfTrue="1" operator="lessThanOrEqual">
      <formula>-50000</formula>
    </cfRule>
  </conditionalFormatting>
  <conditionalFormatting sqref="J22">
    <cfRule type="cellIs" dxfId="36" priority="2446" stopIfTrue="1" operator="greaterThanOrEqual">
      <formula>50000</formula>
    </cfRule>
    <cfRule type="cellIs" dxfId="35" priority="2447" stopIfTrue="1" operator="lessThanOrEqual">
      <formula>-50000</formula>
    </cfRule>
  </conditionalFormatting>
  <conditionalFormatting sqref="E22:E25">
    <cfRule type="cellIs" dxfId="34" priority="2442" stopIfTrue="1" operator="greaterThanOrEqual">
      <formula>100000</formula>
    </cfRule>
    <cfRule type="cellIs" dxfId="33" priority="2443" stopIfTrue="1" operator="lessThanOrEqual">
      <formula>-100000</formula>
    </cfRule>
  </conditionalFormatting>
  <conditionalFormatting sqref="K41:L41">
    <cfRule type="cellIs" dxfId="32" priority="2372" stopIfTrue="1" operator="greaterThanOrEqual">
      <formula>85000</formula>
    </cfRule>
    <cfRule type="cellIs" dxfId="31" priority="2373" stopIfTrue="1" operator="lessThanOrEqual">
      <formula>-85000</formula>
    </cfRule>
  </conditionalFormatting>
  <conditionalFormatting sqref="K31:L31">
    <cfRule type="cellIs" dxfId="30" priority="2374" stopIfTrue="1" operator="greaterThanOrEqual">
      <formula>85000</formula>
    </cfRule>
    <cfRule type="cellIs" dxfId="29" priority="2375" stopIfTrue="1" operator="lessThanOrEqual">
      <formula>-85000</formula>
    </cfRule>
  </conditionalFormatting>
  <conditionalFormatting sqref="K20:L20">
    <cfRule type="cellIs" dxfId="28" priority="2370" stopIfTrue="1" operator="greaterThanOrEqual">
      <formula>50000</formula>
    </cfRule>
    <cfRule type="cellIs" dxfId="27" priority="2371" stopIfTrue="1" operator="lessThanOrEqual">
      <formula>-50000</formula>
    </cfRule>
  </conditionalFormatting>
  <conditionalFormatting sqref="O30">
    <cfRule type="cellIs" dxfId="26" priority="2365" operator="notEqual">
      <formula>0</formula>
    </cfRule>
  </conditionalFormatting>
  <conditionalFormatting sqref="I28:I30">
    <cfRule type="cellIs" dxfId="25" priority="2364" operator="lessThanOrEqual">
      <formula>-0.05</formula>
    </cfRule>
    <cfRule type="cellIs" dxfId="24" priority="2476" operator="greaterThanOrEqual">
      <formula>0.05</formula>
    </cfRule>
  </conditionalFormatting>
  <conditionalFormatting sqref="M28:M30">
    <cfRule type="cellIs" dxfId="23" priority="2340" operator="notEqual">
      <formula>$P28</formula>
    </cfRule>
  </conditionalFormatting>
  <conditionalFormatting sqref="P30 P28">
    <cfRule type="cellIs" dxfId="22" priority="2339" operator="notEqual">
      <formula>$M28</formula>
    </cfRule>
  </conditionalFormatting>
  <conditionalFormatting sqref="H43:H46 H33:H40">
    <cfRule type="cellIs" dxfId="21" priority="2327" operator="notEqual">
      <formula>$I33</formula>
    </cfRule>
  </conditionalFormatting>
  <conditionalFormatting sqref="I43 I33:I40">
    <cfRule type="cellIs" dxfId="20" priority="2325" operator="notEqual">
      <formula>$H33</formula>
    </cfRule>
  </conditionalFormatting>
  <conditionalFormatting sqref="E39:E40">
    <cfRule type="cellIs" dxfId="19" priority="2474" stopIfTrue="1" operator="greaterThanOrEqual">
      <formula>50000</formula>
    </cfRule>
    <cfRule type="cellIs" dxfId="18" priority="2475" stopIfTrue="1" operator="lessThanOrEqual">
      <formula>-50000</formula>
    </cfRule>
  </conditionalFormatting>
  <conditionalFormatting sqref="E28:E30 E43:E46 E33:E40">
    <cfRule type="cellIs" dxfId="17" priority="2470" stopIfTrue="1" operator="greaterThanOrEqual">
      <formula>25000</formula>
    </cfRule>
  </conditionalFormatting>
  <conditionalFormatting sqref="H7">
    <cfRule type="cellIs" dxfId="16" priority="264" operator="notEqual">
      <formula>0</formula>
    </cfRule>
  </conditionalFormatting>
  <conditionalFormatting sqref="H39:H40">
    <cfRule type="cellIs" dxfId="15" priority="37" operator="notEqual">
      <formula>$I39</formula>
    </cfRule>
  </conditionalFormatting>
  <conditionalFormatting sqref="H39:H40">
    <cfRule type="cellIs" dxfId="14" priority="36" operator="notEqual">
      <formula>$I39</formula>
    </cfRule>
  </conditionalFormatting>
  <conditionalFormatting sqref="I39:I40">
    <cfRule type="cellIs" dxfId="13" priority="35" operator="notEqual">
      <formula>$H39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8</xdr:col>
                    <xdr:colOff>914400</xdr:colOff>
                    <xdr:row>2</xdr:row>
                    <xdr:rowOff>104775</xdr:rowOff>
                  </from>
                  <to>
                    <xdr:col>10</xdr:col>
                    <xdr:colOff>1457325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autoFill="0" autoPict="0" macro="[0]!pead_FillInPuttingOn">
                <anchor moveWithCells="1" sizeWithCells="1">
                  <from>
                    <xdr:col>8</xdr:col>
                    <xdr:colOff>1047750</xdr:colOff>
                    <xdr:row>6</xdr:row>
                    <xdr:rowOff>0</xdr:rowOff>
                  </from>
                  <to>
                    <xdr:col>9</xdr:col>
                    <xdr:colOff>1181100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autoFill="0" autoPict="0" macro="[0]!pead_FillInTakingOff">
                <anchor moveWithCells="1" sizeWithCells="1">
                  <from>
                    <xdr:col>9</xdr:col>
                    <xdr:colOff>1666875</xdr:colOff>
                    <xdr:row>6</xdr:row>
                    <xdr:rowOff>19050</xdr:rowOff>
                  </from>
                  <to>
                    <xdr:col>10</xdr:col>
                    <xdr:colOff>1162050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autoFill="0" autoPict="0" macro="[0]!pead_FillInHolding">
                <anchor moveWithCells="1" sizeWithCells="1">
                  <from>
                    <xdr:col>9</xdr:col>
                    <xdr:colOff>1666875</xdr:colOff>
                    <xdr:row>9</xdr:row>
                    <xdr:rowOff>47625</xdr:rowOff>
                  </from>
                  <to>
                    <xdr:col>10</xdr:col>
                    <xdr:colOff>1162050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autoFill="0" autoPict="0" macro="[0]!pead_CleanUpPuttingOn">
                <anchor moveWithCells="1" sizeWithCells="1">
                  <from>
                    <xdr:col>9</xdr:col>
                    <xdr:colOff>1666875</xdr:colOff>
                    <xdr:row>12</xdr:row>
                    <xdr:rowOff>95250</xdr:rowOff>
                  </from>
                  <to>
                    <xdr:col>10</xdr:col>
                    <xdr:colOff>1162050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48"/>
  <sheetViews>
    <sheetView zoomScale="70" zoomScaleNormal="70" workbookViewId="0"/>
  </sheetViews>
  <sheetFormatPr defaultRowHeight="12.75" x14ac:dyDescent="0.2"/>
  <cols>
    <col min="1" max="1" width="13.7109375" style="1" bestFit="1" customWidth="1"/>
    <col min="2" max="2" width="13.7109375" style="1" customWidth="1"/>
    <col min="3" max="3" width="13.42578125" style="1" customWidth="1"/>
    <col min="4" max="4" width="13.140625" style="1" customWidth="1"/>
    <col min="5" max="5" width="28.42578125" style="1" customWidth="1"/>
    <col min="6" max="6" width="17.7109375" style="1" bestFit="1" customWidth="1"/>
    <col min="7" max="7" width="13.42578125" style="1" bestFit="1" customWidth="1"/>
    <col min="8" max="8" width="11.5703125" style="1" bestFit="1" customWidth="1"/>
    <col min="9" max="9" width="11.28515625" style="1" bestFit="1" customWidth="1"/>
    <col min="10" max="10" width="12.85546875" style="1" customWidth="1"/>
    <col min="11" max="11" width="14.7109375" style="1" customWidth="1"/>
    <col min="12" max="16384" width="9.140625" style="1"/>
  </cols>
  <sheetData>
    <row r="1" spans="1:9" customFormat="1" x14ac:dyDescent="0.2"/>
    <row r="2" spans="1:9" customFormat="1" x14ac:dyDescent="0.2">
      <c r="C2" s="158" t="s">
        <v>76</v>
      </c>
      <c r="D2" s="158"/>
    </row>
    <row r="3" spans="1:9" customFormat="1" x14ac:dyDescent="0.2">
      <c r="C3" t="s">
        <v>72</v>
      </c>
      <c r="D3">
        <f>COUNTIFS($C$39:$C$1048576, "=ERN", $D$39:$D$1048576, "=ON")</f>
        <v>0</v>
      </c>
    </row>
    <row r="4" spans="1:9" customFormat="1" x14ac:dyDescent="0.2">
      <c r="C4" t="s">
        <v>73</v>
      </c>
      <c r="D4">
        <f>COUNTIFS($C$39:$C$1048576, "=ERN", $D$39:$D$1048576, "=OFF")</f>
        <v>5</v>
      </c>
    </row>
    <row r="5" spans="1:9" customFormat="1" x14ac:dyDescent="0.2">
      <c r="C5" t="s">
        <v>74</v>
      </c>
      <c r="D5">
        <f>COUNTIFS($C$39:$C$1048576, "=PEAD", $D$39:$D$1048576, "=ON")</f>
        <v>1</v>
      </c>
    </row>
    <row r="6" spans="1:9" customFormat="1" x14ac:dyDescent="0.2">
      <c r="C6" t="s">
        <v>75</v>
      </c>
      <c r="D6">
        <f>COUNTIFS($C$39:$C$1048576, "=PEAD", $D$39:$D$1048576, "=OFF")</f>
        <v>1</v>
      </c>
    </row>
    <row r="7" spans="1:9" customFormat="1" x14ac:dyDescent="0.2"/>
    <row r="8" spans="1:9" customFormat="1" x14ac:dyDescent="0.2">
      <c r="B8" s="1"/>
      <c r="C8" s="1"/>
    </row>
    <row r="9" spans="1:9" customFormat="1" x14ac:dyDescent="0.2">
      <c r="C9" s="1"/>
      <c r="I9" s="86"/>
    </row>
    <row r="10" spans="1:9" customFormat="1" x14ac:dyDescent="0.2"/>
    <row r="11" spans="1:9" customFormat="1" x14ac:dyDescent="0.2"/>
    <row r="12" spans="1:9" customFormat="1" x14ac:dyDescent="0.2"/>
    <row r="13" spans="1:9" customFormat="1" x14ac:dyDescent="0.2"/>
    <row r="14" spans="1:9" customFormat="1" x14ac:dyDescent="0.2"/>
    <row r="15" spans="1:9" s="43" customFormat="1" x14ac:dyDescent="0.2">
      <c r="A15" s="46" t="s">
        <v>66</v>
      </c>
    </row>
    <row r="16" spans="1:9" s="44" customFormat="1" x14ac:dyDescent="0.2">
      <c r="A16" s="44" t="s">
        <v>61</v>
      </c>
      <c r="B16" s="44" t="s">
        <v>62</v>
      </c>
      <c r="C16" s="44" t="s">
        <v>7</v>
      </c>
      <c r="D16" s="44" t="s">
        <v>5969</v>
      </c>
      <c r="E16" s="44" t="s">
        <v>5968</v>
      </c>
      <c r="F16" s="44" t="s">
        <v>77</v>
      </c>
      <c r="G16" s="44" t="s">
        <v>78</v>
      </c>
    </row>
    <row r="18" spans="1:7" x14ac:dyDescent="0.2">
      <c r="A18" s="1" t="s">
        <v>597</v>
      </c>
      <c r="B18" s="1">
        <v>26649</v>
      </c>
      <c r="C18" s="1" t="s">
        <v>14380</v>
      </c>
      <c r="D18" s="1">
        <v>26649</v>
      </c>
      <c r="E18" s="1" t="s">
        <v>14380</v>
      </c>
      <c r="F18" s="1" t="b">
        <f t="shared" ref="F18:F24" si="0">IF(B18=D18, TRUE, FALSE)</f>
        <v>1</v>
      </c>
      <c r="G18" s="1" t="b">
        <f t="shared" ref="G18:G24" si="1">IF(C18=E18, TRUE, FALSE)</f>
        <v>1</v>
      </c>
    </row>
    <row r="19" spans="1:7" x14ac:dyDescent="0.2">
      <c r="A19" s="1" t="s">
        <v>1806</v>
      </c>
      <c r="B19" s="1">
        <v>21649</v>
      </c>
      <c r="C19" s="1" t="s">
        <v>14380</v>
      </c>
      <c r="D19" s="1">
        <v>21649</v>
      </c>
      <c r="E19" s="1" t="s">
        <v>14380</v>
      </c>
      <c r="F19" s="1" t="b">
        <f t="shared" si="0"/>
        <v>1</v>
      </c>
      <c r="G19" s="1" t="b">
        <f t="shared" si="1"/>
        <v>1</v>
      </c>
    </row>
    <row r="20" spans="1:7" x14ac:dyDescent="0.2">
      <c r="A20" s="1" t="s">
        <v>2583</v>
      </c>
      <c r="B20" s="1">
        <v>7532</v>
      </c>
      <c r="C20" s="1" t="s">
        <v>17620</v>
      </c>
      <c r="D20" s="1">
        <v>7532</v>
      </c>
      <c r="E20" s="1" t="s">
        <v>17620</v>
      </c>
      <c r="F20" s="1" t="b">
        <f t="shared" si="0"/>
        <v>1</v>
      </c>
      <c r="G20" s="1" t="b">
        <f t="shared" si="1"/>
        <v>1</v>
      </c>
    </row>
    <row r="21" spans="1:7" x14ac:dyDescent="0.2">
      <c r="A21" s="1" t="s">
        <v>2221</v>
      </c>
      <c r="B21" s="1">
        <v>2409</v>
      </c>
      <c r="C21" s="1" t="s">
        <v>14380</v>
      </c>
      <c r="D21" s="1">
        <v>2409</v>
      </c>
      <c r="E21" s="1" t="s">
        <v>14380</v>
      </c>
      <c r="F21" s="1" t="b">
        <f t="shared" si="0"/>
        <v>1</v>
      </c>
      <c r="G21" s="1" t="b">
        <f t="shared" si="1"/>
        <v>1</v>
      </c>
    </row>
    <row r="22" spans="1:7" x14ac:dyDescent="0.2">
      <c r="A22" s="1" t="s">
        <v>8731</v>
      </c>
      <c r="B22" s="1">
        <v>5420</v>
      </c>
      <c r="C22" s="1" t="s">
        <v>14380</v>
      </c>
      <c r="D22" s="1">
        <v>5420</v>
      </c>
      <c r="E22" s="1" t="s">
        <v>14380</v>
      </c>
      <c r="F22" s="1" t="b">
        <f t="shared" si="0"/>
        <v>1</v>
      </c>
      <c r="G22" s="1" t="b">
        <f t="shared" si="1"/>
        <v>1</v>
      </c>
    </row>
    <row r="23" spans="1:7" x14ac:dyDescent="0.2">
      <c r="A23" s="1" t="s">
        <v>2699</v>
      </c>
      <c r="B23" s="1">
        <v>12800</v>
      </c>
      <c r="C23" s="1" t="s">
        <v>14380</v>
      </c>
      <c r="D23" s="1">
        <v>12800</v>
      </c>
      <c r="E23" s="1" t="s">
        <v>14380</v>
      </c>
      <c r="F23" s="1" t="b">
        <f t="shared" si="0"/>
        <v>1</v>
      </c>
      <c r="G23" s="1" t="b">
        <f t="shared" si="1"/>
        <v>1</v>
      </c>
    </row>
    <row r="24" spans="1:7" x14ac:dyDescent="0.2">
      <c r="A24" s="1" t="s">
        <v>19033</v>
      </c>
      <c r="B24" s="1">
        <v>7697</v>
      </c>
      <c r="C24" s="1" t="s">
        <v>17735</v>
      </c>
      <c r="D24" s="1">
        <v>7697</v>
      </c>
      <c r="E24" s="1" t="s">
        <v>17735</v>
      </c>
      <c r="F24" s="1" t="b">
        <f t="shared" si="0"/>
        <v>1</v>
      </c>
      <c r="G24" s="1" t="b">
        <f t="shared" si="1"/>
        <v>1</v>
      </c>
    </row>
    <row r="27" spans="1:7" s="43" customFormat="1" x14ac:dyDescent="0.2">
      <c r="A27" s="46" t="s">
        <v>68</v>
      </c>
    </row>
    <row r="28" spans="1:7" s="44" customFormat="1" x14ac:dyDescent="0.2">
      <c r="A28" s="44" t="s">
        <v>61</v>
      </c>
      <c r="B28" s="44" t="s">
        <v>62</v>
      </c>
      <c r="C28" s="44" t="s">
        <v>5967</v>
      </c>
      <c r="D28" s="44" t="s">
        <v>143</v>
      </c>
      <c r="E28" s="44" t="s">
        <v>755</v>
      </c>
    </row>
    <row r="29" spans="1:7" customFormat="1" x14ac:dyDescent="0.2">
      <c r="C29" s="1"/>
    </row>
    <row r="30" spans="1:7" customFormat="1" x14ac:dyDescent="0.2">
      <c r="A30" s="1" t="s">
        <v>597</v>
      </c>
      <c r="B30">
        <v>-26649</v>
      </c>
      <c r="C30" s="1">
        <f>IF([1]!RLTKPos($A30,VLOOKUP("NET POSITION",RealTickCodes!$A$5:$B$100,2,FALSE), "All")="na",0, [1]!RLTKPos($A30,VLOOKUP("NET POSITION",RealTickCodes!$A$5:$B$100,2,FALSE), "All"))</f>
        <v>-7171</v>
      </c>
      <c r="D30">
        <f>SUMIF(FundManager!B:B,Trades!A30,FundManager!D:D)</f>
        <v>-7171</v>
      </c>
      <c r="E30">
        <v>26649</v>
      </c>
    </row>
    <row r="31" spans="1:7" customFormat="1" x14ac:dyDescent="0.2">
      <c r="A31" s="1" t="s">
        <v>1806</v>
      </c>
      <c r="B31">
        <v>-21649</v>
      </c>
      <c r="C31" s="1">
        <f>IF([1]!RLTKPos($A31,VLOOKUP("NET POSITION",RealTickCodes!$A$5:$B$100,2,FALSE), "All")="na",0, [1]!RLTKPos($A31,VLOOKUP("NET POSITION",RealTickCodes!$A$5:$B$100,2,FALSE), "All"))</f>
        <v>0</v>
      </c>
      <c r="D31">
        <f>SUMIF(FundManager!B:B,Trades!A31,FundManager!D:D)</f>
        <v>0</v>
      </c>
      <c r="E31">
        <v>21649</v>
      </c>
    </row>
    <row r="32" spans="1:7" customFormat="1" x14ac:dyDescent="0.2">
      <c r="A32" s="1" t="s">
        <v>2583</v>
      </c>
      <c r="B32">
        <v>-7532</v>
      </c>
      <c r="C32" s="1">
        <f>IF([1]!RLTKPos($A32,VLOOKUP("NET POSITION",RealTickCodes!$A$5:$B$100,2,FALSE), "All")="na",0, [1]!RLTKPos($A32,VLOOKUP("NET POSITION",RealTickCodes!$A$5:$B$100,2,FALSE), "All"))</f>
        <v>-7532</v>
      </c>
      <c r="D32">
        <f>SUMIF(FundManager!B:B,Trades!A32,FundManager!D:D)</f>
        <v>-7532</v>
      </c>
      <c r="E32">
        <v>0</v>
      </c>
    </row>
    <row r="33" spans="1:5" customFormat="1" x14ac:dyDescent="0.2">
      <c r="A33" s="1" t="s">
        <v>2221</v>
      </c>
      <c r="B33">
        <v>-2409</v>
      </c>
      <c r="C33" s="1">
        <f>IF([1]!RLTKPos($A33,VLOOKUP("NET POSITION",RealTickCodes!$A$5:$B$100,2,FALSE), "All")="na",0, [1]!RLTKPos($A33,VLOOKUP("NET POSITION",RealTickCodes!$A$5:$B$100,2,FALSE), "All"))</f>
        <v>0</v>
      </c>
      <c r="D33">
        <f>SUMIF(FundManager!B:B,Trades!A33,FundManager!D:D)</f>
        <v>0</v>
      </c>
      <c r="E33">
        <v>2409</v>
      </c>
    </row>
    <row r="34" spans="1:5" customFormat="1" x14ac:dyDescent="0.2">
      <c r="A34" s="1" t="s">
        <v>8731</v>
      </c>
      <c r="B34">
        <v>-5420</v>
      </c>
      <c r="C34" s="1">
        <f>IF([1]!RLTKPos($A34,VLOOKUP("NET POSITION",RealTickCodes!$A$5:$B$100,2,FALSE), "All")="na",0, [1]!RLTKPos($A34,VLOOKUP("NET POSITION",RealTickCodes!$A$5:$B$100,2,FALSE), "All"))</f>
        <v>0</v>
      </c>
      <c r="D34">
        <f>SUMIF(FundManager!B:B,Trades!A34,FundManager!D:D)</f>
        <v>0</v>
      </c>
      <c r="E34">
        <v>5420</v>
      </c>
    </row>
    <row r="35" spans="1:5" customFormat="1" x14ac:dyDescent="0.2">
      <c r="A35" s="1" t="s">
        <v>2699</v>
      </c>
      <c r="B35">
        <v>-12800</v>
      </c>
      <c r="C35" s="1">
        <f>IF([1]!RLTKPos($A35,VLOOKUP("NET POSITION",RealTickCodes!$A$5:$B$100,2,FALSE), "All")="na",0, [1]!RLTKPos($A35,VLOOKUP("NET POSITION",RealTickCodes!$A$5:$B$100,2,FALSE), "All"))</f>
        <v>0</v>
      </c>
      <c r="D35">
        <f>SUMIF(FundManager!B:B,Trades!A35,FundManager!D:D)</f>
        <v>0</v>
      </c>
      <c r="E35">
        <v>12800</v>
      </c>
    </row>
    <row r="36" spans="1:5" customFormat="1" x14ac:dyDescent="0.2">
      <c r="A36" s="1" t="s">
        <v>19033</v>
      </c>
      <c r="B36">
        <v>7697</v>
      </c>
      <c r="C36" s="1">
        <f>IF([1]!RLTKPos($A36,VLOOKUP("NET POSITION",RealTickCodes!$A$5:$B$100,2,FALSE), "All")="na",0, [1]!RLTKPos($A36,VLOOKUP("NET POSITION",RealTickCodes!$A$5:$B$100,2,FALSE), "All"))</f>
        <v>0</v>
      </c>
      <c r="D36">
        <f>SUMIF(FundManager!B:B,Trades!A36,FundManager!D:D)</f>
        <v>0</v>
      </c>
      <c r="E36">
        <v>-7697</v>
      </c>
    </row>
    <row r="37" spans="1:5" customFormat="1" x14ac:dyDescent="0.2">
      <c r="A37" s="1"/>
      <c r="C37" s="1"/>
    </row>
    <row r="38" spans="1:5" customFormat="1" x14ac:dyDescent="0.2">
      <c r="C38" s="1"/>
    </row>
    <row r="39" spans="1:5" s="43" customFormat="1" x14ac:dyDescent="0.2">
      <c r="A39" s="46" t="s">
        <v>67</v>
      </c>
    </row>
    <row r="40" spans="1:5" s="44" customFormat="1" x14ac:dyDescent="0.2">
      <c r="A40" s="44" t="s">
        <v>61</v>
      </c>
      <c r="B40" s="44" t="s">
        <v>62</v>
      </c>
      <c r="C40" s="44" t="s">
        <v>63</v>
      </c>
      <c r="D40" s="44" t="s">
        <v>7</v>
      </c>
      <c r="E40" s="44" t="s">
        <v>17159</v>
      </c>
    </row>
    <row r="42" spans="1:5" x14ac:dyDescent="0.2">
      <c r="A42" s="1" t="s">
        <v>597</v>
      </c>
      <c r="B42" s="1">
        <v>-26649</v>
      </c>
      <c r="C42" s="1" t="s">
        <v>43</v>
      </c>
      <c r="D42" s="1" t="s">
        <v>16007</v>
      </c>
      <c r="E42" s="1" t="s">
        <v>19031</v>
      </c>
    </row>
    <row r="43" spans="1:5" x14ac:dyDescent="0.2">
      <c r="A43" s="1" t="s">
        <v>1806</v>
      </c>
      <c r="B43" s="1">
        <v>-21649</v>
      </c>
      <c r="C43" s="1" t="s">
        <v>43</v>
      </c>
      <c r="D43" s="1" t="s">
        <v>16007</v>
      </c>
      <c r="E43" s="1" t="s">
        <v>19032</v>
      </c>
    </row>
    <row r="44" spans="1:5" x14ac:dyDescent="0.2">
      <c r="A44" s="1" t="s">
        <v>2583</v>
      </c>
      <c r="B44" s="1">
        <v>-7532</v>
      </c>
      <c r="C44" s="1" t="s">
        <v>44</v>
      </c>
      <c r="D44" s="1" t="s">
        <v>11944</v>
      </c>
      <c r="E44" s="1" t="s">
        <v>19058</v>
      </c>
    </row>
    <row r="45" spans="1:5" x14ac:dyDescent="0.2">
      <c r="A45" s="1" t="s">
        <v>2221</v>
      </c>
      <c r="B45" s="1">
        <v>-2409</v>
      </c>
      <c r="C45" s="1" t="s">
        <v>43</v>
      </c>
      <c r="D45" s="1" t="s">
        <v>16007</v>
      </c>
      <c r="E45" s="1" t="s">
        <v>19028</v>
      </c>
    </row>
    <row r="46" spans="1:5" x14ac:dyDescent="0.2">
      <c r="A46" s="1" t="s">
        <v>8731</v>
      </c>
      <c r="B46" s="1">
        <v>-5420</v>
      </c>
      <c r="C46" s="1" t="s">
        <v>43</v>
      </c>
      <c r="D46" s="1" t="s">
        <v>16007</v>
      </c>
      <c r="E46" s="1" t="s">
        <v>19029</v>
      </c>
    </row>
    <row r="47" spans="1:5" x14ac:dyDescent="0.2">
      <c r="A47" s="1" t="s">
        <v>2699</v>
      </c>
      <c r="B47" s="1">
        <v>-12800</v>
      </c>
      <c r="C47" s="1" t="s">
        <v>43</v>
      </c>
      <c r="D47" s="1" t="s">
        <v>16007</v>
      </c>
      <c r="E47" s="1" t="s">
        <v>19030</v>
      </c>
    </row>
    <row r="48" spans="1:5" x14ac:dyDescent="0.2">
      <c r="A48" s="1" t="s">
        <v>19033</v>
      </c>
      <c r="B48" s="1">
        <v>7697</v>
      </c>
      <c r="C48" s="1" t="s">
        <v>44</v>
      </c>
      <c r="D48" s="1" t="s">
        <v>16007</v>
      </c>
      <c r="E48" s="1" t="s">
        <v>19034</v>
      </c>
    </row>
  </sheetData>
  <sortState ref="A69:E75">
    <sortCondition ref="A69"/>
  </sortState>
  <mergeCells count="1">
    <mergeCell ref="C2:D2"/>
  </mergeCells>
  <conditionalFormatting sqref="G25:I25 I17:I24 F17:G24">
    <cfRule type="cellIs" dxfId="12" priority="4" operator="equal">
      <formula>FALSE</formula>
    </cfRule>
    <cfRule type="cellIs" dxfId="11" priority="5" operator="equal">
      <formula>TRUE</formula>
    </cfRule>
  </conditionalFormatting>
  <conditionalFormatting sqref="C29:C38">
    <cfRule type="cellIs" dxfId="10" priority="3" operator="notEqual">
      <formula>$D29</formula>
    </cfRule>
  </conditionalFormatting>
  <conditionalFormatting sqref="D29:D38">
    <cfRule type="cellIs" dxfId="9" priority="2" operator="notEqual">
      <formula>$C29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Group Box 1">
              <controlPr defaultSize="0" autoFill="0" autoPict="0">
                <anchor moveWithCells="1">
                  <from>
                    <xdr:col>4</xdr:col>
                    <xdr:colOff>733425</xdr:colOff>
                    <xdr:row>1</xdr:row>
                    <xdr:rowOff>95250</xdr:rowOff>
                  </from>
                  <to>
                    <xdr:col>9</xdr:col>
                    <xdr:colOff>409575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trd_GetDailyTrades">
                <anchor moveWithCells="1" sizeWithCells="1">
                  <from>
                    <xdr:col>4</xdr:col>
                    <xdr:colOff>847725</xdr:colOff>
                    <xdr:row>3</xdr:row>
                    <xdr:rowOff>123825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trd_GenerateRTBasket">
                <anchor moveWithCells="1" sizeWithCells="1">
                  <from>
                    <xdr:col>4</xdr:col>
                    <xdr:colOff>847725</xdr:colOff>
                    <xdr:row>7</xdr:row>
                    <xdr:rowOff>0</xdr:rowOff>
                  </from>
                  <to>
                    <xdr:col>5</xdr:col>
                    <xdr:colOff>381000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autoFill="0" autoPict="0" macro="[0]!trd_VerifyTrades">
                <anchor moveWithCells="1" sizeWithCells="1">
                  <from>
                    <xdr:col>5</xdr:col>
                    <xdr:colOff>647700</xdr:colOff>
                    <xdr:row>3</xdr:row>
                    <xdr:rowOff>133350</xdr:rowOff>
                  </from>
                  <to>
                    <xdr:col>6</xdr:col>
                    <xdr:colOff>838200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trd_Generate_FM_Base">
                <anchor moveWithCells="1" sizeWithCells="1">
                  <from>
                    <xdr:col>7</xdr:col>
                    <xdr:colOff>209550</xdr:colOff>
                    <xdr:row>3</xdr:row>
                    <xdr:rowOff>133350</xdr:rowOff>
                  </from>
                  <to>
                    <xdr:col>9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trd_Import_FM_Positions">
                <anchor moveWithCells="1" sizeWithCells="1">
                  <from>
                    <xdr:col>7</xdr:col>
                    <xdr:colOff>209550</xdr:colOff>
                    <xdr:row>7</xdr:row>
                    <xdr:rowOff>9525</xdr:rowOff>
                  </from>
                  <to>
                    <xdr:col>9</xdr:col>
                    <xdr:colOff>190500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Button 9">
              <controlPr defaultSize="0" autoFill="0" autoPict="0" macro="[0]!trdImportDailySummaryFiles">
                <anchor moveWithCells="1" sizeWithCells="1">
                  <from>
                    <xdr:col>5</xdr:col>
                    <xdr:colOff>628650</xdr:colOff>
                    <xdr:row>7</xdr:row>
                    <xdr:rowOff>9525</xdr:rowOff>
                  </from>
                  <to>
                    <xdr:col>6</xdr:col>
                    <xdr:colOff>819150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J28"/>
  <sheetViews>
    <sheetView zoomScale="70" zoomScaleNormal="70" workbookViewId="0">
      <selection activeCell="A2" sqref="A2"/>
    </sheetView>
  </sheetViews>
  <sheetFormatPr defaultRowHeight="12.75" x14ac:dyDescent="0.2"/>
  <cols>
    <col min="1" max="1" width="13.7109375" style="1" bestFit="1" customWidth="1"/>
    <col min="2" max="2" width="34.42578125" style="1" bestFit="1" customWidth="1"/>
    <col min="3" max="3" width="13.42578125" style="1" customWidth="1"/>
    <col min="4" max="4" width="13.140625" style="1" customWidth="1"/>
    <col min="5" max="5" width="31.28515625" style="1" customWidth="1"/>
    <col min="6" max="6" width="17.7109375" style="1" bestFit="1" customWidth="1"/>
    <col min="7" max="7" width="17.7109375" style="1" customWidth="1"/>
    <col min="8" max="8" width="17.42578125" style="1" customWidth="1"/>
    <col min="9" max="9" width="17" style="1" customWidth="1"/>
    <col min="10" max="10" width="18.42578125" style="1" customWidth="1"/>
    <col min="11" max="11" width="14.7109375" style="1" customWidth="1"/>
    <col min="12" max="16384" width="9.140625" style="1"/>
  </cols>
  <sheetData>
    <row r="1" spans="1:10" customFormat="1" x14ac:dyDescent="0.2"/>
    <row r="2" spans="1:10" customFormat="1" x14ac:dyDescent="0.2"/>
    <row r="3" spans="1:10" customFormat="1" x14ac:dyDescent="0.2">
      <c r="C3" s="1"/>
      <c r="D3" s="1"/>
      <c r="E3" s="1"/>
      <c r="F3" s="1"/>
    </row>
    <row r="4" spans="1:10" customFormat="1" ht="13.5" thickBot="1" x14ac:dyDescent="0.25">
      <c r="C4" s="1"/>
      <c r="D4" s="1"/>
      <c r="E4" s="1"/>
      <c r="F4" s="1"/>
    </row>
    <row r="5" spans="1:10" customFormat="1" ht="16.5" customHeight="1" thickBot="1" x14ac:dyDescent="0.3">
      <c r="B5" s="159" t="s">
        <v>18962</v>
      </c>
      <c r="C5" s="160"/>
      <c r="D5" s="1"/>
      <c r="E5" s="1"/>
      <c r="F5" s="1"/>
    </row>
    <row r="6" spans="1:10" customFormat="1" ht="16.5" customHeight="1" x14ac:dyDescent="0.2">
      <c r="B6" s="146" t="s">
        <v>18967</v>
      </c>
      <c r="C6" s="147">
        <f>COUNTIFS(G17:G1048576, "=FALSE")</f>
        <v>0</v>
      </c>
    </row>
    <row r="7" spans="1:10" customFormat="1" ht="16.5" customHeight="1" x14ac:dyDescent="0.2">
      <c r="B7" s="146" t="s">
        <v>18968</v>
      </c>
      <c r="C7" s="147">
        <f>COUNTIFS(H17:H1048576, "=FALSE")</f>
        <v>0</v>
      </c>
    </row>
    <row r="8" spans="1:10" customFormat="1" ht="16.5" customHeight="1" x14ac:dyDescent="0.2">
      <c r="B8" s="146" t="s">
        <v>18969</v>
      </c>
      <c r="C8" s="147">
        <f>COUNTIFS($I$17:$I$1048576, "=FALSE")</f>
        <v>0</v>
      </c>
    </row>
    <row r="9" spans="1:10" customFormat="1" ht="16.5" customHeight="1" thickBot="1" x14ac:dyDescent="0.25">
      <c r="B9" s="148" t="s">
        <v>18970</v>
      </c>
      <c r="C9" s="149">
        <f>COUNTIFS($J$17:$J$1048576, "=FALSE")</f>
        <v>0</v>
      </c>
    </row>
    <row r="10" spans="1:10" customFormat="1" x14ac:dyDescent="0.2"/>
    <row r="11" spans="1:10" customFormat="1" x14ac:dyDescent="0.2"/>
    <row r="12" spans="1:10" customFormat="1" x14ac:dyDescent="0.2"/>
    <row r="13" spans="1:10" customFormat="1" x14ac:dyDescent="0.2"/>
    <row r="14" spans="1:10" customFormat="1" x14ac:dyDescent="0.2"/>
    <row r="15" spans="1:10" s="144" customFormat="1" x14ac:dyDescent="0.2">
      <c r="A15" s="143" t="s">
        <v>18955</v>
      </c>
    </row>
    <row r="16" spans="1:10" s="145" customFormat="1" x14ac:dyDescent="0.2">
      <c r="A16" s="145" t="s">
        <v>18956</v>
      </c>
      <c r="B16" s="145" t="s">
        <v>18957</v>
      </c>
      <c r="C16" s="145" t="s">
        <v>18958</v>
      </c>
      <c r="D16" s="145" t="s">
        <v>18959</v>
      </c>
      <c r="E16" s="145" t="s">
        <v>18960</v>
      </c>
      <c r="F16" s="145" t="s">
        <v>18961</v>
      </c>
      <c r="G16" s="145" t="s">
        <v>18963</v>
      </c>
      <c r="H16" s="145" t="s">
        <v>18964</v>
      </c>
      <c r="I16" s="145" t="s">
        <v>18965</v>
      </c>
      <c r="J16" s="145" t="s">
        <v>18966</v>
      </c>
    </row>
    <row r="18" spans="1:10" x14ac:dyDescent="0.2">
      <c r="A18" s="1" t="s">
        <v>2309</v>
      </c>
      <c r="B18" s="1" t="s">
        <v>19040</v>
      </c>
      <c r="C18" s="1">
        <v>9543</v>
      </c>
      <c r="D18" s="1" t="s">
        <v>2309</v>
      </c>
      <c r="E18" s="1" t="s">
        <v>19040</v>
      </c>
      <c r="F18" s="1">
        <v>9543</v>
      </c>
      <c r="G18" s="1" t="b">
        <f>IF(ISNA(VLOOKUP(A18,$D$18:$E$1048576,2,FALSE)), FALSE, IF(VLOOKUP(A18,$D$18:$E$1048576,2,FALSE) = B18, TRUE, FALSE))</f>
        <v>1</v>
      </c>
      <c r="H18" s="1" t="b">
        <f>IF(ISNA(VLOOKUP(A18,$D$18:$F$1048576,3,FALSE) ), FALSE, IF(VLOOKUP(A18,$D$18:$F$1048576,3,FALSE) = C18, TRUE, FALSE))</f>
        <v>1</v>
      </c>
      <c r="I18" s="1" t="b">
        <f>IF(ISNA(VLOOKUP(D18,$A$18:$B$1048576,2,FALSE)), FALSE, IF(VLOOKUP(D18,$A$18:$B$1048576,2,FALSE) = E18, TRUE, FALSE))</f>
        <v>1</v>
      </c>
      <c r="J18" s="1" t="b">
        <f>IF(ISNA(VLOOKUP(D18,$A$18:$C$1048576,3,FALSE)), FALSE, IF(VLOOKUP(D18,$A$18:$C$1048576,3,FALSE) = F18, TRUE, FALSE))</f>
        <v>1</v>
      </c>
    </row>
    <row r="19" spans="1:10" x14ac:dyDescent="0.2">
      <c r="A19" s="1" t="s">
        <v>12920</v>
      </c>
      <c r="B19" s="1" t="s">
        <v>19039</v>
      </c>
      <c r="C19" s="1">
        <v>4303</v>
      </c>
      <c r="D19" s="1" t="s">
        <v>12920</v>
      </c>
      <c r="E19" s="1" t="s">
        <v>19039</v>
      </c>
      <c r="F19" s="1">
        <v>4303</v>
      </c>
      <c r="G19" s="1" t="b">
        <f>IF(ISNA(VLOOKUP(A19,$D$18:$E$1048576,2,FALSE)), FALSE, IF(VLOOKUP(A19,$D$18:$E$1048576,2,FALSE) = B19, TRUE, FALSE))</f>
        <v>1</v>
      </c>
      <c r="H19" s="1" t="b">
        <f>IF(ISNA(VLOOKUP(A19,$D$18:$F$1048576,3,FALSE) ), FALSE, IF(VLOOKUP(A19,$D$18:$F$1048576,3,FALSE) = C19, TRUE, FALSE))</f>
        <v>1</v>
      </c>
      <c r="I19" s="1" t="b">
        <f>IF(ISNA(VLOOKUP(D19,$A$18:$B$1048576,2,FALSE)), FALSE, IF(VLOOKUP(D19,$A$18:$B$1048576,2,FALSE) = E19, TRUE, FALSE))</f>
        <v>1</v>
      </c>
      <c r="J19" s="1" t="b">
        <f>IF(ISNA(VLOOKUP(D19,$A$18:$C$1048576,3,FALSE)), FALSE, IF(VLOOKUP(D19,$A$18:$C$1048576,3,FALSE) = F19, TRUE, FALSE))</f>
        <v>1</v>
      </c>
    </row>
    <row r="20" spans="1:10" x14ac:dyDescent="0.2">
      <c r="A20" s="1" t="s">
        <v>19041</v>
      </c>
      <c r="B20" s="1" t="s">
        <v>19044</v>
      </c>
      <c r="C20" s="1">
        <v>-26812</v>
      </c>
      <c r="D20" s="1" t="s">
        <v>19041</v>
      </c>
      <c r="E20" s="1" t="s">
        <v>19044</v>
      </c>
      <c r="F20" s="1">
        <v>-26812</v>
      </c>
      <c r="G20" s="1" t="b">
        <f>IF(ISNA(VLOOKUP(A20,$D$18:$E$1048576,2,FALSE)), FALSE, IF(VLOOKUP(A20,$D$18:$E$1048576,2,FALSE) = B20, TRUE, FALSE))</f>
        <v>1</v>
      </c>
      <c r="H20" s="1" t="b">
        <f>IF(ISNA(VLOOKUP(A20,$D$18:$F$1048576,3,FALSE) ), FALSE, IF(VLOOKUP(A20,$D$18:$F$1048576,3,FALSE) = C20, TRUE, FALSE))</f>
        <v>1</v>
      </c>
      <c r="I20" s="1" t="b">
        <f>IF(ISNA(VLOOKUP(D20,$A$18:$B$1048576,2,FALSE)), FALSE, IF(VLOOKUP(D20,$A$18:$B$1048576,2,FALSE) = E20, TRUE, FALSE))</f>
        <v>1</v>
      </c>
      <c r="J20" s="1" t="b">
        <f>IF(ISNA(VLOOKUP(D20,$A$18:$C$1048576,3,FALSE)), FALSE, IF(VLOOKUP(D20,$A$18:$C$1048576,3,FALSE) = F20, TRUE, FALSE))</f>
        <v>1</v>
      </c>
    </row>
    <row r="21" spans="1:10" x14ac:dyDescent="0.2">
      <c r="A21" s="1" t="s">
        <v>17055</v>
      </c>
      <c r="B21" s="1" t="s">
        <v>19048</v>
      </c>
      <c r="C21" s="1">
        <v>12477</v>
      </c>
      <c r="D21" s="1" t="s">
        <v>17055</v>
      </c>
      <c r="E21" s="1" t="s">
        <v>19048</v>
      </c>
      <c r="F21" s="1">
        <v>12477</v>
      </c>
      <c r="G21" s="1" t="b">
        <f>IF(ISNA(VLOOKUP(A21,$D$18:$E$1048576,2,FALSE)), FALSE, IF(VLOOKUP(A21,$D$18:$E$1048576,2,FALSE) = B21, TRUE, FALSE))</f>
        <v>1</v>
      </c>
      <c r="H21" s="1" t="b">
        <f>IF(ISNA(VLOOKUP(A21,$D$18:$F$1048576,3,FALSE) ), FALSE, IF(VLOOKUP(A21,$D$18:$F$1048576,3,FALSE) = C21, TRUE, FALSE))</f>
        <v>1</v>
      </c>
      <c r="I21" s="1" t="b">
        <f>IF(ISNA(VLOOKUP(D21,$A$18:$B$1048576,2,FALSE)), FALSE, IF(VLOOKUP(D21,$A$18:$B$1048576,2,FALSE) = E21, TRUE, FALSE))</f>
        <v>1</v>
      </c>
      <c r="J21" s="1" t="b">
        <f>IF(ISNA(VLOOKUP(D21,$A$18:$C$1048576,3,FALSE)), FALSE, IF(VLOOKUP(D21,$A$18:$C$1048576,3,FALSE) = F21, TRUE, FALSE))</f>
        <v>1</v>
      </c>
    </row>
    <row r="22" spans="1:10" x14ac:dyDescent="0.2">
      <c r="A22" s="1" t="s">
        <v>1080</v>
      </c>
      <c r="B22" s="1" t="s">
        <v>19046</v>
      </c>
      <c r="C22" s="1">
        <v>2980</v>
      </c>
      <c r="D22" s="1" t="s">
        <v>1080</v>
      </c>
      <c r="E22" s="1" t="s">
        <v>19046</v>
      </c>
      <c r="F22" s="1">
        <v>2980</v>
      </c>
      <c r="G22" s="1" t="b">
        <f>IF(ISNA(VLOOKUP(A22,$D$18:$E$1048576,2,FALSE)), FALSE, IF(VLOOKUP(A22,$D$18:$E$1048576,2,FALSE) = B22, TRUE, FALSE))</f>
        <v>1</v>
      </c>
      <c r="H22" s="1" t="b">
        <f>IF(ISNA(VLOOKUP(A22,$D$18:$F$1048576,3,FALSE) ), FALSE, IF(VLOOKUP(A22,$D$18:$F$1048576,3,FALSE) = C22, TRUE, FALSE))</f>
        <v>1</v>
      </c>
      <c r="I22" s="1" t="b">
        <f>IF(ISNA(VLOOKUP(D22,$A$18:$B$1048576,2,FALSE)), FALSE, IF(VLOOKUP(D22,$A$18:$B$1048576,2,FALSE) = E22, TRUE, FALSE))</f>
        <v>1</v>
      </c>
      <c r="J22" s="1" t="b">
        <f>IF(ISNA(VLOOKUP(D22,$A$18:$C$1048576,3,FALSE)), FALSE, IF(VLOOKUP(D22,$A$18:$C$1048576,3,FALSE) = F22, TRUE, FALSE))</f>
        <v>1</v>
      </c>
    </row>
    <row r="23" spans="1:10" x14ac:dyDescent="0.2">
      <c r="A23" s="1" t="s">
        <v>630</v>
      </c>
      <c r="B23" s="1" t="s">
        <v>19043</v>
      </c>
      <c r="C23" s="1">
        <v>-13541</v>
      </c>
      <c r="D23" s="1" t="s">
        <v>630</v>
      </c>
      <c r="E23" s="1" t="s">
        <v>19043</v>
      </c>
      <c r="F23" s="1">
        <v>-13541</v>
      </c>
      <c r="G23" s="1" t="b">
        <f>IF(ISNA(VLOOKUP(A23,$D$18:$E$1048576,2,FALSE)), FALSE, IF(VLOOKUP(A23,$D$18:$E$1048576,2,FALSE) = B23, TRUE, FALSE))</f>
        <v>1</v>
      </c>
      <c r="H23" s="1" t="b">
        <f>IF(ISNA(VLOOKUP(A23,$D$18:$F$1048576,3,FALSE) ), FALSE, IF(VLOOKUP(A23,$D$18:$F$1048576,3,FALSE) = C23, TRUE, FALSE))</f>
        <v>1</v>
      </c>
      <c r="I23" s="1" t="b">
        <f>IF(ISNA(VLOOKUP(D23,$A$18:$B$1048576,2,FALSE)), FALSE, IF(VLOOKUP(D23,$A$18:$B$1048576,2,FALSE) = E23, TRUE, FALSE))</f>
        <v>1</v>
      </c>
      <c r="J23" s="1" t="b">
        <f>IF(ISNA(VLOOKUP(D23,$A$18:$C$1048576,3,FALSE)), FALSE, IF(VLOOKUP(D23,$A$18:$C$1048576,3,FALSE) = F23, TRUE, FALSE))</f>
        <v>1</v>
      </c>
    </row>
    <row r="24" spans="1:10" x14ac:dyDescent="0.2">
      <c r="A24" s="1" t="s">
        <v>844</v>
      </c>
      <c r="B24" s="1" t="s">
        <v>19045</v>
      </c>
      <c r="C24" s="1">
        <v>-18000</v>
      </c>
      <c r="D24" s="1" t="s">
        <v>844</v>
      </c>
      <c r="E24" s="1" t="s">
        <v>19045</v>
      </c>
      <c r="F24" s="1">
        <v>-18000</v>
      </c>
      <c r="G24" s="1" t="b">
        <f>IF(ISNA(VLOOKUP(A24,$D$18:$E$1048576,2,FALSE)), FALSE, IF(VLOOKUP(A24,$D$18:$E$1048576,2,FALSE) = B24, TRUE, FALSE))</f>
        <v>1</v>
      </c>
      <c r="H24" s="1" t="b">
        <f>IF(ISNA(VLOOKUP(A24,$D$18:$F$1048576,3,FALSE) ), FALSE, IF(VLOOKUP(A24,$D$18:$F$1048576,3,FALSE) = C24, TRUE, FALSE))</f>
        <v>1</v>
      </c>
      <c r="I24" s="1" t="b">
        <f>IF(ISNA(VLOOKUP(D24,$A$18:$B$1048576,2,FALSE)), FALSE, IF(VLOOKUP(D24,$A$18:$B$1048576,2,FALSE) = E24, TRUE, FALSE))</f>
        <v>1</v>
      </c>
      <c r="J24" s="1" t="b">
        <f>IF(ISNA(VLOOKUP(D24,$A$18:$C$1048576,3,FALSE)), FALSE, IF(VLOOKUP(D24,$A$18:$C$1048576,3,FALSE) = F24, TRUE, FALSE))</f>
        <v>1</v>
      </c>
    </row>
    <row r="25" spans="1:10" x14ac:dyDescent="0.2">
      <c r="A25" s="1" t="s">
        <v>2308</v>
      </c>
      <c r="B25" s="1" t="s">
        <v>19038</v>
      </c>
      <c r="C25" s="1">
        <v>-11200</v>
      </c>
      <c r="D25" s="1" t="s">
        <v>2308</v>
      </c>
      <c r="E25" s="1" t="s">
        <v>19038</v>
      </c>
      <c r="F25" s="1">
        <v>-11200</v>
      </c>
      <c r="G25" s="1" t="b">
        <f>IF(ISNA(VLOOKUP(A25,$D$18:$E$1048576,2,FALSE)), FALSE, IF(VLOOKUP(A25,$D$18:$E$1048576,2,FALSE) = B25, TRUE, FALSE))</f>
        <v>1</v>
      </c>
      <c r="H25" s="1" t="b">
        <f>IF(ISNA(VLOOKUP(A25,$D$18:$F$1048576,3,FALSE) ), FALSE, IF(VLOOKUP(A25,$D$18:$F$1048576,3,FALSE) = C25, TRUE, FALSE))</f>
        <v>1</v>
      </c>
      <c r="I25" s="1" t="b">
        <f>IF(ISNA(VLOOKUP(D25,$A$18:$B$1048576,2,FALSE)), FALSE, IF(VLOOKUP(D25,$A$18:$B$1048576,2,FALSE) = E25, TRUE, FALSE))</f>
        <v>1</v>
      </c>
      <c r="J25" s="1" t="b">
        <f>IF(ISNA(VLOOKUP(D25,$A$18:$C$1048576,3,FALSE)), FALSE, IF(VLOOKUP(D25,$A$18:$C$1048576,3,FALSE) = F25, TRUE, FALSE))</f>
        <v>1</v>
      </c>
    </row>
    <row r="26" spans="1:10" x14ac:dyDescent="0.2">
      <c r="A26" s="1" t="s">
        <v>2583</v>
      </c>
      <c r="B26" s="1" t="s">
        <v>19058</v>
      </c>
      <c r="C26" s="1">
        <v>-7532</v>
      </c>
      <c r="D26" s="1" t="s">
        <v>2583</v>
      </c>
      <c r="E26" s="1" t="s">
        <v>19058</v>
      </c>
      <c r="F26" s="1">
        <v>-7532</v>
      </c>
      <c r="G26" s="1" t="b">
        <f>IF(ISNA(VLOOKUP(A26,$D$18:$E$1048576,2,FALSE)), FALSE, IF(VLOOKUP(A26,$D$18:$E$1048576,2,FALSE) = B26, TRUE, FALSE))</f>
        <v>1</v>
      </c>
      <c r="H26" s="1" t="b">
        <f>IF(ISNA(VLOOKUP(A26,$D$18:$F$1048576,3,FALSE) ), FALSE, IF(VLOOKUP(A26,$D$18:$F$1048576,3,FALSE) = C26, TRUE, FALSE))</f>
        <v>1</v>
      </c>
      <c r="I26" s="1" t="b">
        <f>IF(ISNA(VLOOKUP(D26,$A$18:$B$1048576,2,FALSE)), FALSE, IF(VLOOKUP(D26,$A$18:$B$1048576,2,FALSE) = E26, TRUE, FALSE))</f>
        <v>1</v>
      </c>
      <c r="J26" s="1" t="b">
        <f>IF(ISNA(VLOOKUP(D26,$A$18:$C$1048576,3,FALSE)), FALSE, IF(VLOOKUP(D26,$A$18:$C$1048576,3,FALSE) = F26, TRUE, FALSE))</f>
        <v>1</v>
      </c>
    </row>
    <row r="27" spans="1:10" x14ac:dyDescent="0.2">
      <c r="A27" s="1" t="s">
        <v>7888</v>
      </c>
      <c r="B27" s="1" t="s">
        <v>19049</v>
      </c>
      <c r="C27" s="1">
        <v>20358</v>
      </c>
      <c r="D27" s="1" t="s">
        <v>7888</v>
      </c>
      <c r="E27" s="1" t="s">
        <v>19049</v>
      </c>
      <c r="F27" s="1">
        <v>20358</v>
      </c>
      <c r="G27" s="1" t="b">
        <f>IF(ISNA(VLOOKUP(A27,$D$18:$E$1048576,2,FALSE)), FALSE, IF(VLOOKUP(A27,$D$18:$E$1048576,2,FALSE) = B27, TRUE, FALSE))</f>
        <v>1</v>
      </c>
      <c r="H27" s="1" t="b">
        <f>IF(ISNA(VLOOKUP(A27,$D$18:$F$1048576,3,FALSE) ), FALSE, IF(VLOOKUP(A27,$D$18:$F$1048576,3,FALSE) = C27, TRUE, FALSE))</f>
        <v>1</v>
      </c>
      <c r="I27" s="1" t="b">
        <f>IF(ISNA(VLOOKUP(D27,$A$18:$B$1048576,2,FALSE)), FALSE, IF(VLOOKUP(D27,$A$18:$B$1048576,2,FALSE) = E27, TRUE, FALSE))</f>
        <v>1</v>
      </c>
      <c r="J27" s="1" t="b">
        <f>IF(ISNA(VLOOKUP(D27,$A$18:$C$1048576,3,FALSE)), FALSE, IF(VLOOKUP(D27,$A$18:$C$1048576,3,FALSE) = F27, TRUE, FALSE))</f>
        <v>1</v>
      </c>
    </row>
    <row r="28" spans="1:10" x14ac:dyDescent="0.2">
      <c r="A28" s="1" t="s">
        <v>19042</v>
      </c>
      <c r="B28" s="1" t="s">
        <v>19047</v>
      </c>
      <c r="C28" s="1">
        <v>5262</v>
      </c>
      <c r="D28" s="1" t="s">
        <v>19042</v>
      </c>
      <c r="E28" s="1" t="s">
        <v>19047</v>
      </c>
      <c r="F28" s="1">
        <v>5262</v>
      </c>
      <c r="G28" s="1" t="b">
        <f>IF(ISNA(VLOOKUP(A28,$D$18:$E$1048576,2,FALSE)), FALSE, IF(VLOOKUP(A28,$D$18:$E$1048576,2,FALSE) = B28, TRUE, FALSE))</f>
        <v>1</v>
      </c>
      <c r="H28" s="1" t="b">
        <f>IF(ISNA(VLOOKUP(A28,$D$18:$F$1048576,3,FALSE) ), FALSE, IF(VLOOKUP(A28,$D$18:$F$1048576,3,FALSE) = C28, TRUE, FALSE))</f>
        <v>1</v>
      </c>
      <c r="I28" s="1" t="b">
        <f>IF(ISNA(VLOOKUP(D28,$A$18:$B$1048576,2,FALSE)), FALSE, IF(VLOOKUP(D28,$A$18:$B$1048576,2,FALSE) = E28, TRUE, FALSE))</f>
        <v>1</v>
      </c>
      <c r="J28" s="1" t="b">
        <f>IF(ISNA(VLOOKUP(D28,$A$18:$C$1048576,3,FALSE)), FALSE, IF(VLOOKUP(D28,$A$18:$C$1048576,3,FALSE) = F28, TRUE, FALSE))</f>
        <v>1</v>
      </c>
    </row>
  </sheetData>
  <sortState ref="D18:F28">
    <sortCondition ref="E18"/>
  </sortState>
  <mergeCells count="1">
    <mergeCell ref="B5:C5"/>
  </mergeCells>
  <conditionalFormatting sqref="F17:G17 G17:J1048576">
    <cfRule type="cellIs" dxfId="8" priority="14" operator="equal">
      <formula>FALSE</formula>
    </cfRule>
    <cfRule type="cellIs" dxfId="7" priority="15" operator="equal">
      <formula>TRUE</formula>
    </cfRule>
  </conditionalFormatting>
  <conditionalFormatting sqref="B5:C6">
    <cfRule type="expression" dxfId="6" priority="9">
      <formula>$C$6&gt;0</formula>
    </cfRule>
  </conditionalFormatting>
  <conditionalFormatting sqref="B7:C7">
    <cfRule type="expression" dxfId="5" priority="8">
      <formula>$C$7&gt;0</formula>
    </cfRule>
  </conditionalFormatting>
  <conditionalFormatting sqref="B5:C5">
    <cfRule type="expression" dxfId="4" priority="1">
      <formula>$C$9&gt;0</formula>
    </cfRule>
    <cfRule type="expression" dxfId="3" priority="2">
      <formula>$C$8&gt;0</formula>
    </cfRule>
    <cfRule type="expression" dxfId="2" priority="7">
      <formula>$C$7&gt;0</formula>
    </cfRule>
  </conditionalFormatting>
  <conditionalFormatting sqref="B8:C8">
    <cfRule type="expression" dxfId="1" priority="4">
      <formula>$C$8&gt;0</formula>
    </cfRule>
  </conditionalFormatting>
  <conditionalFormatting sqref="B9:C9">
    <cfRule type="expression" dxfId="0" priority="3">
      <formula>$C$9&gt;0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autoFill="0" autoPict="0" macro="[0]!vld_validate_fund_manager">
                <anchor moveWithCells="1" sizeWithCells="1">
                  <from>
                    <xdr:col>1</xdr:col>
                    <xdr:colOff>676275</xdr:colOff>
                    <xdr:row>1</xdr:row>
                    <xdr:rowOff>19050</xdr:rowOff>
                  </from>
                  <to>
                    <xdr:col>2</xdr:col>
                    <xdr:colOff>447675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242"/>
  <sheetViews>
    <sheetView zoomScale="85" zoomScaleNormal="85" workbookViewId="0">
      <selection sqref="A1:T9"/>
    </sheetView>
  </sheetViews>
  <sheetFormatPr defaultRowHeight="12.75" x14ac:dyDescent="0.2"/>
  <cols>
    <col min="6" max="6" width="10.5703125" style="4" bestFit="1" customWidth="1"/>
    <col min="10" max="10" width="9.140625" customWidth="1"/>
  </cols>
  <sheetData>
    <row r="1" spans="1:43" x14ac:dyDescent="0.2">
      <c r="A1" s="6" t="s">
        <v>11</v>
      </c>
      <c r="B1" s="87" t="s">
        <v>9</v>
      </c>
      <c r="C1" s="87" t="s">
        <v>7</v>
      </c>
      <c r="D1" s="87" t="s">
        <v>14</v>
      </c>
      <c r="E1" s="87" t="s">
        <v>14193</v>
      </c>
      <c r="F1" s="87" t="s">
        <v>10</v>
      </c>
      <c r="G1" s="87" t="s">
        <v>14195</v>
      </c>
      <c r="H1" s="87" t="s">
        <v>14194</v>
      </c>
      <c r="I1" s="87" t="s">
        <v>14362</v>
      </c>
      <c r="J1" s="87" t="s">
        <v>8</v>
      </c>
      <c r="K1" s="87" t="s">
        <v>9170</v>
      </c>
      <c r="L1" s="87" t="s">
        <v>9171</v>
      </c>
      <c r="M1" s="87" t="s">
        <v>5973</v>
      </c>
      <c r="N1" s="87" t="s">
        <v>14196</v>
      </c>
      <c r="O1" s="87" t="s">
        <v>14192</v>
      </c>
      <c r="P1" s="87" t="s">
        <v>7607</v>
      </c>
      <c r="Q1" s="87" t="s">
        <v>14197</v>
      </c>
      <c r="R1" s="87" t="s">
        <v>14483</v>
      </c>
      <c r="S1" s="87" t="s">
        <v>18308</v>
      </c>
      <c r="T1" s="87" t="s">
        <v>18309</v>
      </c>
    </row>
    <row r="2" spans="1:43" x14ac:dyDescent="0.2">
      <c r="A2" s="87" t="s">
        <v>17198</v>
      </c>
      <c r="B2" s="87" t="s">
        <v>597</v>
      </c>
      <c r="C2" s="87" t="s">
        <v>14380</v>
      </c>
      <c r="D2" s="135">
        <v>26649</v>
      </c>
      <c r="E2" s="135"/>
      <c r="F2" s="135">
        <v>26649</v>
      </c>
      <c r="G2" s="135"/>
      <c r="H2" s="135"/>
      <c r="I2" s="135"/>
      <c r="J2" s="136" t="s">
        <v>0</v>
      </c>
      <c r="K2" s="136">
        <v>0.3972222222222222</v>
      </c>
      <c r="L2" s="137">
        <v>0.66527777777777775</v>
      </c>
      <c r="M2" s="136" t="s">
        <v>5966</v>
      </c>
      <c r="N2" s="135" t="s">
        <v>19059</v>
      </c>
      <c r="O2" s="135" t="s">
        <v>17184</v>
      </c>
      <c r="P2" s="137" t="s">
        <v>19060</v>
      </c>
      <c r="Q2" s="138" t="s">
        <v>19061</v>
      </c>
      <c r="R2" s="137" t="s">
        <v>18706</v>
      </c>
      <c r="S2" s="137">
        <v>519655.5</v>
      </c>
      <c r="T2" s="136" t="s">
        <v>18310</v>
      </c>
      <c r="U2" s="3"/>
      <c r="V2" s="3"/>
      <c r="W2" s="3"/>
      <c r="X2" s="93"/>
      <c r="Y2" s="3"/>
      <c r="Z2" s="3"/>
      <c r="AC2" s="52"/>
      <c r="AD2" s="52"/>
      <c r="AE2" s="3"/>
      <c r="AF2" s="3"/>
      <c r="AG2" s="52"/>
      <c r="AI2" s="45"/>
      <c r="AJ2" s="3"/>
      <c r="AK2" s="3"/>
      <c r="AL2" s="3"/>
      <c r="AO2" s="45"/>
      <c r="AP2" s="3"/>
      <c r="AQ2" s="3"/>
    </row>
    <row r="3" spans="1:43" x14ac:dyDescent="0.2">
      <c r="A3" s="87" t="s">
        <v>17198</v>
      </c>
      <c r="B3" s="87" t="s">
        <v>1806</v>
      </c>
      <c r="C3" s="87" t="s">
        <v>14380</v>
      </c>
      <c r="D3" s="135">
        <v>21649</v>
      </c>
      <c r="E3" s="135"/>
      <c r="F3" s="135">
        <v>21649</v>
      </c>
      <c r="G3" s="135"/>
      <c r="H3" s="135"/>
      <c r="I3" s="135"/>
      <c r="J3" s="136" t="s">
        <v>0</v>
      </c>
      <c r="K3" s="136">
        <v>0.3972222222222222</v>
      </c>
      <c r="L3" s="137">
        <v>0.66527777777777775</v>
      </c>
      <c r="M3" s="136" t="s">
        <v>5966</v>
      </c>
      <c r="N3" s="135" t="s">
        <v>19062</v>
      </c>
      <c r="O3" s="135" t="s">
        <v>17184</v>
      </c>
      <c r="P3" s="139" t="s">
        <v>19060</v>
      </c>
      <c r="Q3" s="138" t="s">
        <v>19063</v>
      </c>
      <c r="R3" s="137" t="s">
        <v>18706</v>
      </c>
      <c r="S3" s="137">
        <v>885444.1</v>
      </c>
      <c r="T3" s="136" t="s">
        <v>18310</v>
      </c>
      <c r="U3" s="3"/>
      <c r="V3" s="3"/>
      <c r="W3" s="3"/>
      <c r="X3" s="3"/>
      <c r="Y3" s="3"/>
      <c r="Z3" s="45"/>
      <c r="AA3" s="45"/>
      <c r="AB3" s="45"/>
      <c r="AC3" s="52"/>
      <c r="AD3" s="52"/>
      <c r="AE3" s="3"/>
      <c r="AF3" s="3"/>
      <c r="AG3" s="45"/>
      <c r="AH3" s="45"/>
      <c r="AI3" s="45"/>
      <c r="AJ3" s="3"/>
      <c r="AK3" s="3"/>
      <c r="AL3" s="3"/>
      <c r="AM3" s="3"/>
      <c r="AN3" s="45"/>
      <c r="AO3" s="45"/>
      <c r="AP3" s="3"/>
      <c r="AQ3" s="3"/>
    </row>
    <row r="4" spans="1:43" x14ac:dyDescent="0.2">
      <c r="A4" s="87" t="s">
        <v>17198</v>
      </c>
      <c r="B4" s="87" t="s">
        <v>2583</v>
      </c>
      <c r="C4" s="87" t="s">
        <v>17620</v>
      </c>
      <c r="D4" s="135">
        <v>7532</v>
      </c>
      <c r="E4" s="135"/>
      <c r="F4" s="135">
        <v>7532</v>
      </c>
      <c r="G4" s="135"/>
      <c r="H4" s="135"/>
      <c r="I4" s="135"/>
      <c r="J4" s="136" t="s">
        <v>0</v>
      </c>
      <c r="K4" s="136">
        <v>0.3972222222222222</v>
      </c>
      <c r="L4" s="137">
        <v>0.66527777777777775</v>
      </c>
      <c r="M4" s="135" t="s">
        <v>5966</v>
      </c>
      <c r="N4" s="135" t="s">
        <v>19064</v>
      </c>
      <c r="O4" s="135" t="s">
        <v>17184</v>
      </c>
      <c r="P4" s="139" t="s">
        <v>19060</v>
      </c>
      <c r="Q4" s="138" t="s">
        <v>19065</v>
      </c>
      <c r="R4" s="137" t="s">
        <v>18706</v>
      </c>
      <c r="S4" s="137">
        <v>270398.8</v>
      </c>
      <c r="T4" s="136" t="s">
        <v>18310</v>
      </c>
      <c r="U4" s="3"/>
      <c r="V4" s="3"/>
      <c r="W4" s="3"/>
      <c r="X4" s="3"/>
      <c r="Y4" s="3"/>
      <c r="Z4" s="3"/>
      <c r="AA4" s="93"/>
      <c r="AD4" s="52"/>
      <c r="AE4" s="3"/>
      <c r="AF4" s="3"/>
      <c r="AG4" s="45"/>
      <c r="AH4" s="45"/>
      <c r="AI4" s="45"/>
      <c r="AJ4" s="3"/>
      <c r="AK4" s="45"/>
      <c r="AL4" s="3"/>
      <c r="AN4" s="45"/>
      <c r="AO4" s="45"/>
      <c r="AP4" s="3"/>
      <c r="AQ4" s="45"/>
    </row>
    <row r="5" spans="1:43" x14ac:dyDescent="0.2">
      <c r="A5" s="87" t="s">
        <v>17198</v>
      </c>
      <c r="B5" s="87" t="s">
        <v>2221</v>
      </c>
      <c r="C5" s="135" t="s">
        <v>14380</v>
      </c>
      <c r="D5" s="135">
        <v>2409</v>
      </c>
      <c r="E5" s="135"/>
      <c r="F5" s="135">
        <v>2409</v>
      </c>
      <c r="G5" s="135"/>
      <c r="H5" s="135"/>
      <c r="I5" s="135"/>
      <c r="J5" s="136" t="s">
        <v>0</v>
      </c>
      <c r="K5" s="136">
        <v>0.3972222222222222</v>
      </c>
      <c r="L5" s="137">
        <v>0.66527777777777775</v>
      </c>
      <c r="M5" s="135" t="s">
        <v>5966</v>
      </c>
      <c r="N5" s="135" t="s">
        <v>19066</v>
      </c>
      <c r="O5" s="135" t="s">
        <v>17184</v>
      </c>
      <c r="P5" s="137" t="s">
        <v>19060</v>
      </c>
      <c r="Q5" s="138" t="s">
        <v>19067</v>
      </c>
      <c r="R5" s="137" t="s">
        <v>18706</v>
      </c>
      <c r="S5" s="137">
        <v>189756.93</v>
      </c>
      <c r="T5" s="136" t="s">
        <v>18310</v>
      </c>
      <c r="U5" s="3"/>
      <c r="V5" s="3"/>
      <c r="W5" s="3"/>
      <c r="X5" s="3"/>
      <c r="Y5" s="3"/>
      <c r="Z5" s="93"/>
      <c r="AA5" s="93"/>
      <c r="AD5" s="52"/>
      <c r="AE5" s="3"/>
      <c r="AF5" s="3"/>
      <c r="AG5" s="3"/>
      <c r="AI5" s="45"/>
      <c r="AJ5" s="3"/>
      <c r="AK5" s="3"/>
      <c r="AL5" s="3"/>
      <c r="AO5" s="45"/>
      <c r="AP5" s="3"/>
    </row>
    <row r="6" spans="1:43" x14ac:dyDescent="0.2">
      <c r="A6" s="87" t="s">
        <v>17198</v>
      </c>
      <c r="B6" s="87" t="s">
        <v>8731</v>
      </c>
      <c r="C6" s="87" t="s">
        <v>14380</v>
      </c>
      <c r="D6" s="135">
        <v>5420</v>
      </c>
      <c r="E6" s="135"/>
      <c r="F6" s="135">
        <v>5420</v>
      </c>
      <c r="G6" s="135"/>
      <c r="H6" s="135"/>
      <c r="I6" s="135"/>
      <c r="J6" s="136" t="s">
        <v>0</v>
      </c>
      <c r="K6" s="136">
        <v>0.3972222222222222</v>
      </c>
      <c r="L6" s="137">
        <v>0.66527777777777775</v>
      </c>
      <c r="M6" s="135" t="s">
        <v>5966</v>
      </c>
      <c r="N6" s="135" t="s">
        <v>19068</v>
      </c>
      <c r="O6" s="135" t="s">
        <v>17184</v>
      </c>
      <c r="P6" s="139" t="s">
        <v>19060</v>
      </c>
      <c r="Q6" s="138" t="s">
        <v>19069</v>
      </c>
      <c r="R6" s="137" t="s">
        <v>18706</v>
      </c>
      <c r="S6" s="137">
        <v>168020</v>
      </c>
      <c r="T6" s="136" t="s">
        <v>18310</v>
      </c>
      <c r="U6" s="3"/>
      <c r="V6" s="3"/>
      <c r="W6" s="3"/>
      <c r="X6" s="3"/>
      <c r="Y6" s="3"/>
      <c r="Z6" s="3"/>
      <c r="AA6" s="93"/>
      <c r="AD6" s="52"/>
      <c r="AE6" s="3"/>
      <c r="AF6" s="3"/>
      <c r="AG6" s="3"/>
      <c r="AI6" s="45"/>
      <c r="AJ6" s="3"/>
      <c r="AK6" s="3"/>
      <c r="AL6" s="3"/>
      <c r="AM6" s="3"/>
      <c r="AO6" s="45"/>
      <c r="AP6" s="3"/>
    </row>
    <row r="7" spans="1:43" x14ac:dyDescent="0.2">
      <c r="A7" s="87" t="s">
        <v>17198</v>
      </c>
      <c r="B7" s="87" t="s">
        <v>2699</v>
      </c>
      <c r="C7" s="87" t="s">
        <v>14380</v>
      </c>
      <c r="D7" s="135">
        <v>12800</v>
      </c>
      <c r="E7" s="135"/>
      <c r="F7" s="135">
        <v>12800</v>
      </c>
      <c r="G7" s="135"/>
      <c r="H7" s="135"/>
      <c r="I7" s="135"/>
      <c r="J7" s="136" t="s">
        <v>0</v>
      </c>
      <c r="K7" s="136">
        <v>0.3972222222222222</v>
      </c>
      <c r="L7" s="137">
        <v>0.66527777777777775</v>
      </c>
      <c r="M7" s="135" t="s">
        <v>5966</v>
      </c>
      <c r="N7" s="135" t="s">
        <v>19070</v>
      </c>
      <c r="O7" s="135" t="s">
        <v>17184</v>
      </c>
      <c r="P7" s="139" t="s">
        <v>19060</v>
      </c>
      <c r="Q7" s="138" t="s">
        <v>19071</v>
      </c>
      <c r="R7" s="137" t="s">
        <v>18706</v>
      </c>
      <c r="S7" s="137">
        <v>249600</v>
      </c>
      <c r="T7" s="136" t="s">
        <v>18310</v>
      </c>
      <c r="U7" s="3"/>
      <c r="V7" s="3"/>
      <c r="W7" s="3"/>
      <c r="X7" s="93"/>
      <c r="Y7" s="3"/>
      <c r="Z7" s="93"/>
      <c r="AD7" s="45"/>
      <c r="AE7" s="3"/>
      <c r="AF7" s="3"/>
      <c r="AG7" s="52"/>
      <c r="AI7" s="45"/>
      <c r="AJ7" s="3"/>
      <c r="AK7" s="3"/>
      <c r="AL7" s="3"/>
      <c r="AO7" s="45"/>
      <c r="AP7" s="3"/>
    </row>
    <row r="8" spans="1:43" x14ac:dyDescent="0.2">
      <c r="A8" s="87" t="s">
        <v>17198</v>
      </c>
      <c r="B8" s="87" t="s">
        <v>19033</v>
      </c>
      <c r="C8" s="135" t="s">
        <v>17735</v>
      </c>
      <c r="D8" s="135">
        <v>7697</v>
      </c>
      <c r="E8" s="135"/>
      <c r="F8" s="140">
        <v>7697</v>
      </c>
      <c r="G8" s="135"/>
      <c r="H8" s="135"/>
      <c r="I8" s="141"/>
      <c r="J8" s="137" t="s">
        <v>0</v>
      </c>
      <c r="K8" s="136">
        <v>0.3972222222222222</v>
      </c>
      <c r="L8" s="136">
        <v>0.66527777777777775</v>
      </c>
      <c r="M8" s="135" t="s">
        <v>5966</v>
      </c>
      <c r="N8" s="135" t="s">
        <v>19072</v>
      </c>
      <c r="O8" s="135" t="s">
        <v>17184</v>
      </c>
      <c r="P8" s="137" t="s">
        <v>19060</v>
      </c>
      <c r="Q8" s="138" t="s">
        <v>19073</v>
      </c>
      <c r="R8" s="137" t="s">
        <v>18706</v>
      </c>
      <c r="S8" s="137">
        <v>269395</v>
      </c>
      <c r="T8" s="136" t="s">
        <v>18310</v>
      </c>
      <c r="U8" s="3"/>
      <c r="V8" s="3"/>
      <c r="W8" s="3"/>
      <c r="X8" s="3"/>
      <c r="Y8" s="3"/>
      <c r="Z8" s="93"/>
      <c r="AC8" s="3"/>
      <c r="AD8" s="52"/>
      <c r="AE8" s="3"/>
      <c r="AF8" s="3"/>
      <c r="AG8" s="3"/>
      <c r="AI8" s="3"/>
      <c r="AJ8" s="3"/>
      <c r="AK8" s="3"/>
      <c r="AL8" s="3"/>
      <c r="AM8" s="3"/>
      <c r="AP8" s="3"/>
    </row>
    <row r="9" spans="1:43" x14ac:dyDescent="0.2">
      <c r="A9" s="87"/>
      <c r="B9" s="135" t="s">
        <v>10705</v>
      </c>
      <c r="C9" s="135"/>
      <c r="D9" s="135"/>
      <c r="E9" s="135"/>
      <c r="F9" s="140">
        <v>84156</v>
      </c>
      <c r="G9" s="135"/>
      <c r="H9" s="135"/>
      <c r="I9" s="141"/>
      <c r="J9" s="137"/>
      <c r="K9" s="136"/>
      <c r="L9" s="136"/>
      <c r="M9" s="135"/>
      <c r="N9" s="135"/>
      <c r="O9" s="135"/>
      <c r="P9" s="137"/>
      <c r="Q9" s="138"/>
      <c r="R9" s="137"/>
      <c r="S9" s="137"/>
      <c r="T9" s="136"/>
      <c r="U9" s="3"/>
      <c r="V9" s="3"/>
      <c r="W9" s="3"/>
      <c r="X9" s="3"/>
      <c r="Y9" s="3"/>
      <c r="Z9" s="93"/>
      <c r="AD9" s="52"/>
      <c r="AE9" s="3"/>
      <c r="AF9" s="3"/>
      <c r="AG9" s="3"/>
      <c r="AI9" s="45"/>
      <c r="AJ9" s="3"/>
      <c r="AK9" s="3"/>
      <c r="AL9" s="3"/>
      <c r="AM9" s="3"/>
      <c r="AO9" s="45"/>
      <c r="AP9" s="3"/>
    </row>
    <row r="10" spans="1:43" x14ac:dyDescent="0.2">
      <c r="A10" s="87"/>
      <c r="B10" s="135"/>
      <c r="C10" s="135"/>
      <c r="D10" s="135"/>
      <c r="E10" s="135"/>
      <c r="F10" s="140"/>
      <c r="G10" s="135"/>
      <c r="H10" s="135"/>
      <c r="I10" s="141"/>
      <c r="J10" s="137"/>
      <c r="K10" s="136"/>
      <c r="L10" s="136"/>
      <c r="M10" s="135"/>
      <c r="N10" s="135"/>
      <c r="O10" s="135"/>
      <c r="P10" s="137"/>
      <c r="Q10" s="138"/>
      <c r="R10" s="137"/>
      <c r="S10" s="137"/>
      <c r="T10" s="136"/>
      <c r="U10" s="3"/>
      <c r="V10" s="3"/>
      <c r="W10" s="3"/>
      <c r="X10" s="93"/>
      <c r="Y10" s="3"/>
      <c r="Z10" s="93"/>
      <c r="AA10" s="93"/>
      <c r="AC10" s="3"/>
      <c r="AD10" s="52"/>
      <c r="AE10" s="3"/>
      <c r="AF10" s="3"/>
      <c r="AG10" s="52"/>
      <c r="AI10" s="3"/>
      <c r="AJ10" s="3"/>
      <c r="AK10" s="3"/>
      <c r="AL10" s="3"/>
      <c r="AO10" s="45"/>
      <c r="AP10" s="3"/>
    </row>
    <row r="11" spans="1:43" x14ac:dyDescent="0.2">
      <c r="A11" s="87"/>
      <c r="B11" s="135"/>
      <c r="C11" s="135"/>
      <c r="D11" s="135"/>
      <c r="E11" s="135"/>
      <c r="F11" s="140"/>
      <c r="G11" s="135"/>
      <c r="H11" s="135"/>
      <c r="I11" s="141"/>
      <c r="J11" s="137"/>
      <c r="K11" s="136"/>
      <c r="L11" s="136"/>
      <c r="M11" s="135"/>
      <c r="N11" s="135"/>
      <c r="O11" s="135"/>
      <c r="P11" s="137"/>
      <c r="Q11" s="138"/>
      <c r="R11" s="137"/>
      <c r="S11" s="137"/>
      <c r="T11" s="136"/>
      <c r="U11" s="3"/>
      <c r="V11" s="3"/>
      <c r="W11" s="3"/>
      <c r="X11" s="3"/>
      <c r="Y11" s="3"/>
      <c r="Z11" s="93"/>
      <c r="AA11" s="93"/>
      <c r="AD11" s="52"/>
      <c r="AE11" s="3"/>
      <c r="AF11" s="3"/>
      <c r="AG11" s="3"/>
      <c r="AJ11" s="3"/>
      <c r="AK11" s="3"/>
      <c r="AL11" s="3"/>
      <c r="AM11" s="3"/>
      <c r="AP11" s="3"/>
    </row>
    <row r="12" spans="1:43" x14ac:dyDescent="0.2">
      <c r="A12" s="87"/>
      <c r="B12" s="135"/>
      <c r="C12" s="135"/>
      <c r="D12" s="135"/>
      <c r="E12" s="135"/>
      <c r="F12" s="140"/>
      <c r="G12" s="135"/>
      <c r="H12" s="135"/>
      <c r="I12" s="141"/>
      <c r="J12" s="137"/>
      <c r="K12" s="136"/>
      <c r="L12" s="136"/>
      <c r="M12" s="135"/>
      <c r="N12" s="135"/>
      <c r="O12" s="135"/>
      <c r="P12" s="137"/>
      <c r="Q12" s="138"/>
      <c r="R12" s="137"/>
      <c r="S12" s="137"/>
      <c r="T12" s="136"/>
      <c r="U12" s="3"/>
      <c r="V12" s="3"/>
      <c r="W12" s="3"/>
      <c r="X12" s="3"/>
      <c r="Y12" s="3"/>
      <c r="Z12" s="93"/>
      <c r="AC12" s="45"/>
      <c r="AD12" s="3"/>
      <c r="AE12" s="52"/>
      <c r="AF12" s="3"/>
      <c r="AG12" s="3"/>
      <c r="AI12" s="45"/>
      <c r="AJ12" s="3"/>
      <c r="AL12" s="3"/>
      <c r="AM12" s="3"/>
      <c r="AO12" s="45"/>
      <c r="AP12" s="3"/>
    </row>
    <row r="13" spans="1:43" x14ac:dyDescent="0.2">
      <c r="A13" s="87"/>
      <c r="B13" s="135"/>
      <c r="C13" s="135"/>
      <c r="D13" s="135"/>
      <c r="E13" s="135"/>
      <c r="F13" s="140"/>
      <c r="G13" s="135"/>
      <c r="H13" s="135"/>
      <c r="I13" s="141"/>
      <c r="J13" s="137"/>
      <c r="K13" s="136"/>
      <c r="L13" s="136"/>
      <c r="M13" s="135"/>
      <c r="N13" s="135"/>
      <c r="O13" s="135"/>
      <c r="P13" s="137"/>
      <c r="Q13" s="138"/>
      <c r="R13" s="137"/>
      <c r="S13" s="137"/>
      <c r="T13" s="136"/>
      <c r="U13" s="3"/>
      <c r="V13" s="3"/>
      <c r="W13" s="3"/>
      <c r="X13" s="3"/>
      <c r="Y13" s="3"/>
      <c r="Z13" s="93"/>
      <c r="AD13" s="52"/>
      <c r="AE13" s="3"/>
      <c r="AF13" s="3"/>
      <c r="AG13" s="3"/>
      <c r="AI13" s="45"/>
      <c r="AJ13" s="3"/>
      <c r="AK13" s="3"/>
      <c r="AL13" s="3"/>
      <c r="AM13" s="3"/>
      <c r="AO13" s="45"/>
      <c r="AP13" s="3"/>
    </row>
    <row r="14" spans="1:43" x14ac:dyDescent="0.2">
      <c r="A14" s="87"/>
      <c r="B14" s="135"/>
      <c r="C14" s="135"/>
      <c r="D14" s="135"/>
      <c r="E14" s="135"/>
      <c r="F14" s="140"/>
      <c r="G14" s="135"/>
      <c r="H14" s="135"/>
      <c r="I14" s="141"/>
      <c r="J14" s="137"/>
      <c r="K14" s="136"/>
      <c r="L14" s="136"/>
      <c r="M14" s="136"/>
      <c r="N14" s="135"/>
      <c r="O14" s="135"/>
      <c r="P14" s="139"/>
      <c r="Q14" s="138"/>
      <c r="R14" s="137"/>
      <c r="S14" s="137"/>
      <c r="T14" s="136"/>
      <c r="U14" s="3"/>
      <c r="V14" s="3"/>
      <c r="W14" s="3"/>
      <c r="X14" s="3"/>
      <c r="Y14" s="3"/>
      <c r="Z14" s="3"/>
      <c r="AA14" s="93"/>
      <c r="AD14" s="52"/>
      <c r="AE14" s="3"/>
      <c r="AF14" s="3"/>
      <c r="AG14" s="3"/>
      <c r="AI14" s="3"/>
      <c r="AJ14" s="3"/>
      <c r="AK14" s="3"/>
      <c r="AL14" s="3"/>
      <c r="AM14" s="3"/>
      <c r="AO14" s="3"/>
      <c r="AP14" s="3"/>
    </row>
    <row r="15" spans="1:43" x14ac:dyDescent="0.2">
      <c r="A15" s="87"/>
      <c r="B15" s="135"/>
      <c r="C15" s="135"/>
      <c r="D15" s="135"/>
      <c r="E15" s="135"/>
      <c r="F15" s="140"/>
      <c r="G15" s="135"/>
      <c r="H15" s="135"/>
      <c r="I15" s="141"/>
      <c r="J15" s="137"/>
      <c r="K15" s="136"/>
      <c r="L15" s="136"/>
      <c r="M15" s="135"/>
      <c r="N15" s="135"/>
      <c r="O15" s="135"/>
      <c r="P15" s="137"/>
      <c r="Q15" s="138"/>
      <c r="R15" s="137"/>
      <c r="S15" s="137"/>
      <c r="T15" s="136"/>
      <c r="U15" s="3"/>
      <c r="V15" s="52"/>
      <c r="W15" s="3"/>
      <c r="X15" s="3"/>
      <c r="Y15" s="3"/>
      <c r="Z15" s="93"/>
      <c r="AD15" s="52"/>
      <c r="AE15" s="3"/>
      <c r="AF15" s="3"/>
      <c r="AG15" s="3"/>
      <c r="AI15" s="45"/>
      <c r="AJ15" s="3"/>
      <c r="AK15" s="3"/>
      <c r="AL15" s="3"/>
      <c r="AM15" s="3"/>
      <c r="AO15" s="45"/>
      <c r="AP15" s="3"/>
    </row>
    <row r="16" spans="1:43" x14ac:dyDescent="0.2">
      <c r="A16" s="87"/>
      <c r="B16" s="135"/>
      <c r="C16" s="135"/>
      <c r="D16" s="135"/>
      <c r="E16" s="135"/>
      <c r="F16" s="140"/>
      <c r="G16" s="135"/>
      <c r="H16" s="135"/>
      <c r="I16" s="141"/>
      <c r="J16" s="137"/>
      <c r="K16" s="136"/>
      <c r="L16" s="136"/>
      <c r="M16" s="135"/>
      <c r="N16" s="135"/>
      <c r="O16" s="135"/>
      <c r="P16" s="139"/>
      <c r="Q16" s="138"/>
      <c r="R16" s="137"/>
      <c r="S16" s="137"/>
      <c r="T16" s="136"/>
      <c r="U16" s="3"/>
      <c r="V16" s="3"/>
      <c r="W16" s="3"/>
      <c r="X16" s="93"/>
      <c r="Y16" s="3"/>
      <c r="Z16" s="93"/>
      <c r="AA16" s="93"/>
      <c r="AD16" s="52"/>
      <c r="AE16" s="3"/>
      <c r="AF16" s="3"/>
      <c r="AG16" s="52"/>
      <c r="AJ16" s="3"/>
      <c r="AK16" s="3"/>
      <c r="AL16" s="3"/>
      <c r="AP16" s="3"/>
    </row>
    <row r="17" spans="1:42" x14ac:dyDescent="0.2">
      <c r="A17" s="87"/>
      <c r="B17" s="87"/>
      <c r="C17" s="135"/>
      <c r="D17" s="135"/>
      <c r="E17" s="135"/>
      <c r="F17" s="140"/>
      <c r="G17" s="135"/>
      <c r="H17" s="135"/>
      <c r="I17" s="141"/>
      <c r="J17" s="137"/>
      <c r="K17" s="136"/>
      <c r="L17" s="136"/>
      <c r="M17" s="136"/>
      <c r="N17" s="136"/>
      <c r="O17" s="135"/>
      <c r="P17" s="139"/>
      <c r="Q17" s="138"/>
      <c r="R17" s="137"/>
      <c r="S17" s="137"/>
      <c r="T17" s="136"/>
      <c r="U17" s="3"/>
      <c r="V17" s="3"/>
      <c r="W17" s="3"/>
      <c r="X17" s="3"/>
      <c r="Y17" s="3"/>
      <c r="Z17" s="93"/>
      <c r="AD17" s="3"/>
      <c r="AE17" s="3"/>
      <c r="AF17" s="3"/>
      <c r="AG17" s="3"/>
      <c r="AJ17" s="3"/>
      <c r="AK17" s="3"/>
      <c r="AL17" s="3"/>
      <c r="AM17" s="3"/>
      <c r="AP17" s="3"/>
    </row>
    <row r="18" spans="1:42" x14ac:dyDescent="0.2">
      <c r="A18" s="87"/>
      <c r="B18" s="87"/>
      <c r="C18" s="135"/>
      <c r="D18" s="135"/>
      <c r="E18" s="135"/>
      <c r="F18" s="140"/>
      <c r="G18" s="135"/>
      <c r="H18" s="135"/>
      <c r="I18" s="141"/>
      <c r="J18" s="137"/>
      <c r="K18" s="136"/>
      <c r="L18" s="136"/>
      <c r="M18" s="135"/>
      <c r="N18" s="136"/>
      <c r="O18" s="135"/>
      <c r="P18" s="137"/>
      <c r="Q18" s="138"/>
      <c r="R18" s="137"/>
      <c r="S18" s="137"/>
      <c r="T18" s="136"/>
      <c r="U18" s="3"/>
      <c r="V18" s="52"/>
      <c r="W18" s="3"/>
      <c r="X18" s="3"/>
      <c r="Y18" s="3"/>
      <c r="Z18" s="84"/>
      <c r="AD18" s="52"/>
      <c r="AE18" s="52"/>
      <c r="AF18" s="3"/>
      <c r="AG18" s="3"/>
      <c r="AJ18" s="3"/>
      <c r="AL18" s="3"/>
      <c r="AM18" s="3"/>
      <c r="AP18" s="3"/>
    </row>
    <row r="19" spans="1:42" x14ac:dyDescent="0.2">
      <c r="A19" s="87"/>
      <c r="B19" s="87"/>
      <c r="C19" s="135"/>
      <c r="D19" s="135"/>
      <c r="E19" s="135"/>
      <c r="F19" s="140"/>
      <c r="G19" s="135"/>
      <c r="H19" s="135"/>
      <c r="I19" s="141"/>
      <c r="J19" s="137"/>
      <c r="K19" s="136"/>
      <c r="L19" s="136"/>
      <c r="M19" s="135"/>
      <c r="N19" s="136"/>
      <c r="O19" s="135"/>
      <c r="P19" s="137"/>
      <c r="Q19" s="138"/>
      <c r="R19" s="137"/>
      <c r="S19" s="137"/>
      <c r="T19" s="136"/>
      <c r="U19" s="3"/>
      <c r="V19" s="52"/>
      <c r="W19" s="3"/>
      <c r="X19" s="3"/>
      <c r="Y19" s="3"/>
      <c r="Z19" s="93"/>
      <c r="AD19" s="52"/>
      <c r="AE19" s="52"/>
      <c r="AF19" s="3"/>
      <c r="AG19" s="3"/>
      <c r="AJ19" s="3"/>
      <c r="AL19" s="3"/>
      <c r="AM19" s="3"/>
      <c r="AP19" s="3"/>
    </row>
    <row r="20" spans="1:42" x14ac:dyDescent="0.2">
      <c r="A20" s="87"/>
      <c r="B20" s="87"/>
      <c r="C20" s="135"/>
      <c r="D20" s="135"/>
      <c r="E20" s="135"/>
      <c r="F20" s="140"/>
      <c r="G20" s="135"/>
      <c r="H20" s="135"/>
      <c r="I20" s="141"/>
      <c r="J20" s="137"/>
      <c r="K20" s="136"/>
      <c r="L20" s="136"/>
      <c r="M20" s="135"/>
      <c r="N20" s="136"/>
      <c r="O20" s="135"/>
      <c r="P20" s="137"/>
      <c r="Q20" s="138"/>
      <c r="R20" s="137"/>
      <c r="S20" s="137"/>
      <c r="T20" s="136"/>
      <c r="U20" s="3"/>
      <c r="V20" s="3"/>
      <c r="W20" s="3"/>
      <c r="X20" s="3"/>
      <c r="Y20" s="3"/>
      <c r="Z20" s="93"/>
      <c r="AD20" s="52"/>
      <c r="AE20" s="3"/>
      <c r="AF20" s="3"/>
      <c r="AG20" s="3"/>
      <c r="AJ20" s="3"/>
      <c r="AK20" s="3"/>
      <c r="AL20" s="3"/>
      <c r="AM20" s="3"/>
      <c r="AP20" s="3"/>
    </row>
    <row r="21" spans="1:42" x14ac:dyDescent="0.2">
      <c r="A21" s="87"/>
      <c r="B21" s="87"/>
      <c r="C21" s="135"/>
      <c r="D21" s="135"/>
      <c r="E21" s="135"/>
      <c r="F21" s="140"/>
      <c r="G21" s="135"/>
      <c r="H21" s="135"/>
      <c r="I21" s="141"/>
      <c r="J21" s="137"/>
      <c r="K21" s="136"/>
      <c r="L21" s="136"/>
      <c r="M21" s="135"/>
      <c r="N21" s="136"/>
      <c r="O21" s="135"/>
      <c r="P21" s="137"/>
      <c r="Q21" s="138"/>
      <c r="R21" s="137"/>
      <c r="S21" s="137"/>
      <c r="T21" s="136"/>
      <c r="U21" s="3"/>
      <c r="V21" s="52"/>
      <c r="W21" s="3"/>
      <c r="X21" s="3"/>
      <c r="Y21" s="3"/>
      <c r="Z21" s="93"/>
      <c r="AD21" s="52"/>
      <c r="AE21" s="52"/>
      <c r="AF21" s="3"/>
      <c r="AG21" s="3"/>
      <c r="AJ21" s="3"/>
      <c r="AL21" s="3"/>
      <c r="AM21" s="3"/>
      <c r="AP21" s="3"/>
    </row>
    <row r="22" spans="1:42" x14ac:dyDescent="0.2">
      <c r="A22" s="87"/>
      <c r="B22" s="135"/>
      <c r="C22" s="135"/>
      <c r="D22" s="135"/>
      <c r="E22" s="135"/>
      <c r="F22" s="140"/>
      <c r="G22" s="135"/>
      <c r="H22" s="135"/>
      <c r="I22" s="141"/>
      <c r="J22" s="137"/>
      <c r="K22" s="136"/>
      <c r="L22" s="136"/>
      <c r="M22" s="135"/>
      <c r="N22" s="136"/>
      <c r="O22" s="135"/>
      <c r="P22" s="137"/>
      <c r="Q22" s="138"/>
      <c r="R22" s="137"/>
      <c r="S22" s="137"/>
      <c r="T22" s="136"/>
      <c r="U22" s="3"/>
      <c r="V22" s="3"/>
      <c r="W22" s="3"/>
      <c r="X22" s="93"/>
      <c r="Y22" s="3"/>
      <c r="Z22" s="93"/>
      <c r="AC22" s="3"/>
      <c r="AD22" s="52"/>
      <c r="AE22" s="3"/>
      <c r="AF22" s="3"/>
      <c r="AI22" s="3"/>
      <c r="AJ22" s="3"/>
      <c r="AK22" s="3"/>
      <c r="AL22" s="3"/>
      <c r="AO22" s="45"/>
      <c r="AP22" s="3"/>
    </row>
    <row r="23" spans="1:42" x14ac:dyDescent="0.2">
      <c r="A23" s="87"/>
      <c r="B23" s="87"/>
      <c r="C23" s="135"/>
      <c r="D23" s="135"/>
      <c r="E23" s="135"/>
      <c r="F23" s="140"/>
      <c r="G23" s="135"/>
      <c r="H23" s="135"/>
      <c r="I23" s="141"/>
      <c r="J23" s="137"/>
      <c r="K23" s="136"/>
      <c r="L23" s="136"/>
      <c r="M23" s="135"/>
      <c r="N23" s="136"/>
      <c r="O23" s="135"/>
      <c r="P23" s="137"/>
      <c r="Q23" s="138"/>
      <c r="R23" s="137"/>
      <c r="S23" s="137"/>
      <c r="T23" s="136"/>
      <c r="U23" s="3"/>
      <c r="V23" s="52"/>
      <c r="W23" s="3"/>
      <c r="X23" s="3"/>
      <c r="Y23" s="3"/>
      <c r="Z23" s="93"/>
      <c r="AD23" s="52"/>
      <c r="AE23" s="52"/>
      <c r="AF23" s="3"/>
      <c r="AG23" s="3"/>
      <c r="AH23" s="3"/>
      <c r="AI23" s="45"/>
      <c r="AJ23" s="3"/>
      <c r="AL23" s="3"/>
      <c r="AM23" s="3"/>
      <c r="AN23" s="3"/>
      <c r="AO23" s="45"/>
      <c r="AP23" s="3"/>
    </row>
    <row r="24" spans="1:42" x14ac:dyDescent="0.2">
      <c r="A24" s="87"/>
      <c r="B24" s="135"/>
      <c r="C24" s="135"/>
      <c r="D24" s="135"/>
      <c r="E24" s="135"/>
      <c r="F24" s="140"/>
      <c r="G24" s="135"/>
      <c r="H24" s="135"/>
      <c r="I24" s="141"/>
      <c r="J24" s="137"/>
      <c r="K24" s="136"/>
      <c r="L24" s="136"/>
      <c r="M24" s="135"/>
      <c r="N24" s="136"/>
      <c r="O24" s="135"/>
      <c r="P24" s="139"/>
      <c r="Q24" s="138"/>
      <c r="R24" s="137"/>
      <c r="S24" s="137"/>
      <c r="T24" s="136"/>
      <c r="U24" s="3"/>
      <c r="V24" s="93"/>
      <c r="W24" s="3"/>
      <c r="X24" s="93"/>
      <c r="Y24" s="3"/>
      <c r="Z24" s="93"/>
      <c r="AD24" s="52"/>
      <c r="AE24" s="52"/>
      <c r="AF24" s="3"/>
      <c r="AG24" s="52"/>
      <c r="AJ24" s="3"/>
      <c r="AL24" s="3"/>
      <c r="AP24" s="3"/>
    </row>
    <row r="25" spans="1:42" x14ac:dyDescent="0.2">
      <c r="A25" s="87"/>
      <c r="B25" s="87"/>
      <c r="C25" s="135"/>
      <c r="D25" s="135"/>
      <c r="E25" s="135"/>
      <c r="F25" s="140"/>
      <c r="G25" s="135"/>
      <c r="H25" s="135"/>
      <c r="I25" s="141"/>
      <c r="J25" s="137"/>
      <c r="K25" s="136"/>
      <c r="L25" s="136"/>
      <c r="M25" s="135"/>
      <c r="N25" s="136"/>
      <c r="O25" s="135"/>
      <c r="P25" s="137"/>
      <c r="Q25" s="138"/>
      <c r="R25" s="87"/>
      <c r="S25" s="137"/>
      <c r="T25" s="136"/>
      <c r="U25" s="3"/>
      <c r="V25" s="3"/>
      <c r="W25" s="3"/>
      <c r="X25" s="93"/>
      <c r="Y25" s="3"/>
      <c r="Z25" s="93"/>
      <c r="AD25" s="52"/>
      <c r="AE25" s="3"/>
      <c r="AF25" s="3"/>
      <c r="AG25" s="52"/>
      <c r="AJ25" s="3"/>
      <c r="AK25" s="3"/>
      <c r="AL25" s="3"/>
      <c r="AP25" s="3"/>
    </row>
    <row r="26" spans="1:42" x14ac:dyDescent="0.2">
      <c r="A26" s="87"/>
      <c r="B26" s="87"/>
      <c r="C26" s="135"/>
      <c r="D26" s="135"/>
      <c r="E26" s="135"/>
      <c r="F26" s="140"/>
      <c r="G26" s="135"/>
      <c r="H26" s="135"/>
      <c r="I26" s="141"/>
      <c r="J26" s="137"/>
      <c r="K26" s="136"/>
      <c r="L26" s="136"/>
      <c r="M26" s="135"/>
      <c r="N26" s="136"/>
      <c r="O26" s="135"/>
      <c r="P26" s="137"/>
      <c r="Q26" s="138"/>
      <c r="R26" s="137"/>
      <c r="S26" s="137"/>
      <c r="T26" s="136"/>
      <c r="U26" s="3"/>
      <c r="V26" s="3"/>
      <c r="W26" s="3"/>
      <c r="X26" s="93"/>
      <c r="Y26" s="3"/>
      <c r="Z26" s="93"/>
      <c r="AD26" s="52"/>
      <c r="AE26" s="3"/>
      <c r="AF26" s="3"/>
      <c r="AG26" s="52"/>
      <c r="AJ26" s="3"/>
      <c r="AL26" s="3"/>
      <c r="AP26" s="3"/>
    </row>
    <row r="27" spans="1:42" x14ac:dyDescent="0.2">
      <c r="A27" s="87"/>
      <c r="B27" s="87"/>
      <c r="C27" s="135"/>
      <c r="D27" s="135"/>
      <c r="E27" s="135"/>
      <c r="F27" s="140"/>
      <c r="G27" s="135"/>
      <c r="H27" s="135"/>
      <c r="I27" s="141"/>
      <c r="J27" s="137"/>
      <c r="K27" s="136"/>
      <c r="L27" s="136"/>
      <c r="M27" s="135"/>
      <c r="N27" s="135"/>
      <c r="O27" s="135"/>
      <c r="P27" s="137"/>
      <c r="Q27" s="138"/>
      <c r="R27" s="137"/>
      <c r="S27" s="137"/>
      <c r="T27" s="136"/>
      <c r="V27" s="3"/>
      <c r="W27" s="3"/>
      <c r="X27" s="3"/>
      <c r="Y27" s="3"/>
      <c r="Z27" s="93"/>
      <c r="AD27" s="52"/>
      <c r="AE27" s="3"/>
      <c r="AF27" s="3"/>
      <c r="AG27" s="3"/>
      <c r="AJ27" s="3"/>
      <c r="AK27" s="3"/>
      <c r="AL27" s="3"/>
      <c r="AM27" s="3"/>
      <c r="AP27" s="3"/>
    </row>
    <row r="28" spans="1:42" x14ac:dyDescent="0.2">
      <c r="A28" s="87"/>
      <c r="B28" s="87"/>
      <c r="C28" s="135"/>
      <c r="D28" s="135"/>
      <c r="E28" s="135"/>
      <c r="F28" s="140"/>
      <c r="G28" s="135"/>
      <c r="H28" s="135"/>
      <c r="I28" s="141"/>
      <c r="J28" s="137"/>
      <c r="K28" s="136"/>
      <c r="L28" s="136"/>
      <c r="M28" s="135"/>
      <c r="N28" s="136"/>
      <c r="O28" s="135"/>
      <c r="P28" s="137"/>
      <c r="Q28" s="138"/>
      <c r="R28" s="87"/>
      <c r="S28" s="137"/>
      <c r="T28" s="136"/>
      <c r="V28" s="93"/>
      <c r="W28" s="3"/>
      <c r="X28" s="93"/>
      <c r="Y28" s="3"/>
      <c r="Z28" s="93"/>
      <c r="AD28" s="52"/>
      <c r="AE28" s="52"/>
      <c r="AF28" s="3"/>
      <c r="AG28" s="52"/>
      <c r="AJ28" s="3"/>
      <c r="AL28" s="3"/>
      <c r="AP28" s="3"/>
    </row>
    <row r="29" spans="1:42" x14ac:dyDescent="0.2">
      <c r="A29" s="87"/>
      <c r="B29" s="87"/>
      <c r="C29" s="135"/>
      <c r="D29" s="135"/>
      <c r="E29" s="135"/>
      <c r="F29" s="140"/>
      <c r="G29" s="135"/>
      <c r="H29" s="135"/>
      <c r="I29" s="141"/>
      <c r="J29" s="137"/>
      <c r="K29" s="136"/>
      <c r="L29" s="136"/>
      <c r="M29" s="135"/>
      <c r="N29" s="136"/>
      <c r="O29" s="135"/>
      <c r="P29" s="137"/>
      <c r="Q29" s="138"/>
      <c r="R29" s="87"/>
      <c r="S29" s="137"/>
      <c r="T29" s="135"/>
      <c r="V29" s="3"/>
      <c r="W29" s="52"/>
      <c r="X29" s="3"/>
      <c r="Y29" s="3"/>
      <c r="Z29" s="93"/>
      <c r="AD29" s="52"/>
      <c r="AE29" s="3"/>
      <c r="AG29" s="3"/>
      <c r="AI29" s="45"/>
      <c r="AJ29" s="3"/>
      <c r="AK29" s="3"/>
      <c r="AM29" s="3"/>
      <c r="AO29" s="45"/>
      <c r="AP29" s="3"/>
    </row>
    <row r="30" spans="1:42" x14ac:dyDescent="0.2">
      <c r="A30" s="87"/>
      <c r="B30" s="87"/>
      <c r="C30" s="135"/>
      <c r="D30" s="135"/>
      <c r="E30" s="135"/>
      <c r="F30" s="140"/>
      <c r="G30" s="135"/>
      <c r="H30" s="135"/>
      <c r="I30" s="141"/>
      <c r="J30" s="137"/>
      <c r="K30" s="136"/>
      <c r="L30" s="136"/>
      <c r="M30" s="135"/>
      <c r="N30" s="136"/>
      <c r="O30" s="135"/>
      <c r="P30" s="137"/>
      <c r="Q30" s="138"/>
      <c r="R30" s="137"/>
      <c r="S30" s="137"/>
      <c r="T30" s="135"/>
      <c r="V30" s="93"/>
      <c r="W30" s="3"/>
      <c r="X30" s="93"/>
      <c r="Y30" s="3"/>
      <c r="Z30" s="93"/>
      <c r="AD30" s="52"/>
      <c r="AE30" s="52"/>
      <c r="AF30" s="3"/>
      <c r="AG30" s="52"/>
      <c r="AI30" s="45"/>
      <c r="AJ30" s="3"/>
      <c r="AL30" s="3"/>
      <c r="AO30" s="45"/>
      <c r="AP30" s="3"/>
    </row>
    <row r="31" spans="1:42" x14ac:dyDescent="0.2">
      <c r="A31" s="87"/>
      <c r="B31" s="135"/>
      <c r="C31" s="135"/>
      <c r="D31" s="135"/>
      <c r="E31" s="135"/>
      <c r="F31" s="140"/>
      <c r="G31" s="135"/>
      <c r="H31" s="135"/>
      <c r="I31" s="141"/>
      <c r="J31" s="137"/>
      <c r="K31" s="136"/>
      <c r="L31" s="136"/>
      <c r="M31" s="135"/>
      <c r="N31" s="136"/>
      <c r="O31" s="135"/>
      <c r="P31" s="137"/>
      <c r="Q31" s="138"/>
      <c r="R31" s="137"/>
      <c r="S31" s="137"/>
      <c r="T31" s="135"/>
      <c r="V31" s="3"/>
      <c r="W31" s="3"/>
      <c r="X31" s="3"/>
      <c r="Y31" s="3"/>
      <c r="Z31" s="93"/>
      <c r="AD31" s="52"/>
      <c r="AE31" s="3"/>
      <c r="AF31" s="3"/>
      <c r="AG31" s="3"/>
      <c r="AJ31" s="3"/>
      <c r="AK31" s="3"/>
      <c r="AL31" s="3"/>
      <c r="AP31" s="3"/>
    </row>
    <row r="32" spans="1:42" x14ac:dyDescent="0.2">
      <c r="A32" s="87"/>
      <c r="B32" s="87"/>
      <c r="C32" s="135"/>
      <c r="D32" s="135"/>
      <c r="E32" s="135"/>
      <c r="F32" s="140"/>
      <c r="G32" s="135"/>
      <c r="H32" s="135"/>
      <c r="I32" s="141"/>
      <c r="J32" s="137"/>
      <c r="K32" s="136"/>
      <c r="L32" s="136"/>
      <c r="M32" s="135"/>
      <c r="N32" s="136"/>
      <c r="O32" s="135"/>
      <c r="P32" s="139"/>
      <c r="Q32" s="138"/>
      <c r="R32" s="137"/>
      <c r="S32" s="137"/>
      <c r="T32" s="135"/>
      <c r="V32" s="93"/>
      <c r="W32" s="3"/>
      <c r="X32" s="3"/>
      <c r="Y32" s="3"/>
      <c r="Z32" s="93"/>
      <c r="AD32" s="52"/>
      <c r="AE32" s="52"/>
      <c r="AF32" s="3"/>
      <c r="AG32" s="3"/>
      <c r="AJ32" s="3"/>
      <c r="AL32" s="3"/>
      <c r="AM32" s="3"/>
      <c r="AP32" s="3"/>
    </row>
    <row r="33" spans="1:43" x14ac:dyDescent="0.2">
      <c r="A33" s="87"/>
      <c r="B33" s="87"/>
      <c r="C33" s="135"/>
      <c r="D33" s="135"/>
      <c r="E33" s="135"/>
      <c r="F33" s="140"/>
      <c r="G33" s="135"/>
      <c r="H33" s="135"/>
      <c r="I33" s="141"/>
      <c r="J33" s="137"/>
      <c r="K33" s="136"/>
      <c r="L33" s="136"/>
      <c r="M33" s="135"/>
      <c r="N33" s="136"/>
      <c r="O33" s="135"/>
      <c r="P33" s="139"/>
      <c r="Q33" s="138"/>
      <c r="R33" s="137"/>
      <c r="S33" s="137"/>
      <c r="T33" s="135"/>
      <c r="V33" s="3"/>
      <c r="W33" s="3"/>
      <c r="X33" s="93"/>
      <c r="Y33" s="3"/>
      <c r="Z33" s="93"/>
      <c r="AD33" s="52"/>
      <c r="AE33" s="3"/>
      <c r="AF33" s="3"/>
      <c r="AG33" s="52"/>
      <c r="AI33" s="45"/>
      <c r="AJ33" s="3"/>
      <c r="AK33" s="3"/>
      <c r="AL33" s="3"/>
      <c r="AO33" s="45"/>
      <c r="AP33" s="3"/>
    </row>
    <row r="34" spans="1:43" x14ac:dyDescent="0.2">
      <c r="A34" s="87"/>
      <c r="B34" s="87"/>
      <c r="C34" s="135"/>
      <c r="D34" s="135"/>
      <c r="E34" s="135"/>
      <c r="F34" s="140"/>
      <c r="G34" s="135"/>
      <c r="H34" s="135"/>
      <c r="I34" s="141"/>
      <c r="J34" s="137"/>
      <c r="K34" s="136"/>
      <c r="L34" s="136"/>
      <c r="M34" s="135"/>
      <c r="N34" s="136"/>
      <c r="O34" s="135"/>
      <c r="P34" s="137"/>
      <c r="Q34" s="138"/>
      <c r="R34" s="137"/>
      <c r="S34" s="137"/>
      <c r="T34" s="135"/>
      <c r="V34" s="93"/>
      <c r="W34" s="3"/>
      <c r="X34" s="3"/>
      <c r="Y34" s="3"/>
      <c r="Z34" s="93"/>
      <c r="AD34" s="52"/>
      <c r="AE34" s="52"/>
      <c r="AF34" s="3"/>
      <c r="AG34" s="3"/>
      <c r="AJ34" s="3"/>
      <c r="AL34" s="3"/>
      <c r="AM34" s="3"/>
      <c r="AP34" s="3"/>
    </row>
    <row r="35" spans="1:43" x14ac:dyDescent="0.2">
      <c r="A35" s="87"/>
      <c r="B35" s="87"/>
      <c r="C35" s="135"/>
      <c r="D35" s="135"/>
      <c r="E35" s="135"/>
      <c r="F35" s="140"/>
      <c r="G35" s="135"/>
      <c r="H35" s="135"/>
      <c r="I35" s="141"/>
      <c r="J35" s="137"/>
      <c r="K35" s="136"/>
      <c r="L35" s="136"/>
      <c r="M35" s="135"/>
      <c r="N35" s="136"/>
      <c r="O35" s="135"/>
      <c r="P35" s="137"/>
      <c r="Q35" s="138"/>
      <c r="R35" s="137"/>
      <c r="S35" s="137"/>
      <c r="T35" s="135"/>
      <c r="V35" s="3"/>
      <c r="W35" s="3"/>
      <c r="X35" s="93"/>
      <c r="Y35" s="3"/>
      <c r="Z35" s="93"/>
      <c r="AD35" s="52"/>
      <c r="AE35" s="3"/>
      <c r="AF35" s="3"/>
      <c r="AG35" s="52"/>
      <c r="AI35" s="45"/>
      <c r="AJ35" s="3"/>
      <c r="AK35" s="3"/>
      <c r="AL35" s="3"/>
      <c r="AO35" s="45"/>
      <c r="AP35" s="3"/>
    </row>
    <row r="36" spans="1:43" x14ac:dyDescent="0.2">
      <c r="A36" s="87"/>
      <c r="B36" s="87"/>
      <c r="C36" s="135"/>
      <c r="D36" s="135"/>
      <c r="E36" s="135"/>
      <c r="F36" s="140"/>
      <c r="G36" s="135"/>
      <c r="H36" s="135"/>
      <c r="I36" s="141"/>
      <c r="J36" s="137"/>
      <c r="K36" s="136"/>
      <c r="L36" s="136"/>
      <c r="M36" s="135"/>
      <c r="N36" s="136"/>
      <c r="O36" s="135"/>
      <c r="P36" s="135"/>
      <c r="Q36" s="138"/>
      <c r="R36" s="137"/>
      <c r="S36" s="137"/>
      <c r="T36" s="135"/>
      <c r="V36" s="93"/>
      <c r="W36" s="3"/>
      <c r="X36" s="3"/>
      <c r="Y36" s="3"/>
      <c r="Z36" s="93"/>
      <c r="AD36" s="52"/>
      <c r="AE36" s="52"/>
      <c r="AF36" s="3"/>
      <c r="AG36" s="45"/>
      <c r="AH36" s="45"/>
      <c r="AI36" s="45"/>
      <c r="AJ36" s="3"/>
      <c r="AK36" s="45"/>
      <c r="AL36" s="3"/>
      <c r="AM36" s="3"/>
      <c r="AN36" s="45"/>
      <c r="AO36" s="45"/>
      <c r="AP36" s="3"/>
      <c r="AQ36" s="45"/>
    </row>
    <row r="37" spans="1:43" x14ac:dyDescent="0.2">
      <c r="A37" s="87"/>
      <c r="B37" s="87"/>
      <c r="C37" s="135"/>
      <c r="D37" s="135"/>
      <c r="E37" s="135"/>
      <c r="F37" s="140"/>
      <c r="G37" s="135"/>
      <c r="H37" s="135"/>
      <c r="I37" s="141"/>
      <c r="J37" s="137"/>
      <c r="K37" s="136"/>
      <c r="L37" s="136"/>
      <c r="M37" s="135"/>
      <c r="N37" s="136"/>
      <c r="O37" s="135"/>
      <c r="P37" s="137"/>
      <c r="Q37" s="138"/>
      <c r="R37" s="87"/>
      <c r="S37" s="137"/>
      <c r="T37" s="135"/>
      <c r="V37" s="93"/>
      <c r="W37" s="3"/>
      <c r="X37" s="93"/>
      <c r="Y37" s="3"/>
      <c r="Z37" s="93"/>
      <c r="AD37" s="52"/>
      <c r="AE37" s="52"/>
      <c r="AF37" s="3"/>
      <c r="AG37" s="52"/>
      <c r="AJ37" s="3"/>
      <c r="AL37" s="3"/>
      <c r="AP37" s="3"/>
    </row>
    <row r="38" spans="1:43" x14ac:dyDescent="0.2">
      <c r="A38" s="87"/>
      <c r="B38" s="87"/>
      <c r="C38" s="135"/>
      <c r="D38" s="135"/>
      <c r="E38" s="135"/>
      <c r="F38" s="140"/>
      <c r="G38" s="135"/>
      <c r="H38" s="135"/>
      <c r="I38" s="141"/>
      <c r="J38" s="137"/>
      <c r="K38" s="136"/>
      <c r="L38" s="136"/>
      <c r="M38" s="135"/>
      <c r="N38" s="136"/>
      <c r="O38" s="135"/>
      <c r="P38" s="137"/>
      <c r="Q38" s="138"/>
      <c r="R38" s="137"/>
      <c r="S38" s="137"/>
      <c r="T38" s="135"/>
      <c r="V38" s="3"/>
      <c r="W38" s="3"/>
      <c r="X38" s="93"/>
      <c r="Y38" s="3"/>
      <c r="Z38" s="93"/>
      <c r="AD38" s="52"/>
      <c r="AE38" s="3"/>
      <c r="AF38" s="3"/>
      <c r="AG38" s="52"/>
      <c r="AJ38" s="3"/>
      <c r="AK38" s="3"/>
      <c r="AL38" s="3"/>
      <c r="AP38" s="3"/>
    </row>
    <row r="39" spans="1:43" x14ac:dyDescent="0.2">
      <c r="A39" s="87"/>
      <c r="B39" s="87"/>
      <c r="C39" s="135"/>
      <c r="D39" s="135"/>
      <c r="E39" s="135"/>
      <c r="F39" s="140"/>
      <c r="G39" s="135"/>
      <c r="H39" s="135"/>
      <c r="I39" s="141"/>
      <c r="J39" s="137"/>
      <c r="K39" s="136"/>
      <c r="L39" s="136"/>
      <c r="M39" s="135"/>
      <c r="N39" s="136"/>
      <c r="O39" s="135"/>
      <c r="P39" s="137"/>
      <c r="Q39" s="138"/>
      <c r="R39" s="137"/>
      <c r="S39" s="137"/>
      <c r="T39" s="136"/>
      <c r="V39" s="93"/>
      <c r="W39" s="3"/>
      <c r="X39" s="3"/>
      <c r="Y39" s="3"/>
      <c r="AD39" s="52"/>
      <c r="AE39" s="52"/>
      <c r="AF39" s="3"/>
      <c r="AG39" s="45"/>
      <c r="AH39" s="45"/>
      <c r="AI39" s="45"/>
      <c r="AJ39" s="3"/>
      <c r="AL39" s="3"/>
      <c r="AM39" s="3"/>
      <c r="AN39" s="45"/>
      <c r="AO39" s="45"/>
      <c r="AP39" s="3"/>
    </row>
    <row r="40" spans="1:43" x14ac:dyDescent="0.2">
      <c r="A40" s="87"/>
      <c r="B40" s="87"/>
      <c r="C40" s="135"/>
      <c r="D40" s="135"/>
      <c r="E40" s="135"/>
      <c r="F40" s="140"/>
      <c r="G40" s="135"/>
      <c r="H40" s="135"/>
      <c r="I40" s="141"/>
      <c r="J40" s="137"/>
      <c r="K40" s="136"/>
      <c r="L40" s="136"/>
      <c r="M40" s="135"/>
      <c r="N40" s="136"/>
      <c r="O40" s="135"/>
      <c r="P40" s="137"/>
      <c r="Q40" s="138"/>
      <c r="R40" s="137"/>
      <c r="S40" s="137"/>
      <c r="T40" s="135"/>
      <c r="V40" s="3"/>
      <c r="W40" s="3"/>
      <c r="X40" s="3"/>
      <c r="Y40" s="3"/>
      <c r="Z40" s="93"/>
      <c r="AD40" s="52"/>
      <c r="AE40" s="3"/>
      <c r="AF40" s="3"/>
      <c r="AG40" s="3"/>
      <c r="AI40" s="45"/>
      <c r="AJ40" s="3"/>
      <c r="AK40" s="3"/>
      <c r="AL40" s="3"/>
      <c r="AM40" s="3"/>
      <c r="AO40" s="45"/>
      <c r="AP40" s="3"/>
    </row>
    <row r="41" spans="1:43" x14ac:dyDescent="0.2">
      <c r="A41" s="87"/>
      <c r="B41" s="87"/>
      <c r="C41" s="135"/>
      <c r="D41" s="135"/>
      <c r="E41" s="135"/>
      <c r="F41" s="140"/>
      <c r="G41" s="135"/>
      <c r="H41" s="135"/>
      <c r="I41" s="141"/>
      <c r="J41" s="137"/>
      <c r="K41" s="136"/>
      <c r="L41" s="136"/>
      <c r="M41" s="135"/>
      <c r="N41" s="135"/>
      <c r="O41" s="135"/>
      <c r="P41" s="139"/>
      <c r="Q41" s="138"/>
      <c r="R41" s="137"/>
      <c r="S41" s="137"/>
      <c r="T41" s="135"/>
      <c r="V41" s="3"/>
      <c r="W41" s="3"/>
      <c r="X41" s="93"/>
      <c r="Y41" s="3"/>
      <c r="Z41" s="93"/>
      <c r="AA41" s="93"/>
      <c r="AD41" s="52"/>
      <c r="AE41" s="3"/>
      <c r="AF41" s="3"/>
      <c r="AG41" s="52"/>
      <c r="AI41" s="45"/>
      <c r="AJ41" s="3"/>
      <c r="AK41" s="3"/>
      <c r="AL41" s="3"/>
      <c r="AO41" s="45"/>
      <c r="AP41" s="3"/>
    </row>
    <row r="42" spans="1:43" x14ac:dyDescent="0.2">
      <c r="A42" s="87"/>
      <c r="B42" s="87"/>
      <c r="C42" s="135"/>
      <c r="D42" s="135"/>
      <c r="E42" s="135"/>
      <c r="F42" s="140"/>
      <c r="G42" s="135"/>
      <c r="H42" s="135"/>
      <c r="I42" s="141"/>
      <c r="J42" s="137"/>
      <c r="K42" s="136"/>
      <c r="L42" s="136"/>
      <c r="M42" s="135"/>
      <c r="N42" s="136"/>
      <c r="O42" s="135"/>
      <c r="P42" s="139"/>
      <c r="Q42" s="138"/>
      <c r="R42" s="137"/>
      <c r="S42" s="137"/>
      <c r="T42" s="135"/>
      <c r="V42" s="93"/>
      <c r="W42" s="3"/>
      <c r="X42" s="3"/>
      <c r="Y42" s="3"/>
      <c r="Z42" s="93"/>
      <c r="AD42" s="52"/>
      <c r="AE42" s="52"/>
      <c r="AF42" s="3"/>
      <c r="AG42" s="3"/>
      <c r="AJ42" s="3"/>
      <c r="AL42" s="3"/>
      <c r="AM42" s="3"/>
      <c r="AP42" s="3"/>
    </row>
    <row r="43" spans="1:43" x14ac:dyDescent="0.2">
      <c r="A43" s="87"/>
      <c r="B43" s="87"/>
      <c r="C43" s="135"/>
      <c r="D43" s="135"/>
      <c r="E43" s="135"/>
      <c r="F43" s="140"/>
      <c r="G43" s="135"/>
      <c r="H43" s="135"/>
      <c r="I43" s="141"/>
      <c r="J43" s="137"/>
      <c r="K43" s="136"/>
      <c r="L43" s="136"/>
      <c r="M43" s="135"/>
      <c r="N43" s="136"/>
      <c r="O43" s="135"/>
      <c r="P43" s="139"/>
      <c r="Q43" s="138"/>
      <c r="R43" s="137"/>
      <c r="S43" s="137"/>
      <c r="T43" s="135"/>
      <c r="V43" s="3"/>
      <c r="W43" s="3"/>
      <c r="X43" s="93"/>
      <c r="Y43" s="3"/>
      <c r="Z43" s="93"/>
      <c r="AD43" s="52"/>
      <c r="AE43" s="3"/>
      <c r="AF43" s="3"/>
      <c r="AG43" s="52"/>
      <c r="AI43" s="45"/>
      <c r="AJ43" s="3"/>
      <c r="AK43" s="3"/>
      <c r="AL43" s="3"/>
      <c r="AO43" s="45"/>
      <c r="AP43" s="3"/>
    </row>
    <row r="44" spans="1:43" x14ac:dyDescent="0.2">
      <c r="A44" s="87"/>
      <c r="B44" s="87"/>
      <c r="C44" s="135"/>
      <c r="D44" s="135"/>
      <c r="E44" s="135"/>
      <c r="F44" s="140"/>
      <c r="G44" s="135"/>
      <c r="H44" s="135"/>
      <c r="I44" s="141"/>
      <c r="J44" s="137"/>
      <c r="K44" s="136"/>
      <c r="L44" s="136"/>
      <c r="M44" s="135"/>
      <c r="N44" s="136"/>
      <c r="O44" s="135"/>
      <c r="P44" s="137"/>
      <c r="Q44" s="138"/>
      <c r="R44" s="87"/>
      <c r="S44" s="137"/>
      <c r="T44" s="136"/>
      <c r="V44" s="93"/>
      <c r="W44" s="3"/>
      <c r="X44" s="3"/>
      <c r="Y44" s="3"/>
      <c r="Z44" s="93"/>
      <c r="AD44" s="52"/>
      <c r="AE44" s="52"/>
      <c r="AF44" s="3"/>
      <c r="AG44" s="3"/>
      <c r="AJ44" s="3"/>
      <c r="AL44" s="3"/>
      <c r="AM44" s="3"/>
      <c r="AP44" s="3"/>
    </row>
    <row r="45" spans="1:43" x14ac:dyDescent="0.2">
      <c r="A45" s="87"/>
      <c r="B45" s="87"/>
      <c r="C45" s="135"/>
      <c r="D45" s="135"/>
      <c r="E45" s="135"/>
      <c r="F45" s="140"/>
      <c r="G45" s="135"/>
      <c r="H45" s="135"/>
      <c r="I45" s="141"/>
      <c r="J45" s="137"/>
      <c r="K45" s="136"/>
      <c r="L45" s="136"/>
      <c r="M45" s="135"/>
      <c r="N45" s="136"/>
      <c r="O45" s="135"/>
      <c r="P45" s="137"/>
      <c r="Q45" s="138"/>
      <c r="R45" s="137"/>
      <c r="S45" s="137"/>
      <c r="T45" s="135"/>
      <c r="V45" s="3"/>
      <c r="W45" s="3"/>
      <c r="X45" s="3"/>
      <c r="Y45" s="3"/>
      <c r="AD45" s="52"/>
      <c r="AE45" s="3"/>
      <c r="AF45" s="3"/>
      <c r="AG45" s="3"/>
      <c r="AI45" s="45"/>
      <c r="AJ45" s="3"/>
      <c r="AK45" s="3"/>
      <c r="AL45" s="3"/>
      <c r="AM45" s="3"/>
      <c r="AO45" s="45"/>
      <c r="AP45" s="3"/>
    </row>
    <row r="46" spans="1:43" x14ac:dyDescent="0.2">
      <c r="A46" s="87"/>
      <c r="B46" s="87"/>
      <c r="C46" s="135"/>
      <c r="D46" s="135"/>
      <c r="E46" s="135"/>
      <c r="F46" s="140"/>
      <c r="G46" s="135"/>
      <c r="H46" s="135"/>
      <c r="I46" s="141"/>
      <c r="J46" s="137"/>
      <c r="K46" s="136"/>
      <c r="L46" s="136"/>
      <c r="M46" s="135"/>
      <c r="N46" s="136"/>
      <c r="O46" s="135"/>
      <c r="P46" s="135"/>
      <c r="Q46" s="138"/>
      <c r="R46" s="87"/>
      <c r="S46" s="137"/>
      <c r="T46" s="135"/>
      <c r="V46" s="3"/>
      <c r="W46" s="3"/>
      <c r="X46" s="93"/>
      <c r="Y46" s="3"/>
      <c r="Z46" s="93"/>
      <c r="AD46" s="52"/>
      <c r="AE46" s="3"/>
      <c r="AF46" s="3"/>
      <c r="AG46" s="52"/>
      <c r="AJ46" s="3"/>
      <c r="AK46" s="3"/>
      <c r="AP46" s="3"/>
    </row>
    <row r="47" spans="1:43" x14ac:dyDescent="0.2">
      <c r="A47" s="87"/>
      <c r="B47" s="87"/>
      <c r="C47" s="135"/>
      <c r="D47" s="135"/>
      <c r="E47" s="135"/>
      <c r="F47" s="140"/>
      <c r="G47" s="135"/>
      <c r="H47" s="135"/>
      <c r="I47" s="141"/>
      <c r="J47" s="137"/>
      <c r="K47" s="136"/>
      <c r="L47" s="136"/>
      <c r="M47" s="135"/>
      <c r="N47" s="136"/>
      <c r="O47" s="135"/>
      <c r="P47" s="139"/>
      <c r="Q47" s="138"/>
      <c r="R47" s="137"/>
      <c r="S47" s="137"/>
      <c r="T47" s="135"/>
      <c r="V47" s="93"/>
      <c r="W47" s="3"/>
      <c r="X47" s="3"/>
      <c r="Y47" s="3"/>
      <c r="Z47" s="93"/>
      <c r="AD47" s="52"/>
      <c r="AE47" s="52"/>
      <c r="AF47" s="3"/>
      <c r="AG47" s="3"/>
      <c r="AJ47" s="3"/>
      <c r="AL47" s="3"/>
      <c r="AM47" s="3"/>
      <c r="AP47" s="3"/>
    </row>
    <row r="48" spans="1:43" x14ac:dyDescent="0.2">
      <c r="A48" s="87"/>
      <c r="B48" s="87"/>
      <c r="C48" s="135"/>
      <c r="D48" s="135"/>
      <c r="E48" s="135"/>
      <c r="F48" s="140"/>
      <c r="G48" s="135"/>
      <c r="H48" s="135"/>
      <c r="I48" s="141"/>
      <c r="J48" s="137"/>
      <c r="K48" s="136"/>
      <c r="L48" s="136"/>
      <c r="M48" s="135"/>
      <c r="N48" s="136"/>
      <c r="O48" s="135"/>
      <c r="P48" s="139"/>
      <c r="Q48" s="138"/>
      <c r="R48" s="87"/>
      <c r="S48" s="137"/>
      <c r="T48" s="135"/>
      <c r="V48" s="3"/>
      <c r="W48" s="3"/>
      <c r="X48" s="93"/>
      <c r="Y48" s="3"/>
      <c r="Z48" s="93"/>
      <c r="AD48" s="52"/>
      <c r="AE48" s="3"/>
      <c r="AF48" s="3"/>
      <c r="AG48" s="52"/>
      <c r="AJ48" s="3"/>
      <c r="AK48" s="3"/>
      <c r="AL48" s="3"/>
      <c r="AP48" s="3"/>
    </row>
    <row r="49" spans="1:42" x14ac:dyDescent="0.2">
      <c r="A49" s="87"/>
      <c r="B49" s="87"/>
      <c r="C49" s="135"/>
      <c r="D49" s="135"/>
      <c r="E49" s="135"/>
      <c r="F49" s="140"/>
      <c r="G49" s="135"/>
      <c r="H49" s="135"/>
      <c r="I49" s="141"/>
      <c r="J49" s="137"/>
      <c r="K49" s="136"/>
      <c r="L49" s="136"/>
      <c r="M49" s="135"/>
      <c r="N49" s="136"/>
      <c r="O49" s="135"/>
      <c r="P49" s="139"/>
      <c r="Q49" s="138"/>
      <c r="R49" s="137"/>
      <c r="S49" s="137"/>
      <c r="T49" s="136"/>
      <c r="V49" s="3"/>
      <c r="W49" s="3"/>
      <c r="X49" s="3"/>
      <c r="Y49" s="3"/>
      <c r="Z49" s="93"/>
      <c r="AD49" s="52"/>
      <c r="AE49" s="3"/>
      <c r="AF49" s="3"/>
      <c r="AG49" s="3"/>
      <c r="AJ49" s="3"/>
      <c r="AK49" s="3"/>
      <c r="AL49" s="3"/>
      <c r="AM49" s="3"/>
      <c r="AP49" s="3"/>
    </row>
    <row r="50" spans="1:42" x14ac:dyDescent="0.2">
      <c r="A50" s="87"/>
      <c r="B50" s="87"/>
      <c r="C50" s="135"/>
      <c r="D50" s="135"/>
      <c r="E50" s="135"/>
      <c r="F50" s="140"/>
      <c r="G50" s="135"/>
      <c r="H50" s="135"/>
      <c r="I50" s="141"/>
      <c r="J50" s="137"/>
      <c r="K50" s="136"/>
      <c r="L50" s="136"/>
      <c r="M50" s="135"/>
      <c r="N50" s="135"/>
      <c r="O50" s="135"/>
      <c r="P50" s="139"/>
      <c r="Q50" s="138"/>
      <c r="R50" s="87"/>
      <c r="S50" s="137"/>
      <c r="T50" s="136"/>
      <c r="V50" s="3"/>
      <c r="W50" s="3"/>
      <c r="X50" s="93"/>
      <c r="Y50" s="3"/>
      <c r="AD50" s="52"/>
      <c r="AE50" s="3"/>
      <c r="AF50" s="3"/>
      <c r="AJ50" s="3"/>
      <c r="AK50" s="3"/>
      <c r="AL50" s="3"/>
      <c r="AP50" s="3"/>
    </row>
    <row r="51" spans="1:42" x14ac:dyDescent="0.2">
      <c r="A51" s="87"/>
      <c r="B51" s="87"/>
      <c r="C51" s="135"/>
      <c r="D51" s="135"/>
      <c r="E51" s="135"/>
      <c r="F51" s="140"/>
      <c r="G51" s="135"/>
      <c r="H51" s="135"/>
      <c r="I51" s="141"/>
      <c r="J51" s="137"/>
      <c r="K51" s="136"/>
      <c r="L51" s="136"/>
      <c r="M51" s="135"/>
      <c r="N51" s="136"/>
      <c r="O51" s="135"/>
      <c r="P51" s="135"/>
      <c r="Q51" s="138"/>
      <c r="R51" s="87"/>
      <c r="S51" s="137"/>
      <c r="T51" s="136"/>
      <c r="V51" s="3"/>
      <c r="W51" s="3"/>
      <c r="X51" s="93"/>
      <c r="Y51" s="3"/>
      <c r="Z51" s="93"/>
      <c r="AD51" s="52"/>
      <c r="AE51" s="3"/>
      <c r="AF51" s="3"/>
      <c r="AG51" s="52"/>
      <c r="AI51" s="45"/>
      <c r="AJ51" s="3"/>
      <c r="AK51" s="3"/>
      <c r="AL51" s="3"/>
      <c r="AO51" s="45"/>
      <c r="AP51" s="3"/>
    </row>
    <row r="52" spans="1:42" x14ac:dyDescent="0.2">
      <c r="A52" s="87"/>
      <c r="B52" s="87"/>
      <c r="C52" s="135"/>
      <c r="D52" s="135"/>
      <c r="E52" s="135"/>
      <c r="F52" s="140"/>
      <c r="G52" s="135"/>
      <c r="H52" s="135"/>
      <c r="I52" s="141"/>
      <c r="J52" s="137"/>
      <c r="K52" s="136"/>
      <c r="L52" s="136"/>
      <c r="M52" s="135"/>
      <c r="N52" s="136"/>
      <c r="O52" s="135"/>
      <c r="P52" s="135"/>
      <c r="Q52" s="138"/>
      <c r="R52" s="87"/>
      <c r="S52" s="137"/>
      <c r="T52" s="136"/>
      <c r="V52" s="3"/>
      <c r="W52" s="3"/>
      <c r="X52" s="93"/>
      <c r="Y52" s="3"/>
      <c r="Z52" s="93"/>
      <c r="AD52" s="52"/>
      <c r="AE52" s="3"/>
      <c r="AF52" s="3"/>
      <c r="AG52" s="52"/>
      <c r="AI52" s="45"/>
      <c r="AJ52" s="3"/>
      <c r="AK52" s="3"/>
      <c r="AL52" s="3"/>
      <c r="AO52" s="45"/>
      <c r="AP52" s="3"/>
    </row>
    <row r="53" spans="1:42" x14ac:dyDescent="0.2">
      <c r="A53" s="87"/>
      <c r="B53" s="87"/>
      <c r="C53" s="135"/>
      <c r="D53" s="135"/>
      <c r="E53" s="135"/>
      <c r="F53" s="140"/>
      <c r="G53" s="135"/>
      <c r="H53" s="135"/>
      <c r="I53" s="141"/>
      <c r="J53" s="137"/>
      <c r="K53" s="136"/>
      <c r="L53" s="136"/>
      <c r="M53" s="135"/>
      <c r="N53" s="136"/>
      <c r="O53" s="135"/>
      <c r="P53" s="139"/>
      <c r="Q53" s="138"/>
      <c r="R53" s="137"/>
      <c r="S53" s="137"/>
      <c r="T53" s="136"/>
      <c r="V53" s="3"/>
      <c r="W53" s="3"/>
      <c r="X53" s="93"/>
      <c r="Y53" s="3"/>
      <c r="AA53" s="93"/>
      <c r="AD53" s="52"/>
      <c r="AE53" s="3"/>
      <c r="AF53" s="3"/>
      <c r="AG53" s="52"/>
      <c r="AJ53" s="3"/>
      <c r="AK53" s="3"/>
      <c r="AL53" s="3"/>
      <c r="AP53" s="3"/>
    </row>
    <row r="54" spans="1:42" x14ac:dyDescent="0.2">
      <c r="A54" s="87"/>
      <c r="B54" s="87"/>
      <c r="C54" s="135"/>
      <c r="D54" s="135"/>
      <c r="E54" s="135"/>
      <c r="F54" s="140"/>
      <c r="G54" s="135"/>
      <c r="H54" s="135"/>
      <c r="I54" s="141"/>
      <c r="J54" s="137"/>
      <c r="K54" s="136"/>
      <c r="L54" s="136"/>
      <c r="M54" s="136"/>
      <c r="N54" s="136"/>
      <c r="O54" s="135"/>
      <c r="P54" s="135"/>
      <c r="Q54" s="138"/>
      <c r="R54" s="87"/>
      <c r="S54" s="137"/>
      <c r="T54" s="136"/>
      <c r="V54" s="93"/>
      <c r="W54" s="3"/>
      <c r="X54" s="3"/>
      <c r="Y54" s="3"/>
      <c r="Z54" s="93"/>
      <c r="AD54" s="52"/>
      <c r="AE54" s="52"/>
      <c r="AF54" s="3"/>
      <c r="AG54" s="3"/>
      <c r="AJ54" s="3"/>
      <c r="AM54" s="3"/>
      <c r="AP54" s="3"/>
    </row>
    <row r="55" spans="1:42" x14ac:dyDescent="0.2">
      <c r="A55" s="87"/>
      <c r="B55" s="135"/>
      <c r="C55" s="135"/>
      <c r="D55" s="135"/>
      <c r="E55" s="135"/>
      <c r="F55" s="140"/>
      <c r="G55" s="135"/>
      <c r="H55" s="135"/>
      <c r="I55" s="141"/>
      <c r="J55" s="137"/>
      <c r="K55" s="136"/>
      <c r="L55" s="136"/>
      <c r="M55" s="135"/>
      <c r="N55" s="136"/>
      <c r="O55" s="135"/>
      <c r="P55" s="135"/>
      <c r="Q55" s="138"/>
      <c r="R55" s="87"/>
      <c r="S55" s="137"/>
      <c r="T55" s="136"/>
      <c r="V55" s="3"/>
      <c r="W55" s="3"/>
      <c r="X55" s="93"/>
      <c r="Y55" s="3"/>
      <c r="AD55" s="52"/>
      <c r="AE55" s="3"/>
      <c r="AF55" s="3"/>
      <c r="AJ55" s="3"/>
      <c r="AK55" s="3"/>
      <c r="AL55" s="3"/>
      <c r="AP55" s="3"/>
    </row>
    <row r="56" spans="1:42" x14ac:dyDescent="0.2">
      <c r="A56" s="87"/>
      <c r="B56" s="87"/>
      <c r="C56" s="135"/>
      <c r="D56" s="135"/>
      <c r="E56" s="135"/>
      <c r="F56" s="140"/>
      <c r="G56" s="135"/>
      <c r="H56" s="135"/>
      <c r="I56" s="141"/>
      <c r="J56" s="137"/>
      <c r="K56" s="136"/>
      <c r="L56" s="136"/>
      <c r="M56" s="135"/>
      <c r="N56" s="135"/>
      <c r="O56" s="135"/>
      <c r="P56" s="137"/>
      <c r="Q56" s="138"/>
      <c r="R56" s="137"/>
      <c r="S56" s="137"/>
      <c r="T56" s="136"/>
      <c r="V56" s="93"/>
      <c r="W56" s="3"/>
      <c r="X56" s="93"/>
      <c r="Y56" s="3"/>
      <c r="Z56" s="93"/>
      <c r="AD56" s="52"/>
      <c r="AE56" s="52"/>
      <c r="AF56" s="3"/>
      <c r="AG56" s="52"/>
      <c r="AJ56" s="3"/>
      <c r="AL56" s="3"/>
      <c r="AP56" s="3"/>
    </row>
    <row r="57" spans="1:42" x14ac:dyDescent="0.2">
      <c r="A57" s="87"/>
      <c r="B57" s="87"/>
      <c r="C57" s="135"/>
      <c r="D57" s="135"/>
      <c r="E57" s="135"/>
      <c r="F57" s="140"/>
      <c r="G57" s="135"/>
      <c r="H57" s="135"/>
      <c r="I57" s="141"/>
      <c r="J57" s="137"/>
      <c r="K57" s="136"/>
      <c r="L57" s="136"/>
      <c r="M57" s="135"/>
      <c r="N57" s="135"/>
      <c r="O57" s="135"/>
      <c r="P57" s="135"/>
      <c r="Q57" s="138"/>
      <c r="R57" s="87"/>
      <c r="S57" s="137"/>
      <c r="T57" s="136"/>
      <c r="V57" s="3"/>
      <c r="W57" s="3"/>
      <c r="X57" s="93"/>
      <c r="Y57" s="3"/>
      <c r="Z57" s="93"/>
      <c r="AD57" s="52"/>
      <c r="AE57" s="3"/>
      <c r="AF57" s="3"/>
      <c r="AG57" s="52"/>
      <c r="AJ57" s="3"/>
      <c r="AK57" s="3"/>
      <c r="AL57" s="3"/>
      <c r="AP57" s="3"/>
    </row>
    <row r="58" spans="1:42" x14ac:dyDescent="0.2">
      <c r="A58" s="87"/>
      <c r="B58" s="87"/>
      <c r="C58" s="135"/>
      <c r="D58" s="135"/>
      <c r="E58" s="135"/>
      <c r="F58" s="140"/>
      <c r="G58" s="135"/>
      <c r="H58" s="135"/>
      <c r="I58" s="141"/>
      <c r="J58" s="137"/>
      <c r="K58" s="136"/>
      <c r="L58" s="136"/>
      <c r="M58" s="135"/>
      <c r="N58" s="135"/>
      <c r="O58" s="135"/>
      <c r="P58" s="139"/>
      <c r="Q58" s="138"/>
      <c r="R58" s="135"/>
      <c r="S58" s="137"/>
      <c r="T58" s="135"/>
      <c r="V58" s="93"/>
      <c r="W58" s="3"/>
      <c r="X58" s="93"/>
      <c r="Y58" s="3"/>
      <c r="Z58" s="93"/>
      <c r="AA58" s="93"/>
      <c r="AD58" s="52"/>
      <c r="AE58" s="52"/>
      <c r="AF58" s="3"/>
      <c r="AG58" s="52"/>
      <c r="AJ58" s="3"/>
      <c r="AL58" s="3"/>
      <c r="AP58" s="3"/>
    </row>
    <row r="59" spans="1:42" x14ac:dyDescent="0.2">
      <c r="A59" s="87"/>
      <c r="B59" s="87"/>
      <c r="C59" s="135"/>
      <c r="D59" s="135"/>
      <c r="E59" s="135"/>
      <c r="F59" s="140"/>
      <c r="G59" s="135"/>
      <c r="H59" s="135"/>
      <c r="I59" s="141"/>
      <c r="J59" s="137"/>
      <c r="K59" s="136"/>
      <c r="L59" s="136"/>
      <c r="M59" s="135"/>
      <c r="N59" s="135"/>
      <c r="O59" s="135"/>
      <c r="P59" s="135"/>
      <c r="Q59" s="138"/>
      <c r="R59" s="87"/>
      <c r="S59" s="137"/>
      <c r="T59" s="136"/>
      <c r="V59" s="3"/>
      <c r="W59" s="52"/>
      <c r="X59" s="3"/>
      <c r="Y59" s="3"/>
      <c r="Z59" s="93"/>
      <c r="AD59" s="52"/>
      <c r="AE59" s="3"/>
      <c r="AG59" s="3"/>
      <c r="AJ59" s="3"/>
      <c r="AK59" s="3"/>
      <c r="AM59" s="3"/>
      <c r="AP59" s="3"/>
    </row>
    <row r="60" spans="1:42" x14ac:dyDescent="0.2">
      <c r="A60" s="87"/>
      <c r="B60" s="87"/>
      <c r="C60" s="135"/>
      <c r="D60" s="135"/>
      <c r="E60" s="135"/>
      <c r="F60" s="140"/>
      <c r="G60" s="135"/>
      <c r="H60" s="135"/>
      <c r="I60" s="141"/>
      <c r="J60" s="137"/>
      <c r="K60" s="136"/>
      <c r="L60" s="136"/>
      <c r="M60" s="135"/>
      <c r="N60" s="135"/>
      <c r="O60" s="135"/>
      <c r="P60" s="139"/>
      <c r="Q60" s="138"/>
      <c r="R60" s="137"/>
      <c r="S60" s="137"/>
      <c r="T60" s="136"/>
      <c r="V60" s="93"/>
      <c r="W60" s="3"/>
      <c r="X60" s="93"/>
      <c r="Y60" s="3"/>
      <c r="Z60" s="93"/>
      <c r="AD60" s="52"/>
      <c r="AE60" s="52"/>
      <c r="AF60" s="3"/>
      <c r="AG60" s="52"/>
      <c r="AJ60" s="3"/>
      <c r="AL60" s="3"/>
      <c r="AP60" s="3"/>
    </row>
    <row r="61" spans="1:42" x14ac:dyDescent="0.2">
      <c r="A61" s="87"/>
      <c r="B61" s="87"/>
      <c r="C61" s="135"/>
      <c r="D61" s="135"/>
      <c r="E61" s="135"/>
      <c r="F61" s="140"/>
      <c r="G61" s="135"/>
      <c r="H61" s="135"/>
      <c r="I61" s="141"/>
      <c r="J61" s="137"/>
      <c r="K61" s="136"/>
      <c r="L61" s="136"/>
      <c r="M61" s="135"/>
      <c r="N61" s="135"/>
      <c r="O61" s="135"/>
      <c r="P61" s="137"/>
      <c r="Q61" s="138"/>
      <c r="R61" s="137"/>
      <c r="S61" s="137"/>
      <c r="T61" s="136"/>
      <c r="V61" s="3"/>
      <c r="W61" s="3"/>
      <c r="X61" s="93"/>
      <c r="Y61" s="3"/>
      <c r="Z61" s="93"/>
      <c r="AA61" s="93"/>
      <c r="AD61" s="52"/>
      <c r="AE61" s="3"/>
      <c r="AF61" s="3"/>
      <c r="AG61" s="52"/>
      <c r="AJ61" s="3"/>
      <c r="AK61" s="3"/>
      <c r="AL61" s="3"/>
      <c r="AP61" s="3"/>
    </row>
    <row r="62" spans="1:42" x14ac:dyDescent="0.2">
      <c r="A62" s="87"/>
      <c r="B62" s="87"/>
      <c r="C62" s="135"/>
      <c r="D62" s="135"/>
      <c r="E62" s="135"/>
      <c r="F62" s="140"/>
      <c r="G62" s="135"/>
      <c r="H62" s="135"/>
      <c r="I62" s="141"/>
      <c r="J62" s="137"/>
      <c r="K62" s="136"/>
      <c r="L62" s="136"/>
      <c r="M62" s="135"/>
      <c r="N62" s="135"/>
      <c r="O62" s="135"/>
      <c r="P62" s="135"/>
      <c r="Q62" s="137"/>
      <c r="R62" s="137"/>
      <c r="S62" s="137"/>
      <c r="T62" s="135"/>
      <c r="V62" s="93"/>
      <c r="W62" s="3"/>
      <c r="X62" s="93"/>
      <c r="Y62" s="3"/>
      <c r="AD62" s="52"/>
      <c r="AE62" s="52"/>
      <c r="AF62" s="3"/>
      <c r="AJ62" s="3"/>
      <c r="AL62" s="3"/>
      <c r="AP62" s="3"/>
    </row>
    <row r="63" spans="1:42" x14ac:dyDescent="0.2">
      <c r="A63" s="87"/>
      <c r="B63" s="87"/>
      <c r="C63" s="135"/>
      <c r="D63" s="135"/>
      <c r="E63" s="135"/>
      <c r="F63" s="140"/>
      <c r="G63" s="135"/>
      <c r="H63" s="135"/>
      <c r="I63" s="141"/>
      <c r="J63" s="137"/>
      <c r="K63" s="136"/>
      <c r="L63" s="136"/>
      <c r="M63" s="135"/>
      <c r="N63" s="135"/>
      <c r="O63" s="135"/>
      <c r="P63" s="135"/>
      <c r="Q63" s="137"/>
      <c r="R63" s="137"/>
      <c r="S63" s="137"/>
      <c r="T63" s="135"/>
      <c r="V63" s="3"/>
      <c r="W63" s="3"/>
      <c r="X63" s="93"/>
      <c r="Y63" s="3"/>
      <c r="Z63" s="93"/>
      <c r="AE63" s="3"/>
      <c r="AF63" s="3"/>
      <c r="AG63" s="52"/>
      <c r="AJ63" s="3"/>
      <c r="AK63" s="3"/>
      <c r="AL63" s="3"/>
      <c r="AP63" s="3"/>
    </row>
    <row r="64" spans="1:42" x14ac:dyDescent="0.2">
      <c r="A64" s="87"/>
      <c r="B64" s="87"/>
      <c r="C64" s="135"/>
      <c r="D64" s="135"/>
      <c r="E64" s="135"/>
      <c r="F64" s="140"/>
      <c r="G64" s="135"/>
      <c r="H64" s="135"/>
      <c r="I64" s="141"/>
      <c r="J64" s="137"/>
      <c r="K64" s="136"/>
      <c r="L64" s="136"/>
      <c r="M64" s="135"/>
      <c r="N64" s="135"/>
      <c r="O64" s="135"/>
      <c r="P64" s="135"/>
      <c r="Q64" s="135"/>
      <c r="R64" s="87"/>
      <c r="S64" s="137"/>
      <c r="T64" s="136"/>
      <c r="V64" s="3"/>
      <c r="W64" s="3"/>
      <c r="X64" s="93"/>
      <c r="Y64" s="3"/>
      <c r="Z64" s="93"/>
      <c r="AD64" s="52"/>
      <c r="AE64" s="3"/>
      <c r="AF64" s="3"/>
      <c r="AG64" s="52"/>
      <c r="AJ64" s="3"/>
      <c r="AK64" s="3"/>
      <c r="AL64" s="3"/>
      <c r="AP64" s="3"/>
    </row>
    <row r="65" spans="1:42" x14ac:dyDescent="0.2">
      <c r="A65" s="87"/>
      <c r="B65" s="87"/>
      <c r="C65" s="135"/>
      <c r="D65" s="135"/>
      <c r="E65" s="135"/>
      <c r="F65" s="140"/>
      <c r="G65" s="135"/>
      <c r="H65" s="135"/>
      <c r="I65" s="141"/>
      <c r="J65" s="137"/>
      <c r="K65" s="136"/>
      <c r="L65" s="136"/>
      <c r="M65" s="135"/>
      <c r="N65" s="135"/>
      <c r="O65" s="135"/>
      <c r="P65" s="135"/>
      <c r="Q65" s="135"/>
      <c r="R65" s="87"/>
      <c r="S65" s="137"/>
      <c r="T65" s="136"/>
      <c r="V65" s="3"/>
      <c r="W65" s="3"/>
      <c r="X65" s="93"/>
      <c r="Y65" s="3"/>
      <c r="Z65" s="93"/>
      <c r="AD65" s="52"/>
      <c r="AE65" s="3"/>
      <c r="AF65" s="3"/>
      <c r="AG65" s="52"/>
      <c r="AJ65" s="3"/>
      <c r="AL65" s="3"/>
      <c r="AP65" s="3"/>
    </row>
    <row r="66" spans="1:42" x14ac:dyDescent="0.2">
      <c r="A66" s="87"/>
      <c r="B66" s="87"/>
      <c r="C66" s="135"/>
      <c r="D66" s="135"/>
      <c r="E66" s="135"/>
      <c r="F66" s="140"/>
      <c r="G66" s="135"/>
      <c r="H66" s="135"/>
      <c r="I66" s="141"/>
      <c r="J66" s="137"/>
      <c r="K66" s="136"/>
      <c r="L66" s="136"/>
      <c r="M66" s="135"/>
      <c r="N66" s="135"/>
      <c r="O66" s="135"/>
      <c r="P66" s="137"/>
      <c r="Q66" s="135"/>
      <c r="R66" s="137"/>
      <c r="S66" s="137"/>
      <c r="T66" s="136"/>
      <c r="V66" s="3"/>
      <c r="W66" s="52"/>
      <c r="X66" s="93"/>
      <c r="Y66" s="3"/>
      <c r="Z66" s="93"/>
      <c r="AD66" s="52"/>
      <c r="AE66" s="3"/>
      <c r="AG66" s="52"/>
      <c r="AI66" s="45"/>
      <c r="AJ66" s="3"/>
      <c r="AK66" s="3"/>
      <c r="AO66" s="45"/>
      <c r="AP66" s="3"/>
    </row>
    <row r="67" spans="1:42" x14ac:dyDescent="0.2">
      <c r="A67" s="87"/>
      <c r="B67" s="87"/>
      <c r="C67" s="135"/>
      <c r="D67" s="135"/>
      <c r="E67" s="135"/>
      <c r="F67" s="140"/>
      <c r="G67" s="135"/>
      <c r="H67" s="135"/>
      <c r="I67" s="141"/>
      <c r="J67" s="137"/>
      <c r="K67" s="136"/>
      <c r="L67" s="136"/>
      <c r="M67" s="135"/>
      <c r="N67" s="87"/>
      <c r="O67" s="135"/>
      <c r="P67" s="135"/>
      <c r="Q67" s="135"/>
      <c r="R67" s="87"/>
      <c r="S67" s="137"/>
      <c r="T67" s="135"/>
      <c r="V67" s="3"/>
      <c r="W67" s="3"/>
      <c r="X67" s="93"/>
      <c r="Y67" s="3"/>
      <c r="Z67" s="93"/>
      <c r="AE67" s="3"/>
      <c r="AF67" s="3"/>
      <c r="AG67" s="52"/>
      <c r="AJ67" s="3"/>
      <c r="AK67" s="3"/>
      <c r="AL67" s="3"/>
      <c r="AP67" s="3"/>
    </row>
    <row r="68" spans="1:42" x14ac:dyDescent="0.2">
      <c r="A68" s="87"/>
      <c r="B68" s="135"/>
      <c r="C68" s="135"/>
      <c r="D68" s="135"/>
      <c r="E68" s="135"/>
      <c r="F68" s="140"/>
      <c r="G68" s="135"/>
      <c r="H68" s="135"/>
      <c r="I68" s="141"/>
      <c r="J68" s="137"/>
      <c r="K68" s="136"/>
      <c r="L68" s="136"/>
      <c r="M68" s="135"/>
      <c r="N68" s="87"/>
      <c r="O68" s="135"/>
      <c r="P68" s="135"/>
      <c r="Q68" s="135"/>
      <c r="R68" s="137"/>
      <c r="S68" s="137"/>
      <c r="T68" s="135"/>
      <c r="V68" s="93"/>
      <c r="W68" s="3"/>
      <c r="X68" s="3"/>
      <c r="Y68" s="3"/>
      <c r="Z68" s="93"/>
      <c r="AE68" s="52"/>
      <c r="AF68" s="3"/>
      <c r="AG68" s="3"/>
      <c r="AJ68" s="3"/>
      <c r="AL68" s="3"/>
      <c r="AM68" s="3"/>
      <c r="AP68" s="3"/>
    </row>
    <row r="69" spans="1:42" x14ac:dyDescent="0.2">
      <c r="A69" s="87"/>
      <c r="B69" s="87"/>
      <c r="C69" s="135"/>
      <c r="D69" s="135"/>
      <c r="E69" s="135"/>
      <c r="F69" s="140"/>
      <c r="G69" s="135"/>
      <c r="H69" s="135"/>
      <c r="I69" s="141"/>
      <c r="J69" s="137"/>
      <c r="K69" s="136"/>
      <c r="L69" s="136"/>
      <c r="M69" s="135"/>
      <c r="N69" s="135"/>
      <c r="O69" s="135"/>
      <c r="P69" s="137"/>
      <c r="Q69" s="137"/>
      <c r="R69" s="137"/>
      <c r="S69" s="137"/>
      <c r="T69" s="136"/>
      <c r="V69" s="3"/>
      <c r="W69" s="3"/>
      <c r="X69" s="93"/>
      <c r="Y69" s="3"/>
      <c r="Z69" s="93"/>
      <c r="AA69" s="93"/>
      <c r="AD69" s="52"/>
      <c r="AE69" s="3"/>
      <c r="AF69" s="3"/>
      <c r="AG69" s="52"/>
      <c r="AJ69" s="3"/>
      <c r="AK69" s="3"/>
      <c r="AL69" s="3"/>
      <c r="AP69" s="3"/>
    </row>
    <row r="70" spans="1:42" x14ac:dyDescent="0.2">
      <c r="A70" s="87"/>
      <c r="B70" s="87"/>
      <c r="C70" s="135"/>
      <c r="D70" s="135"/>
      <c r="E70" s="135"/>
      <c r="F70" s="140"/>
      <c r="G70" s="135"/>
      <c r="H70" s="135"/>
      <c r="I70" s="141"/>
      <c r="J70" s="137"/>
      <c r="K70" s="136"/>
      <c r="L70" s="136"/>
      <c r="M70" s="135"/>
      <c r="N70" s="135"/>
      <c r="O70" s="135"/>
      <c r="P70" s="135"/>
      <c r="Q70" s="137"/>
      <c r="R70" s="87"/>
      <c r="S70" s="137"/>
      <c r="T70" s="136"/>
      <c r="V70" s="3"/>
      <c r="W70" s="3"/>
      <c r="X70" s="93"/>
      <c r="Y70" s="3"/>
      <c r="Z70" s="93"/>
      <c r="AD70" s="52"/>
      <c r="AE70" s="3"/>
      <c r="AF70" s="3"/>
      <c r="AG70" s="52"/>
      <c r="AJ70" s="3"/>
      <c r="AK70" s="3"/>
      <c r="AL70" s="3"/>
      <c r="AP70" s="3"/>
    </row>
    <row r="71" spans="1:42" x14ac:dyDescent="0.2">
      <c r="A71" s="87"/>
      <c r="B71" s="87"/>
      <c r="C71" s="135"/>
      <c r="D71" s="135"/>
      <c r="E71" s="135"/>
      <c r="F71" s="140"/>
      <c r="G71" s="135"/>
      <c r="H71" s="135"/>
      <c r="I71" s="141"/>
      <c r="J71" s="137"/>
      <c r="K71" s="136"/>
      <c r="L71" s="136"/>
      <c r="M71" s="135"/>
      <c r="N71" s="87"/>
      <c r="O71" s="135"/>
      <c r="P71" s="137"/>
      <c r="Q71" s="137"/>
      <c r="R71" s="137"/>
      <c r="S71" s="137"/>
      <c r="T71" s="136"/>
      <c r="V71" s="3"/>
      <c r="W71" s="3"/>
      <c r="X71" s="93"/>
      <c r="Y71" s="3"/>
      <c r="Z71" s="93"/>
      <c r="AD71" s="52"/>
      <c r="AE71" s="3"/>
      <c r="AF71" s="3"/>
      <c r="AG71" s="52"/>
      <c r="AJ71" s="3"/>
      <c r="AK71" s="3"/>
      <c r="AL71" s="3"/>
      <c r="AP71" s="3"/>
    </row>
    <row r="72" spans="1:42" x14ac:dyDescent="0.2">
      <c r="A72" s="87"/>
      <c r="B72" s="87"/>
      <c r="C72" s="135"/>
      <c r="D72" s="135"/>
      <c r="E72" s="135"/>
      <c r="F72" s="140"/>
      <c r="G72" s="135"/>
      <c r="H72" s="135"/>
      <c r="I72" s="141"/>
      <c r="J72" s="137"/>
      <c r="K72" s="136"/>
      <c r="L72" s="136"/>
      <c r="M72" s="135"/>
      <c r="N72" s="135"/>
      <c r="O72" s="135"/>
      <c r="P72" s="137"/>
      <c r="Q72" s="137"/>
      <c r="R72" s="137"/>
      <c r="S72" s="137"/>
      <c r="T72" s="136"/>
      <c r="V72" s="93"/>
      <c r="W72" s="3"/>
      <c r="X72" s="93"/>
      <c r="Y72" s="3"/>
      <c r="Z72" s="93"/>
      <c r="AD72" s="52"/>
      <c r="AE72" s="52"/>
      <c r="AF72" s="3"/>
      <c r="AG72" s="52"/>
      <c r="AJ72" s="3"/>
      <c r="AL72" s="3"/>
      <c r="AP72" s="3"/>
    </row>
    <row r="73" spans="1:42" x14ac:dyDescent="0.2">
      <c r="A73" s="87"/>
      <c r="B73" s="87"/>
      <c r="C73" s="135"/>
      <c r="D73" s="135"/>
      <c r="E73" s="135"/>
      <c r="F73" s="140"/>
      <c r="G73" s="135"/>
      <c r="H73" s="135"/>
      <c r="I73" s="141"/>
      <c r="J73" s="137"/>
      <c r="K73" s="136"/>
      <c r="L73" s="136"/>
      <c r="M73" s="135"/>
      <c r="N73" s="135"/>
      <c r="O73" s="135"/>
      <c r="P73" s="87"/>
      <c r="Q73" s="137"/>
      <c r="R73" s="135"/>
      <c r="S73" s="137"/>
      <c r="T73" s="136"/>
      <c r="V73" s="3"/>
      <c r="W73" s="3"/>
      <c r="X73" s="93"/>
      <c r="Y73" s="3"/>
      <c r="Z73" s="93"/>
      <c r="AA73" s="93"/>
      <c r="AD73" s="52"/>
      <c r="AE73" s="3"/>
      <c r="AF73" s="3"/>
      <c r="AG73" s="52"/>
      <c r="AJ73" s="3"/>
      <c r="AK73" s="3"/>
      <c r="AL73" s="3"/>
      <c r="AP73" s="3"/>
    </row>
    <row r="74" spans="1:42" x14ac:dyDescent="0.2">
      <c r="A74" s="87"/>
      <c r="B74" s="87"/>
      <c r="C74" s="135"/>
      <c r="D74" s="135"/>
      <c r="E74" s="135"/>
      <c r="F74" s="140"/>
      <c r="G74" s="135"/>
      <c r="H74" s="135"/>
      <c r="I74" s="141"/>
      <c r="J74" s="137"/>
      <c r="K74" s="136"/>
      <c r="L74" s="136"/>
      <c r="M74" s="136"/>
      <c r="N74" s="135"/>
      <c r="O74" s="135"/>
      <c r="P74" s="139"/>
      <c r="Q74" s="137"/>
      <c r="R74" s="137"/>
      <c r="S74" s="137"/>
      <c r="T74" s="136"/>
      <c r="V74" s="3"/>
      <c r="W74" s="52"/>
      <c r="X74" s="3"/>
      <c r="Y74" s="3"/>
      <c r="Z74" s="93"/>
      <c r="AA74" s="93"/>
      <c r="AD74" s="52"/>
      <c r="AE74" s="3"/>
      <c r="AG74" s="3"/>
      <c r="AJ74" s="3"/>
      <c r="AK74" s="3"/>
      <c r="AM74" s="3"/>
      <c r="AP74" s="3"/>
    </row>
    <row r="75" spans="1:42" x14ac:dyDescent="0.2">
      <c r="A75" s="87"/>
      <c r="B75" s="87"/>
      <c r="C75" s="135"/>
      <c r="D75" s="135"/>
      <c r="E75" s="135"/>
      <c r="F75" s="140"/>
      <c r="G75" s="135"/>
      <c r="H75" s="135"/>
      <c r="I75" s="141"/>
      <c r="J75" s="137"/>
      <c r="K75" s="136"/>
      <c r="L75" s="136"/>
      <c r="M75" s="135"/>
      <c r="N75" s="87"/>
      <c r="O75" s="135"/>
      <c r="P75" s="135"/>
      <c r="Q75" s="137"/>
      <c r="R75" s="87"/>
      <c r="S75" s="137"/>
      <c r="T75" s="136"/>
      <c r="V75" s="93"/>
      <c r="W75" s="3"/>
      <c r="X75" s="3"/>
      <c r="Y75" s="3"/>
      <c r="Z75" s="93"/>
      <c r="AE75" s="52"/>
      <c r="AF75" s="3"/>
      <c r="AG75" s="3"/>
      <c r="AJ75" s="3"/>
      <c r="AL75" s="3"/>
      <c r="AM75" s="3"/>
      <c r="AP75" s="3"/>
    </row>
    <row r="76" spans="1:42" x14ac:dyDescent="0.2">
      <c r="A76" s="87"/>
      <c r="B76" s="87"/>
      <c r="C76" s="135"/>
      <c r="D76" s="135"/>
      <c r="E76" s="135"/>
      <c r="F76" s="140"/>
      <c r="G76" s="135"/>
      <c r="H76" s="135"/>
      <c r="I76" s="141"/>
      <c r="J76" s="137"/>
      <c r="K76" s="136"/>
      <c r="L76" s="136"/>
      <c r="M76" s="135"/>
      <c r="N76" s="135"/>
      <c r="O76" s="135"/>
      <c r="P76" s="137"/>
      <c r="Q76" s="135"/>
      <c r="R76" s="137"/>
      <c r="S76" s="137"/>
      <c r="T76" s="136"/>
      <c r="W76" s="3"/>
      <c r="X76" s="93"/>
      <c r="Y76" s="3"/>
      <c r="Z76" s="93"/>
      <c r="AD76" s="52"/>
      <c r="AE76" s="52"/>
      <c r="AF76" s="3"/>
      <c r="AG76" s="52"/>
      <c r="AJ76" s="3"/>
      <c r="AL76" s="3"/>
      <c r="AP76" s="3"/>
    </row>
    <row r="77" spans="1:42" x14ac:dyDescent="0.2">
      <c r="A77" s="87"/>
      <c r="B77" s="87"/>
      <c r="C77" s="135"/>
      <c r="D77" s="135"/>
      <c r="E77" s="135"/>
      <c r="F77" s="140"/>
      <c r="G77" s="135"/>
      <c r="H77" s="135"/>
      <c r="I77" s="141"/>
      <c r="J77" s="137"/>
      <c r="K77" s="136"/>
      <c r="L77" s="136"/>
      <c r="M77" s="136"/>
      <c r="N77" s="135"/>
      <c r="O77" s="135"/>
      <c r="P77" s="135"/>
      <c r="Q77" s="137"/>
      <c r="R77" s="87"/>
      <c r="S77" s="137"/>
      <c r="T77" s="136"/>
      <c r="V77" s="3"/>
      <c r="W77" s="3"/>
      <c r="X77" s="93"/>
      <c r="Y77" s="3"/>
      <c r="Z77" s="93"/>
      <c r="AD77" s="52"/>
      <c r="AE77" s="3"/>
      <c r="AF77" s="3"/>
      <c r="AG77" s="52"/>
      <c r="AJ77" s="3"/>
      <c r="AK77" s="3"/>
      <c r="AL77" s="3"/>
      <c r="AP77" s="3"/>
    </row>
    <row r="78" spans="1:42" x14ac:dyDescent="0.2">
      <c r="A78" s="87"/>
      <c r="B78" s="87"/>
      <c r="C78" s="135"/>
      <c r="D78" s="135"/>
      <c r="E78" s="135"/>
      <c r="F78" s="140"/>
      <c r="G78" s="135"/>
      <c r="H78" s="135"/>
      <c r="I78" s="141"/>
      <c r="J78" s="137"/>
      <c r="K78" s="136"/>
      <c r="L78" s="136"/>
      <c r="M78" s="135"/>
      <c r="N78" s="87"/>
      <c r="O78" s="135"/>
      <c r="P78" s="135"/>
      <c r="Q78" s="135"/>
      <c r="R78" s="137"/>
      <c r="S78" s="137"/>
      <c r="T78" s="136"/>
      <c r="V78" s="93"/>
      <c r="W78" s="52"/>
      <c r="X78" s="3"/>
      <c r="Y78" s="3"/>
      <c r="Z78" s="93"/>
      <c r="AA78" s="93"/>
      <c r="AE78" s="52"/>
      <c r="AF78" s="52"/>
      <c r="AG78" s="3"/>
      <c r="AJ78" s="3"/>
      <c r="AM78" s="3"/>
      <c r="AP78" s="3"/>
    </row>
    <row r="79" spans="1:42" x14ac:dyDescent="0.2">
      <c r="A79" s="87"/>
      <c r="B79" s="87"/>
      <c r="C79" s="135"/>
      <c r="D79" s="135"/>
      <c r="E79" s="135"/>
      <c r="F79" s="140"/>
      <c r="G79" s="135"/>
      <c r="H79" s="135"/>
      <c r="I79" s="141"/>
      <c r="J79" s="137"/>
      <c r="K79" s="136"/>
      <c r="L79" s="136"/>
      <c r="M79" s="135"/>
      <c r="N79" s="87"/>
      <c r="O79" s="135"/>
      <c r="P79" s="135"/>
      <c r="Q79" s="135"/>
      <c r="R79" s="87"/>
      <c r="S79" s="137"/>
      <c r="T79" s="136"/>
      <c r="V79" s="3"/>
      <c r="W79" s="52"/>
      <c r="X79" s="3"/>
      <c r="Y79" s="3"/>
      <c r="Z79" s="93"/>
      <c r="AE79" s="3"/>
      <c r="AF79" s="52"/>
      <c r="AG79" s="3"/>
      <c r="AJ79" s="3"/>
      <c r="AK79" s="3"/>
      <c r="AM79" s="3"/>
      <c r="AP79" s="3"/>
    </row>
    <row r="80" spans="1:42" x14ac:dyDescent="0.2">
      <c r="A80" s="87"/>
      <c r="B80" s="87"/>
      <c r="C80" s="135"/>
      <c r="D80" s="135"/>
      <c r="E80" s="135"/>
      <c r="F80" s="140"/>
      <c r="G80" s="135"/>
      <c r="H80" s="135"/>
      <c r="I80" s="141"/>
      <c r="J80" s="137"/>
      <c r="K80" s="136"/>
      <c r="L80" s="136"/>
      <c r="M80" s="136"/>
      <c r="N80" s="135"/>
      <c r="O80" s="135"/>
      <c r="P80" s="139"/>
      <c r="Q80" s="135"/>
      <c r="R80" s="87"/>
      <c r="S80" s="137"/>
      <c r="T80" s="136"/>
      <c r="W80" s="3"/>
      <c r="X80" s="3"/>
      <c r="Y80" s="3"/>
      <c r="Z80" s="93"/>
      <c r="AD80" s="52"/>
      <c r="AE80" s="52"/>
      <c r="AF80" s="3"/>
      <c r="AG80" s="3"/>
      <c r="AJ80" s="3"/>
      <c r="AL80" s="3"/>
      <c r="AM80" s="3"/>
      <c r="AP80" s="3"/>
    </row>
    <row r="81" spans="1:42" x14ac:dyDescent="0.2">
      <c r="A81" s="87"/>
      <c r="B81" s="87"/>
      <c r="C81" s="135"/>
      <c r="D81" s="135"/>
      <c r="E81" s="135"/>
      <c r="F81" s="140"/>
      <c r="G81" s="135"/>
      <c r="H81" s="135"/>
      <c r="I81" s="141"/>
      <c r="J81" s="137"/>
      <c r="K81" s="136"/>
      <c r="L81" s="136"/>
      <c r="M81" s="136"/>
      <c r="N81" s="135"/>
      <c r="O81" s="135"/>
      <c r="P81" s="135"/>
      <c r="Q81" s="138"/>
      <c r="R81" s="87"/>
      <c r="S81" s="137"/>
      <c r="T81" s="136"/>
      <c r="U81" s="3"/>
      <c r="V81" s="3"/>
      <c r="W81" s="52"/>
      <c r="X81" s="93"/>
      <c r="Y81" s="3"/>
      <c r="AD81" s="3"/>
      <c r="AE81" s="3"/>
      <c r="AJ81" s="3"/>
      <c r="AK81" s="3"/>
      <c r="AP81" s="3"/>
    </row>
    <row r="82" spans="1:42" x14ac:dyDescent="0.2">
      <c r="A82" s="87"/>
      <c r="B82" s="87"/>
      <c r="C82" s="135"/>
      <c r="D82" s="135"/>
      <c r="E82" s="135"/>
      <c r="F82" s="140"/>
      <c r="G82" s="135"/>
      <c r="H82" s="135"/>
      <c r="I82" s="141"/>
      <c r="J82" s="137"/>
      <c r="K82" s="136"/>
      <c r="L82" s="136"/>
      <c r="M82" s="135"/>
      <c r="N82" s="135"/>
      <c r="O82" s="135"/>
      <c r="P82" s="135"/>
      <c r="Q82" s="135"/>
      <c r="R82" s="137"/>
      <c r="S82" s="137"/>
      <c r="T82" s="136"/>
      <c r="V82" s="93"/>
      <c r="W82" s="3"/>
      <c r="X82" s="93"/>
      <c r="Y82" s="3"/>
      <c r="Z82" s="93"/>
      <c r="AE82" s="52"/>
      <c r="AF82" s="3"/>
      <c r="AG82" s="52"/>
      <c r="AH82" s="3"/>
      <c r="AJ82" s="3"/>
      <c r="AL82" s="3"/>
      <c r="AN82" s="3"/>
      <c r="AP82" s="3"/>
    </row>
    <row r="83" spans="1:42" x14ac:dyDescent="0.2">
      <c r="A83" s="87"/>
      <c r="B83" s="135"/>
      <c r="C83" s="135"/>
      <c r="D83" s="135"/>
      <c r="E83" s="135"/>
      <c r="F83" s="140"/>
      <c r="G83" s="135"/>
      <c r="H83" s="135"/>
      <c r="I83" s="141"/>
      <c r="J83" s="137"/>
      <c r="K83" s="136"/>
      <c r="L83" s="136"/>
      <c r="M83" s="135"/>
      <c r="N83" s="135"/>
      <c r="O83" s="135"/>
      <c r="P83" s="137"/>
      <c r="Q83" s="137"/>
      <c r="R83" s="137"/>
      <c r="S83" s="137"/>
      <c r="T83" s="136"/>
      <c r="W83" s="3"/>
      <c r="X83" s="93"/>
      <c r="Y83" s="3"/>
      <c r="AD83" s="52"/>
      <c r="AE83" s="52"/>
      <c r="AF83" s="3"/>
      <c r="AJ83" s="3"/>
      <c r="AL83" s="3"/>
      <c r="AP83" s="3"/>
    </row>
    <row r="84" spans="1:42" x14ac:dyDescent="0.2">
      <c r="A84" s="87"/>
      <c r="B84" s="87"/>
      <c r="C84" s="135"/>
      <c r="D84" s="135"/>
      <c r="E84" s="135"/>
      <c r="F84" s="140"/>
      <c r="G84" s="135"/>
      <c r="H84" s="135"/>
      <c r="I84" s="141"/>
      <c r="J84" s="137"/>
      <c r="K84" s="136"/>
      <c r="L84" s="136"/>
      <c r="M84" s="136"/>
      <c r="N84" s="135"/>
      <c r="O84" s="135"/>
      <c r="P84" s="137"/>
      <c r="Q84" s="135"/>
      <c r="R84" s="137"/>
      <c r="S84" s="137"/>
      <c r="T84" s="136"/>
      <c r="V84" s="3"/>
      <c r="W84" s="3"/>
      <c r="X84" s="93"/>
      <c r="Y84" s="3"/>
      <c r="Z84" s="93"/>
      <c r="AD84" s="52"/>
      <c r="AE84" s="3"/>
      <c r="AF84" s="3"/>
      <c r="AG84" s="52"/>
      <c r="AJ84" s="3"/>
      <c r="AK84" s="3"/>
      <c r="AL84" s="3"/>
      <c r="AP84" s="3"/>
    </row>
    <row r="85" spans="1:42" x14ac:dyDescent="0.2">
      <c r="A85" s="87"/>
      <c r="B85" s="87"/>
      <c r="C85" s="135"/>
      <c r="D85" s="135"/>
      <c r="E85" s="135"/>
      <c r="F85" s="140"/>
      <c r="G85" s="135"/>
      <c r="H85" s="135"/>
      <c r="I85" s="141"/>
      <c r="J85" s="137"/>
      <c r="K85" s="136"/>
      <c r="L85" s="136"/>
      <c r="M85" s="135"/>
      <c r="N85" s="87"/>
      <c r="O85" s="135"/>
      <c r="P85" s="135"/>
      <c r="Q85" s="135"/>
      <c r="R85" s="87"/>
      <c r="S85" s="137"/>
      <c r="T85" s="136"/>
      <c r="V85" s="93"/>
      <c r="W85" s="3"/>
      <c r="X85" s="93"/>
      <c r="Y85" s="3"/>
      <c r="Z85" s="93"/>
      <c r="AE85" s="52"/>
      <c r="AF85" s="3"/>
      <c r="AG85" s="52"/>
      <c r="AJ85" s="3"/>
      <c r="AL85" s="3"/>
      <c r="AP85" s="3"/>
    </row>
    <row r="86" spans="1:42" x14ac:dyDescent="0.2">
      <c r="A86" s="87"/>
      <c r="B86" s="87"/>
      <c r="C86" s="135"/>
      <c r="D86" s="135"/>
      <c r="E86" s="135"/>
      <c r="F86" s="140"/>
      <c r="G86" s="135"/>
      <c r="H86" s="135"/>
      <c r="I86" s="141"/>
      <c r="J86" s="137"/>
      <c r="K86" s="136"/>
      <c r="L86" s="136"/>
      <c r="M86" s="135"/>
      <c r="N86" s="135"/>
      <c r="O86" s="135"/>
      <c r="P86" s="135"/>
      <c r="Q86" s="135"/>
      <c r="R86" s="87"/>
      <c r="S86" s="137"/>
      <c r="T86" s="136"/>
      <c r="V86" s="3"/>
      <c r="W86" s="52"/>
      <c r="X86" s="93"/>
      <c r="Y86" s="3"/>
      <c r="Z86" s="84"/>
      <c r="AD86" s="52"/>
      <c r="AE86" s="3"/>
      <c r="AG86" s="52"/>
      <c r="AJ86" s="3"/>
      <c r="AK86" s="3"/>
      <c r="AP86" s="3"/>
    </row>
    <row r="87" spans="1:42" x14ac:dyDescent="0.2">
      <c r="A87" s="87"/>
      <c r="B87" s="87"/>
      <c r="C87" s="135"/>
      <c r="D87" s="135"/>
      <c r="E87" s="135"/>
      <c r="F87" s="140"/>
      <c r="G87" s="135"/>
      <c r="H87" s="135"/>
      <c r="I87" s="141"/>
      <c r="J87" s="137"/>
      <c r="K87" s="136"/>
      <c r="L87" s="136"/>
      <c r="M87" s="135"/>
      <c r="N87" s="135"/>
      <c r="O87" s="135"/>
      <c r="P87" s="137"/>
      <c r="Q87" s="137"/>
      <c r="R87" s="137"/>
      <c r="S87" s="137"/>
      <c r="T87" s="136"/>
      <c r="V87" s="93"/>
      <c r="W87" s="52"/>
      <c r="X87" s="3"/>
      <c r="Y87" s="3"/>
      <c r="Z87" s="93"/>
      <c r="AD87" s="52"/>
      <c r="AE87" s="52"/>
      <c r="AG87" s="3"/>
      <c r="AJ87" s="3"/>
      <c r="AM87" s="3"/>
      <c r="AP87" s="3"/>
    </row>
    <row r="88" spans="1:42" x14ac:dyDescent="0.2">
      <c r="A88" s="87"/>
      <c r="B88" s="87"/>
      <c r="C88" s="135"/>
      <c r="D88" s="135"/>
      <c r="E88" s="135"/>
      <c r="F88" s="140"/>
      <c r="G88" s="135"/>
      <c r="H88" s="135"/>
      <c r="I88" s="141"/>
      <c r="J88" s="137"/>
      <c r="K88" s="136"/>
      <c r="L88" s="136"/>
      <c r="M88" s="135"/>
      <c r="N88" s="135"/>
      <c r="O88" s="135"/>
      <c r="P88" s="139"/>
      <c r="Q88" s="137"/>
      <c r="R88" s="137"/>
      <c r="S88" s="137"/>
      <c r="T88" s="136"/>
      <c r="V88" s="93"/>
      <c r="W88" s="3"/>
      <c r="X88" s="93"/>
      <c r="Y88" s="3"/>
      <c r="Z88" s="84"/>
      <c r="AD88" s="52"/>
      <c r="AE88" s="52"/>
      <c r="AF88" s="3"/>
      <c r="AJ88" s="3"/>
      <c r="AL88" s="3"/>
      <c r="AP88" s="3"/>
    </row>
    <row r="89" spans="1:42" x14ac:dyDescent="0.2">
      <c r="A89" s="87"/>
      <c r="B89" s="87"/>
      <c r="C89" s="135"/>
      <c r="D89" s="135"/>
      <c r="E89" s="135"/>
      <c r="F89" s="140"/>
      <c r="G89" s="135"/>
      <c r="H89" s="135"/>
      <c r="I89" s="141"/>
      <c r="J89" s="137"/>
      <c r="K89" s="136"/>
      <c r="L89" s="136"/>
      <c r="M89" s="136"/>
      <c r="N89" s="135"/>
      <c r="O89" s="135"/>
      <c r="P89" s="135"/>
      <c r="Q89" s="135"/>
      <c r="R89" s="87"/>
      <c r="S89" s="137"/>
      <c r="T89" s="136"/>
      <c r="W89" s="52"/>
      <c r="X89" s="3"/>
      <c r="Y89" s="3"/>
      <c r="Z89" s="93"/>
      <c r="AD89" s="52"/>
      <c r="AE89" s="52"/>
      <c r="AG89" s="3"/>
      <c r="AI89" s="45"/>
      <c r="AJ89" s="3"/>
      <c r="AO89" s="45"/>
      <c r="AP89" s="3"/>
    </row>
    <row r="90" spans="1:42" x14ac:dyDescent="0.2">
      <c r="A90" s="87"/>
      <c r="B90" s="87"/>
      <c r="C90" s="135"/>
      <c r="D90" s="135"/>
      <c r="E90" s="135"/>
      <c r="F90" s="140"/>
      <c r="G90" s="135"/>
      <c r="H90" s="135"/>
      <c r="I90" s="141"/>
      <c r="J90" s="137"/>
      <c r="K90" s="136"/>
      <c r="L90" s="136"/>
      <c r="M90" s="136"/>
      <c r="N90" s="135"/>
      <c r="O90" s="135"/>
      <c r="P90" s="137"/>
      <c r="Q90" s="137"/>
      <c r="R90" s="137"/>
      <c r="S90" s="137"/>
      <c r="T90" s="136"/>
      <c r="W90" s="3"/>
      <c r="X90" s="93"/>
      <c r="Y90" s="3"/>
      <c r="Z90" s="93"/>
      <c r="AD90" s="52"/>
      <c r="AE90" s="52"/>
      <c r="AF90" s="3"/>
      <c r="AG90" s="52"/>
      <c r="AJ90" s="3"/>
      <c r="AL90" s="3"/>
      <c r="AP90" s="3"/>
    </row>
    <row r="91" spans="1:42" x14ac:dyDescent="0.2">
      <c r="A91" s="87"/>
      <c r="B91" s="87"/>
      <c r="C91" s="135"/>
      <c r="D91" s="135"/>
      <c r="E91" s="135"/>
      <c r="F91" s="140"/>
      <c r="G91" s="135"/>
      <c r="H91" s="135"/>
      <c r="I91" s="141"/>
      <c r="J91" s="137"/>
      <c r="K91" s="136"/>
      <c r="L91" s="136"/>
      <c r="M91" s="135"/>
      <c r="N91" s="87"/>
      <c r="O91" s="135"/>
      <c r="P91" s="135"/>
      <c r="Q91" s="137"/>
      <c r="R91" s="87"/>
      <c r="S91" s="137"/>
      <c r="T91" s="136"/>
      <c r="V91" s="3"/>
      <c r="W91" s="52"/>
      <c r="X91" s="93"/>
      <c r="Y91" s="3"/>
      <c r="Z91" s="93"/>
      <c r="AE91" s="3"/>
      <c r="AF91" s="52"/>
      <c r="AG91" s="52"/>
      <c r="AJ91" s="3"/>
      <c r="AK91" s="3"/>
      <c r="AP91" s="3"/>
    </row>
    <row r="92" spans="1:42" x14ac:dyDescent="0.2">
      <c r="A92" s="87"/>
      <c r="B92" s="87"/>
      <c r="C92" s="135"/>
      <c r="D92" s="135"/>
      <c r="E92" s="135"/>
      <c r="F92" s="140"/>
      <c r="G92" s="135"/>
      <c r="H92" s="135"/>
      <c r="I92" s="141"/>
      <c r="J92" s="137"/>
      <c r="K92" s="136"/>
      <c r="L92" s="136"/>
      <c r="M92" s="136"/>
      <c r="N92" s="135"/>
      <c r="O92" s="135"/>
      <c r="P92" s="135"/>
      <c r="Q92" s="135"/>
      <c r="R92" s="87"/>
      <c r="S92" s="137"/>
      <c r="T92" s="136"/>
      <c r="W92" s="3"/>
      <c r="X92" s="93"/>
      <c r="Y92" s="3"/>
      <c r="Z92" s="93"/>
      <c r="AD92" s="52"/>
      <c r="AE92" s="52"/>
      <c r="AF92" s="3"/>
      <c r="AG92" s="52"/>
      <c r="AJ92" s="3"/>
      <c r="AP92" s="3"/>
    </row>
    <row r="93" spans="1:42" x14ac:dyDescent="0.2">
      <c r="A93" s="87"/>
      <c r="B93" s="87"/>
      <c r="C93" s="135"/>
      <c r="D93" s="135"/>
      <c r="E93" s="135"/>
      <c r="F93" s="140"/>
      <c r="G93" s="135"/>
      <c r="H93" s="135"/>
      <c r="I93" s="141"/>
      <c r="J93" s="137"/>
      <c r="K93" s="136"/>
      <c r="L93" s="136"/>
      <c r="M93" s="136"/>
      <c r="N93" s="135"/>
      <c r="O93" s="135"/>
      <c r="P93" s="87"/>
      <c r="Q93" s="135"/>
      <c r="R93" s="135"/>
      <c r="S93" s="137"/>
      <c r="T93" s="136"/>
      <c r="W93" s="3"/>
      <c r="X93" s="93"/>
      <c r="Y93" s="3"/>
      <c r="Z93" s="93"/>
      <c r="AA93" s="93"/>
      <c r="AD93" s="52"/>
      <c r="AE93" s="52"/>
      <c r="AF93" s="3"/>
      <c r="AG93" s="52"/>
      <c r="AJ93" s="3"/>
      <c r="AL93" s="3"/>
      <c r="AP93" s="3"/>
    </row>
    <row r="94" spans="1:42" x14ac:dyDescent="0.2">
      <c r="A94" s="87"/>
      <c r="B94" s="87"/>
      <c r="C94" s="135"/>
      <c r="D94" s="135"/>
      <c r="E94" s="135"/>
      <c r="F94" s="140"/>
      <c r="G94" s="135"/>
      <c r="H94" s="135"/>
      <c r="I94" s="141"/>
      <c r="J94" s="137"/>
      <c r="K94" s="136"/>
      <c r="L94" s="136"/>
      <c r="M94" s="135"/>
      <c r="N94" s="135"/>
      <c r="O94" s="135"/>
      <c r="P94" s="137"/>
      <c r="Q94" s="138"/>
      <c r="R94" s="137"/>
      <c r="S94" s="137"/>
      <c r="T94" s="136"/>
      <c r="W94" s="52"/>
      <c r="X94" s="93"/>
      <c r="Y94" s="3"/>
      <c r="Z94" s="93"/>
      <c r="AD94" s="52"/>
      <c r="AE94" s="52"/>
      <c r="AG94" s="52"/>
      <c r="AJ94" s="3"/>
      <c r="AP94" s="3"/>
    </row>
    <row r="95" spans="1:42" x14ac:dyDescent="0.2">
      <c r="A95" s="87"/>
      <c r="B95" s="135"/>
      <c r="C95" s="135"/>
      <c r="D95" s="135"/>
      <c r="E95" s="135"/>
      <c r="F95" s="140"/>
      <c r="G95" s="135"/>
      <c r="H95" s="135"/>
      <c r="I95" s="141"/>
      <c r="J95" s="137"/>
      <c r="K95" s="136"/>
      <c r="L95" s="136"/>
      <c r="M95" s="136"/>
      <c r="N95" s="135"/>
      <c r="O95" s="135"/>
      <c r="P95" s="139"/>
      <c r="Q95" s="137"/>
      <c r="R95" s="87"/>
      <c r="S95" s="137"/>
      <c r="T95" s="136"/>
      <c r="W95" s="52"/>
      <c r="X95" s="93"/>
      <c r="Y95" s="3"/>
      <c r="AD95" s="52"/>
      <c r="AE95" s="52"/>
      <c r="AJ95" s="3"/>
      <c r="AP95" s="3"/>
    </row>
    <row r="96" spans="1:42" x14ac:dyDescent="0.2">
      <c r="A96" s="87"/>
      <c r="B96" s="87"/>
      <c r="C96" s="135"/>
      <c r="D96" s="135"/>
      <c r="E96" s="135"/>
      <c r="F96" s="140"/>
      <c r="G96" s="135"/>
      <c r="H96" s="135"/>
      <c r="I96" s="141"/>
      <c r="J96" s="137"/>
      <c r="K96" s="136"/>
      <c r="L96" s="136"/>
      <c r="M96" s="136"/>
      <c r="N96" s="135"/>
      <c r="O96" s="135"/>
      <c r="P96" s="139"/>
      <c r="Q96" s="137"/>
      <c r="R96" s="137"/>
      <c r="S96" s="137"/>
      <c r="T96" s="136"/>
      <c r="W96" s="52"/>
      <c r="X96" s="93"/>
      <c r="Y96" s="3"/>
      <c r="Z96" s="93"/>
      <c r="AD96" s="52"/>
      <c r="AE96" s="52"/>
      <c r="AG96" s="52"/>
      <c r="AJ96" s="3"/>
      <c r="AP96" s="3"/>
    </row>
    <row r="97" spans="1:42" x14ac:dyDescent="0.2">
      <c r="A97" s="87"/>
      <c r="B97" s="87"/>
      <c r="C97" s="135"/>
      <c r="D97" s="135"/>
      <c r="E97" s="135"/>
      <c r="F97" s="140"/>
      <c r="G97" s="135"/>
      <c r="H97" s="135"/>
      <c r="I97" s="141"/>
      <c r="J97" s="137"/>
      <c r="K97" s="136"/>
      <c r="L97" s="136"/>
      <c r="M97" s="136"/>
      <c r="N97" s="135"/>
      <c r="O97" s="135"/>
      <c r="P97" s="135"/>
      <c r="Q97" s="135"/>
      <c r="R97" s="87"/>
      <c r="S97" s="137"/>
      <c r="T97" s="136"/>
      <c r="W97" s="52"/>
      <c r="X97" s="93"/>
      <c r="Y97" s="3"/>
      <c r="Z97" s="93"/>
      <c r="AD97" s="52"/>
      <c r="AE97" s="52"/>
      <c r="AG97" s="52"/>
      <c r="AJ97" s="3"/>
      <c r="AP97" s="3"/>
    </row>
    <row r="98" spans="1:42" x14ac:dyDescent="0.2">
      <c r="A98" s="87"/>
      <c r="B98" s="87"/>
      <c r="C98" s="135"/>
      <c r="D98" s="135"/>
      <c r="E98" s="135"/>
      <c r="F98" s="140"/>
      <c r="G98" s="135"/>
      <c r="H98" s="135"/>
      <c r="I98" s="141"/>
      <c r="J98" s="137"/>
      <c r="K98" s="136"/>
      <c r="L98" s="136"/>
      <c r="M98" s="136"/>
      <c r="N98" s="135"/>
      <c r="O98" s="135"/>
      <c r="P98" s="135"/>
      <c r="Q98" s="137"/>
      <c r="R98" s="87"/>
      <c r="S98" s="137"/>
      <c r="T98" s="136"/>
      <c r="W98" s="52"/>
      <c r="X98" s="93"/>
      <c r="Y98" s="3"/>
      <c r="AD98" s="52"/>
      <c r="AE98" s="52"/>
      <c r="AJ98" s="3"/>
      <c r="AP98" s="3"/>
    </row>
    <row r="99" spans="1:42" x14ac:dyDescent="0.2">
      <c r="A99" s="87"/>
      <c r="B99" s="87"/>
      <c r="C99" s="135"/>
      <c r="D99" s="135"/>
      <c r="E99" s="135"/>
      <c r="F99" s="140"/>
      <c r="G99" s="135"/>
      <c r="H99" s="135"/>
      <c r="I99" s="141"/>
      <c r="J99" s="137"/>
      <c r="K99" s="136"/>
      <c r="L99" s="136"/>
      <c r="M99" s="135"/>
      <c r="N99" s="135"/>
      <c r="O99" s="135"/>
      <c r="P99" s="135"/>
      <c r="Q99" s="135"/>
      <c r="R99" s="137"/>
      <c r="S99" s="137"/>
      <c r="T99" s="136"/>
      <c r="V99" s="93"/>
      <c r="W99" s="52"/>
      <c r="X99" s="93"/>
      <c r="Y99" s="3"/>
      <c r="Z99" s="93"/>
      <c r="AE99" s="52"/>
      <c r="AF99" s="52"/>
      <c r="AG99" s="52"/>
      <c r="AJ99" s="3"/>
      <c r="AP99" s="3"/>
    </row>
    <row r="100" spans="1:42" x14ac:dyDescent="0.2">
      <c r="A100" s="87"/>
      <c r="B100" s="87"/>
      <c r="C100" s="135"/>
      <c r="D100" s="135"/>
      <c r="E100" s="135"/>
      <c r="F100" s="140"/>
      <c r="G100" s="135"/>
      <c r="H100" s="135"/>
      <c r="I100" s="141"/>
      <c r="J100" s="137"/>
      <c r="K100" s="136"/>
      <c r="L100" s="136"/>
      <c r="M100" s="136"/>
      <c r="N100" s="135"/>
      <c r="O100" s="135"/>
      <c r="P100" s="137"/>
      <c r="Q100" s="137"/>
      <c r="R100" s="137"/>
      <c r="S100" s="137"/>
      <c r="T100" s="136"/>
      <c r="W100" s="52"/>
      <c r="X100" s="93"/>
      <c r="Y100" s="3"/>
      <c r="Z100" s="93"/>
      <c r="AD100" s="52"/>
      <c r="AE100" s="52"/>
      <c r="AG100" s="52"/>
      <c r="AJ100" s="3"/>
      <c r="AP100" s="3"/>
    </row>
    <row r="101" spans="1:42" x14ac:dyDescent="0.2">
      <c r="A101" s="87"/>
      <c r="B101" s="87"/>
      <c r="C101" s="135"/>
      <c r="D101" s="135"/>
      <c r="E101" s="135"/>
      <c r="F101" s="140"/>
      <c r="G101" s="135"/>
      <c r="H101" s="135"/>
      <c r="I101" s="141"/>
      <c r="J101" s="137"/>
      <c r="K101" s="136"/>
      <c r="L101" s="136"/>
      <c r="M101" s="135"/>
      <c r="N101" s="135"/>
      <c r="O101" s="135"/>
      <c r="P101" s="135"/>
      <c r="Q101" s="137"/>
      <c r="R101" s="137"/>
      <c r="S101" s="137"/>
      <c r="T101" s="136"/>
      <c r="V101" s="93"/>
      <c r="W101" s="52"/>
      <c r="X101" s="93"/>
      <c r="Y101" s="3"/>
      <c r="Z101" s="93"/>
      <c r="AE101" s="52"/>
      <c r="AF101" s="52"/>
      <c r="AG101" s="52"/>
      <c r="AJ101" s="3"/>
      <c r="AP101" s="3"/>
    </row>
    <row r="102" spans="1:42" x14ac:dyDescent="0.2">
      <c r="A102" s="87"/>
      <c r="B102" s="87"/>
      <c r="C102" s="135"/>
      <c r="D102" s="135"/>
      <c r="E102" s="135"/>
      <c r="F102" s="140"/>
      <c r="G102" s="135"/>
      <c r="H102" s="135"/>
      <c r="I102" s="141"/>
      <c r="J102" s="137"/>
      <c r="K102" s="136"/>
      <c r="L102" s="136"/>
      <c r="M102" s="136"/>
      <c r="N102" s="135"/>
      <c r="O102" s="135"/>
      <c r="P102" s="87"/>
      <c r="Q102" s="135"/>
      <c r="R102" s="135"/>
      <c r="S102" s="137"/>
      <c r="T102" s="136"/>
      <c r="W102" s="52"/>
      <c r="X102" s="93"/>
      <c r="Y102" s="3"/>
      <c r="Z102" s="93"/>
      <c r="AA102" s="93"/>
      <c r="AD102" s="52"/>
      <c r="AE102" s="52"/>
      <c r="AG102" s="52"/>
      <c r="AJ102" s="3"/>
      <c r="AP102" s="3"/>
    </row>
    <row r="103" spans="1:42" x14ac:dyDescent="0.2">
      <c r="A103" s="87"/>
      <c r="B103" s="87"/>
      <c r="C103" s="135"/>
      <c r="D103" s="135"/>
      <c r="E103" s="135"/>
      <c r="F103" s="140"/>
      <c r="G103" s="135"/>
      <c r="H103" s="135"/>
      <c r="I103" s="141"/>
      <c r="J103" s="137"/>
      <c r="K103" s="136"/>
      <c r="L103" s="136"/>
      <c r="M103" s="136"/>
      <c r="N103" s="135"/>
      <c r="O103" s="135"/>
      <c r="P103" s="135"/>
      <c r="Q103" s="135"/>
      <c r="R103" s="87"/>
      <c r="S103" s="137"/>
      <c r="T103" s="136"/>
      <c r="W103" s="52"/>
      <c r="X103" s="93"/>
      <c r="Y103" s="3"/>
      <c r="Z103" s="93"/>
      <c r="AD103" s="52"/>
      <c r="AE103" s="52"/>
      <c r="AG103" s="52"/>
      <c r="AJ103" s="3"/>
      <c r="AP103" s="3"/>
    </row>
    <row r="104" spans="1:42" x14ac:dyDescent="0.2">
      <c r="A104" s="87"/>
      <c r="B104" s="87"/>
      <c r="C104" s="135"/>
      <c r="D104" s="135"/>
      <c r="E104" s="135"/>
      <c r="F104" s="140"/>
      <c r="G104" s="135"/>
      <c r="H104" s="135"/>
      <c r="I104" s="141"/>
      <c r="J104" s="137"/>
      <c r="K104" s="136"/>
      <c r="L104" s="136"/>
      <c r="M104" s="135"/>
      <c r="N104" s="135"/>
      <c r="O104" s="135"/>
      <c r="P104" s="137"/>
      <c r="Q104" s="138"/>
      <c r="R104" s="137"/>
      <c r="S104" s="137"/>
      <c r="T104" s="136"/>
      <c r="W104" s="52"/>
      <c r="X104" s="93"/>
      <c r="Y104" s="3"/>
      <c r="Z104" s="93"/>
      <c r="AD104" s="52"/>
      <c r="AE104" s="52"/>
      <c r="AG104" s="52"/>
      <c r="AJ104" s="3"/>
      <c r="AP104" s="3"/>
    </row>
    <row r="105" spans="1:42" x14ac:dyDescent="0.2">
      <c r="A105" s="87"/>
      <c r="B105" s="135"/>
      <c r="C105" s="135"/>
      <c r="D105" s="135"/>
      <c r="E105" s="135"/>
      <c r="F105" s="140"/>
      <c r="G105" s="135"/>
      <c r="H105" s="135"/>
      <c r="I105" s="141"/>
      <c r="J105" s="137"/>
      <c r="K105" s="136"/>
      <c r="L105" s="136"/>
      <c r="M105" s="135"/>
      <c r="N105" s="87"/>
      <c r="O105" s="135"/>
      <c r="P105" s="135"/>
      <c r="Q105" s="138"/>
      <c r="R105" s="87"/>
      <c r="S105" s="137"/>
      <c r="T105" s="136"/>
      <c r="V105" s="93"/>
      <c r="W105" s="52"/>
      <c r="X105" s="93"/>
      <c r="Y105" s="3"/>
      <c r="AE105" s="52"/>
      <c r="AF105" s="52"/>
      <c r="AJ105" s="3"/>
      <c r="AP105" s="3"/>
    </row>
    <row r="106" spans="1:42" x14ac:dyDescent="0.2">
      <c r="A106" s="87"/>
      <c r="B106" s="87"/>
      <c r="C106" s="135"/>
      <c r="D106" s="135"/>
      <c r="E106" s="135"/>
      <c r="F106" s="140"/>
      <c r="G106" s="135"/>
      <c r="H106" s="135"/>
      <c r="I106" s="141"/>
      <c r="J106" s="137"/>
      <c r="K106" s="136"/>
      <c r="L106" s="136"/>
      <c r="M106" s="135"/>
      <c r="N106" s="135"/>
      <c r="O106" s="135"/>
      <c r="P106" s="137"/>
      <c r="Q106" s="137"/>
      <c r="R106" s="137"/>
      <c r="S106" s="137"/>
      <c r="T106" s="136"/>
      <c r="W106" s="52"/>
      <c r="X106" s="93"/>
      <c r="Y106" s="3"/>
      <c r="AD106" s="52"/>
      <c r="AE106" s="52"/>
      <c r="AJ106" s="3"/>
      <c r="AP106" s="3"/>
    </row>
    <row r="107" spans="1:42" x14ac:dyDescent="0.2">
      <c r="A107" s="87"/>
      <c r="B107" s="87"/>
      <c r="C107" s="135"/>
      <c r="D107" s="135"/>
      <c r="E107" s="135"/>
      <c r="F107" s="140"/>
      <c r="G107" s="135"/>
      <c r="H107" s="135"/>
      <c r="I107" s="141"/>
      <c r="J107" s="137"/>
      <c r="K107" s="136"/>
      <c r="L107" s="136"/>
      <c r="M107" s="136"/>
      <c r="N107" s="135"/>
      <c r="O107" s="135"/>
      <c r="P107" s="135"/>
      <c r="Q107" s="137"/>
      <c r="R107" s="87"/>
      <c r="S107" s="137"/>
      <c r="T107" s="136"/>
      <c r="W107" s="52"/>
      <c r="X107" s="93"/>
      <c r="Y107" s="3"/>
      <c r="AD107" s="52"/>
      <c r="AE107" s="52"/>
      <c r="AI107" s="45"/>
      <c r="AJ107" s="3"/>
      <c r="AO107" s="45"/>
      <c r="AP107" s="3"/>
    </row>
    <row r="108" spans="1:42" x14ac:dyDescent="0.2">
      <c r="A108" s="87"/>
      <c r="B108" s="87"/>
      <c r="C108" s="135"/>
      <c r="D108" s="135"/>
      <c r="E108" s="135"/>
      <c r="F108" s="140"/>
      <c r="G108" s="135"/>
      <c r="H108" s="135"/>
      <c r="I108" s="141"/>
      <c r="J108" s="137"/>
      <c r="K108" s="136"/>
      <c r="L108" s="136"/>
      <c r="M108" s="135"/>
      <c r="N108" s="87"/>
      <c r="O108" s="135"/>
      <c r="P108" s="135"/>
      <c r="Q108" s="137"/>
      <c r="R108" s="87"/>
      <c r="S108" s="137"/>
      <c r="T108" s="136"/>
      <c r="V108" s="93"/>
      <c r="W108" s="52"/>
      <c r="X108" s="93"/>
      <c r="Y108" s="3"/>
      <c r="AE108" s="52"/>
      <c r="AF108" s="52"/>
      <c r="AJ108" s="3"/>
      <c r="AP108" s="3"/>
    </row>
    <row r="109" spans="1:42" x14ac:dyDescent="0.2">
      <c r="A109" s="87"/>
      <c r="B109" s="87"/>
      <c r="C109" s="135"/>
      <c r="D109" s="135"/>
      <c r="E109" s="135"/>
      <c r="F109" s="140"/>
      <c r="G109" s="135"/>
      <c r="H109" s="135"/>
      <c r="I109" s="141"/>
      <c r="J109" s="137"/>
      <c r="K109" s="136"/>
      <c r="L109" s="136"/>
      <c r="M109" s="135"/>
      <c r="N109" s="87"/>
      <c r="O109" s="135"/>
      <c r="P109" s="135"/>
      <c r="Q109" s="137"/>
      <c r="R109" s="137"/>
      <c r="S109" s="137"/>
      <c r="T109" s="136"/>
      <c r="V109" s="93"/>
      <c r="W109" s="52"/>
      <c r="X109" s="93"/>
      <c r="Y109" s="3"/>
      <c r="AA109" s="93"/>
      <c r="AE109" s="52"/>
      <c r="AF109" s="52"/>
      <c r="AG109" s="52"/>
      <c r="AJ109" s="3"/>
      <c r="AP109" s="3"/>
    </row>
    <row r="110" spans="1:42" x14ac:dyDescent="0.2">
      <c r="A110" s="87"/>
      <c r="B110" s="87"/>
      <c r="C110" s="135"/>
      <c r="D110" s="135"/>
      <c r="E110" s="135"/>
      <c r="F110" s="140"/>
      <c r="G110" s="135"/>
      <c r="H110" s="135"/>
      <c r="I110" s="141"/>
      <c r="J110" s="137"/>
      <c r="K110" s="136"/>
      <c r="L110" s="136"/>
      <c r="M110" s="135"/>
      <c r="N110" s="87"/>
      <c r="O110" s="135"/>
      <c r="P110" s="135"/>
      <c r="Q110" s="137"/>
      <c r="R110" s="137"/>
      <c r="S110" s="137"/>
      <c r="T110" s="136"/>
      <c r="V110" s="93"/>
      <c r="W110" s="52"/>
      <c r="X110" s="93"/>
      <c r="Y110" s="3"/>
      <c r="AE110" s="52"/>
      <c r="AF110" s="52"/>
      <c r="AJ110" s="3"/>
      <c r="AP110" s="3"/>
    </row>
    <row r="111" spans="1:42" x14ac:dyDescent="0.2">
      <c r="A111" s="87"/>
      <c r="B111" s="87"/>
      <c r="C111" s="135"/>
      <c r="D111" s="135"/>
      <c r="E111" s="135"/>
      <c r="F111" s="140"/>
      <c r="G111" s="135"/>
      <c r="H111" s="135"/>
      <c r="I111" s="141"/>
      <c r="J111" s="137"/>
      <c r="K111" s="136"/>
      <c r="L111" s="136"/>
      <c r="M111" s="136"/>
      <c r="N111" s="135"/>
      <c r="O111" s="135"/>
      <c r="P111" s="135"/>
      <c r="Q111" s="135"/>
      <c r="R111" s="87"/>
      <c r="S111" s="137"/>
      <c r="T111" s="136"/>
      <c r="W111" s="52"/>
      <c r="X111" s="93"/>
      <c r="Y111" s="3"/>
      <c r="Z111" s="93"/>
      <c r="AD111" s="52"/>
      <c r="AE111" s="52"/>
      <c r="AG111" s="52"/>
      <c r="AJ111" s="3"/>
      <c r="AP111" s="3"/>
    </row>
    <row r="112" spans="1:42" x14ac:dyDescent="0.2">
      <c r="A112" s="87"/>
      <c r="B112" s="87"/>
      <c r="C112" s="135"/>
      <c r="D112" s="135"/>
      <c r="E112" s="135"/>
      <c r="F112" s="140"/>
      <c r="G112" s="135"/>
      <c r="H112" s="135"/>
      <c r="I112" s="141"/>
      <c r="J112" s="137"/>
      <c r="K112" s="136"/>
      <c r="L112" s="136"/>
      <c r="M112" s="135"/>
      <c r="N112" s="135"/>
      <c r="O112" s="135"/>
      <c r="P112" s="135"/>
      <c r="Q112" s="137"/>
      <c r="R112" s="137"/>
      <c r="S112" s="137"/>
      <c r="T112" s="136"/>
      <c r="V112" s="93"/>
      <c r="W112" s="52"/>
      <c r="X112" s="93"/>
      <c r="Y112" s="3"/>
      <c r="AE112" s="52"/>
      <c r="AF112" s="52"/>
      <c r="AJ112" s="3"/>
      <c r="AP112" s="3"/>
    </row>
    <row r="113" spans="1:42" x14ac:dyDescent="0.2">
      <c r="A113" s="87"/>
      <c r="B113" s="87"/>
      <c r="C113" s="135"/>
      <c r="D113" s="135"/>
      <c r="E113" s="135"/>
      <c r="F113" s="140"/>
      <c r="G113" s="135"/>
      <c r="H113" s="135"/>
      <c r="I113" s="141"/>
      <c r="J113" s="137"/>
      <c r="K113" s="136"/>
      <c r="L113" s="136"/>
      <c r="M113" s="136"/>
      <c r="N113" s="135"/>
      <c r="O113" s="135"/>
      <c r="P113" s="135"/>
      <c r="Q113" s="137"/>
      <c r="R113" s="87"/>
      <c r="S113" s="137"/>
      <c r="T113" s="136"/>
      <c r="W113" s="52"/>
      <c r="X113" s="93"/>
      <c r="Y113" s="3"/>
      <c r="Z113" s="93"/>
      <c r="AD113" s="52"/>
      <c r="AE113" s="52"/>
      <c r="AG113" s="52"/>
      <c r="AJ113" s="3"/>
      <c r="AP113" s="3"/>
    </row>
    <row r="114" spans="1:42" x14ac:dyDescent="0.2">
      <c r="A114" s="87"/>
      <c r="B114" s="87"/>
      <c r="C114" s="135"/>
      <c r="D114" s="135"/>
      <c r="E114" s="135"/>
      <c r="F114" s="140"/>
      <c r="G114" s="135"/>
      <c r="H114" s="135"/>
      <c r="I114" s="141"/>
      <c r="J114" s="137"/>
      <c r="K114" s="136"/>
      <c r="L114" s="136"/>
      <c r="M114" s="135"/>
      <c r="N114" s="135"/>
      <c r="O114" s="135"/>
      <c r="P114" s="137"/>
      <c r="Q114" s="135"/>
      <c r="R114" s="137"/>
      <c r="S114" s="137"/>
      <c r="T114" s="136"/>
      <c r="W114" s="52"/>
      <c r="X114" s="93"/>
      <c r="Y114" s="3"/>
      <c r="Z114" s="93"/>
      <c r="AD114" s="52"/>
      <c r="AE114" s="52"/>
      <c r="AG114" s="52"/>
      <c r="AJ114" s="3"/>
      <c r="AP114" s="3"/>
    </row>
    <row r="115" spans="1:42" x14ac:dyDescent="0.2">
      <c r="A115" s="87"/>
      <c r="B115" s="87"/>
      <c r="C115" s="135"/>
      <c r="D115" s="135"/>
      <c r="E115" s="135"/>
      <c r="F115" s="140"/>
      <c r="G115" s="135"/>
      <c r="H115" s="135"/>
      <c r="I115" s="141"/>
      <c r="J115" s="137"/>
      <c r="K115" s="136"/>
      <c r="L115" s="136"/>
      <c r="M115" s="135"/>
      <c r="N115" s="135"/>
      <c r="O115" s="135"/>
      <c r="P115" s="137"/>
      <c r="Q115" s="135"/>
      <c r="R115" s="137"/>
      <c r="S115" s="137"/>
      <c r="T115" s="136"/>
      <c r="W115" s="52"/>
      <c r="X115" s="93"/>
      <c r="Y115" s="3"/>
      <c r="Z115" s="93"/>
      <c r="AD115" s="52"/>
      <c r="AE115" s="52"/>
      <c r="AG115" s="52"/>
      <c r="AJ115" s="3"/>
      <c r="AP115" s="3"/>
    </row>
    <row r="116" spans="1:42" x14ac:dyDescent="0.2">
      <c r="A116" s="87"/>
      <c r="B116" s="87"/>
      <c r="C116" s="135"/>
      <c r="D116" s="135"/>
      <c r="E116" s="135"/>
      <c r="F116" s="140"/>
      <c r="G116" s="135"/>
      <c r="H116" s="135"/>
      <c r="I116" s="141"/>
      <c r="J116" s="137"/>
      <c r="K116" s="136"/>
      <c r="L116" s="136"/>
      <c r="M116" s="135"/>
      <c r="N116" s="135"/>
      <c r="O116" s="135"/>
      <c r="P116" s="139"/>
      <c r="Q116" s="137"/>
      <c r="R116" s="137"/>
      <c r="S116" s="137"/>
      <c r="T116" s="136"/>
      <c r="W116" s="52"/>
      <c r="X116" s="93"/>
      <c r="Y116" s="3"/>
      <c r="AD116" s="52"/>
      <c r="AE116" s="52"/>
      <c r="AJ116" s="3"/>
      <c r="AP116" s="3"/>
    </row>
    <row r="117" spans="1:42" ht="12" customHeight="1" x14ac:dyDescent="0.2">
      <c r="A117" s="87"/>
      <c r="B117" s="87"/>
      <c r="C117" s="135"/>
      <c r="D117" s="135"/>
      <c r="E117" s="135"/>
      <c r="F117" s="140"/>
      <c r="G117" s="135"/>
      <c r="H117" s="135"/>
      <c r="I117" s="141"/>
      <c r="J117" s="137"/>
      <c r="K117" s="136"/>
      <c r="L117" s="136"/>
      <c r="M117" s="136"/>
      <c r="N117" s="135"/>
      <c r="O117" s="135"/>
      <c r="P117" s="137"/>
      <c r="Q117" s="135"/>
      <c r="R117" s="137"/>
      <c r="S117" s="137"/>
      <c r="T117" s="136"/>
      <c r="W117" s="52"/>
      <c r="X117" s="93"/>
      <c r="Y117" s="3"/>
      <c r="Z117" s="93"/>
      <c r="AD117" s="52"/>
      <c r="AE117" s="52"/>
      <c r="AG117" s="52"/>
      <c r="AJ117" s="3"/>
      <c r="AP117" s="3"/>
    </row>
    <row r="118" spans="1:42" ht="12" customHeight="1" x14ac:dyDescent="0.2">
      <c r="A118" s="87"/>
      <c r="B118" s="87"/>
      <c r="C118" s="135"/>
      <c r="D118" s="135"/>
      <c r="E118" s="135"/>
      <c r="F118" s="140"/>
      <c r="G118" s="135"/>
      <c r="H118" s="135"/>
      <c r="I118" s="141"/>
      <c r="J118" s="137"/>
      <c r="K118" s="136"/>
      <c r="L118" s="136"/>
      <c r="M118" s="135"/>
      <c r="N118" s="87"/>
      <c r="O118" s="135"/>
      <c r="P118" s="135"/>
      <c r="Q118" s="137"/>
      <c r="R118" s="87"/>
      <c r="S118" s="137"/>
      <c r="T118" s="136"/>
      <c r="V118" s="93"/>
      <c r="W118" s="52"/>
      <c r="X118" s="93"/>
      <c r="Y118" s="3"/>
      <c r="AE118" s="52"/>
      <c r="AF118" s="52"/>
      <c r="AJ118" s="3"/>
      <c r="AP118" s="3"/>
    </row>
    <row r="119" spans="1:42" ht="12" customHeight="1" x14ac:dyDescent="0.2">
      <c r="A119" s="87"/>
      <c r="B119" s="87"/>
      <c r="C119" s="135"/>
      <c r="D119" s="135"/>
      <c r="E119" s="135"/>
      <c r="F119" s="140"/>
      <c r="G119" s="135"/>
      <c r="H119" s="135"/>
      <c r="I119" s="141"/>
      <c r="J119" s="137"/>
      <c r="K119" s="136"/>
      <c r="L119" s="136"/>
      <c r="M119" s="136"/>
      <c r="N119" s="135"/>
      <c r="O119" s="135"/>
      <c r="P119" s="137"/>
      <c r="Q119" s="137"/>
      <c r="R119" s="137"/>
      <c r="S119" s="137"/>
      <c r="T119" s="136"/>
      <c r="W119" s="52"/>
      <c r="X119" s="93"/>
      <c r="Y119" s="3"/>
      <c r="AD119" s="52"/>
      <c r="AE119" s="52"/>
      <c r="AJ119" s="3"/>
      <c r="AP119" s="3"/>
    </row>
    <row r="120" spans="1:42" ht="12" customHeight="1" x14ac:dyDescent="0.2">
      <c r="A120" s="87"/>
      <c r="B120" s="87"/>
      <c r="C120" s="135"/>
      <c r="D120" s="135"/>
      <c r="E120" s="135"/>
      <c r="F120" s="140"/>
      <c r="G120" s="135"/>
      <c r="H120" s="135"/>
      <c r="I120" s="141"/>
      <c r="J120" s="137"/>
      <c r="K120" s="136"/>
      <c r="L120" s="136"/>
      <c r="M120" s="135"/>
      <c r="N120" s="135"/>
      <c r="O120" s="135"/>
      <c r="P120" s="137"/>
      <c r="Q120" s="137"/>
      <c r="R120" s="137"/>
      <c r="S120" s="137"/>
      <c r="T120" s="136"/>
      <c r="W120" s="52"/>
      <c r="X120" s="93"/>
      <c r="Y120" s="3"/>
      <c r="Z120" s="93"/>
      <c r="AA120" s="93"/>
      <c r="AD120" s="52"/>
      <c r="AE120" s="52"/>
      <c r="AG120" s="52"/>
      <c r="AJ120" s="3"/>
      <c r="AP120" s="3"/>
    </row>
    <row r="121" spans="1:42" ht="12" customHeight="1" x14ac:dyDescent="0.2">
      <c r="A121" s="87"/>
      <c r="B121" s="87"/>
      <c r="C121" s="135"/>
      <c r="D121" s="135"/>
      <c r="E121" s="135"/>
      <c r="F121" s="140"/>
      <c r="G121" s="135"/>
      <c r="H121" s="135"/>
      <c r="I121" s="141"/>
      <c r="J121" s="137"/>
      <c r="K121" s="136"/>
      <c r="L121" s="136"/>
      <c r="M121" s="135"/>
      <c r="N121" s="135"/>
      <c r="O121" s="135"/>
      <c r="P121" s="135"/>
      <c r="Q121" s="135"/>
      <c r="R121" s="137"/>
      <c r="S121" s="137"/>
      <c r="T121" s="136"/>
      <c r="V121" s="93"/>
      <c r="W121" s="52"/>
      <c r="X121" s="93"/>
      <c r="Y121" s="3"/>
      <c r="Z121" s="93"/>
      <c r="AE121" s="52"/>
      <c r="AF121" s="52"/>
      <c r="AG121" s="52"/>
      <c r="AJ121" s="3"/>
      <c r="AP121" s="3"/>
    </row>
    <row r="122" spans="1:42" ht="12" customHeight="1" x14ac:dyDescent="0.2">
      <c r="A122" s="87"/>
      <c r="B122" s="87"/>
      <c r="C122" s="135"/>
      <c r="D122" s="135"/>
      <c r="E122" s="135"/>
      <c r="F122" s="140"/>
      <c r="G122" s="135"/>
      <c r="H122" s="135"/>
      <c r="I122" s="141"/>
      <c r="J122" s="137"/>
      <c r="K122" s="136"/>
      <c r="L122" s="136"/>
      <c r="M122" s="136"/>
      <c r="N122" s="135"/>
      <c r="O122" s="135"/>
      <c r="P122" s="135"/>
      <c r="Q122" s="137"/>
      <c r="R122" s="87"/>
      <c r="S122" s="137"/>
      <c r="T122" s="136"/>
      <c r="W122" s="52"/>
      <c r="X122" s="93"/>
      <c r="Y122" s="3"/>
      <c r="AD122" s="52"/>
      <c r="AE122" s="52"/>
      <c r="AJ122" s="3"/>
      <c r="AP122" s="3"/>
    </row>
    <row r="123" spans="1:42" ht="12" customHeight="1" x14ac:dyDescent="0.2">
      <c r="A123" s="87"/>
      <c r="B123" s="87"/>
      <c r="C123" s="135"/>
      <c r="D123" s="135"/>
      <c r="E123" s="135"/>
      <c r="F123" s="140"/>
      <c r="G123" s="135"/>
      <c r="H123" s="135"/>
      <c r="I123" s="141"/>
      <c r="J123" s="137"/>
      <c r="K123" s="136"/>
      <c r="L123" s="136"/>
      <c r="M123" s="136"/>
      <c r="N123" s="135"/>
      <c r="O123" s="135"/>
      <c r="P123" s="135"/>
      <c r="Q123" s="137"/>
      <c r="R123" s="87"/>
      <c r="S123" s="137"/>
      <c r="T123" s="136"/>
      <c r="W123" s="52"/>
      <c r="X123" s="93"/>
      <c r="Y123" s="3"/>
      <c r="AD123" s="52"/>
      <c r="AE123" s="52"/>
      <c r="AJ123" s="3"/>
      <c r="AP123" s="3"/>
    </row>
    <row r="124" spans="1:42" ht="12" customHeight="1" x14ac:dyDescent="0.2">
      <c r="A124" s="87"/>
      <c r="B124" s="87"/>
      <c r="C124" s="135"/>
      <c r="D124" s="135"/>
      <c r="E124" s="135"/>
      <c r="F124" s="140"/>
      <c r="G124" s="135"/>
      <c r="H124" s="135"/>
      <c r="I124" s="141"/>
      <c r="J124" s="137"/>
      <c r="K124" s="136"/>
      <c r="L124" s="136"/>
      <c r="M124" s="136"/>
      <c r="N124" s="135"/>
      <c r="O124" s="135"/>
      <c r="P124" s="137"/>
      <c r="Q124" s="135"/>
      <c r="R124" s="137"/>
      <c r="S124" s="137"/>
      <c r="T124" s="136"/>
      <c r="W124" s="52"/>
      <c r="X124" s="93"/>
      <c r="Y124" s="3"/>
      <c r="Z124" s="93"/>
      <c r="AD124" s="52"/>
      <c r="AE124" s="52"/>
      <c r="AG124" s="52"/>
      <c r="AJ124" s="3"/>
      <c r="AP124" s="3"/>
    </row>
    <row r="125" spans="1:42" ht="12" customHeight="1" x14ac:dyDescent="0.2">
      <c r="A125" s="87"/>
      <c r="B125" s="87"/>
      <c r="C125" s="135"/>
      <c r="D125" s="135"/>
      <c r="E125" s="135"/>
      <c r="F125" s="140"/>
      <c r="G125" s="135"/>
      <c r="H125" s="135"/>
      <c r="I125" s="141"/>
      <c r="J125" s="137"/>
      <c r="K125" s="136"/>
      <c r="L125" s="136"/>
      <c r="M125" s="135"/>
      <c r="N125" s="135"/>
      <c r="O125" s="135"/>
      <c r="P125" s="137"/>
      <c r="Q125" s="137"/>
      <c r="R125" s="137"/>
      <c r="S125" s="137"/>
      <c r="T125" s="136"/>
      <c r="W125" s="52"/>
      <c r="X125" s="93"/>
      <c r="Y125" s="3"/>
      <c r="AD125" s="52"/>
      <c r="AE125" s="52"/>
      <c r="AJ125" s="3"/>
      <c r="AP125" s="3"/>
    </row>
    <row r="126" spans="1:42" ht="12" customHeight="1" x14ac:dyDescent="0.2">
      <c r="A126" s="87"/>
      <c r="B126" s="87"/>
      <c r="C126" s="135"/>
      <c r="D126" s="135"/>
      <c r="E126" s="135"/>
      <c r="F126" s="140"/>
      <c r="G126" s="135"/>
      <c r="H126" s="135"/>
      <c r="I126" s="141"/>
      <c r="J126" s="137"/>
      <c r="K126" s="136"/>
      <c r="L126" s="136"/>
      <c r="M126" s="135"/>
      <c r="N126" s="87"/>
      <c r="O126" s="135"/>
      <c r="P126" s="135"/>
      <c r="Q126" s="135"/>
      <c r="R126" s="137"/>
      <c r="S126" s="137"/>
      <c r="T126" s="136"/>
      <c r="V126" s="93"/>
      <c r="W126" s="52"/>
      <c r="X126" s="93"/>
      <c r="Y126" s="3"/>
      <c r="Z126" s="93"/>
      <c r="AE126" s="52"/>
      <c r="AF126" s="52"/>
      <c r="AG126" s="52"/>
      <c r="AJ126" s="3"/>
      <c r="AP126" s="3"/>
    </row>
    <row r="127" spans="1:42" ht="12" customHeight="1" x14ac:dyDescent="0.2">
      <c r="A127" s="87"/>
      <c r="B127" s="87"/>
      <c r="C127" s="135"/>
      <c r="D127" s="135"/>
      <c r="E127" s="135"/>
      <c r="F127" s="140"/>
      <c r="G127" s="135"/>
      <c r="H127" s="135"/>
      <c r="I127" s="141"/>
      <c r="J127" s="137"/>
      <c r="K127" s="136"/>
      <c r="L127" s="136"/>
      <c r="M127" s="136"/>
      <c r="N127" s="135"/>
      <c r="O127" s="135"/>
      <c r="P127" s="135"/>
      <c r="Q127" s="138"/>
      <c r="R127" s="87"/>
      <c r="S127" s="137"/>
      <c r="T127" s="136"/>
      <c r="W127" s="52"/>
      <c r="X127" s="93"/>
      <c r="Y127" s="3"/>
      <c r="AD127" s="52"/>
      <c r="AE127" s="52"/>
      <c r="AJ127" s="3"/>
      <c r="AP127" s="3"/>
    </row>
    <row r="128" spans="1:42" ht="12" customHeight="1" x14ac:dyDescent="0.2">
      <c r="A128" s="87"/>
      <c r="B128" s="87"/>
      <c r="C128" s="135"/>
      <c r="D128" s="135"/>
      <c r="E128" s="135"/>
      <c r="F128" s="140"/>
      <c r="G128" s="135"/>
      <c r="H128" s="135"/>
      <c r="I128" s="141"/>
      <c r="J128" s="137"/>
      <c r="K128" s="136"/>
      <c r="L128" s="136"/>
      <c r="M128" s="136"/>
      <c r="N128" s="135"/>
      <c r="O128" s="135"/>
      <c r="P128" s="135"/>
      <c r="Q128" s="137"/>
      <c r="R128" s="87"/>
      <c r="S128" s="137"/>
      <c r="T128" s="136"/>
      <c r="W128" s="52"/>
      <c r="X128" s="93"/>
      <c r="Y128" s="3"/>
      <c r="AD128" s="52"/>
      <c r="AE128" s="52"/>
      <c r="AJ128" s="3"/>
      <c r="AP128" s="3"/>
    </row>
    <row r="129" spans="1:42" ht="12" customHeight="1" x14ac:dyDescent="0.2">
      <c r="A129" s="87"/>
      <c r="B129" s="135"/>
      <c r="C129" s="135"/>
      <c r="D129" s="135"/>
      <c r="E129" s="135"/>
      <c r="F129" s="140"/>
      <c r="G129" s="135"/>
      <c r="H129" s="135"/>
      <c r="I129" s="141"/>
      <c r="J129" s="137"/>
      <c r="K129" s="136"/>
      <c r="L129" s="136"/>
      <c r="M129" s="135"/>
      <c r="N129" s="87"/>
      <c r="O129" s="135"/>
      <c r="P129" s="139"/>
      <c r="Q129" s="137"/>
      <c r="R129" s="87"/>
      <c r="S129" s="137"/>
      <c r="T129" s="136"/>
      <c r="W129" s="52"/>
      <c r="X129" s="93"/>
      <c r="Y129" s="3"/>
      <c r="AE129" s="52"/>
      <c r="AJ129" s="3"/>
      <c r="AP129" s="3"/>
    </row>
    <row r="130" spans="1:42" ht="12" customHeight="1" x14ac:dyDescent="0.2">
      <c r="A130" s="87"/>
      <c r="B130" s="135"/>
      <c r="C130" s="135"/>
      <c r="D130" s="135"/>
      <c r="E130" s="135"/>
      <c r="F130" s="140"/>
      <c r="G130" s="135"/>
      <c r="H130" s="135"/>
      <c r="I130" s="141"/>
      <c r="J130" s="137"/>
      <c r="K130" s="136"/>
      <c r="L130" s="136"/>
      <c r="M130" s="136"/>
      <c r="N130" s="87"/>
      <c r="O130" s="135"/>
      <c r="P130" s="135"/>
      <c r="Q130" s="137"/>
      <c r="R130" s="87"/>
      <c r="S130" s="137"/>
      <c r="T130" s="136"/>
      <c r="W130" s="52"/>
      <c r="X130" s="93"/>
      <c r="Y130" s="3"/>
      <c r="AE130" s="52"/>
      <c r="AI130" s="45"/>
      <c r="AJ130" s="3"/>
      <c r="AO130" s="45"/>
      <c r="AP130" s="3"/>
    </row>
    <row r="131" spans="1:42" ht="12" customHeight="1" x14ac:dyDescent="0.2">
      <c r="A131" s="87"/>
      <c r="B131" s="87"/>
      <c r="C131" s="135"/>
      <c r="D131" s="135"/>
      <c r="E131" s="135"/>
      <c r="F131" s="140"/>
      <c r="G131" s="135"/>
      <c r="H131" s="135"/>
      <c r="I131" s="141"/>
      <c r="J131" s="137"/>
      <c r="K131" s="136"/>
      <c r="L131" s="136"/>
      <c r="M131" s="136"/>
      <c r="N131" s="87"/>
      <c r="O131" s="135"/>
      <c r="P131" s="137"/>
      <c r="Q131" s="138"/>
      <c r="R131" s="137"/>
      <c r="S131" s="137"/>
      <c r="T131" s="136"/>
      <c r="W131" s="52"/>
      <c r="X131" s="93"/>
      <c r="Y131" s="3"/>
      <c r="AE131" s="52"/>
      <c r="AJ131" s="3"/>
      <c r="AP131" s="3"/>
    </row>
    <row r="132" spans="1:42" ht="12" customHeight="1" x14ac:dyDescent="0.2">
      <c r="A132" s="87"/>
      <c r="B132" s="87"/>
      <c r="C132" s="135"/>
      <c r="D132" s="135"/>
      <c r="E132" s="135"/>
      <c r="F132" s="140"/>
      <c r="G132" s="135"/>
      <c r="H132" s="135"/>
      <c r="I132" s="141"/>
      <c r="J132" s="137"/>
      <c r="K132" s="136"/>
      <c r="L132" s="136"/>
      <c r="M132" s="135"/>
      <c r="N132" s="135"/>
      <c r="O132" s="135"/>
      <c r="P132" s="137"/>
      <c r="Q132" s="137"/>
      <c r="R132" s="137"/>
      <c r="S132" s="137"/>
      <c r="T132" s="136"/>
      <c r="W132" s="52"/>
      <c r="X132" s="93"/>
      <c r="Y132" s="3"/>
      <c r="AE132" s="52"/>
      <c r="AJ132" s="3"/>
      <c r="AP132" s="3"/>
    </row>
    <row r="133" spans="1:42" ht="12" customHeight="1" x14ac:dyDescent="0.2">
      <c r="A133" s="87"/>
      <c r="B133" s="87"/>
      <c r="C133" s="135"/>
      <c r="D133" s="135"/>
      <c r="E133" s="135"/>
      <c r="F133" s="140"/>
      <c r="G133" s="135"/>
      <c r="H133" s="135"/>
      <c r="I133" s="141"/>
      <c r="J133" s="137"/>
      <c r="K133" s="136"/>
      <c r="L133" s="136"/>
      <c r="M133" s="136"/>
      <c r="N133" s="87"/>
      <c r="O133" s="135"/>
      <c r="P133" s="137"/>
      <c r="Q133" s="137"/>
      <c r="R133" s="137"/>
      <c r="S133" s="137"/>
      <c r="T133" s="136"/>
      <c r="W133" s="52"/>
      <c r="X133" s="93"/>
      <c r="Y133" s="3"/>
      <c r="AE133" s="52"/>
      <c r="AI133" s="45"/>
      <c r="AJ133" s="3"/>
      <c r="AO133" s="45"/>
      <c r="AP133" s="3"/>
    </row>
    <row r="134" spans="1:42" ht="12" customHeight="1" x14ac:dyDescent="0.2">
      <c r="A134" s="87"/>
      <c r="B134" s="87"/>
      <c r="C134" s="135"/>
      <c r="D134" s="135"/>
      <c r="E134" s="135"/>
      <c r="F134" s="140"/>
      <c r="G134" s="135"/>
      <c r="H134" s="135"/>
      <c r="I134" s="141"/>
      <c r="J134" s="137"/>
      <c r="K134" s="136"/>
      <c r="L134" s="136"/>
      <c r="M134" s="136"/>
      <c r="N134" s="87"/>
      <c r="O134" s="135"/>
      <c r="P134" s="87"/>
      <c r="Q134" s="137"/>
      <c r="R134" s="135"/>
      <c r="S134" s="137"/>
      <c r="T134" s="136"/>
      <c r="W134" s="52"/>
      <c r="X134" s="93"/>
      <c r="Y134" s="3"/>
      <c r="AA134" s="93"/>
      <c r="AE134" s="52"/>
      <c r="AG134" s="52"/>
      <c r="AJ134" s="3"/>
      <c r="AP134" s="3"/>
    </row>
    <row r="135" spans="1:42" ht="12" customHeight="1" x14ac:dyDescent="0.2">
      <c r="A135" s="87"/>
      <c r="B135" s="87"/>
      <c r="C135" s="135"/>
      <c r="D135" s="135"/>
      <c r="E135" s="135"/>
      <c r="F135" s="140"/>
      <c r="G135" s="135"/>
      <c r="H135" s="135"/>
      <c r="I135" s="141"/>
      <c r="J135" s="137"/>
      <c r="K135" s="136"/>
      <c r="L135" s="136"/>
      <c r="M135" s="136"/>
      <c r="N135" s="87"/>
      <c r="O135" s="135"/>
      <c r="P135" s="87"/>
      <c r="Q135" s="137"/>
      <c r="R135" s="87"/>
      <c r="S135" s="137"/>
      <c r="T135" s="136"/>
      <c r="W135" s="52"/>
      <c r="X135" s="93"/>
      <c r="Y135" s="3"/>
      <c r="AE135" s="52"/>
      <c r="AJ135" s="3"/>
      <c r="AP135" s="3"/>
    </row>
    <row r="136" spans="1:42" ht="12" customHeight="1" x14ac:dyDescent="0.2">
      <c r="A136" s="87"/>
      <c r="B136" s="87"/>
      <c r="C136" s="135"/>
      <c r="D136" s="135"/>
      <c r="E136" s="135"/>
      <c r="F136" s="140"/>
      <c r="G136" s="135"/>
      <c r="H136" s="135"/>
      <c r="I136" s="141"/>
      <c r="J136" s="137"/>
      <c r="K136" s="136"/>
      <c r="L136" s="136"/>
      <c r="M136" s="136"/>
      <c r="N136" s="87"/>
      <c r="O136" s="135"/>
      <c r="P136" s="87"/>
      <c r="Q136" s="137"/>
      <c r="R136" s="87"/>
      <c r="S136" s="137"/>
      <c r="T136" s="136"/>
      <c r="W136" s="52"/>
      <c r="X136" s="93"/>
      <c r="Y136" s="3"/>
      <c r="AE136" s="52"/>
      <c r="AJ136" s="3"/>
      <c r="AP136" s="3"/>
    </row>
    <row r="137" spans="1:42" ht="12" customHeight="1" x14ac:dyDescent="0.2">
      <c r="A137" s="87"/>
      <c r="B137" s="87"/>
      <c r="C137" s="135"/>
      <c r="D137" s="135"/>
      <c r="E137" s="135"/>
      <c r="F137" s="140"/>
      <c r="G137" s="135"/>
      <c r="H137" s="135"/>
      <c r="I137" s="141"/>
      <c r="J137" s="137"/>
      <c r="K137" s="136"/>
      <c r="L137" s="136"/>
      <c r="M137" s="136"/>
      <c r="N137" s="87"/>
      <c r="O137" s="135"/>
      <c r="P137" s="87"/>
      <c r="Q137" s="137"/>
      <c r="R137" s="87"/>
      <c r="S137" s="137"/>
      <c r="T137" s="136"/>
      <c r="W137" s="52"/>
      <c r="X137" s="93"/>
      <c r="Y137" s="3"/>
      <c r="AE137" s="52"/>
      <c r="AJ137" s="3"/>
      <c r="AP137" s="3"/>
    </row>
    <row r="138" spans="1:42" ht="12" customHeight="1" x14ac:dyDescent="0.2">
      <c r="A138" s="87"/>
      <c r="B138" s="87"/>
      <c r="C138" s="135"/>
      <c r="D138" s="135"/>
      <c r="E138" s="135"/>
      <c r="F138" s="140"/>
      <c r="G138" s="135"/>
      <c r="H138" s="135"/>
      <c r="I138" s="141"/>
      <c r="J138" s="137"/>
      <c r="K138" s="136"/>
      <c r="L138" s="136"/>
      <c r="M138" s="136"/>
      <c r="N138" s="87"/>
      <c r="O138" s="135"/>
      <c r="P138" s="87"/>
      <c r="Q138" s="137"/>
      <c r="R138" s="87"/>
      <c r="S138" s="137"/>
      <c r="T138" s="136"/>
      <c r="W138" s="52"/>
      <c r="X138" s="93"/>
      <c r="Y138" s="3"/>
      <c r="Z138" s="93"/>
      <c r="AE138" s="52"/>
      <c r="AG138" s="52"/>
      <c r="AJ138" s="3"/>
      <c r="AP138" s="3"/>
    </row>
    <row r="139" spans="1:42" ht="12" customHeight="1" x14ac:dyDescent="0.2">
      <c r="A139" s="87"/>
      <c r="B139" s="87"/>
      <c r="C139" s="135"/>
      <c r="D139" s="135"/>
      <c r="E139" s="135"/>
      <c r="F139" s="140"/>
      <c r="G139" s="135"/>
      <c r="H139" s="135"/>
      <c r="I139" s="141"/>
      <c r="J139" s="137"/>
      <c r="K139" s="136"/>
      <c r="L139" s="136"/>
      <c r="M139" s="136"/>
      <c r="N139" s="87"/>
      <c r="O139" s="135"/>
      <c r="P139" s="137"/>
      <c r="Q139" s="135"/>
      <c r="R139" s="137"/>
      <c r="S139" s="137"/>
      <c r="T139" s="136"/>
      <c r="W139" s="52"/>
      <c r="X139" s="93"/>
      <c r="Y139" s="3"/>
      <c r="Z139" s="93"/>
      <c r="AE139" s="52"/>
      <c r="AG139" s="52"/>
      <c r="AJ139" s="3"/>
      <c r="AP139" s="3"/>
    </row>
    <row r="140" spans="1:42" ht="12" customHeight="1" x14ac:dyDescent="0.2">
      <c r="A140" s="87"/>
      <c r="B140" s="87"/>
      <c r="C140" s="135"/>
      <c r="D140" s="135"/>
      <c r="E140" s="135"/>
      <c r="F140" s="140"/>
      <c r="G140" s="135"/>
      <c r="H140" s="135"/>
      <c r="I140" s="141"/>
      <c r="J140" s="137"/>
      <c r="K140" s="136"/>
      <c r="L140" s="136"/>
      <c r="M140" s="136"/>
      <c r="N140" s="87"/>
      <c r="O140" s="135"/>
      <c r="P140" s="87"/>
      <c r="Q140" s="135"/>
      <c r="R140" s="87"/>
      <c r="S140" s="137"/>
      <c r="T140" s="136"/>
      <c r="W140" s="52"/>
      <c r="X140" s="93"/>
      <c r="Y140" s="3"/>
      <c r="Z140" s="93"/>
      <c r="AE140" s="52"/>
      <c r="AG140" s="52"/>
      <c r="AJ140" s="3"/>
      <c r="AP140" s="3"/>
    </row>
    <row r="141" spans="1:42" ht="12" customHeight="1" x14ac:dyDescent="0.2">
      <c r="A141" s="87"/>
      <c r="B141" s="87"/>
      <c r="C141" s="135"/>
      <c r="D141" s="135"/>
      <c r="E141" s="135"/>
      <c r="F141" s="140"/>
      <c r="G141" s="135"/>
      <c r="H141" s="135"/>
      <c r="I141" s="141"/>
      <c r="J141" s="137"/>
      <c r="K141" s="136"/>
      <c r="L141" s="136"/>
      <c r="M141" s="136"/>
      <c r="N141" s="135"/>
      <c r="O141" s="135"/>
      <c r="P141" s="87"/>
      <c r="Q141" s="137"/>
      <c r="R141" s="87"/>
      <c r="S141" s="137"/>
      <c r="T141" s="136"/>
      <c r="W141" s="52"/>
      <c r="X141" s="93"/>
      <c r="Y141" s="3"/>
      <c r="AD141" s="52"/>
      <c r="AE141" s="52"/>
      <c r="AJ141" s="3"/>
      <c r="AP141" s="3"/>
    </row>
    <row r="142" spans="1:42" ht="12" customHeight="1" x14ac:dyDescent="0.2">
      <c r="A142" s="87"/>
      <c r="B142" s="87"/>
      <c r="C142" s="135"/>
      <c r="D142" s="135"/>
      <c r="E142" s="135"/>
      <c r="F142" s="140"/>
      <c r="G142" s="135"/>
      <c r="H142" s="135"/>
      <c r="I142" s="141"/>
      <c r="J142" s="137"/>
      <c r="K142" s="136"/>
      <c r="L142" s="136"/>
      <c r="M142" s="136"/>
      <c r="N142" s="87"/>
      <c r="O142" s="135"/>
      <c r="P142" s="87"/>
      <c r="Q142" s="137"/>
      <c r="R142" s="87"/>
      <c r="S142" s="137"/>
      <c r="T142" s="136"/>
      <c r="W142" s="52"/>
      <c r="X142" s="93"/>
      <c r="Y142" s="3"/>
      <c r="AE142" s="52"/>
      <c r="AJ142" s="3"/>
      <c r="AP142" s="3"/>
    </row>
    <row r="143" spans="1:42" ht="12" customHeight="1" x14ac:dyDescent="0.2">
      <c r="A143" s="87"/>
      <c r="B143" s="87"/>
      <c r="C143" s="135"/>
      <c r="D143" s="135"/>
      <c r="E143" s="135"/>
      <c r="F143" s="140"/>
      <c r="G143" s="135"/>
      <c r="H143" s="135"/>
      <c r="I143" s="141"/>
      <c r="J143" s="137"/>
      <c r="K143" s="136"/>
      <c r="L143" s="136"/>
      <c r="M143" s="136"/>
      <c r="N143" s="87"/>
      <c r="O143" s="135"/>
      <c r="P143" s="137"/>
      <c r="Q143" s="137"/>
      <c r="R143" s="137"/>
      <c r="S143" s="137"/>
      <c r="T143" s="136"/>
      <c r="W143" s="52"/>
      <c r="X143" s="93"/>
      <c r="Y143" s="3"/>
      <c r="AE143" s="52"/>
      <c r="AJ143" s="3"/>
      <c r="AP143" s="3"/>
    </row>
    <row r="144" spans="1:42" ht="12" customHeight="1" x14ac:dyDescent="0.2">
      <c r="A144" s="87"/>
      <c r="B144" s="87"/>
      <c r="C144" s="135"/>
      <c r="D144" s="135"/>
      <c r="E144" s="135"/>
      <c r="F144" s="140"/>
      <c r="G144" s="135"/>
      <c r="H144" s="135"/>
      <c r="I144" s="141"/>
      <c r="J144" s="137"/>
      <c r="K144" s="136"/>
      <c r="L144" s="136"/>
      <c r="M144" s="135"/>
      <c r="N144" s="135"/>
      <c r="O144" s="135"/>
      <c r="P144" s="137"/>
      <c r="Q144" s="137"/>
      <c r="R144" s="137"/>
      <c r="S144" s="137"/>
      <c r="T144" s="136"/>
      <c r="W144" s="52"/>
      <c r="X144" s="93"/>
      <c r="Y144" s="3"/>
      <c r="AE144" s="52"/>
      <c r="AJ144" s="3"/>
      <c r="AP144" s="3"/>
    </row>
    <row r="145" spans="1:42" ht="12" customHeight="1" x14ac:dyDescent="0.2">
      <c r="A145" s="87"/>
      <c r="B145" s="87"/>
      <c r="C145" s="135"/>
      <c r="D145" s="135"/>
      <c r="E145" s="135"/>
      <c r="F145" s="140"/>
      <c r="G145" s="135"/>
      <c r="H145" s="135"/>
      <c r="I145" s="141"/>
      <c r="J145" s="137"/>
      <c r="K145" s="136"/>
      <c r="L145" s="136"/>
      <c r="M145" s="136"/>
      <c r="N145" s="87"/>
      <c r="O145" s="135"/>
      <c r="P145" s="87"/>
      <c r="Q145" s="137"/>
      <c r="R145" s="87"/>
      <c r="S145" s="137"/>
      <c r="T145" s="136"/>
      <c r="W145" s="52"/>
      <c r="X145" s="93"/>
      <c r="Y145" s="3"/>
      <c r="AE145" s="52"/>
      <c r="AJ145" s="3"/>
      <c r="AP145" s="3"/>
    </row>
    <row r="146" spans="1:42" ht="12" customHeight="1" x14ac:dyDescent="0.2">
      <c r="A146" s="87"/>
      <c r="B146" s="87"/>
      <c r="C146" s="135"/>
      <c r="D146" s="135"/>
      <c r="E146" s="135"/>
      <c r="F146" s="140"/>
      <c r="G146" s="135"/>
      <c r="H146" s="135"/>
      <c r="I146" s="141"/>
      <c r="J146" s="137"/>
      <c r="K146" s="136"/>
      <c r="L146" s="136"/>
      <c r="M146" s="135"/>
      <c r="N146" s="135"/>
      <c r="O146" s="135"/>
      <c r="P146" s="87"/>
      <c r="Q146" s="87"/>
      <c r="R146" s="87"/>
      <c r="S146" s="137"/>
      <c r="T146" s="136"/>
      <c r="W146" s="52"/>
      <c r="X146" s="93"/>
      <c r="Y146" s="3"/>
      <c r="AE146" s="52"/>
      <c r="AJ146" s="3"/>
      <c r="AP146" s="3"/>
    </row>
    <row r="147" spans="1:42" ht="12" customHeight="1" x14ac:dyDescent="0.2">
      <c r="A147" s="87"/>
      <c r="B147" s="87"/>
      <c r="C147" s="135"/>
      <c r="D147" s="135"/>
      <c r="E147" s="135"/>
      <c r="F147" s="140"/>
      <c r="G147" s="135"/>
      <c r="H147" s="135"/>
      <c r="I147" s="141"/>
      <c r="J147" s="137"/>
      <c r="K147" s="136"/>
      <c r="L147" s="136"/>
      <c r="M147" s="136"/>
      <c r="N147" s="87"/>
      <c r="O147" s="135"/>
      <c r="P147" s="87"/>
      <c r="Q147" s="87"/>
      <c r="R147" s="87"/>
      <c r="S147" s="137"/>
      <c r="T147" s="136"/>
      <c r="W147" s="52"/>
      <c r="X147" s="93"/>
      <c r="Y147" s="3"/>
      <c r="AE147" s="52"/>
      <c r="AJ147" s="3"/>
      <c r="AP147" s="3"/>
    </row>
    <row r="148" spans="1:42" ht="12" customHeight="1" x14ac:dyDescent="0.2">
      <c r="A148" s="87"/>
      <c r="B148" s="87"/>
      <c r="C148" s="135"/>
      <c r="D148" s="135"/>
      <c r="E148" s="135"/>
      <c r="F148" s="140"/>
      <c r="G148" s="135"/>
      <c r="H148" s="135"/>
      <c r="I148" s="141"/>
      <c r="J148" s="137"/>
      <c r="K148" s="136"/>
      <c r="L148" s="136"/>
      <c r="M148" s="136"/>
      <c r="N148" s="87"/>
      <c r="O148" s="135"/>
      <c r="P148" s="87"/>
      <c r="Q148" s="135"/>
      <c r="R148" s="87"/>
      <c r="S148" s="137"/>
      <c r="T148" s="136"/>
      <c r="W148" s="52"/>
      <c r="X148" s="93"/>
      <c r="Y148" s="3"/>
      <c r="Z148" s="93"/>
      <c r="AE148" s="52"/>
      <c r="AG148" s="52"/>
      <c r="AJ148" s="3"/>
      <c r="AP148" s="3"/>
    </row>
    <row r="149" spans="1:42" ht="12" customHeight="1" x14ac:dyDescent="0.2">
      <c r="A149" s="87"/>
      <c r="B149" s="87"/>
      <c r="C149" s="135"/>
      <c r="D149" s="135"/>
      <c r="E149" s="135"/>
      <c r="F149" s="140"/>
      <c r="G149" s="135"/>
      <c r="H149" s="135"/>
      <c r="I149" s="141"/>
      <c r="J149" s="137"/>
      <c r="K149" s="136"/>
      <c r="L149" s="136"/>
      <c r="M149" s="136"/>
      <c r="N149" s="87"/>
      <c r="O149" s="135"/>
      <c r="P149" s="87"/>
      <c r="Q149" s="87"/>
      <c r="R149" s="87"/>
      <c r="S149" s="137"/>
      <c r="T149" s="136"/>
      <c r="W149" s="52"/>
      <c r="X149" s="93"/>
      <c r="Y149" s="3"/>
      <c r="AE149" s="52"/>
      <c r="AJ149" s="3"/>
      <c r="AP149" s="3"/>
    </row>
    <row r="150" spans="1:42" ht="12" customHeight="1" x14ac:dyDescent="0.2">
      <c r="A150" s="87"/>
      <c r="B150" s="87"/>
      <c r="C150" s="135"/>
      <c r="D150" s="135"/>
      <c r="E150" s="135"/>
      <c r="F150" s="140"/>
      <c r="G150" s="135"/>
      <c r="H150" s="135"/>
      <c r="I150" s="141"/>
      <c r="J150" s="137"/>
      <c r="K150" s="136"/>
      <c r="L150" s="136"/>
      <c r="M150" s="136"/>
      <c r="N150" s="87"/>
      <c r="O150" s="135"/>
      <c r="P150" s="87"/>
      <c r="Q150" s="87"/>
      <c r="R150" s="87"/>
      <c r="S150" s="137"/>
      <c r="T150" s="136"/>
      <c r="W150" s="52"/>
      <c r="X150" s="93"/>
      <c r="Y150" s="3"/>
      <c r="Z150" s="93"/>
      <c r="AE150" s="52"/>
      <c r="AG150" s="52"/>
      <c r="AJ150" s="3"/>
      <c r="AP150" s="3"/>
    </row>
    <row r="151" spans="1:42" ht="12" customHeight="1" x14ac:dyDescent="0.2">
      <c r="A151" s="87"/>
      <c r="B151" s="87"/>
      <c r="C151" s="135"/>
      <c r="D151" s="135"/>
      <c r="E151" s="135"/>
      <c r="F151" s="140"/>
      <c r="G151" s="135"/>
      <c r="H151" s="135"/>
      <c r="I151" s="141"/>
      <c r="J151" s="137"/>
      <c r="K151" s="136"/>
      <c r="L151" s="136"/>
      <c r="M151" s="136"/>
      <c r="N151" s="87"/>
      <c r="O151" s="87"/>
      <c r="P151" s="87"/>
      <c r="Q151" s="135"/>
      <c r="R151" s="87"/>
      <c r="S151" s="137"/>
      <c r="T151" s="87"/>
      <c r="X151" s="93"/>
      <c r="Y151" s="3"/>
      <c r="Z151" s="93"/>
      <c r="AE151" s="52"/>
      <c r="AG151" s="52"/>
      <c r="AJ151" s="3"/>
      <c r="AP151" s="3"/>
    </row>
    <row r="152" spans="1:42" ht="12" customHeight="1" x14ac:dyDescent="0.2">
      <c r="A152" s="87"/>
      <c r="B152" s="87"/>
      <c r="C152" s="135"/>
      <c r="D152" s="135"/>
      <c r="E152" s="135"/>
      <c r="F152" s="140"/>
      <c r="G152" s="135"/>
      <c r="H152" s="135"/>
      <c r="I152" s="141"/>
      <c r="J152" s="137"/>
      <c r="K152" s="136"/>
      <c r="L152" s="136"/>
      <c r="M152" s="136"/>
      <c r="N152" s="87"/>
      <c r="O152" s="135"/>
      <c r="P152" s="87"/>
      <c r="Q152" s="87"/>
      <c r="R152" s="87"/>
      <c r="S152" s="137"/>
      <c r="T152" s="87"/>
      <c r="X152" s="93"/>
      <c r="Y152" s="3"/>
      <c r="AE152" s="52"/>
      <c r="AJ152" s="3"/>
      <c r="AP152" s="3"/>
    </row>
    <row r="153" spans="1:42" ht="12" customHeight="1" x14ac:dyDescent="0.2">
      <c r="A153" s="87"/>
      <c r="B153" s="87"/>
      <c r="C153" s="135"/>
      <c r="D153" s="135"/>
      <c r="E153" s="135"/>
      <c r="F153" s="140"/>
      <c r="G153" s="135"/>
      <c r="H153" s="135"/>
      <c r="I153" s="141"/>
      <c r="J153" s="137"/>
      <c r="K153" s="136"/>
      <c r="L153" s="136"/>
      <c r="M153" s="136"/>
      <c r="N153" s="87"/>
      <c r="O153" s="135"/>
      <c r="P153" s="87"/>
      <c r="Q153" s="87"/>
      <c r="R153" s="87"/>
      <c r="S153" s="137"/>
      <c r="T153" s="87"/>
      <c r="X153" s="93"/>
      <c r="Y153" s="3"/>
      <c r="AE153" s="52"/>
      <c r="AJ153" s="3"/>
      <c r="AP153" s="3"/>
    </row>
    <row r="154" spans="1:42" ht="12" customHeight="1" x14ac:dyDescent="0.2">
      <c r="A154" s="87"/>
      <c r="B154" s="87"/>
      <c r="C154" s="135"/>
      <c r="D154" s="135"/>
      <c r="E154" s="135"/>
      <c r="F154" s="140"/>
      <c r="G154" s="135"/>
      <c r="H154" s="135"/>
      <c r="I154" s="141"/>
      <c r="J154" s="137"/>
      <c r="K154" s="136"/>
      <c r="L154" s="136"/>
      <c r="M154" s="136"/>
      <c r="N154" s="87"/>
      <c r="O154" s="135"/>
      <c r="P154" s="87"/>
      <c r="Q154" s="87"/>
      <c r="R154" s="87"/>
      <c r="S154" s="137"/>
      <c r="T154" s="87"/>
      <c r="X154" s="93"/>
      <c r="Y154" s="3"/>
      <c r="AE154" s="52"/>
      <c r="AJ154" s="3"/>
      <c r="AP154" s="3"/>
    </row>
    <row r="155" spans="1:42" ht="12" customHeight="1" x14ac:dyDescent="0.2">
      <c r="A155" s="87"/>
      <c r="B155" s="87"/>
      <c r="C155" s="135"/>
      <c r="D155" s="135"/>
      <c r="E155" s="135"/>
      <c r="F155" s="140"/>
      <c r="G155" s="135"/>
      <c r="H155" s="135"/>
      <c r="I155" s="141"/>
      <c r="J155" s="137"/>
      <c r="K155" s="136"/>
      <c r="L155" s="136"/>
      <c r="M155" s="136"/>
      <c r="N155" s="87"/>
      <c r="O155" s="135"/>
      <c r="P155" s="87"/>
      <c r="Q155" s="87"/>
      <c r="R155" s="87"/>
      <c r="S155" s="137"/>
      <c r="T155" s="87"/>
      <c r="X155" s="93"/>
      <c r="Y155" s="3"/>
      <c r="AE155" s="52"/>
      <c r="AJ155" s="3"/>
      <c r="AP155" s="3"/>
    </row>
    <row r="156" spans="1:42" ht="12" customHeight="1" x14ac:dyDescent="0.2">
      <c r="A156" s="87"/>
      <c r="B156" s="87"/>
      <c r="C156" s="135"/>
      <c r="D156" s="135"/>
      <c r="E156" s="135"/>
      <c r="F156" s="140"/>
      <c r="G156" s="135"/>
      <c r="H156" s="135"/>
      <c r="I156" s="141"/>
      <c r="J156" s="137"/>
      <c r="K156" s="136"/>
      <c r="L156" s="136"/>
      <c r="M156" s="136"/>
      <c r="N156" s="87"/>
      <c r="O156" s="135"/>
      <c r="P156" s="87"/>
      <c r="Q156" s="135"/>
      <c r="R156" s="87"/>
      <c r="S156" s="137"/>
      <c r="T156" s="87"/>
      <c r="X156" s="93"/>
      <c r="Y156" s="3"/>
      <c r="Z156" s="93"/>
      <c r="AE156" s="52"/>
      <c r="AG156" s="52"/>
      <c r="AJ156" s="3"/>
      <c r="AP156" s="3"/>
    </row>
    <row r="157" spans="1:42" ht="12" customHeight="1" x14ac:dyDescent="0.2">
      <c r="A157" s="87"/>
      <c r="B157" s="87"/>
      <c r="C157" s="135"/>
      <c r="D157" s="135"/>
      <c r="E157" s="135"/>
      <c r="F157" s="140"/>
      <c r="G157" s="135"/>
      <c r="H157" s="135"/>
      <c r="I157" s="141"/>
      <c r="J157" s="137"/>
      <c r="K157" s="136"/>
      <c r="L157" s="136"/>
      <c r="M157" s="136"/>
      <c r="N157" s="87"/>
      <c r="O157" s="135"/>
      <c r="P157" s="87"/>
      <c r="Q157" s="87"/>
      <c r="R157" s="87"/>
      <c r="S157" s="137"/>
      <c r="T157" s="87"/>
      <c r="X157" s="93"/>
      <c r="Y157" s="3"/>
      <c r="AE157" s="52"/>
      <c r="AJ157" s="3"/>
      <c r="AP157" s="3"/>
    </row>
    <row r="158" spans="1:42" ht="12" customHeight="1" x14ac:dyDescent="0.2">
      <c r="A158" s="87"/>
      <c r="B158" s="87"/>
      <c r="C158" s="135"/>
      <c r="D158" s="135"/>
      <c r="E158" s="135"/>
      <c r="F158" s="140"/>
      <c r="G158" s="135"/>
      <c r="H158" s="135"/>
      <c r="I158" s="141"/>
      <c r="J158" s="137"/>
      <c r="K158" s="136"/>
      <c r="L158" s="136"/>
      <c r="M158" s="136"/>
      <c r="N158" s="87"/>
      <c r="O158" s="135"/>
      <c r="P158" s="87"/>
      <c r="Q158" s="87"/>
      <c r="R158" s="87"/>
      <c r="S158" s="137"/>
      <c r="T158" s="87"/>
      <c r="X158" s="93"/>
      <c r="Y158" s="3"/>
      <c r="AE158" s="52"/>
      <c r="AJ158" s="3"/>
      <c r="AP158" s="3"/>
    </row>
    <row r="159" spans="1:42" ht="12" customHeight="1" x14ac:dyDescent="0.2">
      <c r="A159" s="87"/>
      <c r="B159" s="87"/>
      <c r="C159" s="135"/>
      <c r="D159" s="135"/>
      <c r="E159" s="135"/>
      <c r="F159" s="140"/>
      <c r="G159" s="135"/>
      <c r="H159" s="135"/>
      <c r="I159" s="141"/>
      <c r="J159" s="137"/>
      <c r="K159" s="136"/>
      <c r="L159" s="136"/>
      <c r="M159" s="136"/>
      <c r="N159" s="87"/>
      <c r="O159" s="135"/>
      <c r="P159" s="87"/>
      <c r="Q159" s="135"/>
      <c r="R159" s="87"/>
      <c r="S159" s="137"/>
      <c r="T159" s="87"/>
      <c r="X159" s="93"/>
      <c r="Y159" s="3"/>
      <c r="Z159" s="93"/>
      <c r="AE159" s="52"/>
      <c r="AG159" s="52"/>
      <c r="AJ159" s="3"/>
      <c r="AP159" s="3"/>
    </row>
    <row r="160" spans="1:42" ht="12" customHeight="1" x14ac:dyDescent="0.2">
      <c r="A160" s="87"/>
      <c r="B160" s="87"/>
      <c r="C160" s="135"/>
      <c r="D160" s="135"/>
      <c r="E160" s="135"/>
      <c r="F160" s="140"/>
      <c r="G160" s="135"/>
      <c r="H160" s="135"/>
      <c r="I160" s="141"/>
      <c r="J160" s="137"/>
      <c r="K160" s="136"/>
      <c r="L160" s="136"/>
      <c r="M160" s="136"/>
      <c r="N160" s="87"/>
      <c r="O160" s="135"/>
      <c r="P160" s="139"/>
      <c r="Q160" s="87"/>
      <c r="R160" s="87"/>
      <c r="S160" s="137"/>
      <c r="T160" s="87"/>
      <c r="X160" s="93"/>
      <c r="Y160" s="3"/>
      <c r="AE160" s="52"/>
      <c r="AI160" s="45"/>
      <c r="AJ160" s="3"/>
      <c r="AO160" s="45"/>
      <c r="AP160" s="3"/>
    </row>
    <row r="161" spans="1:42" ht="12" customHeight="1" x14ac:dyDescent="0.2">
      <c r="A161" s="87"/>
      <c r="B161" s="87"/>
      <c r="C161" s="135"/>
      <c r="D161" s="135"/>
      <c r="E161" s="135"/>
      <c r="F161" s="140"/>
      <c r="G161" s="135"/>
      <c r="H161" s="135"/>
      <c r="I161" s="141"/>
      <c r="J161" s="137"/>
      <c r="K161" s="136"/>
      <c r="L161" s="136"/>
      <c r="M161" s="136"/>
      <c r="N161" s="87"/>
      <c r="O161" s="135"/>
      <c r="P161" s="139"/>
      <c r="Q161" s="87"/>
      <c r="R161" s="87"/>
      <c r="S161" s="137"/>
      <c r="T161" s="87"/>
      <c r="X161" s="93"/>
      <c r="Y161" s="3"/>
      <c r="AE161" s="52"/>
      <c r="AJ161" s="3"/>
      <c r="AP161" s="3"/>
    </row>
    <row r="162" spans="1:42" ht="12" customHeight="1" x14ac:dyDescent="0.2">
      <c r="A162" s="87"/>
      <c r="B162" s="87"/>
      <c r="C162" s="135"/>
      <c r="D162" s="135"/>
      <c r="E162" s="135"/>
      <c r="F162" s="140"/>
      <c r="G162" s="135"/>
      <c r="H162" s="135"/>
      <c r="I162" s="141"/>
      <c r="J162" s="137"/>
      <c r="K162" s="136"/>
      <c r="L162" s="136"/>
      <c r="M162" s="136"/>
      <c r="N162" s="87"/>
      <c r="O162" s="87"/>
      <c r="P162" s="87"/>
      <c r="Q162" s="87"/>
      <c r="R162" s="87"/>
      <c r="S162" s="137"/>
      <c r="T162" s="87"/>
      <c r="X162" s="93"/>
      <c r="Y162" s="3"/>
      <c r="AE162" s="52"/>
      <c r="AJ162" s="3"/>
      <c r="AP162" s="3"/>
    </row>
    <row r="163" spans="1:42" ht="12" customHeight="1" x14ac:dyDescent="0.2">
      <c r="C163" s="3"/>
      <c r="D163" s="3"/>
      <c r="E163" s="3"/>
      <c r="G163" s="3"/>
      <c r="H163" s="3"/>
      <c r="I163" s="88"/>
      <c r="J163" s="45"/>
      <c r="K163" s="93"/>
      <c r="L163" s="93"/>
      <c r="M163" s="93"/>
      <c r="O163" s="3"/>
      <c r="S163" s="45"/>
      <c r="X163" s="93"/>
      <c r="Y163" s="3"/>
      <c r="AE163" s="52"/>
      <c r="AJ163" s="3"/>
      <c r="AP163" s="3"/>
    </row>
    <row r="164" spans="1:42" ht="12" customHeight="1" x14ac:dyDescent="0.2">
      <c r="C164" s="3"/>
      <c r="D164" s="3"/>
      <c r="E164" s="3"/>
      <c r="G164" s="3"/>
      <c r="H164" s="3"/>
      <c r="I164" s="88"/>
      <c r="J164" s="45"/>
      <c r="K164" s="93"/>
      <c r="L164" s="93"/>
      <c r="M164" s="93"/>
      <c r="O164" s="3"/>
      <c r="S164" s="45"/>
      <c r="X164" s="93"/>
      <c r="Y164" s="3"/>
      <c r="AE164" s="52"/>
      <c r="AJ164" s="3"/>
      <c r="AP164" s="3"/>
    </row>
    <row r="165" spans="1:42" ht="12" customHeight="1" x14ac:dyDescent="0.2">
      <c r="C165" s="3"/>
      <c r="D165" s="3"/>
      <c r="E165" s="3"/>
      <c r="G165" s="3"/>
      <c r="H165" s="3"/>
      <c r="I165" s="88"/>
      <c r="J165" s="45"/>
      <c r="K165" s="93"/>
      <c r="L165" s="93"/>
      <c r="O165" s="3"/>
      <c r="S165" s="45"/>
      <c r="X165" s="93"/>
      <c r="Y165" s="3"/>
      <c r="AE165" s="52"/>
      <c r="AJ165" s="3"/>
      <c r="AP165" s="3"/>
    </row>
    <row r="166" spans="1:42" ht="12" customHeight="1" x14ac:dyDescent="0.2">
      <c r="C166" s="3"/>
      <c r="D166" s="3"/>
      <c r="E166" s="3"/>
      <c r="G166" s="3"/>
      <c r="H166" s="3"/>
      <c r="I166" s="88"/>
      <c r="J166" s="45"/>
      <c r="K166" s="93"/>
      <c r="L166" s="93"/>
      <c r="O166" s="3"/>
      <c r="S166" s="45"/>
      <c r="X166" s="93"/>
      <c r="Y166" s="3"/>
      <c r="AE166" s="52"/>
      <c r="AJ166" s="3"/>
      <c r="AP166" s="3"/>
    </row>
    <row r="167" spans="1:42" ht="12" customHeight="1" x14ac:dyDescent="0.2">
      <c r="C167" s="3"/>
      <c r="D167" s="3"/>
      <c r="E167" s="3"/>
      <c r="G167" s="3"/>
      <c r="H167" s="3"/>
      <c r="I167" s="88"/>
      <c r="J167" s="45"/>
      <c r="K167" s="93"/>
      <c r="L167" s="93"/>
      <c r="O167" s="3"/>
      <c r="S167" s="45"/>
      <c r="X167" s="93"/>
      <c r="Y167" s="3"/>
      <c r="AE167" s="52"/>
      <c r="AJ167" s="3"/>
      <c r="AP167" s="3"/>
    </row>
    <row r="168" spans="1:42" ht="12" customHeight="1" x14ac:dyDescent="0.2">
      <c r="C168" s="3"/>
      <c r="D168" s="3"/>
      <c r="E168" s="3"/>
      <c r="G168" s="3"/>
      <c r="H168" s="3"/>
      <c r="I168" s="88"/>
      <c r="J168" s="45"/>
      <c r="K168" s="93"/>
      <c r="L168" s="93"/>
      <c r="O168" s="3"/>
      <c r="S168" s="45"/>
      <c r="X168" s="93"/>
      <c r="Y168" s="3"/>
      <c r="AE168" s="52"/>
      <c r="AJ168" s="3"/>
      <c r="AP168" s="3"/>
    </row>
    <row r="169" spans="1:42" x14ac:dyDescent="0.2">
      <c r="C169" s="3"/>
      <c r="D169" s="3"/>
      <c r="E169" s="3"/>
      <c r="G169" s="3"/>
      <c r="H169" s="3"/>
      <c r="I169" s="88"/>
      <c r="J169" s="45"/>
      <c r="K169" s="93"/>
      <c r="L169" s="93"/>
      <c r="S169" s="45"/>
      <c r="X169" s="93"/>
      <c r="Y169" s="3"/>
      <c r="AE169" s="52"/>
      <c r="AJ169" s="3"/>
      <c r="AP169" s="3"/>
    </row>
    <row r="170" spans="1:42" x14ac:dyDescent="0.2">
      <c r="C170" s="3"/>
      <c r="D170" s="3"/>
      <c r="E170" s="3"/>
      <c r="G170" s="3"/>
      <c r="H170" s="3"/>
      <c r="I170" s="88"/>
      <c r="J170" s="45"/>
      <c r="K170" s="93"/>
      <c r="L170" s="93"/>
      <c r="O170" s="3"/>
      <c r="S170" s="45"/>
      <c r="X170" s="93"/>
      <c r="Y170" s="3"/>
      <c r="AE170" s="52"/>
      <c r="AJ170" s="3"/>
      <c r="AP170" s="3"/>
    </row>
    <row r="171" spans="1:42" x14ac:dyDescent="0.2">
      <c r="C171" s="3"/>
      <c r="D171" s="3"/>
      <c r="E171" s="3"/>
      <c r="G171" s="3"/>
      <c r="H171" s="3"/>
      <c r="I171" s="88"/>
      <c r="J171" s="45"/>
      <c r="K171" s="93"/>
      <c r="L171" s="93"/>
      <c r="O171" s="3"/>
      <c r="S171" s="45"/>
      <c r="X171" s="93"/>
      <c r="Y171" s="3"/>
      <c r="AE171" s="52"/>
      <c r="AJ171" s="3"/>
      <c r="AP171" s="3"/>
    </row>
    <row r="172" spans="1:42" x14ac:dyDescent="0.2">
      <c r="C172" s="3"/>
      <c r="D172" s="3"/>
      <c r="E172" s="3"/>
      <c r="G172" s="3"/>
      <c r="H172" s="3"/>
      <c r="I172" s="88"/>
      <c r="J172" s="45"/>
      <c r="K172" s="93"/>
      <c r="L172" s="93"/>
      <c r="S172" s="45"/>
      <c r="X172" s="93"/>
      <c r="Y172" s="3"/>
      <c r="AE172" s="52"/>
      <c r="AJ172" s="3"/>
      <c r="AP172" s="3"/>
    </row>
    <row r="173" spans="1:42" x14ac:dyDescent="0.2">
      <c r="C173" s="3"/>
      <c r="D173" s="3"/>
      <c r="E173" s="3"/>
      <c r="G173" s="3"/>
      <c r="H173" s="3"/>
      <c r="I173" s="88"/>
      <c r="J173" s="45"/>
      <c r="K173" s="93"/>
      <c r="L173" s="93"/>
      <c r="O173" s="3"/>
      <c r="S173" s="45"/>
      <c r="X173" s="93"/>
      <c r="Y173" s="3"/>
      <c r="AE173" s="52"/>
      <c r="AJ173" s="3"/>
      <c r="AP173" s="3"/>
    </row>
    <row r="174" spans="1:42" x14ac:dyDescent="0.2">
      <c r="C174" s="3"/>
      <c r="D174" s="3"/>
      <c r="E174" s="3"/>
      <c r="G174" s="3"/>
      <c r="H174" s="3"/>
      <c r="I174" s="88"/>
      <c r="J174" s="45"/>
      <c r="K174" s="93"/>
      <c r="L174" s="93"/>
      <c r="O174" s="3"/>
      <c r="S174" s="45"/>
      <c r="X174" s="93"/>
      <c r="Y174" s="3"/>
      <c r="AE174" s="52"/>
      <c r="AJ174" s="3"/>
      <c r="AP174" s="3"/>
    </row>
    <row r="175" spans="1:42" x14ac:dyDescent="0.2">
      <c r="C175" s="3"/>
      <c r="D175" s="3"/>
      <c r="E175" s="3"/>
      <c r="G175" s="3"/>
      <c r="H175" s="3"/>
      <c r="I175" s="88"/>
      <c r="J175" s="45"/>
      <c r="K175" s="93"/>
      <c r="L175" s="93"/>
      <c r="Q175" s="3"/>
      <c r="S175" s="45"/>
      <c r="Y175" s="3"/>
      <c r="Z175" s="93"/>
      <c r="AG175" s="52"/>
      <c r="AJ175" s="3"/>
      <c r="AP175" s="3"/>
    </row>
    <row r="176" spans="1:42" x14ac:dyDescent="0.2">
      <c r="C176" s="3"/>
      <c r="D176" s="3"/>
      <c r="E176" s="3"/>
      <c r="G176" s="3"/>
      <c r="H176" s="3"/>
      <c r="I176" s="88"/>
      <c r="J176" s="45"/>
      <c r="K176" s="93"/>
      <c r="L176" s="93"/>
      <c r="S176" s="45"/>
      <c r="X176" s="93"/>
      <c r="Y176" s="3"/>
      <c r="AE176" s="52"/>
      <c r="AJ176" s="3"/>
      <c r="AP176" s="3"/>
    </row>
    <row r="177" spans="3:42" x14ac:dyDescent="0.2">
      <c r="C177" s="3"/>
      <c r="D177" s="3"/>
      <c r="E177" s="3"/>
      <c r="G177" s="3"/>
      <c r="H177" s="3"/>
      <c r="I177" s="88"/>
      <c r="J177" s="45"/>
      <c r="K177" s="93"/>
      <c r="L177" s="93"/>
      <c r="O177" s="3"/>
      <c r="S177" s="45"/>
      <c r="X177" s="93"/>
      <c r="Y177" s="3"/>
      <c r="AE177" s="52"/>
      <c r="AJ177" s="3"/>
      <c r="AP177" s="3"/>
    </row>
    <row r="178" spans="3:42" x14ac:dyDescent="0.2">
      <c r="C178" s="3"/>
      <c r="D178" s="3"/>
      <c r="E178" s="3"/>
      <c r="G178" s="3"/>
      <c r="H178" s="3"/>
      <c r="I178" s="88"/>
      <c r="J178" s="45"/>
      <c r="K178" s="93"/>
      <c r="L178" s="93"/>
      <c r="S178" s="45"/>
      <c r="X178" s="93"/>
      <c r="Y178" s="3"/>
      <c r="AE178" s="52"/>
      <c r="AJ178" s="3"/>
      <c r="AP178" s="3"/>
    </row>
    <row r="179" spans="3:42" x14ac:dyDescent="0.2">
      <c r="C179" s="3"/>
      <c r="D179" s="3"/>
      <c r="E179" s="3"/>
      <c r="G179" s="3"/>
      <c r="H179" s="3"/>
      <c r="I179" s="88"/>
      <c r="J179" s="45"/>
      <c r="K179" s="93"/>
      <c r="L179" s="93"/>
      <c r="O179" s="3"/>
      <c r="S179" s="45"/>
      <c r="X179" s="93"/>
      <c r="Y179" s="3"/>
      <c r="AE179" s="52"/>
      <c r="AJ179" s="3"/>
      <c r="AP179" s="3"/>
    </row>
    <row r="180" spans="3:42" x14ac:dyDescent="0.2">
      <c r="C180" s="3"/>
      <c r="D180" s="3"/>
      <c r="E180" s="3"/>
      <c r="G180" s="3"/>
      <c r="H180" s="3"/>
      <c r="I180" s="88"/>
      <c r="J180" s="45"/>
      <c r="K180" s="93"/>
      <c r="L180" s="93"/>
      <c r="O180" s="3"/>
      <c r="S180" s="45"/>
      <c r="X180" s="93"/>
      <c r="Y180" s="3"/>
      <c r="AE180" s="52"/>
      <c r="AJ180" s="3"/>
      <c r="AP180" s="3"/>
    </row>
    <row r="181" spans="3:42" x14ac:dyDescent="0.2">
      <c r="C181" s="3"/>
      <c r="D181" s="3"/>
      <c r="E181" s="3"/>
      <c r="G181" s="3"/>
      <c r="H181" s="3"/>
      <c r="I181" s="88"/>
      <c r="J181" s="45"/>
      <c r="K181" s="93"/>
      <c r="L181" s="93"/>
      <c r="O181" s="3"/>
      <c r="S181" s="45"/>
      <c r="X181" s="93"/>
      <c r="Y181" s="3"/>
      <c r="AE181" s="52"/>
      <c r="AJ181" s="3"/>
      <c r="AP181" s="3"/>
    </row>
    <row r="182" spans="3:42" x14ac:dyDescent="0.2">
      <c r="C182" s="3"/>
      <c r="D182" s="3"/>
      <c r="E182" s="3"/>
      <c r="G182" s="3"/>
      <c r="H182" s="3"/>
      <c r="I182" s="88"/>
      <c r="J182" s="45"/>
      <c r="K182" s="93"/>
      <c r="L182" s="93"/>
      <c r="O182" s="3"/>
      <c r="X182" s="93"/>
      <c r="Y182" s="3"/>
      <c r="AE182" s="52"/>
      <c r="AJ182" s="3"/>
      <c r="AP182" s="3"/>
    </row>
    <row r="183" spans="3:42" x14ac:dyDescent="0.2">
      <c r="C183" s="3"/>
      <c r="D183" s="3"/>
      <c r="E183" s="3"/>
      <c r="G183" s="3"/>
      <c r="H183" s="3"/>
      <c r="I183" s="88"/>
      <c r="J183" s="45"/>
      <c r="K183" s="93"/>
      <c r="L183" s="93"/>
      <c r="O183" s="3"/>
      <c r="X183" s="93"/>
      <c r="Y183" s="3"/>
      <c r="AE183" s="52"/>
      <c r="AJ183" s="3"/>
      <c r="AO183" s="45"/>
      <c r="AP183" s="3"/>
    </row>
    <row r="184" spans="3:42" x14ac:dyDescent="0.2">
      <c r="C184" s="3"/>
      <c r="D184" s="3"/>
      <c r="E184" s="3"/>
      <c r="G184" s="3"/>
      <c r="H184" s="3"/>
      <c r="I184" s="88"/>
      <c r="J184" s="45"/>
      <c r="K184" s="93"/>
      <c r="L184" s="93"/>
      <c r="O184" s="3"/>
      <c r="X184" s="93"/>
      <c r="Y184" s="3"/>
      <c r="AE184" s="52"/>
      <c r="AJ184" s="3"/>
      <c r="AP184" s="3"/>
    </row>
    <row r="185" spans="3:42" x14ac:dyDescent="0.2">
      <c r="C185" s="3"/>
      <c r="D185" s="3"/>
      <c r="E185" s="3"/>
      <c r="G185" s="3"/>
      <c r="H185" s="3"/>
      <c r="I185" s="88"/>
      <c r="J185" s="45"/>
      <c r="K185" s="93"/>
      <c r="L185" s="93"/>
      <c r="O185" s="3"/>
      <c r="X185" s="93"/>
      <c r="Y185" s="3"/>
      <c r="AE185" s="52"/>
      <c r="AJ185" s="3"/>
      <c r="AP185" s="3"/>
    </row>
    <row r="186" spans="3:42" x14ac:dyDescent="0.2">
      <c r="C186" s="3"/>
      <c r="D186" s="3"/>
      <c r="E186" s="3"/>
      <c r="G186" s="3"/>
      <c r="H186" s="3"/>
      <c r="I186" s="88"/>
      <c r="J186" s="45"/>
      <c r="K186" s="93"/>
      <c r="L186" s="93"/>
      <c r="O186" s="3"/>
      <c r="X186" s="93"/>
      <c r="Y186" s="3"/>
      <c r="AE186" s="52"/>
      <c r="AJ186" s="3"/>
      <c r="AP186" s="3"/>
    </row>
    <row r="187" spans="3:42" x14ac:dyDescent="0.2">
      <c r="C187" s="3"/>
      <c r="D187" s="3"/>
      <c r="E187" s="3"/>
      <c r="G187" s="3"/>
      <c r="H187" s="3"/>
      <c r="I187" s="88"/>
      <c r="J187" s="45"/>
      <c r="K187" s="93"/>
      <c r="L187" s="93"/>
      <c r="X187" s="93"/>
      <c r="Y187" s="3"/>
      <c r="AE187" s="52"/>
      <c r="AJ187" s="3"/>
      <c r="AP187" s="3"/>
    </row>
    <row r="188" spans="3:42" x14ac:dyDescent="0.2">
      <c r="C188" s="3"/>
      <c r="D188" s="3"/>
      <c r="E188" s="3"/>
      <c r="G188" s="3"/>
      <c r="H188" s="3"/>
      <c r="I188" s="88"/>
      <c r="J188" s="45"/>
      <c r="K188" s="93"/>
      <c r="L188" s="93"/>
      <c r="Y188" s="3"/>
      <c r="Z188" s="93"/>
      <c r="AG188" s="52"/>
      <c r="AJ188" s="3"/>
      <c r="AP188" s="3"/>
    </row>
    <row r="189" spans="3:42" x14ac:dyDescent="0.2">
      <c r="C189" s="3"/>
      <c r="D189" s="3"/>
      <c r="E189" s="3"/>
      <c r="G189" s="3"/>
      <c r="H189" s="3"/>
      <c r="I189" s="88"/>
      <c r="J189" s="45"/>
      <c r="K189" s="93"/>
      <c r="L189" s="93"/>
      <c r="Y189" s="3"/>
      <c r="AJ189" s="3"/>
      <c r="AP189" s="3"/>
    </row>
    <row r="190" spans="3:42" x14ac:dyDescent="0.2">
      <c r="C190" s="3"/>
      <c r="D190" s="3"/>
      <c r="E190" s="3"/>
      <c r="G190" s="3"/>
      <c r="H190" s="3"/>
      <c r="I190" s="88"/>
      <c r="J190" s="45"/>
      <c r="K190" s="93"/>
      <c r="L190" s="93"/>
      <c r="Y190" s="3"/>
      <c r="AJ190" s="3"/>
      <c r="AP190" s="3"/>
    </row>
    <row r="191" spans="3:42" x14ac:dyDescent="0.2">
      <c r="C191" s="3"/>
      <c r="D191" s="3"/>
      <c r="E191" s="3"/>
      <c r="G191" s="3"/>
      <c r="H191" s="3"/>
      <c r="I191" s="88"/>
      <c r="J191" s="45"/>
      <c r="K191" s="93"/>
      <c r="L191" s="93"/>
      <c r="Y191" s="3"/>
      <c r="AJ191" s="3"/>
      <c r="AP191" s="3"/>
    </row>
    <row r="192" spans="3:42" x14ac:dyDescent="0.2">
      <c r="C192" s="3"/>
      <c r="D192" s="3"/>
      <c r="E192" s="3"/>
      <c r="G192" s="3"/>
      <c r="H192" s="3"/>
      <c r="I192" s="88"/>
      <c r="J192" s="45"/>
      <c r="K192" s="93"/>
      <c r="L192" s="93"/>
      <c r="Y192" s="3"/>
      <c r="AJ192" s="3"/>
      <c r="AP192" s="3"/>
    </row>
    <row r="193" spans="3:42" x14ac:dyDescent="0.2">
      <c r="C193" s="3"/>
      <c r="D193" s="3"/>
      <c r="E193" s="3"/>
      <c r="G193" s="3"/>
      <c r="H193" s="3"/>
      <c r="I193" s="88"/>
      <c r="J193" s="45"/>
      <c r="K193" s="93"/>
      <c r="L193" s="93"/>
      <c r="Y193" s="3"/>
      <c r="AI193" s="45"/>
      <c r="AJ193" s="3"/>
      <c r="AO193" s="45"/>
      <c r="AP193" s="3"/>
    </row>
    <row r="194" spans="3:42" x14ac:dyDescent="0.2">
      <c r="C194" s="3"/>
      <c r="D194" s="3"/>
      <c r="E194" s="3"/>
      <c r="G194" s="3"/>
      <c r="H194" s="3"/>
      <c r="I194" s="88"/>
      <c r="J194" s="45"/>
      <c r="K194" s="93"/>
      <c r="L194" s="93"/>
      <c r="Y194" s="3"/>
      <c r="AJ194" s="3"/>
      <c r="AP194" s="3"/>
    </row>
    <row r="195" spans="3:42" x14ac:dyDescent="0.2">
      <c r="C195" s="3"/>
      <c r="D195" s="3"/>
      <c r="G195" s="3"/>
      <c r="H195" s="3"/>
      <c r="I195" s="88"/>
      <c r="J195" s="45"/>
      <c r="K195" s="93"/>
      <c r="L195" s="93"/>
      <c r="Y195" s="3"/>
      <c r="AJ195" s="3"/>
      <c r="AP195" s="3"/>
    </row>
    <row r="196" spans="3:42" x14ac:dyDescent="0.2">
      <c r="C196" s="3"/>
      <c r="D196" s="3"/>
      <c r="E196" s="3"/>
      <c r="G196" s="3"/>
      <c r="H196" s="3"/>
      <c r="I196" s="88"/>
      <c r="J196" s="45"/>
      <c r="K196" s="93"/>
      <c r="L196" s="93"/>
      <c r="Y196" s="3"/>
      <c r="AJ196" s="3"/>
      <c r="AP196" s="3"/>
    </row>
    <row r="197" spans="3:42" x14ac:dyDescent="0.2">
      <c r="C197" s="3"/>
      <c r="D197" s="3"/>
      <c r="E197" s="3"/>
      <c r="G197" s="3"/>
      <c r="H197" s="3"/>
      <c r="I197" s="88"/>
      <c r="J197" s="45"/>
      <c r="K197" s="93"/>
      <c r="L197" s="93"/>
      <c r="Y197" s="3"/>
      <c r="AJ197" s="3"/>
      <c r="AP197" s="3"/>
    </row>
    <row r="198" spans="3:42" x14ac:dyDescent="0.2">
      <c r="C198" s="3"/>
      <c r="D198" s="3"/>
      <c r="E198" s="3"/>
      <c r="G198" s="3"/>
      <c r="H198" s="3"/>
      <c r="I198" s="88"/>
      <c r="J198" s="45"/>
      <c r="K198" s="93"/>
      <c r="L198" s="93"/>
      <c r="Y198" s="3"/>
      <c r="AJ198" s="3"/>
      <c r="AP198" s="3"/>
    </row>
    <row r="199" spans="3:42" x14ac:dyDescent="0.2">
      <c r="C199" s="3"/>
      <c r="D199" s="3"/>
      <c r="E199" s="3"/>
      <c r="G199" s="3"/>
      <c r="H199" s="3"/>
      <c r="I199" s="88"/>
      <c r="J199" s="45"/>
      <c r="K199" s="93"/>
      <c r="L199" s="93"/>
      <c r="Y199" s="3"/>
      <c r="AJ199" s="3"/>
      <c r="AP199" s="3"/>
    </row>
    <row r="200" spans="3:42" x14ac:dyDescent="0.2">
      <c r="C200" s="3"/>
      <c r="D200" s="3"/>
      <c r="E200" s="3"/>
      <c r="G200" s="3"/>
      <c r="H200" s="3"/>
      <c r="I200" s="88"/>
      <c r="J200" s="45"/>
      <c r="K200" s="93"/>
      <c r="L200" s="93"/>
      <c r="Y200" s="3"/>
      <c r="AJ200" s="3"/>
    </row>
    <row r="201" spans="3:42" x14ac:dyDescent="0.2">
      <c r="C201" s="3"/>
      <c r="D201" s="3"/>
      <c r="E201" s="3"/>
      <c r="G201" s="3"/>
      <c r="H201" s="3"/>
      <c r="I201" s="88"/>
      <c r="J201" s="45"/>
      <c r="K201" s="93"/>
      <c r="L201" s="93"/>
      <c r="Y201" s="3"/>
      <c r="AJ201" s="3"/>
    </row>
    <row r="202" spans="3:42" x14ac:dyDescent="0.2">
      <c r="C202" s="3"/>
      <c r="D202" s="3"/>
      <c r="E202" s="3"/>
      <c r="G202" s="3"/>
      <c r="H202" s="3"/>
      <c r="I202" s="88"/>
      <c r="J202" s="45"/>
      <c r="K202" s="93"/>
      <c r="L202" s="93"/>
      <c r="Y202" s="3"/>
      <c r="AJ202" s="3"/>
      <c r="AP202" s="3"/>
    </row>
    <row r="203" spans="3:42" x14ac:dyDescent="0.2">
      <c r="C203" s="3"/>
      <c r="D203" s="3"/>
      <c r="E203" s="3"/>
      <c r="G203" s="3"/>
      <c r="H203" s="3"/>
      <c r="I203" s="88"/>
      <c r="J203" s="45"/>
      <c r="K203" s="93"/>
      <c r="L203" s="93"/>
      <c r="Y203" s="3"/>
      <c r="AJ203" s="3"/>
      <c r="AP203" s="3"/>
    </row>
    <row r="204" spans="3:42" x14ac:dyDescent="0.2">
      <c r="C204" s="3"/>
      <c r="D204" s="3"/>
      <c r="E204" s="3"/>
      <c r="G204" s="3"/>
      <c r="H204" s="3"/>
      <c r="I204" s="88"/>
      <c r="J204" s="45"/>
      <c r="K204" s="93"/>
      <c r="L204" s="93"/>
      <c r="Y204" s="3"/>
      <c r="AJ204" s="3"/>
      <c r="AP204" s="3"/>
    </row>
    <row r="205" spans="3:42" x14ac:dyDescent="0.2">
      <c r="C205" s="3"/>
      <c r="D205" s="3"/>
      <c r="E205" s="3"/>
      <c r="G205" s="3"/>
      <c r="H205" s="3"/>
      <c r="I205" s="88"/>
      <c r="J205" s="45"/>
      <c r="K205" s="93"/>
      <c r="L205" s="93"/>
      <c r="Y205" s="3"/>
      <c r="AJ205" s="3"/>
      <c r="AP205" s="3"/>
    </row>
    <row r="206" spans="3:42" x14ac:dyDescent="0.2">
      <c r="C206" s="3"/>
      <c r="D206" s="3"/>
      <c r="E206" s="3"/>
      <c r="G206" s="3"/>
      <c r="H206" s="3"/>
      <c r="I206" s="88"/>
      <c r="J206" s="45"/>
      <c r="K206" s="93"/>
      <c r="L206" s="93"/>
      <c r="Y206" s="3"/>
      <c r="AJ206" s="3"/>
      <c r="AP206" s="3"/>
    </row>
    <row r="207" spans="3:42" x14ac:dyDescent="0.2">
      <c r="C207" s="3"/>
      <c r="D207" s="3"/>
      <c r="E207" s="3"/>
      <c r="H207" s="3"/>
      <c r="I207" s="88"/>
      <c r="J207" s="45"/>
      <c r="K207" s="93"/>
      <c r="L207" s="93"/>
      <c r="Y207" s="3"/>
      <c r="AJ207" s="3"/>
      <c r="AP207" s="3"/>
    </row>
    <row r="208" spans="3:42" x14ac:dyDescent="0.2">
      <c r="C208" s="3"/>
      <c r="D208" s="3"/>
      <c r="E208" s="3"/>
      <c r="H208" s="3"/>
      <c r="I208" s="88"/>
      <c r="J208" s="45"/>
      <c r="K208" s="93"/>
      <c r="L208" s="93"/>
      <c r="Y208" s="3"/>
      <c r="AJ208" s="3"/>
      <c r="AP208" s="3"/>
    </row>
    <row r="209" spans="3:42" x14ac:dyDescent="0.2">
      <c r="C209" s="3"/>
      <c r="D209" s="3"/>
      <c r="H209" s="3"/>
      <c r="I209" s="88"/>
      <c r="J209" s="45"/>
      <c r="K209" s="93"/>
      <c r="L209" s="93"/>
      <c r="Y209" s="3"/>
      <c r="AJ209" s="3"/>
      <c r="AP209" s="3"/>
    </row>
    <row r="210" spans="3:42" x14ac:dyDescent="0.2">
      <c r="C210" s="3"/>
      <c r="D210" s="3"/>
      <c r="E210" s="3"/>
      <c r="H210" s="3"/>
      <c r="I210" s="88"/>
      <c r="J210" s="45"/>
      <c r="K210" s="93"/>
      <c r="L210" s="93"/>
      <c r="Y210" s="3"/>
      <c r="AJ210" s="3"/>
      <c r="AP210" s="3"/>
    </row>
    <row r="211" spans="3:42" x14ac:dyDescent="0.2">
      <c r="C211" s="3"/>
      <c r="D211" s="3"/>
      <c r="E211" s="3"/>
      <c r="G211" s="3"/>
      <c r="H211" s="3"/>
      <c r="I211" s="88"/>
      <c r="J211" s="45"/>
      <c r="K211" s="93"/>
      <c r="L211" s="93"/>
      <c r="P211" s="52"/>
      <c r="Y211" s="3"/>
      <c r="AJ211" s="3"/>
      <c r="AP211" s="3"/>
    </row>
    <row r="212" spans="3:42" x14ac:dyDescent="0.2">
      <c r="C212" s="3"/>
      <c r="E212" s="3"/>
      <c r="G212" s="3"/>
      <c r="H212" s="3"/>
      <c r="J212" s="45"/>
      <c r="Y212" s="3"/>
      <c r="AJ212" s="3"/>
    </row>
    <row r="213" spans="3:42" x14ac:dyDescent="0.2">
      <c r="C213" s="3"/>
      <c r="G213" s="3"/>
      <c r="H213" s="3"/>
      <c r="J213" s="45"/>
      <c r="Y213" s="3"/>
      <c r="AJ213" s="3"/>
      <c r="AP213" s="3"/>
    </row>
    <row r="214" spans="3:42" x14ac:dyDescent="0.2">
      <c r="C214" s="3"/>
      <c r="G214" s="3"/>
      <c r="H214" s="3"/>
      <c r="J214" s="45"/>
      <c r="Y214" s="3"/>
      <c r="AJ214" s="3"/>
      <c r="AP214" s="3"/>
    </row>
    <row r="215" spans="3:42" x14ac:dyDescent="0.2">
      <c r="C215" s="3"/>
      <c r="H215" s="3"/>
      <c r="J215" s="45"/>
      <c r="Y215" s="3"/>
      <c r="AJ215" s="3"/>
      <c r="AP215" s="3"/>
    </row>
    <row r="216" spans="3:42" x14ac:dyDescent="0.2">
      <c r="C216" s="3"/>
      <c r="G216" s="3"/>
      <c r="H216" s="3"/>
      <c r="J216" s="45"/>
      <c r="Y216" s="3"/>
      <c r="AI216" s="45"/>
      <c r="AJ216" s="3"/>
      <c r="AO216" s="45"/>
      <c r="AP216" s="3"/>
    </row>
    <row r="217" spans="3:42" x14ac:dyDescent="0.2">
      <c r="C217" s="3"/>
      <c r="H217" s="3"/>
      <c r="J217" s="45"/>
      <c r="Y217" s="3"/>
      <c r="AJ217" s="3"/>
      <c r="AP217" s="3"/>
    </row>
    <row r="218" spans="3:42" x14ac:dyDescent="0.2">
      <c r="C218" s="3"/>
      <c r="H218" s="3"/>
      <c r="J218" s="45"/>
      <c r="Y218" s="3"/>
      <c r="AJ218" s="3"/>
      <c r="AP218" s="3"/>
    </row>
    <row r="219" spans="3:42" x14ac:dyDescent="0.2">
      <c r="C219" s="3"/>
      <c r="H219" s="3"/>
      <c r="J219" s="45"/>
      <c r="Y219" s="3"/>
      <c r="AJ219" s="3"/>
    </row>
    <row r="220" spans="3:42" x14ac:dyDescent="0.2">
      <c r="C220" s="3"/>
      <c r="H220" s="3"/>
      <c r="J220" s="45"/>
      <c r="Y220" s="3"/>
      <c r="AJ220" s="3"/>
      <c r="AP220" s="3"/>
    </row>
    <row r="221" spans="3:42" x14ac:dyDescent="0.2">
      <c r="C221" s="3"/>
      <c r="H221" s="3"/>
      <c r="J221" s="45"/>
      <c r="Y221" s="3"/>
      <c r="AJ221" s="3"/>
    </row>
    <row r="222" spans="3:42" x14ac:dyDescent="0.2">
      <c r="C222" s="3"/>
      <c r="H222" s="3"/>
      <c r="J222" s="45"/>
      <c r="Y222" s="3"/>
      <c r="AJ222" s="3"/>
      <c r="AP222" s="3"/>
    </row>
    <row r="223" spans="3:42" x14ac:dyDescent="0.2">
      <c r="C223" s="3"/>
      <c r="G223" s="3"/>
      <c r="H223" s="3"/>
      <c r="J223" s="45"/>
      <c r="Y223" s="3"/>
      <c r="AJ223" s="3"/>
      <c r="AP223" s="3"/>
    </row>
    <row r="224" spans="3:42" x14ac:dyDescent="0.2">
      <c r="C224" s="3"/>
      <c r="G224" s="3"/>
      <c r="H224" s="3"/>
      <c r="J224" s="45"/>
      <c r="Y224" s="3"/>
      <c r="AJ224" s="3"/>
      <c r="AP224" s="3"/>
    </row>
    <row r="225" spans="3:42" x14ac:dyDescent="0.2">
      <c r="C225" s="3"/>
      <c r="H225" s="3"/>
      <c r="J225" s="45"/>
      <c r="Y225" s="3"/>
      <c r="AJ225" s="3"/>
      <c r="AP225" s="3"/>
    </row>
    <row r="226" spans="3:42" x14ac:dyDescent="0.2">
      <c r="C226" s="3"/>
      <c r="G226" s="3"/>
      <c r="H226" s="3"/>
      <c r="J226" s="45"/>
      <c r="Y226" s="3"/>
      <c r="AJ226" s="3"/>
      <c r="AP226" s="3"/>
    </row>
    <row r="227" spans="3:42" x14ac:dyDescent="0.2">
      <c r="C227" s="3"/>
      <c r="G227" s="3"/>
      <c r="H227" s="3"/>
      <c r="J227" s="45"/>
      <c r="Y227" s="3"/>
      <c r="AJ227" s="3"/>
      <c r="AP227" s="3"/>
    </row>
    <row r="228" spans="3:42" x14ac:dyDescent="0.2">
      <c r="C228" s="3"/>
      <c r="G228" s="3"/>
      <c r="H228" s="3"/>
      <c r="J228" s="45"/>
      <c r="Y228" s="3"/>
      <c r="AJ228" s="3"/>
      <c r="AP228" s="3"/>
    </row>
    <row r="229" spans="3:42" x14ac:dyDescent="0.2">
      <c r="C229" s="3"/>
      <c r="G229" s="3"/>
      <c r="H229" s="3"/>
      <c r="J229" s="45"/>
      <c r="Y229" s="3"/>
      <c r="AJ229" s="3"/>
      <c r="AP229" s="3"/>
    </row>
    <row r="230" spans="3:42" x14ac:dyDescent="0.2">
      <c r="C230" s="3"/>
      <c r="H230" s="3"/>
      <c r="J230" s="45"/>
      <c r="Y230" s="3"/>
      <c r="AJ230" s="3"/>
      <c r="AP230" s="3"/>
    </row>
    <row r="231" spans="3:42" x14ac:dyDescent="0.2">
      <c r="C231" s="3"/>
      <c r="G231" s="3"/>
      <c r="H231" s="3"/>
      <c r="J231" s="45"/>
      <c r="Y231" s="3"/>
      <c r="AJ231" s="3"/>
      <c r="AP231" s="3"/>
    </row>
    <row r="232" spans="3:42" x14ac:dyDescent="0.2">
      <c r="C232" s="3"/>
      <c r="H232" s="3"/>
      <c r="J232" s="45"/>
      <c r="Y232" s="3"/>
      <c r="AJ232" s="3"/>
    </row>
    <row r="233" spans="3:42" x14ac:dyDescent="0.2">
      <c r="C233" s="3"/>
      <c r="G233" s="3"/>
      <c r="H233" s="3"/>
      <c r="J233" s="45"/>
      <c r="Y233" s="3"/>
      <c r="AJ233" s="3"/>
      <c r="AP233" s="3"/>
    </row>
    <row r="234" spans="3:42" x14ac:dyDescent="0.2">
      <c r="C234" s="3"/>
      <c r="H234" s="3"/>
      <c r="Y234" s="3"/>
    </row>
    <row r="235" spans="3:42" x14ac:dyDescent="0.2">
      <c r="Y235" s="3"/>
      <c r="AJ235" s="3"/>
      <c r="AP235" s="3"/>
    </row>
    <row r="236" spans="3:42" x14ac:dyDescent="0.2">
      <c r="C236" s="3"/>
      <c r="H236" s="3"/>
      <c r="Y236" s="3"/>
    </row>
    <row r="237" spans="3:42" x14ac:dyDescent="0.2">
      <c r="Y237" s="3"/>
    </row>
    <row r="238" spans="3:42" x14ac:dyDescent="0.2">
      <c r="C238" s="3"/>
      <c r="H238" s="3"/>
      <c r="Y238" s="3"/>
    </row>
    <row r="239" spans="3:42" x14ac:dyDescent="0.2">
      <c r="C239" s="3"/>
      <c r="H239" s="3"/>
      <c r="Y239" s="3"/>
    </row>
    <row r="240" spans="3:42" x14ac:dyDescent="0.2">
      <c r="C240" s="3"/>
      <c r="H240" s="3"/>
      <c r="Y240" s="3"/>
    </row>
    <row r="241" spans="3:25" x14ac:dyDescent="0.2">
      <c r="C241" s="3"/>
      <c r="H241" s="3"/>
      <c r="Y241" s="3"/>
    </row>
    <row r="242" spans="3:25" x14ac:dyDescent="0.2">
      <c r="C242" s="3"/>
      <c r="H242" s="3"/>
      <c r="Y242" s="3"/>
    </row>
  </sheetData>
  <sortState ref="B2:AV11">
    <sortCondition ref="B2:B1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41"/>
  <sheetViews>
    <sheetView workbookViewId="0">
      <selection activeCell="E38" sqref="E38"/>
    </sheetView>
  </sheetViews>
  <sheetFormatPr defaultRowHeight="15" x14ac:dyDescent="0.25"/>
  <cols>
    <col min="1" max="1" width="17" style="97" customWidth="1"/>
    <col min="2" max="2" width="11.140625" style="97" customWidth="1"/>
    <col min="3" max="3" width="9.140625" style="97"/>
    <col min="4" max="4" width="22.5703125" style="97" bestFit="1" customWidth="1"/>
    <col min="5" max="6" width="10.7109375" style="97" customWidth="1"/>
    <col min="7" max="7" width="7.85546875" style="97" customWidth="1"/>
    <col min="8" max="16384" width="9.140625" style="97"/>
  </cols>
  <sheetData>
    <row r="1" spans="1:7" x14ac:dyDescent="0.25">
      <c r="A1" s="110" t="s">
        <v>11793</v>
      </c>
      <c r="D1" s="116">
        <f ca="1">TODAY()</f>
        <v>43328</v>
      </c>
    </row>
    <row r="3" spans="1:7" x14ac:dyDescent="0.25">
      <c r="A3" s="109" t="s">
        <v>29</v>
      </c>
    </row>
    <row r="5" spans="1:7" x14ac:dyDescent="0.25">
      <c r="A5" s="109"/>
      <c r="B5" s="109" t="s">
        <v>29</v>
      </c>
      <c r="D5" s="115" t="s">
        <v>11779</v>
      </c>
      <c r="E5" s="115" t="s">
        <v>11778</v>
      </c>
      <c r="F5" s="115" t="s">
        <v>11787</v>
      </c>
      <c r="G5" s="115" t="s">
        <v>11777</v>
      </c>
    </row>
    <row r="6" spans="1:7" x14ac:dyDescent="0.25">
      <c r="A6" s="108" t="s">
        <v>11785</v>
      </c>
      <c r="B6" s="111">
        <f>B19+B32</f>
        <v>5.0590625006000006E-2</v>
      </c>
      <c r="D6" s="108" t="s">
        <v>182</v>
      </c>
      <c r="E6" s="107">
        <f t="shared" ref="E6:G14" si="0">E19+E32</f>
        <v>0</v>
      </c>
      <c r="F6" s="107">
        <f t="shared" si="0"/>
        <v>0</v>
      </c>
      <c r="G6" s="106">
        <f t="shared" si="0"/>
        <v>0</v>
      </c>
    </row>
    <row r="7" spans="1:7" x14ac:dyDescent="0.25">
      <c r="A7" s="102" t="s">
        <v>11786</v>
      </c>
      <c r="B7" s="112">
        <f>B20+B33</f>
        <v>2.560312500597E-2</v>
      </c>
      <c r="D7" s="105" t="s">
        <v>188</v>
      </c>
      <c r="E7" s="104">
        <f t="shared" si="0"/>
        <v>0</v>
      </c>
      <c r="F7" s="104">
        <f t="shared" si="0"/>
        <v>0</v>
      </c>
      <c r="G7" s="103">
        <f t="shared" si="0"/>
        <v>0</v>
      </c>
    </row>
    <row r="8" spans="1:7" x14ac:dyDescent="0.25">
      <c r="D8" s="105" t="s">
        <v>190</v>
      </c>
      <c r="E8" s="104">
        <f t="shared" si="0"/>
        <v>0</v>
      </c>
      <c r="F8" s="104">
        <f t="shared" si="0"/>
        <v>0</v>
      </c>
      <c r="G8" s="103">
        <f t="shared" si="0"/>
        <v>0</v>
      </c>
    </row>
    <row r="9" spans="1:7" x14ac:dyDescent="0.25">
      <c r="A9" s="113" t="s">
        <v>11782</v>
      </c>
      <c r="B9" s="114" t="s">
        <v>11781</v>
      </c>
      <c r="D9" s="105" t="s">
        <v>200</v>
      </c>
      <c r="E9" s="104">
        <f t="shared" si="0"/>
        <v>1.6521875005970001E-2</v>
      </c>
      <c r="F9" s="104">
        <f t="shared" si="0"/>
        <v>4.1509375006E-2</v>
      </c>
      <c r="G9" s="103">
        <f t="shared" si="0"/>
        <v>7</v>
      </c>
    </row>
    <row r="10" spans="1:7" x14ac:dyDescent="0.25">
      <c r="A10" s="108" t="s">
        <v>11807</v>
      </c>
      <c r="B10" s="117">
        <f>B23 * ($B$19/($B$19+$B$32)) + B36 * ($B$32/($B$19+$B$32))</f>
        <v>9869.6493177327866</v>
      </c>
      <c r="D10" s="105" t="s">
        <v>235</v>
      </c>
      <c r="E10" s="104">
        <f t="shared" si="0"/>
        <v>0</v>
      </c>
      <c r="F10" s="104">
        <f t="shared" si="0"/>
        <v>0</v>
      </c>
      <c r="G10" s="103">
        <f t="shared" si="0"/>
        <v>0</v>
      </c>
    </row>
    <row r="11" spans="1:7" x14ac:dyDescent="0.25">
      <c r="A11" s="105" t="s">
        <v>11806</v>
      </c>
      <c r="B11" s="118">
        <f>B24 * ($B$19/($B$19+$B$32)) + B37 * ($B$32/($B$19+$B$32))</f>
        <v>150.53818944577654</v>
      </c>
      <c r="D11" s="105" t="s">
        <v>169</v>
      </c>
      <c r="E11" s="104">
        <f t="shared" si="0"/>
        <v>0</v>
      </c>
      <c r="F11" s="104">
        <f t="shared" si="0"/>
        <v>0</v>
      </c>
      <c r="G11" s="103">
        <f t="shared" si="0"/>
        <v>0</v>
      </c>
    </row>
    <row r="12" spans="1:7" x14ac:dyDescent="0.25">
      <c r="A12" s="102" t="s">
        <v>11784</v>
      </c>
      <c r="B12" s="119">
        <f>B25 * ($B$19/($B$19+$B$32)) + B38 * ($B$32/($B$19+$B$32))</f>
        <v>10.872134710866138</v>
      </c>
      <c r="D12" s="105" t="s">
        <v>186</v>
      </c>
      <c r="E12" s="104">
        <f t="shared" si="0"/>
        <v>0</v>
      </c>
      <c r="F12" s="104">
        <f t="shared" si="0"/>
        <v>0</v>
      </c>
      <c r="G12" s="103">
        <f t="shared" si="0"/>
        <v>0</v>
      </c>
    </row>
    <row r="13" spans="1:7" x14ac:dyDescent="0.25">
      <c r="D13" s="105" t="s">
        <v>164</v>
      </c>
      <c r="E13" s="104">
        <f t="shared" si="0"/>
        <v>9.0812500000000008E-3</v>
      </c>
      <c r="F13" s="104">
        <f t="shared" si="0"/>
        <v>9.0812500000000008E-3</v>
      </c>
      <c r="G13" s="103">
        <f t="shared" si="0"/>
        <v>2</v>
      </c>
    </row>
    <row r="14" spans="1:7" x14ac:dyDescent="0.25">
      <c r="D14" s="102" t="s">
        <v>11780</v>
      </c>
      <c r="E14" s="101">
        <f t="shared" si="0"/>
        <v>0</v>
      </c>
      <c r="F14" s="101">
        <f t="shared" si="0"/>
        <v>0</v>
      </c>
      <c r="G14" s="100">
        <f t="shared" si="0"/>
        <v>0</v>
      </c>
    </row>
    <row r="15" spans="1:7" x14ac:dyDescent="0.25">
      <c r="D15" s="109" t="s">
        <v>29</v>
      </c>
      <c r="E15" s="98">
        <f>SUM(E6:E14)</f>
        <v>2.560312500597E-2</v>
      </c>
      <c r="F15" s="98">
        <f>SUM(F6:F14)</f>
        <v>5.0590625005999999E-2</v>
      </c>
      <c r="G15" s="99">
        <f>SUM(G6:G14)</f>
        <v>9</v>
      </c>
    </row>
    <row r="16" spans="1:7" x14ac:dyDescent="0.25">
      <c r="A16" s="109" t="s">
        <v>11794</v>
      </c>
    </row>
    <row r="18" spans="1:7" x14ac:dyDescent="0.25">
      <c r="A18" s="109"/>
      <c r="B18" s="109" t="s">
        <v>29</v>
      </c>
      <c r="D18" s="115" t="s">
        <v>11779</v>
      </c>
      <c r="E18" s="115" t="s">
        <v>11778</v>
      </c>
      <c r="F18" s="115" t="s">
        <v>11787</v>
      </c>
      <c r="G18" s="115" t="s">
        <v>11777</v>
      </c>
    </row>
    <row r="19" spans="1:7" x14ac:dyDescent="0.25">
      <c r="A19" s="108" t="s">
        <v>11785</v>
      </c>
      <c r="B19" s="111">
        <f>VLOOKUP("TotGrossExposure",ErnSummary!$A:$B,2,FALSE)</f>
        <v>2.0414583333700002E-2</v>
      </c>
      <c r="D19" s="108" t="s">
        <v>182</v>
      </c>
      <c r="E19" s="107">
        <f>VLOOKUP("Energy",ErnSector!$A:$D,3,FALSE)</f>
        <v>0</v>
      </c>
      <c r="F19" s="107">
        <f>VLOOKUP("Energy",ErnSector!$A:$D,4,FALSE)</f>
        <v>0</v>
      </c>
      <c r="G19" s="106">
        <f>VLOOKUP("Energy",ErnSector!$A:$D,2,FALSE)</f>
        <v>0</v>
      </c>
    </row>
    <row r="20" spans="1:7" x14ac:dyDescent="0.25">
      <c r="A20" s="102" t="s">
        <v>11786</v>
      </c>
      <c r="B20" s="112">
        <f>VLOOKUP("TotNetExposure",ErnSummary!$A:$B,2,FALSE)</f>
        <v>3.0333333336700001E-3</v>
      </c>
      <c r="D20" s="105" t="s">
        <v>188</v>
      </c>
      <c r="E20" s="104">
        <f>VLOOKUP("Materials",ErnSector!$A:$D,3,FALSE)</f>
        <v>0</v>
      </c>
      <c r="F20" s="104">
        <f>VLOOKUP("Materials",ErnSector!$A:$D,4,FALSE)</f>
        <v>0</v>
      </c>
      <c r="G20" s="103">
        <f>VLOOKUP("Materials",ErnSector!$A:$D,2,FALSE)</f>
        <v>0</v>
      </c>
    </row>
    <row r="21" spans="1:7" x14ac:dyDescent="0.25">
      <c r="D21" s="105" t="s">
        <v>190</v>
      </c>
      <c r="E21" s="104">
        <f>VLOOKUP("Industrials",ErnSector!$A:$D,3,FALSE)</f>
        <v>0</v>
      </c>
      <c r="F21" s="104">
        <f>VLOOKUP("Industrials",ErnSector!$A:$D,4,FALSE)</f>
        <v>0</v>
      </c>
      <c r="G21" s="103">
        <f>VLOOKUP("Industrials",ErnSector!$A:$D,2,FALSE)</f>
        <v>0</v>
      </c>
    </row>
    <row r="22" spans="1:7" x14ac:dyDescent="0.25">
      <c r="A22" s="113" t="s">
        <v>11782</v>
      </c>
      <c r="B22" s="114" t="s">
        <v>11781</v>
      </c>
      <c r="D22" s="105" t="s">
        <v>200</v>
      </c>
      <c r="E22" s="104">
        <f>VLOOKUP("Consumer Discretionary",ErnSector!$A:$D,3,FALSE)</f>
        <v>-6.0479166663300003E-3</v>
      </c>
      <c r="F22" s="104">
        <f>VLOOKUP("Consumer Discretionary",ErnSector!$A:$D,4,FALSE)</f>
        <v>1.1333333333699999E-2</v>
      </c>
      <c r="G22" s="103">
        <f>VLOOKUP("Consumer Discretionary",ErnSector!$A:$D,2,FALSE)</f>
        <v>3</v>
      </c>
    </row>
    <row r="23" spans="1:7" x14ac:dyDescent="0.25">
      <c r="A23" s="108" t="s">
        <v>11807</v>
      </c>
      <c r="B23" s="117">
        <f>VLOOKUP("AvgMarketCap",ErnSummary!$A:$B,2,FALSE)</f>
        <v>16019.989879999999</v>
      </c>
      <c r="D23" s="105" t="s">
        <v>235</v>
      </c>
      <c r="E23" s="104">
        <f>VLOOKUP("Consumer Staples",ErnSector!$A:$D,3,FALSE)</f>
        <v>0</v>
      </c>
      <c r="F23" s="104">
        <f>VLOOKUP("Consumer Staples",ErnSector!$A:$D,4,FALSE)</f>
        <v>0</v>
      </c>
      <c r="G23" s="103">
        <f>VLOOKUP("Consumer Staples",ErnSector!$A:$D,2,FALSE)</f>
        <v>0</v>
      </c>
    </row>
    <row r="24" spans="1:7" x14ac:dyDescent="0.25">
      <c r="A24" s="105" t="s">
        <v>11806</v>
      </c>
      <c r="B24" s="118">
        <f>VLOOKUP("AvgDolVol",ErnSummary!$A:$B,2,FALSE)</f>
        <v>161.0085838</v>
      </c>
      <c r="D24" s="105" t="s">
        <v>169</v>
      </c>
      <c r="E24" s="104">
        <f>VLOOKUP("Health Care",ErnSector!$A:$D,3,FALSE)</f>
        <v>0</v>
      </c>
      <c r="F24" s="104">
        <f>VLOOKUP("Health Care",ErnSector!$A:$D,4,FALSE)</f>
        <v>0</v>
      </c>
      <c r="G24" s="103">
        <f>VLOOKUP("Health Care",ErnSector!$A:$D,2,FALSE)</f>
        <v>0</v>
      </c>
    </row>
    <row r="25" spans="1:7" x14ac:dyDescent="0.25">
      <c r="A25" s="102" t="s">
        <v>11784</v>
      </c>
      <c r="B25" s="119">
        <f>VLOOKUP("AvgSI",ErnSummary!$A:$B,2,FALSE)</f>
        <v>9.5911348000000007</v>
      </c>
      <c r="D25" s="105" t="s">
        <v>186</v>
      </c>
      <c r="E25" s="104">
        <f>VLOOKUP("Financials",ErnSector!$A:$D,3,FALSE)</f>
        <v>0</v>
      </c>
      <c r="F25" s="104">
        <f>VLOOKUP("Financials",ErnSector!$A:$D,4,FALSE)</f>
        <v>0</v>
      </c>
      <c r="G25" s="103">
        <f>VLOOKUP("Financials",ErnSector!$A:$D,2,FALSE)</f>
        <v>0</v>
      </c>
    </row>
    <row r="26" spans="1:7" x14ac:dyDescent="0.25">
      <c r="D26" s="105" t="s">
        <v>164</v>
      </c>
      <c r="E26" s="104">
        <f>VLOOKUP("Information Technology",ErnSector!$A:$D,3,FALSE)</f>
        <v>9.0812500000000008E-3</v>
      </c>
      <c r="F26" s="104">
        <f>VLOOKUP("Information Technology",ErnSector!$A:$D,4,FALSE)</f>
        <v>9.0812500000000008E-3</v>
      </c>
      <c r="G26" s="103">
        <f>VLOOKUP("Information Technology",ErnSector!$A:$D,2,FALSE)</f>
        <v>2</v>
      </c>
    </row>
    <row r="27" spans="1:7" x14ac:dyDescent="0.25">
      <c r="D27" s="102" t="s">
        <v>11780</v>
      </c>
      <c r="E27" s="101">
        <f>VLOOKUP("Telecom",ErnSector!$A:$D,3,FALSE)</f>
        <v>0</v>
      </c>
      <c r="F27" s="101">
        <f>VLOOKUP("Telecom",ErnSector!$A:$D,4,FALSE)</f>
        <v>0</v>
      </c>
      <c r="G27" s="100">
        <f>VLOOKUP("Telecom",ErnSector!$A:$D,2,FALSE)</f>
        <v>0</v>
      </c>
    </row>
    <row r="28" spans="1:7" x14ac:dyDescent="0.25">
      <c r="D28" s="109" t="s">
        <v>29</v>
      </c>
      <c r="E28" s="98">
        <f>SUM(E19:E27)</f>
        <v>3.0333333336700005E-3</v>
      </c>
      <c r="F28" s="98">
        <f>SUM(F19:F27)</f>
        <v>2.0414583333699998E-2</v>
      </c>
      <c r="G28" s="99">
        <f>SUM(G19:G27)</f>
        <v>5</v>
      </c>
    </row>
    <row r="29" spans="1:7" x14ac:dyDescent="0.25">
      <c r="A29" s="109" t="s">
        <v>11795</v>
      </c>
    </row>
    <row r="31" spans="1:7" x14ac:dyDescent="0.25">
      <c r="B31" s="109" t="s">
        <v>29</v>
      </c>
      <c r="D31" s="115" t="s">
        <v>11779</v>
      </c>
      <c r="E31" s="115" t="s">
        <v>11778</v>
      </c>
      <c r="F31" s="115" t="s">
        <v>11787</v>
      </c>
      <c r="G31" s="115" t="s">
        <v>11777</v>
      </c>
    </row>
    <row r="32" spans="1:7" x14ac:dyDescent="0.25">
      <c r="A32" s="108" t="s">
        <v>11785</v>
      </c>
      <c r="B32" s="111">
        <f>VLOOKUP("TotGrossExposure",PeadSummary!$A:$B,2,FALSE)</f>
        <v>3.0176041672300001E-2</v>
      </c>
      <c r="D32" s="108" t="s">
        <v>182</v>
      </c>
      <c r="E32" s="107">
        <f>VLOOKUP("Energy",PeadSector!$A:$D,3,FALSE)</f>
        <v>0</v>
      </c>
      <c r="F32" s="107">
        <f>VLOOKUP("Energy",PeadSector!$A:$D,4,FALSE)</f>
        <v>0</v>
      </c>
      <c r="G32" s="106">
        <f>VLOOKUP("Energy",PeadSector!$A:$D,2,FALSE)</f>
        <v>0</v>
      </c>
    </row>
    <row r="33" spans="1:7" x14ac:dyDescent="0.25">
      <c r="A33" s="102" t="s">
        <v>11786</v>
      </c>
      <c r="B33" s="112">
        <f>VLOOKUP("TotNetExposure",PeadSummary!$A:$B,2,FALSE)</f>
        <v>2.2569791672299999E-2</v>
      </c>
      <c r="D33" s="105" t="s">
        <v>188</v>
      </c>
      <c r="E33" s="104">
        <f>VLOOKUP("Materials",PeadSector!$A:$D,3,FALSE)</f>
        <v>0</v>
      </c>
      <c r="F33" s="104">
        <f>VLOOKUP("Materials",PeadSector!$A:$D,4,FALSE)</f>
        <v>0</v>
      </c>
      <c r="G33" s="103">
        <f>VLOOKUP("Materials",PeadSector!$A:$D,2,FALSE)</f>
        <v>0</v>
      </c>
    </row>
    <row r="34" spans="1:7" x14ac:dyDescent="0.25">
      <c r="D34" s="105" t="s">
        <v>190</v>
      </c>
      <c r="E34" s="104">
        <f>VLOOKUP("Industrials",PeadSector!$A:$D,3,FALSE)</f>
        <v>0</v>
      </c>
      <c r="F34" s="104">
        <f>VLOOKUP("Industrials",PeadSector!$A:$D,4,FALSE)</f>
        <v>0</v>
      </c>
      <c r="G34" s="103">
        <f>VLOOKUP("Industrials",PeadSector!$A:$D,2,FALSE)</f>
        <v>0</v>
      </c>
    </row>
    <row r="35" spans="1:7" x14ac:dyDescent="0.25">
      <c r="A35" s="113" t="s">
        <v>11782</v>
      </c>
      <c r="B35" s="114" t="s">
        <v>11781</v>
      </c>
      <c r="D35" s="105" t="s">
        <v>200</v>
      </c>
      <c r="E35" s="104">
        <f>VLOOKUP("Consumer Discretionary",PeadSector!$A:$D,3,FALSE)</f>
        <v>2.2569791672299999E-2</v>
      </c>
      <c r="F35" s="104">
        <f>VLOOKUP("Consumer Discretionary",PeadSector!$A:$D,4,FALSE)</f>
        <v>3.0176041672300001E-2</v>
      </c>
      <c r="G35" s="103">
        <f>VLOOKUP("Consumer Discretionary",PeadSector!$A:$D,2,FALSE)</f>
        <v>4</v>
      </c>
    </row>
    <row r="36" spans="1:7" x14ac:dyDescent="0.25">
      <c r="A36" s="108" t="s">
        <v>11807</v>
      </c>
      <c r="B36" s="117">
        <f>VLOOKUP("AvgMarketCap",PeadSummary!$A:$B,2,FALSE)</f>
        <v>5708.8438249999999</v>
      </c>
      <c r="D36" s="105" t="s">
        <v>235</v>
      </c>
      <c r="E36" s="104">
        <f>VLOOKUP("Consumer Staples",PeadSector!$A:$D,3,FALSE)</f>
        <v>0</v>
      </c>
      <c r="F36" s="104">
        <f>VLOOKUP("Consumer Staples",PeadSector!$A:$D,4,FALSE)</f>
        <v>0</v>
      </c>
      <c r="G36" s="103">
        <f>VLOOKUP("Consumer Staples",PeadSector!$A:$D,2,FALSE)</f>
        <v>0</v>
      </c>
    </row>
    <row r="37" spans="1:7" x14ac:dyDescent="0.25">
      <c r="A37" s="105" t="s">
        <v>11806</v>
      </c>
      <c r="B37" s="118">
        <f>VLOOKUP("AvgDolVol",PeadSummary!$A:$B,2,FALSE)</f>
        <v>143.45479725000001</v>
      </c>
      <c r="D37" s="105" t="s">
        <v>169</v>
      </c>
      <c r="E37" s="104">
        <f>VLOOKUP("Health Care",PeadSector!$A:$D,3,FALSE)</f>
        <v>0</v>
      </c>
      <c r="F37" s="104">
        <f>VLOOKUP("Health Care",PeadSector!$A:$D,4,FALSE)</f>
        <v>0</v>
      </c>
      <c r="G37" s="103">
        <f>VLOOKUP("Health Care",PeadSector!$A:$D,2,FALSE)</f>
        <v>0</v>
      </c>
    </row>
    <row r="38" spans="1:7" x14ac:dyDescent="0.25">
      <c r="A38" s="102" t="s">
        <v>11784</v>
      </c>
      <c r="B38" s="119">
        <f>VLOOKUP("AvgSI",PeadSummary!$A:$B,2,FALSE)</f>
        <v>11.738752</v>
      </c>
      <c r="D38" s="105" t="s">
        <v>186</v>
      </c>
      <c r="E38" s="104">
        <f>VLOOKUP("Financials",PeadSector!$A:$D,3,FALSE)</f>
        <v>0</v>
      </c>
      <c r="F38" s="104">
        <f>VLOOKUP("Financials",PeadSector!$A:$D,4,FALSE)</f>
        <v>0</v>
      </c>
      <c r="G38" s="103">
        <f>VLOOKUP("Financials",PeadSector!$A:$D,2,FALSE)</f>
        <v>0</v>
      </c>
    </row>
    <row r="39" spans="1:7" x14ac:dyDescent="0.25">
      <c r="D39" s="105" t="s">
        <v>164</v>
      </c>
      <c r="E39" s="104">
        <f>VLOOKUP("Information Technology",PeadSector!$A:$D,3,FALSE)</f>
        <v>0</v>
      </c>
      <c r="F39" s="104">
        <f>VLOOKUP("Information Technology",PeadSector!$A:$D,4,FALSE)</f>
        <v>0</v>
      </c>
      <c r="G39" s="103">
        <f>VLOOKUP("Information Technology",PeadSector!$A:$D,2,FALSE)</f>
        <v>0</v>
      </c>
    </row>
    <row r="40" spans="1:7" x14ac:dyDescent="0.25">
      <c r="D40" s="102" t="s">
        <v>11780</v>
      </c>
      <c r="E40" s="101">
        <f>VLOOKUP("Telecom",PeadSector!$A:$D,3,FALSE)</f>
        <v>0</v>
      </c>
      <c r="F40" s="101">
        <f>VLOOKUP("Telecom",PeadSector!$A:$D,4,FALSE)</f>
        <v>0</v>
      </c>
      <c r="G40" s="100">
        <f>VLOOKUP("Telecom",PeadSector!$A:$D,2,FALSE)</f>
        <v>0</v>
      </c>
    </row>
    <row r="41" spans="1:7" x14ac:dyDescent="0.25">
      <c r="D41" s="109" t="s">
        <v>29</v>
      </c>
      <c r="E41" s="98">
        <f>SUM(E32:E40)</f>
        <v>2.2569791672299999E-2</v>
      </c>
      <c r="F41" s="98">
        <f>SUM(F32:F40)</f>
        <v>3.0176041672300001E-2</v>
      </c>
      <c r="G41" s="99">
        <f>SUM(G32:G40)</f>
        <v>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"/>
  <sheetViews>
    <sheetView workbookViewId="0">
      <selection activeCell="C19" sqref="C19"/>
    </sheetView>
  </sheetViews>
  <sheetFormatPr defaultRowHeight="12.75" x14ac:dyDescent="0.2"/>
  <sheetData>
    <row r="1" spans="1:4" x14ac:dyDescent="0.2">
      <c r="A1" t="s">
        <v>11779</v>
      </c>
      <c r="B1" t="s">
        <v>11777</v>
      </c>
      <c r="C1" t="s">
        <v>11778</v>
      </c>
      <c r="D1" t="s">
        <v>11787</v>
      </c>
    </row>
    <row r="2" spans="1:4" x14ac:dyDescent="0.2">
      <c r="A2" t="s">
        <v>182</v>
      </c>
      <c r="B2">
        <v>0</v>
      </c>
      <c r="C2">
        <v>0</v>
      </c>
      <c r="D2">
        <v>0</v>
      </c>
    </row>
    <row r="3" spans="1:4" x14ac:dyDescent="0.2">
      <c r="A3" t="s">
        <v>188</v>
      </c>
      <c r="B3">
        <v>0</v>
      </c>
      <c r="C3">
        <v>0</v>
      </c>
      <c r="D3">
        <v>0</v>
      </c>
    </row>
    <row r="4" spans="1:4" x14ac:dyDescent="0.2">
      <c r="A4" t="s">
        <v>190</v>
      </c>
      <c r="B4">
        <v>0</v>
      </c>
      <c r="C4">
        <v>0</v>
      </c>
      <c r="D4">
        <v>0</v>
      </c>
    </row>
    <row r="5" spans="1:4" x14ac:dyDescent="0.2">
      <c r="A5" t="s">
        <v>200</v>
      </c>
      <c r="B5">
        <v>3</v>
      </c>
      <c r="C5">
        <v>-6.0479166663300003E-3</v>
      </c>
      <c r="D5">
        <v>1.1333333333699999E-2</v>
      </c>
    </row>
    <row r="6" spans="1:4" x14ac:dyDescent="0.2">
      <c r="A6" t="s">
        <v>235</v>
      </c>
      <c r="B6">
        <v>0</v>
      </c>
      <c r="C6">
        <v>0</v>
      </c>
      <c r="D6">
        <v>0</v>
      </c>
    </row>
    <row r="7" spans="1:4" x14ac:dyDescent="0.2">
      <c r="A7" t="s">
        <v>169</v>
      </c>
      <c r="B7">
        <v>0</v>
      </c>
      <c r="C7">
        <v>0</v>
      </c>
      <c r="D7">
        <v>0</v>
      </c>
    </row>
    <row r="8" spans="1:4" x14ac:dyDescent="0.2">
      <c r="A8" t="s">
        <v>186</v>
      </c>
      <c r="B8">
        <v>0</v>
      </c>
      <c r="C8">
        <v>0</v>
      </c>
      <c r="D8">
        <v>0</v>
      </c>
    </row>
    <row r="9" spans="1:4" x14ac:dyDescent="0.2">
      <c r="A9" t="s">
        <v>164</v>
      </c>
      <c r="B9">
        <v>2</v>
      </c>
      <c r="C9">
        <v>9.0812500000000008E-3</v>
      </c>
      <c r="D9">
        <v>9.0812500000000008E-3</v>
      </c>
    </row>
    <row r="10" spans="1:4" x14ac:dyDescent="0.2">
      <c r="A10" t="s">
        <v>11780</v>
      </c>
      <c r="B10">
        <v>0</v>
      </c>
      <c r="C10">
        <v>0</v>
      </c>
      <c r="D1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"/>
  <sheetViews>
    <sheetView workbookViewId="0"/>
  </sheetViews>
  <sheetFormatPr defaultRowHeight="12.75" x14ac:dyDescent="0.2"/>
  <sheetData>
    <row r="1" spans="1:2" x14ac:dyDescent="0.2">
      <c r="A1" t="s">
        <v>11782</v>
      </c>
      <c r="B1" t="s">
        <v>11788</v>
      </c>
    </row>
    <row r="2" spans="1:2" x14ac:dyDescent="0.2">
      <c r="A2" t="s">
        <v>11789</v>
      </c>
      <c r="B2">
        <v>16019.989879999999</v>
      </c>
    </row>
    <row r="3" spans="1:2" x14ac:dyDescent="0.2">
      <c r="A3" t="s">
        <v>11783</v>
      </c>
      <c r="B3">
        <v>161.0085838</v>
      </c>
    </row>
    <row r="4" spans="1:2" x14ac:dyDescent="0.2">
      <c r="A4" t="s">
        <v>11790</v>
      </c>
      <c r="B4">
        <v>9.5911348000000007</v>
      </c>
    </row>
    <row r="5" spans="1:2" x14ac:dyDescent="0.2">
      <c r="A5" t="s">
        <v>11791</v>
      </c>
      <c r="B5">
        <v>2.0414583333700002E-2</v>
      </c>
    </row>
    <row r="6" spans="1:2" x14ac:dyDescent="0.2">
      <c r="A6" t="s">
        <v>11792</v>
      </c>
      <c r="B6">
        <v>3.0333333336700001E-3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10"/>
  <sheetViews>
    <sheetView workbookViewId="0">
      <selection activeCell="B10" sqref="B10"/>
    </sheetView>
  </sheetViews>
  <sheetFormatPr defaultRowHeight="12.75" x14ac:dyDescent="0.2"/>
  <sheetData>
    <row r="1" spans="1:4" x14ac:dyDescent="0.2">
      <c r="A1" t="s">
        <v>11779</v>
      </c>
      <c r="B1" t="s">
        <v>11777</v>
      </c>
      <c r="C1" t="s">
        <v>11778</v>
      </c>
      <c r="D1" t="s">
        <v>11787</v>
      </c>
    </row>
    <row r="2" spans="1:4" x14ac:dyDescent="0.2">
      <c r="A2" t="s">
        <v>182</v>
      </c>
      <c r="B2">
        <v>0</v>
      </c>
      <c r="C2">
        <v>0</v>
      </c>
      <c r="D2">
        <v>0</v>
      </c>
    </row>
    <row r="3" spans="1:4" x14ac:dyDescent="0.2">
      <c r="A3" t="s">
        <v>188</v>
      </c>
      <c r="B3">
        <v>0</v>
      </c>
      <c r="C3">
        <v>0</v>
      </c>
      <c r="D3">
        <v>0</v>
      </c>
    </row>
    <row r="4" spans="1:4" x14ac:dyDescent="0.2">
      <c r="A4" t="s">
        <v>190</v>
      </c>
      <c r="B4">
        <v>0</v>
      </c>
      <c r="C4">
        <v>0</v>
      </c>
      <c r="D4">
        <v>0</v>
      </c>
    </row>
    <row r="5" spans="1:4" x14ac:dyDescent="0.2">
      <c r="A5" t="s">
        <v>200</v>
      </c>
      <c r="B5">
        <v>4</v>
      </c>
      <c r="C5">
        <v>2.2569791672299999E-2</v>
      </c>
      <c r="D5">
        <v>3.0176041672300001E-2</v>
      </c>
    </row>
    <row r="6" spans="1:4" x14ac:dyDescent="0.2">
      <c r="A6" t="s">
        <v>235</v>
      </c>
      <c r="B6">
        <v>0</v>
      </c>
      <c r="C6">
        <v>0</v>
      </c>
      <c r="D6">
        <v>0</v>
      </c>
    </row>
    <row r="7" spans="1:4" x14ac:dyDescent="0.2">
      <c r="A7" t="s">
        <v>169</v>
      </c>
      <c r="B7">
        <v>0</v>
      </c>
      <c r="C7">
        <v>0</v>
      </c>
      <c r="D7">
        <v>0</v>
      </c>
    </row>
    <row r="8" spans="1:4" x14ac:dyDescent="0.2">
      <c r="A8" t="s">
        <v>186</v>
      </c>
      <c r="B8">
        <v>0</v>
      </c>
      <c r="C8">
        <v>0</v>
      </c>
      <c r="D8">
        <v>0</v>
      </c>
    </row>
    <row r="9" spans="1:4" x14ac:dyDescent="0.2">
      <c r="A9" t="s">
        <v>164</v>
      </c>
      <c r="B9">
        <v>0</v>
      </c>
      <c r="C9">
        <v>0</v>
      </c>
      <c r="D9">
        <v>0</v>
      </c>
    </row>
    <row r="10" spans="1:4" x14ac:dyDescent="0.2">
      <c r="A10" t="s">
        <v>11780</v>
      </c>
      <c r="B10">
        <v>0</v>
      </c>
      <c r="C10">
        <v>0</v>
      </c>
      <c r="D1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"/>
  <sheetViews>
    <sheetView workbookViewId="0">
      <selection activeCell="I48" sqref="I48"/>
    </sheetView>
  </sheetViews>
  <sheetFormatPr defaultRowHeight="12.75" x14ac:dyDescent="0.2"/>
  <sheetData>
    <row r="1" spans="1:2" x14ac:dyDescent="0.2">
      <c r="A1" t="s">
        <v>11782</v>
      </c>
      <c r="B1" t="s">
        <v>11788</v>
      </c>
    </row>
    <row r="2" spans="1:2" x14ac:dyDescent="0.2">
      <c r="A2" t="s">
        <v>11789</v>
      </c>
      <c r="B2">
        <v>5708.8438249999999</v>
      </c>
    </row>
    <row r="3" spans="1:2" x14ac:dyDescent="0.2">
      <c r="A3" t="s">
        <v>11783</v>
      </c>
      <c r="B3">
        <v>143.45479725000001</v>
      </c>
    </row>
    <row r="4" spans="1:2" x14ac:dyDescent="0.2">
      <c r="A4" t="s">
        <v>11790</v>
      </c>
      <c r="B4">
        <v>11.738752</v>
      </c>
    </row>
    <row r="5" spans="1:2" x14ac:dyDescent="0.2">
      <c r="A5" t="s">
        <v>11791</v>
      </c>
      <c r="B5">
        <v>3.0176041672300001E-2</v>
      </c>
    </row>
    <row r="6" spans="1:2" x14ac:dyDescent="0.2">
      <c r="A6" t="s">
        <v>11792</v>
      </c>
      <c r="B6">
        <v>2.2569791672299999E-2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8"/>
  <sheetViews>
    <sheetView workbookViewId="0">
      <selection activeCell="H3" sqref="H3:H9"/>
    </sheetView>
  </sheetViews>
  <sheetFormatPr defaultRowHeight="12.75" x14ac:dyDescent="0.2"/>
  <cols>
    <col min="6" max="6" width="13.42578125" bestFit="1" customWidth="1"/>
    <col min="9" max="10" width="9.140625" style="52"/>
  </cols>
  <sheetData>
    <row r="1" spans="1:8" x14ac:dyDescent="0.2">
      <c r="A1" t="s">
        <v>5960</v>
      </c>
      <c r="B1" t="s">
        <v>5961</v>
      </c>
      <c r="C1" t="s">
        <v>5962</v>
      </c>
      <c r="D1" t="s">
        <v>5963</v>
      </c>
      <c r="E1" t="s">
        <v>5964</v>
      </c>
      <c r="F1" t="s">
        <v>5965</v>
      </c>
      <c r="G1" t="s">
        <v>6078</v>
      </c>
      <c r="H1" t="s">
        <v>6190</v>
      </c>
    </row>
    <row r="2" spans="1:8" x14ac:dyDescent="0.2">
      <c r="A2" t="s">
        <v>597</v>
      </c>
      <c r="B2" t="s">
        <v>14380</v>
      </c>
      <c r="C2">
        <v>26649</v>
      </c>
      <c r="D2" t="s">
        <v>15</v>
      </c>
      <c r="F2" t="s">
        <v>5966</v>
      </c>
      <c r="G2" t="str">
        <f t="shared" ref="G2:G8" si="0">IF(OR(B2="Buy", B2="SellShort"), "OPEN", "CLOSE")</f>
        <v>CLOSE</v>
      </c>
      <c r="H2" t="s">
        <v>6191</v>
      </c>
    </row>
    <row r="3" spans="1:8" x14ac:dyDescent="0.2">
      <c r="A3" t="s">
        <v>1806</v>
      </c>
      <c r="B3" t="s">
        <v>14380</v>
      </c>
      <c r="C3">
        <v>21649</v>
      </c>
      <c r="D3" t="s">
        <v>15</v>
      </c>
      <c r="F3" t="s">
        <v>5966</v>
      </c>
      <c r="G3" t="str">
        <f t="shared" si="0"/>
        <v>CLOSE</v>
      </c>
      <c r="H3" t="s">
        <v>6191</v>
      </c>
    </row>
    <row r="4" spans="1:8" x14ac:dyDescent="0.2">
      <c r="A4" t="s">
        <v>2583</v>
      </c>
      <c r="B4" t="s">
        <v>17620</v>
      </c>
      <c r="C4">
        <v>7532</v>
      </c>
      <c r="D4" t="s">
        <v>15</v>
      </c>
      <c r="F4" t="s">
        <v>5966</v>
      </c>
      <c r="G4" t="str">
        <f t="shared" si="0"/>
        <v>OPEN</v>
      </c>
      <c r="H4" t="s">
        <v>6191</v>
      </c>
    </row>
    <row r="5" spans="1:8" x14ac:dyDescent="0.2">
      <c r="A5" t="s">
        <v>2221</v>
      </c>
      <c r="B5" t="s">
        <v>14380</v>
      </c>
      <c r="C5">
        <v>2409</v>
      </c>
      <c r="D5" t="s">
        <v>15</v>
      </c>
      <c r="F5" t="s">
        <v>5966</v>
      </c>
      <c r="G5" t="str">
        <f t="shared" si="0"/>
        <v>CLOSE</v>
      </c>
      <c r="H5" t="s">
        <v>6191</v>
      </c>
    </row>
    <row r="6" spans="1:8" x14ac:dyDescent="0.2">
      <c r="A6" t="s">
        <v>8731</v>
      </c>
      <c r="B6" t="s">
        <v>14380</v>
      </c>
      <c r="C6">
        <v>5420</v>
      </c>
      <c r="D6" t="s">
        <v>15</v>
      </c>
      <c r="F6" t="s">
        <v>5966</v>
      </c>
      <c r="G6" t="str">
        <f t="shared" si="0"/>
        <v>CLOSE</v>
      </c>
      <c r="H6" t="s">
        <v>6191</v>
      </c>
    </row>
    <row r="7" spans="1:8" x14ac:dyDescent="0.2">
      <c r="A7" t="s">
        <v>2699</v>
      </c>
      <c r="B7" t="s">
        <v>14380</v>
      </c>
      <c r="C7">
        <v>12800</v>
      </c>
      <c r="D7" t="s">
        <v>15</v>
      </c>
      <c r="F7" t="s">
        <v>5966</v>
      </c>
      <c r="G7" t="str">
        <f t="shared" si="0"/>
        <v>CLOSE</v>
      </c>
      <c r="H7" t="s">
        <v>6191</v>
      </c>
    </row>
    <row r="8" spans="1:8" x14ac:dyDescent="0.2">
      <c r="A8" t="s">
        <v>19033</v>
      </c>
      <c r="B8" t="s">
        <v>17735</v>
      </c>
      <c r="C8">
        <v>7697</v>
      </c>
      <c r="D8" t="s">
        <v>15</v>
      </c>
      <c r="F8" t="s">
        <v>5966</v>
      </c>
      <c r="G8" t="str">
        <f t="shared" si="0"/>
        <v>CLOSE</v>
      </c>
      <c r="H8" t="s">
        <v>6191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zoomScale="70" zoomScaleNormal="70" workbookViewId="0">
      <selection activeCell="A64" sqref="A64"/>
    </sheetView>
  </sheetViews>
  <sheetFormatPr defaultColWidth="14.42578125" defaultRowHeight="12.75" x14ac:dyDescent="0.2"/>
  <cols>
    <col min="1" max="7" width="14.42578125" style="1"/>
    <col min="8" max="8" width="28.5703125" style="1" bestFit="1" customWidth="1"/>
    <col min="9" max="16384" width="14.42578125" style="1"/>
  </cols>
  <sheetData>
    <row r="1" spans="1:8" x14ac:dyDescent="0.2">
      <c r="A1" s="1" t="s">
        <v>1064</v>
      </c>
      <c r="B1" s="1" t="s">
        <v>1419</v>
      </c>
      <c r="C1" s="1" t="s">
        <v>1065</v>
      </c>
      <c r="D1" s="1" t="s">
        <v>7</v>
      </c>
      <c r="E1" s="1" t="s">
        <v>1066</v>
      </c>
      <c r="F1" s="1" t="s">
        <v>1067</v>
      </c>
      <c r="G1" s="1" t="s">
        <v>5972</v>
      </c>
      <c r="H1" s="1" t="s">
        <v>17159</v>
      </c>
    </row>
    <row r="2" spans="1:8" x14ac:dyDescent="0.2">
      <c r="A2" s="1" t="s">
        <v>19033</v>
      </c>
      <c r="B2" s="1">
        <v>0</v>
      </c>
      <c r="C2" s="1" t="s">
        <v>44</v>
      </c>
      <c r="D2" s="1" t="s">
        <v>16007</v>
      </c>
      <c r="E2" s="1" t="s">
        <v>17735</v>
      </c>
      <c r="F2" s="1">
        <v>7697</v>
      </c>
      <c r="G2" s="1">
        <v>7697</v>
      </c>
      <c r="H2" s="1" t="s">
        <v>19034</v>
      </c>
    </row>
    <row r="3" spans="1:8" x14ac:dyDescent="0.2">
      <c r="A3" s="1" t="s">
        <v>2699</v>
      </c>
      <c r="B3" s="1">
        <v>0</v>
      </c>
      <c r="C3" s="1" t="s">
        <v>43</v>
      </c>
      <c r="D3" s="1" t="s">
        <v>16007</v>
      </c>
      <c r="E3" s="1" t="s">
        <v>14380</v>
      </c>
      <c r="F3" s="1">
        <v>12800</v>
      </c>
      <c r="G3" s="1">
        <v>12800</v>
      </c>
      <c r="H3" s="1" t="s">
        <v>19030</v>
      </c>
    </row>
    <row r="4" spans="1:8" x14ac:dyDescent="0.2">
      <c r="A4" s="1" t="s">
        <v>8731</v>
      </c>
      <c r="B4" s="1">
        <v>0</v>
      </c>
      <c r="C4" s="1" t="s">
        <v>43</v>
      </c>
      <c r="D4" s="1" t="s">
        <v>16007</v>
      </c>
      <c r="E4" s="1" t="s">
        <v>14380</v>
      </c>
      <c r="F4" s="1">
        <v>5420</v>
      </c>
      <c r="G4" s="1">
        <v>5420</v>
      </c>
      <c r="H4" s="1" t="s">
        <v>19029</v>
      </c>
    </row>
    <row r="5" spans="1:8" x14ac:dyDescent="0.2">
      <c r="A5" s="1" t="s">
        <v>2221</v>
      </c>
      <c r="B5" s="1">
        <v>0</v>
      </c>
      <c r="C5" s="1" t="s">
        <v>43</v>
      </c>
      <c r="D5" s="1" t="s">
        <v>16007</v>
      </c>
      <c r="E5" s="1" t="s">
        <v>14380</v>
      </c>
      <c r="F5" s="1">
        <v>2409</v>
      </c>
      <c r="G5" s="1">
        <v>2409</v>
      </c>
      <c r="H5" s="1" t="s">
        <v>19028</v>
      </c>
    </row>
    <row r="6" spans="1:8" x14ac:dyDescent="0.2">
      <c r="A6" s="1" t="s">
        <v>2583</v>
      </c>
      <c r="B6" s="1">
        <v>0</v>
      </c>
      <c r="C6" s="1" t="s">
        <v>44</v>
      </c>
      <c r="D6" s="1" t="s">
        <v>11944</v>
      </c>
      <c r="E6" s="1" t="s">
        <v>17620</v>
      </c>
      <c r="F6" s="1">
        <v>7532</v>
      </c>
      <c r="G6" s="1">
        <v>7532</v>
      </c>
      <c r="H6" s="1" t="s">
        <v>19058</v>
      </c>
    </row>
    <row r="7" spans="1:8" x14ac:dyDescent="0.2">
      <c r="A7" s="1" t="s">
        <v>1806</v>
      </c>
      <c r="B7" s="1">
        <v>0</v>
      </c>
      <c r="C7" s="1" t="s">
        <v>43</v>
      </c>
      <c r="D7" s="1" t="s">
        <v>16007</v>
      </c>
      <c r="E7" s="1" t="s">
        <v>14380</v>
      </c>
      <c r="F7" s="1">
        <v>21649</v>
      </c>
      <c r="G7" s="1">
        <v>21649</v>
      </c>
      <c r="H7" s="1" t="s">
        <v>19032</v>
      </c>
    </row>
    <row r="8" spans="1:8" x14ac:dyDescent="0.2">
      <c r="A8" s="1" t="s">
        <v>597</v>
      </c>
      <c r="B8" s="1">
        <v>0</v>
      </c>
      <c r="C8" s="1" t="s">
        <v>43</v>
      </c>
      <c r="D8" s="1" t="s">
        <v>16007</v>
      </c>
      <c r="E8" s="1" t="s">
        <v>14380</v>
      </c>
      <c r="F8" s="1">
        <v>26649</v>
      </c>
      <c r="G8" s="1">
        <v>26649</v>
      </c>
      <c r="H8" s="1" t="s">
        <v>19031</v>
      </c>
    </row>
    <row r="9" spans="1:8" x14ac:dyDescent="0.2">
      <c r="A9" s="1" t="s">
        <v>6</v>
      </c>
      <c r="B9" s="1">
        <v>0</v>
      </c>
      <c r="C9" s="1" t="s">
        <v>43</v>
      </c>
      <c r="D9" s="1" t="s">
        <v>11944</v>
      </c>
      <c r="E9" s="1" t="s">
        <v>16010</v>
      </c>
      <c r="F9" s="1">
        <v>400</v>
      </c>
      <c r="G9" s="1">
        <v>400</v>
      </c>
      <c r="H9" s="1" t="s">
        <v>17572</v>
      </c>
    </row>
    <row r="10" spans="1:8" x14ac:dyDescent="0.2">
      <c r="A10" s="1" t="s">
        <v>6</v>
      </c>
      <c r="B10" s="1">
        <v>0</v>
      </c>
      <c r="C10" s="1" t="s">
        <v>43</v>
      </c>
      <c r="D10" s="1" t="s">
        <v>11944</v>
      </c>
      <c r="E10" s="1" t="s">
        <v>17735</v>
      </c>
      <c r="F10" s="1">
        <v>6950</v>
      </c>
      <c r="G10" s="1">
        <v>6950</v>
      </c>
      <c r="H10" s="1" t="s">
        <v>17572</v>
      </c>
    </row>
    <row r="11" spans="1:8" x14ac:dyDescent="0.2">
      <c r="A11" s="1" t="s">
        <v>6</v>
      </c>
      <c r="B11" s="1">
        <v>0</v>
      </c>
      <c r="C11" s="1" t="s">
        <v>44</v>
      </c>
      <c r="D11" s="1" t="s">
        <v>11944</v>
      </c>
      <c r="E11" s="1" t="s">
        <v>17735</v>
      </c>
      <c r="F11" s="1">
        <v>50</v>
      </c>
      <c r="G11" s="1">
        <v>50</v>
      </c>
      <c r="H11" s="1" t="s">
        <v>17629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4086"/>
  <sheetViews>
    <sheetView zoomScale="85" zoomScaleNormal="85" workbookViewId="0">
      <selection activeCell="B11" sqref="B11"/>
    </sheetView>
  </sheetViews>
  <sheetFormatPr defaultRowHeight="12.75" x14ac:dyDescent="0.2"/>
  <sheetData>
    <row r="1" spans="1:15" x14ac:dyDescent="0.2">
      <c r="A1" t="s">
        <v>14101</v>
      </c>
    </row>
    <row r="2" spans="1:15" x14ac:dyDescent="0.2">
      <c r="A2" t="s">
        <v>19074</v>
      </c>
    </row>
    <row r="4" spans="1:15" x14ac:dyDescent="0.2">
      <c r="C4" t="s">
        <v>144</v>
      </c>
      <c r="D4" t="s">
        <v>145</v>
      </c>
      <c r="E4" t="s">
        <v>145</v>
      </c>
      <c r="F4" t="s">
        <v>145</v>
      </c>
      <c r="G4" t="s">
        <v>146</v>
      </c>
      <c r="H4" t="s">
        <v>146</v>
      </c>
      <c r="K4" t="s">
        <v>147</v>
      </c>
      <c r="L4" t="s">
        <v>148</v>
      </c>
      <c r="M4" t="s">
        <v>149</v>
      </c>
    </row>
    <row r="5" spans="1:15" x14ac:dyDescent="0.2">
      <c r="A5" t="s">
        <v>150</v>
      </c>
      <c r="B5" t="s">
        <v>9</v>
      </c>
      <c r="C5" t="s">
        <v>144</v>
      </c>
      <c r="D5" t="s">
        <v>151</v>
      </c>
      <c r="E5" t="s">
        <v>152</v>
      </c>
      <c r="F5" t="s">
        <v>153</v>
      </c>
      <c r="G5" t="s">
        <v>154</v>
      </c>
      <c r="H5" t="s">
        <v>155</v>
      </c>
      <c r="I5" t="s">
        <v>156</v>
      </c>
      <c r="J5" t="s">
        <v>157</v>
      </c>
      <c r="K5" t="s">
        <v>154</v>
      </c>
      <c r="L5" t="s">
        <v>158</v>
      </c>
      <c r="M5" t="s">
        <v>159</v>
      </c>
      <c r="N5" t="s">
        <v>160</v>
      </c>
      <c r="O5" t="s">
        <v>161</v>
      </c>
    </row>
    <row r="6" spans="1:15" x14ac:dyDescent="0.2">
      <c r="A6" t="s">
        <v>19075</v>
      </c>
      <c r="B6" t="s">
        <v>19076</v>
      </c>
      <c r="C6">
        <v>25.25</v>
      </c>
      <c r="D6" s="45">
        <v>1000</v>
      </c>
      <c r="E6" s="45">
        <v>25250</v>
      </c>
      <c r="F6">
        <v>0.06</v>
      </c>
      <c r="G6">
        <v>-19</v>
      </c>
      <c r="H6">
        <v>-19</v>
      </c>
      <c r="I6" t="s">
        <v>17222</v>
      </c>
      <c r="J6" t="s">
        <v>190</v>
      </c>
      <c r="K6">
        <v>4</v>
      </c>
      <c r="L6" s="83">
        <v>43328</v>
      </c>
      <c r="M6">
        <v>25.27</v>
      </c>
      <c r="N6" t="s">
        <v>19077</v>
      </c>
      <c r="O6" t="s">
        <v>19078</v>
      </c>
    </row>
    <row r="7" spans="1:15" x14ac:dyDescent="0.2">
      <c r="A7" t="s">
        <v>19058</v>
      </c>
      <c r="B7" t="s">
        <v>2583</v>
      </c>
      <c r="C7">
        <v>35.81</v>
      </c>
      <c r="D7" s="45">
        <v>-7532</v>
      </c>
      <c r="E7" s="45">
        <v>-269720.92</v>
      </c>
      <c r="F7">
        <v>-0.59</v>
      </c>
      <c r="G7" s="45">
        <v>-2541</v>
      </c>
      <c r="H7" s="45">
        <v>-2541</v>
      </c>
      <c r="I7" t="s">
        <v>17630</v>
      </c>
      <c r="J7" t="s">
        <v>200</v>
      </c>
      <c r="K7">
        <v>33.6</v>
      </c>
      <c r="L7" s="83">
        <v>43328</v>
      </c>
      <c r="M7">
        <v>35.47</v>
      </c>
      <c r="N7" t="s">
        <v>2651</v>
      </c>
      <c r="O7">
        <v>2345022</v>
      </c>
    </row>
    <row r="8" spans="1:15" x14ac:dyDescent="0.2">
      <c r="A8" t="s">
        <v>19051</v>
      </c>
      <c r="B8" t="s">
        <v>344</v>
      </c>
      <c r="C8">
        <v>133.31</v>
      </c>
      <c r="D8" s="45">
        <v>1684</v>
      </c>
      <c r="E8" s="45">
        <v>224494.04</v>
      </c>
      <c r="F8">
        <v>0.49</v>
      </c>
      <c r="G8" s="45">
        <v>3805.84</v>
      </c>
      <c r="H8" s="45">
        <v>4275.67</v>
      </c>
      <c r="I8" t="s">
        <v>210</v>
      </c>
      <c r="J8" t="s">
        <v>190</v>
      </c>
      <c r="K8">
        <v>0</v>
      </c>
      <c r="L8" s="83">
        <v>43327</v>
      </c>
      <c r="M8">
        <v>131.47</v>
      </c>
      <c r="N8">
        <v>913017109</v>
      </c>
      <c r="O8">
        <v>2915500</v>
      </c>
    </row>
    <row r="9" spans="1:15" x14ac:dyDescent="0.2">
      <c r="A9" t="s">
        <v>19052</v>
      </c>
      <c r="B9" t="s">
        <v>1798</v>
      </c>
      <c r="C9">
        <v>85.43</v>
      </c>
      <c r="D9" s="45">
        <v>-1311</v>
      </c>
      <c r="E9" s="45">
        <v>-111998.73</v>
      </c>
      <c r="F9">
        <v>-0.24</v>
      </c>
      <c r="G9">
        <v>-77.39</v>
      </c>
      <c r="H9">
        <v>-80.28</v>
      </c>
      <c r="I9" t="s">
        <v>17222</v>
      </c>
      <c r="J9" t="s">
        <v>190</v>
      </c>
      <c r="K9">
        <v>3.81</v>
      </c>
      <c r="L9" s="83">
        <v>43327</v>
      </c>
      <c r="M9">
        <v>85.37</v>
      </c>
      <c r="N9" t="s">
        <v>177</v>
      </c>
      <c r="O9" t="s">
        <v>1870</v>
      </c>
    </row>
    <row r="10" spans="1:15" x14ac:dyDescent="0.2">
      <c r="A10" t="s">
        <v>19053</v>
      </c>
      <c r="B10" t="s">
        <v>19054</v>
      </c>
      <c r="C10">
        <v>28.58</v>
      </c>
      <c r="D10" s="45">
        <v>-2100</v>
      </c>
      <c r="E10" s="45">
        <v>-60018</v>
      </c>
      <c r="F10">
        <v>-0.13</v>
      </c>
      <c r="G10" s="45">
        <v>-1011.04</v>
      </c>
      <c r="H10">
        <v>-995.84</v>
      </c>
      <c r="I10" t="s">
        <v>17222</v>
      </c>
      <c r="J10" t="s">
        <v>190</v>
      </c>
      <c r="K10">
        <v>2.62</v>
      </c>
      <c r="L10" s="83">
        <v>43327</v>
      </c>
      <c r="M10">
        <v>28.11</v>
      </c>
      <c r="N10">
        <v>384556106</v>
      </c>
      <c r="O10">
        <v>2380904</v>
      </c>
    </row>
    <row r="11" spans="1:15" x14ac:dyDescent="0.2">
      <c r="A11" t="s">
        <v>19040</v>
      </c>
      <c r="B11" t="s">
        <v>2309</v>
      </c>
      <c r="C11">
        <v>47.43</v>
      </c>
      <c r="D11" s="45">
        <v>9543</v>
      </c>
      <c r="E11" s="45">
        <v>452624.49</v>
      </c>
      <c r="F11">
        <v>0.99</v>
      </c>
      <c r="G11">
        <v>-763.44</v>
      </c>
      <c r="H11">
        <v>-858.87</v>
      </c>
      <c r="I11" t="s">
        <v>17573</v>
      </c>
      <c r="J11" t="s">
        <v>164</v>
      </c>
      <c r="K11">
        <v>0</v>
      </c>
      <c r="L11" s="83">
        <v>43327</v>
      </c>
      <c r="M11">
        <v>47.52</v>
      </c>
      <c r="N11">
        <v>38222105</v>
      </c>
      <c r="O11">
        <v>2046552</v>
      </c>
    </row>
    <row r="12" spans="1:15" x14ac:dyDescent="0.2">
      <c r="A12" t="s">
        <v>19039</v>
      </c>
      <c r="B12" t="s">
        <v>12920</v>
      </c>
      <c r="C12">
        <v>55.75</v>
      </c>
      <c r="D12" s="45">
        <v>4303</v>
      </c>
      <c r="E12" s="45">
        <v>239892.25</v>
      </c>
      <c r="F12">
        <v>0.52</v>
      </c>
      <c r="G12" s="45">
        <v>-1290.9000000000001</v>
      </c>
      <c r="H12">
        <v>93.81</v>
      </c>
      <c r="I12" t="s">
        <v>17573</v>
      </c>
      <c r="J12" t="s">
        <v>200</v>
      </c>
      <c r="K12">
        <v>0</v>
      </c>
      <c r="L12" s="83">
        <v>43327</v>
      </c>
      <c r="M12">
        <v>55.73</v>
      </c>
      <c r="N12" t="s">
        <v>12926</v>
      </c>
      <c r="O12" t="s">
        <v>12927</v>
      </c>
    </row>
    <row r="13" spans="1:15" x14ac:dyDescent="0.2">
      <c r="A13" t="s">
        <v>19044</v>
      </c>
      <c r="B13" t="s">
        <v>19041</v>
      </c>
      <c r="C13">
        <v>16.670000000000002</v>
      </c>
      <c r="D13" s="45">
        <v>-26812</v>
      </c>
      <c r="E13" s="45">
        <v>-446956.04</v>
      </c>
      <c r="F13">
        <v>-0.97</v>
      </c>
      <c r="G13" s="45">
        <v>-4826.16</v>
      </c>
      <c r="H13" s="45">
        <v>-2418.86</v>
      </c>
      <c r="I13" t="s">
        <v>17630</v>
      </c>
      <c r="J13" t="s">
        <v>169</v>
      </c>
      <c r="K13">
        <v>0</v>
      </c>
      <c r="L13" s="83">
        <v>43327</v>
      </c>
      <c r="M13">
        <v>16.579999999999998</v>
      </c>
      <c r="N13" t="s">
        <v>19055</v>
      </c>
      <c r="O13" t="s">
        <v>19056</v>
      </c>
    </row>
    <row r="14" spans="1:15" x14ac:dyDescent="0.2">
      <c r="A14" t="s">
        <v>19048</v>
      </c>
      <c r="B14" t="s">
        <v>17055</v>
      </c>
      <c r="C14">
        <v>35.1</v>
      </c>
      <c r="D14" s="45">
        <v>12477</v>
      </c>
      <c r="E14" s="45">
        <v>437942.7</v>
      </c>
      <c r="F14">
        <v>0.95</v>
      </c>
      <c r="G14" s="45">
        <v>24579.69</v>
      </c>
      <c r="H14" s="45">
        <v>31585.52</v>
      </c>
      <c r="I14" t="s">
        <v>17630</v>
      </c>
      <c r="J14" t="s">
        <v>169</v>
      </c>
      <c r="K14">
        <v>0</v>
      </c>
      <c r="L14" s="83">
        <v>43327</v>
      </c>
      <c r="M14">
        <v>32.57</v>
      </c>
      <c r="N14" t="s">
        <v>177</v>
      </c>
      <c r="O14" t="s">
        <v>17057</v>
      </c>
    </row>
    <row r="15" spans="1:15" x14ac:dyDescent="0.2">
      <c r="A15" t="s">
        <v>19046</v>
      </c>
      <c r="B15" t="s">
        <v>1080</v>
      </c>
      <c r="C15">
        <v>61.35</v>
      </c>
      <c r="D15" s="45">
        <v>2980</v>
      </c>
      <c r="E15" s="45">
        <v>182823</v>
      </c>
      <c r="F15">
        <v>0.4</v>
      </c>
      <c r="G15" s="45">
        <v>1460.2</v>
      </c>
      <c r="H15" s="45">
        <v>2009.12</v>
      </c>
      <c r="I15" t="s">
        <v>17630</v>
      </c>
      <c r="J15" t="s">
        <v>164</v>
      </c>
      <c r="K15">
        <v>0</v>
      </c>
      <c r="L15" s="83">
        <v>43327</v>
      </c>
      <c r="M15">
        <v>60.68</v>
      </c>
      <c r="N15" s="84">
        <v>1.2508E+105</v>
      </c>
      <c r="O15" t="s">
        <v>1396</v>
      </c>
    </row>
    <row r="16" spans="1:15" x14ac:dyDescent="0.2">
      <c r="A16" t="s">
        <v>19043</v>
      </c>
      <c r="B16" t="s">
        <v>630</v>
      </c>
      <c r="C16">
        <v>45.11</v>
      </c>
      <c r="D16" s="45">
        <v>-13541</v>
      </c>
      <c r="E16" s="45">
        <v>-610834.51</v>
      </c>
      <c r="F16">
        <v>-1.33</v>
      </c>
      <c r="G16" s="45">
        <v>15572.15</v>
      </c>
      <c r="H16" s="45">
        <v>26353.33</v>
      </c>
      <c r="I16" t="s">
        <v>17630</v>
      </c>
      <c r="J16" t="s">
        <v>164</v>
      </c>
      <c r="K16">
        <v>0</v>
      </c>
      <c r="L16" s="83">
        <v>43327</v>
      </c>
      <c r="M16">
        <v>47.06</v>
      </c>
      <c r="N16">
        <v>225447101</v>
      </c>
      <c r="O16">
        <v>2232351</v>
      </c>
    </row>
    <row r="17" spans="1:15" x14ac:dyDescent="0.2">
      <c r="A17" t="s">
        <v>19045</v>
      </c>
      <c r="B17" t="s">
        <v>844</v>
      </c>
      <c r="C17">
        <v>21.11</v>
      </c>
      <c r="D17" s="45">
        <v>-18000</v>
      </c>
      <c r="E17" s="45">
        <v>-379980</v>
      </c>
      <c r="F17">
        <v>-0.83</v>
      </c>
      <c r="G17" s="45">
        <v>-6480</v>
      </c>
      <c r="H17" s="45">
        <v>-36321.269999999997</v>
      </c>
      <c r="I17" t="s">
        <v>17630</v>
      </c>
      <c r="J17" t="s">
        <v>164</v>
      </c>
      <c r="K17">
        <v>0</v>
      </c>
      <c r="L17" s="83">
        <v>43327</v>
      </c>
      <c r="M17">
        <v>19.09</v>
      </c>
      <c r="N17" t="s">
        <v>177</v>
      </c>
      <c r="O17" t="s">
        <v>1366</v>
      </c>
    </row>
    <row r="18" spans="1:15" x14ac:dyDescent="0.2">
      <c r="A18" t="s">
        <v>19038</v>
      </c>
      <c r="B18" t="s">
        <v>2308</v>
      </c>
      <c r="C18">
        <v>52.28</v>
      </c>
      <c r="D18" s="45">
        <v>-11200</v>
      </c>
      <c r="E18" s="45">
        <v>-585536</v>
      </c>
      <c r="F18">
        <v>-1.28</v>
      </c>
      <c r="G18" s="45">
        <v>-4704</v>
      </c>
      <c r="H18" s="45">
        <v>-3584.85</v>
      </c>
      <c r="I18" t="s">
        <v>17573</v>
      </c>
      <c r="J18" t="s">
        <v>200</v>
      </c>
      <c r="K18">
        <v>0</v>
      </c>
      <c r="L18" s="83">
        <v>43327</v>
      </c>
      <c r="M18">
        <v>51.96</v>
      </c>
      <c r="N18">
        <v>655664100</v>
      </c>
      <c r="O18">
        <v>2641827</v>
      </c>
    </row>
    <row r="19" spans="1:15" x14ac:dyDescent="0.2">
      <c r="A19" t="s">
        <v>19049</v>
      </c>
      <c r="B19" t="s">
        <v>7888</v>
      </c>
      <c r="C19">
        <v>31.5</v>
      </c>
      <c r="D19" s="45">
        <v>20358</v>
      </c>
      <c r="E19" s="45">
        <v>641277</v>
      </c>
      <c r="F19">
        <v>1.4</v>
      </c>
      <c r="G19">
        <v>0</v>
      </c>
      <c r="H19" s="45">
        <v>26304.57</v>
      </c>
      <c r="I19" t="s">
        <v>17630</v>
      </c>
      <c r="J19" t="s">
        <v>200</v>
      </c>
      <c r="K19">
        <v>0</v>
      </c>
      <c r="L19" s="83">
        <v>43327</v>
      </c>
      <c r="M19">
        <v>30.21</v>
      </c>
      <c r="N19" t="s">
        <v>177</v>
      </c>
      <c r="O19" t="s">
        <v>7936</v>
      </c>
    </row>
    <row r="20" spans="1:15" x14ac:dyDescent="0.2">
      <c r="A20" t="s">
        <v>19047</v>
      </c>
      <c r="B20" t="s">
        <v>19042</v>
      </c>
      <c r="C20">
        <v>42.53</v>
      </c>
      <c r="D20" s="45">
        <v>5262</v>
      </c>
      <c r="E20" s="45">
        <v>223792.86</v>
      </c>
      <c r="F20">
        <v>0.49</v>
      </c>
      <c r="G20" s="45">
        <v>4630.5600000000004</v>
      </c>
      <c r="H20">
        <v>-264.68</v>
      </c>
      <c r="I20" t="s">
        <v>17630</v>
      </c>
      <c r="J20" t="s">
        <v>169</v>
      </c>
      <c r="K20">
        <v>0</v>
      </c>
      <c r="L20" s="83">
        <v>43327</v>
      </c>
      <c r="M20">
        <v>42.58</v>
      </c>
      <c r="N20" t="s">
        <v>177</v>
      </c>
      <c r="O20" t="s">
        <v>19057</v>
      </c>
    </row>
    <row r="21" spans="1:15" x14ac:dyDescent="0.2">
      <c r="A21" t="s">
        <v>19035</v>
      </c>
      <c r="B21" t="s">
        <v>725</v>
      </c>
      <c r="C21">
        <v>63.15</v>
      </c>
      <c r="D21" s="45">
        <v>-1505</v>
      </c>
      <c r="E21" s="45">
        <v>-95040.75</v>
      </c>
      <c r="F21">
        <v>-0.21</v>
      </c>
      <c r="G21" s="45">
        <v>-2345.8000000000002</v>
      </c>
      <c r="H21">
        <v>953.73</v>
      </c>
      <c r="I21" t="s">
        <v>17222</v>
      </c>
      <c r="J21" t="s">
        <v>190</v>
      </c>
      <c r="K21">
        <v>0.8</v>
      </c>
      <c r="L21" s="83">
        <v>43326</v>
      </c>
      <c r="M21">
        <v>63.78</v>
      </c>
      <c r="N21">
        <v>703343103</v>
      </c>
      <c r="O21">
        <v>2673154</v>
      </c>
    </row>
    <row r="22" spans="1:15" x14ac:dyDescent="0.2">
      <c r="A22" t="s">
        <v>19031</v>
      </c>
      <c r="B22" t="s">
        <v>597</v>
      </c>
      <c r="C22">
        <v>19.64</v>
      </c>
      <c r="D22">
        <v>0</v>
      </c>
      <c r="E22">
        <v>0</v>
      </c>
      <c r="F22">
        <v>0</v>
      </c>
      <c r="G22" s="45">
        <v>28175.98</v>
      </c>
      <c r="H22" s="45">
        <v>31978.79</v>
      </c>
      <c r="I22" t="s">
        <v>17573</v>
      </c>
      <c r="J22" t="s">
        <v>190</v>
      </c>
      <c r="K22">
        <v>106.6</v>
      </c>
      <c r="L22" s="83">
        <v>43326</v>
      </c>
      <c r="M22">
        <v>0</v>
      </c>
      <c r="N22">
        <v>109043109</v>
      </c>
      <c r="O22">
        <v>2156581</v>
      </c>
    </row>
    <row r="23" spans="1:15" x14ac:dyDescent="0.2">
      <c r="A23" t="s">
        <v>19032</v>
      </c>
      <c r="B23" t="s">
        <v>1806</v>
      </c>
      <c r="C23">
        <v>40.799999999999997</v>
      </c>
      <c r="D23">
        <v>0</v>
      </c>
      <c r="E23">
        <v>0</v>
      </c>
      <c r="F23">
        <v>0</v>
      </c>
      <c r="G23" s="45">
        <v>-3377.25</v>
      </c>
      <c r="H23" s="45">
        <v>-51684.83</v>
      </c>
      <c r="I23" t="s">
        <v>17573</v>
      </c>
      <c r="J23" t="s">
        <v>164</v>
      </c>
      <c r="K23">
        <v>86.6</v>
      </c>
      <c r="L23" s="83">
        <v>43326</v>
      </c>
      <c r="M23">
        <v>0</v>
      </c>
      <c r="N23" t="s">
        <v>177</v>
      </c>
      <c r="O23" t="s">
        <v>1914</v>
      </c>
    </row>
    <row r="24" spans="1:15" x14ac:dyDescent="0.2">
      <c r="A24" t="s">
        <v>19028</v>
      </c>
      <c r="B24" t="s">
        <v>2221</v>
      </c>
      <c r="C24">
        <v>79.510000000000005</v>
      </c>
      <c r="D24">
        <v>0</v>
      </c>
      <c r="E24">
        <v>0</v>
      </c>
      <c r="F24">
        <v>0</v>
      </c>
      <c r="G24" s="45">
        <v>-6859.15</v>
      </c>
      <c r="H24" s="45">
        <v>-6257.14</v>
      </c>
      <c r="I24" t="s">
        <v>17573</v>
      </c>
      <c r="J24" t="s">
        <v>164</v>
      </c>
      <c r="K24">
        <v>9.64</v>
      </c>
      <c r="L24" s="83">
        <v>43326</v>
      </c>
      <c r="M24">
        <v>0</v>
      </c>
      <c r="N24" t="s">
        <v>2277</v>
      </c>
      <c r="O24">
        <v>2630643</v>
      </c>
    </row>
    <row r="25" spans="1:15" x14ac:dyDescent="0.2">
      <c r="A25" t="s">
        <v>19029</v>
      </c>
      <c r="B25" t="s">
        <v>8731</v>
      </c>
      <c r="C25">
        <v>33.75</v>
      </c>
      <c r="D25">
        <v>0</v>
      </c>
      <c r="E25">
        <v>0</v>
      </c>
      <c r="F25">
        <v>0</v>
      </c>
      <c r="G25" s="45">
        <v>-2583.71</v>
      </c>
      <c r="H25" s="45">
        <v>-25047.98</v>
      </c>
      <c r="I25" t="s">
        <v>17573</v>
      </c>
      <c r="J25" t="s">
        <v>235</v>
      </c>
      <c r="K25">
        <v>21.68</v>
      </c>
      <c r="L25" s="83">
        <v>43326</v>
      </c>
      <c r="M25">
        <v>0</v>
      </c>
      <c r="N25" t="s">
        <v>8762</v>
      </c>
      <c r="O25" t="s">
        <v>8763</v>
      </c>
    </row>
    <row r="26" spans="1:15" x14ac:dyDescent="0.2">
      <c r="A26" t="s">
        <v>19030</v>
      </c>
      <c r="B26" t="s">
        <v>2699</v>
      </c>
      <c r="C26">
        <v>19.52</v>
      </c>
      <c r="D26">
        <v>0</v>
      </c>
      <c r="E26">
        <v>0</v>
      </c>
      <c r="F26">
        <v>0</v>
      </c>
      <c r="G26" s="45">
        <v>-51714.559999999998</v>
      </c>
      <c r="H26" s="45">
        <v>-55171.839999999997</v>
      </c>
      <c r="I26" t="s">
        <v>17573</v>
      </c>
      <c r="J26" t="s">
        <v>235</v>
      </c>
      <c r="K26">
        <v>51.2</v>
      </c>
      <c r="L26" s="83">
        <v>43326</v>
      </c>
      <c r="M26">
        <v>0</v>
      </c>
      <c r="N26">
        <v>847215100</v>
      </c>
      <c r="O26" t="s">
        <v>2792</v>
      </c>
    </row>
    <row r="27" spans="1:15" x14ac:dyDescent="0.2">
      <c r="A27" t="s">
        <v>19034</v>
      </c>
      <c r="B27" t="s">
        <v>19033</v>
      </c>
      <c r="C27">
        <v>29.87</v>
      </c>
      <c r="D27">
        <v>0</v>
      </c>
      <c r="E27">
        <v>0</v>
      </c>
      <c r="F27">
        <v>0</v>
      </c>
      <c r="G27">
        <v>952.89</v>
      </c>
      <c r="H27" s="45">
        <v>16217.44</v>
      </c>
      <c r="I27" t="s">
        <v>17630</v>
      </c>
      <c r="J27" t="s">
        <v>182</v>
      </c>
      <c r="K27">
        <v>30.79</v>
      </c>
      <c r="L27" s="83">
        <v>43326</v>
      </c>
      <c r="M27">
        <v>0</v>
      </c>
      <c r="N27" t="s">
        <v>19036</v>
      </c>
      <c r="O27" t="s">
        <v>19037</v>
      </c>
    </row>
    <row r="28" spans="1:15" x14ac:dyDescent="0.2">
      <c r="A28" t="s">
        <v>19026</v>
      </c>
      <c r="B28" t="s">
        <v>2081</v>
      </c>
      <c r="C28">
        <v>64.73</v>
      </c>
      <c r="D28">
        <v>0</v>
      </c>
      <c r="E28">
        <v>0</v>
      </c>
      <c r="F28">
        <v>0</v>
      </c>
      <c r="G28">
        <v>0</v>
      </c>
      <c r="H28" s="45">
        <v>-10886.26</v>
      </c>
      <c r="I28" t="s">
        <v>17573</v>
      </c>
      <c r="J28" t="s">
        <v>169</v>
      </c>
      <c r="K28">
        <v>0</v>
      </c>
      <c r="L28" s="83">
        <v>43325</v>
      </c>
      <c r="M28">
        <v>0</v>
      </c>
      <c r="N28" t="s">
        <v>2137</v>
      </c>
      <c r="O28">
        <v>2520153</v>
      </c>
    </row>
    <row r="29" spans="1:15" x14ac:dyDescent="0.2">
      <c r="A29" t="s">
        <v>19025</v>
      </c>
      <c r="B29" t="s">
        <v>630</v>
      </c>
      <c r="C29">
        <v>45.11</v>
      </c>
      <c r="D29">
        <v>0</v>
      </c>
      <c r="E29">
        <v>0</v>
      </c>
      <c r="F29">
        <v>0</v>
      </c>
      <c r="G29">
        <v>0</v>
      </c>
      <c r="H29" s="45">
        <v>-16635.740000000002</v>
      </c>
      <c r="I29" t="s">
        <v>17573</v>
      </c>
      <c r="J29" t="s">
        <v>164</v>
      </c>
      <c r="K29">
        <v>0</v>
      </c>
      <c r="L29" s="83">
        <v>43325</v>
      </c>
      <c r="M29">
        <v>0</v>
      </c>
      <c r="N29">
        <v>225447101</v>
      </c>
      <c r="O29">
        <v>2232351</v>
      </c>
    </row>
    <row r="30" spans="1:15" x14ac:dyDescent="0.2">
      <c r="A30" t="s">
        <v>19024</v>
      </c>
      <c r="B30" t="s">
        <v>622</v>
      </c>
      <c r="C30">
        <v>43.13</v>
      </c>
      <c r="D30">
        <v>0</v>
      </c>
      <c r="E30">
        <v>0</v>
      </c>
      <c r="F30">
        <v>0</v>
      </c>
      <c r="G30">
        <v>0</v>
      </c>
      <c r="H30" s="45">
        <v>6393.93</v>
      </c>
      <c r="I30" t="s">
        <v>17573</v>
      </c>
      <c r="J30" t="s">
        <v>200</v>
      </c>
      <c r="K30">
        <v>0</v>
      </c>
      <c r="L30" s="83">
        <v>43325</v>
      </c>
      <c r="M30">
        <v>0</v>
      </c>
      <c r="N30">
        <v>109641100</v>
      </c>
      <c r="O30">
        <v>2193544</v>
      </c>
    </row>
    <row r="31" spans="1:15" x14ac:dyDescent="0.2">
      <c r="A31" t="s">
        <v>19027</v>
      </c>
      <c r="B31" t="s">
        <v>13827</v>
      </c>
      <c r="C31">
        <v>52.07</v>
      </c>
      <c r="D31">
        <v>0</v>
      </c>
      <c r="E31">
        <v>0</v>
      </c>
      <c r="F31">
        <v>0</v>
      </c>
      <c r="G31">
        <v>0</v>
      </c>
      <c r="H31" s="45">
        <v>77531.95</v>
      </c>
      <c r="I31" t="s">
        <v>17573</v>
      </c>
      <c r="J31" t="s">
        <v>200</v>
      </c>
      <c r="K31">
        <v>0</v>
      </c>
      <c r="L31" s="83">
        <v>43325</v>
      </c>
      <c r="M31">
        <v>0</v>
      </c>
      <c r="N31">
        <v>876030107</v>
      </c>
      <c r="O31" t="s">
        <v>13855</v>
      </c>
    </row>
    <row r="32" spans="1:15" x14ac:dyDescent="0.2">
      <c r="A32" t="s">
        <v>18992</v>
      </c>
      <c r="B32" t="s">
        <v>18979</v>
      </c>
      <c r="C32">
        <v>22.15</v>
      </c>
      <c r="D32">
        <v>0</v>
      </c>
      <c r="E32">
        <v>0</v>
      </c>
      <c r="F32">
        <v>0</v>
      </c>
      <c r="G32">
        <v>0</v>
      </c>
      <c r="H32" s="45">
        <v>-33328.69</v>
      </c>
      <c r="I32" t="s">
        <v>17630</v>
      </c>
      <c r="J32" t="s">
        <v>169</v>
      </c>
      <c r="K32">
        <v>0</v>
      </c>
      <c r="L32" s="83">
        <v>43322</v>
      </c>
      <c r="M32">
        <v>0</v>
      </c>
      <c r="N32" t="s">
        <v>19009</v>
      </c>
      <c r="O32" t="s">
        <v>19010</v>
      </c>
    </row>
    <row r="33" spans="1:15" x14ac:dyDescent="0.2">
      <c r="A33" t="s">
        <v>19002</v>
      </c>
      <c r="B33" t="s">
        <v>18983</v>
      </c>
      <c r="C33">
        <v>19.66</v>
      </c>
      <c r="D33">
        <v>0</v>
      </c>
      <c r="E33">
        <v>0</v>
      </c>
      <c r="F33">
        <v>0</v>
      </c>
      <c r="G33">
        <v>0</v>
      </c>
      <c r="H33" s="45">
        <v>-5339.5</v>
      </c>
      <c r="I33" t="s">
        <v>17630</v>
      </c>
      <c r="J33" t="s">
        <v>169</v>
      </c>
      <c r="K33">
        <v>0</v>
      </c>
      <c r="L33" s="83">
        <v>43322</v>
      </c>
      <c r="M33">
        <v>0</v>
      </c>
      <c r="N33" t="s">
        <v>19011</v>
      </c>
      <c r="O33" t="s">
        <v>19012</v>
      </c>
    </row>
    <row r="34" spans="1:15" x14ac:dyDescent="0.2">
      <c r="A34" t="s">
        <v>19001</v>
      </c>
      <c r="B34" t="s">
        <v>18982</v>
      </c>
      <c r="C34">
        <v>13.23</v>
      </c>
      <c r="D34">
        <v>0</v>
      </c>
      <c r="E34">
        <v>0</v>
      </c>
      <c r="F34">
        <v>0</v>
      </c>
      <c r="G34">
        <v>0</v>
      </c>
      <c r="H34" s="45">
        <v>11769.39</v>
      </c>
      <c r="I34" t="s">
        <v>17630</v>
      </c>
      <c r="J34" t="s">
        <v>169</v>
      </c>
      <c r="K34">
        <v>0</v>
      </c>
      <c r="L34" s="83">
        <v>43322</v>
      </c>
      <c r="M34">
        <v>0</v>
      </c>
      <c r="N34">
        <v>229050307</v>
      </c>
      <c r="O34" t="s">
        <v>19013</v>
      </c>
    </row>
    <row r="35" spans="1:15" x14ac:dyDescent="0.2">
      <c r="A35" t="s">
        <v>19007</v>
      </c>
      <c r="B35" t="s">
        <v>18985</v>
      </c>
      <c r="C35">
        <v>21.72</v>
      </c>
      <c r="D35">
        <v>0</v>
      </c>
      <c r="E35">
        <v>0</v>
      </c>
      <c r="F35">
        <v>0</v>
      </c>
      <c r="G35">
        <v>0</v>
      </c>
      <c r="H35">
        <v>-855.11</v>
      </c>
      <c r="I35" t="s">
        <v>17630</v>
      </c>
      <c r="J35" t="s">
        <v>169</v>
      </c>
      <c r="K35">
        <v>0</v>
      </c>
      <c r="L35" s="83">
        <v>43322</v>
      </c>
      <c r="M35">
        <v>0</v>
      </c>
      <c r="N35" t="s">
        <v>19014</v>
      </c>
      <c r="O35" t="s">
        <v>19015</v>
      </c>
    </row>
    <row r="36" spans="1:15" x14ac:dyDescent="0.2">
      <c r="A36" t="s">
        <v>19005</v>
      </c>
      <c r="B36" t="s">
        <v>18984</v>
      </c>
      <c r="C36">
        <v>15.98</v>
      </c>
      <c r="D36">
        <v>0</v>
      </c>
      <c r="E36">
        <v>0</v>
      </c>
      <c r="F36">
        <v>0</v>
      </c>
      <c r="G36">
        <v>0</v>
      </c>
      <c r="H36" s="45">
        <v>-2378.04</v>
      </c>
      <c r="I36" t="s">
        <v>17630</v>
      </c>
      <c r="J36" t="s">
        <v>200</v>
      </c>
      <c r="K36">
        <v>0</v>
      </c>
      <c r="L36" s="83">
        <v>43322</v>
      </c>
      <c r="M36">
        <v>0</v>
      </c>
      <c r="N36">
        <v>518613203</v>
      </c>
      <c r="O36" t="s">
        <v>19016</v>
      </c>
    </row>
    <row r="37" spans="1:15" x14ac:dyDescent="0.2">
      <c r="A37" t="s">
        <v>18997</v>
      </c>
      <c r="B37" t="s">
        <v>19017</v>
      </c>
      <c r="C37">
        <v>23.6</v>
      </c>
      <c r="D37">
        <v>0</v>
      </c>
      <c r="E37">
        <v>0</v>
      </c>
      <c r="F37">
        <v>0</v>
      </c>
      <c r="G37">
        <v>0</v>
      </c>
      <c r="H37" s="45">
        <v>-3067.36</v>
      </c>
      <c r="I37" t="s">
        <v>17630</v>
      </c>
      <c r="J37" t="s">
        <v>200</v>
      </c>
      <c r="K37">
        <v>0</v>
      </c>
      <c r="L37" s="83">
        <v>43322</v>
      </c>
      <c r="M37">
        <v>0</v>
      </c>
      <c r="N37">
        <v>535919500</v>
      </c>
      <c r="O37" t="s">
        <v>19018</v>
      </c>
    </row>
    <row r="38" spans="1:15" x14ac:dyDescent="0.2">
      <c r="A38" t="s">
        <v>18998</v>
      </c>
      <c r="B38" t="s">
        <v>2602</v>
      </c>
      <c r="C38">
        <v>63.5</v>
      </c>
      <c r="D38">
        <v>0</v>
      </c>
      <c r="E38">
        <v>0</v>
      </c>
      <c r="F38">
        <v>0</v>
      </c>
      <c r="G38">
        <v>0</v>
      </c>
      <c r="H38" s="45">
        <v>-4653.18</v>
      </c>
      <c r="I38" t="s">
        <v>17630</v>
      </c>
      <c r="J38" t="s">
        <v>182</v>
      </c>
      <c r="K38">
        <v>0</v>
      </c>
      <c r="L38" s="83">
        <v>43322</v>
      </c>
      <c r="M38">
        <v>0</v>
      </c>
      <c r="N38" t="s">
        <v>2649</v>
      </c>
      <c r="O38">
        <v>2654364</v>
      </c>
    </row>
    <row r="39" spans="1:15" x14ac:dyDescent="0.2">
      <c r="A39" t="s">
        <v>18988</v>
      </c>
      <c r="B39" t="s">
        <v>11594</v>
      </c>
      <c r="C39">
        <v>159.66</v>
      </c>
      <c r="D39">
        <v>0</v>
      </c>
      <c r="E39">
        <v>0</v>
      </c>
      <c r="F39">
        <v>0</v>
      </c>
      <c r="G39">
        <v>0</v>
      </c>
      <c r="H39">
        <v>-772.16</v>
      </c>
      <c r="I39" t="s">
        <v>17630</v>
      </c>
      <c r="J39" t="s">
        <v>169</v>
      </c>
      <c r="K39">
        <v>0</v>
      </c>
      <c r="L39" s="83">
        <v>43322</v>
      </c>
      <c r="M39">
        <v>0</v>
      </c>
      <c r="N39">
        <v>548862101</v>
      </c>
      <c r="O39" t="s">
        <v>11641</v>
      </c>
    </row>
    <row r="40" spans="1:15" x14ac:dyDescent="0.2">
      <c r="A40" t="s">
        <v>18991</v>
      </c>
      <c r="B40" t="s">
        <v>5275</v>
      </c>
      <c r="C40">
        <v>84.08</v>
      </c>
      <c r="D40">
        <v>0</v>
      </c>
      <c r="E40">
        <v>0</v>
      </c>
      <c r="F40">
        <v>0</v>
      </c>
      <c r="G40">
        <v>0</v>
      </c>
      <c r="H40" s="45">
        <v>11055.72</v>
      </c>
      <c r="I40" t="s">
        <v>17630</v>
      </c>
      <c r="J40" t="s">
        <v>164</v>
      </c>
      <c r="K40">
        <v>0</v>
      </c>
      <c r="L40" s="83">
        <v>43322</v>
      </c>
      <c r="M40">
        <v>0</v>
      </c>
      <c r="N40">
        <v>595017104</v>
      </c>
      <c r="O40">
        <v>2592174</v>
      </c>
    </row>
    <row r="41" spans="1:15" x14ac:dyDescent="0.2">
      <c r="A41" t="s">
        <v>18996</v>
      </c>
      <c r="B41" t="s">
        <v>9814</v>
      </c>
      <c r="C41">
        <v>38.83</v>
      </c>
      <c r="D41">
        <v>0</v>
      </c>
      <c r="E41">
        <v>0</v>
      </c>
      <c r="F41">
        <v>0</v>
      </c>
      <c r="G41">
        <v>0</v>
      </c>
      <c r="H41">
        <v>716.53</v>
      </c>
      <c r="I41" t="s">
        <v>17630</v>
      </c>
      <c r="J41" t="s">
        <v>164</v>
      </c>
      <c r="K41">
        <v>0</v>
      </c>
      <c r="L41" s="83">
        <v>43322</v>
      </c>
      <c r="M41">
        <v>0</v>
      </c>
      <c r="N41" t="s">
        <v>177</v>
      </c>
      <c r="O41" t="s">
        <v>9838</v>
      </c>
    </row>
    <row r="42" spans="1:15" x14ac:dyDescent="0.2">
      <c r="A42" t="s">
        <v>18986</v>
      </c>
      <c r="B42" t="s">
        <v>2819</v>
      </c>
      <c r="C42">
        <v>119</v>
      </c>
      <c r="D42">
        <v>0</v>
      </c>
      <c r="E42">
        <v>0</v>
      </c>
      <c r="F42">
        <v>0</v>
      </c>
      <c r="G42">
        <v>0</v>
      </c>
      <c r="H42" s="45">
        <v>-30454.49</v>
      </c>
      <c r="I42" t="s">
        <v>17630</v>
      </c>
      <c r="J42" t="s">
        <v>164</v>
      </c>
      <c r="K42">
        <v>0</v>
      </c>
      <c r="L42" s="83">
        <v>43322</v>
      </c>
      <c r="M42">
        <v>0</v>
      </c>
      <c r="N42" t="s">
        <v>2976</v>
      </c>
      <c r="O42">
        <v>2277880</v>
      </c>
    </row>
    <row r="43" spans="1:15" x14ac:dyDescent="0.2">
      <c r="A43" t="s">
        <v>18994</v>
      </c>
      <c r="B43" t="s">
        <v>18980</v>
      </c>
      <c r="C43">
        <v>20.62</v>
      </c>
      <c r="D43">
        <v>0</v>
      </c>
      <c r="E43">
        <v>0</v>
      </c>
      <c r="F43">
        <v>0</v>
      </c>
      <c r="G43">
        <v>0</v>
      </c>
      <c r="H43" s="45">
        <v>-15092.59</v>
      </c>
      <c r="I43" t="s">
        <v>17630</v>
      </c>
      <c r="J43" t="s">
        <v>169</v>
      </c>
      <c r="K43">
        <v>0</v>
      </c>
      <c r="L43" s="83">
        <v>43322</v>
      </c>
      <c r="M43">
        <v>0</v>
      </c>
      <c r="N43">
        <v>682143102</v>
      </c>
      <c r="O43" t="s">
        <v>19019</v>
      </c>
    </row>
    <row r="44" spans="1:15" x14ac:dyDescent="0.2">
      <c r="A44" t="s">
        <v>19006</v>
      </c>
      <c r="B44" t="s">
        <v>3415</v>
      </c>
      <c r="C44">
        <v>42.45</v>
      </c>
      <c r="D44">
        <v>0</v>
      </c>
      <c r="E44">
        <v>0</v>
      </c>
      <c r="F44">
        <v>0</v>
      </c>
      <c r="G44">
        <v>0</v>
      </c>
      <c r="H44" s="45">
        <v>-53457.440000000002</v>
      </c>
      <c r="I44" t="s">
        <v>17630</v>
      </c>
      <c r="J44" t="s">
        <v>169</v>
      </c>
      <c r="K44">
        <v>0</v>
      </c>
      <c r="L44" s="83">
        <v>43322</v>
      </c>
      <c r="M44">
        <v>0</v>
      </c>
      <c r="N44" t="s">
        <v>3466</v>
      </c>
      <c r="O44" t="s">
        <v>3467</v>
      </c>
    </row>
    <row r="45" spans="1:15" x14ac:dyDescent="0.2">
      <c r="A45" t="s">
        <v>18987</v>
      </c>
      <c r="B45" t="s">
        <v>1320</v>
      </c>
      <c r="C45">
        <v>67</v>
      </c>
      <c r="D45">
        <v>0</v>
      </c>
      <c r="E45">
        <v>0</v>
      </c>
      <c r="F45">
        <v>0</v>
      </c>
      <c r="G45">
        <v>0</v>
      </c>
      <c r="H45" s="45">
        <v>6556.53</v>
      </c>
      <c r="I45" t="s">
        <v>17630</v>
      </c>
      <c r="J45" t="s">
        <v>164</v>
      </c>
      <c r="K45">
        <v>0</v>
      </c>
      <c r="L45" s="83">
        <v>43322</v>
      </c>
      <c r="M45">
        <v>0</v>
      </c>
      <c r="N45" t="s">
        <v>1513</v>
      </c>
      <c r="O45" t="s">
        <v>1514</v>
      </c>
    </row>
    <row r="46" spans="1:15" x14ac:dyDescent="0.2">
      <c r="A46" t="s">
        <v>19008</v>
      </c>
      <c r="B46" t="s">
        <v>3376</v>
      </c>
      <c r="C46">
        <v>25.17</v>
      </c>
      <c r="D46">
        <v>0</v>
      </c>
      <c r="E46">
        <v>0</v>
      </c>
      <c r="F46">
        <v>0</v>
      </c>
      <c r="G46">
        <v>0</v>
      </c>
      <c r="H46" s="45">
        <v>-118682.26</v>
      </c>
      <c r="I46" t="s">
        <v>17630</v>
      </c>
      <c r="J46" t="s">
        <v>169</v>
      </c>
      <c r="K46">
        <v>0</v>
      </c>
      <c r="L46" s="83">
        <v>43322</v>
      </c>
      <c r="M46">
        <v>0</v>
      </c>
      <c r="N46">
        <v>737010108</v>
      </c>
      <c r="O46" t="s">
        <v>3395</v>
      </c>
    </row>
    <row r="47" spans="1:15" x14ac:dyDescent="0.2">
      <c r="A47" t="s">
        <v>18999</v>
      </c>
      <c r="B47" t="s">
        <v>18981</v>
      </c>
      <c r="C47">
        <v>18.170000000000002</v>
      </c>
      <c r="D47">
        <v>0</v>
      </c>
      <c r="E47">
        <v>0</v>
      </c>
      <c r="F47">
        <v>0</v>
      </c>
      <c r="G47">
        <v>0</v>
      </c>
      <c r="H47" s="45">
        <v>11851.45</v>
      </c>
      <c r="I47" t="s">
        <v>17630</v>
      </c>
      <c r="J47" t="s">
        <v>8017</v>
      </c>
      <c r="K47">
        <v>0</v>
      </c>
      <c r="L47" s="83">
        <v>43322</v>
      </c>
      <c r="M47">
        <v>0</v>
      </c>
      <c r="N47" t="s">
        <v>19020</v>
      </c>
      <c r="O47" t="s">
        <v>19021</v>
      </c>
    </row>
    <row r="48" spans="1:15" x14ac:dyDescent="0.2">
      <c r="A48" t="s">
        <v>19004</v>
      </c>
      <c r="B48" t="s">
        <v>10522</v>
      </c>
      <c r="C48">
        <v>17.2</v>
      </c>
      <c r="D48">
        <v>0</v>
      </c>
      <c r="E48">
        <v>0</v>
      </c>
      <c r="F48">
        <v>0</v>
      </c>
      <c r="G48">
        <v>0</v>
      </c>
      <c r="H48" s="45">
        <v>-4221.28</v>
      </c>
      <c r="I48" t="s">
        <v>17630</v>
      </c>
      <c r="J48" t="s">
        <v>169</v>
      </c>
      <c r="K48">
        <v>0</v>
      </c>
      <c r="L48" s="83">
        <v>43322</v>
      </c>
      <c r="M48">
        <v>0</v>
      </c>
      <c r="N48" t="s">
        <v>10541</v>
      </c>
      <c r="O48" t="s">
        <v>10542</v>
      </c>
    </row>
    <row r="49" spans="1:15" x14ac:dyDescent="0.2">
      <c r="A49" t="s">
        <v>19003</v>
      </c>
      <c r="B49" t="s">
        <v>15813</v>
      </c>
      <c r="C49">
        <v>16.989999999999998</v>
      </c>
      <c r="D49">
        <v>0</v>
      </c>
      <c r="E49">
        <v>0</v>
      </c>
      <c r="F49">
        <v>0</v>
      </c>
      <c r="G49">
        <v>0</v>
      </c>
      <c r="H49" s="45">
        <v>-13780.99</v>
      </c>
      <c r="I49" t="s">
        <v>17630</v>
      </c>
      <c r="J49" t="s">
        <v>200</v>
      </c>
      <c r="K49">
        <v>0</v>
      </c>
      <c r="L49" s="83">
        <v>43322</v>
      </c>
      <c r="M49">
        <v>0</v>
      </c>
      <c r="N49" t="s">
        <v>15832</v>
      </c>
      <c r="O49" t="s">
        <v>15833</v>
      </c>
    </row>
    <row r="50" spans="1:15" x14ac:dyDescent="0.2">
      <c r="A50" t="s">
        <v>18978</v>
      </c>
      <c r="B50" t="s">
        <v>15875</v>
      </c>
      <c r="C50">
        <v>28.024999999999999</v>
      </c>
      <c r="D50">
        <v>0</v>
      </c>
      <c r="E50">
        <v>0</v>
      </c>
      <c r="F50">
        <v>0</v>
      </c>
      <c r="G50">
        <v>0</v>
      </c>
      <c r="H50" s="45">
        <v>27702.89</v>
      </c>
      <c r="I50" t="s">
        <v>17573</v>
      </c>
      <c r="J50" t="s">
        <v>200</v>
      </c>
      <c r="K50">
        <v>0</v>
      </c>
      <c r="L50" s="83">
        <v>43322</v>
      </c>
      <c r="M50">
        <v>0</v>
      </c>
      <c r="N50" t="s">
        <v>15886</v>
      </c>
      <c r="O50" t="s">
        <v>15887</v>
      </c>
    </row>
    <row r="51" spans="1:15" x14ac:dyDescent="0.2">
      <c r="A51" t="s">
        <v>18993</v>
      </c>
      <c r="B51" t="s">
        <v>15402</v>
      </c>
      <c r="C51">
        <v>133</v>
      </c>
      <c r="D51">
        <v>0</v>
      </c>
      <c r="E51">
        <v>0</v>
      </c>
      <c r="F51">
        <v>0</v>
      </c>
      <c r="G51">
        <v>0</v>
      </c>
      <c r="H51" s="45">
        <v>-14002.16</v>
      </c>
      <c r="I51" t="s">
        <v>17630</v>
      </c>
      <c r="J51" t="s">
        <v>164</v>
      </c>
      <c r="K51">
        <v>0</v>
      </c>
      <c r="L51" s="83">
        <v>43322</v>
      </c>
      <c r="M51">
        <v>0</v>
      </c>
      <c r="N51" t="s">
        <v>15473</v>
      </c>
      <c r="O51" t="s">
        <v>15474</v>
      </c>
    </row>
    <row r="52" spans="1:15" x14ac:dyDescent="0.2">
      <c r="A52" t="s">
        <v>18989</v>
      </c>
      <c r="B52" t="s">
        <v>10218</v>
      </c>
      <c r="C52">
        <v>26.2</v>
      </c>
      <c r="D52">
        <v>0</v>
      </c>
      <c r="E52">
        <v>0</v>
      </c>
      <c r="F52">
        <v>0</v>
      </c>
      <c r="G52">
        <v>0</v>
      </c>
      <c r="H52" s="45">
        <v>-14150.62</v>
      </c>
      <c r="I52" t="s">
        <v>17630</v>
      </c>
      <c r="J52" t="s">
        <v>182</v>
      </c>
      <c r="K52">
        <v>0</v>
      </c>
      <c r="L52" s="83">
        <v>43322</v>
      </c>
      <c r="M52">
        <v>0</v>
      </c>
      <c r="N52">
        <v>909218109</v>
      </c>
      <c r="O52">
        <v>2925833</v>
      </c>
    </row>
    <row r="53" spans="1:15" x14ac:dyDescent="0.2">
      <c r="A53" t="s">
        <v>18995</v>
      </c>
      <c r="B53" t="s">
        <v>11530</v>
      </c>
      <c r="C53">
        <v>21.16</v>
      </c>
      <c r="D53">
        <v>0</v>
      </c>
      <c r="E53">
        <v>0</v>
      </c>
      <c r="F53">
        <v>0</v>
      </c>
      <c r="G53">
        <v>0</v>
      </c>
      <c r="H53">
        <v>650.45000000000005</v>
      </c>
      <c r="I53" t="s">
        <v>17630</v>
      </c>
      <c r="J53" t="s">
        <v>190</v>
      </c>
      <c r="K53">
        <v>0</v>
      </c>
      <c r="L53" s="83">
        <v>43322</v>
      </c>
      <c r="M53">
        <v>0</v>
      </c>
      <c r="N53">
        <v>949090104</v>
      </c>
      <c r="O53" t="s">
        <v>11589</v>
      </c>
    </row>
    <row r="54" spans="1:15" x14ac:dyDescent="0.2">
      <c r="A54" t="s">
        <v>19000</v>
      </c>
      <c r="B54" t="s">
        <v>14798</v>
      </c>
      <c r="C54">
        <v>31.3</v>
      </c>
      <c r="D54">
        <v>0</v>
      </c>
      <c r="E54">
        <v>0</v>
      </c>
      <c r="F54">
        <v>0</v>
      </c>
      <c r="G54">
        <v>0</v>
      </c>
      <c r="H54" s="45">
        <v>-6012.81</v>
      </c>
      <c r="I54" t="s">
        <v>17630</v>
      </c>
      <c r="J54" t="s">
        <v>190</v>
      </c>
      <c r="K54">
        <v>0</v>
      </c>
      <c r="L54" s="83">
        <v>43322</v>
      </c>
      <c r="M54">
        <v>0</v>
      </c>
      <c r="N54" t="s">
        <v>14885</v>
      </c>
      <c r="O54" t="s">
        <v>14886</v>
      </c>
    </row>
    <row r="55" spans="1:15" x14ac:dyDescent="0.2">
      <c r="A55" t="s">
        <v>18990</v>
      </c>
      <c r="B55" t="s">
        <v>11673</v>
      </c>
      <c r="C55">
        <v>46.25</v>
      </c>
      <c r="D55">
        <v>0</v>
      </c>
      <c r="E55">
        <v>0</v>
      </c>
      <c r="F55">
        <v>0</v>
      </c>
      <c r="G55">
        <v>0</v>
      </c>
      <c r="H55" s="45">
        <v>-59966.47</v>
      </c>
      <c r="I55" t="s">
        <v>17630</v>
      </c>
      <c r="J55" t="s">
        <v>169</v>
      </c>
      <c r="K55">
        <v>0</v>
      </c>
      <c r="L55" s="83">
        <v>43322</v>
      </c>
      <c r="M55">
        <v>0</v>
      </c>
      <c r="N55" t="s">
        <v>177</v>
      </c>
      <c r="O55" t="s">
        <v>11699</v>
      </c>
    </row>
    <row r="56" spans="1:15" x14ac:dyDescent="0.2">
      <c r="A56" t="s">
        <v>19022</v>
      </c>
      <c r="B56" t="s">
        <v>19022</v>
      </c>
      <c r="C56">
        <v>36</v>
      </c>
      <c r="D56">
        <v>155</v>
      </c>
      <c r="E56" s="45">
        <v>5580</v>
      </c>
      <c r="F56">
        <v>0.01</v>
      </c>
      <c r="G56" s="45">
        <v>-6587.5</v>
      </c>
      <c r="H56" s="45">
        <v>-16740.62</v>
      </c>
      <c r="I56" t="s">
        <v>7560</v>
      </c>
      <c r="J56" t="s">
        <v>164</v>
      </c>
      <c r="K56">
        <v>0</v>
      </c>
      <c r="L56" s="83">
        <v>43322</v>
      </c>
      <c r="M56">
        <v>144</v>
      </c>
      <c r="N56" t="s">
        <v>17147</v>
      </c>
      <c r="O56" t="s">
        <v>17147</v>
      </c>
    </row>
    <row r="57" spans="1:15" x14ac:dyDescent="0.2">
      <c r="A57" t="s">
        <v>19023</v>
      </c>
      <c r="B57" t="s">
        <v>19023</v>
      </c>
      <c r="C57" s="45">
        <v>1740</v>
      </c>
      <c r="D57">
        <v>30</v>
      </c>
      <c r="E57" s="45">
        <v>52200</v>
      </c>
      <c r="F57">
        <v>0.11</v>
      </c>
      <c r="G57" s="45">
        <v>6000</v>
      </c>
      <c r="H57" s="45">
        <v>29699.88</v>
      </c>
      <c r="I57" t="s">
        <v>7560</v>
      </c>
      <c r="J57" t="s">
        <v>164</v>
      </c>
      <c r="K57">
        <v>0</v>
      </c>
      <c r="L57" s="83">
        <v>43322</v>
      </c>
      <c r="M57">
        <v>750</v>
      </c>
      <c r="N57" t="s">
        <v>17147</v>
      </c>
      <c r="O57" t="s">
        <v>17147</v>
      </c>
    </row>
    <row r="58" spans="1:15" x14ac:dyDescent="0.2">
      <c r="A58" t="s">
        <v>18971</v>
      </c>
      <c r="B58" t="s">
        <v>11482</v>
      </c>
      <c r="C58">
        <v>50.94</v>
      </c>
      <c r="D58">
        <v>0</v>
      </c>
      <c r="E58">
        <v>0</v>
      </c>
      <c r="F58">
        <v>0</v>
      </c>
      <c r="G58">
        <v>191.35</v>
      </c>
      <c r="H58">
        <v>-295.97000000000003</v>
      </c>
      <c r="I58" t="s">
        <v>17222</v>
      </c>
      <c r="J58" t="s">
        <v>190</v>
      </c>
      <c r="K58">
        <v>1.61</v>
      </c>
      <c r="L58" s="83">
        <v>43321</v>
      </c>
      <c r="M58">
        <v>0</v>
      </c>
      <c r="N58" t="s">
        <v>11501</v>
      </c>
      <c r="O58" t="s">
        <v>11502</v>
      </c>
    </row>
    <row r="59" spans="1:15" x14ac:dyDescent="0.2">
      <c r="A59" t="s">
        <v>18910</v>
      </c>
      <c r="B59" t="s">
        <v>3481</v>
      </c>
      <c r="C59">
        <v>64.150000000000006</v>
      </c>
      <c r="D59">
        <v>0</v>
      </c>
      <c r="E59">
        <v>0</v>
      </c>
      <c r="F59">
        <v>0</v>
      </c>
      <c r="G59">
        <v>0</v>
      </c>
      <c r="H59" s="45">
        <v>-5695.86</v>
      </c>
      <c r="I59" t="s">
        <v>17630</v>
      </c>
      <c r="J59" t="s">
        <v>169</v>
      </c>
      <c r="K59">
        <v>0</v>
      </c>
      <c r="L59" s="83">
        <v>43321</v>
      </c>
      <c r="M59">
        <v>0</v>
      </c>
      <c r="N59" t="s">
        <v>3494</v>
      </c>
      <c r="O59" t="s">
        <v>3495</v>
      </c>
    </row>
    <row r="60" spans="1:15" x14ac:dyDescent="0.2">
      <c r="A60" t="s">
        <v>18954</v>
      </c>
      <c r="B60" t="s">
        <v>217</v>
      </c>
      <c r="C60">
        <v>73.75</v>
      </c>
      <c r="D60">
        <v>0</v>
      </c>
      <c r="E60">
        <v>0</v>
      </c>
      <c r="F60">
        <v>0</v>
      </c>
      <c r="G60">
        <v>0</v>
      </c>
      <c r="H60" s="45">
        <v>-4656.34</v>
      </c>
      <c r="I60" t="s">
        <v>17573</v>
      </c>
      <c r="J60" t="s">
        <v>190</v>
      </c>
      <c r="K60">
        <v>0</v>
      </c>
      <c r="L60" s="83">
        <v>43321</v>
      </c>
      <c r="M60">
        <v>0</v>
      </c>
      <c r="N60" t="s">
        <v>218</v>
      </c>
      <c r="O60">
        <v>2086309</v>
      </c>
    </row>
    <row r="61" spans="1:15" x14ac:dyDescent="0.2">
      <c r="A61" t="s">
        <v>18933</v>
      </c>
      <c r="B61" t="s">
        <v>5546</v>
      </c>
      <c r="C61">
        <v>21.82</v>
      </c>
      <c r="D61">
        <v>0</v>
      </c>
      <c r="E61">
        <v>0</v>
      </c>
      <c r="F61">
        <v>0</v>
      </c>
      <c r="G61">
        <v>0</v>
      </c>
      <c r="H61" s="45">
        <v>3195.84</v>
      </c>
      <c r="I61" t="s">
        <v>17630</v>
      </c>
      <c r="J61" t="s">
        <v>186</v>
      </c>
      <c r="K61">
        <v>0</v>
      </c>
      <c r="L61" s="83">
        <v>43321</v>
      </c>
      <c r="M61">
        <v>0</v>
      </c>
      <c r="N61">
        <v>23139884</v>
      </c>
      <c r="O61" t="s">
        <v>5560</v>
      </c>
    </row>
    <row r="62" spans="1:15" x14ac:dyDescent="0.2">
      <c r="A62" t="s">
        <v>18925</v>
      </c>
      <c r="B62" t="s">
        <v>18905</v>
      </c>
      <c r="C62">
        <v>39.520000000000003</v>
      </c>
      <c r="D62">
        <v>0</v>
      </c>
      <c r="E62">
        <v>0</v>
      </c>
      <c r="F62">
        <v>0</v>
      </c>
      <c r="G62">
        <v>0</v>
      </c>
      <c r="H62" s="45">
        <v>5116.63</v>
      </c>
      <c r="I62" t="s">
        <v>17630</v>
      </c>
      <c r="J62" t="s">
        <v>169</v>
      </c>
      <c r="K62">
        <v>0</v>
      </c>
      <c r="L62" s="83">
        <v>43321</v>
      </c>
      <c r="M62">
        <v>0</v>
      </c>
      <c r="N62">
        <v>45396108</v>
      </c>
      <c r="O62" t="s">
        <v>18972</v>
      </c>
    </row>
    <row r="63" spans="1:15" x14ac:dyDescent="0.2">
      <c r="A63" t="s">
        <v>18908</v>
      </c>
      <c r="B63" t="s">
        <v>11672</v>
      </c>
      <c r="C63">
        <v>32.04</v>
      </c>
      <c r="D63">
        <v>0</v>
      </c>
      <c r="E63">
        <v>0</v>
      </c>
      <c r="F63">
        <v>0</v>
      </c>
      <c r="G63">
        <v>0</v>
      </c>
      <c r="H63" s="45">
        <v>32916.97</v>
      </c>
      <c r="I63" t="s">
        <v>17630</v>
      </c>
      <c r="J63" t="s">
        <v>182</v>
      </c>
      <c r="K63">
        <v>0</v>
      </c>
      <c r="L63" s="83">
        <v>43321</v>
      </c>
      <c r="M63">
        <v>0</v>
      </c>
      <c r="N63">
        <v>97793400</v>
      </c>
      <c r="O63" t="s">
        <v>11683</v>
      </c>
    </row>
    <row r="64" spans="1:15" x14ac:dyDescent="0.2">
      <c r="A64" t="s">
        <v>18923</v>
      </c>
      <c r="B64" t="s">
        <v>11923</v>
      </c>
      <c r="C64">
        <v>16.38</v>
      </c>
      <c r="D64">
        <v>0</v>
      </c>
      <c r="E64">
        <v>0</v>
      </c>
      <c r="F64">
        <v>0</v>
      </c>
      <c r="G64">
        <v>0</v>
      </c>
      <c r="H64" s="45">
        <v>-20926.03</v>
      </c>
      <c r="I64" t="s">
        <v>17630</v>
      </c>
      <c r="J64" t="s">
        <v>164</v>
      </c>
      <c r="K64">
        <v>0</v>
      </c>
      <c r="L64" s="83">
        <v>43321</v>
      </c>
      <c r="M64">
        <v>0</v>
      </c>
      <c r="N64" t="s">
        <v>177</v>
      </c>
      <c r="O64" t="s">
        <v>18973</v>
      </c>
    </row>
    <row r="65" spans="1:15" x14ac:dyDescent="0.2">
      <c r="A65" t="s">
        <v>18927</v>
      </c>
      <c r="B65" t="s">
        <v>3597</v>
      </c>
      <c r="C65">
        <v>166.22</v>
      </c>
      <c r="D65">
        <v>0</v>
      </c>
      <c r="E65">
        <v>0</v>
      </c>
      <c r="F65">
        <v>0</v>
      </c>
      <c r="G65">
        <v>0</v>
      </c>
      <c r="H65" s="45">
        <v>-11382.06</v>
      </c>
      <c r="I65" t="s">
        <v>17630</v>
      </c>
      <c r="J65" t="s">
        <v>235</v>
      </c>
      <c r="K65">
        <v>0</v>
      </c>
      <c r="L65" s="83">
        <v>43321</v>
      </c>
      <c r="M65">
        <v>0</v>
      </c>
      <c r="N65">
        <v>191098102</v>
      </c>
      <c r="O65">
        <v>2206721</v>
      </c>
    </row>
    <row r="66" spans="1:15" x14ac:dyDescent="0.2">
      <c r="A66" t="s">
        <v>18950</v>
      </c>
      <c r="B66" t="s">
        <v>8825</v>
      </c>
      <c r="C66">
        <v>17.28</v>
      </c>
      <c r="D66">
        <v>0</v>
      </c>
      <c r="E66">
        <v>0</v>
      </c>
      <c r="F66">
        <v>0</v>
      </c>
      <c r="G66">
        <v>0</v>
      </c>
      <c r="H66" s="45">
        <v>-8566.25</v>
      </c>
      <c r="I66" t="s">
        <v>17630</v>
      </c>
      <c r="J66" t="s">
        <v>169</v>
      </c>
      <c r="K66">
        <v>0</v>
      </c>
      <c r="L66" s="83">
        <v>43321</v>
      </c>
      <c r="M66">
        <v>0</v>
      </c>
      <c r="N66" t="s">
        <v>8838</v>
      </c>
      <c r="O66" t="s">
        <v>8839</v>
      </c>
    </row>
    <row r="67" spans="1:15" x14ac:dyDescent="0.2">
      <c r="A67" t="s">
        <v>18922</v>
      </c>
      <c r="B67" t="s">
        <v>1674</v>
      </c>
      <c r="C67">
        <v>119.93</v>
      </c>
      <c r="D67">
        <v>0</v>
      </c>
      <c r="E67">
        <v>0</v>
      </c>
      <c r="F67">
        <v>0</v>
      </c>
      <c r="G67">
        <v>0</v>
      </c>
      <c r="H67" s="45">
        <v>10213.030000000001</v>
      </c>
      <c r="I67" t="s">
        <v>17630</v>
      </c>
      <c r="J67" t="s">
        <v>169</v>
      </c>
      <c r="K67">
        <v>0</v>
      </c>
      <c r="L67" s="83">
        <v>43321</v>
      </c>
      <c r="M67">
        <v>0</v>
      </c>
      <c r="N67">
        <v>159864107</v>
      </c>
      <c r="O67">
        <v>2604336</v>
      </c>
    </row>
    <row r="68" spans="1:15" x14ac:dyDescent="0.2">
      <c r="A68" t="s">
        <v>18944</v>
      </c>
      <c r="B68" t="s">
        <v>1670</v>
      </c>
      <c r="C68">
        <v>17.25</v>
      </c>
      <c r="D68">
        <v>0</v>
      </c>
      <c r="E68">
        <v>0</v>
      </c>
      <c r="F68">
        <v>0</v>
      </c>
      <c r="G68">
        <v>0</v>
      </c>
      <c r="H68" s="45">
        <v>-25013.360000000001</v>
      </c>
      <c r="I68" t="s">
        <v>17630</v>
      </c>
      <c r="J68" t="s">
        <v>190</v>
      </c>
      <c r="K68">
        <v>0</v>
      </c>
      <c r="L68" s="83">
        <v>43321</v>
      </c>
      <c r="M68">
        <v>0</v>
      </c>
      <c r="N68" t="s">
        <v>177</v>
      </c>
      <c r="O68" t="s">
        <v>1750</v>
      </c>
    </row>
    <row r="69" spans="1:15" x14ac:dyDescent="0.2">
      <c r="A69" t="s">
        <v>18917</v>
      </c>
      <c r="B69" t="s">
        <v>15816</v>
      </c>
      <c r="C69">
        <v>23.94</v>
      </c>
      <c r="D69">
        <v>0</v>
      </c>
      <c r="E69">
        <v>0</v>
      </c>
      <c r="F69">
        <v>0</v>
      </c>
      <c r="G69">
        <v>0</v>
      </c>
      <c r="H69" s="45">
        <v>1277.06</v>
      </c>
      <c r="I69" t="s">
        <v>17630</v>
      </c>
      <c r="J69" t="s">
        <v>169</v>
      </c>
      <c r="K69">
        <v>0</v>
      </c>
      <c r="L69" s="83">
        <v>43321</v>
      </c>
      <c r="M69">
        <v>0</v>
      </c>
      <c r="N69" t="s">
        <v>15824</v>
      </c>
      <c r="O69" t="s">
        <v>15825</v>
      </c>
    </row>
    <row r="70" spans="1:15" x14ac:dyDescent="0.2">
      <c r="A70" t="s">
        <v>18936</v>
      </c>
      <c r="B70" t="s">
        <v>11702</v>
      </c>
      <c r="C70">
        <v>19.48</v>
      </c>
      <c r="D70">
        <v>0</v>
      </c>
      <c r="E70">
        <v>0</v>
      </c>
      <c r="F70">
        <v>0</v>
      </c>
      <c r="G70">
        <v>0</v>
      </c>
      <c r="H70" s="45">
        <v>-2029.86</v>
      </c>
      <c r="I70" t="s">
        <v>17630</v>
      </c>
      <c r="J70" t="s">
        <v>235</v>
      </c>
      <c r="K70">
        <v>0</v>
      </c>
      <c r="L70" s="83">
        <v>43321</v>
      </c>
      <c r="M70">
        <v>0</v>
      </c>
      <c r="N70">
        <v>237266101</v>
      </c>
      <c r="O70">
        <v>2250289</v>
      </c>
    </row>
    <row r="71" spans="1:15" x14ac:dyDescent="0.2">
      <c r="A71" t="s">
        <v>18934</v>
      </c>
      <c r="B71" t="s">
        <v>3414</v>
      </c>
      <c r="C71">
        <v>75.5</v>
      </c>
      <c r="D71">
        <v>0</v>
      </c>
      <c r="E71">
        <v>0</v>
      </c>
      <c r="F71">
        <v>0</v>
      </c>
      <c r="G71">
        <v>0</v>
      </c>
      <c r="H71" s="45">
        <v>5479.44</v>
      </c>
      <c r="I71" t="s">
        <v>17630</v>
      </c>
      <c r="J71" t="s">
        <v>164</v>
      </c>
      <c r="K71">
        <v>0</v>
      </c>
      <c r="L71" s="83">
        <v>43321</v>
      </c>
      <c r="M71">
        <v>0</v>
      </c>
      <c r="N71">
        <v>278715206</v>
      </c>
      <c r="O71">
        <v>2008400</v>
      </c>
    </row>
    <row r="72" spans="1:15" x14ac:dyDescent="0.2">
      <c r="A72" t="s">
        <v>18951</v>
      </c>
      <c r="B72" t="s">
        <v>3202</v>
      </c>
      <c r="C72">
        <v>16.100000000000001</v>
      </c>
      <c r="D72">
        <v>0</v>
      </c>
      <c r="E72">
        <v>0</v>
      </c>
      <c r="F72">
        <v>0</v>
      </c>
      <c r="G72">
        <v>0</v>
      </c>
      <c r="H72" s="45">
        <v>-3879.23</v>
      </c>
      <c r="I72" t="s">
        <v>17630</v>
      </c>
      <c r="J72" t="s">
        <v>169</v>
      </c>
      <c r="K72">
        <v>0</v>
      </c>
      <c r="L72" s="83">
        <v>43321</v>
      </c>
      <c r="M72">
        <v>0</v>
      </c>
      <c r="N72" t="s">
        <v>177</v>
      </c>
      <c r="O72" t="s">
        <v>3286</v>
      </c>
    </row>
    <row r="73" spans="1:15" x14ac:dyDescent="0.2">
      <c r="A73" t="s">
        <v>18935</v>
      </c>
      <c r="B73" t="s">
        <v>317</v>
      </c>
      <c r="C73">
        <v>75.17</v>
      </c>
      <c r="D73">
        <v>0</v>
      </c>
      <c r="E73">
        <v>0</v>
      </c>
      <c r="F73">
        <v>0</v>
      </c>
      <c r="G73">
        <v>0</v>
      </c>
      <c r="H73" s="45">
        <v>3908.08</v>
      </c>
      <c r="I73" t="s">
        <v>17630</v>
      </c>
      <c r="J73" t="s">
        <v>190</v>
      </c>
      <c r="K73">
        <v>0</v>
      </c>
      <c r="L73" s="83">
        <v>43321</v>
      </c>
      <c r="M73">
        <v>0</v>
      </c>
      <c r="N73" t="s">
        <v>318</v>
      </c>
      <c r="O73" t="s">
        <v>319</v>
      </c>
    </row>
    <row r="74" spans="1:15" x14ac:dyDescent="0.2">
      <c r="A74" t="s">
        <v>18929</v>
      </c>
      <c r="B74" t="s">
        <v>2315</v>
      </c>
      <c r="C74">
        <v>131.87</v>
      </c>
      <c r="D74">
        <v>0</v>
      </c>
      <c r="E74">
        <v>0</v>
      </c>
      <c r="F74">
        <v>0</v>
      </c>
      <c r="G74">
        <v>0</v>
      </c>
      <c r="H74" s="45">
        <v>-3510.58</v>
      </c>
      <c r="I74" t="s">
        <v>17630</v>
      </c>
      <c r="J74" t="s">
        <v>182</v>
      </c>
      <c r="K74">
        <v>0</v>
      </c>
      <c r="L74" s="83">
        <v>43321</v>
      </c>
      <c r="M74">
        <v>0</v>
      </c>
      <c r="N74" t="s">
        <v>2352</v>
      </c>
      <c r="O74" t="s">
        <v>2353</v>
      </c>
    </row>
    <row r="75" spans="1:15" x14ac:dyDescent="0.2">
      <c r="A75" t="s">
        <v>18942</v>
      </c>
      <c r="B75" t="s">
        <v>2003</v>
      </c>
      <c r="C75">
        <v>19.850000000000001</v>
      </c>
      <c r="D75">
        <v>0</v>
      </c>
      <c r="E75">
        <v>0</v>
      </c>
      <c r="F75">
        <v>0</v>
      </c>
      <c r="G75">
        <v>0</v>
      </c>
      <c r="H75" s="45">
        <v>6251.77</v>
      </c>
      <c r="I75" t="s">
        <v>17630</v>
      </c>
      <c r="J75" t="s">
        <v>235</v>
      </c>
      <c r="K75">
        <v>0</v>
      </c>
      <c r="L75" s="83">
        <v>43321</v>
      </c>
      <c r="M75">
        <v>0</v>
      </c>
      <c r="N75">
        <v>343498101</v>
      </c>
      <c r="O75">
        <v>2744243</v>
      </c>
    </row>
    <row r="76" spans="1:15" x14ac:dyDescent="0.2">
      <c r="A76" t="s">
        <v>18948</v>
      </c>
      <c r="B76" t="s">
        <v>5105</v>
      </c>
      <c r="C76">
        <v>13.86</v>
      </c>
      <c r="D76">
        <v>0</v>
      </c>
      <c r="E76">
        <v>0</v>
      </c>
      <c r="F76">
        <v>0</v>
      </c>
      <c r="G76">
        <v>0</v>
      </c>
      <c r="H76" s="45">
        <v>-31881.15</v>
      </c>
      <c r="I76" t="s">
        <v>17630</v>
      </c>
      <c r="J76" t="s">
        <v>169</v>
      </c>
      <c r="K76">
        <v>0</v>
      </c>
      <c r="L76" s="83">
        <v>43321</v>
      </c>
      <c r="M76">
        <v>0</v>
      </c>
      <c r="N76" t="s">
        <v>5195</v>
      </c>
      <c r="O76" t="s">
        <v>5196</v>
      </c>
    </row>
    <row r="77" spans="1:15" x14ac:dyDescent="0.2">
      <c r="A77" t="s">
        <v>18919</v>
      </c>
      <c r="B77" t="s">
        <v>15889</v>
      </c>
      <c r="C77">
        <v>25.95</v>
      </c>
      <c r="D77">
        <v>0</v>
      </c>
      <c r="E77">
        <v>0</v>
      </c>
      <c r="F77">
        <v>0</v>
      </c>
      <c r="G77">
        <v>0</v>
      </c>
      <c r="H77" s="45">
        <v>14971.28</v>
      </c>
      <c r="I77" t="s">
        <v>17630</v>
      </c>
      <c r="J77" t="s">
        <v>200</v>
      </c>
      <c r="K77">
        <v>0</v>
      </c>
      <c r="L77" s="83">
        <v>43321</v>
      </c>
      <c r="M77">
        <v>0</v>
      </c>
      <c r="N77">
        <v>381013101</v>
      </c>
      <c r="O77" t="s">
        <v>15898</v>
      </c>
    </row>
    <row r="78" spans="1:15" x14ac:dyDescent="0.2">
      <c r="A78" t="s">
        <v>18914</v>
      </c>
      <c r="B78" t="s">
        <v>18904</v>
      </c>
      <c r="C78">
        <v>17.38</v>
      </c>
      <c r="D78">
        <v>0</v>
      </c>
      <c r="E78">
        <v>0</v>
      </c>
      <c r="F78">
        <v>0</v>
      </c>
      <c r="G78">
        <v>0</v>
      </c>
      <c r="H78" s="45">
        <v>25191.07</v>
      </c>
      <c r="I78" t="s">
        <v>17630</v>
      </c>
      <c r="J78" t="s">
        <v>182</v>
      </c>
      <c r="K78">
        <v>0</v>
      </c>
      <c r="L78" s="83">
        <v>43321</v>
      </c>
      <c r="M78">
        <v>0</v>
      </c>
      <c r="N78" t="s">
        <v>177</v>
      </c>
      <c r="O78" t="s">
        <v>18974</v>
      </c>
    </row>
    <row r="79" spans="1:15" x14ac:dyDescent="0.2">
      <c r="A79" t="s">
        <v>18939</v>
      </c>
      <c r="B79" t="s">
        <v>3196</v>
      </c>
      <c r="C79">
        <v>20.54</v>
      </c>
      <c r="D79">
        <v>0</v>
      </c>
      <c r="E79">
        <v>0</v>
      </c>
      <c r="F79">
        <v>0</v>
      </c>
      <c r="G79">
        <v>0</v>
      </c>
      <c r="H79">
        <v>654.27</v>
      </c>
      <c r="I79" t="s">
        <v>17630</v>
      </c>
      <c r="J79" t="s">
        <v>169</v>
      </c>
      <c r="K79">
        <v>0</v>
      </c>
      <c r="L79" s="83">
        <v>43321</v>
      </c>
      <c r="M79">
        <v>0</v>
      </c>
      <c r="N79" t="s">
        <v>177</v>
      </c>
      <c r="O79" t="s">
        <v>3301</v>
      </c>
    </row>
    <row r="80" spans="1:15" x14ac:dyDescent="0.2">
      <c r="A80" t="s">
        <v>18943</v>
      </c>
      <c r="B80" t="s">
        <v>126</v>
      </c>
      <c r="C80">
        <v>189.97</v>
      </c>
      <c r="D80">
        <v>0</v>
      </c>
      <c r="E80">
        <v>0</v>
      </c>
      <c r="F80">
        <v>0</v>
      </c>
      <c r="G80">
        <v>0</v>
      </c>
      <c r="H80" s="45">
        <v>18756.05</v>
      </c>
      <c r="I80" t="s">
        <v>17630</v>
      </c>
      <c r="J80" t="s">
        <v>164</v>
      </c>
      <c r="K80">
        <v>0</v>
      </c>
      <c r="L80" s="83">
        <v>43321</v>
      </c>
      <c r="M80">
        <v>0</v>
      </c>
      <c r="N80" t="s">
        <v>804</v>
      </c>
      <c r="O80" t="s">
        <v>805</v>
      </c>
    </row>
    <row r="81" spans="1:15" x14ac:dyDescent="0.2">
      <c r="A81" t="s">
        <v>18937</v>
      </c>
      <c r="B81" t="s">
        <v>8777</v>
      </c>
      <c r="C81">
        <v>22.15</v>
      </c>
      <c r="D81">
        <v>0</v>
      </c>
      <c r="E81">
        <v>0</v>
      </c>
      <c r="F81">
        <v>0</v>
      </c>
      <c r="G81">
        <v>0</v>
      </c>
      <c r="H81" s="45">
        <v>5231.8</v>
      </c>
      <c r="I81" t="s">
        <v>17630</v>
      </c>
      <c r="J81" t="s">
        <v>186</v>
      </c>
      <c r="K81">
        <v>0</v>
      </c>
      <c r="L81" s="83">
        <v>43321</v>
      </c>
      <c r="M81">
        <v>0</v>
      </c>
      <c r="N81" t="s">
        <v>8806</v>
      </c>
      <c r="O81">
        <v>2472759</v>
      </c>
    </row>
    <row r="82" spans="1:15" x14ac:dyDescent="0.2">
      <c r="A82" t="s">
        <v>18952</v>
      </c>
      <c r="B82" t="s">
        <v>18907</v>
      </c>
      <c r="C82">
        <v>23.61</v>
      </c>
      <c r="D82">
        <v>0</v>
      </c>
      <c r="E82">
        <v>0</v>
      </c>
      <c r="F82">
        <v>0</v>
      </c>
      <c r="G82">
        <v>0</v>
      </c>
      <c r="H82" s="45">
        <v>-5940.31</v>
      </c>
      <c r="I82" t="s">
        <v>17630</v>
      </c>
      <c r="J82" t="s">
        <v>235</v>
      </c>
      <c r="K82">
        <v>0</v>
      </c>
      <c r="L82" s="83">
        <v>43321</v>
      </c>
      <c r="M82">
        <v>0</v>
      </c>
      <c r="N82" t="s">
        <v>18975</v>
      </c>
      <c r="O82" t="s">
        <v>18976</v>
      </c>
    </row>
    <row r="83" spans="1:15" x14ac:dyDescent="0.2">
      <c r="A83" t="s">
        <v>18941</v>
      </c>
      <c r="B83" t="s">
        <v>7970</v>
      </c>
      <c r="C83">
        <v>59.6</v>
      </c>
      <c r="D83">
        <v>0</v>
      </c>
      <c r="E83">
        <v>0</v>
      </c>
      <c r="F83">
        <v>0</v>
      </c>
      <c r="G83">
        <v>0</v>
      </c>
      <c r="H83" s="45">
        <v>4415.51</v>
      </c>
      <c r="I83" t="s">
        <v>17630</v>
      </c>
      <c r="J83" t="s">
        <v>164</v>
      </c>
      <c r="K83">
        <v>0</v>
      </c>
      <c r="L83" s="83">
        <v>43321</v>
      </c>
      <c r="M83">
        <v>0</v>
      </c>
      <c r="N83" t="s">
        <v>8073</v>
      </c>
      <c r="O83" t="s">
        <v>8074</v>
      </c>
    </row>
    <row r="84" spans="1:15" x14ac:dyDescent="0.2">
      <c r="A84" t="s">
        <v>18930</v>
      </c>
      <c r="B84" t="s">
        <v>3174</v>
      </c>
      <c r="C84">
        <v>22.57</v>
      </c>
      <c r="D84">
        <v>0</v>
      </c>
      <c r="E84">
        <v>0</v>
      </c>
      <c r="F84">
        <v>0</v>
      </c>
      <c r="G84">
        <v>0</v>
      </c>
      <c r="H84" s="45">
        <v>25932.59</v>
      </c>
      <c r="I84" t="s">
        <v>17630</v>
      </c>
      <c r="J84" t="s">
        <v>169</v>
      </c>
      <c r="K84">
        <v>0</v>
      </c>
      <c r="L84" s="83">
        <v>43321</v>
      </c>
      <c r="M84">
        <v>0</v>
      </c>
      <c r="N84">
        <v>503459604</v>
      </c>
      <c r="O84" t="s">
        <v>3308</v>
      </c>
    </row>
    <row r="85" spans="1:15" x14ac:dyDescent="0.2">
      <c r="A85" t="s">
        <v>18909</v>
      </c>
      <c r="B85" t="s">
        <v>3178</v>
      </c>
      <c r="C85">
        <v>358.86</v>
      </c>
      <c r="D85">
        <v>0</v>
      </c>
      <c r="E85">
        <v>0</v>
      </c>
      <c r="F85">
        <v>0</v>
      </c>
      <c r="G85">
        <v>0</v>
      </c>
      <c r="H85" s="45">
        <v>32636.11</v>
      </c>
      <c r="I85" t="s">
        <v>17630</v>
      </c>
      <c r="J85" t="s">
        <v>164</v>
      </c>
      <c r="K85">
        <v>0</v>
      </c>
      <c r="L85" s="83">
        <v>43321</v>
      </c>
      <c r="M85">
        <v>0</v>
      </c>
      <c r="N85" t="s">
        <v>3312</v>
      </c>
      <c r="O85" t="s">
        <v>3313</v>
      </c>
    </row>
    <row r="86" spans="1:15" x14ac:dyDescent="0.2">
      <c r="A86" t="s">
        <v>18940</v>
      </c>
      <c r="B86" t="s">
        <v>3480</v>
      </c>
      <c r="C86">
        <v>115.34</v>
      </c>
      <c r="D86">
        <v>0</v>
      </c>
      <c r="E86">
        <v>0</v>
      </c>
      <c r="F86">
        <v>0</v>
      </c>
      <c r="G86">
        <v>0</v>
      </c>
      <c r="H86" s="45">
        <v>-5903.07</v>
      </c>
      <c r="I86" t="s">
        <v>17630</v>
      </c>
      <c r="J86" t="s">
        <v>190</v>
      </c>
      <c r="K86">
        <v>0</v>
      </c>
      <c r="L86" s="83">
        <v>43321</v>
      </c>
      <c r="M86">
        <v>0</v>
      </c>
      <c r="N86">
        <v>596278101</v>
      </c>
      <c r="O86">
        <v>2590930</v>
      </c>
    </row>
    <row r="87" spans="1:15" x14ac:dyDescent="0.2">
      <c r="A87" t="s">
        <v>18938</v>
      </c>
      <c r="B87" t="s">
        <v>12775</v>
      </c>
      <c r="C87">
        <v>58.5</v>
      </c>
      <c r="D87">
        <v>0</v>
      </c>
      <c r="E87">
        <v>0</v>
      </c>
      <c r="F87">
        <v>0</v>
      </c>
      <c r="G87">
        <v>0</v>
      </c>
      <c r="H87" s="45">
        <v>2154.5700000000002</v>
      </c>
      <c r="I87" t="s">
        <v>17630</v>
      </c>
      <c r="J87" t="s">
        <v>169</v>
      </c>
      <c r="K87">
        <v>0</v>
      </c>
      <c r="L87" s="83">
        <v>43321</v>
      </c>
      <c r="M87">
        <v>0</v>
      </c>
      <c r="N87" t="s">
        <v>12809</v>
      </c>
      <c r="O87" t="s">
        <v>12810</v>
      </c>
    </row>
    <row r="88" spans="1:15" x14ac:dyDescent="0.2">
      <c r="A88" t="s">
        <v>18918</v>
      </c>
      <c r="B88" t="s">
        <v>6830</v>
      </c>
      <c r="C88">
        <v>18.850000000000001</v>
      </c>
      <c r="D88">
        <v>0</v>
      </c>
      <c r="E88">
        <v>0</v>
      </c>
      <c r="F88">
        <v>0</v>
      </c>
      <c r="G88">
        <v>0</v>
      </c>
      <c r="H88" s="45">
        <v>27313.75</v>
      </c>
      <c r="I88" t="s">
        <v>17630</v>
      </c>
      <c r="J88" t="s">
        <v>190</v>
      </c>
      <c r="K88">
        <v>0</v>
      </c>
      <c r="L88" s="83">
        <v>43321</v>
      </c>
      <c r="M88">
        <v>0</v>
      </c>
      <c r="N88">
        <v>629337106</v>
      </c>
      <c r="O88">
        <v>2620558</v>
      </c>
    </row>
    <row r="89" spans="1:15" x14ac:dyDescent="0.2">
      <c r="A89" t="s">
        <v>18926</v>
      </c>
      <c r="B89" t="s">
        <v>18906</v>
      </c>
      <c r="C89">
        <v>25.49</v>
      </c>
      <c r="D89">
        <v>0</v>
      </c>
      <c r="E89">
        <v>0</v>
      </c>
      <c r="F89">
        <v>0</v>
      </c>
      <c r="G89">
        <v>0</v>
      </c>
      <c r="H89" s="45">
        <v>-23063.07</v>
      </c>
      <c r="I89" t="s">
        <v>17630</v>
      </c>
      <c r="J89" t="s">
        <v>169</v>
      </c>
      <c r="K89">
        <v>0</v>
      </c>
      <c r="L89" s="83">
        <v>43321</v>
      </c>
      <c r="M89">
        <v>0</v>
      </c>
      <c r="N89">
        <v>632307104</v>
      </c>
      <c r="O89" t="s">
        <v>18977</v>
      </c>
    </row>
    <row r="90" spans="1:15" x14ac:dyDescent="0.2">
      <c r="A90" t="s">
        <v>18916</v>
      </c>
      <c r="B90" t="s">
        <v>2711</v>
      </c>
      <c r="C90">
        <v>54.09</v>
      </c>
      <c r="D90">
        <v>0</v>
      </c>
      <c r="E90">
        <v>0</v>
      </c>
      <c r="F90">
        <v>0</v>
      </c>
      <c r="G90">
        <v>0</v>
      </c>
      <c r="H90" s="45">
        <v>-1563.58</v>
      </c>
      <c r="I90" t="s">
        <v>17630</v>
      </c>
      <c r="J90" t="s">
        <v>182</v>
      </c>
      <c r="K90">
        <v>0</v>
      </c>
      <c r="L90" s="83">
        <v>43321</v>
      </c>
      <c r="M90">
        <v>0</v>
      </c>
      <c r="N90" t="s">
        <v>2775</v>
      </c>
      <c r="O90" t="s">
        <v>2776</v>
      </c>
    </row>
    <row r="91" spans="1:15" x14ac:dyDescent="0.2">
      <c r="A91" t="s">
        <v>18953</v>
      </c>
      <c r="B91" t="s">
        <v>1987</v>
      </c>
      <c r="C91">
        <v>30.5</v>
      </c>
      <c r="D91">
        <v>0</v>
      </c>
      <c r="E91">
        <v>0</v>
      </c>
      <c r="F91">
        <v>0</v>
      </c>
      <c r="G91">
        <v>0</v>
      </c>
      <c r="H91" s="45">
        <v>-19588.27</v>
      </c>
      <c r="I91" t="s">
        <v>17573</v>
      </c>
      <c r="J91" t="s">
        <v>200</v>
      </c>
      <c r="K91">
        <v>0</v>
      </c>
      <c r="L91" s="83">
        <v>43321</v>
      </c>
      <c r="M91">
        <v>0</v>
      </c>
      <c r="N91">
        <v>783332109</v>
      </c>
      <c r="O91" t="s">
        <v>2063</v>
      </c>
    </row>
    <row r="92" spans="1:15" x14ac:dyDescent="0.2">
      <c r="A92" t="s">
        <v>18920</v>
      </c>
      <c r="B92" t="s">
        <v>13629</v>
      </c>
      <c r="C92">
        <v>16.39</v>
      </c>
      <c r="D92">
        <v>0</v>
      </c>
      <c r="E92">
        <v>0</v>
      </c>
      <c r="F92">
        <v>0</v>
      </c>
      <c r="G92">
        <v>0</v>
      </c>
      <c r="H92" s="45">
        <v>-6063.4</v>
      </c>
      <c r="I92" t="s">
        <v>17630</v>
      </c>
      <c r="J92" t="s">
        <v>182</v>
      </c>
      <c r="K92">
        <v>0</v>
      </c>
      <c r="L92" s="83">
        <v>43321</v>
      </c>
      <c r="M92">
        <v>0</v>
      </c>
      <c r="N92" t="s">
        <v>13691</v>
      </c>
      <c r="O92" t="s">
        <v>13692</v>
      </c>
    </row>
    <row r="93" spans="1:15" x14ac:dyDescent="0.2">
      <c r="A93" t="s">
        <v>18924</v>
      </c>
      <c r="B93" t="s">
        <v>5108</v>
      </c>
      <c r="C93">
        <v>24.45</v>
      </c>
      <c r="D93">
        <v>0</v>
      </c>
      <c r="E93">
        <v>0</v>
      </c>
      <c r="F93">
        <v>0</v>
      </c>
      <c r="G93">
        <v>0</v>
      </c>
      <c r="H93" s="45">
        <v>13758.62</v>
      </c>
      <c r="I93" t="s">
        <v>17630</v>
      </c>
      <c r="J93" t="s">
        <v>182</v>
      </c>
      <c r="K93">
        <v>0</v>
      </c>
      <c r="L93" s="83">
        <v>43321</v>
      </c>
      <c r="M93">
        <v>0</v>
      </c>
      <c r="N93" t="s">
        <v>5242</v>
      </c>
      <c r="O93" t="s">
        <v>5243</v>
      </c>
    </row>
    <row r="94" spans="1:15" x14ac:dyDescent="0.2">
      <c r="A94" t="s">
        <v>18947</v>
      </c>
      <c r="B94" t="s">
        <v>3400</v>
      </c>
      <c r="C94">
        <v>70.19</v>
      </c>
      <c r="D94">
        <v>0</v>
      </c>
      <c r="E94">
        <v>0</v>
      </c>
      <c r="F94">
        <v>0</v>
      </c>
      <c r="G94">
        <v>0</v>
      </c>
      <c r="H94" s="45">
        <v>-43323.54</v>
      </c>
      <c r="I94" t="s">
        <v>17630</v>
      </c>
      <c r="J94" t="s">
        <v>164</v>
      </c>
      <c r="K94">
        <v>0</v>
      </c>
      <c r="L94" s="83">
        <v>43321</v>
      </c>
      <c r="M94">
        <v>0</v>
      </c>
      <c r="N94" t="s">
        <v>177</v>
      </c>
      <c r="O94">
        <v>2579230</v>
      </c>
    </row>
    <row r="95" spans="1:15" x14ac:dyDescent="0.2">
      <c r="A95" t="s">
        <v>18928</v>
      </c>
      <c r="B95" t="s">
        <v>5268</v>
      </c>
      <c r="C95">
        <v>32.81</v>
      </c>
      <c r="D95">
        <v>0</v>
      </c>
      <c r="E95">
        <v>0</v>
      </c>
      <c r="F95">
        <v>0</v>
      </c>
      <c r="G95">
        <v>0</v>
      </c>
      <c r="H95" s="45">
        <v>6782.93</v>
      </c>
      <c r="I95" t="s">
        <v>17630</v>
      </c>
      <c r="J95" t="s">
        <v>822</v>
      </c>
      <c r="K95">
        <v>0</v>
      </c>
      <c r="L95" s="83">
        <v>43321</v>
      </c>
      <c r="M95">
        <v>0</v>
      </c>
      <c r="N95">
        <v>838518108</v>
      </c>
      <c r="O95">
        <v>2825933</v>
      </c>
    </row>
    <row r="96" spans="1:15" x14ac:dyDescent="0.2">
      <c r="A96" t="s">
        <v>18921</v>
      </c>
      <c r="B96" t="s">
        <v>6075</v>
      </c>
      <c r="C96">
        <v>127.2</v>
      </c>
      <c r="D96">
        <v>0</v>
      </c>
      <c r="E96">
        <v>0</v>
      </c>
      <c r="F96">
        <v>0</v>
      </c>
      <c r="G96">
        <v>0</v>
      </c>
      <c r="H96" s="45">
        <v>17941.34</v>
      </c>
      <c r="I96" t="s">
        <v>17630</v>
      </c>
      <c r="J96" t="s">
        <v>169</v>
      </c>
      <c r="K96">
        <v>0</v>
      </c>
      <c r="L96" s="83">
        <v>43321</v>
      </c>
      <c r="M96">
        <v>0</v>
      </c>
      <c r="N96">
        <v>803607100</v>
      </c>
      <c r="O96" t="s">
        <v>6118</v>
      </c>
    </row>
    <row r="97" spans="1:15" x14ac:dyDescent="0.2">
      <c r="A97" t="s">
        <v>18946</v>
      </c>
      <c r="B97" t="s">
        <v>263</v>
      </c>
      <c r="C97">
        <v>20.5</v>
      </c>
      <c r="D97">
        <v>0</v>
      </c>
      <c r="E97">
        <v>0</v>
      </c>
      <c r="F97">
        <v>0</v>
      </c>
      <c r="G97">
        <v>0</v>
      </c>
      <c r="H97" s="45">
        <v>-48731.91</v>
      </c>
      <c r="I97" t="s">
        <v>17630</v>
      </c>
      <c r="J97" t="s">
        <v>190</v>
      </c>
      <c r="K97">
        <v>0</v>
      </c>
      <c r="L97" s="83">
        <v>43321</v>
      </c>
      <c r="M97">
        <v>0</v>
      </c>
      <c r="N97">
        <v>896818101</v>
      </c>
      <c r="O97">
        <v>2893071</v>
      </c>
    </row>
    <row r="98" spans="1:15" x14ac:dyDescent="0.2">
      <c r="A98" t="s">
        <v>18915</v>
      </c>
      <c r="B98" t="s">
        <v>18715</v>
      </c>
      <c r="C98">
        <v>33.93</v>
      </c>
      <c r="D98">
        <v>0</v>
      </c>
      <c r="E98">
        <v>0</v>
      </c>
      <c r="F98">
        <v>0</v>
      </c>
      <c r="G98">
        <v>0</v>
      </c>
      <c r="H98" s="45">
        <v>-40822.26</v>
      </c>
      <c r="I98" t="s">
        <v>17630</v>
      </c>
      <c r="J98" t="s">
        <v>235</v>
      </c>
      <c r="K98">
        <v>0</v>
      </c>
      <c r="L98" s="83">
        <v>43321</v>
      </c>
      <c r="M98">
        <v>0</v>
      </c>
      <c r="N98" t="s">
        <v>18801</v>
      </c>
      <c r="O98" t="s">
        <v>18802</v>
      </c>
    </row>
    <row r="99" spans="1:15" x14ac:dyDescent="0.2">
      <c r="A99" t="s">
        <v>18931</v>
      </c>
      <c r="B99" t="s">
        <v>18717</v>
      </c>
      <c r="C99">
        <v>23.08</v>
      </c>
      <c r="D99">
        <v>0</v>
      </c>
      <c r="E99">
        <v>0</v>
      </c>
      <c r="F99">
        <v>0</v>
      </c>
      <c r="G99">
        <v>0</v>
      </c>
      <c r="H99" s="45">
        <v>2200.9</v>
      </c>
      <c r="I99" t="s">
        <v>17630</v>
      </c>
      <c r="J99" t="s">
        <v>164</v>
      </c>
      <c r="K99">
        <v>0</v>
      </c>
      <c r="L99" s="83">
        <v>43321</v>
      </c>
      <c r="M99">
        <v>0</v>
      </c>
      <c r="N99" t="s">
        <v>18803</v>
      </c>
      <c r="O99" t="s">
        <v>18804</v>
      </c>
    </row>
    <row r="100" spans="1:15" x14ac:dyDescent="0.2">
      <c r="A100" t="s">
        <v>18913</v>
      </c>
      <c r="B100" t="s">
        <v>15764</v>
      </c>
      <c r="C100">
        <v>34.57</v>
      </c>
      <c r="D100">
        <v>0</v>
      </c>
      <c r="E100">
        <v>0</v>
      </c>
      <c r="F100">
        <v>0</v>
      </c>
      <c r="G100">
        <v>0</v>
      </c>
      <c r="H100">
        <v>-958.56</v>
      </c>
      <c r="I100" t="s">
        <v>17630</v>
      </c>
      <c r="J100" t="s">
        <v>164</v>
      </c>
      <c r="K100">
        <v>0</v>
      </c>
      <c r="L100" s="83">
        <v>43321</v>
      </c>
      <c r="M100">
        <v>0</v>
      </c>
      <c r="N100" t="s">
        <v>15808</v>
      </c>
      <c r="O100" t="s">
        <v>15809</v>
      </c>
    </row>
    <row r="101" spans="1:15" x14ac:dyDescent="0.2">
      <c r="A101" t="s">
        <v>18911</v>
      </c>
      <c r="B101" t="s">
        <v>1315</v>
      </c>
      <c r="C101">
        <v>51.75</v>
      </c>
      <c r="D101">
        <v>0</v>
      </c>
      <c r="E101">
        <v>0</v>
      </c>
      <c r="F101">
        <v>0</v>
      </c>
      <c r="G101">
        <v>0</v>
      </c>
      <c r="H101">
        <v>734.93</v>
      </c>
      <c r="I101" t="s">
        <v>17630</v>
      </c>
      <c r="J101" t="s">
        <v>164</v>
      </c>
      <c r="K101">
        <v>0</v>
      </c>
      <c r="L101" s="83">
        <v>43321</v>
      </c>
      <c r="M101">
        <v>0</v>
      </c>
      <c r="N101" t="s">
        <v>1538</v>
      </c>
      <c r="O101" t="s">
        <v>1539</v>
      </c>
    </row>
    <row r="102" spans="1:15" x14ac:dyDescent="0.2">
      <c r="A102" t="s">
        <v>18912</v>
      </c>
      <c r="B102" t="s">
        <v>2857</v>
      </c>
      <c r="C102">
        <v>27.8</v>
      </c>
      <c r="D102">
        <v>0</v>
      </c>
      <c r="E102">
        <v>0</v>
      </c>
      <c r="F102">
        <v>0</v>
      </c>
      <c r="G102">
        <v>0</v>
      </c>
      <c r="H102" s="45">
        <v>5986.89</v>
      </c>
      <c r="I102" t="s">
        <v>17630</v>
      </c>
      <c r="J102" t="s">
        <v>169</v>
      </c>
      <c r="K102">
        <v>0</v>
      </c>
      <c r="L102" s="83">
        <v>43321</v>
      </c>
      <c r="M102">
        <v>0</v>
      </c>
      <c r="N102" t="s">
        <v>177</v>
      </c>
      <c r="O102" t="s">
        <v>3024</v>
      </c>
    </row>
    <row r="103" spans="1:15" x14ac:dyDescent="0.2">
      <c r="A103" t="s">
        <v>18945</v>
      </c>
      <c r="B103" t="s">
        <v>17183</v>
      </c>
      <c r="C103">
        <v>44.86</v>
      </c>
      <c r="D103">
        <v>0</v>
      </c>
      <c r="E103">
        <v>0</v>
      </c>
      <c r="F103">
        <v>0</v>
      </c>
      <c r="G103">
        <v>0</v>
      </c>
      <c r="H103">
        <v>-520.83000000000004</v>
      </c>
      <c r="I103" t="s">
        <v>17630</v>
      </c>
      <c r="J103" t="s">
        <v>200</v>
      </c>
      <c r="K103">
        <v>0</v>
      </c>
      <c r="L103" s="83">
        <v>43321</v>
      </c>
      <c r="M103">
        <v>0</v>
      </c>
      <c r="N103" t="s">
        <v>1657</v>
      </c>
      <c r="O103" t="s">
        <v>1658</v>
      </c>
    </row>
    <row r="104" spans="1:15" x14ac:dyDescent="0.2">
      <c r="A104" t="s">
        <v>18949</v>
      </c>
      <c r="B104" t="s">
        <v>11100</v>
      </c>
      <c r="C104">
        <v>16.55</v>
      </c>
      <c r="D104">
        <v>0</v>
      </c>
      <c r="E104">
        <v>0</v>
      </c>
      <c r="F104">
        <v>0</v>
      </c>
      <c r="G104">
        <v>0</v>
      </c>
      <c r="H104" s="45">
        <v>-20350.2</v>
      </c>
      <c r="I104" t="s">
        <v>17630</v>
      </c>
      <c r="J104" t="s">
        <v>164</v>
      </c>
      <c r="K104">
        <v>0</v>
      </c>
      <c r="L104" s="83">
        <v>43321</v>
      </c>
      <c r="M104">
        <v>0</v>
      </c>
      <c r="N104" t="s">
        <v>11161</v>
      </c>
      <c r="O104" t="s">
        <v>11162</v>
      </c>
    </row>
    <row r="105" spans="1:15" x14ac:dyDescent="0.2">
      <c r="A105" t="s">
        <v>18932</v>
      </c>
      <c r="B105" t="s">
        <v>1698</v>
      </c>
      <c r="C105">
        <v>46.94</v>
      </c>
      <c r="D105">
        <v>0</v>
      </c>
      <c r="E105">
        <v>0</v>
      </c>
      <c r="F105">
        <v>0</v>
      </c>
      <c r="G105">
        <v>0</v>
      </c>
      <c r="H105" s="45">
        <v>2350.4299999999998</v>
      </c>
      <c r="I105" t="s">
        <v>17630</v>
      </c>
      <c r="J105" t="s">
        <v>164</v>
      </c>
      <c r="K105">
        <v>0</v>
      </c>
      <c r="L105" s="83">
        <v>43321</v>
      </c>
      <c r="M105">
        <v>0</v>
      </c>
      <c r="N105">
        <v>985817105</v>
      </c>
      <c r="O105" t="s">
        <v>1742</v>
      </c>
    </row>
    <row r="106" spans="1:15" x14ac:dyDescent="0.2">
      <c r="A106" t="s">
        <v>18878</v>
      </c>
      <c r="B106" t="s">
        <v>2686</v>
      </c>
      <c r="C106">
        <v>42.28</v>
      </c>
      <c r="D106">
        <v>0</v>
      </c>
      <c r="E106">
        <v>0</v>
      </c>
      <c r="F106">
        <v>0</v>
      </c>
      <c r="G106">
        <v>0</v>
      </c>
      <c r="H106">
        <v>-883.44</v>
      </c>
      <c r="I106" t="s">
        <v>17630</v>
      </c>
      <c r="J106" t="s">
        <v>164</v>
      </c>
      <c r="K106">
        <v>0</v>
      </c>
      <c r="L106" s="83">
        <v>43320</v>
      </c>
      <c r="M106">
        <v>0</v>
      </c>
      <c r="N106" t="s">
        <v>2724</v>
      </c>
      <c r="O106" t="s">
        <v>2725</v>
      </c>
    </row>
    <row r="107" spans="1:15" x14ac:dyDescent="0.2">
      <c r="A107" t="s">
        <v>18857</v>
      </c>
      <c r="B107" t="s">
        <v>1817</v>
      </c>
      <c r="C107">
        <v>106.27500000000001</v>
      </c>
      <c r="D107">
        <v>0</v>
      </c>
      <c r="E107">
        <v>0</v>
      </c>
      <c r="F107">
        <v>0</v>
      </c>
      <c r="G107">
        <v>0</v>
      </c>
      <c r="H107" s="45">
        <v>3590.39</v>
      </c>
      <c r="I107" t="s">
        <v>17630</v>
      </c>
      <c r="J107" t="s">
        <v>186</v>
      </c>
      <c r="K107">
        <v>0</v>
      </c>
      <c r="L107" s="83">
        <v>43320</v>
      </c>
      <c r="M107">
        <v>0</v>
      </c>
      <c r="N107" t="s">
        <v>1868</v>
      </c>
      <c r="O107">
        <v>2331430</v>
      </c>
    </row>
    <row r="108" spans="1:15" x14ac:dyDescent="0.2">
      <c r="A108" t="s">
        <v>18872</v>
      </c>
      <c r="B108" t="s">
        <v>15747</v>
      </c>
      <c r="C108">
        <v>81.459999999999994</v>
      </c>
      <c r="D108">
        <v>0</v>
      </c>
      <c r="E108">
        <v>0</v>
      </c>
      <c r="F108">
        <v>0</v>
      </c>
      <c r="G108">
        <v>0</v>
      </c>
      <c r="H108" s="45">
        <v>-3325.89</v>
      </c>
      <c r="I108" t="s">
        <v>17630</v>
      </c>
      <c r="J108" t="s">
        <v>169</v>
      </c>
      <c r="K108">
        <v>0</v>
      </c>
      <c r="L108" s="83">
        <v>43320</v>
      </c>
      <c r="M108">
        <v>0</v>
      </c>
      <c r="N108">
        <v>32724106</v>
      </c>
      <c r="O108" t="s">
        <v>15751</v>
      </c>
    </row>
    <row r="109" spans="1:15" x14ac:dyDescent="0.2">
      <c r="A109" t="s">
        <v>18861</v>
      </c>
      <c r="B109" t="s">
        <v>1070</v>
      </c>
      <c r="C109">
        <v>37.67</v>
      </c>
      <c r="D109">
        <v>0</v>
      </c>
      <c r="E109">
        <v>0</v>
      </c>
      <c r="F109">
        <v>0</v>
      </c>
      <c r="G109">
        <v>0</v>
      </c>
      <c r="H109" s="45">
        <v>-3284.77</v>
      </c>
      <c r="I109" t="s">
        <v>17630</v>
      </c>
      <c r="J109" t="s">
        <v>190</v>
      </c>
      <c r="K109">
        <v>0</v>
      </c>
      <c r="L109" s="83">
        <v>43320</v>
      </c>
      <c r="M109">
        <v>0</v>
      </c>
      <c r="N109">
        <v>73685109</v>
      </c>
      <c r="O109" t="s">
        <v>1416</v>
      </c>
    </row>
    <row r="110" spans="1:15" x14ac:dyDescent="0.2">
      <c r="A110" t="s">
        <v>18858</v>
      </c>
      <c r="B110" t="s">
        <v>3152</v>
      </c>
      <c r="C110">
        <v>319.87</v>
      </c>
      <c r="D110">
        <v>0</v>
      </c>
      <c r="E110">
        <v>0</v>
      </c>
      <c r="F110">
        <v>0</v>
      </c>
      <c r="G110">
        <v>0</v>
      </c>
      <c r="H110" s="45">
        <v>-1230.94</v>
      </c>
      <c r="I110" t="s">
        <v>17630</v>
      </c>
      <c r="J110" t="s">
        <v>169</v>
      </c>
      <c r="K110">
        <v>0</v>
      </c>
      <c r="L110" s="83">
        <v>43320</v>
      </c>
      <c r="M110">
        <v>0</v>
      </c>
      <c r="N110">
        <v>90572207</v>
      </c>
      <c r="O110">
        <v>2098508</v>
      </c>
    </row>
    <row r="111" spans="1:15" x14ac:dyDescent="0.2">
      <c r="A111" t="s">
        <v>18877</v>
      </c>
      <c r="B111" t="s">
        <v>14148</v>
      </c>
      <c r="C111">
        <v>35.17</v>
      </c>
      <c r="D111">
        <v>0</v>
      </c>
      <c r="E111">
        <v>0</v>
      </c>
      <c r="F111">
        <v>0</v>
      </c>
      <c r="G111">
        <v>0</v>
      </c>
      <c r="H111" s="45">
        <v>-3882.4</v>
      </c>
      <c r="I111" t="s">
        <v>17630</v>
      </c>
      <c r="J111" t="s">
        <v>169</v>
      </c>
      <c r="K111">
        <v>0</v>
      </c>
      <c r="L111" s="83">
        <v>43320</v>
      </c>
      <c r="M111">
        <v>0</v>
      </c>
      <c r="N111" t="s">
        <v>14162</v>
      </c>
      <c r="O111" t="s">
        <v>14163</v>
      </c>
    </row>
    <row r="112" spans="1:15" x14ac:dyDescent="0.2">
      <c r="A112" t="s">
        <v>18809</v>
      </c>
      <c r="B112" t="s">
        <v>16473</v>
      </c>
      <c r="C112">
        <v>38.674999999999997</v>
      </c>
      <c r="D112">
        <v>0</v>
      </c>
      <c r="E112">
        <v>0</v>
      </c>
      <c r="F112">
        <v>0</v>
      </c>
      <c r="G112">
        <v>0</v>
      </c>
      <c r="H112" s="45">
        <v>-70257.820000000007</v>
      </c>
      <c r="I112" t="s">
        <v>17573</v>
      </c>
      <c r="J112" t="s">
        <v>190</v>
      </c>
      <c r="K112">
        <v>0</v>
      </c>
      <c r="L112" s="83">
        <v>43320</v>
      </c>
      <c r="M112">
        <v>0</v>
      </c>
      <c r="N112" t="s">
        <v>16502</v>
      </c>
      <c r="O112" t="s">
        <v>16503</v>
      </c>
    </row>
    <row r="113" spans="1:15" x14ac:dyDescent="0.2">
      <c r="A113" t="s">
        <v>18875</v>
      </c>
      <c r="B113" t="s">
        <v>4834</v>
      </c>
      <c r="C113">
        <v>34.08</v>
      </c>
      <c r="D113">
        <v>0</v>
      </c>
      <c r="E113">
        <v>0</v>
      </c>
      <c r="F113">
        <v>0</v>
      </c>
      <c r="G113">
        <v>0</v>
      </c>
      <c r="H113" s="45">
        <v>-1192.48</v>
      </c>
      <c r="I113" t="s">
        <v>17630</v>
      </c>
      <c r="J113" t="s">
        <v>190</v>
      </c>
      <c r="K113">
        <v>0</v>
      </c>
      <c r="L113" s="83">
        <v>43320</v>
      </c>
      <c r="M113">
        <v>0</v>
      </c>
      <c r="N113">
        <v>53774105</v>
      </c>
      <c r="O113" t="s">
        <v>4867</v>
      </c>
    </row>
    <row r="114" spans="1:15" x14ac:dyDescent="0.2">
      <c r="A114" t="s">
        <v>18840</v>
      </c>
      <c r="B114" t="s">
        <v>10563</v>
      </c>
      <c r="C114">
        <v>19.555</v>
      </c>
      <c r="D114">
        <v>0</v>
      </c>
      <c r="E114">
        <v>0</v>
      </c>
      <c r="F114">
        <v>0</v>
      </c>
      <c r="G114">
        <v>0</v>
      </c>
      <c r="H114" s="45">
        <v>-12705.01</v>
      </c>
      <c r="I114" t="s">
        <v>17630</v>
      </c>
      <c r="J114" t="s">
        <v>169</v>
      </c>
      <c r="K114">
        <v>0</v>
      </c>
      <c r="L114" s="83">
        <v>43320</v>
      </c>
      <c r="M114">
        <v>0</v>
      </c>
      <c r="N114">
        <v>140755109</v>
      </c>
      <c r="O114" t="s">
        <v>10575</v>
      </c>
    </row>
    <row r="115" spans="1:15" x14ac:dyDescent="0.2">
      <c r="A115" t="s">
        <v>18883</v>
      </c>
      <c r="B115" t="s">
        <v>842</v>
      </c>
      <c r="C115">
        <v>29.3</v>
      </c>
      <c r="D115">
        <v>0</v>
      </c>
      <c r="E115">
        <v>0</v>
      </c>
      <c r="F115">
        <v>0</v>
      </c>
      <c r="G115">
        <v>0</v>
      </c>
      <c r="H115" s="45">
        <v>17810.3</v>
      </c>
      <c r="I115" t="s">
        <v>17630</v>
      </c>
      <c r="J115" t="s">
        <v>164</v>
      </c>
      <c r="K115">
        <v>0</v>
      </c>
      <c r="L115" s="83">
        <v>43320</v>
      </c>
      <c r="M115">
        <v>0</v>
      </c>
      <c r="N115">
        <v>157210105</v>
      </c>
      <c r="O115">
        <v>2986937</v>
      </c>
    </row>
    <row r="116" spans="1:15" x14ac:dyDescent="0.2">
      <c r="A116" t="s">
        <v>18817</v>
      </c>
      <c r="B116" t="s">
        <v>3369</v>
      </c>
      <c r="C116">
        <v>26.125</v>
      </c>
      <c r="D116">
        <v>0</v>
      </c>
      <c r="E116">
        <v>0</v>
      </c>
      <c r="F116">
        <v>0</v>
      </c>
      <c r="G116">
        <v>0</v>
      </c>
      <c r="H116" s="45">
        <v>17792.5</v>
      </c>
      <c r="I116" t="s">
        <v>17573</v>
      </c>
      <c r="J116" t="s">
        <v>200</v>
      </c>
      <c r="K116">
        <v>0</v>
      </c>
      <c r="L116" s="83">
        <v>43320</v>
      </c>
      <c r="M116">
        <v>0</v>
      </c>
      <c r="N116">
        <v>171604101</v>
      </c>
      <c r="O116" t="s">
        <v>3384</v>
      </c>
    </row>
    <row r="117" spans="1:15" x14ac:dyDescent="0.2">
      <c r="A117" t="s">
        <v>18852</v>
      </c>
      <c r="B117" t="s">
        <v>2674</v>
      </c>
      <c r="C117">
        <v>64.784999999999997</v>
      </c>
      <c r="D117">
        <v>0</v>
      </c>
      <c r="E117">
        <v>0</v>
      </c>
      <c r="F117">
        <v>0</v>
      </c>
      <c r="G117">
        <v>0</v>
      </c>
      <c r="H117" s="45">
        <v>-7462.2</v>
      </c>
      <c r="I117" t="s">
        <v>17630</v>
      </c>
      <c r="J117" t="s">
        <v>182</v>
      </c>
      <c r="K117">
        <v>0</v>
      </c>
      <c r="L117" s="83">
        <v>43320</v>
      </c>
      <c r="M117">
        <v>0</v>
      </c>
      <c r="N117">
        <v>212015101</v>
      </c>
      <c r="O117" t="s">
        <v>2740</v>
      </c>
    </row>
    <row r="118" spans="1:15" x14ac:dyDescent="0.2">
      <c r="A118" t="s">
        <v>18879</v>
      </c>
      <c r="B118" t="s">
        <v>14044</v>
      </c>
      <c r="C118">
        <v>47.07</v>
      </c>
      <c r="D118">
        <v>0</v>
      </c>
      <c r="E118">
        <v>0</v>
      </c>
      <c r="F118">
        <v>0</v>
      </c>
      <c r="G118">
        <v>0</v>
      </c>
      <c r="H118" s="45">
        <v>-1358.85</v>
      </c>
      <c r="I118" t="s">
        <v>17630</v>
      </c>
      <c r="J118" t="s">
        <v>169</v>
      </c>
      <c r="K118">
        <v>0</v>
      </c>
      <c r="L118" s="83">
        <v>43320</v>
      </c>
      <c r="M118">
        <v>0</v>
      </c>
      <c r="N118" t="s">
        <v>177</v>
      </c>
      <c r="O118" t="s">
        <v>14068</v>
      </c>
    </row>
    <row r="119" spans="1:15" x14ac:dyDescent="0.2">
      <c r="A119" t="s">
        <v>18863</v>
      </c>
      <c r="B119" t="s">
        <v>2002</v>
      </c>
      <c r="C119">
        <v>53.52</v>
      </c>
      <c r="D119">
        <v>0</v>
      </c>
      <c r="E119">
        <v>0</v>
      </c>
      <c r="F119">
        <v>0</v>
      </c>
      <c r="G119">
        <v>0</v>
      </c>
      <c r="H119">
        <v>-63.89</v>
      </c>
      <c r="I119" t="s">
        <v>17630</v>
      </c>
      <c r="J119" t="s">
        <v>164</v>
      </c>
      <c r="K119">
        <v>0</v>
      </c>
      <c r="L119" s="83">
        <v>43320</v>
      </c>
      <c r="M119">
        <v>0</v>
      </c>
      <c r="N119" t="s">
        <v>2034</v>
      </c>
      <c r="O119" t="s">
        <v>2035</v>
      </c>
    </row>
    <row r="120" spans="1:15" x14ac:dyDescent="0.2">
      <c r="A120" t="s">
        <v>18839</v>
      </c>
      <c r="B120" t="s">
        <v>12618</v>
      </c>
      <c r="C120">
        <v>34.575000000000003</v>
      </c>
      <c r="D120">
        <v>0</v>
      </c>
      <c r="E120">
        <v>0</v>
      </c>
      <c r="F120">
        <v>0</v>
      </c>
      <c r="G120">
        <v>0</v>
      </c>
      <c r="H120" s="45">
        <v>-8238.26</v>
      </c>
      <c r="I120" t="s">
        <v>17630</v>
      </c>
      <c r="J120" t="s">
        <v>169</v>
      </c>
      <c r="K120">
        <v>0</v>
      </c>
      <c r="L120" s="83">
        <v>43320</v>
      </c>
      <c r="M120">
        <v>0</v>
      </c>
      <c r="N120">
        <v>232109108</v>
      </c>
      <c r="O120">
        <v>2839741</v>
      </c>
    </row>
    <row r="121" spans="1:15" x14ac:dyDescent="0.2">
      <c r="A121" t="s">
        <v>18874</v>
      </c>
      <c r="B121" t="s">
        <v>13951</v>
      </c>
      <c r="C121">
        <v>20.5</v>
      </c>
      <c r="D121">
        <v>0</v>
      </c>
      <c r="E121">
        <v>0</v>
      </c>
      <c r="F121">
        <v>0</v>
      </c>
      <c r="G121">
        <v>0</v>
      </c>
      <c r="H121" s="45">
        <v>5955.95</v>
      </c>
      <c r="I121" t="s">
        <v>17630</v>
      </c>
      <c r="J121" t="s">
        <v>200</v>
      </c>
      <c r="K121">
        <v>0</v>
      </c>
      <c r="L121" s="83">
        <v>43320</v>
      </c>
      <c r="M121">
        <v>0</v>
      </c>
      <c r="N121" t="s">
        <v>13987</v>
      </c>
      <c r="O121" t="s">
        <v>13988</v>
      </c>
    </row>
    <row r="122" spans="1:15" x14ac:dyDescent="0.2">
      <c r="A122" t="s">
        <v>18842</v>
      </c>
      <c r="B122" t="s">
        <v>5384</v>
      </c>
      <c r="C122">
        <v>79.385000000000005</v>
      </c>
      <c r="D122">
        <v>0</v>
      </c>
      <c r="E122">
        <v>0</v>
      </c>
      <c r="F122">
        <v>0</v>
      </c>
      <c r="G122">
        <v>0</v>
      </c>
      <c r="H122" s="45">
        <v>-10170.219999999999</v>
      </c>
      <c r="I122" t="s">
        <v>17630</v>
      </c>
      <c r="J122" t="s">
        <v>169</v>
      </c>
      <c r="K122">
        <v>0</v>
      </c>
      <c r="L122" s="83">
        <v>43320</v>
      </c>
      <c r="M122">
        <v>0</v>
      </c>
      <c r="N122">
        <v>269796108</v>
      </c>
      <c r="O122" t="s">
        <v>5470</v>
      </c>
    </row>
    <row r="123" spans="1:15" x14ac:dyDescent="0.2">
      <c r="A123" t="s">
        <v>18885</v>
      </c>
      <c r="B123" t="s">
        <v>1310</v>
      </c>
      <c r="C123">
        <v>86.94</v>
      </c>
      <c r="D123">
        <v>0</v>
      </c>
      <c r="E123">
        <v>0</v>
      </c>
      <c r="F123">
        <v>0</v>
      </c>
      <c r="G123">
        <v>0</v>
      </c>
      <c r="H123" s="45">
        <v>-1377.33</v>
      </c>
      <c r="I123" t="s">
        <v>17630</v>
      </c>
      <c r="J123" t="s">
        <v>169</v>
      </c>
      <c r="K123">
        <v>0</v>
      </c>
      <c r="L123" s="83">
        <v>43320</v>
      </c>
      <c r="M123">
        <v>0</v>
      </c>
      <c r="N123" t="s">
        <v>1490</v>
      </c>
      <c r="O123" t="s">
        <v>1491</v>
      </c>
    </row>
    <row r="124" spans="1:15" x14ac:dyDescent="0.2">
      <c r="A124" t="s">
        <v>18860</v>
      </c>
      <c r="B124" t="s">
        <v>3176</v>
      </c>
      <c r="C124">
        <v>58.924999999999997</v>
      </c>
      <c r="D124">
        <v>0</v>
      </c>
      <c r="E124">
        <v>0</v>
      </c>
      <c r="F124">
        <v>0</v>
      </c>
      <c r="G124">
        <v>0</v>
      </c>
      <c r="H124">
        <v>185.63</v>
      </c>
      <c r="I124" t="s">
        <v>17630</v>
      </c>
      <c r="J124" t="s">
        <v>164</v>
      </c>
      <c r="K124">
        <v>0</v>
      </c>
      <c r="L124" s="83">
        <v>43320</v>
      </c>
      <c r="M124">
        <v>0</v>
      </c>
      <c r="N124" t="s">
        <v>3288</v>
      </c>
      <c r="O124" t="s">
        <v>3289</v>
      </c>
    </row>
    <row r="125" spans="1:15" x14ac:dyDescent="0.2">
      <c r="A125" t="s">
        <v>18871</v>
      </c>
      <c r="B125" t="s">
        <v>2083</v>
      </c>
      <c r="C125">
        <v>24.51</v>
      </c>
      <c r="D125">
        <v>0</v>
      </c>
      <c r="E125">
        <v>0</v>
      </c>
      <c r="F125">
        <v>0</v>
      </c>
      <c r="G125">
        <v>0</v>
      </c>
      <c r="H125">
        <v>-983.04</v>
      </c>
      <c r="I125" t="s">
        <v>17630</v>
      </c>
      <c r="J125" t="s">
        <v>200</v>
      </c>
      <c r="K125">
        <v>0</v>
      </c>
      <c r="L125" s="83">
        <v>43320</v>
      </c>
      <c r="M125">
        <v>0</v>
      </c>
      <c r="N125" t="s">
        <v>2161</v>
      </c>
      <c r="O125" t="s">
        <v>2162</v>
      </c>
    </row>
    <row r="126" spans="1:15" x14ac:dyDescent="0.2">
      <c r="A126" t="s">
        <v>18825</v>
      </c>
      <c r="B126" t="s">
        <v>10613</v>
      </c>
      <c r="C126">
        <v>51.55</v>
      </c>
      <c r="D126">
        <v>0</v>
      </c>
      <c r="E126">
        <v>0</v>
      </c>
      <c r="F126">
        <v>0</v>
      </c>
      <c r="G126">
        <v>0</v>
      </c>
      <c r="H126" s="45">
        <v>-3979.78</v>
      </c>
      <c r="I126" t="s">
        <v>17573</v>
      </c>
      <c r="J126" t="s">
        <v>200</v>
      </c>
      <c r="K126">
        <v>0</v>
      </c>
      <c r="L126" s="83">
        <v>43320</v>
      </c>
      <c r="M126">
        <v>0</v>
      </c>
      <c r="N126">
        <v>135086106</v>
      </c>
      <c r="O126" t="s">
        <v>10614</v>
      </c>
    </row>
    <row r="127" spans="1:15" x14ac:dyDescent="0.2">
      <c r="A127" t="s">
        <v>18864</v>
      </c>
      <c r="B127" t="s">
        <v>18639</v>
      </c>
      <c r="C127">
        <v>16.274999999999999</v>
      </c>
      <c r="D127">
        <v>0</v>
      </c>
      <c r="E127">
        <v>0</v>
      </c>
      <c r="F127">
        <v>0</v>
      </c>
      <c r="G127">
        <v>0</v>
      </c>
      <c r="H127" s="45">
        <v>1762.07</v>
      </c>
      <c r="I127" t="s">
        <v>17630</v>
      </c>
      <c r="J127" t="s">
        <v>200</v>
      </c>
      <c r="K127">
        <v>0</v>
      </c>
      <c r="L127" s="83">
        <v>43320</v>
      </c>
      <c r="M127">
        <v>0</v>
      </c>
      <c r="N127">
        <v>389375106</v>
      </c>
      <c r="O127">
        <v>2390817</v>
      </c>
    </row>
    <row r="128" spans="1:15" x14ac:dyDescent="0.2">
      <c r="A128" t="s">
        <v>18849</v>
      </c>
      <c r="B128" t="s">
        <v>100</v>
      </c>
      <c r="C128">
        <v>99.734999999999999</v>
      </c>
      <c r="D128">
        <v>0</v>
      </c>
      <c r="E128">
        <v>0</v>
      </c>
      <c r="F128">
        <v>0</v>
      </c>
      <c r="G128">
        <v>0</v>
      </c>
      <c r="H128" s="45">
        <v>4466.42</v>
      </c>
      <c r="I128" t="s">
        <v>17630</v>
      </c>
      <c r="J128" t="s">
        <v>169</v>
      </c>
      <c r="K128">
        <v>0</v>
      </c>
      <c r="L128" s="83">
        <v>43320</v>
      </c>
      <c r="M128">
        <v>0</v>
      </c>
      <c r="N128">
        <v>405024100</v>
      </c>
      <c r="O128">
        <v>2401195</v>
      </c>
    </row>
    <row r="129" spans="1:15" x14ac:dyDescent="0.2">
      <c r="A129" t="s">
        <v>18873</v>
      </c>
      <c r="B129" t="s">
        <v>13952</v>
      </c>
      <c r="C129">
        <v>17.25</v>
      </c>
      <c r="D129">
        <v>0</v>
      </c>
      <c r="E129">
        <v>0</v>
      </c>
      <c r="F129">
        <v>0</v>
      </c>
      <c r="G129">
        <v>0</v>
      </c>
      <c r="H129" s="45">
        <v>-4585.24</v>
      </c>
      <c r="I129" t="s">
        <v>17630</v>
      </c>
      <c r="J129" t="s">
        <v>169</v>
      </c>
      <c r="K129">
        <v>0</v>
      </c>
      <c r="L129" s="83">
        <v>43320</v>
      </c>
      <c r="M129">
        <v>0</v>
      </c>
      <c r="N129" t="s">
        <v>13998</v>
      </c>
      <c r="O129">
        <v>2975098</v>
      </c>
    </row>
    <row r="130" spans="1:15" x14ac:dyDescent="0.2">
      <c r="A130" t="s">
        <v>18835</v>
      </c>
      <c r="B130" t="s">
        <v>13701</v>
      </c>
      <c r="C130">
        <v>21.734999999999999</v>
      </c>
      <c r="D130">
        <v>0</v>
      </c>
      <c r="E130">
        <v>0</v>
      </c>
      <c r="F130">
        <v>0</v>
      </c>
      <c r="G130">
        <v>0</v>
      </c>
      <c r="H130" s="45">
        <v>-41629.42</v>
      </c>
      <c r="I130" t="s">
        <v>17630</v>
      </c>
      <c r="J130" t="s">
        <v>164</v>
      </c>
      <c r="K130">
        <v>0</v>
      </c>
      <c r="L130" s="83">
        <v>43320</v>
      </c>
      <c r="M130">
        <v>0</v>
      </c>
      <c r="N130">
        <v>440894103</v>
      </c>
      <c r="O130" t="s">
        <v>13770</v>
      </c>
    </row>
    <row r="131" spans="1:15" x14ac:dyDescent="0.2">
      <c r="A131" t="s">
        <v>18881</v>
      </c>
      <c r="B131" t="s">
        <v>14753</v>
      </c>
      <c r="C131">
        <v>22.49</v>
      </c>
      <c r="D131">
        <v>0</v>
      </c>
      <c r="E131">
        <v>0</v>
      </c>
      <c r="F131">
        <v>0</v>
      </c>
      <c r="G131">
        <v>0</v>
      </c>
      <c r="H131" s="45">
        <v>-12472.2</v>
      </c>
      <c r="I131" t="s">
        <v>17630</v>
      </c>
      <c r="J131" t="s">
        <v>164</v>
      </c>
      <c r="K131">
        <v>0</v>
      </c>
      <c r="L131" s="83">
        <v>43320</v>
      </c>
      <c r="M131">
        <v>0</v>
      </c>
      <c r="N131" t="s">
        <v>177</v>
      </c>
      <c r="O131" t="s">
        <v>14780</v>
      </c>
    </row>
    <row r="132" spans="1:15" x14ac:dyDescent="0.2">
      <c r="A132" t="s">
        <v>18865</v>
      </c>
      <c r="B132" t="s">
        <v>5386</v>
      </c>
      <c r="C132">
        <v>227.11</v>
      </c>
      <c r="D132">
        <v>0</v>
      </c>
      <c r="E132">
        <v>0</v>
      </c>
      <c r="F132">
        <v>0</v>
      </c>
      <c r="G132">
        <v>0</v>
      </c>
      <c r="H132" s="45">
        <v>1872.73</v>
      </c>
      <c r="I132" t="s">
        <v>17630</v>
      </c>
      <c r="J132" t="s">
        <v>169</v>
      </c>
      <c r="K132">
        <v>0</v>
      </c>
      <c r="L132" s="83">
        <v>43320</v>
      </c>
      <c r="M132">
        <v>0</v>
      </c>
      <c r="N132" t="s">
        <v>5492</v>
      </c>
      <c r="O132" t="s">
        <v>5493</v>
      </c>
    </row>
    <row r="133" spans="1:15" x14ac:dyDescent="0.2">
      <c r="A133" t="s">
        <v>18844</v>
      </c>
      <c r="B133" t="s">
        <v>2815</v>
      </c>
      <c r="C133">
        <v>48.695</v>
      </c>
      <c r="D133">
        <v>0</v>
      </c>
      <c r="E133">
        <v>0</v>
      </c>
      <c r="F133">
        <v>0</v>
      </c>
      <c r="G133">
        <v>0</v>
      </c>
      <c r="H133" s="45">
        <v>-34411.53</v>
      </c>
      <c r="I133" t="s">
        <v>17630</v>
      </c>
      <c r="J133" t="s">
        <v>169</v>
      </c>
      <c r="K133">
        <v>0</v>
      </c>
      <c r="L133" s="83">
        <v>43320</v>
      </c>
      <c r="M133">
        <v>0</v>
      </c>
      <c r="N133">
        <v>462222100</v>
      </c>
      <c r="O133" t="s">
        <v>2957</v>
      </c>
    </row>
    <row r="134" spans="1:15" x14ac:dyDescent="0.2">
      <c r="A134" t="s">
        <v>18819</v>
      </c>
      <c r="B134" t="s">
        <v>1688</v>
      </c>
      <c r="C134">
        <v>80.36</v>
      </c>
      <c r="D134">
        <v>0</v>
      </c>
      <c r="E134">
        <v>0</v>
      </c>
      <c r="F134">
        <v>0</v>
      </c>
      <c r="G134">
        <v>0</v>
      </c>
      <c r="H134" s="45">
        <v>7506.86</v>
      </c>
      <c r="I134" t="s">
        <v>17573</v>
      </c>
      <c r="J134" t="s">
        <v>164</v>
      </c>
      <c r="K134">
        <v>0</v>
      </c>
      <c r="L134" s="83">
        <v>43320</v>
      </c>
      <c r="M134">
        <v>0</v>
      </c>
      <c r="N134" t="s">
        <v>1774</v>
      </c>
      <c r="O134" t="s">
        <v>1775</v>
      </c>
    </row>
    <row r="135" spans="1:15" x14ac:dyDescent="0.2">
      <c r="A135" t="s">
        <v>18826</v>
      </c>
      <c r="B135" t="s">
        <v>5550</v>
      </c>
      <c r="C135">
        <v>35.225000000000001</v>
      </c>
      <c r="D135">
        <v>0</v>
      </c>
      <c r="E135">
        <v>0</v>
      </c>
      <c r="F135">
        <v>0</v>
      </c>
      <c r="G135">
        <v>0</v>
      </c>
      <c r="H135" s="45">
        <v>-18603.75</v>
      </c>
      <c r="I135" t="s">
        <v>17573</v>
      </c>
      <c r="J135" t="s">
        <v>188</v>
      </c>
      <c r="K135">
        <v>0</v>
      </c>
      <c r="L135" s="83">
        <v>43320</v>
      </c>
      <c r="M135">
        <v>0</v>
      </c>
      <c r="N135" t="s">
        <v>5574</v>
      </c>
      <c r="O135" t="s">
        <v>5575</v>
      </c>
    </row>
    <row r="136" spans="1:15" x14ac:dyDescent="0.2">
      <c r="A136" t="s">
        <v>18859</v>
      </c>
      <c r="B136" t="s">
        <v>18830</v>
      </c>
      <c r="C136">
        <v>18.065000000000001</v>
      </c>
      <c r="D136">
        <v>0</v>
      </c>
      <c r="E136">
        <v>0</v>
      </c>
      <c r="F136">
        <v>0</v>
      </c>
      <c r="G136">
        <v>0</v>
      </c>
      <c r="H136">
        <v>518.96</v>
      </c>
      <c r="I136" t="s">
        <v>17630</v>
      </c>
      <c r="J136" t="s">
        <v>169</v>
      </c>
      <c r="K136">
        <v>0</v>
      </c>
      <c r="L136" s="83">
        <v>43320</v>
      </c>
      <c r="M136">
        <v>0</v>
      </c>
      <c r="N136" t="s">
        <v>18888</v>
      </c>
      <c r="O136" t="s">
        <v>18889</v>
      </c>
    </row>
    <row r="137" spans="1:15" x14ac:dyDescent="0.2">
      <c r="A137" t="s">
        <v>18856</v>
      </c>
      <c r="B137" t="s">
        <v>1577</v>
      </c>
      <c r="C137">
        <v>67.325000000000003</v>
      </c>
      <c r="D137">
        <v>0</v>
      </c>
      <c r="E137">
        <v>0</v>
      </c>
      <c r="F137">
        <v>0</v>
      </c>
      <c r="G137">
        <v>0</v>
      </c>
      <c r="H137" s="45">
        <v>-8125.89</v>
      </c>
      <c r="I137" t="s">
        <v>17630</v>
      </c>
      <c r="J137" t="s">
        <v>190</v>
      </c>
      <c r="K137">
        <v>0</v>
      </c>
      <c r="L137" s="83">
        <v>43320</v>
      </c>
      <c r="M137">
        <v>0</v>
      </c>
      <c r="N137">
        <v>625383104</v>
      </c>
      <c r="O137">
        <v>2609858</v>
      </c>
    </row>
    <row r="138" spans="1:15" x14ac:dyDescent="0.2">
      <c r="A138" t="s">
        <v>18870</v>
      </c>
      <c r="B138" t="s">
        <v>3595</v>
      </c>
      <c r="C138">
        <v>55.87</v>
      </c>
      <c r="D138">
        <v>0</v>
      </c>
      <c r="E138">
        <v>0</v>
      </c>
      <c r="F138">
        <v>0</v>
      </c>
      <c r="G138">
        <v>0</v>
      </c>
      <c r="H138" s="45">
        <v>-1172.17</v>
      </c>
      <c r="I138" t="s">
        <v>17630</v>
      </c>
      <c r="J138" t="s">
        <v>200</v>
      </c>
      <c r="K138">
        <v>0</v>
      </c>
      <c r="L138" s="83">
        <v>43320</v>
      </c>
      <c r="M138">
        <v>0</v>
      </c>
      <c r="N138" t="s">
        <v>3614</v>
      </c>
      <c r="O138" t="s">
        <v>3615</v>
      </c>
    </row>
    <row r="139" spans="1:15" x14ac:dyDescent="0.2">
      <c r="A139" t="s">
        <v>18810</v>
      </c>
      <c r="B139" t="s">
        <v>2602</v>
      </c>
      <c r="C139">
        <v>63.5</v>
      </c>
      <c r="D139">
        <v>0</v>
      </c>
      <c r="E139">
        <v>0</v>
      </c>
      <c r="F139">
        <v>0</v>
      </c>
      <c r="G139">
        <v>0</v>
      </c>
      <c r="H139" s="45">
        <v>-6800.17</v>
      </c>
      <c r="I139" t="s">
        <v>17573</v>
      </c>
      <c r="J139" t="s">
        <v>182</v>
      </c>
      <c r="K139">
        <v>0</v>
      </c>
      <c r="L139" s="83">
        <v>43320</v>
      </c>
      <c r="M139">
        <v>0</v>
      </c>
      <c r="N139" t="s">
        <v>2649</v>
      </c>
      <c r="O139">
        <v>2654364</v>
      </c>
    </row>
    <row r="140" spans="1:15" x14ac:dyDescent="0.2">
      <c r="A140" t="s">
        <v>18811</v>
      </c>
      <c r="B140" t="s">
        <v>5275</v>
      </c>
      <c r="C140">
        <v>84.08</v>
      </c>
      <c r="D140">
        <v>0</v>
      </c>
      <c r="E140">
        <v>0</v>
      </c>
      <c r="F140">
        <v>0</v>
      </c>
      <c r="G140">
        <v>0</v>
      </c>
      <c r="H140" s="45">
        <v>31285.61</v>
      </c>
      <c r="I140" t="s">
        <v>17573</v>
      </c>
      <c r="J140" t="s">
        <v>164</v>
      </c>
      <c r="K140">
        <v>0</v>
      </c>
      <c r="L140" s="83">
        <v>43320</v>
      </c>
      <c r="M140">
        <v>0</v>
      </c>
      <c r="N140">
        <v>595017104</v>
      </c>
      <c r="O140">
        <v>2592174</v>
      </c>
    </row>
    <row r="141" spans="1:15" x14ac:dyDescent="0.2">
      <c r="A141" t="s">
        <v>18843</v>
      </c>
      <c r="B141" t="s">
        <v>3417</v>
      </c>
      <c r="C141">
        <v>21.344999999999999</v>
      </c>
      <c r="D141">
        <v>0</v>
      </c>
      <c r="E141">
        <v>0</v>
      </c>
      <c r="F141">
        <v>0</v>
      </c>
      <c r="G141">
        <v>0</v>
      </c>
      <c r="H141" s="45">
        <v>-20940.099999999999</v>
      </c>
      <c r="I141" t="s">
        <v>17630</v>
      </c>
      <c r="J141" t="s">
        <v>169</v>
      </c>
      <c r="K141">
        <v>0</v>
      </c>
      <c r="L141" s="83">
        <v>43320</v>
      </c>
      <c r="M141">
        <v>0</v>
      </c>
      <c r="N141">
        <v>556099109</v>
      </c>
      <c r="O141" t="s">
        <v>3456</v>
      </c>
    </row>
    <row r="142" spans="1:15" x14ac:dyDescent="0.2">
      <c r="A142" t="s">
        <v>18868</v>
      </c>
      <c r="B142" t="s">
        <v>124</v>
      </c>
      <c r="C142">
        <v>31.69</v>
      </c>
      <c r="D142">
        <v>0</v>
      </c>
      <c r="E142">
        <v>0</v>
      </c>
      <c r="F142">
        <v>0</v>
      </c>
      <c r="G142">
        <v>0</v>
      </c>
      <c r="H142" s="45">
        <v>10105.33</v>
      </c>
      <c r="I142" t="s">
        <v>17630</v>
      </c>
      <c r="J142" t="s">
        <v>169</v>
      </c>
      <c r="K142">
        <v>0</v>
      </c>
      <c r="L142" s="83">
        <v>43320</v>
      </c>
      <c r="M142">
        <v>0</v>
      </c>
      <c r="N142" t="s">
        <v>177</v>
      </c>
      <c r="O142" t="s">
        <v>797</v>
      </c>
    </row>
    <row r="143" spans="1:15" x14ac:dyDescent="0.2">
      <c r="A143" t="s">
        <v>18838</v>
      </c>
      <c r="B143" t="s">
        <v>18829</v>
      </c>
      <c r="C143">
        <v>17.375</v>
      </c>
      <c r="D143">
        <v>0</v>
      </c>
      <c r="E143">
        <v>0</v>
      </c>
      <c r="F143">
        <v>0</v>
      </c>
      <c r="G143">
        <v>0</v>
      </c>
      <c r="H143" s="45">
        <v>10032.75</v>
      </c>
      <c r="I143" t="s">
        <v>17630</v>
      </c>
      <c r="J143" t="s">
        <v>164</v>
      </c>
      <c r="K143">
        <v>0</v>
      </c>
      <c r="L143" s="83">
        <v>43320</v>
      </c>
      <c r="M143">
        <v>0</v>
      </c>
      <c r="N143">
        <v>607525102</v>
      </c>
      <c r="O143" t="s">
        <v>18890</v>
      </c>
    </row>
    <row r="144" spans="1:15" x14ac:dyDescent="0.2">
      <c r="A144" t="s">
        <v>18814</v>
      </c>
      <c r="B144" t="s">
        <v>2866</v>
      </c>
      <c r="C144">
        <v>50.615000000000002</v>
      </c>
      <c r="D144">
        <v>0</v>
      </c>
      <c r="E144">
        <v>0</v>
      </c>
      <c r="F144">
        <v>0</v>
      </c>
      <c r="G144">
        <v>0</v>
      </c>
      <c r="H144" s="45">
        <v>-6208.14</v>
      </c>
      <c r="I144" t="s">
        <v>17573</v>
      </c>
      <c r="J144" t="s">
        <v>200</v>
      </c>
      <c r="K144">
        <v>0</v>
      </c>
      <c r="L144" s="83">
        <v>43320</v>
      </c>
      <c r="M144">
        <v>0</v>
      </c>
      <c r="N144" t="s">
        <v>177</v>
      </c>
      <c r="O144" t="s">
        <v>2971</v>
      </c>
    </row>
    <row r="145" spans="1:15" x14ac:dyDescent="0.2">
      <c r="A145" t="s">
        <v>18853</v>
      </c>
      <c r="B145" t="s">
        <v>5643</v>
      </c>
      <c r="C145">
        <v>105.765</v>
      </c>
      <c r="D145">
        <v>0</v>
      </c>
      <c r="E145">
        <v>0</v>
      </c>
      <c r="F145">
        <v>0</v>
      </c>
      <c r="G145">
        <v>0</v>
      </c>
      <c r="H145" s="45">
        <v>-5020.82</v>
      </c>
      <c r="I145" t="s">
        <v>17630</v>
      </c>
      <c r="J145" t="s">
        <v>164</v>
      </c>
      <c r="K145">
        <v>0</v>
      </c>
      <c r="L145" s="83">
        <v>43320</v>
      </c>
      <c r="M145">
        <v>0</v>
      </c>
      <c r="N145" t="s">
        <v>5681</v>
      </c>
      <c r="O145" t="s">
        <v>5682</v>
      </c>
    </row>
    <row r="146" spans="1:15" x14ac:dyDescent="0.2">
      <c r="A146" t="s">
        <v>18845</v>
      </c>
      <c r="B146" t="s">
        <v>4952</v>
      </c>
      <c r="C146">
        <v>45.524999999999999</v>
      </c>
      <c r="D146">
        <v>0</v>
      </c>
      <c r="E146">
        <v>0</v>
      </c>
      <c r="F146">
        <v>0</v>
      </c>
      <c r="G146">
        <v>0</v>
      </c>
      <c r="H146" s="45">
        <v>-3772.14</v>
      </c>
      <c r="I146" t="s">
        <v>17630</v>
      </c>
      <c r="J146" t="s">
        <v>822</v>
      </c>
      <c r="K146">
        <v>0</v>
      </c>
      <c r="L146" s="83">
        <v>43320</v>
      </c>
      <c r="M146">
        <v>0</v>
      </c>
      <c r="N146">
        <v>646025106</v>
      </c>
      <c r="O146">
        <v>2630513</v>
      </c>
    </row>
    <row r="147" spans="1:15" x14ac:dyDescent="0.2">
      <c r="A147" t="s">
        <v>18854</v>
      </c>
      <c r="B147" t="s">
        <v>9940</v>
      </c>
      <c r="C147">
        <v>88.125</v>
      </c>
      <c r="D147">
        <v>0</v>
      </c>
      <c r="E147">
        <v>0</v>
      </c>
      <c r="F147">
        <v>0</v>
      </c>
      <c r="G147">
        <v>0</v>
      </c>
      <c r="H147" s="45">
        <v>1545.35</v>
      </c>
      <c r="I147" t="s">
        <v>17630</v>
      </c>
      <c r="J147" t="s">
        <v>188</v>
      </c>
      <c r="K147">
        <v>0</v>
      </c>
      <c r="L147" s="83">
        <v>43320</v>
      </c>
      <c r="M147">
        <v>0</v>
      </c>
      <c r="N147">
        <v>640079109</v>
      </c>
      <c r="O147" t="s">
        <v>9964</v>
      </c>
    </row>
    <row r="148" spans="1:15" x14ac:dyDescent="0.2">
      <c r="A148" t="s">
        <v>18867</v>
      </c>
      <c r="B148" t="s">
        <v>18831</v>
      </c>
      <c r="C148">
        <v>17.77</v>
      </c>
      <c r="D148">
        <v>0</v>
      </c>
      <c r="E148">
        <v>0</v>
      </c>
      <c r="F148">
        <v>0</v>
      </c>
      <c r="G148">
        <v>0</v>
      </c>
      <c r="H148">
        <v>659.28</v>
      </c>
      <c r="I148" t="s">
        <v>17630</v>
      </c>
      <c r="J148" t="s">
        <v>169</v>
      </c>
      <c r="K148">
        <v>0</v>
      </c>
      <c r="L148" s="83">
        <v>43320</v>
      </c>
      <c r="M148">
        <v>0</v>
      </c>
      <c r="N148" t="s">
        <v>18891</v>
      </c>
      <c r="O148" t="s">
        <v>18892</v>
      </c>
    </row>
    <row r="149" spans="1:15" x14ac:dyDescent="0.2">
      <c r="A149" t="s">
        <v>18807</v>
      </c>
      <c r="B149" t="s">
        <v>2819</v>
      </c>
      <c r="C149">
        <v>119</v>
      </c>
      <c r="D149">
        <v>0</v>
      </c>
      <c r="E149">
        <v>0</v>
      </c>
      <c r="F149">
        <v>0</v>
      </c>
      <c r="G149">
        <v>0</v>
      </c>
      <c r="H149" s="45">
        <v>-41109.910000000003</v>
      </c>
      <c r="I149" t="s">
        <v>17573</v>
      </c>
      <c r="J149" t="s">
        <v>164</v>
      </c>
      <c r="K149">
        <v>0</v>
      </c>
      <c r="L149" s="83">
        <v>43320</v>
      </c>
      <c r="M149">
        <v>0</v>
      </c>
      <c r="N149" t="s">
        <v>2976</v>
      </c>
      <c r="O149">
        <v>2277880</v>
      </c>
    </row>
    <row r="150" spans="1:15" x14ac:dyDescent="0.2">
      <c r="A150" t="s">
        <v>18846</v>
      </c>
      <c r="B150" t="s">
        <v>1697</v>
      </c>
      <c r="C150">
        <v>14.105</v>
      </c>
      <c r="D150">
        <v>0</v>
      </c>
      <c r="E150">
        <v>0</v>
      </c>
      <c r="F150">
        <v>0</v>
      </c>
      <c r="G150">
        <v>0</v>
      </c>
      <c r="H150" s="45">
        <v>7596.7</v>
      </c>
      <c r="I150" t="s">
        <v>17630</v>
      </c>
      <c r="J150" t="s">
        <v>169</v>
      </c>
      <c r="K150">
        <v>0</v>
      </c>
      <c r="L150" s="83">
        <v>43320</v>
      </c>
      <c r="M150">
        <v>0</v>
      </c>
      <c r="N150">
        <v>690732102</v>
      </c>
      <c r="O150">
        <v>2665128</v>
      </c>
    </row>
    <row r="151" spans="1:15" x14ac:dyDescent="0.2">
      <c r="A151" t="s">
        <v>18886</v>
      </c>
      <c r="B151" t="s">
        <v>5274</v>
      </c>
      <c r="C151">
        <v>58.5</v>
      </c>
      <c r="D151">
        <v>0</v>
      </c>
      <c r="E151">
        <v>0</v>
      </c>
      <c r="F151">
        <v>0</v>
      </c>
      <c r="G151">
        <v>0</v>
      </c>
      <c r="H151" s="45">
        <v>9837.8700000000008</v>
      </c>
      <c r="I151" t="s">
        <v>17630</v>
      </c>
      <c r="J151" t="s">
        <v>169</v>
      </c>
      <c r="K151">
        <v>0</v>
      </c>
      <c r="L151" s="83">
        <v>43320</v>
      </c>
      <c r="M151">
        <v>0</v>
      </c>
      <c r="N151" t="s">
        <v>5367</v>
      </c>
      <c r="O151" t="s">
        <v>5368</v>
      </c>
    </row>
    <row r="152" spans="1:15" x14ac:dyDescent="0.2">
      <c r="A152" t="s">
        <v>18821</v>
      </c>
      <c r="B152" t="s">
        <v>1320</v>
      </c>
      <c r="C152">
        <v>67</v>
      </c>
      <c r="D152">
        <v>0</v>
      </c>
      <c r="E152">
        <v>0</v>
      </c>
      <c r="F152">
        <v>0</v>
      </c>
      <c r="G152">
        <v>0</v>
      </c>
      <c r="H152" s="45">
        <v>7171.84</v>
      </c>
      <c r="I152" t="s">
        <v>17573</v>
      </c>
      <c r="J152" t="s">
        <v>164</v>
      </c>
      <c r="K152">
        <v>0</v>
      </c>
      <c r="L152" s="83">
        <v>43320</v>
      </c>
      <c r="M152">
        <v>0</v>
      </c>
      <c r="N152" t="s">
        <v>1513</v>
      </c>
      <c r="O152" t="s">
        <v>1514</v>
      </c>
    </row>
    <row r="153" spans="1:15" x14ac:dyDescent="0.2">
      <c r="A153" t="s">
        <v>18848</v>
      </c>
      <c r="B153" t="s">
        <v>2685</v>
      </c>
      <c r="C153">
        <v>30.274999999999999</v>
      </c>
      <c r="D153">
        <v>0</v>
      </c>
      <c r="E153">
        <v>0</v>
      </c>
      <c r="F153">
        <v>0</v>
      </c>
      <c r="G153">
        <v>0</v>
      </c>
      <c r="H153" s="45">
        <v>1148.73</v>
      </c>
      <c r="I153" t="s">
        <v>17630</v>
      </c>
      <c r="J153" t="s">
        <v>182</v>
      </c>
      <c r="K153">
        <v>0</v>
      </c>
      <c r="L153" s="83">
        <v>43320</v>
      </c>
      <c r="M153">
        <v>0</v>
      </c>
      <c r="N153">
        <v>701877102</v>
      </c>
      <c r="O153" t="s">
        <v>2778</v>
      </c>
    </row>
    <row r="154" spans="1:15" x14ac:dyDescent="0.2">
      <c r="A154" t="s">
        <v>18812</v>
      </c>
      <c r="B154" t="s">
        <v>5590</v>
      </c>
      <c r="C154">
        <v>18.774999999999999</v>
      </c>
      <c r="D154">
        <v>0</v>
      </c>
      <c r="E154">
        <v>0</v>
      </c>
      <c r="F154">
        <v>0</v>
      </c>
      <c r="G154">
        <v>0</v>
      </c>
      <c r="H154" s="45">
        <v>-12670.49</v>
      </c>
      <c r="I154" t="s">
        <v>17573</v>
      </c>
      <c r="J154" t="s">
        <v>822</v>
      </c>
      <c r="K154">
        <v>0</v>
      </c>
      <c r="L154" s="83">
        <v>43320</v>
      </c>
      <c r="M154">
        <v>0</v>
      </c>
      <c r="N154" t="s">
        <v>5632</v>
      </c>
      <c r="O154" t="s">
        <v>5633</v>
      </c>
    </row>
    <row r="155" spans="1:15" x14ac:dyDescent="0.2">
      <c r="A155" t="s">
        <v>18824</v>
      </c>
      <c r="B155" t="s">
        <v>7327</v>
      </c>
      <c r="C155">
        <v>51.93</v>
      </c>
      <c r="D155">
        <v>0</v>
      </c>
      <c r="E155">
        <v>0</v>
      </c>
      <c r="F155">
        <v>0</v>
      </c>
      <c r="G155">
        <v>0</v>
      </c>
      <c r="H155" s="45">
        <v>20985.74</v>
      </c>
      <c r="I155" t="s">
        <v>17573</v>
      </c>
      <c r="J155" t="s">
        <v>200</v>
      </c>
      <c r="K155">
        <v>0</v>
      </c>
      <c r="L155" s="83">
        <v>43320</v>
      </c>
      <c r="M155">
        <v>0</v>
      </c>
      <c r="N155" t="s">
        <v>7340</v>
      </c>
      <c r="O155" t="s">
        <v>7341</v>
      </c>
    </row>
    <row r="156" spans="1:15" x14ac:dyDescent="0.2">
      <c r="A156" t="s">
        <v>18813</v>
      </c>
      <c r="B156" t="s">
        <v>6902</v>
      </c>
      <c r="C156">
        <v>15.074999999999999</v>
      </c>
      <c r="D156">
        <v>0</v>
      </c>
      <c r="E156">
        <v>0</v>
      </c>
      <c r="F156">
        <v>0</v>
      </c>
      <c r="G156">
        <v>0</v>
      </c>
      <c r="H156" s="45">
        <v>7767.45</v>
      </c>
      <c r="I156" t="s">
        <v>17573</v>
      </c>
      <c r="J156" t="s">
        <v>200</v>
      </c>
      <c r="K156">
        <v>0</v>
      </c>
      <c r="L156" s="83">
        <v>43320</v>
      </c>
      <c r="M156">
        <v>0</v>
      </c>
      <c r="N156">
        <v>702149105</v>
      </c>
      <c r="O156" t="s">
        <v>6979</v>
      </c>
    </row>
    <row r="157" spans="1:15" x14ac:dyDescent="0.2">
      <c r="A157" t="s">
        <v>18876</v>
      </c>
      <c r="B157" t="s">
        <v>15948</v>
      </c>
      <c r="C157">
        <v>16.559999999999999</v>
      </c>
      <c r="D157">
        <v>0</v>
      </c>
      <c r="E157">
        <v>0</v>
      </c>
      <c r="F157">
        <v>0</v>
      </c>
      <c r="G157">
        <v>0</v>
      </c>
      <c r="H157" s="45">
        <v>1171.52</v>
      </c>
      <c r="I157" t="s">
        <v>17630</v>
      </c>
      <c r="J157" t="s">
        <v>182</v>
      </c>
      <c r="K157">
        <v>0</v>
      </c>
      <c r="L157" s="83">
        <v>43320</v>
      </c>
      <c r="M157">
        <v>0</v>
      </c>
      <c r="N157" t="s">
        <v>15960</v>
      </c>
      <c r="O157" t="s">
        <v>15961</v>
      </c>
    </row>
    <row r="158" spans="1:15" x14ac:dyDescent="0.2">
      <c r="A158" t="s">
        <v>18832</v>
      </c>
      <c r="B158" t="s">
        <v>15600</v>
      </c>
      <c r="C158">
        <v>79.465000000000003</v>
      </c>
      <c r="D158">
        <v>0</v>
      </c>
      <c r="E158">
        <v>0</v>
      </c>
      <c r="F158">
        <v>0</v>
      </c>
      <c r="G158">
        <v>0</v>
      </c>
      <c r="H158" s="45">
        <v>8227.61</v>
      </c>
      <c r="I158" t="s">
        <v>17630</v>
      </c>
      <c r="J158" t="s">
        <v>182</v>
      </c>
      <c r="K158">
        <v>0</v>
      </c>
      <c r="L158" s="83">
        <v>43320</v>
      </c>
      <c r="M158">
        <v>0</v>
      </c>
      <c r="N158" t="s">
        <v>15670</v>
      </c>
      <c r="O158" t="s">
        <v>15671</v>
      </c>
    </row>
    <row r="159" spans="1:15" x14ac:dyDescent="0.2">
      <c r="A159" t="s">
        <v>18841</v>
      </c>
      <c r="B159" t="s">
        <v>6502</v>
      </c>
      <c r="C159">
        <v>186.16</v>
      </c>
      <c r="D159">
        <v>0</v>
      </c>
      <c r="E159">
        <v>0</v>
      </c>
      <c r="F159">
        <v>0</v>
      </c>
      <c r="G159">
        <v>0</v>
      </c>
      <c r="H159" s="45">
        <v>4201.63</v>
      </c>
      <c r="I159" t="s">
        <v>17630</v>
      </c>
      <c r="J159" t="s">
        <v>182</v>
      </c>
      <c r="K159">
        <v>0</v>
      </c>
      <c r="L159" s="83">
        <v>43320</v>
      </c>
      <c r="M159">
        <v>0</v>
      </c>
      <c r="N159">
        <v>723787107</v>
      </c>
      <c r="O159">
        <v>2690830</v>
      </c>
    </row>
    <row r="160" spans="1:15" x14ac:dyDescent="0.2">
      <c r="A160" t="s">
        <v>18887</v>
      </c>
      <c r="B160" t="s">
        <v>2585</v>
      </c>
      <c r="C160">
        <v>41.81</v>
      </c>
      <c r="D160">
        <v>0</v>
      </c>
      <c r="E160">
        <v>0</v>
      </c>
      <c r="F160">
        <v>0</v>
      </c>
      <c r="G160">
        <v>0</v>
      </c>
      <c r="H160" s="45">
        <v>31281.15</v>
      </c>
      <c r="I160" t="s">
        <v>17630</v>
      </c>
      <c r="J160" t="s">
        <v>200</v>
      </c>
      <c r="K160">
        <v>0</v>
      </c>
      <c r="L160" s="83">
        <v>43320</v>
      </c>
      <c r="M160">
        <v>0</v>
      </c>
      <c r="N160">
        <v>698813102</v>
      </c>
      <c r="O160">
        <v>2696117</v>
      </c>
    </row>
    <row r="161" spans="1:15" x14ac:dyDescent="0.2">
      <c r="A161" t="s">
        <v>18862</v>
      </c>
      <c r="B161" t="s">
        <v>10818</v>
      </c>
      <c r="C161">
        <v>69.650000000000006</v>
      </c>
      <c r="D161">
        <v>0</v>
      </c>
      <c r="E161">
        <v>0</v>
      </c>
      <c r="F161">
        <v>0</v>
      </c>
      <c r="G161">
        <v>0</v>
      </c>
      <c r="H161" s="45">
        <v>-4407.95</v>
      </c>
      <c r="I161" t="s">
        <v>17630</v>
      </c>
      <c r="J161" t="s">
        <v>169</v>
      </c>
      <c r="K161">
        <v>0</v>
      </c>
      <c r="L161" s="83">
        <v>43320</v>
      </c>
      <c r="M161">
        <v>0</v>
      </c>
      <c r="N161" t="s">
        <v>10844</v>
      </c>
      <c r="O161">
        <v>2717591</v>
      </c>
    </row>
    <row r="162" spans="1:15" x14ac:dyDescent="0.2">
      <c r="A162" t="s">
        <v>18847</v>
      </c>
      <c r="B162" t="s">
        <v>1998</v>
      </c>
      <c r="C162">
        <v>60.524999999999999</v>
      </c>
      <c r="D162">
        <v>0</v>
      </c>
      <c r="E162">
        <v>0</v>
      </c>
      <c r="F162">
        <v>0</v>
      </c>
      <c r="G162">
        <v>0</v>
      </c>
      <c r="H162" s="45">
        <v>-4497.79</v>
      </c>
      <c r="I162" t="s">
        <v>17630</v>
      </c>
      <c r="J162" t="s">
        <v>164</v>
      </c>
      <c r="K162">
        <v>0</v>
      </c>
      <c r="L162" s="83">
        <v>43320</v>
      </c>
      <c r="M162">
        <v>0</v>
      </c>
      <c r="N162" t="s">
        <v>2058</v>
      </c>
      <c r="O162" t="s">
        <v>2059</v>
      </c>
    </row>
    <row r="163" spans="1:15" x14ac:dyDescent="0.2">
      <c r="A163" t="s">
        <v>18880</v>
      </c>
      <c r="B163" t="s">
        <v>3175</v>
      </c>
      <c r="C163">
        <v>20.93</v>
      </c>
      <c r="D163">
        <v>0</v>
      </c>
      <c r="E163">
        <v>0</v>
      </c>
      <c r="F163">
        <v>0</v>
      </c>
      <c r="G163">
        <v>0</v>
      </c>
      <c r="H163" s="45">
        <v>-24730.86</v>
      </c>
      <c r="I163" t="s">
        <v>17630</v>
      </c>
      <c r="J163" t="s">
        <v>169</v>
      </c>
      <c r="K163">
        <v>0</v>
      </c>
      <c r="L163" s="83">
        <v>43320</v>
      </c>
      <c r="M163">
        <v>0</v>
      </c>
      <c r="N163">
        <v>750469207</v>
      </c>
      <c r="O163" t="s">
        <v>3336</v>
      </c>
    </row>
    <row r="164" spans="1:15" x14ac:dyDescent="0.2">
      <c r="A164" t="s">
        <v>18851</v>
      </c>
      <c r="B164" t="s">
        <v>3063</v>
      </c>
      <c r="C164">
        <v>148.285</v>
      </c>
      <c r="D164">
        <v>0</v>
      </c>
      <c r="E164">
        <v>0</v>
      </c>
      <c r="F164">
        <v>0</v>
      </c>
      <c r="G164">
        <v>0</v>
      </c>
      <c r="H164" s="45">
        <v>-3463.54</v>
      </c>
      <c r="I164" t="s">
        <v>17630</v>
      </c>
      <c r="J164" t="s">
        <v>169</v>
      </c>
      <c r="K164">
        <v>0</v>
      </c>
      <c r="L164" s="83">
        <v>43320</v>
      </c>
      <c r="M164">
        <v>0</v>
      </c>
      <c r="N164" t="s">
        <v>3139</v>
      </c>
      <c r="O164" t="s">
        <v>3140</v>
      </c>
    </row>
    <row r="165" spans="1:15" x14ac:dyDescent="0.2">
      <c r="A165" t="s">
        <v>18850</v>
      </c>
      <c r="B165" t="s">
        <v>833</v>
      </c>
      <c r="C165">
        <v>75.215000000000003</v>
      </c>
      <c r="D165">
        <v>0</v>
      </c>
      <c r="E165">
        <v>0</v>
      </c>
      <c r="F165">
        <v>0</v>
      </c>
      <c r="G165">
        <v>0</v>
      </c>
      <c r="H165" s="45">
        <v>12972.81</v>
      </c>
      <c r="I165" t="s">
        <v>17630</v>
      </c>
      <c r="J165" t="s">
        <v>200</v>
      </c>
      <c r="K165">
        <v>0</v>
      </c>
      <c r="L165" s="83">
        <v>43320</v>
      </c>
      <c r="M165">
        <v>0</v>
      </c>
      <c r="N165" t="s">
        <v>968</v>
      </c>
      <c r="O165" t="s">
        <v>1354</v>
      </c>
    </row>
    <row r="166" spans="1:15" x14ac:dyDescent="0.2">
      <c r="A166" t="s">
        <v>18806</v>
      </c>
      <c r="B166" t="s">
        <v>10522</v>
      </c>
      <c r="C166">
        <v>17.2</v>
      </c>
      <c r="D166">
        <v>0</v>
      </c>
      <c r="E166">
        <v>0</v>
      </c>
      <c r="F166">
        <v>0</v>
      </c>
      <c r="G166">
        <v>0</v>
      </c>
      <c r="H166" s="45">
        <v>-58788.44</v>
      </c>
      <c r="I166" t="s">
        <v>17573</v>
      </c>
      <c r="J166" t="s">
        <v>169</v>
      </c>
      <c r="K166">
        <v>0</v>
      </c>
      <c r="L166" s="83">
        <v>43320</v>
      </c>
      <c r="M166">
        <v>0</v>
      </c>
      <c r="N166" t="s">
        <v>10541</v>
      </c>
      <c r="O166" t="s">
        <v>10542</v>
      </c>
    </row>
    <row r="167" spans="1:15" x14ac:dyDescent="0.2">
      <c r="A167" t="s">
        <v>18836</v>
      </c>
      <c r="B167" t="s">
        <v>18828</v>
      </c>
      <c r="C167">
        <v>20.885000000000002</v>
      </c>
      <c r="D167">
        <v>0</v>
      </c>
      <c r="E167">
        <v>0</v>
      </c>
      <c r="F167">
        <v>0</v>
      </c>
      <c r="G167">
        <v>0</v>
      </c>
      <c r="H167" s="45">
        <v>34670.54</v>
      </c>
      <c r="I167" t="s">
        <v>17630</v>
      </c>
      <c r="J167" t="s">
        <v>169</v>
      </c>
      <c r="K167">
        <v>0</v>
      </c>
      <c r="L167" s="83">
        <v>43320</v>
      </c>
      <c r="M167">
        <v>0</v>
      </c>
      <c r="N167" t="s">
        <v>18893</v>
      </c>
      <c r="O167" t="s">
        <v>18894</v>
      </c>
    </row>
    <row r="168" spans="1:15" x14ac:dyDescent="0.2">
      <c r="A168" t="s">
        <v>18827</v>
      </c>
      <c r="B168" t="s">
        <v>275</v>
      </c>
      <c r="C168">
        <v>42.685000000000002</v>
      </c>
      <c r="D168">
        <v>0</v>
      </c>
      <c r="E168">
        <v>0</v>
      </c>
      <c r="F168">
        <v>0</v>
      </c>
      <c r="G168">
        <v>0</v>
      </c>
      <c r="H168" s="45">
        <v>-33680.639999999999</v>
      </c>
      <c r="I168" t="s">
        <v>17573</v>
      </c>
      <c r="J168" t="s">
        <v>164</v>
      </c>
      <c r="K168">
        <v>0</v>
      </c>
      <c r="L168" s="83">
        <v>43320</v>
      </c>
      <c r="M168">
        <v>0</v>
      </c>
      <c r="N168" t="s">
        <v>276</v>
      </c>
      <c r="O168">
        <v>2839268</v>
      </c>
    </row>
    <row r="169" spans="1:15" x14ac:dyDescent="0.2">
      <c r="A169" t="s">
        <v>18815</v>
      </c>
      <c r="B169" t="s">
        <v>1676</v>
      </c>
      <c r="C169">
        <v>107.045</v>
      </c>
      <c r="D169">
        <v>0</v>
      </c>
      <c r="E169">
        <v>0</v>
      </c>
      <c r="F169">
        <v>0</v>
      </c>
      <c r="G169">
        <v>0</v>
      </c>
      <c r="H169" s="45">
        <v>8345.25</v>
      </c>
      <c r="I169" t="s">
        <v>17573</v>
      </c>
      <c r="J169" t="s">
        <v>169</v>
      </c>
      <c r="K169">
        <v>0</v>
      </c>
      <c r="L169" s="83">
        <v>43320</v>
      </c>
      <c r="M169">
        <v>0</v>
      </c>
      <c r="N169" t="s">
        <v>177</v>
      </c>
      <c r="O169">
        <v>2872423</v>
      </c>
    </row>
    <row r="170" spans="1:15" x14ac:dyDescent="0.2">
      <c r="A170" t="s">
        <v>18855</v>
      </c>
      <c r="B170" t="s">
        <v>685</v>
      </c>
      <c r="C170">
        <v>23.074999999999999</v>
      </c>
      <c r="D170">
        <v>0</v>
      </c>
      <c r="E170">
        <v>0</v>
      </c>
      <c r="F170">
        <v>0</v>
      </c>
      <c r="G170">
        <v>0</v>
      </c>
      <c r="H170" s="45">
        <v>-4635.99</v>
      </c>
      <c r="I170" t="s">
        <v>17630</v>
      </c>
      <c r="J170" t="s">
        <v>190</v>
      </c>
      <c r="K170">
        <v>0</v>
      </c>
      <c r="L170" s="83">
        <v>43320</v>
      </c>
      <c r="M170">
        <v>0</v>
      </c>
      <c r="N170">
        <v>878155100</v>
      </c>
      <c r="O170">
        <v>2879123</v>
      </c>
    </row>
    <row r="171" spans="1:15" x14ac:dyDescent="0.2">
      <c r="A171" t="s">
        <v>18866</v>
      </c>
      <c r="B171" t="s">
        <v>4941</v>
      </c>
      <c r="C171">
        <v>19.850000000000001</v>
      </c>
      <c r="D171">
        <v>0</v>
      </c>
      <c r="E171">
        <v>0</v>
      </c>
      <c r="F171">
        <v>0</v>
      </c>
      <c r="G171">
        <v>0</v>
      </c>
      <c r="H171" s="45">
        <v>-5742.49</v>
      </c>
      <c r="I171" t="s">
        <v>17630</v>
      </c>
      <c r="J171" t="s">
        <v>190</v>
      </c>
      <c r="K171">
        <v>0</v>
      </c>
      <c r="L171" s="83">
        <v>43320</v>
      </c>
      <c r="M171">
        <v>0</v>
      </c>
      <c r="N171">
        <v>901109108</v>
      </c>
      <c r="O171">
        <v>2681760</v>
      </c>
    </row>
    <row r="172" spans="1:15" x14ac:dyDescent="0.2">
      <c r="A172" t="s">
        <v>18834</v>
      </c>
      <c r="B172" t="s">
        <v>14045</v>
      </c>
      <c r="C172">
        <v>27.515000000000001</v>
      </c>
      <c r="D172">
        <v>0</v>
      </c>
      <c r="E172">
        <v>0</v>
      </c>
      <c r="F172">
        <v>0</v>
      </c>
      <c r="G172">
        <v>0</v>
      </c>
      <c r="H172" s="45">
        <v>9129.64</v>
      </c>
      <c r="I172" t="s">
        <v>17630</v>
      </c>
      <c r="J172" t="s">
        <v>190</v>
      </c>
      <c r="K172">
        <v>0</v>
      </c>
      <c r="L172" s="83">
        <v>43320</v>
      </c>
      <c r="M172">
        <v>0</v>
      </c>
      <c r="N172" t="s">
        <v>14089</v>
      </c>
      <c r="O172" t="s">
        <v>14090</v>
      </c>
    </row>
    <row r="173" spans="1:15" x14ac:dyDescent="0.2">
      <c r="A173" t="s">
        <v>18833</v>
      </c>
      <c r="B173" t="s">
        <v>15839</v>
      </c>
      <c r="C173">
        <v>66.254999999999995</v>
      </c>
      <c r="D173">
        <v>0</v>
      </c>
      <c r="E173">
        <v>0</v>
      </c>
      <c r="F173">
        <v>0</v>
      </c>
      <c r="G173">
        <v>0</v>
      </c>
      <c r="H173" s="45">
        <v>-17580.560000000001</v>
      </c>
      <c r="I173" t="s">
        <v>17630</v>
      </c>
      <c r="J173" t="s">
        <v>169</v>
      </c>
      <c r="K173">
        <v>0</v>
      </c>
      <c r="L173" s="83">
        <v>43320</v>
      </c>
      <c r="M173">
        <v>0</v>
      </c>
      <c r="N173">
        <v>873379101</v>
      </c>
      <c r="O173" t="s">
        <v>15860</v>
      </c>
    </row>
    <row r="174" spans="1:15" x14ac:dyDescent="0.2">
      <c r="A174" t="s">
        <v>18822</v>
      </c>
      <c r="B174" t="s">
        <v>10218</v>
      </c>
      <c r="C174">
        <v>26.2</v>
      </c>
      <c r="D174">
        <v>0</v>
      </c>
      <c r="E174">
        <v>0</v>
      </c>
      <c r="F174">
        <v>0</v>
      </c>
      <c r="G174">
        <v>0</v>
      </c>
      <c r="H174" s="45">
        <v>17469.46</v>
      </c>
      <c r="I174" t="s">
        <v>17573</v>
      </c>
      <c r="J174" t="s">
        <v>182</v>
      </c>
      <c r="K174">
        <v>0</v>
      </c>
      <c r="L174" s="83">
        <v>43320</v>
      </c>
      <c r="M174">
        <v>0</v>
      </c>
      <c r="N174">
        <v>909218109</v>
      </c>
      <c r="O174">
        <v>2925833</v>
      </c>
    </row>
    <row r="175" spans="1:15" x14ac:dyDescent="0.2">
      <c r="A175" t="s">
        <v>18884</v>
      </c>
      <c r="B175" t="s">
        <v>5395</v>
      </c>
      <c r="C175">
        <v>52.3</v>
      </c>
      <c r="D175">
        <v>0</v>
      </c>
      <c r="E175">
        <v>0</v>
      </c>
      <c r="F175">
        <v>0</v>
      </c>
      <c r="G175">
        <v>0</v>
      </c>
      <c r="H175" s="45">
        <v>13981.17</v>
      </c>
      <c r="I175" t="s">
        <v>17630</v>
      </c>
      <c r="J175" t="s">
        <v>188</v>
      </c>
      <c r="K175">
        <v>0</v>
      </c>
      <c r="L175" s="83">
        <v>43320</v>
      </c>
      <c r="M175">
        <v>0</v>
      </c>
      <c r="N175" t="s">
        <v>5537</v>
      </c>
      <c r="O175" t="s">
        <v>5538</v>
      </c>
    </row>
    <row r="176" spans="1:15" x14ac:dyDescent="0.2">
      <c r="A176" t="s">
        <v>18818</v>
      </c>
      <c r="B176" t="s">
        <v>1551</v>
      </c>
      <c r="C176">
        <v>30.344999999999999</v>
      </c>
      <c r="D176">
        <v>0</v>
      </c>
      <c r="E176">
        <v>0</v>
      </c>
      <c r="F176">
        <v>0</v>
      </c>
      <c r="G176">
        <v>0</v>
      </c>
      <c r="H176" s="45">
        <v>-8005.1</v>
      </c>
      <c r="I176" t="s">
        <v>17573</v>
      </c>
      <c r="J176" t="s">
        <v>200</v>
      </c>
      <c r="K176">
        <v>0</v>
      </c>
      <c r="L176" s="83">
        <v>43320</v>
      </c>
      <c r="M176">
        <v>0</v>
      </c>
      <c r="N176" t="s">
        <v>1648</v>
      </c>
      <c r="O176" t="s">
        <v>1649</v>
      </c>
    </row>
    <row r="177" spans="1:15" x14ac:dyDescent="0.2">
      <c r="A177" t="s">
        <v>18816</v>
      </c>
      <c r="B177" t="s">
        <v>1553</v>
      </c>
      <c r="C177">
        <v>59.625</v>
      </c>
      <c r="D177">
        <v>0</v>
      </c>
      <c r="E177">
        <v>0</v>
      </c>
      <c r="F177">
        <v>0</v>
      </c>
      <c r="G177">
        <v>0</v>
      </c>
      <c r="H177" s="45">
        <v>16797.86</v>
      </c>
      <c r="I177" t="s">
        <v>17573</v>
      </c>
      <c r="J177" t="s">
        <v>164</v>
      </c>
      <c r="K177">
        <v>0</v>
      </c>
      <c r="L177" s="83">
        <v>43320</v>
      </c>
      <c r="M177">
        <v>0</v>
      </c>
      <c r="N177" t="s">
        <v>1651</v>
      </c>
      <c r="O177">
        <v>2946243</v>
      </c>
    </row>
    <row r="178" spans="1:15" x14ac:dyDescent="0.2">
      <c r="A178" t="s">
        <v>18823</v>
      </c>
      <c r="B178" t="s">
        <v>1796</v>
      </c>
      <c r="C178">
        <v>18.355</v>
      </c>
      <c r="D178">
        <v>0</v>
      </c>
      <c r="E178">
        <v>0</v>
      </c>
      <c r="F178">
        <v>0</v>
      </c>
      <c r="G178">
        <v>0</v>
      </c>
      <c r="H178" s="45">
        <v>32101.62</v>
      </c>
      <c r="I178" t="s">
        <v>17573</v>
      </c>
      <c r="J178" t="s">
        <v>200</v>
      </c>
      <c r="K178">
        <v>0</v>
      </c>
      <c r="L178" s="83">
        <v>43320</v>
      </c>
      <c r="M178">
        <v>0</v>
      </c>
      <c r="N178">
        <v>928377100</v>
      </c>
      <c r="O178" t="s">
        <v>1968</v>
      </c>
    </row>
    <row r="179" spans="1:15" x14ac:dyDescent="0.2">
      <c r="A179" t="s">
        <v>18882</v>
      </c>
      <c r="B179" t="s">
        <v>13708</v>
      </c>
      <c r="C179">
        <v>17.7</v>
      </c>
      <c r="D179">
        <v>0</v>
      </c>
      <c r="E179">
        <v>0</v>
      </c>
      <c r="F179">
        <v>0</v>
      </c>
      <c r="G179">
        <v>0</v>
      </c>
      <c r="H179" s="45">
        <v>6664.6</v>
      </c>
      <c r="I179" t="s">
        <v>17630</v>
      </c>
      <c r="J179" t="s">
        <v>169</v>
      </c>
      <c r="K179">
        <v>0</v>
      </c>
      <c r="L179" s="83">
        <v>43320</v>
      </c>
      <c r="M179">
        <v>0</v>
      </c>
      <c r="N179" t="s">
        <v>13816</v>
      </c>
      <c r="O179" t="s">
        <v>13817</v>
      </c>
    </row>
    <row r="180" spans="1:15" x14ac:dyDescent="0.2">
      <c r="A180" t="s">
        <v>18820</v>
      </c>
      <c r="B180" t="s">
        <v>14798</v>
      </c>
      <c r="C180">
        <v>31.3</v>
      </c>
      <c r="D180">
        <v>0</v>
      </c>
      <c r="E180">
        <v>0</v>
      </c>
      <c r="F180">
        <v>0</v>
      </c>
      <c r="G180">
        <v>0</v>
      </c>
      <c r="H180" s="45">
        <v>-9923.65</v>
      </c>
      <c r="I180" t="s">
        <v>17573</v>
      </c>
      <c r="J180" t="s">
        <v>190</v>
      </c>
      <c r="K180">
        <v>0</v>
      </c>
      <c r="L180" s="83">
        <v>43320</v>
      </c>
      <c r="M180">
        <v>0</v>
      </c>
      <c r="N180" t="s">
        <v>14885</v>
      </c>
      <c r="O180" t="s">
        <v>14886</v>
      </c>
    </row>
    <row r="181" spans="1:15" x14ac:dyDescent="0.2">
      <c r="A181" t="s">
        <v>18837</v>
      </c>
      <c r="B181" t="s">
        <v>15748</v>
      </c>
      <c r="C181">
        <v>19.704999999999998</v>
      </c>
      <c r="D181">
        <v>0</v>
      </c>
      <c r="E181">
        <v>0</v>
      </c>
      <c r="F181">
        <v>0</v>
      </c>
      <c r="G181">
        <v>0</v>
      </c>
      <c r="H181" s="45">
        <v>14159.14</v>
      </c>
      <c r="I181" t="s">
        <v>17630</v>
      </c>
      <c r="J181" t="s">
        <v>182</v>
      </c>
      <c r="K181">
        <v>0</v>
      </c>
      <c r="L181" s="83">
        <v>43320</v>
      </c>
      <c r="M181">
        <v>0</v>
      </c>
      <c r="N181" t="s">
        <v>15760</v>
      </c>
      <c r="O181" t="s">
        <v>15761</v>
      </c>
    </row>
    <row r="182" spans="1:15" x14ac:dyDescent="0.2">
      <c r="A182" t="s">
        <v>18808</v>
      </c>
      <c r="B182" t="s">
        <v>18805</v>
      </c>
      <c r="C182">
        <v>14.695</v>
      </c>
      <c r="D182">
        <v>0</v>
      </c>
      <c r="E182">
        <v>0</v>
      </c>
      <c r="F182">
        <v>0</v>
      </c>
      <c r="G182">
        <v>0</v>
      </c>
      <c r="H182" s="45">
        <v>14830.79</v>
      </c>
      <c r="I182" t="s">
        <v>17573</v>
      </c>
      <c r="J182" t="s">
        <v>182</v>
      </c>
      <c r="K182">
        <v>0</v>
      </c>
      <c r="L182" s="83">
        <v>43320</v>
      </c>
      <c r="M182">
        <v>0</v>
      </c>
      <c r="N182" t="s">
        <v>18895</v>
      </c>
      <c r="O182" t="s">
        <v>18896</v>
      </c>
    </row>
    <row r="183" spans="1:15" x14ac:dyDescent="0.2">
      <c r="A183" t="s">
        <v>18869</v>
      </c>
      <c r="B183" t="s">
        <v>8619</v>
      </c>
      <c r="C183">
        <v>39.57</v>
      </c>
      <c r="D183">
        <v>0</v>
      </c>
      <c r="E183">
        <v>0</v>
      </c>
      <c r="F183">
        <v>0</v>
      </c>
      <c r="G183">
        <v>0</v>
      </c>
      <c r="H183" s="45">
        <v>-1868.05</v>
      </c>
      <c r="I183" t="s">
        <v>17630</v>
      </c>
      <c r="J183" t="s">
        <v>169</v>
      </c>
      <c r="K183">
        <v>0</v>
      </c>
      <c r="L183" s="83">
        <v>43320</v>
      </c>
      <c r="M183">
        <v>0</v>
      </c>
      <c r="N183" t="s">
        <v>8654</v>
      </c>
      <c r="O183" t="s">
        <v>8655</v>
      </c>
    </row>
    <row r="184" spans="1:15" x14ac:dyDescent="0.2">
      <c r="A184" t="s">
        <v>18897</v>
      </c>
      <c r="B184" t="s">
        <v>18898</v>
      </c>
      <c r="C184">
        <v>40.049999999999997</v>
      </c>
      <c r="D184" s="45">
        <v>-2421</v>
      </c>
      <c r="E184" s="45">
        <v>-96961.05</v>
      </c>
      <c r="F184">
        <v>-0.21</v>
      </c>
      <c r="G184">
        <v>-984.03</v>
      </c>
      <c r="H184" s="45">
        <v>1193.17</v>
      </c>
      <c r="I184" t="s">
        <v>17222</v>
      </c>
      <c r="J184" t="s">
        <v>190</v>
      </c>
      <c r="K184">
        <v>0.94</v>
      </c>
      <c r="L184" s="83">
        <v>43320</v>
      </c>
      <c r="M184">
        <v>40.21</v>
      </c>
      <c r="N184">
        <v>739128106</v>
      </c>
      <c r="O184">
        <v>2697422</v>
      </c>
    </row>
    <row r="185" spans="1:15" x14ac:dyDescent="0.2">
      <c r="A185" t="s">
        <v>18899</v>
      </c>
      <c r="B185" t="s">
        <v>18900</v>
      </c>
      <c r="C185">
        <v>34.200000000000003</v>
      </c>
      <c r="D185" s="45">
        <v>-4711</v>
      </c>
      <c r="E185" s="45">
        <v>-161116.20000000001</v>
      </c>
      <c r="F185">
        <v>-0.35</v>
      </c>
      <c r="G185" s="45">
        <v>1926.2</v>
      </c>
      <c r="H185" s="45">
        <v>11117.5</v>
      </c>
      <c r="I185" t="s">
        <v>17222</v>
      </c>
      <c r="J185" t="s">
        <v>190</v>
      </c>
      <c r="K185">
        <v>7.42</v>
      </c>
      <c r="L185" s="83">
        <v>43320</v>
      </c>
      <c r="M185">
        <v>35.6</v>
      </c>
      <c r="N185" t="s">
        <v>18901</v>
      </c>
      <c r="O185" t="s">
        <v>18902</v>
      </c>
    </row>
    <row r="186" spans="1:15" x14ac:dyDescent="0.2">
      <c r="A186" t="s">
        <v>18792</v>
      </c>
      <c r="B186" t="s">
        <v>834</v>
      </c>
      <c r="C186">
        <v>70.87</v>
      </c>
      <c r="D186">
        <v>0</v>
      </c>
      <c r="E186">
        <v>0</v>
      </c>
      <c r="F186">
        <v>0</v>
      </c>
      <c r="G186">
        <v>0</v>
      </c>
      <c r="H186">
        <v>497.52</v>
      </c>
      <c r="I186" t="s">
        <v>17222</v>
      </c>
      <c r="J186" t="s">
        <v>190</v>
      </c>
      <c r="K186">
        <v>0</v>
      </c>
      <c r="L186" s="83">
        <v>43319</v>
      </c>
      <c r="M186">
        <v>0</v>
      </c>
      <c r="N186">
        <v>469814107</v>
      </c>
      <c r="O186">
        <v>2469052</v>
      </c>
    </row>
    <row r="187" spans="1:15" x14ac:dyDescent="0.2">
      <c r="A187" t="s">
        <v>18793</v>
      </c>
      <c r="B187" t="s">
        <v>15548</v>
      </c>
      <c r="C187">
        <v>26.17</v>
      </c>
      <c r="D187">
        <v>0</v>
      </c>
      <c r="E187">
        <v>0</v>
      </c>
      <c r="F187">
        <v>0</v>
      </c>
      <c r="G187">
        <v>-130.57</v>
      </c>
      <c r="H187" s="45">
        <v>6057.12</v>
      </c>
      <c r="I187" t="s">
        <v>17222</v>
      </c>
      <c r="J187" t="s">
        <v>190</v>
      </c>
      <c r="K187">
        <v>2.23</v>
      </c>
      <c r="L187" s="83">
        <v>43319</v>
      </c>
      <c r="M187">
        <v>0</v>
      </c>
      <c r="N187">
        <v>313855108</v>
      </c>
      <c r="O187">
        <v>2333986</v>
      </c>
    </row>
    <row r="188" spans="1:15" x14ac:dyDescent="0.2">
      <c r="A188" t="s">
        <v>18794</v>
      </c>
      <c r="B188" t="s">
        <v>1700</v>
      </c>
      <c r="C188">
        <v>75.75</v>
      </c>
      <c r="D188" s="45">
        <v>-2415</v>
      </c>
      <c r="E188" s="45">
        <v>-182936.25</v>
      </c>
      <c r="F188">
        <v>-0.4</v>
      </c>
      <c r="G188" s="45">
        <v>4694.01</v>
      </c>
      <c r="H188" s="45">
        <v>1358.61</v>
      </c>
      <c r="I188" t="s">
        <v>17222</v>
      </c>
      <c r="J188" t="s">
        <v>190</v>
      </c>
      <c r="K188">
        <v>1.39</v>
      </c>
      <c r="L188" s="83">
        <v>43319</v>
      </c>
      <c r="M188">
        <v>76.58</v>
      </c>
      <c r="N188">
        <v>12348108</v>
      </c>
      <c r="O188">
        <v>2012757</v>
      </c>
    </row>
    <row r="189" spans="1:15" x14ac:dyDescent="0.2">
      <c r="A189" t="s">
        <v>18795</v>
      </c>
      <c r="B189" t="s">
        <v>9693</v>
      </c>
      <c r="C189">
        <v>12.95</v>
      </c>
      <c r="D189" s="45">
        <v>-4967</v>
      </c>
      <c r="E189" s="45">
        <v>-64322.65</v>
      </c>
      <c r="F189">
        <v>-0.14000000000000001</v>
      </c>
      <c r="G189" s="45">
        <v>4903</v>
      </c>
      <c r="H189" s="45">
        <v>4184.07</v>
      </c>
      <c r="I189" t="s">
        <v>17222</v>
      </c>
      <c r="J189" t="s">
        <v>190</v>
      </c>
      <c r="K189">
        <v>8.1999999999999993</v>
      </c>
      <c r="L189" s="83">
        <v>43319</v>
      </c>
      <c r="M189">
        <v>13.85</v>
      </c>
      <c r="N189">
        <v>950814103</v>
      </c>
      <c r="O189" t="s">
        <v>9768</v>
      </c>
    </row>
    <row r="190" spans="1:15" x14ac:dyDescent="0.2">
      <c r="A190" t="s">
        <v>18796</v>
      </c>
      <c r="B190" t="s">
        <v>11527</v>
      </c>
      <c r="C190">
        <v>43.15</v>
      </c>
      <c r="D190" s="45">
        <v>11482</v>
      </c>
      <c r="E190" s="45">
        <v>495448.3</v>
      </c>
      <c r="F190">
        <v>1.08</v>
      </c>
      <c r="G190" s="45">
        <v>2472.7399999999998</v>
      </c>
      <c r="H190" s="45">
        <v>-6136.97</v>
      </c>
      <c r="I190" t="s">
        <v>17222</v>
      </c>
      <c r="J190" t="s">
        <v>190</v>
      </c>
      <c r="K190">
        <v>6.26</v>
      </c>
      <c r="L190" s="83">
        <v>43319</v>
      </c>
      <c r="M190">
        <v>43.68</v>
      </c>
      <c r="N190" t="s">
        <v>11578</v>
      </c>
      <c r="O190" t="s">
        <v>11579</v>
      </c>
    </row>
    <row r="191" spans="1:15" x14ac:dyDescent="0.2">
      <c r="A191" t="s">
        <v>18797</v>
      </c>
      <c r="B191" t="s">
        <v>18797</v>
      </c>
      <c r="C191">
        <v>42.5</v>
      </c>
      <c r="D191">
        <v>0</v>
      </c>
      <c r="E191">
        <v>0</v>
      </c>
      <c r="F191">
        <v>0</v>
      </c>
      <c r="G191">
        <v>0</v>
      </c>
      <c r="H191" s="45">
        <v>4680</v>
      </c>
      <c r="I191" t="s">
        <v>210</v>
      </c>
      <c r="J191" t="s">
        <v>200</v>
      </c>
      <c r="K191">
        <v>0</v>
      </c>
      <c r="L191" s="83">
        <v>43319</v>
      </c>
      <c r="M191">
        <v>0</v>
      </c>
      <c r="N191" t="s">
        <v>17147</v>
      </c>
      <c r="O191" t="s">
        <v>17147</v>
      </c>
    </row>
    <row r="192" spans="1:15" x14ac:dyDescent="0.2">
      <c r="A192" t="s">
        <v>18791</v>
      </c>
      <c r="B192" t="s">
        <v>12773</v>
      </c>
      <c r="C192">
        <v>36.695</v>
      </c>
      <c r="D192">
        <v>0</v>
      </c>
      <c r="E192">
        <v>0</v>
      </c>
      <c r="F192">
        <v>0</v>
      </c>
      <c r="G192">
        <v>0</v>
      </c>
      <c r="H192" s="45">
        <v>11074.65</v>
      </c>
      <c r="I192" t="s">
        <v>17630</v>
      </c>
      <c r="J192" t="s">
        <v>169</v>
      </c>
      <c r="K192">
        <v>0</v>
      </c>
      <c r="L192" s="83">
        <v>43319</v>
      </c>
      <c r="M192">
        <v>0</v>
      </c>
      <c r="N192">
        <v>40047607</v>
      </c>
      <c r="O192" t="s">
        <v>12790</v>
      </c>
    </row>
    <row r="193" spans="1:15" x14ac:dyDescent="0.2">
      <c r="A193" t="s">
        <v>18751</v>
      </c>
      <c r="B193" t="s">
        <v>315</v>
      </c>
      <c r="C193">
        <v>105.74</v>
      </c>
      <c r="D193">
        <v>0</v>
      </c>
      <c r="E193">
        <v>0</v>
      </c>
      <c r="F193">
        <v>0</v>
      </c>
      <c r="G193">
        <v>0</v>
      </c>
      <c r="H193" s="45">
        <v>9489.0300000000007</v>
      </c>
      <c r="I193" t="s">
        <v>17573</v>
      </c>
      <c r="J193" t="s">
        <v>164</v>
      </c>
      <c r="K193">
        <v>0</v>
      </c>
      <c r="L193" s="83">
        <v>43319</v>
      </c>
      <c r="M193">
        <v>0</v>
      </c>
      <c r="N193">
        <v>45327103</v>
      </c>
      <c r="O193">
        <v>2051868</v>
      </c>
    </row>
    <row r="194" spans="1:15" x14ac:dyDescent="0.2">
      <c r="A194" t="s">
        <v>18742</v>
      </c>
      <c r="B194" t="s">
        <v>16472</v>
      </c>
      <c r="C194">
        <v>73.64</v>
      </c>
      <c r="D194">
        <v>0</v>
      </c>
      <c r="E194">
        <v>0</v>
      </c>
      <c r="F194">
        <v>0</v>
      </c>
      <c r="G194">
        <v>0</v>
      </c>
      <c r="H194" s="45">
        <v>-31001.72</v>
      </c>
      <c r="I194" t="s">
        <v>17573</v>
      </c>
      <c r="J194" t="s">
        <v>190</v>
      </c>
      <c r="K194">
        <v>0</v>
      </c>
      <c r="L194" s="83">
        <v>43319</v>
      </c>
      <c r="M194">
        <v>0</v>
      </c>
      <c r="N194">
        <v>68463108</v>
      </c>
      <c r="O194">
        <v>2082675</v>
      </c>
    </row>
    <row r="195" spans="1:15" x14ac:dyDescent="0.2">
      <c r="A195" t="s">
        <v>18782</v>
      </c>
      <c r="B195" t="s">
        <v>12772</v>
      </c>
      <c r="C195">
        <v>42.63</v>
      </c>
      <c r="D195">
        <v>0</v>
      </c>
      <c r="E195">
        <v>0</v>
      </c>
      <c r="F195">
        <v>0</v>
      </c>
      <c r="G195">
        <v>0</v>
      </c>
      <c r="H195" s="45">
        <v>4881.05</v>
      </c>
      <c r="I195" t="s">
        <v>17630</v>
      </c>
      <c r="J195" t="s">
        <v>186</v>
      </c>
      <c r="K195">
        <v>0</v>
      </c>
      <c r="L195" s="83">
        <v>43319</v>
      </c>
      <c r="M195">
        <v>0</v>
      </c>
      <c r="N195" t="s">
        <v>18798</v>
      </c>
      <c r="O195" t="s">
        <v>18799</v>
      </c>
    </row>
    <row r="196" spans="1:15" x14ac:dyDescent="0.2">
      <c r="A196" t="s">
        <v>18788</v>
      </c>
      <c r="B196" t="s">
        <v>11533</v>
      </c>
      <c r="C196">
        <v>18.515000000000001</v>
      </c>
      <c r="D196">
        <v>0</v>
      </c>
      <c r="E196">
        <v>0</v>
      </c>
      <c r="F196">
        <v>0</v>
      </c>
      <c r="G196">
        <v>0</v>
      </c>
      <c r="H196" s="45">
        <v>-1242.43</v>
      </c>
      <c r="I196" t="s">
        <v>17630</v>
      </c>
      <c r="J196" t="s">
        <v>182</v>
      </c>
      <c r="K196">
        <v>0</v>
      </c>
      <c r="L196" s="83">
        <v>43319</v>
      </c>
      <c r="M196">
        <v>0</v>
      </c>
      <c r="N196" t="s">
        <v>11550</v>
      </c>
      <c r="O196" t="s">
        <v>11551</v>
      </c>
    </row>
    <row r="197" spans="1:15" x14ac:dyDescent="0.2">
      <c r="A197" t="s">
        <v>18726</v>
      </c>
      <c r="B197" t="s">
        <v>2691</v>
      </c>
      <c r="C197">
        <v>35.755000000000003</v>
      </c>
      <c r="D197">
        <v>0</v>
      </c>
      <c r="E197">
        <v>0</v>
      </c>
      <c r="F197">
        <v>0</v>
      </c>
      <c r="G197">
        <v>0</v>
      </c>
      <c r="H197">
        <v>184.66</v>
      </c>
      <c r="I197" t="s">
        <v>17573</v>
      </c>
      <c r="J197" t="s">
        <v>200</v>
      </c>
      <c r="K197">
        <v>0</v>
      </c>
      <c r="L197" s="83">
        <v>43319</v>
      </c>
      <c r="M197">
        <v>0</v>
      </c>
      <c r="N197" t="s">
        <v>2742</v>
      </c>
      <c r="O197" t="s">
        <v>2743</v>
      </c>
    </row>
    <row r="198" spans="1:15" x14ac:dyDescent="0.2">
      <c r="A198" t="s">
        <v>18746</v>
      </c>
      <c r="B198" t="s">
        <v>3597</v>
      </c>
      <c r="C198">
        <v>166.22</v>
      </c>
      <c r="D198">
        <v>0</v>
      </c>
      <c r="E198">
        <v>0</v>
      </c>
      <c r="F198">
        <v>0</v>
      </c>
      <c r="G198">
        <v>0</v>
      </c>
      <c r="H198" s="45">
        <v>7980.25</v>
      </c>
      <c r="I198" t="s">
        <v>17573</v>
      </c>
      <c r="J198" t="s">
        <v>235</v>
      </c>
      <c r="K198">
        <v>0</v>
      </c>
      <c r="L198" s="83">
        <v>43319</v>
      </c>
      <c r="M198">
        <v>0</v>
      </c>
      <c r="N198">
        <v>191098102</v>
      </c>
      <c r="O198">
        <v>2206721</v>
      </c>
    </row>
    <row r="199" spans="1:15" x14ac:dyDescent="0.2">
      <c r="A199" t="s">
        <v>18736</v>
      </c>
      <c r="B199" t="s">
        <v>2205</v>
      </c>
      <c r="C199">
        <v>86.71</v>
      </c>
      <c r="D199">
        <v>0</v>
      </c>
      <c r="E199">
        <v>0</v>
      </c>
      <c r="F199">
        <v>0</v>
      </c>
      <c r="G199">
        <v>0</v>
      </c>
      <c r="H199" s="45">
        <v>18572.490000000002</v>
      </c>
      <c r="I199" t="s">
        <v>17573</v>
      </c>
      <c r="J199" t="s">
        <v>190</v>
      </c>
      <c r="K199">
        <v>0</v>
      </c>
      <c r="L199" s="83">
        <v>43319</v>
      </c>
      <c r="M199">
        <v>0</v>
      </c>
      <c r="N199" t="s">
        <v>177</v>
      </c>
      <c r="O199" t="s">
        <v>2255</v>
      </c>
    </row>
    <row r="200" spans="1:15" x14ac:dyDescent="0.2">
      <c r="A200" t="s">
        <v>18767</v>
      </c>
      <c r="B200" t="s">
        <v>2712</v>
      </c>
      <c r="C200">
        <v>24.465</v>
      </c>
      <c r="D200">
        <v>0</v>
      </c>
      <c r="E200">
        <v>0</v>
      </c>
      <c r="F200">
        <v>0</v>
      </c>
      <c r="G200">
        <v>0</v>
      </c>
      <c r="H200" s="45">
        <v>30794.720000000001</v>
      </c>
      <c r="I200" t="s">
        <v>17630</v>
      </c>
      <c r="J200" t="s">
        <v>182</v>
      </c>
      <c r="K200">
        <v>0</v>
      </c>
      <c r="L200" s="83">
        <v>43319</v>
      </c>
      <c r="M200">
        <v>0</v>
      </c>
      <c r="N200">
        <v>144577103</v>
      </c>
      <c r="O200">
        <v>2092801</v>
      </c>
    </row>
    <row r="201" spans="1:15" x14ac:dyDescent="0.2">
      <c r="A201" t="s">
        <v>18727</v>
      </c>
      <c r="B201" t="s">
        <v>1659</v>
      </c>
      <c r="C201">
        <v>20.975000000000001</v>
      </c>
      <c r="D201">
        <v>0</v>
      </c>
      <c r="E201">
        <v>0</v>
      </c>
      <c r="F201">
        <v>0</v>
      </c>
      <c r="G201">
        <v>0</v>
      </c>
      <c r="H201" s="45">
        <v>-35029.760000000002</v>
      </c>
      <c r="I201" t="s">
        <v>17573</v>
      </c>
      <c r="J201" t="s">
        <v>448</v>
      </c>
      <c r="K201">
        <v>0</v>
      </c>
      <c r="L201" s="83">
        <v>43319</v>
      </c>
      <c r="M201">
        <v>0</v>
      </c>
      <c r="N201">
        <v>156700106</v>
      </c>
      <c r="O201">
        <v>2185046</v>
      </c>
    </row>
    <row r="202" spans="1:15" x14ac:dyDescent="0.2">
      <c r="A202" t="s">
        <v>18735</v>
      </c>
      <c r="B202" t="s">
        <v>4642</v>
      </c>
      <c r="C202">
        <v>71.125</v>
      </c>
      <c r="D202">
        <v>0</v>
      </c>
      <c r="E202">
        <v>0</v>
      </c>
      <c r="F202">
        <v>0</v>
      </c>
      <c r="G202">
        <v>0</v>
      </c>
      <c r="H202" s="45">
        <v>-13850.26</v>
      </c>
      <c r="I202" t="s">
        <v>17573</v>
      </c>
      <c r="J202" t="s">
        <v>190</v>
      </c>
      <c r="K202">
        <v>0</v>
      </c>
      <c r="L202" s="83">
        <v>43319</v>
      </c>
      <c r="M202">
        <v>0</v>
      </c>
      <c r="N202">
        <v>229669106</v>
      </c>
      <c r="O202">
        <v>2239266</v>
      </c>
    </row>
    <row r="203" spans="1:15" x14ac:dyDescent="0.2">
      <c r="A203" t="s">
        <v>18778</v>
      </c>
      <c r="B203" t="s">
        <v>3197</v>
      </c>
      <c r="C203">
        <v>19.145</v>
      </c>
      <c r="D203">
        <v>0</v>
      </c>
      <c r="E203">
        <v>0</v>
      </c>
      <c r="F203">
        <v>0</v>
      </c>
      <c r="G203">
        <v>0</v>
      </c>
      <c r="H203" s="45">
        <v>5953.12</v>
      </c>
      <c r="I203" t="s">
        <v>17630</v>
      </c>
      <c r="J203" t="s">
        <v>169</v>
      </c>
      <c r="K203">
        <v>0</v>
      </c>
      <c r="L203" s="83">
        <v>43319</v>
      </c>
      <c r="M203">
        <v>0</v>
      </c>
      <c r="N203" t="s">
        <v>3274</v>
      </c>
      <c r="O203" t="s">
        <v>3275</v>
      </c>
    </row>
    <row r="204" spans="1:15" x14ac:dyDescent="0.2">
      <c r="A204" t="s">
        <v>18740</v>
      </c>
      <c r="B204" t="s">
        <v>3414</v>
      </c>
      <c r="C204">
        <v>75.5</v>
      </c>
      <c r="D204">
        <v>0</v>
      </c>
      <c r="E204">
        <v>0</v>
      </c>
      <c r="F204">
        <v>0</v>
      </c>
      <c r="G204">
        <v>0</v>
      </c>
      <c r="H204" s="45">
        <v>3807.39</v>
      </c>
      <c r="I204" t="s">
        <v>17573</v>
      </c>
      <c r="J204" t="s">
        <v>164</v>
      </c>
      <c r="K204">
        <v>0</v>
      </c>
      <c r="L204" s="83">
        <v>43319</v>
      </c>
      <c r="M204">
        <v>0</v>
      </c>
      <c r="N204">
        <v>278715206</v>
      </c>
      <c r="O204">
        <v>2008400</v>
      </c>
    </row>
    <row r="205" spans="1:15" x14ac:dyDescent="0.2">
      <c r="A205" t="s">
        <v>18720</v>
      </c>
      <c r="B205" t="s">
        <v>2676</v>
      </c>
      <c r="C205">
        <v>39.975000000000001</v>
      </c>
      <c r="D205">
        <v>0</v>
      </c>
      <c r="E205">
        <v>0</v>
      </c>
      <c r="F205">
        <v>0</v>
      </c>
      <c r="G205">
        <v>0</v>
      </c>
      <c r="H205" s="45">
        <v>-50919.1</v>
      </c>
      <c r="I205" t="s">
        <v>17573</v>
      </c>
      <c r="J205" t="s">
        <v>186</v>
      </c>
      <c r="K205">
        <v>0</v>
      </c>
      <c r="L205" s="83">
        <v>43319</v>
      </c>
      <c r="M205">
        <v>0</v>
      </c>
      <c r="N205">
        <v>292554102</v>
      </c>
      <c r="O205">
        <v>2443078</v>
      </c>
    </row>
    <row r="206" spans="1:15" x14ac:dyDescent="0.2">
      <c r="A206" t="s">
        <v>18769</v>
      </c>
      <c r="B206" t="s">
        <v>13698</v>
      </c>
      <c r="C206">
        <v>43.725000000000001</v>
      </c>
      <c r="D206">
        <v>0</v>
      </c>
      <c r="E206">
        <v>0</v>
      </c>
      <c r="F206">
        <v>0</v>
      </c>
      <c r="G206">
        <v>0</v>
      </c>
      <c r="H206" s="45">
        <v>31335.93</v>
      </c>
      <c r="I206" t="s">
        <v>17630</v>
      </c>
      <c r="J206" t="s">
        <v>164</v>
      </c>
      <c r="K206">
        <v>0</v>
      </c>
      <c r="L206" s="83">
        <v>43319</v>
      </c>
      <c r="M206">
        <v>0</v>
      </c>
      <c r="N206" t="s">
        <v>13761</v>
      </c>
      <c r="O206" t="s">
        <v>13762</v>
      </c>
    </row>
    <row r="207" spans="1:15" x14ac:dyDescent="0.2">
      <c r="A207" t="s">
        <v>18771</v>
      </c>
      <c r="B207" t="s">
        <v>13883</v>
      </c>
      <c r="C207">
        <v>50.335000000000001</v>
      </c>
      <c r="D207">
        <v>0</v>
      </c>
      <c r="E207">
        <v>0</v>
      </c>
      <c r="F207">
        <v>0</v>
      </c>
      <c r="G207">
        <v>0</v>
      </c>
      <c r="H207" s="45">
        <v>-5767.04</v>
      </c>
      <c r="I207" t="s">
        <v>17630</v>
      </c>
      <c r="J207" t="s">
        <v>164</v>
      </c>
      <c r="K207">
        <v>0</v>
      </c>
      <c r="L207" s="83">
        <v>43319</v>
      </c>
      <c r="M207">
        <v>0</v>
      </c>
      <c r="N207" t="s">
        <v>13916</v>
      </c>
      <c r="O207" t="s">
        <v>13917</v>
      </c>
    </row>
    <row r="208" spans="1:15" x14ac:dyDescent="0.2">
      <c r="A208" t="s">
        <v>18734</v>
      </c>
      <c r="B208" t="s">
        <v>2315</v>
      </c>
      <c r="C208">
        <v>131.87</v>
      </c>
      <c r="D208">
        <v>0</v>
      </c>
      <c r="E208">
        <v>0</v>
      </c>
      <c r="F208">
        <v>0</v>
      </c>
      <c r="G208">
        <v>0</v>
      </c>
      <c r="H208" s="45">
        <v>5310.59</v>
      </c>
      <c r="I208" t="s">
        <v>17573</v>
      </c>
      <c r="J208" t="s">
        <v>182</v>
      </c>
      <c r="K208">
        <v>0</v>
      </c>
      <c r="L208" s="83">
        <v>43319</v>
      </c>
      <c r="M208">
        <v>0</v>
      </c>
      <c r="N208" t="s">
        <v>2352</v>
      </c>
      <c r="O208" t="s">
        <v>2353</v>
      </c>
    </row>
    <row r="209" spans="1:15" x14ac:dyDescent="0.2">
      <c r="A209" t="s">
        <v>18775</v>
      </c>
      <c r="B209" t="s">
        <v>11276</v>
      </c>
      <c r="C209">
        <v>43.034999999999997</v>
      </c>
      <c r="D209">
        <v>0</v>
      </c>
      <c r="E209">
        <v>0</v>
      </c>
      <c r="F209">
        <v>0</v>
      </c>
      <c r="G209">
        <v>0</v>
      </c>
      <c r="H209" s="45">
        <v>-5811.46</v>
      </c>
      <c r="I209" t="s">
        <v>17630</v>
      </c>
      <c r="J209" t="s">
        <v>164</v>
      </c>
      <c r="K209">
        <v>0</v>
      </c>
      <c r="L209" s="83">
        <v>43319</v>
      </c>
      <c r="M209">
        <v>0</v>
      </c>
      <c r="N209">
        <v>338307101</v>
      </c>
      <c r="O209" t="s">
        <v>11320</v>
      </c>
    </row>
    <row r="210" spans="1:15" x14ac:dyDescent="0.2">
      <c r="A210" t="s">
        <v>18777</v>
      </c>
      <c r="B210" t="s">
        <v>2702</v>
      </c>
      <c r="C210">
        <v>28.725000000000001</v>
      </c>
      <c r="D210">
        <v>0</v>
      </c>
      <c r="E210">
        <v>0</v>
      </c>
      <c r="F210">
        <v>0</v>
      </c>
      <c r="G210">
        <v>0</v>
      </c>
      <c r="H210" s="45">
        <v>-10015.84</v>
      </c>
      <c r="I210" t="s">
        <v>17630</v>
      </c>
      <c r="J210" t="s">
        <v>200</v>
      </c>
      <c r="K210">
        <v>0</v>
      </c>
      <c r="L210" s="83">
        <v>43319</v>
      </c>
      <c r="M210">
        <v>0</v>
      </c>
      <c r="N210" t="s">
        <v>2758</v>
      </c>
      <c r="O210" t="s">
        <v>2759</v>
      </c>
    </row>
    <row r="211" spans="1:15" x14ac:dyDescent="0.2">
      <c r="A211" t="s">
        <v>18779</v>
      </c>
      <c r="B211" t="s">
        <v>12616</v>
      </c>
      <c r="C211">
        <v>33.274999999999999</v>
      </c>
      <c r="D211">
        <v>0</v>
      </c>
      <c r="E211">
        <v>0</v>
      </c>
      <c r="F211">
        <v>0</v>
      </c>
      <c r="G211">
        <v>0</v>
      </c>
      <c r="H211" s="45">
        <v>-8978.01</v>
      </c>
      <c r="I211" t="s">
        <v>17630</v>
      </c>
      <c r="J211" t="s">
        <v>235</v>
      </c>
      <c r="K211">
        <v>0</v>
      </c>
      <c r="L211" s="83">
        <v>43319</v>
      </c>
      <c r="M211">
        <v>0</v>
      </c>
      <c r="N211">
        <v>358039105</v>
      </c>
      <c r="O211" t="s">
        <v>12674</v>
      </c>
    </row>
    <row r="212" spans="1:15" x14ac:dyDescent="0.2">
      <c r="A212" t="s">
        <v>18745</v>
      </c>
      <c r="B212" t="s">
        <v>15889</v>
      </c>
      <c r="C212">
        <v>25.95</v>
      </c>
      <c r="D212">
        <v>0</v>
      </c>
      <c r="E212">
        <v>0</v>
      </c>
      <c r="F212">
        <v>0</v>
      </c>
      <c r="G212">
        <v>0</v>
      </c>
      <c r="H212" s="45">
        <v>-12602.3</v>
      </c>
      <c r="I212" t="s">
        <v>17573</v>
      </c>
      <c r="J212" t="s">
        <v>200</v>
      </c>
      <c r="K212">
        <v>0</v>
      </c>
      <c r="L212" s="83">
        <v>43319</v>
      </c>
      <c r="M212">
        <v>0</v>
      </c>
      <c r="N212">
        <v>381013101</v>
      </c>
      <c r="O212" t="s">
        <v>15898</v>
      </c>
    </row>
    <row r="213" spans="1:15" x14ac:dyDescent="0.2">
      <c r="A213" t="s">
        <v>18729</v>
      </c>
      <c r="B213" t="s">
        <v>3164</v>
      </c>
      <c r="C213">
        <v>44</v>
      </c>
      <c r="D213">
        <v>0</v>
      </c>
      <c r="E213">
        <v>0</v>
      </c>
      <c r="F213">
        <v>0</v>
      </c>
      <c r="G213">
        <v>0</v>
      </c>
      <c r="H213" s="45">
        <v>29309.94</v>
      </c>
      <c r="I213" t="s">
        <v>17573</v>
      </c>
      <c r="J213" t="s">
        <v>190</v>
      </c>
      <c r="K213">
        <v>0</v>
      </c>
      <c r="L213" s="83">
        <v>43319</v>
      </c>
      <c r="M213">
        <v>0</v>
      </c>
      <c r="N213">
        <v>387328107</v>
      </c>
      <c r="O213">
        <v>2381189</v>
      </c>
    </row>
    <row r="214" spans="1:15" x14ac:dyDescent="0.2">
      <c r="A214" t="s">
        <v>18785</v>
      </c>
      <c r="B214" t="s">
        <v>18587</v>
      </c>
      <c r="C214">
        <v>29.535</v>
      </c>
      <c r="D214">
        <v>0</v>
      </c>
      <c r="E214">
        <v>0</v>
      </c>
      <c r="F214">
        <v>0</v>
      </c>
      <c r="G214">
        <v>0</v>
      </c>
      <c r="H214" s="45">
        <v>-8170.24</v>
      </c>
      <c r="I214" t="s">
        <v>17630</v>
      </c>
      <c r="J214" t="s">
        <v>200</v>
      </c>
      <c r="K214">
        <v>0</v>
      </c>
      <c r="L214" s="83">
        <v>43319</v>
      </c>
      <c r="M214">
        <v>0</v>
      </c>
      <c r="N214">
        <v>900450206</v>
      </c>
      <c r="O214" t="s">
        <v>18627</v>
      </c>
    </row>
    <row r="215" spans="1:15" x14ac:dyDescent="0.2">
      <c r="A215" t="s">
        <v>18772</v>
      </c>
      <c r="B215" t="s">
        <v>3409</v>
      </c>
      <c r="C215">
        <v>130.76499999999999</v>
      </c>
      <c r="D215">
        <v>0</v>
      </c>
      <c r="E215">
        <v>0</v>
      </c>
      <c r="F215">
        <v>0</v>
      </c>
      <c r="G215">
        <v>0</v>
      </c>
      <c r="H215" s="45">
        <v>-1940.61</v>
      </c>
      <c r="I215" t="s">
        <v>17630</v>
      </c>
      <c r="J215" t="s">
        <v>8017</v>
      </c>
      <c r="K215">
        <v>0</v>
      </c>
      <c r="L215" s="83">
        <v>43319</v>
      </c>
      <c r="M215">
        <v>0</v>
      </c>
      <c r="N215" t="s">
        <v>3440</v>
      </c>
      <c r="O215" t="s">
        <v>3441</v>
      </c>
    </row>
    <row r="216" spans="1:15" x14ac:dyDescent="0.2">
      <c r="A216" t="s">
        <v>18760</v>
      </c>
      <c r="B216" t="s">
        <v>11482</v>
      </c>
      <c r="C216">
        <v>50.94</v>
      </c>
      <c r="D216">
        <v>0</v>
      </c>
      <c r="E216">
        <v>0</v>
      </c>
      <c r="F216">
        <v>0</v>
      </c>
      <c r="G216">
        <v>0</v>
      </c>
      <c r="H216" s="45">
        <v>-35153.870000000003</v>
      </c>
      <c r="I216" t="s">
        <v>17573</v>
      </c>
      <c r="J216" t="s">
        <v>190</v>
      </c>
      <c r="K216">
        <v>0</v>
      </c>
      <c r="L216" s="83">
        <v>43319</v>
      </c>
      <c r="M216">
        <v>0</v>
      </c>
      <c r="N216" t="s">
        <v>11501</v>
      </c>
      <c r="O216" t="s">
        <v>11502</v>
      </c>
    </row>
    <row r="217" spans="1:15" x14ac:dyDescent="0.2">
      <c r="A217" t="s">
        <v>18789</v>
      </c>
      <c r="B217" t="s">
        <v>8491</v>
      </c>
      <c r="C217">
        <v>20.49</v>
      </c>
      <c r="D217">
        <v>0</v>
      </c>
      <c r="E217">
        <v>0</v>
      </c>
      <c r="F217">
        <v>0</v>
      </c>
      <c r="G217">
        <v>0</v>
      </c>
      <c r="H217" s="45">
        <v>5448.8</v>
      </c>
      <c r="I217" t="s">
        <v>17630</v>
      </c>
      <c r="J217" t="s">
        <v>190</v>
      </c>
      <c r="K217">
        <v>0</v>
      </c>
      <c r="L217" s="83">
        <v>43319</v>
      </c>
      <c r="M217">
        <v>0</v>
      </c>
      <c r="N217" t="s">
        <v>8572</v>
      </c>
      <c r="O217" t="s">
        <v>8573</v>
      </c>
    </row>
    <row r="218" spans="1:15" x14ac:dyDescent="0.2">
      <c r="A218" t="s">
        <v>18755</v>
      </c>
      <c r="B218" t="s">
        <v>3196</v>
      </c>
      <c r="C218">
        <v>20.54</v>
      </c>
      <c r="D218">
        <v>0</v>
      </c>
      <c r="E218">
        <v>0</v>
      </c>
      <c r="F218">
        <v>0</v>
      </c>
      <c r="G218">
        <v>0</v>
      </c>
      <c r="H218" s="45">
        <v>42896.36</v>
      </c>
      <c r="I218" t="s">
        <v>17573</v>
      </c>
      <c r="J218" t="s">
        <v>169</v>
      </c>
      <c r="K218">
        <v>0</v>
      </c>
      <c r="L218" s="83">
        <v>43319</v>
      </c>
      <c r="M218">
        <v>0</v>
      </c>
      <c r="N218" t="s">
        <v>177</v>
      </c>
      <c r="O218" t="s">
        <v>3301</v>
      </c>
    </row>
    <row r="219" spans="1:15" x14ac:dyDescent="0.2">
      <c r="A219" t="s">
        <v>18744</v>
      </c>
      <c r="B219" t="s">
        <v>126</v>
      </c>
      <c r="C219">
        <v>189.97</v>
      </c>
      <c r="D219">
        <v>0</v>
      </c>
      <c r="E219">
        <v>0</v>
      </c>
      <c r="F219">
        <v>0</v>
      </c>
      <c r="G219">
        <v>0</v>
      </c>
      <c r="H219" s="45">
        <v>25590.18</v>
      </c>
      <c r="I219" t="s">
        <v>17573</v>
      </c>
      <c r="J219" t="s">
        <v>164</v>
      </c>
      <c r="K219">
        <v>0</v>
      </c>
      <c r="L219" s="83">
        <v>43319</v>
      </c>
      <c r="M219">
        <v>0</v>
      </c>
      <c r="N219" t="s">
        <v>804</v>
      </c>
      <c r="O219" t="s">
        <v>805</v>
      </c>
    </row>
    <row r="220" spans="1:15" x14ac:dyDescent="0.2">
      <c r="A220" t="s">
        <v>18774</v>
      </c>
      <c r="B220" t="s">
        <v>11528</v>
      </c>
      <c r="C220">
        <v>19.215</v>
      </c>
      <c r="D220">
        <v>0</v>
      </c>
      <c r="E220">
        <v>0</v>
      </c>
      <c r="F220">
        <v>0</v>
      </c>
      <c r="G220">
        <v>0</v>
      </c>
      <c r="H220" s="45">
        <v>-3667.3</v>
      </c>
      <c r="I220" t="s">
        <v>17630</v>
      </c>
      <c r="J220" t="s">
        <v>169</v>
      </c>
      <c r="K220">
        <v>0</v>
      </c>
      <c r="L220" s="83">
        <v>43319</v>
      </c>
      <c r="M220">
        <v>0</v>
      </c>
      <c r="N220" t="s">
        <v>11566</v>
      </c>
      <c r="O220" t="s">
        <v>11567</v>
      </c>
    </row>
    <row r="221" spans="1:15" x14ac:dyDescent="0.2">
      <c r="A221" t="s">
        <v>18781</v>
      </c>
      <c r="B221" t="s">
        <v>2395</v>
      </c>
      <c r="C221">
        <v>63.024999999999999</v>
      </c>
      <c r="D221">
        <v>0</v>
      </c>
      <c r="E221">
        <v>0</v>
      </c>
      <c r="F221">
        <v>0</v>
      </c>
      <c r="G221">
        <v>0</v>
      </c>
      <c r="H221" s="45">
        <v>-2889.93</v>
      </c>
      <c r="I221" t="s">
        <v>17630</v>
      </c>
      <c r="J221" t="s">
        <v>164</v>
      </c>
      <c r="K221">
        <v>0</v>
      </c>
      <c r="L221" s="83">
        <v>43319</v>
      </c>
      <c r="M221">
        <v>0</v>
      </c>
      <c r="N221">
        <v>465741106</v>
      </c>
      <c r="O221">
        <v>2471949</v>
      </c>
    </row>
    <row r="222" spans="1:15" x14ac:dyDescent="0.2">
      <c r="A222" t="s">
        <v>18724</v>
      </c>
      <c r="B222" t="s">
        <v>2214</v>
      </c>
      <c r="C222">
        <v>92.765000000000001</v>
      </c>
      <c r="D222">
        <v>0</v>
      </c>
      <c r="E222">
        <v>0</v>
      </c>
      <c r="F222">
        <v>0</v>
      </c>
      <c r="G222">
        <v>0</v>
      </c>
      <c r="H222" s="45">
        <v>-29583.89</v>
      </c>
      <c r="I222" t="s">
        <v>17573</v>
      </c>
      <c r="J222" t="s">
        <v>200</v>
      </c>
      <c r="K222">
        <v>0</v>
      </c>
      <c r="L222" s="83">
        <v>43319</v>
      </c>
      <c r="M222">
        <v>0</v>
      </c>
      <c r="N222">
        <v>466367109</v>
      </c>
      <c r="O222">
        <v>2344922</v>
      </c>
    </row>
    <row r="223" spans="1:15" x14ac:dyDescent="0.2">
      <c r="A223" t="s">
        <v>18737</v>
      </c>
      <c r="B223" t="s">
        <v>1079</v>
      </c>
      <c r="C223">
        <v>154.88499999999999</v>
      </c>
      <c r="D223">
        <v>0</v>
      </c>
      <c r="E223">
        <v>0</v>
      </c>
      <c r="F223">
        <v>0</v>
      </c>
      <c r="G223">
        <v>0</v>
      </c>
      <c r="H223" s="45">
        <v>16264.82</v>
      </c>
      <c r="I223" t="s">
        <v>17573</v>
      </c>
      <c r="J223" t="s">
        <v>8017</v>
      </c>
      <c r="K223">
        <v>0</v>
      </c>
      <c r="L223" s="83">
        <v>43319</v>
      </c>
      <c r="M223">
        <v>0</v>
      </c>
      <c r="N223" t="s">
        <v>1398</v>
      </c>
      <c r="O223">
        <v>2040640</v>
      </c>
    </row>
    <row r="224" spans="1:15" x14ac:dyDescent="0.2">
      <c r="A224" t="s">
        <v>18762</v>
      </c>
      <c r="B224" t="s">
        <v>106</v>
      </c>
      <c r="C224">
        <v>72.344999999999999</v>
      </c>
      <c r="D224">
        <v>0</v>
      </c>
      <c r="E224">
        <v>0</v>
      </c>
      <c r="F224">
        <v>0</v>
      </c>
      <c r="G224">
        <v>0</v>
      </c>
      <c r="H224" s="45">
        <v>56167.79</v>
      </c>
      <c r="I224" t="s">
        <v>17573</v>
      </c>
      <c r="J224" t="s">
        <v>200</v>
      </c>
      <c r="K224">
        <v>0</v>
      </c>
      <c r="L224" s="83">
        <v>43319</v>
      </c>
      <c r="M224">
        <v>0</v>
      </c>
      <c r="N224" t="s">
        <v>177</v>
      </c>
      <c r="O224" t="s">
        <v>800</v>
      </c>
    </row>
    <row r="225" spans="1:15" x14ac:dyDescent="0.2">
      <c r="A225" t="s">
        <v>18748</v>
      </c>
      <c r="B225" t="s">
        <v>2320</v>
      </c>
      <c r="C225">
        <v>27.824999999999999</v>
      </c>
      <c r="D225">
        <v>0</v>
      </c>
      <c r="E225">
        <v>0</v>
      </c>
      <c r="F225">
        <v>0</v>
      </c>
      <c r="G225">
        <v>0</v>
      </c>
      <c r="H225" s="45">
        <v>-5681.62</v>
      </c>
      <c r="I225" t="s">
        <v>17573</v>
      </c>
      <c r="J225" t="s">
        <v>200</v>
      </c>
      <c r="K225">
        <v>0</v>
      </c>
      <c r="L225" s="83">
        <v>43319</v>
      </c>
      <c r="M225">
        <v>0</v>
      </c>
      <c r="N225" t="s">
        <v>177</v>
      </c>
      <c r="O225" t="s">
        <v>2370</v>
      </c>
    </row>
    <row r="226" spans="1:15" x14ac:dyDescent="0.2">
      <c r="A226" t="s">
        <v>18780</v>
      </c>
      <c r="B226" t="s">
        <v>1671</v>
      </c>
      <c r="C226">
        <v>240.35</v>
      </c>
      <c r="D226">
        <v>0</v>
      </c>
      <c r="E226">
        <v>0</v>
      </c>
      <c r="F226">
        <v>0</v>
      </c>
      <c r="G226">
        <v>0</v>
      </c>
      <c r="H226" s="45">
        <v>1533.19</v>
      </c>
      <c r="I226" t="s">
        <v>17630</v>
      </c>
      <c r="J226" t="s">
        <v>169</v>
      </c>
      <c r="K226">
        <v>0</v>
      </c>
      <c r="L226" s="83">
        <v>43319</v>
      </c>
      <c r="M226">
        <v>0</v>
      </c>
      <c r="N226" t="s">
        <v>1764</v>
      </c>
      <c r="O226">
        <v>2501578</v>
      </c>
    </row>
    <row r="227" spans="1:15" x14ac:dyDescent="0.2">
      <c r="A227" t="s">
        <v>18753</v>
      </c>
      <c r="B227" t="s">
        <v>7970</v>
      </c>
      <c r="C227">
        <v>59.6</v>
      </c>
      <c r="D227">
        <v>0</v>
      </c>
      <c r="E227">
        <v>0</v>
      </c>
      <c r="F227">
        <v>0</v>
      </c>
      <c r="G227">
        <v>0</v>
      </c>
      <c r="H227" s="45">
        <v>2544.52</v>
      </c>
      <c r="I227" t="s">
        <v>17573</v>
      </c>
      <c r="J227" t="s">
        <v>164</v>
      </c>
      <c r="K227">
        <v>0</v>
      </c>
      <c r="L227" s="83">
        <v>43319</v>
      </c>
      <c r="M227">
        <v>0</v>
      </c>
      <c r="N227" t="s">
        <v>8073</v>
      </c>
      <c r="O227" t="s">
        <v>8074</v>
      </c>
    </row>
    <row r="228" spans="1:15" x14ac:dyDescent="0.2">
      <c r="A228" t="s">
        <v>18764</v>
      </c>
      <c r="B228" t="s">
        <v>3178</v>
      </c>
      <c r="C228">
        <v>358.86</v>
      </c>
      <c r="D228">
        <v>0</v>
      </c>
      <c r="E228">
        <v>0</v>
      </c>
      <c r="F228">
        <v>0</v>
      </c>
      <c r="G228">
        <v>0</v>
      </c>
      <c r="H228" s="45">
        <v>56159.12</v>
      </c>
      <c r="I228" t="s">
        <v>17573</v>
      </c>
      <c r="J228" t="s">
        <v>164</v>
      </c>
      <c r="K228">
        <v>0</v>
      </c>
      <c r="L228" s="83">
        <v>43319</v>
      </c>
      <c r="M228">
        <v>0</v>
      </c>
      <c r="N228" t="s">
        <v>3312</v>
      </c>
      <c r="O228" t="s">
        <v>3313</v>
      </c>
    </row>
    <row r="229" spans="1:15" x14ac:dyDescent="0.2">
      <c r="A229" t="s">
        <v>18722</v>
      </c>
      <c r="B229" t="s">
        <v>3480</v>
      </c>
      <c r="C229">
        <v>115.34</v>
      </c>
      <c r="D229">
        <v>0</v>
      </c>
      <c r="E229">
        <v>0</v>
      </c>
      <c r="F229">
        <v>0</v>
      </c>
      <c r="G229">
        <v>0</v>
      </c>
      <c r="H229" s="45">
        <v>-51958.46</v>
      </c>
      <c r="I229" t="s">
        <v>17573</v>
      </c>
      <c r="J229" t="s">
        <v>190</v>
      </c>
      <c r="K229">
        <v>0</v>
      </c>
      <c r="L229" s="83">
        <v>43319</v>
      </c>
      <c r="M229">
        <v>0</v>
      </c>
      <c r="N229">
        <v>596278101</v>
      </c>
      <c r="O229">
        <v>2590930</v>
      </c>
    </row>
    <row r="230" spans="1:15" x14ac:dyDescent="0.2">
      <c r="A230" t="s">
        <v>18750</v>
      </c>
      <c r="B230" t="s">
        <v>2837</v>
      </c>
      <c r="C230">
        <v>60.984999999999999</v>
      </c>
      <c r="D230">
        <v>0</v>
      </c>
      <c r="E230">
        <v>0</v>
      </c>
      <c r="F230">
        <v>0</v>
      </c>
      <c r="G230">
        <v>0</v>
      </c>
      <c r="H230" s="45">
        <v>6394.69</v>
      </c>
      <c r="I230" t="s">
        <v>17573</v>
      </c>
      <c r="J230" t="s">
        <v>235</v>
      </c>
      <c r="K230">
        <v>0</v>
      </c>
      <c r="L230" s="83">
        <v>43319</v>
      </c>
      <c r="M230">
        <v>0</v>
      </c>
      <c r="N230" t="s">
        <v>2968</v>
      </c>
      <c r="O230" t="s">
        <v>2969</v>
      </c>
    </row>
    <row r="231" spans="1:15" x14ac:dyDescent="0.2">
      <c r="A231" t="s">
        <v>18770</v>
      </c>
      <c r="B231" t="s">
        <v>1779</v>
      </c>
      <c r="C231">
        <v>32.064999999999998</v>
      </c>
      <c r="D231">
        <v>0</v>
      </c>
      <c r="E231">
        <v>0</v>
      </c>
      <c r="F231">
        <v>0</v>
      </c>
      <c r="G231">
        <v>0</v>
      </c>
      <c r="H231" s="45">
        <v>-1063.29</v>
      </c>
      <c r="I231" t="s">
        <v>17630</v>
      </c>
      <c r="J231" t="s">
        <v>188</v>
      </c>
      <c r="K231">
        <v>0</v>
      </c>
      <c r="L231" s="83">
        <v>43319</v>
      </c>
      <c r="M231">
        <v>0</v>
      </c>
      <c r="N231" t="s">
        <v>1922</v>
      </c>
      <c r="O231" t="s">
        <v>1923</v>
      </c>
    </row>
    <row r="232" spans="1:15" x14ac:dyDescent="0.2">
      <c r="A232" t="s">
        <v>18718</v>
      </c>
      <c r="B232" t="s">
        <v>5279</v>
      </c>
      <c r="C232">
        <v>30.164999999999999</v>
      </c>
      <c r="D232">
        <v>0</v>
      </c>
      <c r="E232">
        <v>0</v>
      </c>
      <c r="F232">
        <v>0</v>
      </c>
      <c r="G232">
        <v>0</v>
      </c>
      <c r="H232" s="45">
        <v>64230.33</v>
      </c>
      <c r="I232" t="s">
        <v>17573</v>
      </c>
      <c r="J232" t="s">
        <v>182</v>
      </c>
      <c r="K232">
        <v>0</v>
      </c>
      <c r="L232" s="83">
        <v>43319</v>
      </c>
      <c r="M232">
        <v>0</v>
      </c>
      <c r="N232">
        <v>626717102</v>
      </c>
      <c r="O232">
        <v>2611206</v>
      </c>
    </row>
    <row r="233" spans="1:15" x14ac:dyDescent="0.2">
      <c r="A233" t="s">
        <v>18759</v>
      </c>
      <c r="B233" t="s">
        <v>12417</v>
      </c>
      <c r="C233">
        <v>66.5</v>
      </c>
      <c r="D233">
        <v>0</v>
      </c>
      <c r="E233">
        <v>0</v>
      </c>
      <c r="F233">
        <v>0</v>
      </c>
      <c r="G233">
        <v>0</v>
      </c>
      <c r="H233" s="45">
        <v>-4621.55</v>
      </c>
      <c r="I233" t="s">
        <v>17573</v>
      </c>
      <c r="J233" t="s">
        <v>164</v>
      </c>
      <c r="K233">
        <v>0</v>
      </c>
      <c r="L233" s="83">
        <v>43319</v>
      </c>
      <c r="M233">
        <v>0</v>
      </c>
      <c r="N233" t="s">
        <v>12488</v>
      </c>
      <c r="O233" t="s">
        <v>12489</v>
      </c>
    </row>
    <row r="234" spans="1:15" x14ac:dyDescent="0.2">
      <c r="A234" t="s">
        <v>18763</v>
      </c>
      <c r="B234" t="s">
        <v>1565</v>
      </c>
      <c r="C234">
        <v>16.824999999999999</v>
      </c>
      <c r="D234">
        <v>0</v>
      </c>
      <c r="E234">
        <v>0</v>
      </c>
      <c r="F234">
        <v>0</v>
      </c>
      <c r="G234">
        <v>0</v>
      </c>
      <c r="H234" s="45">
        <v>48757.23</v>
      </c>
      <c r="I234" t="s">
        <v>17573</v>
      </c>
      <c r="J234" t="s">
        <v>164</v>
      </c>
      <c r="K234">
        <v>0</v>
      </c>
      <c r="L234" s="83">
        <v>43319</v>
      </c>
      <c r="M234">
        <v>0</v>
      </c>
      <c r="N234" t="s">
        <v>1629</v>
      </c>
      <c r="O234">
        <v>2402121</v>
      </c>
    </row>
    <row r="235" spans="1:15" x14ac:dyDescent="0.2">
      <c r="A235" t="s">
        <v>18738</v>
      </c>
      <c r="B235" t="s">
        <v>2822</v>
      </c>
      <c r="C235">
        <v>76.724999999999994</v>
      </c>
      <c r="D235">
        <v>0</v>
      </c>
      <c r="E235">
        <v>0</v>
      </c>
      <c r="F235">
        <v>0</v>
      </c>
      <c r="G235">
        <v>0</v>
      </c>
      <c r="H235" s="45">
        <v>-1257.43</v>
      </c>
      <c r="I235" t="s">
        <v>17573</v>
      </c>
      <c r="J235" t="s">
        <v>200</v>
      </c>
      <c r="K235">
        <v>0</v>
      </c>
      <c r="L235" s="83">
        <v>43319</v>
      </c>
      <c r="M235">
        <v>0</v>
      </c>
      <c r="N235" t="s">
        <v>2974</v>
      </c>
      <c r="O235">
        <v>2949758</v>
      </c>
    </row>
    <row r="236" spans="1:15" x14ac:dyDescent="0.2">
      <c r="A236" t="s">
        <v>18723</v>
      </c>
      <c r="B236" t="s">
        <v>14801</v>
      </c>
      <c r="C236">
        <v>22.824999999999999</v>
      </c>
      <c r="D236">
        <v>0</v>
      </c>
      <c r="E236">
        <v>0</v>
      </c>
      <c r="F236">
        <v>0</v>
      </c>
      <c r="G236">
        <v>0</v>
      </c>
      <c r="H236" s="45">
        <v>23725.1</v>
      </c>
      <c r="I236" t="s">
        <v>17573</v>
      </c>
      <c r="J236" t="s">
        <v>200</v>
      </c>
      <c r="K236">
        <v>0</v>
      </c>
      <c r="L236" s="83">
        <v>43319</v>
      </c>
      <c r="M236">
        <v>0</v>
      </c>
      <c r="N236">
        <v>650111107</v>
      </c>
      <c r="O236">
        <v>2632003</v>
      </c>
    </row>
    <row r="237" spans="1:15" x14ac:dyDescent="0.2">
      <c r="A237" t="s">
        <v>18732</v>
      </c>
      <c r="B237" t="s">
        <v>18716</v>
      </c>
      <c r="C237">
        <v>26.484999999999999</v>
      </c>
      <c r="D237">
        <v>0</v>
      </c>
      <c r="E237">
        <v>0</v>
      </c>
      <c r="F237">
        <v>0</v>
      </c>
      <c r="G237">
        <v>0</v>
      </c>
      <c r="H237" s="45">
        <v>8200.85</v>
      </c>
      <c r="I237" t="s">
        <v>17573</v>
      </c>
      <c r="J237" t="s">
        <v>182</v>
      </c>
      <c r="K237">
        <v>0</v>
      </c>
      <c r="L237" s="83">
        <v>43319</v>
      </c>
      <c r="M237">
        <v>0</v>
      </c>
      <c r="N237" t="s">
        <v>177</v>
      </c>
      <c r="O237" t="s">
        <v>18800</v>
      </c>
    </row>
    <row r="238" spans="1:15" x14ac:dyDescent="0.2">
      <c r="A238" t="s">
        <v>18756</v>
      </c>
      <c r="B238" t="s">
        <v>12326</v>
      </c>
      <c r="C238">
        <v>16.664999999999999</v>
      </c>
      <c r="D238">
        <v>0</v>
      </c>
      <c r="E238">
        <v>0</v>
      </c>
      <c r="F238">
        <v>0</v>
      </c>
      <c r="G238">
        <v>0</v>
      </c>
      <c r="H238" s="45">
        <v>-16837.650000000001</v>
      </c>
      <c r="I238" t="s">
        <v>17573</v>
      </c>
      <c r="J238" t="s">
        <v>169</v>
      </c>
      <c r="K238">
        <v>0</v>
      </c>
      <c r="L238" s="83">
        <v>43319</v>
      </c>
      <c r="M238">
        <v>0</v>
      </c>
      <c r="N238" t="s">
        <v>12395</v>
      </c>
      <c r="O238">
        <v>2318790</v>
      </c>
    </row>
    <row r="239" spans="1:15" x14ac:dyDescent="0.2">
      <c r="A239" t="s">
        <v>18741</v>
      </c>
      <c r="B239" t="s">
        <v>11484</v>
      </c>
      <c r="C239">
        <v>17.364999999999998</v>
      </c>
      <c r="D239">
        <v>0</v>
      </c>
      <c r="E239">
        <v>0</v>
      </c>
      <c r="F239">
        <v>0</v>
      </c>
      <c r="G239">
        <v>0</v>
      </c>
      <c r="H239" s="45">
        <v>-10403.200000000001</v>
      </c>
      <c r="I239" t="s">
        <v>17573</v>
      </c>
      <c r="J239" t="s">
        <v>188</v>
      </c>
      <c r="K239">
        <v>0</v>
      </c>
      <c r="L239" s="83">
        <v>43319</v>
      </c>
      <c r="M239">
        <v>0</v>
      </c>
      <c r="N239">
        <v>697900108</v>
      </c>
      <c r="O239">
        <v>2703396</v>
      </c>
    </row>
    <row r="240" spans="1:15" x14ac:dyDescent="0.2">
      <c r="A240" t="s">
        <v>18721</v>
      </c>
      <c r="B240" t="s">
        <v>2711</v>
      </c>
      <c r="C240">
        <v>54.09</v>
      </c>
      <c r="D240">
        <v>0</v>
      </c>
      <c r="E240">
        <v>0</v>
      </c>
      <c r="F240">
        <v>0</v>
      </c>
      <c r="G240">
        <v>0</v>
      </c>
      <c r="H240" s="45">
        <v>8004.8</v>
      </c>
      <c r="I240" t="s">
        <v>17573</v>
      </c>
      <c r="J240" t="s">
        <v>182</v>
      </c>
      <c r="K240">
        <v>0</v>
      </c>
      <c r="L240" s="83">
        <v>43319</v>
      </c>
      <c r="M240">
        <v>0</v>
      </c>
      <c r="N240" t="s">
        <v>2775</v>
      </c>
      <c r="O240" t="s">
        <v>2776</v>
      </c>
    </row>
    <row r="241" spans="1:15" x14ac:dyDescent="0.2">
      <c r="A241" t="s">
        <v>18749</v>
      </c>
      <c r="B241" t="s">
        <v>2844</v>
      </c>
      <c r="C241">
        <v>59.375</v>
      </c>
      <c r="D241">
        <v>0</v>
      </c>
      <c r="E241">
        <v>0</v>
      </c>
      <c r="F241">
        <v>0</v>
      </c>
      <c r="G241">
        <v>0</v>
      </c>
      <c r="H241" s="45">
        <v>6295.82</v>
      </c>
      <c r="I241" t="s">
        <v>17573</v>
      </c>
      <c r="J241" t="s">
        <v>164</v>
      </c>
      <c r="K241">
        <v>0</v>
      </c>
      <c r="L241" s="83">
        <v>43319</v>
      </c>
      <c r="M241">
        <v>0</v>
      </c>
      <c r="N241">
        <v>705573103</v>
      </c>
      <c r="O241">
        <v>2675860</v>
      </c>
    </row>
    <row r="242" spans="1:15" x14ac:dyDescent="0.2">
      <c r="A242" t="s">
        <v>18757</v>
      </c>
      <c r="B242" t="s">
        <v>1006</v>
      </c>
      <c r="C242">
        <v>100.27500000000001</v>
      </c>
      <c r="D242">
        <v>0</v>
      </c>
      <c r="E242">
        <v>0</v>
      </c>
      <c r="F242">
        <v>0</v>
      </c>
      <c r="G242">
        <v>0</v>
      </c>
      <c r="H242" s="45">
        <v>-14963.49</v>
      </c>
      <c r="I242" t="s">
        <v>17573</v>
      </c>
      <c r="J242" t="s">
        <v>164</v>
      </c>
      <c r="K242">
        <v>0</v>
      </c>
      <c r="L242" s="83">
        <v>43319</v>
      </c>
      <c r="M242">
        <v>0</v>
      </c>
      <c r="N242">
        <v>294268107</v>
      </c>
      <c r="O242">
        <v>2597748</v>
      </c>
    </row>
    <row r="243" spans="1:15" x14ac:dyDescent="0.2">
      <c r="A243" t="s">
        <v>18787</v>
      </c>
      <c r="B243" t="s">
        <v>8660</v>
      </c>
      <c r="C243">
        <v>31.835000000000001</v>
      </c>
      <c r="D243">
        <v>0</v>
      </c>
      <c r="E243">
        <v>0</v>
      </c>
      <c r="F243">
        <v>0</v>
      </c>
      <c r="G243">
        <v>0</v>
      </c>
      <c r="H243" s="45">
        <v>14923.81</v>
      </c>
      <c r="I243" t="s">
        <v>17630</v>
      </c>
      <c r="J243" t="s">
        <v>182</v>
      </c>
      <c r="K243">
        <v>0</v>
      </c>
      <c r="L243" s="83">
        <v>43319</v>
      </c>
      <c r="M243">
        <v>0</v>
      </c>
      <c r="N243" t="s">
        <v>8720</v>
      </c>
      <c r="O243" t="s">
        <v>8721</v>
      </c>
    </row>
    <row r="244" spans="1:15" x14ac:dyDescent="0.2">
      <c r="A244" t="s">
        <v>18768</v>
      </c>
      <c r="B244" t="s">
        <v>1322</v>
      </c>
      <c r="C244">
        <v>87.025000000000006</v>
      </c>
      <c r="D244">
        <v>0</v>
      </c>
      <c r="E244">
        <v>0</v>
      </c>
      <c r="F244">
        <v>0</v>
      </c>
      <c r="G244">
        <v>0</v>
      </c>
      <c r="H244" s="45">
        <v>-3605.69</v>
      </c>
      <c r="I244" t="s">
        <v>17630</v>
      </c>
      <c r="J244" t="s">
        <v>164</v>
      </c>
      <c r="K244">
        <v>0</v>
      </c>
      <c r="L244" s="83">
        <v>43319</v>
      </c>
      <c r="M244">
        <v>0</v>
      </c>
      <c r="N244" t="s">
        <v>1527</v>
      </c>
      <c r="O244" t="s">
        <v>1528</v>
      </c>
    </row>
    <row r="245" spans="1:15" x14ac:dyDescent="0.2">
      <c r="A245" t="s">
        <v>18719</v>
      </c>
      <c r="B245" t="s">
        <v>4954</v>
      </c>
      <c r="C245">
        <v>27.774999999999999</v>
      </c>
      <c r="D245">
        <v>0</v>
      </c>
      <c r="E245">
        <v>0</v>
      </c>
      <c r="F245">
        <v>0</v>
      </c>
      <c r="G245">
        <v>0</v>
      </c>
      <c r="H245" s="45">
        <v>-13065.96</v>
      </c>
      <c r="I245" t="s">
        <v>17573</v>
      </c>
      <c r="J245" t="s">
        <v>200</v>
      </c>
      <c r="K245">
        <v>0</v>
      </c>
      <c r="L245" s="83">
        <v>43319</v>
      </c>
      <c r="M245">
        <v>0</v>
      </c>
      <c r="N245">
        <v>829226109</v>
      </c>
      <c r="O245">
        <v>2799351</v>
      </c>
    </row>
    <row r="246" spans="1:15" x14ac:dyDescent="0.2">
      <c r="A246" t="s">
        <v>18743</v>
      </c>
      <c r="B246" t="s">
        <v>13629</v>
      </c>
      <c r="C246">
        <v>16.39</v>
      </c>
      <c r="D246">
        <v>0</v>
      </c>
      <c r="E246">
        <v>0</v>
      </c>
      <c r="F246">
        <v>0</v>
      </c>
      <c r="G246">
        <v>0</v>
      </c>
      <c r="H246" s="45">
        <v>-2426.8000000000002</v>
      </c>
      <c r="I246" t="s">
        <v>17573</v>
      </c>
      <c r="J246" t="s">
        <v>182</v>
      </c>
      <c r="K246">
        <v>0</v>
      </c>
      <c r="L246" s="83">
        <v>43319</v>
      </c>
      <c r="M246">
        <v>0</v>
      </c>
      <c r="N246" t="s">
        <v>13691</v>
      </c>
      <c r="O246" t="s">
        <v>13692</v>
      </c>
    </row>
    <row r="247" spans="1:15" x14ac:dyDescent="0.2">
      <c r="A247" t="s">
        <v>18790</v>
      </c>
      <c r="B247" t="s">
        <v>2820</v>
      </c>
      <c r="C247">
        <v>25.004999999999999</v>
      </c>
      <c r="D247">
        <v>0</v>
      </c>
      <c r="E247">
        <v>0</v>
      </c>
      <c r="F247">
        <v>0</v>
      </c>
      <c r="G247">
        <v>0</v>
      </c>
      <c r="H247" s="45">
        <v>-10051.540000000001</v>
      </c>
      <c r="I247" t="s">
        <v>17630</v>
      </c>
      <c r="J247" t="s">
        <v>200</v>
      </c>
      <c r="K247">
        <v>0</v>
      </c>
      <c r="L247" s="83">
        <v>43319</v>
      </c>
      <c r="M247">
        <v>0</v>
      </c>
      <c r="N247" t="s">
        <v>2990</v>
      </c>
      <c r="O247" t="s">
        <v>2991</v>
      </c>
    </row>
    <row r="248" spans="1:15" x14ac:dyDescent="0.2">
      <c r="A248" t="s">
        <v>18739</v>
      </c>
      <c r="B248" t="s">
        <v>5108</v>
      </c>
      <c r="C248">
        <v>24.45</v>
      </c>
      <c r="D248">
        <v>0</v>
      </c>
      <c r="E248">
        <v>0</v>
      </c>
      <c r="F248">
        <v>0</v>
      </c>
      <c r="G248">
        <v>0</v>
      </c>
      <c r="H248">
        <v>-840.45</v>
      </c>
      <c r="I248" t="s">
        <v>17573</v>
      </c>
      <c r="J248" t="s">
        <v>182</v>
      </c>
      <c r="K248">
        <v>0</v>
      </c>
      <c r="L248" s="83">
        <v>43319</v>
      </c>
      <c r="M248">
        <v>0</v>
      </c>
      <c r="N248" t="s">
        <v>5242</v>
      </c>
      <c r="O248" t="s">
        <v>5243</v>
      </c>
    </row>
    <row r="249" spans="1:15" x14ac:dyDescent="0.2">
      <c r="A249" t="s">
        <v>18765</v>
      </c>
      <c r="B249" t="s">
        <v>3400</v>
      </c>
      <c r="C249">
        <v>70.19</v>
      </c>
      <c r="D249">
        <v>0</v>
      </c>
      <c r="E249">
        <v>0</v>
      </c>
      <c r="F249">
        <v>0</v>
      </c>
      <c r="G249">
        <v>0</v>
      </c>
      <c r="H249" s="45">
        <v>-37116.15</v>
      </c>
      <c r="I249" t="s">
        <v>17573</v>
      </c>
      <c r="J249" t="s">
        <v>164</v>
      </c>
      <c r="K249">
        <v>0</v>
      </c>
      <c r="L249" s="83">
        <v>43319</v>
      </c>
      <c r="M249">
        <v>0</v>
      </c>
      <c r="N249" t="s">
        <v>177</v>
      </c>
      <c r="O249">
        <v>2579230</v>
      </c>
    </row>
    <row r="250" spans="1:15" x14ac:dyDescent="0.2">
      <c r="A250" t="s">
        <v>18730</v>
      </c>
      <c r="B250" t="s">
        <v>5268</v>
      </c>
      <c r="C250">
        <v>32.81</v>
      </c>
      <c r="D250">
        <v>0</v>
      </c>
      <c r="E250">
        <v>0</v>
      </c>
      <c r="F250">
        <v>0</v>
      </c>
      <c r="G250">
        <v>0</v>
      </c>
      <c r="H250" s="45">
        <v>2477.87</v>
      </c>
      <c r="I250" t="s">
        <v>17573</v>
      </c>
      <c r="J250" t="s">
        <v>822</v>
      </c>
      <c r="K250">
        <v>0</v>
      </c>
      <c r="L250" s="83">
        <v>43319</v>
      </c>
      <c r="M250">
        <v>0</v>
      </c>
      <c r="N250">
        <v>838518108</v>
      </c>
      <c r="O250">
        <v>2825933</v>
      </c>
    </row>
    <row r="251" spans="1:15" x14ac:dyDescent="0.2">
      <c r="A251" t="s">
        <v>18773</v>
      </c>
      <c r="B251" t="s">
        <v>12615</v>
      </c>
      <c r="C251">
        <v>56.984999999999999</v>
      </c>
      <c r="D251">
        <v>0</v>
      </c>
      <c r="E251">
        <v>0</v>
      </c>
      <c r="F251">
        <v>0</v>
      </c>
      <c r="G251">
        <v>0</v>
      </c>
      <c r="H251">
        <v>-815.76</v>
      </c>
      <c r="I251" t="s">
        <v>17630</v>
      </c>
      <c r="J251" t="s">
        <v>169</v>
      </c>
      <c r="K251">
        <v>0</v>
      </c>
      <c r="L251" s="83">
        <v>43319</v>
      </c>
      <c r="M251">
        <v>0</v>
      </c>
      <c r="N251" t="s">
        <v>12709</v>
      </c>
      <c r="O251" t="s">
        <v>12710</v>
      </c>
    </row>
    <row r="252" spans="1:15" x14ac:dyDescent="0.2">
      <c r="A252" t="s">
        <v>18747</v>
      </c>
      <c r="B252" t="s">
        <v>8494</v>
      </c>
      <c r="C252">
        <v>54.825000000000003</v>
      </c>
      <c r="D252">
        <v>0</v>
      </c>
      <c r="E252">
        <v>0</v>
      </c>
      <c r="F252">
        <v>0</v>
      </c>
      <c r="G252">
        <v>0</v>
      </c>
      <c r="H252" s="45">
        <v>-11217.04</v>
      </c>
      <c r="I252" t="s">
        <v>17573</v>
      </c>
      <c r="J252" t="s">
        <v>164</v>
      </c>
      <c r="K252">
        <v>0</v>
      </c>
      <c r="L252" s="83">
        <v>43319</v>
      </c>
      <c r="M252">
        <v>0</v>
      </c>
      <c r="N252">
        <v>898697206</v>
      </c>
      <c r="O252" t="s">
        <v>8609</v>
      </c>
    </row>
    <row r="253" spans="1:15" x14ac:dyDescent="0.2">
      <c r="A253" t="s">
        <v>18733</v>
      </c>
      <c r="B253" t="s">
        <v>263</v>
      </c>
      <c r="C253">
        <v>20.5</v>
      </c>
      <c r="D253">
        <v>0</v>
      </c>
      <c r="E253">
        <v>0</v>
      </c>
      <c r="F253">
        <v>0</v>
      </c>
      <c r="G253">
        <v>0</v>
      </c>
      <c r="H253" s="45">
        <v>-37534.68</v>
      </c>
      <c r="I253" t="s">
        <v>17573</v>
      </c>
      <c r="J253" t="s">
        <v>190</v>
      </c>
      <c r="K253">
        <v>0</v>
      </c>
      <c r="L253" s="83">
        <v>43319</v>
      </c>
      <c r="M253">
        <v>0</v>
      </c>
      <c r="N253">
        <v>896818101</v>
      </c>
      <c r="O253">
        <v>2893071</v>
      </c>
    </row>
    <row r="254" spans="1:15" x14ac:dyDescent="0.2">
      <c r="A254" t="s">
        <v>18728</v>
      </c>
      <c r="B254" t="s">
        <v>18715</v>
      </c>
      <c r="C254">
        <v>33.93</v>
      </c>
      <c r="D254">
        <v>0</v>
      </c>
      <c r="E254">
        <v>0</v>
      </c>
      <c r="F254">
        <v>0</v>
      </c>
      <c r="G254">
        <v>0</v>
      </c>
      <c r="H254" s="45">
        <v>15260.43</v>
      </c>
      <c r="I254" t="s">
        <v>17573</v>
      </c>
      <c r="J254" t="s">
        <v>235</v>
      </c>
      <c r="K254">
        <v>0</v>
      </c>
      <c r="L254" s="83">
        <v>43319</v>
      </c>
      <c r="M254">
        <v>0</v>
      </c>
      <c r="N254" t="s">
        <v>18801</v>
      </c>
      <c r="O254" t="s">
        <v>18802</v>
      </c>
    </row>
    <row r="255" spans="1:15" x14ac:dyDescent="0.2">
      <c r="A255" t="s">
        <v>18786</v>
      </c>
      <c r="B255" t="s">
        <v>1068</v>
      </c>
      <c r="C255">
        <v>60.174999999999997</v>
      </c>
      <c r="D255">
        <v>0</v>
      </c>
      <c r="E255">
        <v>0</v>
      </c>
      <c r="F255">
        <v>0</v>
      </c>
      <c r="G255">
        <v>0</v>
      </c>
      <c r="H255">
        <v>932.24</v>
      </c>
      <c r="I255" t="s">
        <v>17630</v>
      </c>
      <c r="J255" t="s">
        <v>235</v>
      </c>
      <c r="K255">
        <v>0</v>
      </c>
      <c r="L255" s="83">
        <v>43319</v>
      </c>
      <c r="M255">
        <v>0</v>
      </c>
      <c r="N255">
        <v>902494103</v>
      </c>
      <c r="O255">
        <v>2909730</v>
      </c>
    </row>
    <row r="256" spans="1:15" x14ac:dyDescent="0.2">
      <c r="A256" t="s">
        <v>18761</v>
      </c>
      <c r="B256" t="s">
        <v>18717</v>
      </c>
      <c r="C256">
        <v>23.08</v>
      </c>
      <c r="D256">
        <v>0</v>
      </c>
      <c r="E256">
        <v>0</v>
      </c>
      <c r="F256">
        <v>0</v>
      </c>
      <c r="G256">
        <v>0</v>
      </c>
      <c r="H256" s="45">
        <v>-88718.52</v>
      </c>
      <c r="I256" t="s">
        <v>17573</v>
      </c>
      <c r="J256" t="s">
        <v>164</v>
      </c>
      <c r="K256">
        <v>0</v>
      </c>
      <c r="L256" s="83">
        <v>43319</v>
      </c>
      <c r="M256">
        <v>0</v>
      </c>
      <c r="N256" t="s">
        <v>18803</v>
      </c>
      <c r="O256" t="s">
        <v>18804</v>
      </c>
    </row>
    <row r="257" spans="1:15" x14ac:dyDescent="0.2">
      <c r="A257" t="s">
        <v>18776</v>
      </c>
      <c r="B257" t="s">
        <v>16386</v>
      </c>
      <c r="C257">
        <v>37.935000000000002</v>
      </c>
      <c r="D257">
        <v>0</v>
      </c>
      <c r="E257">
        <v>0</v>
      </c>
      <c r="F257">
        <v>0</v>
      </c>
      <c r="G257">
        <v>0</v>
      </c>
      <c r="H257" s="45">
        <v>-2747.58</v>
      </c>
      <c r="I257" t="s">
        <v>17630</v>
      </c>
      <c r="J257" t="s">
        <v>182</v>
      </c>
      <c r="K257">
        <v>0</v>
      </c>
      <c r="L257" s="83">
        <v>43319</v>
      </c>
      <c r="M257">
        <v>0</v>
      </c>
      <c r="N257" t="s">
        <v>16462</v>
      </c>
      <c r="O257" t="s">
        <v>16463</v>
      </c>
    </row>
    <row r="258" spans="1:15" x14ac:dyDescent="0.2">
      <c r="A258" t="s">
        <v>18766</v>
      </c>
      <c r="B258" t="s">
        <v>14042</v>
      </c>
      <c r="C258">
        <v>77.915000000000006</v>
      </c>
      <c r="D258">
        <v>0</v>
      </c>
      <c r="E258">
        <v>0</v>
      </c>
      <c r="F258">
        <v>0</v>
      </c>
      <c r="G258">
        <v>0</v>
      </c>
      <c r="H258" s="45">
        <v>-24884.560000000001</v>
      </c>
      <c r="I258" t="s">
        <v>17630</v>
      </c>
      <c r="J258" t="s">
        <v>164</v>
      </c>
      <c r="K258">
        <v>0</v>
      </c>
      <c r="L258" s="83">
        <v>43319</v>
      </c>
      <c r="M258">
        <v>0</v>
      </c>
      <c r="N258" t="s">
        <v>14092</v>
      </c>
      <c r="O258" t="s">
        <v>14093</v>
      </c>
    </row>
    <row r="259" spans="1:15" x14ac:dyDescent="0.2">
      <c r="A259" t="s">
        <v>18758</v>
      </c>
      <c r="B259" t="s">
        <v>15764</v>
      </c>
      <c r="C259">
        <v>34.57</v>
      </c>
      <c r="D259">
        <v>0</v>
      </c>
      <c r="E259">
        <v>0</v>
      </c>
      <c r="F259">
        <v>0</v>
      </c>
      <c r="G259">
        <v>0</v>
      </c>
      <c r="H259" s="45">
        <v>11286.1</v>
      </c>
      <c r="I259" t="s">
        <v>17573</v>
      </c>
      <c r="J259" t="s">
        <v>164</v>
      </c>
      <c r="K259">
        <v>0</v>
      </c>
      <c r="L259" s="83">
        <v>43319</v>
      </c>
      <c r="M259">
        <v>0</v>
      </c>
      <c r="N259" t="s">
        <v>15808</v>
      </c>
      <c r="O259" t="s">
        <v>15809</v>
      </c>
    </row>
    <row r="260" spans="1:15" x14ac:dyDescent="0.2">
      <c r="A260" t="s">
        <v>18754</v>
      </c>
      <c r="B260" t="s">
        <v>1315</v>
      </c>
      <c r="C260">
        <v>51.75</v>
      </c>
      <c r="D260">
        <v>0</v>
      </c>
      <c r="E260">
        <v>0</v>
      </c>
      <c r="F260">
        <v>0</v>
      </c>
      <c r="G260">
        <v>0</v>
      </c>
      <c r="H260" s="45">
        <v>-10062.61</v>
      </c>
      <c r="I260" t="s">
        <v>17573</v>
      </c>
      <c r="J260" t="s">
        <v>164</v>
      </c>
      <c r="K260">
        <v>0</v>
      </c>
      <c r="L260" s="83">
        <v>43319</v>
      </c>
      <c r="M260">
        <v>0</v>
      </c>
      <c r="N260" t="s">
        <v>1538</v>
      </c>
      <c r="O260" t="s">
        <v>1539</v>
      </c>
    </row>
    <row r="261" spans="1:15" x14ac:dyDescent="0.2">
      <c r="A261" t="s">
        <v>18731</v>
      </c>
      <c r="B261" t="s">
        <v>2857</v>
      </c>
      <c r="C261">
        <v>27.8</v>
      </c>
      <c r="D261">
        <v>0</v>
      </c>
      <c r="E261">
        <v>0</v>
      </c>
      <c r="F261">
        <v>0</v>
      </c>
      <c r="G261">
        <v>0</v>
      </c>
      <c r="H261" s="45">
        <v>-17442.740000000002</v>
      </c>
      <c r="I261" t="s">
        <v>17573</v>
      </c>
      <c r="J261" t="s">
        <v>169</v>
      </c>
      <c r="K261">
        <v>0</v>
      </c>
      <c r="L261" s="83">
        <v>43319</v>
      </c>
      <c r="M261">
        <v>0</v>
      </c>
      <c r="N261" t="s">
        <v>177</v>
      </c>
      <c r="O261" t="s">
        <v>3024</v>
      </c>
    </row>
    <row r="262" spans="1:15" x14ac:dyDescent="0.2">
      <c r="A262" t="s">
        <v>18783</v>
      </c>
      <c r="B262" t="s">
        <v>11061</v>
      </c>
      <c r="C262">
        <v>77.415000000000006</v>
      </c>
      <c r="D262">
        <v>0</v>
      </c>
      <c r="E262">
        <v>0</v>
      </c>
      <c r="F262">
        <v>0</v>
      </c>
      <c r="G262">
        <v>0</v>
      </c>
      <c r="H262" s="45">
        <v>2218.59</v>
      </c>
      <c r="I262" t="s">
        <v>17630</v>
      </c>
      <c r="J262" t="s">
        <v>200</v>
      </c>
      <c r="K262">
        <v>0</v>
      </c>
      <c r="L262" s="83">
        <v>43319</v>
      </c>
      <c r="M262">
        <v>0</v>
      </c>
      <c r="N262">
        <v>948626106</v>
      </c>
      <c r="O262">
        <v>2813585</v>
      </c>
    </row>
    <row r="263" spans="1:15" x14ac:dyDescent="0.2">
      <c r="A263" t="s">
        <v>18725</v>
      </c>
      <c r="B263" t="s">
        <v>17183</v>
      </c>
      <c r="C263">
        <v>44.86</v>
      </c>
      <c r="D263">
        <v>0</v>
      </c>
      <c r="E263">
        <v>0</v>
      </c>
      <c r="F263">
        <v>0</v>
      </c>
      <c r="G263">
        <v>0</v>
      </c>
      <c r="H263" s="45">
        <v>14064.87</v>
      </c>
      <c r="I263" t="s">
        <v>17573</v>
      </c>
      <c r="J263" t="s">
        <v>200</v>
      </c>
      <c r="K263">
        <v>0</v>
      </c>
      <c r="L263" s="83">
        <v>43319</v>
      </c>
      <c r="M263">
        <v>0</v>
      </c>
      <c r="N263" t="s">
        <v>1657</v>
      </c>
      <c r="O263" t="s">
        <v>1658</v>
      </c>
    </row>
    <row r="264" spans="1:15" x14ac:dyDescent="0.2">
      <c r="A264" t="s">
        <v>18784</v>
      </c>
      <c r="B264" t="s">
        <v>8183</v>
      </c>
      <c r="C264">
        <v>40.155000000000001</v>
      </c>
      <c r="D264">
        <v>0</v>
      </c>
      <c r="E264">
        <v>0</v>
      </c>
      <c r="F264">
        <v>0</v>
      </c>
      <c r="G264">
        <v>0</v>
      </c>
      <c r="H264" s="45">
        <v>-5433.37</v>
      </c>
      <c r="I264" t="s">
        <v>17630</v>
      </c>
      <c r="J264" t="s">
        <v>169</v>
      </c>
      <c r="K264">
        <v>0</v>
      </c>
      <c r="L264" s="83">
        <v>43319</v>
      </c>
      <c r="M264">
        <v>0</v>
      </c>
      <c r="N264" t="s">
        <v>8259</v>
      </c>
      <c r="O264" t="s">
        <v>8260</v>
      </c>
    </row>
    <row r="265" spans="1:15" x14ac:dyDescent="0.2">
      <c r="A265" t="s">
        <v>18752</v>
      </c>
      <c r="B265" t="s">
        <v>1698</v>
      </c>
      <c r="C265">
        <v>46.94</v>
      </c>
      <c r="D265">
        <v>0</v>
      </c>
      <c r="E265">
        <v>0</v>
      </c>
      <c r="F265">
        <v>0</v>
      </c>
      <c r="G265">
        <v>0</v>
      </c>
      <c r="H265" s="45">
        <v>71924.05</v>
      </c>
      <c r="I265" t="s">
        <v>17573</v>
      </c>
      <c r="J265" t="s">
        <v>164</v>
      </c>
      <c r="K265">
        <v>0</v>
      </c>
      <c r="L265" s="83">
        <v>43319</v>
      </c>
      <c r="M265">
        <v>0</v>
      </c>
      <c r="N265">
        <v>985817105</v>
      </c>
      <c r="O265" t="s">
        <v>1742</v>
      </c>
    </row>
    <row r="266" spans="1:15" x14ac:dyDescent="0.2">
      <c r="A266" t="s">
        <v>18695</v>
      </c>
      <c r="B266" t="s">
        <v>11483</v>
      </c>
      <c r="C266">
        <v>62.66</v>
      </c>
      <c r="D266">
        <v>0</v>
      </c>
      <c r="E266">
        <v>0</v>
      </c>
      <c r="F266">
        <v>0</v>
      </c>
      <c r="G266">
        <v>0</v>
      </c>
      <c r="H266" s="45">
        <v>-67617.149999999994</v>
      </c>
      <c r="I266" t="s">
        <v>17573</v>
      </c>
      <c r="J266" t="s">
        <v>190</v>
      </c>
      <c r="K266">
        <v>0</v>
      </c>
      <c r="L266" s="83">
        <v>43318</v>
      </c>
      <c r="M266">
        <v>0</v>
      </c>
      <c r="N266" t="s">
        <v>11491</v>
      </c>
      <c r="O266" t="s">
        <v>11492</v>
      </c>
    </row>
    <row r="267" spans="1:15" x14ac:dyDescent="0.2">
      <c r="A267" t="s">
        <v>18649</v>
      </c>
      <c r="B267" t="s">
        <v>5644</v>
      </c>
      <c r="C267">
        <v>98.77</v>
      </c>
      <c r="D267">
        <v>0</v>
      </c>
      <c r="E267">
        <v>0</v>
      </c>
      <c r="F267">
        <v>0</v>
      </c>
      <c r="G267">
        <v>0</v>
      </c>
      <c r="H267" s="45">
        <v>-30922.35</v>
      </c>
      <c r="I267" t="s">
        <v>17573</v>
      </c>
      <c r="J267" t="s">
        <v>188</v>
      </c>
      <c r="K267">
        <v>0</v>
      </c>
      <c r="L267" s="83">
        <v>43318</v>
      </c>
      <c r="M267">
        <v>0</v>
      </c>
      <c r="N267">
        <v>12653101</v>
      </c>
      <c r="O267">
        <v>2046853</v>
      </c>
    </row>
    <row r="268" spans="1:15" x14ac:dyDescent="0.2">
      <c r="A268" t="s">
        <v>18671</v>
      </c>
      <c r="B268" t="s">
        <v>7326</v>
      </c>
      <c r="C268">
        <v>48.24</v>
      </c>
      <c r="D268">
        <v>0</v>
      </c>
      <c r="E268">
        <v>0</v>
      </c>
      <c r="F268">
        <v>0</v>
      </c>
      <c r="G268">
        <v>0</v>
      </c>
      <c r="H268" s="45">
        <v>-20240.240000000002</v>
      </c>
      <c r="I268" t="s">
        <v>17573</v>
      </c>
      <c r="J268" t="s">
        <v>164</v>
      </c>
      <c r="K268">
        <v>0</v>
      </c>
      <c r="L268" s="83">
        <v>43318</v>
      </c>
      <c r="M268">
        <v>0</v>
      </c>
      <c r="N268">
        <v>11642105</v>
      </c>
      <c r="O268" t="s">
        <v>7334</v>
      </c>
    </row>
    <row r="269" spans="1:15" x14ac:dyDescent="0.2">
      <c r="A269" t="s">
        <v>18655</v>
      </c>
      <c r="B269" t="s">
        <v>18636</v>
      </c>
      <c r="C269">
        <v>63.78</v>
      </c>
      <c r="D269">
        <v>0</v>
      </c>
      <c r="E269">
        <v>0</v>
      </c>
      <c r="F269">
        <v>0</v>
      </c>
      <c r="G269">
        <v>0</v>
      </c>
      <c r="H269" s="45">
        <v>-47046.66</v>
      </c>
      <c r="I269" t="s">
        <v>17573</v>
      </c>
      <c r="J269" t="s">
        <v>169</v>
      </c>
      <c r="K269">
        <v>0</v>
      </c>
      <c r="L269" s="83">
        <v>43318</v>
      </c>
      <c r="M269">
        <v>0</v>
      </c>
      <c r="N269" t="s">
        <v>18707</v>
      </c>
      <c r="O269" t="s">
        <v>18708</v>
      </c>
    </row>
    <row r="270" spans="1:15" x14ac:dyDescent="0.2">
      <c r="A270" t="s">
        <v>18666</v>
      </c>
      <c r="B270" t="s">
        <v>1070</v>
      </c>
      <c r="C270">
        <v>37.67</v>
      </c>
      <c r="D270">
        <v>0</v>
      </c>
      <c r="E270">
        <v>0</v>
      </c>
      <c r="F270">
        <v>0</v>
      </c>
      <c r="G270">
        <v>0</v>
      </c>
      <c r="H270" s="45">
        <v>24666.69</v>
      </c>
      <c r="I270" t="s">
        <v>17573</v>
      </c>
      <c r="J270" t="s">
        <v>190</v>
      </c>
      <c r="K270">
        <v>0</v>
      </c>
      <c r="L270" s="83">
        <v>43318</v>
      </c>
      <c r="M270">
        <v>0</v>
      </c>
      <c r="N270">
        <v>73685109</v>
      </c>
      <c r="O270" t="s">
        <v>1416</v>
      </c>
    </row>
    <row r="271" spans="1:15" x14ac:dyDescent="0.2">
      <c r="A271" t="s">
        <v>18685</v>
      </c>
      <c r="B271" t="s">
        <v>11352</v>
      </c>
      <c r="C271">
        <v>16.89</v>
      </c>
      <c r="D271">
        <v>0</v>
      </c>
      <c r="E271">
        <v>0</v>
      </c>
      <c r="F271">
        <v>0</v>
      </c>
      <c r="G271">
        <v>0</v>
      </c>
      <c r="H271" s="45">
        <v>-10724.1</v>
      </c>
      <c r="I271" t="s">
        <v>17573</v>
      </c>
      <c r="J271" t="s">
        <v>190</v>
      </c>
      <c r="K271">
        <v>0</v>
      </c>
      <c r="L271" s="83">
        <v>43318</v>
      </c>
      <c r="M271">
        <v>0</v>
      </c>
      <c r="N271" t="s">
        <v>11407</v>
      </c>
      <c r="O271" t="s">
        <v>11408</v>
      </c>
    </row>
    <row r="272" spans="1:15" x14ac:dyDescent="0.2">
      <c r="A272" t="s">
        <v>18682</v>
      </c>
      <c r="B272" t="s">
        <v>14554</v>
      </c>
      <c r="C272">
        <v>26.65</v>
      </c>
      <c r="D272">
        <v>0</v>
      </c>
      <c r="E272">
        <v>0</v>
      </c>
      <c r="F272">
        <v>0</v>
      </c>
      <c r="G272">
        <v>0</v>
      </c>
      <c r="H272" s="45">
        <v>33800.58</v>
      </c>
      <c r="I272" t="s">
        <v>17573</v>
      </c>
      <c r="J272" t="s">
        <v>200</v>
      </c>
      <c r="K272">
        <v>0</v>
      </c>
      <c r="L272" s="83">
        <v>43318</v>
      </c>
      <c r="M272">
        <v>0</v>
      </c>
      <c r="N272">
        <v>99406100</v>
      </c>
      <c r="O272" t="s">
        <v>14565</v>
      </c>
    </row>
    <row r="273" spans="1:15" x14ac:dyDescent="0.2">
      <c r="A273" t="s">
        <v>18653</v>
      </c>
      <c r="B273" t="s">
        <v>4834</v>
      </c>
      <c r="C273">
        <v>34.08</v>
      </c>
      <c r="D273">
        <v>0</v>
      </c>
      <c r="E273">
        <v>0</v>
      </c>
      <c r="F273">
        <v>0</v>
      </c>
      <c r="G273">
        <v>0</v>
      </c>
      <c r="H273" s="45">
        <v>15254.45</v>
      </c>
      <c r="I273" t="s">
        <v>17573</v>
      </c>
      <c r="J273" t="s">
        <v>190</v>
      </c>
      <c r="K273">
        <v>0</v>
      </c>
      <c r="L273" s="83">
        <v>43318</v>
      </c>
      <c r="M273">
        <v>0</v>
      </c>
      <c r="N273">
        <v>53774105</v>
      </c>
      <c r="O273" t="s">
        <v>4867</v>
      </c>
    </row>
    <row r="274" spans="1:15" x14ac:dyDescent="0.2">
      <c r="A274" t="s">
        <v>18703</v>
      </c>
      <c r="B274" t="s">
        <v>8124</v>
      </c>
      <c r="C274">
        <v>92.094999999999999</v>
      </c>
      <c r="D274">
        <v>0</v>
      </c>
      <c r="E274">
        <v>0</v>
      </c>
      <c r="F274">
        <v>0</v>
      </c>
      <c r="G274">
        <v>0</v>
      </c>
      <c r="H274" s="45">
        <v>-1323.35</v>
      </c>
      <c r="I274" t="s">
        <v>17630</v>
      </c>
      <c r="J274" t="s">
        <v>186</v>
      </c>
      <c r="K274">
        <v>0</v>
      </c>
      <c r="L274" s="83">
        <v>43318</v>
      </c>
      <c r="M274">
        <v>0</v>
      </c>
      <c r="N274" t="s">
        <v>8143</v>
      </c>
      <c r="O274" t="s">
        <v>8144</v>
      </c>
    </row>
    <row r="275" spans="1:15" x14ac:dyDescent="0.2">
      <c r="A275" t="s">
        <v>18701</v>
      </c>
      <c r="B275" t="s">
        <v>3187</v>
      </c>
      <c r="C275">
        <v>94.69</v>
      </c>
      <c r="D275">
        <v>0</v>
      </c>
      <c r="E275">
        <v>0</v>
      </c>
      <c r="F275">
        <v>0</v>
      </c>
      <c r="G275">
        <v>0</v>
      </c>
      <c r="H275">
        <v>-398.67</v>
      </c>
      <c r="I275" t="s">
        <v>17630</v>
      </c>
      <c r="J275" t="s">
        <v>169</v>
      </c>
      <c r="K275">
        <v>0</v>
      </c>
      <c r="L275" s="83">
        <v>43318</v>
      </c>
      <c r="M275">
        <v>0</v>
      </c>
      <c r="N275" t="s">
        <v>177</v>
      </c>
      <c r="O275" t="s">
        <v>12350</v>
      </c>
    </row>
    <row r="276" spans="1:15" x14ac:dyDescent="0.2">
      <c r="A276" t="s">
        <v>18698</v>
      </c>
      <c r="B276" t="s">
        <v>842</v>
      </c>
      <c r="C276">
        <v>29.3</v>
      </c>
      <c r="D276">
        <v>0</v>
      </c>
      <c r="E276">
        <v>0</v>
      </c>
      <c r="F276">
        <v>0</v>
      </c>
      <c r="G276">
        <v>0</v>
      </c>
      <c r="H276" s="45">
        <v>-28580.28</v>
      </c>
      <c r="I276" t="s">
        <v>17573</v>
      </c>
      <c r="J276" t="s">
        <v>164</v>
      </c>
      <c r="K276">
        <v>0</v>
      </c>
      <c r="L276" s="83">
        <v>43318</v>
      </c>
      <c r="M276">
        <v>0</v>
      </c>
      <c r="N276">
        <v>157210105</v>
      </c>
      <c r="O276">
        <v>2986937</v>
      </c>
    </row>
    <row r="277" spans="1:15" x14ac:dyDescent="0.2">
      <c r="A277" t="s">
        <v>18658</v>
      </c>
      <c r="B277" t="s">
        <v>2674</v>
      </c>
      <c r="C277">
        <v>64.784999999999997</v>
      </c>
      <c r="D277">
        <v>0</v>
      </c>
      <c r="E277">
        <v>0</v>
      </c>
      <c r="F277">
        <v>0</v>
      </c>
      <c r="G277">
        <v>0</v>
      </c>
      <c r="H277" s="45">
        <v>5172.28</v>
      </c>
      <c r="I277" t="s">
        <v>17573</v>
      </c>
      <c r="J277" t="s">
        <v>182</v>
      </c>
      <c r="K277">
        <v>0</v>
      </c>
      <c r="L277" s="83">
        <v>43318</v>
      </c>
      <c r="M277">
        <v>0</v>
      </c>
      <c r="N277">
        <v>212015101</v>
      </c>
      <c r="O277" t="s">
        <v>2740</v>
      </c>
    </row>
    <row r="278" spans="1:15" x14ac:dyDescent="0.2">
      <c r="A278" t="s">
        <v>18700</v>
      </c>
      <c r="B278" t="s">
        <v>5548</v>
      </c>
      <c r="C278">
        <v>28.24</v>
      </c>
      <c r="D278">
        <v>0</v>
      </c>
      <c r="E278">
        <v>0</v>
      </c>
      <c r="F278">
        <v>0</v>
      </c>
      <c r="G278">
        <v>0</v>
      </c>
      <c r="H278">
        <v>-532.78</v>
      </c>
      <c r="I278" t="s">
        <v>17630</v>
      </c>
      <c r="J278" t="s">
        <v>822</v>
      </c>
      <c r="K278">
        <v>0</v>
      </c>
      <c r="L278" s="83">
        <v>43318</v>
      </c>
      <c r="M278">
        <v>0</v>
      </c>
      <c r="N278" t="s">
        <v>5563</v>
      </c>
      <c r="O278">
        <v>2440637</v>
      </c>
    </row>
    <row r="279" spans="1:15" x14ac:dyDescent="0.2">
      <c r="A279" t="s">
        <v>18690</v>
      </c>
      <c r="B279" t="s">
        <v>3170</v>
      </c>
      <c r="C279">
        <v>29.06</v>
      </c>
      <c r="D279">
        <v>0</v>
      </c>
      <c r="E279">
        <v>0</v>
      </c>
      <c r="F279">
        <v>0</v>
      </c>
      <c r="G279">
        <v>0</v>
      </c>
      <c r="H279" s="45">
        <v>80445.56</v>
      </c>
      <c r="I279" t="s">
        <v>17573</v>
      </c>
      <c r="J279" t="s">
        <v>200</v>
      </c>
      <c r="K279">
        <v>0</v>
      </c>
      <c r="L279" s="83">
        <v>43318</v>
      </c>
      <c r="M279">
        <v>0</v>
      </c>
      <c r="N279">
        <v>218681104</v>
      </c>
      <c r="O279" t="s">
        <v>3268</v>
      </c>
    </row>
    <row r="280" spans="1:15" x14ac:dyDescent="0.2">
      <c r="A280" t="s">
        <v>18661</v>
      </c>
      <c r="B280" t="s">
        <v>18637</v>
      </c>
      <c r="C280">
        <v>18.260000000000002</v>
      </c>
      <c r="D280">
        <v>0</v>
      </c>
      <c r="E280">
        <v>0</v>
      </c>
      <c r="F280">
        <v>0</v>
      </c>
      <c r="G280">
        <v>0</v>
      </c>
      <c r="H280">
        <v>-402.35</v>
      </c>
      <c r="I280" t="s">
        <v>17573</v>
      </c>
      <c r="J280" t="s">
        <v>200</v>
      </c>
      <c r="K280">
        <v>0</v>
      </c>
      <c r="L280" s="83">
        <v>43318</v>
      </c>
      <c r="M280">
        <v>0</v>
      </c>
      <c r="N280">
        <v>227046109</v>
      </c>
      <c r="O280" t="s">
        <v>18709</v>
      </c>
    </row>
    <row r="281" spans="1:15" x14ac:dyDescent="0.2">
      <c r="A281" t="s">
        <v>18688</v>
      </c>
      <c r="B281" t="s">
        <v>12618</v>
      </c>
      <c r="C281">
        <v>34.575000000000003</v>
      </c>
      <c r="D281">
        <v>0</v>
      </c>
      <c r="E281">
        <v>0</v>
      </c>
      <c r="F281">
        <v>0</v>
      </c>
      <c r="G281">
        <v>0</v>
      </c>
      <c r="H281" s="45">
        <v>-70729.119999999995</v>
      </c>
      <c r="I281" t="s">
        <v>17573</v>
      </c>
      <c r="J281" t="s">
        <v>169</v>
      </c>
      <c r="K281">
        <v>0</v>
      </c>
      <c r="L281" s="83">
        <v>43318</v>
      </c>
      <c r="M281">
        <v>0</v>
      </c>
      <c r="N281">
        <v>232109108</v>
      </c>
      <c r="O281">
        <v>2839741</v>
      </c>
    </row>
    <row r="282" spans="1:15" x14ac:dyDescent="0.2">
      <c r="A282" t="s">
        <v>18679</v>
      </c>
      <c r="B282" t="s">
        <v>13951</v>
      </c>
      <c r="C282">
        <v>20.5</v>
      </c>
      <c r="D282">
        <v>0</v>
      </c>
      <c r="E282">
        <v>0</v>
      </c>
      <c r="F282">
        <v>0</v>
      </c>
      <c r="G282">
        <v>0</v>
      </c>
      <c r="H282" s="45">
        <v>-16287.73</v>
      </c>
      <c r="I282" t="s">
        <v>17573</v>
      </c>
      <c r="J282" t="s">
        <v>200</v>
      </c>
      <c r="K282">
        <v>0</v>
      </c>
      <c r="L282" s="83">
        <v>43318</v>
      </c>
      <c r="M282">
        <v>0</v>
      </c>
      <c r="N282" t="s">
        <v>13987</v>
      </c>
      <c r="O282" t="s">
        <v>13988</v>
      </c>
    </row>
    <row r="283" spans="1:15" x14ac:dyDescent="0.2">
      <c r="A283" t="s">
        <v>18697</v>
      </c>
      <c r="B283" t="s">
        <v>1811</v>
      </c>
      <c r="C283">
        <v>69.02</v>
      </c>
      <c r="D283">
        <v>0</v>
      </c>
      <c r="E283">
        <v>0</v>
      </c>
      <c r="F283">
        <v>0</v>
      </c>
      <c r="G283">
        <v>0</v>
      </c>
      <c r="H283" s="45">
        <v>62152.72</v>
      </c>
      <c r="I283" t="s">
        <v>17573</v>
      </c>
      <c r="J283" t="s">
        <v>164</v>
      </c>
      <c r="K283">
        <v>0</v>
      </c>
      <c r="L283" s="83">
        <v>43318</v>
      </c>
      <c r="M283">
        <v>0</v>
      </c>
      <c r="N283" t="s">
        <v>177</v>
      </c>
      <c r="O283" t="s">
        <v>1887</v>
      </c>
    </row>
    <row r="284" spans="1:15" x14ac:dyDescent="0.2">
      <c r="A284" t="s">
        <v>18667</v>
      </c>
      <c r="B284" t="s">
        <v>2086</v>
      </c>
      <c r="C284">
        <v>38.28</v>
      </c>
      <c r="D284">
        <v>0</v>
      </c>
      <c r="E284">
        <v>0</v>
      </c>
      <c r="F284">
        <v>0</v>
      </c>
      <c r="G284">
        <v>0</v>
      </c>
      <c r="H284" s="45">
        <v>-8143.27</v>
      </c>
      <c r="I284" t="s">
        <v>17573</v>
      </c>
      <c r="J284" t="s">
        <v>164</v>
      </c>
      <c r="K284">
        <v>0</v>
      </c>
      <c r="L284" s="83">
        <v>43318</v>
      </c>
      <c r="M284">
        <v>0</v>
      </c>
      <c r="N284">
        <v>254543101</v>
      </c>
      <c r="O284">
        <v>2270500</v>
      </c>
    </row>
    <row r="285" spans="1:15" x14ac:dyDescent="0.2">
      <c r="A285" t="s">
        <v>18654</v>
      </c>
      <c r="B285" t="s">
        <v>2302</v>
      </c>
      <c r="C285">
        <v>25.65</v>
      </c>
      <c r="D285">
        <v>0</v>
      </c>
      <c r="E285">
        <v>0</v>
      </c>
      <c r="F285">
        <v>0</v>
      </c>
      <c r="G285">
        <v>0</v>
      </c>
      <c r="H285" s="45">
        <v>17329.509999999998</v>
      </c>
      <c r="I285" t="s">
        <v>17573</v>
      </c>
      <c r="J285" t="s">
        <v>200</v>
      </c>
      <c r="K285">
        <v>0</v>
      </c>
      <c r="L285" s="83">
        <v>43318</v>
      </c>
      <c r="M285">
        <v>0</v>
      </c>
      <c r="N285" t="s">
        <v>2342</v>
      </c>
      <c r="O285" t="s">
        <v>2343</v>
      </c>
    </row>
    <row r="286" spans="1:15" x14ac:dyDescent="0.2">
      <c r="A286" t="s">
        <v>18705</v>
      </c>
      <c r="B286" t="s">
        <v>2303</v>
      </c>
      <c r="C286">
        <v>36.585000000000001</v>
      </c>
      <c r="D286">
        <v>0</v>
      </c>
      <c r="E286">
        <v>0</v>
      </c>
      <c r="F286">
        <v>0</v>
      </c>
      <c r="G286">
        <v>0</v>
      </c>
      <c r="H286" s="45">
        <v>5175.58</v>
      </c>
      <c r="I286" t="s">
        <v>17630</v>
      </c>
      <c r="J286" t="s">
        <v>200</v>
      </c>
      <c r="K286">
        <v>0</v>
      </c>
      <c r="L286" s="83">
        <v>43318</v>
      </c>
      <c r="M286">
        <v>0</v>
      </c>
      <c r="N286" t="s">
        <v>2345</v>
      </c>
      <c r="O286">
        <v>2303581</v>
      </c>
    </row>
    <row r="287" spans="1:15" x14ac:dyDescent="0.2">
      <c r="A287" t="s">
        <v>18669</v>
      </c>
      <c r="B287" t="s">
        <v>7969</v>
      </c>
      <c r="C287">
        <v>53.32</v>
      </c>
      <c r="D287">
        <v>0</v>
      </c>
      <c r="E287">
        <v>0</v>
      </c>
      <c r="F287">
        <v>0</v>
      </c>
      <c r="G287">
        <v>0</v>
      </c>
      <c r="H287" s="45">
        <v>-7503.49</v>
      </c>
      <c r="I287" t="s">
        <v>17573</v>
      </c>
      <c r="J287" t="s">
        <v>182</v>
      </c>
      <c r="K287">
        <v>0</v>
      </c>
      <c r="L287" s="83">
        <v>43318</v>
      </c>
      <c r="M287">
        <v>0</v>
      </c>
      <c r="N287" t="s">
        <v>12361</v>
      </c>
      <c r="O287" t="s">
        <v>12362</v>
      </c>
    </row>
    <row r="288" spans="1:15" x14ac:dyDescent="0.2">
      <c r="A288" t="s">
        <v>18668</v>
      </c>
      <c r="B288" t="s">
        <v>10689</v>
      </c>
      <c r="C288">
        <v>86.75</v>
      </c>
      <c r="D288">
        <v>0</v>
      </c>
      <c r="E288">
        <v>0</v>
      </c>
      <c r="F288">
        <v>0</v>
      </c>
      <c r="G288">
        <v>0</v>
      </c>
      <c r="H288" s="45">
        <v>-4064.24</v>
      </c>
      <c r="I288" t="s">
        <v>17573</v>
      </c>
      <c r="J288" t="s">
        <v>164</v>
      </c>
      <c r="K288">
        <v>0</v>
      </c>
      <c r="L288" s="83">
        <v>43318</v>
      </c>
      <c r="M288">
        <v>0</v>
      </c>
      <c r="N288" t="s">
        <v>18710</v>
      </c>
      <c r="O288" t="s">
        <v>18711</v>
      </c>
    </row>
    <row r="289" spans="1:15" x14ac:dyDescent="0.2">
      <c r="A289" t="s">
        <v>18694</v>
      </c>
      <c r="B289" t="s">
        <v>3176</v>
      </c>
      <c r="C289">
        <v>58.924999999999997</v>
      </c>
      <c r="D289">
        <v>0</v>
      </c>
      <c r="E289">
        <v>0</v>
      </c>
      <c r="F289">
        <v>0</v>
      </c>
      <c r="G289">
        <v>0</v>
      </c>
      <c r="H289" s="45">
        <v>-12849.78</v>
      </c>
      <c r="I289" t="s">
        <v>17573</v>
      </c>
      <c r="J289" t="s">
        <v>164</v>
      </c>
      <c r="K289">
        <v>0</v>
      </c>
      <c r="L289" s="83">
        <v>43318</v>
      </c>
      <c r="M289">
        <v>0</v>
      </c>
      <c r="N289" t="s">
        <v>3288</v>
      </c>
      <c r="O289" t="s">
        <v>3289</v>
      </c>
    </row>
    <row r="290" spans="1:15" x14ac:dyDescent="0.2">
      <c r="A290" t="s">
        <v>18693</v>
      </c>
      <c r="B290" t="s">
        <v>18639</v>
      </c>
      <c r="C290">
        <v>16.274999999999999</v>
      </c>
      <c r="D290">
        <v>0</v>
      </c>
      <c r="E290">
        <v>0</v>
      </c>
      <c r="F290">
        <v>0</v>
      </c>
      <c r="G290">
        <v>0</v>
      </c>
      <c r="H290" s="45">
        <v>64131.46</v>
      </c>
      <c r="I290" t="s">
        <v>17573</v>
      </c>
      <c r="J290" t="s">
        <v>200</v>
      </c>
      <c r="K290">
        <v>0</v>
      </c>
      <c r="L290" s="83">
        <v>43318</v>
      </c>
      <c r="M290">
        <v>0</v>
      </c>
      <c r="N290">
        <v>389375106</v>
      </c>
      <c r="O290">
        <v>2390817</v>
      </c>
    </row>
    <row r="291" spans="1:15" x14ac:dyDescent="0.2">
      <c r="A291" t="s">
        <v>18692</v>
      </c>
      <c r="B291" t="s">
        <v>13952</v>
      </c>
      <c r="C291">
        <v>17.25</v>
      </c>
      <c r="D291">
        <v>0</v>
      </c>
      <c r="E291">
        <v>0</v>
      </c>
      <c r="F291">
        <v>0</v>
      </c>
      <c r="G291">
        <v>0</v>
      </c>
      <c r="H291" s="45">
        <v>7926.68</v>
      </c>
      <c r="I291" t="s">
        <v>17573</v>
      </c>
      <c r="J291" t="s">
        <v>169</v>
      </c>
      <c r="K291">
        <v>0</v>
      </c>
      <c r="L291" s="83">
        <v>43318</v>
      </c>
      <c r="M291">
        <v>0</v>
      </c>
      <c r="N291" t="s">
        <v>13998</v>
      </c>
      <c r="O291">
        <v>2975098</v>
      </c>
    </row>
    <row r="292" spans="1:15" x14ac:dyDescent="0.2">
      <c r="A292" t="s">
        <v>18672</v>
      </c>
      <c r="B292" t="s">
        <v>18638</v>
      </c>
      <c r="C292">
        <v>46.74</v>
      </c>
      <c r="D292">
        <v>0</v>
      </c>
      <c r="E292">
        <v>0</v>
      </c>
      <c r="F292">
        <v>0</v>
      </c>
      <c r="G292">
        <v>0</v>
      </c>
      <c r="H292" s="45">
        <v>5931.61</v>
      </c>
      <c r="I292" t="s">
        <v>17573</v>
      </c>
      <c r="J292" t="s">
        <v>186</v>
      </c>
      <c r="K292">
        <v>0</v>
      </c>
      <c r="L292" s="83">
        <v>43318</v>
      </c>
      <c r="M292">
        <v>0</v>
      </c>
      <c r="N292">
        <v>407497106</v>
      </c>
      <c r="O292" t="s">
        <v>18712</v>
      </c>
    </row>
    <row r="293" spans="1:15" x14ac:dyDescent="0.2">
      <c r="A293" t="s">
        <v>18664</v>
      </c>
      <c r="B293" t="s">
        <v>14753</v>
      </c>
      <c r="C293">
        <v>22.49</v>
      </c>
      <c r="D293">
        <v>0</v>
      </c>
      <c r="E293">
        <v>0</v>
      </c>
      <c r="F293">
        <v>0</v>
      </c>
      <c r="G293">
        <v>0</v>
      </c>
      <c r="H293" s="45">
        <v>-14716.31</v>
      </c>
      <c r="I293" t="s">
        <v>17573</v>
      </c>
      <c r="J293" t="s">
        <v>164</v>
      </c>
      <c r="K293">
        <v>0</v>
      </c>
      <c r="L293" s="83">
        <v>43318</v>
      </c>
      <c r="M293">
        <v>0</v>
      </c>
      <c r="N293" t="s">
        <v>177</v>
      </c>
      <c r="O293" t="s">
        <v>14780</v>
      </c>
    </row>
    <row r="294" spans="1:15" x14ac:dyDescent="0.2">
      <c r="A294" t="s">
        <v>18689</v>
      </c>
      <c r="B294" t="s">
        <v>8663</v>
      </c>
      <c r="C294">
        <v>134.26</v>
      </c>
      <c r="D294">
        <v>0</v>
      </c>
      <c r="E294">
        <v>0</v>
      </c>
      <c r="F294">
        <v>0</v>
      </c>
      <c r="G294">
        <v>0</v>
      </c>
      <c r="H294">
        <v>-808.91</v>
      </c>
      <c r="I294" t="s">
        <v>17573</v>
      </c>
      <c r="J294" t="s">
        <v>188</v>
      </c>
      <c r="K294">
        <v>0</v>
      </c>
      <c r="L294" s="83">
        <v>43318</v>
      </c>
      <c r="M294">
        <v>0</v>
      </c>
      <c r="N294">
        <v>459506101</v>
      </c>
      <c r="O294">
        <v>2464165</v>
      </c>
    </row>
    <row r="295" spans="1:15" x14ac:dyDescent="0.2">
      <c r="A295" t="s">
        <v>18681</v>
      </c>
      <c r="B295" t="s">
        <v>5386</v>
      </c>
      <c r="C295">
        <v>227.11</v>
      </c>
      <c r="D295">
        <v>0</v>
      </c>
      <c r="E295">
        <v>0</v>
      </c>
      <c r="F295">
        <v>0</v>
      </c>
      <c r="G295">
        <v>0</v>
      </c>
      <c r="H295" s="45">
        <v>19880.740000000002</v>
      </c>
      <c r="I295" t="s">
        <v>17573</v>
      </c>
      <c r="J295" t="s">
        <v>169</v>
      </c>
      <c r="K295">
        <v>0</v>
      </c>
      <c r="L295" s="83">
        <v>43318</v>
      </c>
      <c r="M295">
        <v>0</v>
      </c>
      <c r="N295" t="s">
        <v>5492</v>
      </c>
      <c r="O295" t="s">
        <v>5493</v>
      </c>
    </row>
    <row r="296" spans="1:15" x14ac:dyDescent="0.2">
      <c r="A296" t="s">
        <v>18657</v>
      </c>
      <c r="B296" t="s">
        <v>2815</v>
      </c>
      <c r="C296">
        <v>48.695</v>
      </c>
      <c r="D296">
        <v>0</v>
      </c>
      <c r="E296">
        <v>0</v>
      </c>
      <c r="F296">
        <v>0</v>
      </c>
      <c r="G296">
        <v>0</v>
      </c>
      <c r="H296" s="45">
        <v>-13017.36</v>
      </c>
      <c r="I296" t="s">
        <v>17573</v>
      </c>
      <c r="J296" t="s">
        <v>169</v>
      </c>
      <c r="K296">
        <v>0</v>
      </c>
      <c r="L296" s="83">
        <v>43318</v>
      </c>
      <c r="M296">
        <v>0</v>
      </c>
      <c r="N296">
        <v>462222100</v>
      </c>
      <c r="O296" t="s">
        <v>2957</v>
      </c>
    </row>
    <row r="297" spans="1:15" x14ac:dyDescent="0.2">
      <c r="A297" t="s">
        <v>18670</v>
      </c>
      <c r="B297" t="s">
        <v>2588</v>
      </c>
      <c r="C297">
        <v>175.58</v>
      </c>
      <c r="D297">
        <v>0</v>
      </c>
      <c r="E297">
        <v>0</v>
      </c>
      <c r="F297">
        <v>0</v>
      </c>
      <c r="G297">
        <v>0</v>
      </c>
      <c r="H297" s="45">
        <v>1913.8</v>
      </c>
      <c r="I297" t="s">
        <v>17573</v>
      </c>
      <c r="J297" t="s">
        <v>169</v>
      </c>
      <c r="K297">
        <v>0</v>
      </c>
      <c r="L297" s="83">
        <v>43318</v>
      </c>
      <c r="M297">
        <v>0</v>
      </c>
      <c r="N297" t="s">
        <v>177</v>
      </c>
      <c r="O297" t="s">
        <v>2647</v>
      </c>
    </row>
    <row r="298" spans="1:15" x14ac:dyDescent="0.2">
      <c r="A298" t="s">
        <v>18676</v>
      </c>
      <c r="B298" t="s">
        <v>16759</v>
      </c>
      <c r="C298">
        <v>26.76</v>
      </c>
      <c r="D298">
        <v>0</v>
      </c>
      <c r="E298">
        <v>0</v>
      </c>
      <c r="F298">
        <v>0</v>
      </c>
      <c r="G298">
        <v>0</v>
      </c>
      <c r="H298" s="45">
        <v>-15350.08</v>
      </c>
      <c r="I298" t="s">
        <v>17573</v>
      </c>
      <c r="J298" t="s">
        <v>190</v>
      </c>
      <c r="K298">
        <v>0</v>
      </c>
      <c r="L298" s="83">
        <v>43318</v>
      </c>
      <c r="M298">
        <v>0</v>
      </c>
      <c r="N298" t="s">
        <v>16798</v>
      </c>
      <c r="O298" t="s">
        <v>16799</v>
      </c>
    </row>
    <row r="299" spans="1:15" x14ac:dyDescent="0.2">
      <c r="A299" t="s">
        <v>18643</v>
      </c>
      <c r="B299" t="s">
        <v>1577</v>
      </c>
      <c r="C299">
        <v>67.325000000000003</v>
      </c>
      <c r="D299">
        <v>0</v>
      </c>
      <c r="E299">
        <v>0</v>
      </c>
      <c r="F299">
        <v>0</v>
      </c>
      <c r="G299">
        <v>0</v>
      </c>
      <c r="H299" s="45">
        <v>11202.62</v>
      </c>
      <c r="I299" t="s">
        <v>17573</v>
      </c>
      <c r="J299" t="s">
        <v>190</v>
      </c>
      <c r="K299">
        <v>0</v>
      </c>
      <c r="L299" s="83">
        <v>43318</v>
      </c>
      <c r="M299">
        <v>0</v>
      </c>
      <c r="N299">
        <v>625383104</v>
      </c>
      <c r="O299">
        <v>2609858</v>
      </c>
    </row>
    <row r="300" spans="1:15" x14ac:dyDescent="0.2">
      <c r="A300" t="s">
        <v>18683</v>
      </c>
      <c r="B300" t="s">
        <v>3595</v>
      </c>
      <c r="C300">
        <v>55.87</v>
      </c>
      <c r="D300">
        <v>0</v>
      </c>
      <c r="E300">
        <v>0</v>
      </c>
      <c r="F300">
        <v>0</v>
      </c>
      <c r="G300">
        <v>0</v>
      </c>
      <c r="H300" s="45">
        <v>33470.85</v>
      </c>
      <c r="I300" t="s">
        <v>17573</v>
      </c>
      <c r="J300" t="s">
        <v>200</v>
      </c>
      <c r="K300">
        <v>0</v>
      </c>
      <c r="L300" s="83">
        <v>43318</v>
      </c>
      <c r="M300">
        <v>0</v>
      </c>
      <c r="N300" t="s">
        <v>3614</v>
      </c>
      <c r="O300" t="s">
        <v>3615</v>
      </c>
    </row>
    <row r="301" spans="1:15" x14ac:dyDescent="0.2">
      <c r="A301" t="s">
        <v>18648</v>
      </c>
      <c r="B301" t="s">
        <v>124</v>
      </c>
      <c r="C301">
        <v>31.69</v>
      </c>
      <c r="D301">
        <v>0</v>
      </c>
      <c r="E301">
        <v>0</v>
      </c>
      <c r="F301">
        <v>0</v>
      </c>
      <c r="G301">
        <v>0</v>
      </c>
      <c r="H301" s="45">
        <v>-94148.56</v>
      </c>
      <c r="I301" t="s">
        <v>17573</v>
      </c>
      <c r="J301" t="s">
        <v>169</v>
      </c>
      <c r="K301">
        <v>0</v>
      </c>
      <c r="L301" s="83">
        <v>43318</v>
      </c>
      <c r="M301">
        <v>0</v>
      </c>
      <c r="N301" t="s">
        <v>177</v>
      </c>
      <c r="O301" t="s">
        <v>797</v>
      </c>
    </row>
    <row r="302" spans="1:15" x14ac:dyDescent="0.2">
      <c r="A302" t="s">
        <v>18665</v>
      </c>
      <c r="B302" t="s">
        <v>9415</v>
      </c>
      <c r="C302">
        <v>45.6</v>
      </c>
      <c r="D302">
        <v>0</v>
      </c>
      <c r="E302">
        <v>0</v>
      </c>
      <c r="F302">
        <v>0</v>
      </c>
      <c r="G302">
        <v>0</v>
      </c>
      <c r="H302" s="45">
        <v>-43270.35</v>
      </c>
      <c r="I302" t="s">
        <v>17573</v>
      </c>
      <c r="J302" t="s">
        <v>164</v>
      </c>
      <c r="K302">
        <v>0</v>
      </c>
      <c r="L302" s="83">
        <v>43318</v>
      </c>
      <c r="M302">
        <v>0</v>
      </c>
      <c r="N302" t="s">
        <v>9440</v>
      </c>
      <c r="O302" t="s">
        <v>9441</v>
      </c>
    </row>
    <row r="303" spans="1:15" x14ac:dyDescent="0.2">
      <c r="A303" t="s">
        <v>18687</v>
      </c>
      <c r="B303" t="s">
        <v>1697</v>
      </c>
      <c r="C303">
        <v>14.105</v>
      </c>
      <c r="D303">
        <v>0</v>
      </c>
      <c r="E303">
        <v>0</v>
      </c>
      <c r="F303">
        <v>0</v>
      </c>
      <c r="G303">
        <v>0</v>
      </c>
      <c r="H303" s="45">
        <v>-99425.919999999998</v>
      </c>
      <c r="I303" t="s">
        <v>17573</v>
      </c>
      <c r="J303" t="s">
        <v>169</v>
      </c>
      <c r="K303">
        <v>0</v>
      </c>
      <c r="L303" s="83">
        <v>43318</v>
      </c>
      <c r="M303">
        <v>0</v>
      </c>
      <c r="N303">
        <v>690732102</v>
      </c>
      <c r="O303">
        <v>2665128</v>
      </c>
    </row>
    <row r="304" spans="1:15" x14ac:dyDescent="0.2">
      <c r="A304" t="s">
        <v>18646</v>
      </c>
      <c r="B304" t="s">
        <v>2685</v>
      </c>
      <c r="C304">
        <v>30.274999999999999</v>
      </c>
      <c r="D304">
        <v>0</v>
      </c>
      <c r="E304">
        <v>0</v>
      </c>
      <c r="F304">
        <v>0</v>
      </c>
      <c r="G304">
        <v>0</v>
      </c>
      <c r="H304" s="45">
        <v>13933.88</v>
      </c>
      <c r="I304" t="s">
        <v>17573</v>
      </c>
      <c r="J304" t="s">
        <v>182</v>
      </c>
      <c r="K304">
        <v>0</v>
      </c>
      <c r="L304" s="83">
        <v>43318</v>
      </c>
      <c r="M304">
        <v>0</v>
      </c>
      <c r="N304">
        <v>701877102</v>
      </c>
      <c r="O304" t="s">
        <v>2778</v>
      </c>
    </row>
    <row r="305" spans="1:15" x14ac:dyDescent="0.2">
      <c r="A305" t="s">
        <v>18662</v>
      </c>
      <c r="B305" t="s">
        <v>10385</v>
      </c>
      <c r="C305">
        <v>124.65</v>
      </c>
      <c r="D305">
        <v>0</v>
      </c>
      <c r="E305">
        <v>0</v>
      </c>
      <c r="F305">
        <v>0</v>
      </c>
      <c r="G305">
        <v>0</v>
      </c>
      <c r="H305" s="45">
        <v>33817.879999999997</v>
      </c>
      <c r="I305" t="s">
        <v>17573</v>
      </c>
      <c r="J305" t="s">
        <v>169</v>
      </c>
      <c r="K305">
        <v>0</v>
      </c>
      <c r="L305" s="83">
        <v>43318</v>
      </c>
      <c r="M305">
        <v>0</v>
      </c>
      <c r="N305" t="s">
        <v>10435</v>
      </c>
      <c r="O305" t="s">
        <v>10436</v>
      </c>
    </row>
    <row r="306" spans="1:15" x14ac:dyDescent="0.2">
      <c r="A306" t="s">
        <v>18680</v>
      </c>
      <c r="B306" t="s">
        <v>99</v>
      </c>
      <c r="C306">
        <v>68.17</v>
      </c>
      <c r="D306">
        <v>0</v>
      </c>
      <c r="E306">
        <v>0</v>
      </c>
      <c r="F306">
        <v>0</v>
      </c>
      <c r="G306">
        <v>0</v>
      </c>
      <c r="H306">
        <v>558.59</v>
      </c>
      <c r="I306" t="s">
        <v>17573</v>
      </c>
      <c r="J306" t="s">
        <v>164</v>
      </c>
      <c r="K306">
        <v>0</v>
      </c>
      <c r="L306" s="83">
        <v>43318</v>
      </c>
      <c r="M306">
        <v>0</v>
      </c>
      <c r="N306">
        <v>727493108</v>
      </c>
      <c r="O306">
        <v>2692030</v>
      </c>
    </row>
    <row r="307" spans="1:15" x14ac:dyDescent="0.2">
      <c r="A307" t="s">
        <v>18686</v>
      </c>
      <c r="B307" t="s">
        <v>9129</v>
      </c>
      <c r="C307">
        <v>44.5</v>
      </c>
      <c r="D307">
        <v>0</v>
      </c>
      <c r="E307">
        <v>0</v>
      </c>
      <c r="F307">
        <v>0</v>
      </c>
      <c r="G307">
        <v>0</v>
      </c>
      <c r="H307" s="45">
        <v>18874.73</v>
      </c>
      <c r="I307" t="s">
        <v>17573</v>
      </c>
      <c r="J307" t="s">
        <v>186</v>
      </c>
      <c r="K307">
        <v>0</v>
      </c>
      <c r="L307" s="83">
        <v>43318</v>
      </c>
      <c r="M307">
        <v>0</v>
      </c>
      <c r="N307" t="s">
        <v>9130</v>
      </c>
      <c r="O307">
        <v>2612737</v>
      </c>
    </row>
    <row r="308" spans="1:15" x14ac:dyDescent="0.2">
      <c r="A308" t="s">
        <v>18677</v>
      </c>
      <c r="B308" t="s">
        <v>3191</v>
      </c>
      <c r="C308">
        <v>36.200000000000003</v>
      </c>
      <c r="D308">
        <v>0</v>
      </c>
      <c r="E308">
        <v>0</v>
      </c>
      <c r="F308">
        <v>0</v>
      </c>
      <c r="G308">
        <v>0</v>
      </c>
      <c r="H308" s="45">
        <v>-12692.95</v>
      </c>
      <c r="I308" t="s">
        <v>17573</v>
      </c>
      <c r="J308" t="s">
        <v>186</v>
      </c>
      <c r="K308">
        <v>0</v>
      </c>
      <c r="L308" s="83">
        <v>43318</v>
      </c>
      <c r="M308">
        <v>0</v>
      </c>
      <c r="N308" t="s">
        <v>3327</v>
      </c>
      <c r="O308" t="s">
        <v>3328</v>
      </c>
    </row>
    <row r="309" spans="1:15" x14ac:dyDescent="0.2">
      <c r="A309" t="s">
        <v>18696</v>
      </c>
      <c r="B309" t="s">
        <v>3634</v>
      </c>
      <c r="C309">
        <v>65.959999999999994</v>
      </c>
      <c r="D309">
        <v>0</v>
      </c>
      <c r="E309">
        <v>0</v>
      </c>
      <c r="F309">
        <v>0</v>
      </c>
      <c r="G309">
        <v>0</v>
      </c>
      <c r="H309" s="45">
        <v>-35968.449999999997</v>
      </c>
      <c r="I309" t="s">
        <v>17573</v>
      </c>
      <c r="J309" t="s">
        <v>169</v>
      </c>
      <c r="K309">
        <v>0</v>
      </c>
      <c r="L309" s="83">
        <v>43318</v>
      </c>
      <c r="M309">
        <v>0</v>
      </c>
      <c r="N309">
        <v>743815102</v>
      </c>
      <c r="O309">
        <v>2918576</v>
      </c>
    </row>
    <row r="310" spans="1:15" x14ac:dyDescent="0.2">
      <c r="A310" t="s">
        <v>18641</v>
      </c>
      <c r="B310" t="s">
        <v>15948</v>
      </c>
      <c r="C310">
        <v>16.559999999999999</v>
      </c>
      <c r="D310">
        <v>0</v>
      </c>
      <c r="E310">
        <v>0</v>
      </c>
      <c r="F310">
        <v>0</v>
      </c>
      <c r="G310">
        <v>0</v>
      </c>
      <c r="H310" s="45">
        <v>-15760.46</v>
      </c>
      <c r="I310" t="s">
        <v>17573</v>
      </c>
      <c r="J310" t="s">
        <v>182</v>
      </c>
      <c r="K310">
        <v>0</v>
      </c>
      <c r="L310" s="83">
        <v>43318</v>
      </c>
      <c r="M310">
        <v>0</v>
      </c>
      <c r="N310" t="s">
        <v>15960</v>
      </c>
      <c r="O310" t="s">
        <v>15961</v>
      </c>
    </row>
    <row r="311" spans="1:15" x14ac:dyDescent="0.2">
      <c r="A311" t="s">
        <v>18650</v>
      </c>
      <c r="B311" t="s">
        <v>6502</v>
      </c>
      <c r="C311">
        <v>186.16</v>
      </c>
      <c r="D311">
        <v>0</v>
      </c>
      <c r="E311">
        <v>0</v>
      </c>
      <c r="F311">
        <v>0</v>
      </c>
      <c r="G311">
        <v>0</v>
      </c>
      <c r="H311" s="45">
        <v>-6270.48</v>
      </c>
      <c r="I311" t="s">
        <v>17573</v>
      </c>
      <c r="J311" t="s">
        <v>182</v>
      </c>
      <c r="K311">
        <v>0</v>
      </c>
      <c r="L311" s="83">
        <v>43318</v>
      </c>
      <c r="M311">
        <v>0</v>
      </c>
      <c r="N311">
        <v>723787107</v>
      </c>
      <c r="O311">
        <v>2690830</v>
      </c>
    </row>
    <row r="312" spans="1:15" x14ac:dyDescent="0.2">
      <c r="A312" t="s">
        <v>18678</v>
      </c>
      <c r="B312" t="s">
        <v>2585</v>
      </c>
      <c r="C312">
        <v>41.81</v>
      </c>
      <c r="D312">
        <v>0</v>
      </c>
      <c r="E312">
        <v>0</v>
      </c>
      <c r="F312">
        <v>0</v>
      </c>
      <c r="G312">
        <v>0</v>
      </c>
      <c r="H312" s="45">
        <v>-13682.1</v>
      </c>
      <c r="I312" t="s">
        <v>17573</v>
      </c>
      <c r="J312" t="s">
        <v>200</v>
      </c>
      <c r="K312">
        <v>0</v>
      </c>
      <c r="L312" s="83">
        <v>43318</v>
      </c>
      <c r="M312">
        <v>0</v>
      </c>
      <c r="N312">
        <v>698813102</v>
      </c>
      <c r="O312">
        <v>2696117</v>
      </c>
    </row>
    <row r="313" spans="1:15" x14ac:dyDescent="0.2">
      <c r="A313" t="s">
        <v>18675</v>
      </c>
      <c r="B313" t="s">
        <v>10818</v>
      </c>
      <c r="C313">
        <v>69.650000000000006</v>
      </c>
      <c r="D313">
        <v>0</v>
      </c>
      <c r="E313">
        <v>0</v>
      </c>
      <c r="F313">
        <v>0</v>
      </c>
      <c r="G313">
        <v>0</v>
      </c>
      <c r="H313" s="45">
        <v>-10559.79</v>
      </c>
      <c r="I313" t="s">
        <v>17573</v>
      </c>
      <c r="J313" t="s">
        <v>169</v>
      </c>
      <c r="K313">
        <v>0</v>
      </c>
      <c r="L313" s="83">
        <v>43318</v>
      </c>
      <c r="M313">
        <v>0</v>
      </c>
      <c r="N313" t="s">
        <v>10844</v>
      </c>
      <c r="O313">
        <v>2717591</v>
      </c>
    </row>
    <row r="314" spans="1:15" x14ac:dyDescent="0.2">
      <c r="A314" t="s">
        <v>18656</v>
      </c>
      <c r="B314" t="s">
        <v>833</v>
      </c>
      <c r="C314">
        <v>75.215000000000003</v>
      </c>
      <c r="D314">
        <v>0</v>
      </c>
      <c r="E314">
        <v>0</v>
      </c>
      <c r="F314">
        <v>0</v>
      </c>
      <c r="G314">
        <v>0</v>
      </c>
      <c r="H314" s="45">
        <v>10672.89</v>
      </c>
      <c r="I314" t="s">
        <v>17573</v>
      </c>
      <c r="J314" t="s">
        <v>200</v>
      </c>
      <c r="K314">
        <v>0</v>
      </c>
      <c r="L314" s="83">
        <v>43318</v>
      </c>
      <c r="M314">
        <v>0</v>
      </c>
      <c r="N314" t="s">
        <v>968</v>
      </c>
      <c r="O314" t="s">
        <v>1354</v>
      </c>
    </row>
    <row r="315" spans="1:15" x14ac:dyDescent="0.2">
      <c r="A315" t="s">
        <v>18684</v>
      </c>
      <c r="B315" t="s">
        <v>3037</v>
      </c>
      <c r="C315">
        <v>36.1</v>
      </c>
      <c r="D315">
        <v>0</v>
      </c>
      <c r="E315">
        <v>0</v>
      </c>
      <c r="F315">
        <v>0</v>
      </c>
      <c r="G315">
        <v>0</v>
      </c>
      <c r="H315" s="45">
        <v>9277.25</v>
      </c>
      <c r="I315" t="s">
        <v>17573</v>
      </c>
      <c r="J315" t="s">
        <v>448</v>
      </c>
      <c r="K315">
        <v>0</v>
      </c>
      <c r="L315" s="83">
        <v>43318</v>
      </c>
      <c r="M315">
        <v>0</v>
      </c>
      <c r="N315" t="s">
        <v>3143</v>
      </c>
      <c r="O315">
        <v>2676692</v>
      </c>
    </row>
    <row r="316" spans="1:15" x14ac:dyDescent="0.2">
      <c r="A316" t="s">
        <v>18645</v>
      </c>
      <c r="B316" t="s">
        <v>4836</v>
      </c>
      <c r="C316">
        <v>48.7</v>
      </c>
      <c r="D316">
        <v>0</v>
      </c>
      <c r="E316">
        <v>0</v>
      </c>
      <c r="F316">
        <v>0</v>
      </c>
      <c r="G316">
        <v>0</v>
      </c>
      <c r="H316" s="45">
        <v>43472.800000000003</v>
      </c>
      <c r="I316" t="s">
        <v>17573</v>
      </c>
      <c r="J316" t="s">
        <v>169</v>
      </c>
      <c r="K316">
        <v>0</v>
      </c>
      <c r="L316" s="83">
        <v>43318</v>
      </c>
      <c r="M316">
        <v>0</v>
      </c>
      <c r="N316">
        <v>868459108</v>
      </c>
      <c r="O316" t="s">
        <v>4920</v>
      </c>
    </row>
    <row r="317" spans="1:15" x14ac:dyDescent="0.2">
      <c r="A317" t="s">
        <v>18660</v>
      </c>
      <c r="B317" t="s">
        <v>1819</v>
      </c>
      <c r="C317">
        <v>357.5</v>
      </c>
      <c r="D317">
        <v>0</v>
      </c>
      <c r="E317">
        <v>0</v>
      </c>
      <c r="F317">
        <v>0</v>
      </c>
      <c r="G317">
        <v>0</v>
      </c>
      <c r="H317" s="45">
        <v>10243.11</v>
      </c>
      <c r="I317" t="s">
        <v>17573</v>
      </c>
      <c r="J317" t="s">
        <v>190</v>
      </c>
      <c r="K317">
        <v>0</v>
      </c>
      <c r="L317" s="83">
        <v>43318</v>
      </c>
      <c r="M317">
        <v>0</v>
      </c>
      <c r="N317">
        <v>893641100</v>
      </c>
      <c r="O317" t="s">
        <v>1957</v>
      </c>
    </row>
    <row r="318" spans="1:15" x14ac:dyDescent="0.2">
      <c r="A318" t="s">
        <v>18702</v>
      </c>
      <c r="B318" t="s">
        <v>5269</v>
      </c>
      <c r="C318">
        <v>30.454999999999998</v>
      </c>
      <c r="D318">
        <v>0</v>
      </c>
      <c r="E318">
        <v>0</v>
      </c>
      <c r="F318">
        <v>0</v>
      </c>
      <c r="G318">
        <v>0</v>
      </c>
      <c r="H318" s="45">
        <v>8429.43</v>
      </c>
      <c r="I318" t="s">
        <v>17630</v>
      </c>
      <c r="J318" t="s">
        <v>448</v>
      </c>
      <c r="K318">
        <v>0</v>
      </c>
      <c r="L318" s="83">
        <v>43318</v>
      </c>
      <c r="M318">
        <v>0</v>
      </c>
      <c r="N318">
        <v>879433829</v>
      </c>
      <c r="O318" t="s">
        <v>5378</v>
      </c>
    </row>
    <row r="319" spans="1:15" x14ac:dyDescent="0.2">
      <c r="A319" t="s">
        <v>18644</v>
      </c>
      <c r="B319" t="s">
        <v>685</v>
      </c>
      <c r="C319">
        <v>23.074999999999999</v>
      </c>
      <c r="D319">
        <v>0</v>
      </c>
      <c r="E319">
        <v>0</v>
      </c>
      <c r="F319">
        <v>0</v>
      </c>
      <c r="G319">
        <v>0</v>
      </c>
      <c r="H319" s="45">
        <v>-14004.33</v>
      </c>
      <c r="I319" t="s">
        <v>17573</v>
      </c>
      <c r="J319" t="s">
        <v>190</v>
      </c>
      <c r="K319">
        <v>0</v>
      </c>
      <c r="L319" s="83">
        <v>43318</v>
      </c>
      <c r="M319">
        <v>0</v>
      </c>
      <c r="N319">
        <v>878155100</v>
      </c>
      <c r="O319">
        <v>2879123</v>
      </c>
    </row>
    <row r="320" spans="1:15" x14ac:dyDescent="0.2">
      <c r="A320" t="s">
        <v>18659</v>
      </c>
      <c r="B320" t="s">
        <v>4941</v>
      </c>
      <c r="C320">
        <v>19.850000000000001</v>
      </c>
      <c r="D320">
        <v>0</v>
      </c>
      <c r="E320">
        <v>0</v>
      </c>
      <c r="F320">
        <v>0</v>
      </c>
      <c r="G320">
        <v>0</v>
      </c>
      <c r="H320" s="45">
        <v>-42915.27</v>
      </c>
      <c r="I320" t="s">
        <v>17573</v>
      </c>
      <c r="J320" t="s">
        <v>190</v>
      </c>
      <c r="K320">
        <v>0</v>
      </c>
      <c r="L320" s="83">
        <v>43318</v>
      </c>
      <c r="M320">
        <v>0</v>
      </c>
      <c r="N320">
        <v>901109108</v>
      </c>
      <c r="O320">
        <v>2681760</v>
      </c>
    </row>
    <row r="321" spans="1:15" x14ac:dyDescent="0.2">
      <c r="A321" t="s">
        <v>18642</v>
      </c>
      <c r="B321" t="s">
        <v>5395</v>
      </c>
      <c r="C321">
        <v>52.3</v>
      </c>
      <c r="D321">
        <v>0</v>
      </c>
      <c r="E321">
        <v>0</v>
      </c>
      <c r="F321">
        <v>0</v>
      </c>
      <c r="G321">
        <v>0</v>
      </c>
      <c r="H321" s="45">
        <v>-71483.58</v>
      </c>
      <c r="I321" t="s">
        <v>17573</v>
      </c>
      <c r="J321" t="s">
        <v>188</v>
      </c>
      <c r="K321">
        <v>0</v>
      </c>
      <c r="L321" s="83">
        <v>43318</v>
      </c>
      <c r="M321">
        <v>0</v>
      </c>
      <c r="N321" t="s">
        <v>5537</v>
      </c>
      <c r="O321" t="s">
        <v>5538</v>
      </c>
    </row>
    <row r="322" spans="1:15" x14ac:dyDescent="0.2">
      <c r="A322" t="s">
        <v>18704</v>
      </c>
      <c r="B322" t="s">
        <v>2599</v>
      </c>
      <c r="C322">
        <v>43.104999999999997</v>
      </c>
      <c r="D322">
        <v>0</v>
      </c>
      <c r="E322">
        <v>0</v>
      </c>
      <c r="F322">
        <v>0</v>
      </c>
      <c r="G322">
        <v>0</v>
      </c>
      <c r="H322" s="45">
        <v>19569.3</v>
      </c>
      <c r="I322" t="s">
        <v>17630</v>
      </c>
      <c r="J322" t="s">
        <v>448</v>
      </c>
      <c r="K322">
        <v>0</v>
      </c>
      <c r="L322" s="83">
        <v>43318</v>
      </c>
      <c r="M322">
        <v>0</v>
      </c>
      <c r="N322">
        <v>911684108</v>
      </c>
      <c r="O322">
        <v>2918996</v>
      </c>
    </row>
    <row r="323" spans="1:15" x14ac:dyDescent="0.2">
      <c r="A323" t="s">
        <v>18651</v>
      </c>
      <c r="B323" t="s">
        <v>5754</v>
      </c>
      <c r="C323">
        <v>58.65</v>
      </c>
      <c r="D323">
        <v>0</v>
      </c>
      <c r="E323">
        <v>0</v>
      </c>
      <c r="F323">
        <v>0</v>
      </c>
      <c r="G323">
        <v>0</v>
      </c>
      <c r="H323" s="45">
        <v>52034.87</v>
      </c>
      <c r="I323" t="s">
        <v>17573</v>
      </c>
      <c r="J323" t="s">
        <v>235</v>
      </c>
      <c r="K323">
        <v>0</v>
      </c>
      <c r="L323" s="83">
        <v>43318</v>
      </c>
      <c r="M323">
        <v>0</v>
      </c>
      <c r="N323">
        <v>913456109</v>
      </c>
      <c r="O323">
        <v>2923804</v>
      </c>
    </row>
    <row r="324" spans="1:15" x14ac:dyDescent="0.2">
      <c r="A324" t="s">
        <v>18673</v>
      </c>
      <c r="B324" t="s">
        <v>9692</v>
      </c>
      <c r="C324">
        <v>24.2</v>
      </c>
      <c r="D324">
        <v>0</v>
      </c>
      <c r="E324">
        <v>0</v>
      </c>
      <c r="F324">
        <v>0</v>
      </c>
      <c r="G324">
        <v>0</v>
      </c>
      <c r="H324" s="45">
        <v>3609.28</v>
      </c>
      <c r="I324" t="s">
        <v>17573</v>
      </c>
      <c r="J324" t="s">
        <v>164</v>
      </c>
      <c r="K324">
        <v>0</v>
      </c>
      <c r="L324" s="83">
        <v>43318</v>
      </c>
      <c r="M324">
        <v>0</v>
      </c>
      <c r="N324">
        <v>928298108</v>
      </c>
      <c r="O324">
        <v>2930149</v>
      </c>
    </row>
    <row r="325" spans="1:15" x14ac:dyDescent="0.2">
      <c r="A325" t="s">
        <v>18674</v>
      </c>
      <c r="B325" t="s">
        <v>13949</v>
      </c>
      <c r="C325">
        <v>38.11</v>
      </c>
      <c r="D325">
        <v>0</v>
      </c>
      <c r="E325">
        <v>0</v>
      </c>
      <c r="F325">
        <v>0</v>
      </c>
      <c r="G325">
        <v>0</v>
      </c>
      <c r="H325" s="45">
        <v>3627.83</v>
      </c>
      <c r="I325" t="s">
        <v>17573</v>
      </c>
      <c r="J325" t="s">
        <v>164</v>
      </c>
      <c r="K325">
        <v>0</v>
      </c>
      <c r="L325" s="83">
        <v>43318</v>
      </c>
      <c r="M325">
        <v>0</v>
      </c>
      <c r="N325" t="s">
        <v>14034</v>
      </c>
      <c r="O325" t="s">
        <v>14035</v>
      </c>
    </row>
    <row r="326" spans="1:15" x14ac:dyDescent="0.2">
      <c r="A326" t="s">
        <v>18663</v>
      </c>
      <c r="B326" t="s">
        <v>15344</v>
      </c>
      <c r="C326">
        <v>17.260000000000002</v>
      </c>
      <c r="D326">
        <v>0</v>
      </c>
      <c r="E326">
        <v>0</v>
      </c>
      <c r="F326">
        <v>0</v>
      </c>
      <c r="G326">
        <v>0</v>
      </c>
      <c r="H326">
        <v>-726.03</v>
      </c>
      <c r="I326" t="s">
        <v>17573</v>
      </c>
      <c r="J326" t="s">
        <v>200</v>
      </c>
      <c r="K326">
        <v>0</v>
      </c>
      <c r="L326" s="83">
        <v>43318</v>
      </c>
      <c r="M326">
        <v>0</v>
      </c>
      <c r="N326" t="s">
        <v>15398</v>
      </c>
      <c r="O326" t="s">
        <v>15399</v>
      </c>
    </row>
    <row r="327" spans="1:15" x14ac:dyDescent="0.2">
      <c r="A327" t="s">
        <v>18640</v>
      </c>
      <c r="B327" t="s">
        <v>15748</v>
      </c>
      <c r="C327">
        <v>19.704999999999998</v>
      </c>
      <c r="D327">
        <v>0</v>
      </c>
      <c r="E327">
        <v>0</v>
      </c>
      <c r="F327">
        <v>0</v>
      </c>
      <c r="G327">
        <v>0</v>
      </c>
      <c r="H327" s="45">
        <v>102770.7</v>
      </c>
      <c r="I327" t="s">
        <v>17573</v>
      </c>
      <c r="J327" t="s">
        <v>182</v>
      </c>
      <c r="K327">
        <v>0</v>
      </c>
      <c r="L327" s="83">
        <v>43318</v>
      </c>
      <c r="M327">
        <v>0</v>
      </c>
      <c r="N327" t="s">
        <v>15760</v>
      </c>
      <c r="O327" t="s">
        <v>15761</v>
      </c>
    </row>
    <row r="328" spans="1:15" x14ac:dyDescent="0.2">
      <c r="A328" t="s">
        <v>18652</v>
      </c>
      <c r="B328" t="s">
        <v>7019</v>
      </c>
      <c r="C328">
        <v>88.95</v>
      </c>
      <c r="D328">
        <v>0</v>
      </c>
      <c r="E328">
        <v>0</v>
      </c>
      <c r="F328">
        <v>0</v>
      </c>
      <c r="G328">
        <v>0</v>
      </c>
      <c r="H328" s="45">
        <v>24176.59</v>
      </c>
      <c r="I328" t="s">
        <v>17573</v>
      </c>
      <c r="J328" t="s">
        <v>182</v>
      </c>
      <c r="K328">
        <v>0</v>
      </c>
      <c r="L328" s="83">
        <v>43318</v>
      </c>
      <c r="M328">
        <v>0</v>
      </c>
      <c r="N328">
        <v>171798101</v>
      </c>
      <c r="O328">
        <v>2987521</v>
      </c>
    </row>
    <row r="329" spans="1:15" x14ac:dyDescent="0.2">
      <c r="A329" t="s">
        <v>18647</v>
      </c>
      <c r="B329" t="s">
        <v>18635</v>
      </c>
      <c r="C329">
        <v>12.625</v>
      </c>
      <c r="D329">
        <v>0</v>
      </c>
      <c r="E329">
        <v>0</v>
      </c>
      <c r="F329">
        <v>0</v>
      </c>
      <c r="G329">
        <v>0</v>
      </c>
      <c r="H329" s="45">
        <v>72956.72</v>
      </c>
      <c r="I329" t="s">
        <v>17573</v>
      </c>
      <c r="J329" t="s">
        <v>182</v>
      </c>
      <c r="K329">
        <v>0</v>
      </c>
      <c r="L329" s="83">
        <v>43318</v>
      </c>
      <c r="M329">
        <v>0</v>
      </c>
      <c r="N329" t="s">
        <v>18713</v>
      </c>
      <c r="O329" t="s">
        <v>18714</v>
      </c>
    </row>
    <row r="330" spans="1:15" x14ac:dyDescent="0.2">
      <c r="A330" t="s">
        <v>18691</v>
      </c>
      <c r="B330" t="s">
        <v>8619</v>
      </c>
      <c r="C330">
        <v>39.57</v>
      </c>
      <c r="D330">
        <v>0</v>
      </c>
      <c r="E330">
        <v>0</v>
      </c>
      <c r="F330">
        <v>0</v>
      </c>
      <c r="G330">
        <v>0</v>
      </c>
      <c r="H330" s="45">
        <v>-82091.509999999995</v>
      </c>
      <c r="I330" t="s">
        <v>17573</v>
      </c>
      <c r="J330" t="s">
        <v>169</v>
      </c>
      <c r="K330">
        <v>0</v>
      </c>
      <c r="L330" s="83">
        <v>43318</v>
      </c>
      <c r="M330">
        <v>0</v>
      </c>
      <c r="N330" t="s">
        <v>8654</v>
      </c>
      <c r="O330" t="s">
        <v>8655</v>
      </c>
    </row>
    <row r="331" spans="1:15" x14ac:dyDescent="0.2">
      <c r="A331" t="s">
        <v>18699</v>
      </c>
      <c r="B331" t="s">
        <v>2839</v>
      </c>
      <c r="C331">
        <v>157.38</v>
      </c>
      <c r="D331">
        <v>0</v>
      </c>
      <c r="E331">
        <v>0</v>
      </c>
      <c r="F331">
        <v>0</v>
      </c>
      <c r="G331">
        <v>0</v>
      </c>
      <c r="H331" s="45">
        <v>98423.96</v>
      </c>
      <c r="I331" t="s">
        <v>17573</v>
      </c>
      <c r="J331" t="s">
        <v>164</v>
      </c>
      <c r="K331">
        <v>0</v>
      </c>
      <c r="L331" s="83">
        <v>43318</v>
      </c>
      <c r="M331">
        <v>0</v>
      </c>
      <c r="N331">
        <v>989207105</v>
      </c>
      <c r="O331">
        <v>2989356</v>
      </c>
    </row>
    <row r="332" spans="1:15" x14ac:dyDescent="0.2">
      <c r="A332" t="s">
        <v>18527</v>
      </c>
      <c r="B332" t="s">
        <v>5112</v>
      </c>
      <c r="C332">
        <v>59.875</v>
      </c>
      <c r="D332">
        <v>0</v>
      </c>
      <c r="E332">
        <v>0</v>
      </c>
      <c r="F332">
        <v>0</v>
      </c>
      <c r="G332">
        <v>0</v>
      </c>
      <c r="H332" s="45">
        <v>3238.57</v>
      </c>
      <c r="I332" t="s">
        <v>17630</v>
      </c>
      <c r="J332" t="s">
        <v>190</v>
      </c>
      <c r="K332">
        <v>0</v>
      </c>
      <c r="L332" s="83">
        <v>43315</v>
      </c>
      <c r="M332">
        <v>0</v>
      </c>
      <c r="N332">
        <v>49164205</v>
      </c>
      <c r="O332" t="s">
        <v>5157</v>
      </c>
    </row>
    <row r="333" spans="1:15" x14ac:dyDescent="0.2">
      <c r="A333" t="s">
        <v>18565</v>
      </c>
      <c r="B333" t="s">
        <v>1017</v>
      </c>
      <c r="C333">
        <v>82.66</v>
      </c>
      <c r="D333">
        <v>0</v>
      </c>
      <c r="E333">
        <v>0</v>
      </c>
      <c r="F333">
        <v>0</v>
      </c>
      <c r="G333">
        <v>0</v>
      </c>
      <c r="H333" s="45">
        <v>3058.06</v>
      </c>
      <c r="I333" t="s">
        <v>17630</v>
      </c>
      <c r="J333" t="s">
        <v>169</v>
      </c>
      <c r="K333">
        <v>0</v>
      </c>
      <c r="L333" s="83">
        <v>43315</v>
      </c>
      <c r="M333">
        <v>0</v>
      </c>
      <c r="N333" s="84">
        <v>3.0730000000000001E+108</v>
      </c>
      <c r="O333">
        <v>2795393</v>
      </c>
    </row>
    <row r="334" spans="1:15" x14ac:dyDescent="0.2">
      <c r="A334" t="s">
        <v>18572</v>
      </c>
      <c r="B334" t="s">
        <v>12414</v>
      </c>
      <c r="C334">
        <v>37.44</v>
      </c>
      <c r="D334">
        <v>0</v>
      </c>
      <c r="E334">
        <v>0</v>
      </c>
      <c r="F334">
        <v>0</v>
      </c>
      <c r="G334">
        <v>0</v>
      </c>
      <c r="H334" s="45">
        <v>-3468.38</v>
      </c>
      <c r="I334" t="s">
        <v>17630</v>
      </c>
      <c r="J334" t="s">
        <v>164</v>
      </c>
      <c r="K334">
        <v>0</v>
      </c>
      <c r="L334" s="83">
        <v>43315</v>
      </c>
      <c r="M334">
        <v>0</v>
      </c>
      <c r="N334" t="s">
        <v>12438</v>
      </c>
      <c r="O334" t="s">
        <v>12439</v>
      </c>
    </row>
    <row r="335" spans="1:15" x14ac:dyDescent="0.2">
      <c r="A335" t="s">
        <v>18548</v>
      </c>
      <c r="B335" t="s">
        <v>12418</v>
      </c>
      <c r="C335">
        <v>22.3</v>
      </c>
      <c r="D335">
        <v>0</v>
      </c>
      <c r="E335">
        <v>0</v>
      </c>
      <c r="F335">
        <v>0</v>
      </c>
      <c r="G335">
        <v>0</v>
      </c>
      <c r="H335" s="45">
        <v>8164.22</v>
      </c>
      <c r="I335" t="s">
        <v>17630</v>
      </c>
      <c r="J335" t="s">
        <v>164</v>
      </c>
      <c r="K335">
        <v>0</v>
      </c>
      <c r="L335" s="83">
        <v>43315</v>
      </c>
      <c r="M335">
        <v>0</v>
      </c>
      <c r="N335">
        <v>54540208</v>
      </c>
      <c r="O335" t="s">
        <v>12441</v>
      </c>
    </row>
    <row r="336" spans="1:15" x14ac:dyDescent="0.2">
      <c r="A336" t="s">
        <v>18569</v>
      </c>
      <c r="B336" t="s">
        <v>1784</v>
      </c>
      <c r="C336">
        <v>26.6</v>
      </c>
      <c r="D336">
        <v>0</v>
      </c>
      <c r="E336">
        <v>0</v>
      </c>
      <c r="F336">
        <v>0</v>
      </c>
      <c r="G336">
        <v>0</v>
      </c>
      <c r="H336">
        <v>338.08</v>
      </c>
      <c r="I336" t="s">
        <v>17630</v>
      </c>
      <c r="J336" t="s">
        <v>169</v>
      </c>
      <c r="K336">
        <v>0</v>
      </c>
      <c r="L336" s="83">
        <v>43315</v>
      </c>
      <c r="M336">
        <v>0</v>
      </c>
      <c r="N336" t="s">
        <v>1865</v>
      </c>
      <c r="O336">
        <v>2925844</v>
      </c>
    </row>
    <row r="337" spans="1:15" x14ac:dyDescent="0.2">
      <c r="A337" t="s">
        <v>18544</v>
      </c>
      <c r="B337" t="s">
        <v>13537</v>
      </c>
      <c r="C337">
        <v>24.22</v>
      </c>
      <c r="D337">
        <v>0</v>
      </c>
      <c r="E337">
        <v>0</v>
      </c>
      <c r="F337">
        <v>0</v>
      </c>
      <c r="G337">
        <v>0</v>
      </c>
      <c r="H337" s="45">
        <v>10223.73</v>
      </c>
      <c r="I337" t="s">
        <v>17630</v>
      </c>
      <c r="J337" t="s">
        <v>169</v>
      </c>
      <c r="K337">
        <v>0</v>
      </c>
      <c r="L337" s="83">
        <v>43315</v>
      </c>
      <c r="M337">
        <v>0</v>
      </c>
      <c r="N337" t="s">
        <v>13538</v>
      </c>
      <c r="O337" t="s">
        <v>13539</v>
      </c>
    </row>
    <row r="338" spans="1:15" x14ac:dyDescent="0.2">
      <c r="A338" t="s">
        <v>18578</v>
      </c>
      <c r="B338" t="s">
        <v>2231</v>
      </c>
      <c r="C338">
        <v>25.2</v>
      </c>
      <c r="D338">
        <v>0</v>
      </c>
      <c r="E338">
        <v>0</v>
      </c>
      <c r="F338">
        <v>0</v>
      </c>
      <c r="G338">
        <v>0</v>
      </c>
      <c r="H338" s="45">
        <v>12943.42</v>
      </c>
      <c r="I338" t="s">
        <v>17630</v>
      </c>
      <c r="J338" t="s">
        <v>169</v>
      </c>
      <c r="K338">
        <v>0</v>
      </c>
      <c r="L338" s="83">
        <v>43315</v>
      </c>
      <c r="M338">
        <v>0</v>
      </c>
      <c r="N338" t="s">
        <v>2246</v>
      </c>
      <c r="O338">
        <v>2008121</v>
      </c>
    </row>
    <row r="339" spans="1:15" x14ac:dyDescent="0.2">
      <c r="A339" t="s">
        <v>18560</v>
      </c>
      <c r="B339" t="s">
        <v>18524</v>
      </c>
      <c r="C339">
        <v>21.05</v>
      </c>
      <c r="D339">
        <v>0</v>
      </c>
      <c r="E339">
        <v>0</v>
      </c>
      <c r="F339">
        <v>0</v>
      </c>
      <c r="G339">
        <v>0</v>
      </c>
      <c r="H339">
        <v>-871.51</v>
      </c>
      <c r="I339" t="s">
        <v>17630</v>
      </c>
      <c r="J339" t="s">
        <v>186</v>
      </c>
      <c r="K339">
        <v>0</v>
      </c>
      <c r="L339" s="83">
        <v>43315</v>
      </c>
      <c r="M339">
        <v>0</v>
      </c>
      <c r="N339" t="s">
        <v>18620</v>
      </c>
      <c r="O339" t="s">
        <v>18621</v>
      </c>
    </row>
    <row r="340" spans="1:15" x14ac:dyDescent="0.2">
      <c r="A340" t="s">
        <v>18611</v>
      </c>
      <c r="B340" t="s">
        <v>10505</v>
      </c>
      <c r="C340">
        <v>20.04</v>
      </c>
      <c r="D340">
        <v>0</v>
      </c>
      <c r="E340">
        <v>0</v>
      </c>
      <c r="F340">
        <v>0</v>
      </c>
      <c r="G340">
        <v>0</v>
      </c>
      <c r="H340" s="45">
        <v>-10094.52</v>
      </c>
      <c r="I340" t="s">
        <v>17573</v>
      </c>
      <c r="J340" t="s">
        <v>190</v>
      </c>
      <c r="K340">
        <v>0</v>
      </c>
      <c r="L340" s="83">
        <v>43315</v>
      </c>
      <c r="M340">
        <v>0</v>
      </c>
      <c r="N340" t="s">
        <v>10510</v>
      </c>
      <c r="O340">
        <v>2938002</v>
      </c>
    </row>
    <row r="341" spans="1:15" x14ac:dyDescent="0.2">
      <c r="A341" t="s">
        <v>18599</v>
      </c>
      <c r="B341" t="s">
        <v>2297</v>
      </c>
      <c r="C341">
        <v>44</v>
      </c>
      <c r="D341">
        <v>0</v>
      </c>
      <c r="E341">
        <v>0</v>
      </c>
      <c r="F341">
        <v>0</v>
      </c>
      <c r="G341">
        <v>0</v>
      </c>
      <c r="H341" s="45">
        <v>-4468.3500000000004</v>
      </c>
      <c r="I341" t="s">
        <v>17573</v>
      </c>
      <c r="J341" t="s">
        <v>188</v>
      </c>
      <c r="K341">
        <v>0</v>
      </c>
      <c r="L341" s="83">
        <v>43315</v>
      </c>
      <c r="M341">
        <v>0</v>
      </c>
      <c r="N341" t="s">
        <v>2334</v>
      </c>
      <c r="O341" t="s">
        <v>2335</v>
      </c>
    </row>
    <row r="342" spans="1:15" x14ac:dyDescent="0.2">
      <c r="A342" t="s">
        <v>18552</v>
      </c>
      <c r="B342" t="s">
        <v>2827</v>
      </c>
      <c r="C342">
        <v>31.05</v>
      </c>
      <c r="D342">
        <v>0</v>
      </c>
      <c r="E342">
        <v>0</v>
      </c>
      <c r="F342">
        <v>0</v>
      </c>
      <c r="G342">
        <v>0</v>
      </c>
      <c r="H342" s="45">
        <v>-1465.15</v>
      </c>
      <c r="I342" t="s">
        <v>17630</v>
      </c>
      <c r="J342" t="s">
        <v>235</v>
      </c>
      <c r="K342">
        <v>0</v>
      </c>
      <c r="L342" s="83">
        <v>43315</v>
      </c>
      <c r="M342">
        <v>0</v>
      </c>
      <c r="N342" t="s">
        <v>2916</v>
      </c>
      <c r="O342" t="s">
        <v>2917</v>
      </c>
    </row>
    <row r="343" spans="1:15" x14ac:dyDescent="0.2">
      <c r="A343" t="s">
        <v>18597</v>
      </c>
      <c r="B343" t="s">
        <v>3374</v>
      </c>
      <c r="C343">
        <v>49.01</v>
      </c>
      <c r="D343">
        <v>0</v>
      </c>
      <c r="E343">
        <v>0</v>
      </c>
      <c r="F343">
        <v>0</v>
      </c>
      <c r="G343">
        <v>0</v>
      </c>
      <c r="H343" s="45">
        <v>18190.73</v>
      </c>
      <c r="I343" t="s">
        <v>17573</v>
      </c>
      <c r="J343" t="s">
        <v>200</v>
      </c>
      <c r="K343">
        <v>0</v>
      </c>
      <c r="L343" s="83">
        <v>43315</v>
      </c>
      <c r="M343">
        <v>0</v>
      </c>
      <c r="N343">
        <v>835898107</v>
      </c>
      <c r="O343">
        <v>2822406</v>
      </c>
    </row>
    <row r="344" spans="1:15" x14ac:dyDescent="0.2">
      <c r="A344" t="s">
        <v>18602</v>
      </c>
      <c r="B344" t="s">
        <v>105</v>
      </c>
      <c r="C344">
        <v>60.09</v>
      </c>
      <c r="D344">
        <v>0</v>
      </c>
      <c r="E344">
        <v>0</v>
      </c>
      <c r="F344">
        <v>0</v>
      </c>
      <c r="G344">
        <v>0</v>
      </c>
      <c r="H344">
        <v>-422.97</v>
      </c>
      <c r="I344" t="s">
        <v>17573</v>
      </c>
      <c r="J344" t="s">
        <v>822</v>
      </c>
      <c r="K344">
        <v>0</v>
      </c>
      <c r="L344" s="83">
        <v>43315</v>
      </c>
      <c r="M344">
        <v>0</v>
      </c>
      <c r="N344">
        <v>92113109</v>
      </c>
      <c r="O344">
        <v>2101741</v>
      </c>
    </row>
    <row r="345" spans="1:15" x14ac:dyDescent="0.2">
      <c r="A345" t="s">
        <v>18536</v>
      </c>
      <c r="B345" t="s">
        <v>13700</v>
      </c>
      <c r="C345">
        <v>49.04</v>
      </c>
      <c r="D345">
        <v>0</v>
      </c>
      <c r="E345">
        <v>0</v>
      </c>
      <c r="F345">
        <v>0</v>
      </c>
      <c r="G345">
        <v>0</v>
      </c>
      <c r="H345" s="45">
        <v>-10807.22</v>
      </c>
      <c r="I345" t="s">
        <v>17630</v>
      </c>
      <c r="J345" t="s">
        <v>164</v>
      </c>
      <c r="K345">
        <v>0</v>
      </c>
      <c r="L345" s="83">
        <v>43315</v>
      </c>
      <c r="M345">
        <v>0</v>
      </c>
      <c r="N345" t="s">
        <v>13747</v>
      </c>
      <c r="O345" t="s">
        <v>13748</v>
      </c>
    </row>
    <row r="346" spans="1:15" x14ac:dyDescent="0.2">
      <c r="A346" t="s">
        <v>18555</v>
      </c>
      <c r="B346" t="s">
        <v>3153</v>
      </c>
      <c r="C346">
        <v>105.72</v>
      </c>
      <c r="D346">
        <v>0</v>
      </c>
      <c r="E346">
        <v>0</v>
      </c>
      <c r="F346">
        <v>0</v>
      </c>
      <c r="G346">
        <v>0</v>
      </c>
      <c r="H346" s="45">
        <v>-5694.09</v>
      </c>
      <c r="I346" t="s">
        <v>17630</v>
      </c>
      <c r="J346" t="s">
        <v>169</v>
      </c>
      <c r="K346">
        <v>0</v>
      </c>
      <c r="L346" s="83">
        <v>43315</v>
      </c>
      <c r="M346">
        <v>0</v>
      </c>
      <c r="N346" t="s">
        <v>3256</v>
      </c>
      <c r="O346">
        <v>2437071</v>
      </c>
    </row>
    <row r="347" spans="1:15" x14ac:dyDescent="0.2">
      <c r="A347" t="s">
        <v>18570</v>
      </c>
      <c r="B347" t="s">
        <v>2860</v>
      </c>
      <c r="C347">
        <v>35.35</v>
      </c>
      <c r="D347">
        <v>0</v>
      </c>
      <c r="E347">
        <v>0</v>
      </c>
      <c r="F347">
        <v>0</v>
      </c>
      <c r="G347">
        <v>0</v>
      </c>
      <c r="H347" s="45">
        <v>-6680.4</v>
      </c>
      <c r="I347" t="s">
        <v>17630</v>
      </c>
      <c r="J347" t="s">
        <v>164</v>
      </c>
      <c r="K347">
        <v>0</v>
      </c>
      <c r="L347" s="83">
        <v>43315</v>
      </c>
      <c r="M347">
        <v>0</v>
      </c>
      <c r="N347" t="s">
        <v>2919</v>
      </c>
      <c r="O347" t="s">
        <v>2920</v>
      </c>
    </row>
    <row r="348" spans="1:15" x14ac:dyDescent="0.2">
      <c r="A348" t="s">
        <v>18612</v>
      </c>
      <c r="B348" t="s">
        <v>9453</v>
      </c>
      <c r="C348">
        <v>29.5</v>
      </c>
      <c r="D348">
        <v>0</v>
      </c>
      <c r="E348">
        <v>0</v>
      </c>
      <c r="F348">
        <v>0</v>
      </c>
      <c r="G348">
        <v>0</v>
      </c>
      <c r="H348" s="45">
        <v>-16860.64</v>
      </c>
      <c r="I348" t="s">
        <v>17573</v>
      </c>
      <c r="J348" t="s">
        <v>164</v>
      </c>
      <c r="K348">
        <v>0</v>
      </c>
      <c r="L348" s="83">
        <v>43315</v>
      </c>
      <c r="M348">
        <v>0</v>
      </c>
      <c r="N348">
        <v>114340102</v>
      </c>
      <c r="O348">
        <v>2145460</v>
      </c>
    </row>
    <row r="349" spans="1:15" x14ac:dyDescent="0.2">
      <c r="A349" t="s">
        <v>18616</v>
      </c>
      <c r="B349" t="s">
        <v>95</v>
      </c>
      <c r="C349">
        <v>50.8</v>
      </c>
      <c r="D349">
        <v>0</v>
      </c>
      <c r="E349">
        <v>0</v>
      </c>
      <c r="F349">
        <v>0</v>
      </c>
      <c r="G349">
        <v>0</v>
      </c>
      <c r="H349">
        <v>-908.93</v>
      </c>
      <c r="I349" t="s">
        <v>17573</v>
      </c>
      <c r="J349" t="s">
        <v>169</v>
      </c>
      <c r="K349">
        <v>0</v>
      </c>
      <c r="L349" s="83">
        <v>43315</v>
      </c>
      <c r="M349">
        <v>0</v>
      </c>
      <c r="N349" t="s">
        <v>173</v>
      </c>
      <c r="O349">
        <v>2175672</v>
      </c>
    </row>
    <row r="350" spans="1:15" x14ac:dyDescent="0.2">
      <c r="A350" t="s">
        <v>18531</v>
      </c>
      <c r="B350" t="s">
        <v>8495</v>
      </c>
      <c r="C350">
        <v>37.549999999999997</v>
      </c>
      <c r="D350">
        <v>0</v>
      </c>
      <c r="E350">
        <v>0</v>
      </c>
      <c r="F350">
        <v>0</v>
      </c>
      <c r="G350">
        <v>0</v>
      </c>
      <c r="H350" s="45">
        <v>-30847.53</v>
      </c>
      <c r="I350" t="s">
        <v>17630</v>
      </c>
      <c r="J350" t="s">
        <v>164</v>
      </c>
      <c r="K350">
        <v>0</v>
      </c>
      <c r="L350" s="83">
        <v>43315</v>
      </c>
      <c r="M350">
        <v>0</v>
      </c>
      <c r="N350">
        <v>141337105</v>
      </c>
      <c r="O350" t="s">
        <v>8534</v>
      </c>
    </row>
    <row r="351" spans="1:15" x14ac:dyDescent="0.2">
      <c r="A351" t="s">
        <v>18598</v>
      </c>
      <c r="B351" t="s">
        <v>11533</v>
      </c>
      <c r="C351">
        <v>18.515000000000001</v>
      </c>
      <c r="D351">
        <v>0</v>
      </c>
      <c r="E351">
        <v>0</v>
      </c>
      <c r="F351">
        <v>0</v>
      </c>
      <c r="G351">
        <v>0</v>
      </c>
      <c r="H351" s="45">
        <v>-11847.36</v>
      </c>
      <c r="I351" t="s">
        <v>17573</v>
      </c>
      <c r="J351" t="s">
        <v>182</v>
      </c>
      <c r="K351">
        <v>0</v>
      </c>
      <c r="L351" s="83">
        <v>43315</v>
      </c>
      <c r="M351">
        <v>0</v>
      </c>
      <c r="N351" t="s">
        <v>11550</v>
      </c>
      <c r="O351" t="s">
        <v>11551</v>
      </c>
    </row>
    <row r="352" spans="1:15" x14ac:dyDescent="0.2">
      <c r="A352" t="s">
        <v>18576</v>
      </c>
      <c r="B352" t="s">
        <v>16666</v>
      </c>
      <c r="C352">
        <v>23.85</v>
      </c>
      <c r="D352">
        <v>0</v>
      </c>
      <c r="E352">
        <v>0</v>
      </c>
      <c r="F352">
        <v>0</v>
      </c>
      <c r="G352">
        <v>0</v>
      </c>
      <c r="H352" s="45">
        <v>-9440.69</v>
      </c>
      <c r="I352" t="s">
        <v>17630</v>
      </c>
      <c r="J352" t="s">
        <v>182</v>
      </c>
      <c r="K352">
        <v>0</v>
      </c>
      <c r="L352" s="83">
        <v>43315</v>
      </c>
      <c r="M352">
        <v>0</v>
      </c>
      <c r="N352" t="s">
        <v>16711</v>
      </c>
      <c r="O352" t="s">
        <v>16712</v>
      </c>
    </row>
    <row r="353" spans="1:15" x14ac:dyDescent="0.2">
      <c r="A353" t="s">
        <v>18595</v>
      </c>
      <c r="B353" t="s">
        <v>1304</v>
      </c>
      <c r="C353">
        <v>65.3</v>
      </c>
      <c r="D353">
        <v>0</v>
      </c>
      <c r="E353">
        <v>0</v>
      </c>
      <c r="F353">
        <v>0</v>
      </c>
      <c r="G353">
        <v>0</v>
      </c>
      <c r="H353" s="45">
        <v>9299.93</v>
      </c>
      <c r="I353" t="s">
        <v>17573</v>
      </c>
      <c r="J353" t="s">
        <v>188</v>
      </c>
      <c r="K353">
        <v>0</v>
      </c>
      <c r="L353" s="83">
        <v>43315</v>
      </c>
      <c r="M353">
        <v>0</v>
      </c>
      <c r="N353" t="s">
        <v>1480</v>
      </c>
      <c r="O353">
        <v>2202763</v>
      </c>
    </row>
    <row r="354" spans="1:15" x14ac:dyDescent="0.2">
      <c r="A354" t="s">
        <v>18559</v>
      </c>
      <c r="B354" t="s">
        <v>6363</v>
      </c>
      <c r="C354">
        <v>15.97</v>
      </c>
      <c r="D354">
        <v>0</v>
      </c>
      <c r="E354">
        <v>0</v>
      </c>
      <c r="F354">
        <v>0</v>
      </c>
      <c r="G354">
        <v>0</v>
      </c>
      <c r="H354" s="45">
        <v>-1806.6</v>
      </c>
      <c r="I354" t="s">
        <v>17630</v>
      </c>
      <c r="J354" t="s">
        <v>182</v>
      </c>
      <c r="K354">
        <v>0</v>
      </c>
      <c r="L354" s="83">
        <v>43315</v>
      </c>
      <c r="M354">
        <v>0</v>
      </c>
      <c r="N354" t="s">
        <v>18622</v>
      </c>
      <c r="O354" t="s">
        <v>18623</v>
      </c>
    </row>
    <row r="355" spans="1:15" x14ac:dyDescent="0.2">
      <c r="A355" t="s">
        <v>18528</v>
      </c>
      <c r="B355" t="s">
        <v>9976</v>
      </c>
      <c r="C355">
        <v>35.79</v>
      </c>
      <c r="D355">
        <v>0</v>
      </c>
      <c r="E355">
        <v>0</v>
      </c>
      <c r="F355">
        <v>0</v>
      </c>
      <c r="G355">
        <v>0</v>
      </c>
      <c r="H355" s="45">
        <v>-32602.16</v>
      </c>
      <c r="I355" t="s">
        <v>17630</v>
      </c>
      <c r="J355" t="s">
        <v>182</v>
      </c>
      <c r="K355">
        <v>0</v>
      </c>
      <c r="L355" s="83">
        <v>43315</v>
      </c>
      <c r="M355">
        <v>0</v>
      </c>
      <c r="N355" t="s">
        <v>9993</v>
      </c>
      <c r="O355" t="s">
        <v>9994</v>
      </c>
    </row>
    <row r="356" spans="1:15" x14ac:dyDescent="0.2">
      <c r="A356" t="s">
        <v>18608</v>
      </c>
      <c r="B356" t="s">
        <v>7885</v>
      </c>
      <c r="C356">
        <v>32.65</v>
      </c>
      <c r="D356">
        <v>0</v>
      </c>
      <c r="E356">
        <v>0</v>
      </c>
      <c r="F356">
        <v>0</v>
      </c>
      <c r="G356">
        <v>0</v>
      </c>
      <c r="H356" s="45">
        <v>14155.51</v>
      </c>
      <c r="I356" t="s">
        <v>17573</v>
      </c>
      <c r="J356" t="s">
        <v>169</v>
      </c>
      <c r="K356">
        <v>0</v>
      </c>
      <c r="L356" s="83">
        <v>43315</v>
      </c>
      <c r="M356">
        <v>0</v>
      </c>
      <c r="N356">
        <v>228903100</v>
      </c>
      <c r="O356">
        <v>2239017</v>
      </c>
    </row>
    <row r="357" spans="1:15" x14ac:dyDescent="0.2">
      <c r="A357" t="s">
        <v>18594</v>
      </c>
      <c r="B357" t="s">
        <v>2712</v>
      </c>
      <c r="C357">
        <v>24.465</v>
      </c>
      <c r="D357">
        <v>0</v>
      </c>
      <c r="E357">
        <v>0</v>
      </c>
      <c r="F357">
        <v>0</v>
      </c>
      <c r="G357">
        <v>0</v>
      </c>
      <c r="H357" s="45">
        <v>19610.64</v>
      </c>
      <c r="I357" t="s">
        <v>17573</v>
      </c>
      <c r="J357" t="s">
        <v>182</v>
      </c>
      <c r="K357">
        <v>0</v>
      </c>
      <c r="L357" s="83">
        <v>43315</v>
      </c>
      <c r="M357">
        <v>0</v>
      </c>
      <c r="N357">
        <v>144577103</v>
      </c>
      <c r="O357">
        <v>2092801</v>
      </c>
    </row>
    <row r="358" spans="1:15" x14ac:dyDescent="0.2">
      <c r="A358" t="s">
        <v>18619</v>
      </c>
      <c r="B358" t="s">
        <v>5798</v>
      </c>
      <c r="C358">
        <v>224.35</v>
      </c>
      <c r="D358">
        <v>0</v>
      </c>
      <c r="E358">
        <v>0</v>
      </c>
      <c r="F358">
        <v>0</v>
      </c>
      <c r="G358">
        <v>0</v>
      </c>
      <c r="H358" s="45">
        <v>35617.919999999998</v>
      </c>
      <c r="I358" t="s">
        <v>17573</v>
      </c>
      <c r="J358" t="s">
        <v>200</v>
      </c>
      <c r="K358">
        <v>0</v>
      </c>
      <c r="L358" s="83">
        <v>43315</v>
      </c>
      <c r="M358">
        <v>0</v>
      </c>
      <c r="N358">
        <v>149568107</v>
      </c>
      <c r="O358">
        <v>2787022</v>
      </c>
    </row>
    <row r="359" spans="1:15" x14ac:dyDescent="0.2">
      <c r="A359" t="s">
        <v>18549</v>
      </c>
      <c r="B359" t="s">
        <v>1319</v>
      </c>
      <c r="C359">
        <v>103.28</v>
      </c>
      <c r="D359">
        <v>0</v>
      </c>
      <c r="E359">
        <v>0</v>
      </c>
      <c r="F359">
        <v>0</v>
      </c>
      <c r="G359">
        <v>0</v>
      </c>
      <c r="H359">
        <v>-192.3</v>
      </c>
      <c r="I359" t="s">
        <v>17630</v>
      </c>
      <c r="J359" t="s">
        <v>164</v>
      </c>
      <c r="K359">
        <v>0</v>
      </c>
      <c r="L359" s="83">
        <v>43315</v>
      </c>
      <c r="M359">
        <v>0</v>
      </c>
      <c r="N359" t="s">
        <v>1484</v>
      </c>
      <c r="O359" t="s">
        <v>1485</v>
      </c>
    </row>
    <row r="360" spans="1:15" x14ac:dyDescent="0.2">
      <c r="A360" t="s">
        <v>18574</v>
      </c>
      <c r="B360" t="s">
        <v>5280</v>
      </c>
      <c r="C360">
        <v>16.760000000000002</v>
      </c>
      <c r="D360">
        <v>0</v>
      </c>
      <c r="E360">
        <v>0</v>
      </c>
      <c r="F360">
        <v>0</v>
      </c>
      <c r="G360">
        <v>0</v>
      </c>
      <c r="H360" s="45">
        <v>-10015.49</v>
      </c>
      <c r="I360" t="s">
        <v>17630</v>
      </c>
      <c r="J360" t="s">
        <v>190</v>
      </c>
      <c r="K360">
        <v>0</v>
      </c>
      <c r="L360" s="83">
        <v>43315</v>
      </c>
      <c r="M360">
        <v>0</v>
      </c>
      <c r="N360" t="s">
        <v>5340</v>
      </c>
      <c r="O360" t="s">
        <v>5341</v>
      </c>
    </row>
    <row r="361" spans="1:15" x14ac:dyDescent="0.2">
      <c r="A361" t="s">
        <v>18579</v>
      </c>
      <c r="B361" t="s">
        <v>18526</v>
      </c>
      <c r="C361">
        <v>15.885</v>
      </c>
      <c r="D361">
        <v>0</v>
      </c>
      <c r="E361">
        <v>0</v>
      </c>
      <c r="F361">
        <v>0</v>
      </c>
      <c r="G361">
        <v>0</v>
      </c>
      <c r="H361" s="45">
        <v>-15758.32</v>
      </c>
      <c r="I361" t="s">
        <v>17630</v>
      </c>
      <c r="J361" t="s">
        <v>200</v>
      </c>
      <c r="K361">
        <v>0</v>
      </c>
      <c r="L361" s="83">
        <v>43315</v>
      </c>
      <c r="M361">
        <v>0</v>
      </c>
      <c r="N361" t="s">
        <v>18624</v>
      </c>
      <c r="O361" t="s">
        <v>18625</v>
      </c>
    </row>
    <row r="362" spans="1:15" x14ac:dyDescent="0.2">
      <c r="A362" t="s">
        <v>18542</v>
      </c>
      <c r="B362" t="s">
        <v>3150</v>
      </c>
      <c r="C362">
        <v>124.43</v>
      </c>
      <c r="D362">
        <v>0</v>
      </c>
      <c r="E362">
        <v>0</v>
      </c>
      <c r="F362">
        <v>0</v>
      </c>
      <c r="G362">
        <v>0</v>
      </c>
      <c r="H362" s="45">
        <v>-4378.2</v>
      </c>
      <c r="I362" t="s">
        <v>17630</v>
      </c>
      <c r="J362" t="s">
        <v>182</v>
      </c>
      <c r="K362">
        <v>0</v>
      </c>
      <c r="L362" s="83">
        <v>43315</v>
      </c>
      <c r="M362">
        <v>0</v>
      </c>
      <c r="N362" t="s">
        <v>3291</v>
      </c>
      <c r="O362">
        <v>2318024</v>
      </c>
    </row>
    <row r="363" spans="1:15" x14ac:dyDescent="0.2">
      <c r="A363" t="s">
        <v>18537</v>
      </c>
      <c r="B363" t="s">
        <v>2233</v>
      </c>
      <c r="C363">
        <v>131.22</v>
      </c>
      <c r="D363">
        <v>0</v>
      </c>
      <c r="E363">
        <v>0</v>
      </c>
      <c r="F363">
        <v>0</v>
      </c>
      <c r="G363">
        <v>0</v>
      </c>
      <c r="H363" s="45">
        <v>-11258.77</v>
      </c>
      <c r="I363" t="s">
        <v>17630</v>
      </c>
      <c r="J363" t="s">
        <v>164</v>
      </c>
      <c r="K363">
        <v>0</v>
      </c>
      <c r="L363" s="83">
        <v>43315</v>
      </c>
      <c r="M363">
        <v>0</v>
      </c>
      <c r="N363" t="s">
        <v>2258</v>
      </c>
      <c r="O363" t="s">
        <v>2259</v>
      </c>
    </row>
    <row r="364" spans="1:15" x14ac:dyDescent="0.2">
      <c r="A364" t="s">
        <v>18580</v>
      </c>
      <c r="B364" t="s">
        <v>10166</v>
      </c>
      <c r="C364">
        <v>46.36</v>
      </c>
      <c r="D364">
        <v>0</v>
      </c>
      <c r="E364">
        <v>0</v>
      </c>
      <c r="F364">
        <v>0</v>
      </c>
      <c r="G364">
        <v>0</v>
      </c>
      <c r="H364" s="45">
        <v>-2295.79</v>
      </c>
      <c r="I364" t="s">
        <v>17630</v>
      </c>
      <c r="J364" t="s">
        <v>169</v>
      </c>
      <c r="K364">
        <v>0</v>
      </c>
      <c r="L364" s="83">
        <v>43315</v>
      </c>
      <c r="M364">
        <v>0</v>
      </c>
      <c r="N364" t="s">
        <v>10196</v>
      </c>
      <c r="O364" t="s">
        <v>10197</v>
      </c>
    </row>
    <row r="365" spans="1:15" x14ac:dyDescent="0.2">
      <c r="A365" t="s">
        <v>18615</v>
      </c>
      <c r="B365" t="s">
        <v>13698</v>
      </c>
      <c r="C365">
        <v>43.725000000000001</v>
      </c>
      <c r="D365">
        <v>0</v>
      </c>
      <c r="E365">
        <v>0</v>
      </c>
      <c r="F365">
        <v>0</v>
      </c>
      <c r="G365">
        <v>0</v>
      </c>
      <c r="H365" s="45">
        <v>40051.29</v>
      </c>
      <c r="I365" t="s">
        <v>17573</v>
      </c>
      <c r="J365" t="s">
        <v>164</v>
      </c>
      <c r="K365">
        <v>0</v>
      </c>
      <c r="L365" s="83">
        <v>43315</v>
      </c>
      <c r="M365">
        <v>0</v>
      </c>
      <c r="N365" t="s">
        <v>13761</v>
      </c>
      <c r="O365" t="s">
        <v>13762</v>
      </c>
    </row>
    <row r="366" spans="1:15" x14ac:dyDescent="0.2">
      <c r="A366" t="s">
        <v>18617</v>
      </c>
      <c r="B366" t="s">
        <v>11276</v>
      </c>
      <c r="C366">
        <v>43.034999999999997</v>
      </c>
      <c r="D366">
        <v>0</v>
      </c>
      <c r="E366">
        <v>0</v>
      </c>
      <c r="F366">
        <v>0</v>
      </c>
      <c r="G366">
        <v>0</v>
      </c>
      <c r="H366" s="45">
        <v>104694.96</v>
      </c>
      <c r="I366" t="s">
        <v>17573</v>
      </c>
      <c r="J366" t="s">
        <v>164</v>
      </c>
      <c r="K366">
        <v>0</v>
      </c>
      <c r="L366" s="83">
        <v>43315</v>
      </c>
      <c r="M366">
        <v>0</v>
      </c>
      <c r="N366">
        <v>338307101</v>
      </c>
      <c r="O366" t="s">
        <v>11320</v>
      </c>
    </row>
    <row r="367" spans="1:15" x14ac:dyDescent="0.2">
      <c r="A367" t="s">
        <v>18577</v>
      </c>
      <c r="B367" t="s">
        <v>18525</v>
      </c>
      <c r="C367">
        <v>37.409999999999997</v>
      </c>
      <c r="D367">
        <v>0</v>
      </c>
      <c r="E367">
        <v>0</v>
      </c>
      <c r="F367">
        <v>0</v>
      </c>
      <c r="G367">
        <v>0</v>
      </c>
      <c r="H367" s="45">
        <v>3791.21</v>
      </c>
      <c r="I367" t="s">
        <v>17630</v>
      </c>
      <c r="J367" t="s">
        <v>200</v>
      </c>
      <c r="K367">
        <v>0</v>
      </c>
      <c r="L367" s="83">
        <v>43315</v>
      </c>
      <c r="M367">
        <v>0</v>
      </c>
      <c r="N367">
        <v>339750101</v>
      </c>
      <c r="O367" t="s">
        <v>18626</v>
      </c>
    </row>
    <row r="368" spans="1:15" x14ac:dyDescent="0.2">
      <c r="A368" t="s">
        <v>18607</v>
      </c>
      <c r="B368" t="s">
        <v>2702</v>
      </c>
      <c r="C368">
        <v>28.725000000000001</v>
      </c>
      <c r="D368">
        <v>0</v>
      </c>
      <c r="E368">
        <v>0</v>
      </c>
      <c r="F368">
        <v>0</v>
      </c>
      <c r="G368">
        <v>0</v>
      </c>
      <c r="H368" s="45">
        <v>-6780.42</v>
      </c>
      <c r="I368" t="s">
        <v>17573</v>
      </c>
      <c r="J368" t="s">
        <v>200</v>
      </c>
      <c r="K368">
        <v>0</v>
      </c>
      <c r="L368" s="83">
        <v>43315</v>
      </c>
      <c r="M368">
        <v>0</v>
      </c>
      <c r="N368" t="s">
        <v>2758</v>
      </c>
      <c r="O368" t="s">
        <v>2759</v>
      </c>
    </row>
    <row r="369" spans="1:15" x14ac:dyDescent="0.2">
      <c r="A369" t="s">
        <v>18583</v>
      </c>
      <c r="B369" t="s">
        <v>8779</v>
      </c>
      <c r="C369">
        <v>46.55</v>
      </c>
      <c r="D369">
        <v>0</v>
      </c>
      <c r="E369">
        <v>0</v>
      </c>
      <c r="F369">
        <v>0</v>
      </c>
      <c r="G369">
        <v>0</v>
      </c>
      <c r="H369" s="45">
        <v>-1461.88</v>
      </c>
      <c r="I369" t="s">
        <v>17630</v>
      </c>
      <c r="J369" t="s">
        <v>169</v>
      </c>
      <c r="K369">
        <v>0</v>
      </c>
      <c r="L369" s="83">
        <v>43315</v>
      </c>
      <c r="M369">
        <v>0</v>
      </c>
      <c r="N369" t="s">
        <v>8801</v>
      </c>
      <c r="O369" t="s">
        <v>8802</v>
      </c>
    </row>
    <row r="370" spans="1:15" x14ac:dyDescent="0.2">
      <c r="A370" t="s">
        <v>18534</v>
      </c>
      <c r="B370" t="s">
        <v>5276</v>
      </c>
      <c r="C370">
        <v>76.78</v>
      </c>
      <c r="D370">
        <v>0</v>
      </c>
      <c r="E370">
        <v>0</v>
      </c>
      <c r="F370">
        <v>0</v>
      </c>
      <c r="G370">
        <v>0</v>
      </c>
      <c r="H370" s="45">
        <v>-3786.47</v>
      </c>
      <c r="I370" t="s">
        <v>17630</v>
      </c>
      <c r="J370" t="s">
        <v>164</v>
      </c>
      <c r="K370">
        <v>0</v>
      </c>
      <c r="L370" s="83">
        <v>43315</v>
      </c>
      <c r="M370">
        <v>0</v>
      </c>
      <c r="N370">
        <v>380237107</v>
      </c>
      <c r="O370" t="s">
        <v>5349</v>
      </c>
    </row>
    <row r="371" spans="1:15" x14ac:dyDescent="0.2">
      <c r="A371" t="s">
        <v>18593</v>
      </c>
      <c r="B371" t="s">
        <v>18587</v>
      </c>
      <c r="C371">
        <v>29.535</v>
      </c>
      <c r="D371">
        <v>0</v>
      </c>
      <c r="E371">
        <v>0</v>
      </c>
      <c r="F371">
        <v>0</v>
      </c>
      <c r="G371">
        <v>0</v>
      </c>
      <c r="H371" s="45">
        <v>6194.54</v>
      </c>
      <c r="I371" t="s">
        <v>17573</v>
      </c>
      <c r="J371" t="s">
        <v>200</v>
      </c>
      <c r="K371">
        <v>0</v>
      </c>
      <c r="L371" s="83">
        <v>43315</v>
      </c>
      <c r="M371">
        <v>0</v>
      </c>
      <c r="N371">
        <v>900450206</v>
      </c>
      <c r="O371" t="s">
        <v>18627</v>
      </c>
    </row>
    <row r="372" spans="1:15" x14ac:dyDescent="0.2">
      <c r="A372" t="s">
        <v>18551</v>
      </c>
      <c r="B372" t="s">
        <v>2677</v>
      </c>
      <c r="C372">
        <v>69.11</v>
      </c>
      <c r="D372">
        <v>0</v>
      </c>
      <c r="E372">
        <v>0</v>
      </c>
      <c r="F372">
        <v>0</v>
      </c>
      <c r="G372">
        <v>0</v>
      </c>
      <c r="H372" s="45">
        <v>-3822.04</v>
      </c>
      <c r="I372" t="s">
        <v>17630</v>
      </c>
      <c r="J372" t="s">
        <v>182</v>
      </c>
      <c r="K372">
        <v>0</v>
      </c>
      <c r="L372" s="83">
        <v>43315</v>
      </c>
      <c r="M372">
        <v>0</v>
      </c>
      <c r="N372">
        <v>436106108</v>
      </c>
      <c r="O372" t="s">
        <v>2763</v>
      </c>
    </row>
    <row r="373" spans="1:15" x14ac:dyDescent="0.2">
      <c r="A373" t="s">
        <v>18606</v>
      </c>
      <c r="B373" t="s">
        <v>1997</v>
      </c>
      <c r="C373">
        <v>79.8</v>
      </c>
      <c r="D373">
        <v>0</v>
      </c>
      <c r="E373">
        <v>0</v>
      </c>
      <c r="F373">
        <v>0</v>
      </c>
      <c r="G373">
        <v>0</v>
      </c>
      <c r="H373">
        <v>-433.87</v>
      </c>
      <c r="I373" t="s">
        <v>17573</v>
      </c>
      <c r="J373" t="s">
        <v>169</v>
      </c>
      <c r="K373">
        <v>0</v>
      </c>
      <c r="L373" s="83">
        <v>43315</v>
      </c>
      <c r="M373">
        <v>0</v>
      </c>
      <c r="N373">
        <v>806407102</v>
      </c>
      <c r="O373">
        <v>2416962</v>
      </c>
    </row>
    <row r="374" spans="1:15" x14ac:dyDescent="0.2">
      <c r="A374" t="s">
        <v>18591</v>
      </c>
      <c r="B374" t="s">
        <v>8491</v>
      </c>
      <c r="C374">
        <v>20.49</v>
      </c>
      <c r="D374">
        <v>0</v>
      </c>
      <c r="E374">
        <v>0</v>
      </c>
      <c r="F374">
        <v>0</v>
      </c>
      <c r="G374">
        <v>0</v>
      </c>
      <c r="H374" s="45">
        <v>-90259.64</v>
      </c>
      <c r="I374" t="s">
        <v>17573</v>
      </c>
      <c r="J374" t="s">
        <v>190</v>
      </c>
      <c r="K374">
        <v>0</v>
      </c>
      <c r="L374" s="83">
        <v>43315</v>
      </c>
      <c r="M374">
        <v>0</v>
      </c>
      <c r="N374" t="s">
        <v>8572</v>
      </c>
      <c r="O374" t="s">
        <v>8573</v>
      </c>
    </row>
    <row r="375" spans="1:15" x14ac:dyDescent="0.2">
      <c r="A375" t="s">
        <v>18581</v>
      </c>
      <c r="B375" t="s">
        <v>4661</v>
      </c>
      <c r="C375">
        <v>99.99</v>
      </c>
      <c r="D375">
        <v>0</v>
      </c>
      <c r="E375">
        <v>0</v>
      </c>
      <c r="F375">
        <v>0</v>
      </c>
      <c r="G375">
        <v>0</v>
      </c>
      <c r="H375" s="45">
        <v>7961.81</v>
      </c>
      <c r="I375" t="s">
        <v>17630</v>
      </c>
      <c r="J375" t="s">
        <v>235</v>
      </c>
      <c r="K375">
        <v>0</v>
      </c>
      <c r="L375" s="83">
        <v>43315</v>
      </c>
      <c r="M375">
        <v>0</v>
      </c>
      <c r="N375">
        <v>457187102</v>
      </c>
      <c r="O375" t="s">
        <v>4765</v>
      </c>
    </row>
    <row r="376" spans="1:15" x14ac:dyDescent="0.2">
      <c r="A376" t="s">
        <v>18575</v>
      </c>
      <c r="B376" t="s">
        <v>11278</v>
      </c>
      <c r="C376">
        <v>22.19</v>
      </c>
      <c r="D376">
        <v>0</v>
      </c>
      <c r="E376">
        <v>0</v>
      </c>
      <c r="F376">
        <v>0</v>
      </c>
      <c r="G376">
        <v>0</v>
      </c>
      <c r="H376" s="45">
        <v>-47402.82</v>
      </c>
      <c r="I376" t="s">
        <v>17630</v>
      </c>
      <c r="J376" t="s">
        <v>169</v>
      </c>
      <c r="K376">
        <v>0</v>
      </c>
      <c r="L376" s="83">
        <v>43315</v>
      </c>
      <c r="M376">
        <v>0</v>
      </c>
      <c r="N376">
        <v>457669307</v>
      </c>
      <c r="O376">
        <v>2614487</v>
      </c>
    </row>
    <row r="377" spans="1:15" x14ac:dyDescent="0.2">
      <c r="A377" t="s">
        <v>18543</v>
      </c>
      <c r="B377" t="s">
        <v>5278</v>
      </c>
      <c r="C377">
        <v>64.28</v>
      </c>
      <c r="D377">
        <v>0</v>
      </c>
      <c r="E377">
        <v>0</v>
      </c>
      <c r="F377">
        <v>0</v>
      </c>
      <c r="G377">
        <v>0</v>
      </c>
      <c r="H377">
        <v>36.36</v>
      </c>
      <c r="I377" t="s">
        <v>17630</v>
      </c>
      <c r="J377" t="s">
        <v>164</v>
      </c>
      <c r="K377">
        <v>0</v>
      </c>
      <c r="L377" s="83">
        <v>43315</v>
      </c>
      <c r="M377">
        <v>0</v>
      </c>
      <c r="N377" t="s">
        <v>177</v>
      </c>
      <c r="O377" t="s">
        <v>5356</v>
      </c>
    </row>
    <row r="378" spans="1:15" x14ac:dyDescent="0.2">
      <c r="A378" t="s">
        <v>18539</v>
      </c>
      <c r="B378" t="s">
        <v>2234</v>
      </c>
      <c r="C378">
        <v>78.3</v>
      </c>
      <c r="D378">
        <v>0</v>
      </c>
      <c r="E378">
        <v>0</v>
      </c>
      <c r="F378">
        <v>0</v>
      </c>
      <c r="G378">
        <v>0</v>
      </c>
      <c r="H378" s="45">
        <v>1308.81</v>
      </c>
      <c r="I378" t="s">
        <v>17630</v>
      </c>
      <c r="J378" t="s">
        <v>200</v>
      </c>
      <c r="K378">
        <v>0</v>
      </c>
      <c r="L378" s="83">
        <v>43315</v>
      </c>
      <c r="M378">
        <v>0</v>
      </c>
      <c r="N378">
        <v>530307107</v>
      </c>
      <c r="O378" t="s">
        <v>2267</v>
      </c>
    </row>
    <row r="379" spans="1:15" x14ac:dyDescent="0.2">
      <c r="A379" t="s">
        <v>18610</v>
      </c>
      <c r="B379" t="s">
        <v>1671</v>
      </c>
      <c r="C379">
        <v>240.35</v>
      </c>
      <c r="D379">
        <v>0</v>
      </c>
      <c r="E379">
        <v>0</v>
      </c>
      <c r="F379">
        <v>0</v>
      </c>
      <c r="G379">
        <v>0</v>
      </c>
      <c r="H379" s="45">
        <v>21276.720000000001</v>
      </c>
      <c r="I379" t="s">
        <v>17573</v>
      </c>
      <c r="J379" t="s">
        <v>169</v>
      </c>
      <c r="K379">
        <v>0</v>
      </c>
      <c r="L379" s="83">
        <v>43315</v>
      </c>
      <c r="M379">
        <v>0</v>
      </c>
      <c r="N379" t="s">
        <v>1764</v>
      </c>
      <c r="O379">
        <v>2501578</v>
      </c>
    </row>
    <row r="380" spans="1:15" x14ac:dyDescent="0.2">
      <c r="A380" t="s">
        <v>18600</v>
      </c>
      <c r="B380" t="s">
        <v>96</v>
      </c>
      <c r="C380">
        <v>24.984999999999999</v>
      </c>
      <c r="D380">
        <v>0</v>
      </c>
      <c r="E380">
        <v>0</v>
      </c>
      <c r="F380">
        <v>0</v>
      </c>
      <c r="G380">
        <v>0</v>
      </c>
      <c r="H380" s="45">
        <v>57305.08</v>
      </c>
      <c r="I380" t="s">
        <v>17573</v>
      </c>
      <c r="J380" t="s">
        <v>169</v>
      </c>
      <c r="K380">
        <v>0</v>
      </c>
      <c r="L380" s="83">
        <v>43315</v>
      </c>
      <c r="M380">
        <v>0</v>
      </c>
      <c r="N380" s="84">
        <v>5.5027E+106</v>
      </c>
      <c r="O380">
        <v>2572109</v>
      </c>
    </row>
    <row r="381" spans="1:15" x14ac:dyDescent="0.2">
      <c r="A381" t="s">
        <v>18563</v>
      </c>
      <c r="B381" t="s">
        <v>3627</v>
      </c>
      <c r="C381">
        <v>198.88</v>
      </c>
      <c r="D381">
        <v>0</v>
      </c>
      <c r="E381">
        <v>0</v>
      </c>
      <c r="F381">
        <v>0</v>
      </c>
      <c r="G381">
        <v>0</v>
      </c>
      <c r="H381" s="45">
        <v>6452.01</v>
      </c>
      <c r="I381" t="s">
        <v>17630</v>
      </c>
      <c r="J381" t="s">
        <v>235</v>
      </c>
      <c r="K381">
        <v>0</v>
      </c>
      <c r="L381" s="83">
        <v>43315</v>
      </c>
      <c r="M381">
        <v>0</v>
      </c>
      <c r="N381" t="s">
        <v>3652</v>
      </c>
      <c r="O381">
        <v>2934033</v>
      </c>
    </row>
    <row r="382" spans="1:15" x14ac:dyDescent="0.2">
      <c r="A382" t="s">
        <v>18584</v>
      </c>
      <c r="B382" t="s">
        <v>6827</v>
      </c>
      <c r="C382">
        <v>77.010000000000005</v>
      </c>
      <c r="D382">
        <v>0</v>
      </c>
      <c r="E382">
        <v>0</v>
      </c>
      <c r="F382">
        <v>0</v>
      </c>
      <c r="G382">
        <v>0</v>
      </c>
      <c r="H382" s="45">
        <v>9116.27</v>
      </c>
      <c r="I382" t="s">
        <v>17630</v>
      </c>
      <c r="J382" t="s">
        <v>235</v>
      </c>
      <c r="K382">
        <v>0</v>
      </c>
      <c r="L382" s="83">
        <v>43315</v>
      </c>
      <c r="M382">
        <v>0</v>
      </c>
      <c r="N382" t="s">
        <v>6874</v>
      </c>
      <c r="O382" t="s">
        <v>6875</v>
      </c>
    </row>
    <row r="383" spans="1:15" x14ac:dyDescent="0.2">
      <c r="A383" t="s">
        <v>18609</v>
      </c>
      <c r="B383" t="s">
        <v>1779</v>
      </c>
      <c r="C383">
        <v>32.064999999999998</v>
      </c>
      <c r="D383">
        <v>0</v>
      </c>
      <c r="E383">
        <v>0</v>
      </c>
      <c r="F383">
        <v>0</v>
      </c>
      <c r="G383">
        <v>0</v>
      </c>
      <c r="H383" s="45">
        <v>6392.76</v>
      </c>
      <c r="I383" t="s">
        <v>17573</v>
      </c>
      <c r="J383" t="s">
        <v>188</v>
      </c>
      <c r="K383">
        <v>0</v>
      </c>
      <c r="L383" s="83">
        <v>43315</v>
      </c>
      <c r="M383">
        <v>0</v>
      </c>
      <c r="N383" t="s">
        <v>1922</v>
      </c>
      <c r="O383" t="s">
        <v>1923</v>
      </c>
    </row>
    <row r="384" spans="1:15" x14ac:dyDescent="0.2">
      <c r="A384" t="s">
        <v>18596</v>
      </c>
      <c r="B384" t="s">
        <v>306</v>
      </c>
      <c r="C384">
        <v>22.36</v>
      </c>
      <c r="D384">
        <v>0</v>
      </c>
      <c r="E384">
        <v>0</v>
      </c>
      <c r="F384">
        <v>0</v>
      </c>
      <c r="G384">
        <v>0</v>
      </c>
      <c r="H384" s="45">
        <v>-13885.19</v>
      </c>
      <c r="I384" t="s">
        <v>17573</v>
      </c>
      <c r="J384" t="s">
        <v>190</v>
      </c>
      <c r="K384">
        <v>0</v>
      </c>
      <c r="L384" s="83">
        <v>43315</v>
      </c>
      <c r="M384">
        <v>0</v>
      </c>
      <c r="N384">
        <v>563571405</v>
      </c>
      <c r="O384" t="s">
        <v>16733</v>
      </c>
    </row>
    <row r="385" spans="1:15" x14ac:dyDescent="0.2">
      <c r="A385" t="s">
        <v>18561</v>
      </c>
      <c r="B385" t="s">
        <v>13879</v>
      </c>
      <c r="C385">
        <v>84.05</v>
      </c>
      <c r="D385">
        <v>0</v>
      </c>
      <c r="E385">
        <v>0</v>
      </c>
      <c r="F385">
        <v>0</v>
      </c>
      <c r="G385">
        <v>0</v>
      </c>
      <c r="H385" s="45">
        <v>-11014.73</v>
      </c>
      <c r="I385" t="s">
        <v>17630</v>
      </c>
      <c r="J385" t="s">
        <v>190</v>
      </c>
      <c r="K385">
        <v>0</v>
      </c>
      <c r="L385" s="83">
        <v>43315</v>
      </c>
      <c r="M385">
        <v>0</v>
      </c>
      <c r="N385" t="s">
        <v>13928</v>
      </c>
      <c r="O385" t="s">
        <v>13929</v>
      </c>
    </row>
    <row r="386" spans="1:15" x14ac:dyDescent="0.2">
      <c r="A386" t="s">
        <v>18585</v>
      </c>
      <c r="B386" t="s">
        <v>3404</v>
      </c>
      <c r="C386">
        <v>63.23</v>
      </c>
      <c r="D386">
        <v>0</v>
      </c>
      <c r="E386">
        <v>0</v>
      </c>
      <c r="F386">
        <v>0</v>
      </c>
      <c r="G386">
        <v>0</v>
      </c>
      <c r="H386" s="45">
        <v>47592.61</v>
      </c>
      <c r="I386" t="s">
        <v>17630</v>
      </c>
      <c r="J386" t="s">
        <v>169</v>
      </c>
      <c r="K386">
        <v>0</v>
      </c>
      <c r="L386" s="83">
        <v>43315</v>
      </c>
      <c r="M386">
        <v>0</v>
      </c>
      <c r="N386" t="s">
        <v>3460</v>
      </c>
      <c r="O386" t="s">
        <v>3461</v>
      </c>
    </row>
    <row r="387" spans="1:15" x14ac:dyDescent="0.2">
      <c r="A387" t="s">
        <v>18614</v>
      </c>
      <c r="B387" t="s">
        <v>4347</v>
      </c>
      <c r="C387">
        <v>51.99</v>
      </c>
      <c r="D387">
        <v>0</v>
      </c>
      <c r="E387">
        <v>0</v>
      </c>
      <c r="F387">
        <v>0</v>
      </c>
      <c r="G387">
        <v>0</v>
      </c>
      <c r="H387" s="45">
        <v>-42840.800000000003</v>
      </c>
      <c r="I387" t="s">
        <v>17573</v>
      </c>
      <c r="J387" t="s">
        <v>169</v>
      </c>
      <c r="K387">
        <v>0</v>
      </c>
      <c r="L387" s="83">
        <v>43315</v>
      </c>
      <c r="M387">
        <v>0</v>
      </c>
      <c r="N387" t="s">
        <v>18628</v>
      </c>
      <c r="O387" t="s">
        <v>18629</v>
      </c>
    </row>
    <row r="388" spans="1:15" x14ac:dyDescent="0.2">
      <c r="A388" t="s">
        <v>18557</v>
      </c>
      <c r="B388" t="s">
        <v>2089</v>
      </c>
      <c r="C388">
        <v>50.83</v>
      </c>
      <c r="D388">
        <v>0</v>
      </c>
      <c r="E388">
        <v>0</v>
      </c>
      <c r="F388">
        <v>0</v>
      </c>
      <c r="G388">
        <v>0</v>
      </c>
      <c r="H388" s="45">
        <v>-7803.07</v>
      </c>
      <c r="I388" t="s">
        <v>17630</v>
      </c>
      <c r="J388" t="s">
        <v>182</v>
      </c>
      <c r="K388">
        <v>0</v>
      </c>
      <c r="L388" s="83">
        <v>43315</v>
      </c>
      <c r="M388">
        <v>0</v>
      </c>
      <c r="N388" t="s">
        <v>2182</v>
      </c>
      <c r="O388" t="s">
        <v>2183</v>
      </c>
    </row>
    <row r="389" spans="1:15" x14ac:dyDescent="0.2">
      <c r="A389" t="s">
        <v>18556</v>
      </c>
      <c r="B389" t="s">
        <v>5097</v>
      </c>
      <c r="C389">
        <v>95.99</v>
      </c>
      <c r="D389">
        <v>0</v>
      </c>
      <c r="E389">
        <v>0</v>
      </c>
      <c r="F389">
        <v>0</v>
      </c>
      <c r="G389">
        <v>0</v>
      </c>
      <c r="H389" s="45">
        <v>-4119.46</v>
      </c>
      <c r="I389" t="s">
        <v>17630</v>
      </c>
      <c r="J389" t="s">
        <v>235</v>
      </c>
      <c r="K389">
        <v>0</v>
      </c>
      <c r="L389" s="83">
        <v>43315</v>
      </c>
      <c r="M389">
        <v>0</v>
      </c>
      <c r="N389">
        <v>737446104</v>
      </c>
      <c r="O389" t="s">
        <v>5235</v>
      </c>
    </row>
    <row r="390" spans="1:15" x14ac:dyDescent="0.2">
      <c r="A390" t="s">
        <v>18568</v>
      </c>
      <c r="B390" t="s">
        <v>2843</v>
      </c>
      <c r="C390">
        <v>34.82</v>
      </c>
      <c r="D390">
        <v>0</v>
      </c>
      <c r="E390">
        <v>0</v>
      </c>
      <c r="F390">
        <v>0</v>
      </c>
      <c r="G390">
        <v>0</v>
      </c>
      <c r="H390" s="45">
        <v>-1191.18</v>
      </c>
      <c r="I390" t="s">
        <v>17630</v>
      </c>
      <c r="J390" t="s">
        <v>190</v>
      </c>
      <c r="K390">
        <v>0</v>
      </c>
      <c r="L390" s="83">
        <v>43315</v>
      </c>
      <c r="M390">
        <v>0</v>
      </c>
      <c r="N390" s="84">
        <v>7.4762000000000002E+106</v>
      </c>
      <c r="O390">
        <v>2150204</v>
      </c>
    </row>
    <row r="391" spans="1:15" x14ac:dyDescent="0.2">
      <c r="A391" t="s">
        <v>18535</v>
      </c>
      <c r="B391" t="s">
        <v>3194</v>
      </c>
      <c r="C391">
        <v>77.38</v>
      </c>
      <c r="D391">
        <v>0</v>
      </c>
      <c r="E391">
        <v>0</v>
      </c>
      <c r="F391">
        <v>0</v>
      </c>
      <c r="G391">
        <v>0</v>
      </c>
      <c r="H391" s="45">
        <v>-8458.4500000000007</v>
      </c>
      <c r="I391" t="s">
        <v>17630</v>
      </c>
      <c r="J391" t="s">
        <v>169</v>
      </c>
      <c r="K391">
        <v>0</v>
      </c>
      <c r="L391" s="83">
        <v>43315</v>
      </c>
      <c r="M391">
        <v>0</v>
      </c>
      <c r="N391" t="s">
        <v>3333</v>
      </c>
      <c r="O391" t="s">
        <v>3334</v>
      </c>
    </row>
    <row r="392" spans="1:15" x14ac:dyDescent="0.2">
      <c r="A392" t="s">
        <v>18589</v>
      </c>
      <c r="B392" t="s">
        <v>18586</v>
      </c>
      <c r="C392">
        <v>20.399999999999999</v>
      </c>
      <c r="D392">
        <v>0</v>
      </c>
      <c r="E392">
        <v>0</v>
      </c>
      <c r="F392">
        <v>0</v>
      </c>
      <c r="G392">
        <v>0</v>
      </c>
      <c r="H392" s="45">
        <v>-75476</v>
      </c>
      <c r="I392" t="s">
        <v>17573</v>
      </c>
      <c r="J392" t="s">
        <v>182</v>
      </c>
      <c r="K392">
        <v>0</v>
      </c>
      <c r="L392" s="83">
        <v>43315</v>
      </c>
      <c r="M392">
        <v>0</v>
      </c>
      <c r="N392" t="s">
        <v>18630</v>
      </c>
      <c r="O392" t="s">
        <v>18631</v>
      </c>
    </row>
    <row r="393" spans="1:15" x14ac:dyDescent="0.2">
      <c r="A393" t="s">
        <v>18604</v>
      </c>
      <c r="B393" t="s">
        <v>8660</v>
      </c>
      <c r="C393">
        <v>31.835000000000001</v>
      </c>
      <c r="D393">
        <v>0</v>
      </c>
      <c r="E393">
        <v>0</v>
      </c>
      <c r="F393">
        <v>0</v>
      </c>
      <c r="G393">
        <v>0</v>
      </c>
      <c r="H393" s="45">
        <v>2161.5500000000002</v>
      </c>
      <c r="I393" t="s">
        <v>17573</v>
      </c>
      <c r="J393" t="s">
        <v>182</v>
      </c>
      <c r="K393">
        <v>0</v>
      </c>
      <c r="L393" s="83">
        <v>43315</v>
      </c>
      <c r="M393">
        <v>0</v>
      </c>
      <c r="N393" t="s">
        <v>8720</v>
      </c>
      <c r="O393" t="s">
        <v>8721</v>
      </c>
    </row>
    <row r="394" spans="1:15" x14ac:dyDescent="0.2">
      <c r="A394" t="s">
        <v>18564</v>
      </c>
      <c r="B394" t="s">
        <v>2830</v>
      </c>
      <c r="C394">
        <v>49.01</v>
      </c>
      <c r="D394">
        <v>0</v>
      </c>
      <c r="E394">
        <v>0</v>
      </c>
      <c r="F394">
        <v>0</v>
      </c>
      <c r="G394">
        <v>0</v>
      </c>
      <c r="H394" s="45">
        <v>-3437.07</v>
      </c>
      <c r="I394" t="s">
        <v>17630</v>
      </c>
      <c r="J394" t="s">
        <v>169</v>
      </c>
      <c r="K394">
        <v>0</v>
      </c>
      <c r="L394" s="83">
        <v>43315</v>
      </c>
      <c r="M394">
        <v>0</v>
      </c>
      <c r="N394">
        <v>759916109</v>
      </c>
      <c r="O394">
        <v>2731654</v>
      </c>
    </row>
    <row r="395" spans="1:15" x14ac:dyDescent="0.2">
      <c r="A395" t="s">
        <v>18554</v>
      </c>
      <c r="B395" t="s">
        <v>9455</v>
      </c>
      <c r="C395">
        <v>20.309999999999999</v>
      </c>
      <c r="D395">
        <v>0</v>
      </c>
      <c r="E395">
        <v>0</v>
      </c>
      <c r="F395">
        <v>0</v>
      </c>
      <c r="G395">
        <v>0</v>
      </c>
      <c r="H395" s="45">
        <v>-6280.24</v>
      </c>
      <c r="I395" t="s">
        <v>17630</v>
      </c>
      <c r="J395" t="s">
        <v>188</v>
      </c>
      <c r="K395">
        <v>0</v>
      </c>
      <c r="L395" s="83">
        <v>43315</v>
      </c>
      <c r="M395">
        <v>0</v>
      </c>
      <c r="N395" t="s">
        <v>9482</v>
      </c>
      <c r="O395" t="s">
        <v>9483</v>
      </c>
    </row>
    <row r="396" spans="1:15" x14ac:dyDescent="0.2">
      <c r="A396" t="s">
        <v>18553</v>
      </c>
      <c r="B396" t="s">
        <v>12614</v>
      </c>
      <c r="C396">
        <v>40.020000000000003</v>
      </c>
      <c r="D396">
        <v>0</v>
      </c>
      <c r="E396">
        <v>0</v>
      </c>
      <c r="F396">
        <v>0</v>
      </c>
      <c r="G396">
        <v>0</v>
      </c>
      <c r="H396" s="45">
        <v>5564.57</v>
      </c>
      <c r="I396" t="s">
        <v>17630</v>
      </c>
      <c r="J396" t="s">
        <v>822</v>
      </c>
      <c r="K396">
        <v>0</v>
      </c>
      <c r="L396" s="83">
        <v>43315</v>
      </c>
      <c r="M396">
        <v>0</v>
      </c>
      <c r="N396" t="s">
        <v>12703</v>
      </c>
      <c r="O396">
        <v>2545844</v>
      </c>
    </row>
    <row r="397" spans="1:15" x14ac:dyDescent="0.2">
      <c r="A397" t="s">
        <v>18538</v>
      </c>
      <c r="B397" t="s">
        <v>5388</v>
      </c>
      <c r="C397">
        <v>46.95</v>
      </c>
      <c r="D397">
        <v>0</v>
      </c>
      <c r="E397">
        <v>0</v>
      </c>
      <c r="F397">
        <v>0</v>
      </c>
      <c r="G397">
        <v>0</v>
      </c>
      <c r="H397" s="45">
        <v>-3785.19</v>
      </c>
      <c r="I397" t="s">
        <v>17630</v>
      </c>
      <c r="J397" t="s">
        <v>164</v>
      </c>
      <c r="K397">
        <v>0</v>
      </c>
      <c r="L397" s="83">
        <v>43315</v>
      </c>
      <c r="M397">
        <v>0</v>
      </c>
      <c r="N397" t="s">
        <v>5520</v>
      </c>
      <c r="O397" t="s">
        <v>5521</v>
      </c>
    </row>
    <row r="398" spans="1:15" x14ac:dyDescent="0.2">
      <c r="A398" t="s">
        <v>18562</v>
      </c>
      <c r="B398" t="s">
        <v>5648</v>
      </c>
      <c r="C398">
        <v>56.49</v>
      </c>
      <c r="D398">
        <v>0</v>
      </c>
      <c r="E398">
        <v>0</v>
      </c>
      <c r="F398">
        <v>0</v>
      </c>
      <c r="G398">
        <v>0</v>
      </c>
      <c r="H398" s="45">
        <v>1300.82</v>
      </c>
      <c r="I398" t="s">
        <v>17630</v>
      </c>
      <c r="J398" t="s">
        <v>200</v>
      </c>
      <c r="K398">
        <v>0</v>
      </c>
      <c r="L398" s="83">
        <v>43315</v>
      </c>
      <c r="M398">
        <v>0</v>
      </c>
      <c r="N398">
        <v>819047101</v>
      </c>
      <c r="O398" t="s">
        <v>5690</v>
      </c>
    </row>
    <row r="399" spans="1:15" x14ac:dyDescent="0.2">
      <c r="A399" t="s">
        <v>18605</v>
      </c>
      <c r="B399" t="s">
        <v>12774</v>
      </c>
      <c r="C399">
        <v>49.09</v>
      </c>
      <c r="D399">
        <v>0</v>
      </c>
      <c r="E399">
        <v>0</v>
      </c>
      <c r="F399">
        <v>0</v>
      </c>
      <c r="G399">
        <v>0</v>
      </c>
      <c r="H399" s="45">
        <v>-2910.69</v>
      </c>
      <c r="I399" t="s">
        <v>17573</v>
      </c>
      <c r="J399" t="s">
        <v>190</v>
      </c>
      <c r="K399">
        <v>0</v>
      </c>
      <c r="L399" s="83">
        <v>43315</v>
      </c>
      <c r="M399">
        <v>0</v>
      </c>
      <c r="N399">
        <v>866942105</v>
      </c>
      <c r="O399">
        <v>2819282</v>
      </c>
    </row>
    <row r="400" spans="1:15" x14ac:dyDescent="0.2">
      <c r="A400" t="s">
        <v>18550</v>
      </c>
      <c r="B400" t="s">
        <v>13458</v>
      </c>
      <c r="C400">
        <v>15.05</v>
      </c>
      <c r="D400">
        <v>0</v>
      </c>
      <c r="E400">
        <v>0</v>
      </c>
      <c r="F400">
        <v>0</v>
      </c>
      <c r="G400">
        <v>0</v>
      </c>
      <c r="H400" s="45">
        <v>2374.38</v>
      </c>
      <c r="I400" t="s">
        <v>17630</v>
      </c>
      <c r="J400" t="s">
        <v>190</v>
      </c>
      <c r="K400">
        <v>0</v>
      </c>
      <c r="L400" s="83">
        <v>43315</v>
      </c>
      <c r="M400">
        <v>0</v>
      </c>
      <c r="N400">
        <v>846819100</v>
      </c>
      <c r="O400">
        <v>2832535</v>
      </c>
    </row>
    <row r="401" spans="1:15" x14ac:dyDescent="0.2">
      <c r="A401" t="s">
        <v>18547</v>
      </c>
      <c r="B401" t="s">
        <v>7106</v>
      </c>
      <c r="C401">
        <v>34.26</v>
      </c>
      <c r="D401">
        <v>0</v>
      </c>
      <c r="E401">
        <v>0</v>
      </c>
      <c r="F401">
        <v>0</v>
      </c>
      <c r="G401">
        <v>0</v>
      </c>
      <c r="H401" s="45">
        <v>-1676.94</v>
      </c>
      <c r="I401" t="s">
        <v>17630</v>
      </c>
      <c r="J401" t="s">
        <v>190</v>
      </c>
      <c r="K401">
        <v>0</v>
      </c>
      <c r="L401" s="83">
        <v>43315</v>
      </c>
      <c r="M401">
        <v>0</v>
      </c>
      <c r="N401">
        <v>784635104</v>
      </c>
      <c r="O401">
        <v>2787185</v>
      </c>
    </row>
    <row r="402" spans="1:15" x14ac:dyDescent="0.2">
      <c r="A402" t="s">
        <v>18613</v>
      </c>
      <c r="B402" t="s">
        <v>18588</v>
      </c>
      <c r="C402">
        <v>66</v>
      </c>
      <c r="D402">
        <v>0</v>
      </c>
      <c r="E402">
        <v>0</v>
      </c>
      <c r="F402">
        <v>0</v>
      </c>
      <c r="G402">
        <v>0</v>
      </c>
      <c r="H402" s="45">
        <v>27802.400000000001</v>
      </c>
      <c r="I402" t="s">
        <v>17573</v>
      </c>
      <c r="J402" t="s">
        <v>169</v>
      </c>
      <c r="K402">
        <v>0</v>
      </c>
      <c r="L402" s="83">
        <v>43315</v>
      </c>
      <c r="M402">
        <v>0</v>
      </c>
      <c r="N402">
        <v>868873100</v>
      </c>
      <c r="O402">
        <v>2502678</v>
      </c>
    </row>
    <row r="403" spans="1:15" x14ac:dyDescent="0.2">
      <c r="A403" t="s">
        <v>18532</v>
      </c>
      <c r="B403" t="s">
        <v>1810</v>
      </c>
      <c r="C403">
        <v>55.73</v>
      </c>
      <c r="D403">
        <v>0</v>
      </c>
      <c r="E403">
        <v>0</v>
      </c>
      <c r="F403">
        <v>0</v>
      </c>
      <c r="G403">
        <v>0</v>
      </c>
      <c r="H403" s="45">
        <v>7618.05</v>
      </c>
      <c r="I403" t="s">
        <v>17630</v>
      </c>
      <c r="J403" t="s">
        <v>164</v>
      </c>
      <c r="K403">
        <v>0</v>
      </c>
      <c r="L403" s="83">
        <v>43315</v>
      </c>
      <c r="M403">
        <v>0</v>
      </c>
      <c r="N403" t="s">
        <v>1952</v>
      </c>
      <c r="O403" t="s">
        <v>1953</v>
      </c>
    </row>
    <row r="404" spans="1:15" x14ac:dyDescent="0.2">
      <c r="A404" t="s">
        <v>18603</v>
      </c>
      <c r="B404" t="s">
        <v>3203</v>
      </c>
      <c r="C404">
        <v>29.29</v>
      </c>
      <c r="D404">
        <v>0</v>
      </c>
      <c r="E404">
        <v>0</v>
      </c>
      <c r="F404">
        <v>0</v>
      </c>
      <c r="G404">
        <v>0</v>
      </c>
      <c r="H404" s="45">
        <v>-1965.36</v>
      </c>
      <c r="I404" t="s">
        <v>17573</v>
      </c>
      <c r="J404" t="s">
        <v>164</v>
      </c>
      <c r="K404">
        <v>0</v>
      </c>
      <c r="L404" s="83">
        <v>43315</v>
      </c>
      <c r="M404">
        <v>0</v>
      </c>
      <c r="N404">
        <v>871237103</v>
      </c>
      <c r="O404">
        <v>2860536</v>
      </c>
    </row>
    <row r="405" spans="1:15" x14ac:dyDescent="0.2">
      <c r="A405" t="s">
        <v>18573</v>
      </c>
      <c r="B405" t="s">
        <v>1323</v>
      </c>
      <c r="C405">
        <v>19.440000000000001</v>
      </c>
      <c r="D405">
        <v>0</v>
      </c>
      <c r="E405">
        <v>0</v>
      </c>
      <c r="F405">
        <v>0</v>
      </c>
      <c r="G405">
        <v>0</v>
      </c>
      <c r="H405" s="45">
        <v>8828.34</v>
      </c>
      <c r="I405" t="s">
        <v>17630</v>
      </c>
      <c r="J405" t="s">
        <v>164</v>
      </c>
      <c r="K405">
        <v>0</v>
      </c>
      <c r="L405" s="83">
        <v>43315</v>
      </c>
      <c r="M405">
        <v>0</v>
      </c>
      <c r="N405">
        <v>871503108</v>
      </c>
      <c r="O405">
        <v>2861078</v>
      </c>
    </row>
    <row r="406" spans="1:15" x14ac:dyDescent="0.2">
      <c r="A406" t="s">
        <v>18571</v>
      </c>
      <c r="B406" t="s">
        <v>1018</v>
      </c>
      <c r="C406">
        <v>40.46</v>
      </c>
      <c r="D406">
        <v>0</v>
      </c>
      <c r="E406">
        <v>0</v>
      </c>
      <c r="F406">
        <v>0</v>
      </c>
      <c r="G406">
        <v>0</v>
      </c>
      <c r="H406" s="45">
        <v>8155.35</v>
      </c>
      <c r="I406" t="s">
        <v>17630</v>
      </c>
      <c r="J406" t="s">
        <v>164</v>
      </c>
      <c r="K406">
        <v>0</v>
      </c>
      <c r="L406" s="83">
        <v>43315</v>
      </c>
      <c r="M406">
        <v>0</v>
      </c>
      <c r="N406" t="s">
        <v>1244</v>
      </c>
      <c r="O406" t="s">
        <v>1425</v>
      </c>
    </row>
    <row r="407" spans="1:15" x14ac:dyDescent="0.2">
      <c r="A407" t="s">
        <v>18546</v>
      </c>
      <c r="B407" t="s">
        <v>18523</v>
      </c>
      <c r="C407">
        <v>24</v>
      </c>
      <c r="D407">
        <v>0</v>
      </c>
      <c r="E407">
        <v>0</v>
      </c>
      <c r="F407">
        <v>0</v>
      </c>
      <c r="G407">
        <v>0</v>
      </c>
      <c r="H407" s="45">
        <v>-1490.44</v>
      </c>
      <c r="I407" t="s">
        <v>17630</v>
      </c>
      <c r="J407" t="s">
        <v>182</v>
      </c>
      <c r="K407">
        <v>0</v>
      </c>
      <c r="L407" s="83">
        <v>43315</v>
      </c>
      <c r="M407">
        <v>0</v>
      </c>
      <c r="N407">
        <v>874696107</v>
      </c>
      <c r="O407" t="s">
        <v>18632</v>
      </c>
    </row>
    <row r="408" spans="1:15" x14ac:dyDescent="0.2">
      <c r="A408" t="s">
        <v>18530</v>
      </c>
      <c r="B408" t="s">
        <v>14966</v>
      </c>
      <c r="C408">
        <v>38.15</v>
      </c>
      <c r="D408">
        <v>0</v>
      </c>
      <c r="E408">
        <v>0</v>
      </c>
      <c r="F408">
        <v>0</v>
      </c>
      <c r="G408">
        <v>0</v>
      </c>
      <c r="H408" s="45">
        <v>16413.88</v>
      </c>
      <c r="I408" t="s">
        <v>17630</v>
      </c>
      <c r="J408" t="s">
        <v>186</v>
      </c>
      <c r="K408">
        <v>0</v>
      </c>
      <c r="L408" s="83">
        <v>43315</v>
      </c>
      <c r="M408">
        <v>0</v>
      </c>
      <c r="N408">
        <v>898202106</v>
      </c>
      <c r="O408" t="s">
        <v>14992</v>
      </c>
    </row>
    <row r="409" spans="1:15" x14ac:dyDescent="0.2">
      <c r="A409" t="s">
        <v>18601</v>
      </c>
      <c r="B409" t="s">
        <v>1068</v>
      </c>
      <c r="C409">
        <v>60.174999999999997</v>
      </c>
      <c r="D409">
        <v>0</v>
      </c>
      <c r="E409">
        <v>0</v>
      </c>
      <c r="F409">
        <v>0</v>
      </c>
      <c r="G409">
        <v>0</v>
      </c>
      <c r="H409" s="45">
        <v>-8584.65</v>
      </c>
      <c r="I409" t="s">
        <v>17573</v>
      </c>
      <c r="J409" t="s">
        <v>235</v>
      </c>
      <c r="K409">
        <v>0</v>
      </c>
      <c r="L409" s="83">
        <v>43315</v>
      </c>
      <c r="M409">
        <v>0</v>
      </c>
      <c r="N409">
        <v>902494103</v>
      </c>
      <c r="O409">
        <v>2909730</v>
      </c>
    </row>
    <row r="410" spans="1:15" x14ac:dyDescent="0.2">
      <c r="A410" t="s">
        <v>18582</v>
      </c>
      <c r="B410" t="s">
        <v>3160</v>
      </c>
      <c r="C410">
        <v>26.86</v>
      </c>
      <c r="D410">
        <v>0</v>
      </c>
      <c r="E410">
        <v>0</v>
      </c>
      <c r="F410">
        <v>0</v>
      </c>
      <c r="G410">
        <v>0</v>
      </c>
      <c r="H410" s="45">
        <v>-29393</v>
      </c>
      <c r="I410" t="s">
        <v>17630</v>
      </c>
      <c r="J410" t="s">
        <v>169</v>
      </c>
      <c r="K410">
        <v>0</v>
      </c>
      <c r="L410" s="83">
        <v>43315</v>
      </c>
      <c r="M410">
        <v>0</v>
      </c>
      <c r="N410">
        <v>881569107</v>
      </c>
      <c r="O410" t="s">
        <v>3352</v>
      </c>
    </row>
    <row r="411" spans="1:15" x14ac:dyDescent="0.2">
      <c r="A411" t="s">
        <v>18566</v>
      </c>
      <c r="B411" t="s">
        <v>1075</v>
      </c>
      <c r="C411">
        <v>124.95</v>
      </c>
      <c r="D411">
        <v>0</v>
      </c>
      <c r="E411">
        <v>0</v>
      </c>
      <c r="F411">
        <v>0</v>
      </c>
      <c r="G411">
        <v>0</v>
      </c>
      <c r="H411">
        <v>-952.15</v>
      </c>
      <c r="I411" t="s">
        <v>17630</v>
      </c>
      <c r="J411" t="s">
        <v>164</v>
      </c>
      <c r="K411">
        <v>0</v>
      </c>
      <c r="L411" s="83">
        <v>43315</v>
      </c>
      <c r="M411">
        <v>0</v>
      </c>
      <c r="N411">
        <v>874054109</v>
      </c>
      <c r="O411">
        <v>2122117</v>
      </c>
    </row>
    <row r="412" spans="1:15" x14ac:dyDescent="0.2">
      <c r="A412" t="s">
        <v>18590</v>
      </c>
      <c r="B412" t="s">
        <v>16386</v>
      </c>
      <c r="C412">
        <v>37.935000000000002</v>
      </c>
      <c r="D412">
        <v>0</v>
      </c>
      <c r="E412">
        <v>0</v>
      </c>
      <c r="F412">
        <v>0</v>
      </c>
      <c r="G412">
        <v>0</v>
      </c>
      <c r="H412" s="45">
        <v>-15878.67</v>
      </c>
      <c r="I412" t="s">
        <v>17573</v>
      </c>
      <c r="J412" t="s">
        <v>182</v>
      </c>
      <c r="K412">
        <v>0</v>
      </c>
      <c r="L412" s="83">
        <v>43315</v>
      </c>
      <c r="M412">
        <v>0</v>
      </c>
      <c r="N412" t="s">
        <v>16462</v>
      </c>
      <c r="O412" t="s">
        <v>16463</v>
      </c>
    </row>
    <row r="413" spans="1:15" x14ac:dyDescent="0.2">
      <c r="A413" t="s">
        <v>18541</v>
      </c>
      <c r="B413" t="s">
        <v>16667</v>
      </c>
      <c r="C413">
        <v>18.989999999999998</v>
      </c>
      <c r="D413">
        <v>0</v>
      </c>
      <c r="E413">
        <v>0</v>
      </c>
      <c r="F413">
        <v>0</v>
      </c>
      <c r="G413">
        <v>0</v>
      </c>
      <c r="H413" s="45">
        <v>-11544.66</v>
      </c>
      <c r="I413" t="s">
        <v>17630</v>
      </c>
      <c r="J413" t="s">
        <v>164</v>
      </c>
      <c r="K413">
        <v>0</v>
      </c>
      <c r="L413" s="83">
        <v>43315</v>
      </c>
      <c r="M413">
        <v>0</v>
      </c>
      <c r="N413" t="s">
        <v>177</v>
      </c>
      <c r="O413" t="s">
        <v>16754</v>
      </c>
    </row>
    <row r="414" spans="1:15" x14ac:dyDescent="0.2">
      <c r="A414" t="s">
        <v>18533</v>
      </c>
      <c r="B414" t="s">
        <v>5397</v>
      </c>
      <c r="C414">
        <v>73.489999999999995</v>
      </c>
      <c r="D414">
        <v>0</v>
      </c>
      <c r="E414">
        <v>0</v>
      </c>
      <c r="F414">
        <v>0</v>
      </c>
      <c r="G414">
        <v>0</v>
      </c>
      <c r="H414" s="45">
        <v>7030.17</v>
      </c>
      <c r="I414" t="s">
        <v>17630</v>
      </c>
      <c r="J414" t="s">
        <v>164</v>
      </c>
      <c r="K414">
        <v>0</v>
      </c>
      <c r="L414" s="83">
        <v>43315</v>
      </c>
      <c r="M414">
        <v>0</v>
      </c>
      <c r="N414" t="s">
        <v>5533</v>
      </c>
      <c r="O414" t="s">
        <v>5534</v>
      </c>
    </row>
    <row r="415" spans="1:15" x14ac:dyDescent="0.2">
      <c r="A415" t="s">
        <v>18545</v>
      </c>
      <c r="B415" t="s">
        <v>2850</v>
      </c>
      <c r="C415">
        <v>117.735</v>
      </c>
      <c r="D415">
        <v>0</v>
      </c>
      <c r="E415">
        <v>0</v>
      </c>
      <c r="F415">
        <v>0</v>
      </c>
      <c r="G415">
        <v>0</v>
      </c>
      <c r="H415" s="45">
        <v>-1788.36</v>
      </c>
      <c r="I415" t="s">
        <v>17630</v>
      </c>
      <c r="J415" t="s">
        <v>200</v>
      </c>
      <c r="K415">
        <v>0</v>
      </c>
      <c r="L415" s="83">
        <v>43315</v>
      </c>
      <c r="M415">
        <v>0</v>
      </c>
      <c r="N415" t="s">
        <v>3013</v>
      </c>
      <c r="O415" t="s">
        <v>3014</v>
      </c>
    </row>
    <row r="416" spans="1:15" x14ac:dyDescent="0.2">
      <c r="A416" t="s">
        <v>18540</v>
      </c>
      <c r="B416" t="s">
        <v>14604</v>
      </c>
      <c r="C416">
        <v>28.45</v>
      </c>
      <c r="D416">
        <v>0</v>
      </c>
      <c r="E416">
        <v>0</v>
      </c>
      <c r="F416">
        <v>0</v>
      </c>
      <c r="G416">
        <v>0</v>
      </c>
      <c r="H416" s="45">
        <v>-3008.37</v>
      </c>
      <c r="I416" t="s">
        <v>17630</v>
      </c>
      <c r="J416" t="s">
        <v>169</v>
      </c>
      <c r="K416">
        <v>0</v>
      </c>
      <c r="L416" s="83">
        <v>43315</v>
      </c>
      <c r="M416">
        <v>0</v>
      </c>
      <c r="N416" t="s">
        <v>14656</v>
      </c>
      <c r="O416" t="s">
        <v>14657</v>
      </c>
    </row>
    <row r="417" spans="1:15" x14ac:dyDescent="0.2">
      <c r="A417" t="s">
        <v>18529</v>
      </c>
      <c r="B417" t="s">
        <v>8733</v>
      </c>
      <c r="C417">
        <v>114.95</v>
      </c>
      <c r="D417">
        <v>0</v>
      </c>
      <c r="E417">
        <v>0</v>
      </c>
      <c r="F417">
        <v>0</v>
      </c>
      <c r="G417">
        <v>0</v>
      </c>
      <c r="H417" s="45">
        <v>-4780.97</v>
      </c>
      <c r="I417" t="s">
        <v>17630</v>
      </c>
      <c r="J417" t="s">
        <v>200</v>
      </c>
      <c r="K417">
        <v>0</v>
      </c>
      <c r="L417" s="83">
        <v>43315</v>
      </c>
      <c r="M417">
        <v>0</v>
      </c>
      <c r="N417" t="s">
        <v>8773</v>
      </c>
      <c r="O417" t="s">
        <v>8774</v>
      </c>
    </row>
    <row r="418" spans="1:15" x14ac:dyDescent="0.2">
      <c r="A418" t="s">
        <v>18558</v>
      </c>
      <c r="B418" t="s">
        <v>1316</v>
      </c>
      <c r="C418">
        <v>189.1</v>
      </c>
      <c r="D418">
        <v>0</v>
      </c>
      <c r="E418">
        <v>0</v>
      </c>
      <c r="F418">
        <v>0</v>
      </c>
      <c r="G418">
        <v>0</v>
      </c>
      <c r="H418">
        <v>169.98</v>
      </c>
      <c r="I418" t="s">
        <v>17630</v>
      </c>
      <c r="J418" t="s">
        <v>164</v>
      </c>
      <c r="K418">
        <v>0</v>
      </c>
      <c r="L418" s="83">
        <v>43315</v>
      </c>
      <c r="M418">
        <v>0</v>
      </c>
      <c r="N418" t="s">
        <v>1541</v>
      </c>
      <c r="O418" t="s">
        <v>1542</v>
      </c>
    </row>
    <row r="419" spans="1:15" x14ac:dyDescent="0.2">
      <c r="A419" t="s">
        <v>18592</v>
      </c>
      <c r="B419" t="s">
        <v>11061</v>
      </c>
      <c r="C419">
        <v>77.415000000000006</v>
      </c>
      <c r="D419">
        <v>0</v>
      </c>
      <c r="E419">
        <v>0</v>
      </c>
      <c r="F419">
        <v>0</v>
      </c>
      <c r="G419">
        <v>0</v>
      </c>
      <c r="H419" s="45">
        <v>46691.5</v>
      </c>
      <c r="I419" t="s">
        <v>17573</v>
      </c>
      <c r="J419" t="s">
        <v>200</v>
      </c>
      <c r="K419">
        <v>0</v>
      </c>
      <c r="L419" s="83">
        <v>43315</v>
      </c>
      <c r="M419">
        <v>0</v>
      </c>
      <c r="N419">
        <v>948626106</v>
      </c>
      <c r="O419">
        <v>2813585</v>
      </c>
    </row>
    <row r="420" spans="1:15" x14ac:dyDescent="0.2">
      <c r="A420" t="s">
        <v>18567</v>
      </c>
      <c r="B420" t="s">
        <v>3186</v>
      </c>
      <c r="C420">
        <v>46.73</v>
      </c>
      <c r="D420">
        <v>0</v>
      </c>
      <c r="E420">
        <v>0</v>
      </c>
      <c r="F420">
        <v>0</v>
      </c>
      <c r="G420">
        <v>0</v>
      </c>
      <c r="H420" s="45">
        <v>11800.95</v>
      </c>
      <c r="I420" t="s">
        <v>17630</v>
      </c>
      <c r="J420" t="s">
        <v>169</v>
      </c>
      <c r="K420">
        <v>0</v>
      </c>
      <c r="L420" s="83">
        <v>43315</v>
      </c>
      <c r="M420">
        <v>0</v>
      </c>
      <c r="N420" t="s">
        <v>3363</v>
      </c>
      <c r="O420" t="s">
        <v>3364</v>
      </c>
    </row>
    <row r="421" spans="1:15" x14ac:dyDescent="0.2">
      <c r="A421" t="s">
        <v>18618</v>
      </c>
      <c r="B421" t="s">
        <v>5122</v>
      </c>
      <c r="C421">
        <v>49.4</v>
      </c>
      <c r="D421">
        <v>0</v>
      </c>
      <c r="E421">
        <v>0</v>
      </c>
      <c r="F421">
        <v>0</v>
      </c>
      <c r="G421">
        <v>0</v>
      </c>
      <c r="H421" s="45">
        <v>-64907.69</v>
      </c>
      <c r="I421" t="s">
        <v>17573</v>
      </c>
      <c r="J421" t="s">
        <v>164</v>
      </c>
      <c r="K421">
        <v>0</v>
      </c>
      <c r="L421" s="83">
        <v>43315</v>
      </c>
      <c r="M421">
        <v>0</v>
      </c>
      <c r="N421" t="s">
        <v>5266</v>
      </c>
      <c r="O421" t="s">
        <v>5267</v>
      </c>
    </row>
    <row r="422" spans="1:15" x14ac:dyDescent="0.2">
      <c r="A422" t="s">
        <v>18633</v>
      </c>
      <c r="B422" t="s">
        <v>1986</v>
      </c>
      <c r="C422">
        <v>59.24</v>
      </c>
      <c r="D422">
        <v>0</v>
      </c>
      <c r="E422">
        <v>0</v>
      </c>
      <c r="F422">
        <v>0</v>
      </c>
      <c r="G422">
        <v>0</v>
      </c>
      <c r="H422" s="45">
        <v>5456.38</v>
      </c>
      <c r="I422" t="s">
        <v>17222</v>
      </c>
      <c r="J422" t="s">
        <v>190</v>
      </c>
      <c r="K422">
        <v>0</v>
      </c>
      <c r="L422" s="83">
        <v>43315</v>
      </c>
      <c r="M422">
        <v>0</v>
      </c>
      <c r="N422" t="s">
        <v>6951</v>
      </c>
      <c r="O422" t="s">
        <v>6952</v>
      </c>
    </row>
    <row r="423" spans="1:15" x14ac:dyDescent="0.2">
      <c r="A423" t="s">
        <v>18634</v>
      </c>
      <c r="B423" t="s">
        <v>8498</v>
      </c>
      <c r="C423">
        <v>55.22</v>
      </c>
      <c r="D423">
        <v>0</v>
      </c>
      <c r="E423">
        <v>0</v>
      </c>
      <c r="F423">
        <v>0</v>
      </c>
      <c r="G423">
        <v>0</v>
      </c>
      <c r="H423">
        <v>130.44999999999999</v>
      </c>
      <c r="I423" t="s">
        <v>17222</v>
      </c>
      <c r="J423" t="s">
        <v>190</v>
      </c>
      <c r="K423">
        <v>0</v>
      </c>
      <c r="L423" s="83">
        <v>43315</v>
      </c>
      <c r="M423">
        <v>0</v>
      </c>
      <c r="N423">
        <v>343412102</v>
      </c>
      <c r="O423">
        <v>2696838</v>
      </c>
    </row>
    <row r="424" spans="1:15" x14ac:dyDescent="0.2">
      <c r="A424" t="s">
        <v>18509</v>
      </c>
      <c r="B424" t="s">
        <v>18510</v>
      </c>
      <c r="C424">
        <v>115.94</v>
      </c>
      <c r="D424">
        <v>830</v>
      </c>
      <c r="E424" s="45">
        <v>96230.2</v>
      </c>
      <c r="F424">
        <v>0.21</v>
      </c>
      <c r="G424">
        <v>-3.32</v>
      </c>
      <c r="H424">
        <v>998.85</v>
      </c>
      <c r="I424" t="s">
        <v>17222</v>
      </c>
      <c r="J424" t="s">
        <v>190</v>
      </c>
      <c r="K424">
        <v>3.32</v>
      </c>
      <c r="L424" s="83">
        <v>43314</v>
      </c>
      <c r="M424">
        <v>115.94</v>
      </c>
      <c r="N424" t="s">
        <v>177</v>
      </c>
      <c r="O424">
        <v>2311614</v>
      </c>
    </row>
    <row r="425" spans="1:15" x14ac:dyDescent="0.2">
      <c r="A425" t="s">
        <v>18511</v>
      </c>
      <c r="B425" t="s">
        <v>1546</v>
      </c>
      <c r="C425">
        <v>87.93</v>
      </c>
      <c r="D425">
        <v>0</v>
      </c>
      <c r="E425">
        <v>0</v>
      </c>
      <c r="F425">
        <v>0</v>
      </c>
      <c r="G425">
        <v>0</v>
      </c>
      <c r="H425">
        <v>107.92</v>
      </c>
      <c r="I425" t="s">
        <v>17222</v>
      </c>
      <c r="J425" t="s">
        <v>190</v>
      </c>
      <c r="K425">
        <v>0</v>
      </c>
      <c r="L425" s="83">
        <v>43314</v>
      </c>
      <c r="M425">
        <v>0</v>
      </c>
      <c r="N425">
        <v>371559105</v>
      </c>
      <c r="O425">
        <v>2374060</v>
      </c>
    </row>
    <row r="426" spans="1:15" x14ac:dyDescent="0.2">
      <c r="A426" t="s">
        <v>18512</v>
      </c>
      <c r="B426" t="s">
        <v>12421</v>
      </c>
      <c r="C426">
        <v>98.8</v>
      </c>
      <c r="D426">
        <v>0</v>
      </c>
      <c r="E426">
        <v>0</v>
      </c>
      <c r="F426">
        <v>0</v>
      </c>
      <c r="G426">
        <v>230.35</v>
      </c>
      <c r="H426" s="45">
        <v>4919.12</v>
      </c>
      <c r="I426" t="s">
        <v>17222</v>
      </c>
      <c r="J426" t="s">
        <v>190</v>
      </c>
      <c r="K426">
        <v>0.6</v>
      </c>
      <c r="L426" s="83">
        <v>43314</v>
      </c>
      <c r="M426">
        <v>0</v>
      </c>
      <c r="N426" t="s">
        <v>12477</v>
      </c>
      <c r="O426">
        <v>2769978</v>
      </c>
    </row>
    <row r="427" spans="1:15" x14ac:dyDescent="0.2">
      <c r="A427" t="s">
        <v>18513</v>
      </c>
      <c r="B427" t="s">
        <v>5401</v>
      </c>
      <c r="C427">
        <v>240.54</v>
      </c>
      <c r="D427">
        <v>0</v>
      </c>
      <c r="E427">
        <v>0</v>
      </c>
      <c r="F427">
        <v>0</v>
      </c>
      <c r="G427">
        <v>0</v>
      </c>
      <c r="H427">
        <v>870.66</v>
      </c>
      <c r="I427" t="s">
        <v>17222</v>
      </c>
      <c r="J427" t="s">
        <v>190</v>
      </c>
      <c r="K427">
        <v>0</v>
      </c>
      <c r="L427" s="83">
        <v>43314</v>
      </c>
      <c r="M427">
        <v>0</v>
      </c>
      <c r="N427">
        <v>446413106</v>
      </c>
      <c r="O427" t="s">
        <v>5483</v>
      </c>
    </row>
    <row r="428" spans="1:15" x14ac:dyDescent="0.2">
      <c r="A428" t="s">
        <v>18514</v>
      </c>
      <c r="B428" t="s">
        <v>5112</v>
      </c>
      <c r="C428">
        <v>59.875</v>
      </c>
      <c r="D428">
        <v>0</v>
      </c>
      <c r="E428">
        <v>0</v>
      </c>
      <c r="F428">
        <v>0</v>
      </c>
      <c r="G428">
        <v>349.57</v>
      </c>
      <c r="H428" s="45">
        <v>-8948.4500000000007</v>
      </c>
      <c r="I428" t="s">
        <v>17222</v>
      </c>
      <c r="J428" t="s">
        <v>190</v>
      </c>
      <c r="K428">
        <v>0.98</v>
      </c>
      <c r="L428" s="83">
        <v>43314</v>
      </c>
      <c r="M428">
        <v>0</v>
      </c>
      <c r="N428">
        <v>49164205</v>
      </c>
      <c r="O428" t="s">
        <v>5157</v>
      </c>
    </row>
    <row r="429" spans="1:15" x14ac:dyDescent="0.2">
      <c r="A429" t="s">
        <v>18515</v>
      </c>
      <c r="B429" t="s">
        <v>428</v>
      </c>
      <c r="C429">
        <v>69.349999999999994</v>
      </c>
      <c r="D429">
        <v>0</v>
      </c>
      <c r="E429">
        <v>0</v>
      </c>
      <c r="F429">
        <v>0</v>
      </c>
      <c r="G429">
        <v>0</v>
      </c>
      <c r="H429" s="45">
        <v>-8531.86</v>
      </c>
      <c r="I429" t="s">
        <v>17222</v>
      </c>
      <c r="J429" t="s">
        <v>190</v>
      </c>
      <c r="K429">
        <v>0</v>
      </c>
      <c r="L429" s="83">
        <v>43314</v>
      </c>
      <c r="M429">
        <v>0</v>
      </c>
      <c r="N429" t="s">
        <v>429</v>
      </c>
      <c r="O429">
        <v>2883890</v>
      </c>
    </row>
    <row r="430" spans="1:15" x14ac:dyDescent="0.2">
      <c r="A430" t="s">
        <v>18516</v>
      </c>
      <c r="B430" t="s">
        <v>1556</v>
      </c>
      <c r="C430">
        <v>39.125</v>
      </c>
      <c r="D430">
        <v>0</v>
      </c>
      <c r="E430">
        <v>0</v>
      </c>
      <c r="F430">
        <v>0</v>
      </c>
      <c r="G430">
        <v>0</v>
      </c>
      <c r="H430">
        <v>-169.52</v>
      </c>
      <c r="I430" t="s">
        <v>17222</v>
      </c>
      <c r="J430" t="s">
        <v>190</v>
      </c>
      <c r="K430">
        <v>0</v>
      </c>
      <c r="L430" s="83">
        <v>43314</v>
      </c>
      <c r="M430">
        <v>0</v>
      </c>
      <c r="N430">
        <v>574599106</v>
      </c>
      <c r="O430">
        <v>2570200</v>
      </c>
    </row>
    <row r="431" spans="1:15" x14ac:dyDescent="0.2">
      <c r="A431" t="s">
        <v>18517</v>
      </c>
      <c r="B431" t="s">
        <v>7974</v>
      </c>
      <c r="C431">
        <v>211.56</v>
      </c>
      <c r="D431">
        <v>0</v>
      </c>
      <c r="E431">
        <v>0</v>
      </c>
      <c r="F431">
        <v>0</v>
      </c>
      <c r="G431">
        <v>0</v>
      </c>
      <c r="H431">
        <v>-9.19</v>
      </c>
      <c r="I431" t="s">
        <v>17222</v>
      </c>
      <c r="J431" t="s">
        <v>190</v>
      </c>
      <c r="K431">
        <v>0</v>
      </c>
      <c r="L431" s="83">
        <v>43314</v>
      </c>
      <c r="M431">
        <v>0</v>
      </c>
      <c r="N431">
        <v>502413107</v>
      </c>
      <c r="O431" t="s">
        <v>18518</v>
      </c>
    </row>
    <row r="432" spans="1:15" x14ac:dyDescent="0.2">
      <c r="A432" t="s">
        <v>18519</v>
      </c>
      <c r="B432" t="s">
        <v>2398</v>
      </c>
      <c r="C432">
        <v>40.85</v>
      </c>
      <c r="D432" s="45">
        <v>7766</v>
      </c>
      <c r="E432" s="45">
        <v>317241.09999999998</v>
      </c>
      <c r="F432">
        <v>0.69</v>
      </c>
      <c r="G432" s="45">
        <v>6216.42</v>
      </c>
      <c r="H432" s="45">
        <v>-2349.11</v>
      </c>
      <c r="I432" t="s">
        <v>17222</v>
      </c>
      <c r="J432" t="s">
        <v>190</v>
      </c>
      <c r="K432">
        <v>4.4800000000000004</v>
      </c>
      <c r="L432" s="83">
        <v>43314</v>
      </c>
      <c r="M432">
        <v>40.869999999999997</v>
      </c>
      <c r="N432" t="s">
        <v>2427</v>
      </c>
      <c r="O432" t="s">
        <v>2428</v>
      </c>
    </row>
    <row r="433" spans="1:15" x14ac:dyDescent="0.2">
      <c r="A433" t="s">
        <v>18520</v>
      </c>
      <c r="B433" t="s">
        <v>1028</v>
      </c>
      <c r="C433">
        <v>231.01</v>
      </c>
      <c r="D433">
        <v>0</v>
      </c>
      <c r="E433">
        <v>0</v>
      </c>
      <c r="F433">
        <v>0</v>
      </c>
      <c r="G433">
        <v>0</v>
      </c>
      <c r="H433">
        <v>-840.39</v>
      </c>
      <c r="I433" t="s">
        <v>17222</v>
      </c>
      <c r="J433" t="s">
        <v>190</v>
      </c>
      <c r="K433">
        <v>0</v>
      </c>
      <c r="L433" s="83">
        <v>43314</v>
      </c>
      <c r="M433">
        <v>0</v>
      </c>
      <c r="N433">
        <v>879360105</v>
      </c>
      <c r="O433">
        <v>2503477</v>
      </c>
    </row>
    <row r="434" spans="1:15" x14ac:dyDescent="0.2">
      <c r="A434" t="s">
        <v>18521</v>
      </c>
      <c r="B434" t="s">
        <v>4641</v>
      </c>
      <c r="C434">
        <v>54.06</v>
      </c>
      <c r="D434">
        <v>0</v>
      </c>
      <c r="E434">
        <v>0</v>
      </c>
      <c r="F434">
        <v>0</v>
      </c>
      <c r="G434">
        <v>0</v>
      </c>
      <c r="H434">
        <v>-250.84</v>
      </c>
      <c r="I434" t="s">
        <v>17222</v>
      </c>
      <c r="J434" t="s">
        <v>190</v>
      </c>
      <c r="K434">
        <v>0</v>
      </c>
      <c r="L434" s="83">
        <v>43314</v>
      </c>
      <c r="M434">
        <v>0</v>
      </c>
      <c r="N434">
        <v>896288107</v>
      </c>
      <c r="O434">
        <v>2693914</v>
      </c>
    </row>
    <row r="435" spans="1:15" x14ac:dyDescent="0.2">
      <c r="A435" t="s">
        <v>18456</v>
      </c>
      <c r="B435" t="s">
        <v>3181</v>
      </c>
      <c r="C435">
        <v>45.64</v>
      </c>
      <c r="D435">
        <v>0</v>
      </c>
      <c r="E435">
        <v>0</v>
      </c>
      <c r="F435">
        <v>0</v>
      </c>
      <c r="G435">
        <v>0</v>
      </c>
      <c r="H435" s="45">
        <v>-19788.71</v>
      </c>
      <c r="I435" t="s">
        <v>17630</v>
      </c>
      <c r="J435" t="s">
        <v>182</v>
      </c>
      <c r="K435">
        <v>0</v>
      </c>
      <c r="L435" s="83">
        <v>43314</v>
      </c>
      <c r="M435">
        <v>0</v>
      </c>
      <c r="N435">
        <v>37411105</v>
      </c>
      <c r="O435">
        <v>2043962</v>
      </c>
    </row>
    <row r="436" spans="1:15" x14ac:dyDescent="0.2">
      <c r="A436" t="s">
        <v>18476</v>
      </c>
      <c r="B436" t="s">
        <v>13461</v>
      </c>
      <c r="C436">
        <v>37.840000000000003</v>
      </c>
      <c r="D436">
        <v>0</v>
      </c>
      <c r="E436">
        <v>0</v>
      </c>
      <c r="F436">
        <v>0</v>
      </c>
      <c r="G436">
        <v>0</v>
      </c>
      <c r="H436" s="45">
        <v>-4608.95</v>
      </c>
      <c r="I436" t="s">
        <v>17630</v>
      </c>
      <c r="J436" t="s">
        <v>164</v>
      </c>
      <c r="K436">
        <v>0</v>
      </c>
      <c r="L436" s="83">
        <v>43314</v>
      </c>
      <c r="M436">
        <v>0</v>
      </c>
      <c r="N436" t="s">
        <v>13471</v>
      </c>
      <c r="O436" t="s">
        <v>13472</v>
      </c>
    </row>
    <row r="437" spans="1:15" x14ac:dyDescent="0.2">
      <c r="A437" t="s">
        <v>18453</v>
      </c>
      <c r="B437" t="s">
        <v>3044</v>
      </c>
      <c r="C437">
        <v>18.72</v>
      </c>
      <c r="D437">
        <v>0</v>
      </c>
      <c r="E437">
        <v>0</v>
      </c>
      <c r="F437">
        <v>0</v>
      </c>
      <c r="G437">
        <v>0</v>
      </c>
      <c r="H437" s="45">
        <v>6162.77</v>
      </c>
      <c r="I437" t="s">
        <v>17630</v>
      </c>
      <c r="J437" t="s">
        <v>182</v>
      </c>
      <c r="K437">
        <v>0</v>
      </c>
      <c r="L437" s="83">
        <v>43314</v>
      </c>
      <c r="M437">
        <v>0</v>
      </c>
      <c r="N437" t="s">
        <v>3095</v>
      </c>
      <c r="O437" t="s">
        <v>3096</v>
      </c>
    </row>
    <row r="438" spans="1:15" x14ac:dyDescent="0.2">
      <c r="A438" t="s">
        <v>18452</v>
      </c>
      <c r="B438" t="s">
        <v>13826</v>
      </c>
      <c r="C438">
        <v>34.56</v>
      </c>
      <c r="D438">
        <v>0</v>
      </c>
      <c r="E438">
        <v>0</v>
      </c>
      <c r="F438">
        <v>0</v>
      </c>
      <c r="G438">
        <v>0</v>
      </c>
      <c r="H438" s="45">
        <v>-48150.58</v>
      </c>
      <c r="I438" t="s">
        <v>17573</v>
      </c>
      <c r="J438" t="s">
        <v>188</v>
      </c>
      <c r="K438">
        <v>0</v>
      </c>
      <c r="L438" s="83">
        <v>43314</v>
      </c>
      <c r="M438">
        <v>0</v>
      </c>
      <c r="N438" t="s">
        <v>13852</v>
      </c>
      <c r="O438" t="s">
        <v>13853</v>
      </c>
    </row>
    <row r="439" spans="1:15" x14ac:dyDescent="0.2">
      <c r="A439" t="s">
        <v>18506</v>
      </c>
      <c r="B439" t="s">
        <v>5403</v>
      </c>
      <c r="C439">
        <v>37.799999999999997</v>
      </c>
      <c r="D439">
        <v>0</v>
      </c>
      <c r="E439">
        <v>0</v>
      </c>
      <c r="F439">
        <v>0</v>
      </c>
      <c r="G439">
        <v>0</v>
      </c>
      <c r="H439" s="45">
        <v>22620.19</v>
      </c>
      <c r="I439" t="s">
        <v>17630</v>
      </c>
      <c r="J439" t="s">
        <v>169</v>
      </c>
      <c r="K439">
        <v>0</v>
      </c>
      <c r="L439" s="83">
        <v>43314</v>
      </c>
      <c r="M439">
        <v>0</v>
      </c>
      <c r="N439">
        <v>46513107</v>
      </c>
      <c r="O439" t="s">
        <v>5459</v>
      </c>
    </row>
    <row r="440" spans="1:15" x14ac:dyDescent="0.2">
      <c r="A440" t="s">
        <v>18493</v>
      </c>
      <c r="B440" t="s">
        <v>4949</v>
      </c>
      <c r="C440">
        <v>50.7</v>
      </c>
      <c r="D440">
        <v>0</v>
      </c>
      <c r="E440">
        <v>0</v>
      </c>
      <c r="F440">
        <v>0</v>
      </c>
      <c r="G440">
        <v>0</v>
      </c>
      <c r="H440">
        <v>381.31</v>
      </c>
      <c r="I440" t="s">
        <v>17630</v>
      </c>
      <c r="J440" t="s">
        <v>822</v>
      </c>
      <c r="K440">
        <v>0</v>
      </c>
      <c r="L440" s="83">
        <v>43314</v>
      </c>
      <c r="M440">
        <v>0</v>
      </c>
      <c r="N440" t="s">
        <v>4989</v>
      </c>
      <c r="O440">
        <v>2942605</v>
      </c>
    </row>
    <row r="441" spans="1:15" x14ac:dyDescent="0.2">
      <c r="A441" t="s">
        <v>18462</v>
      </c>
      <c r="B441" t="s">
        <v>12521</v>
      </c>
      <c r="C441">
        <v>39.049999999999997</v>
      </c>
      <c r="D441">
        <v>0</v>
      </c>
      <c r="E441">
        <v>0</v>
      </c>
      <c r="F441">
        <v>0</v>
      </c>
      <c r="G441">
        <v>0</v>
      </c>
      <c r="H441" s="45">
        <v>1532.64</v>
      </c>
      <c r="I441" t="s">
        <v>17630</v>
      </c>
      <c r="J441" t="s">
        <v>169</v>
      </c>
      <c r="K441">
        <v>0</v>
      </c>
      <c r="L441" s="83">
        <v>43314</v>
      </c>
      <c r="M441">
        <v>0</v>
      </c>
      <c r="N441" t="s">
        <v>12567</v>
      </c>
      <c r="O441" t="s">
        <v>12568</v>
      </c>
    </row>
    <row r="442" spans="1:15" x14ac:dyDescent="0.2">
      <c r="A442" t="s">
        <v>18448</v>
      </c>
      <c r="B442" t="s">
        <v>5551</v>
      </c>
      <c r="C442">
        <v>17.05</v>
      </c>
      <c r="D442">
        <v>0</v>
      </c>
      <c r="E442">
        <v>0</v>
      </c>
      <c r="F442">
        <v>0</v>
      </c>
      <c r="G442">
        <v>0</v>
      </c>
      <c r="H442" s="45">
        <v>-8717.34</v>
      </c>
      <c r="I442" t="s">
        <v>17573</v>
      </c>
      <c r="J442" t="s">
        <v>200</v>
      </c>
      <c r="K442">
        <v>0</v>
      </c>
      <c r="L442" s="83">
        <v>43314</v>
      </c>
      <c r="M442">
        <v>0</v>
      </c>
      <c r="N442">
        <v>24061103</v>
      </c>
      <c r="O442">
        <v>2382416</v>
      </c>
    </row>
    <row r="443" spans="1:15" x14ac:dyDescent="0.2">
      <c r="A443" t="s">
        <v>18505</v>
      </c>
      <c r="B443" t="s">
        <v>11274</v>
      </c>
      <c r="C443">
        <v>71.56</v>
      </c>
      <c r="D443">
        <v>0</v>
      </c>
      <c r="E443">
        <v>0</v>
      </c>
      <c r="F443">
        <v>0</v>
      </c>
      <c r="G443">
        <v>0</v>
      </c>
      <c r="H443" s="45">
        <v>5788.39</v>
      </c>
      <c r="I443" t="s">
        <v>17630</v>
      </c>
      <c r="J443" t="s">
        <v>169</v>
      </c>
      <c r="K443">
        <v>0</v>
      </c>
      <c r="L443" s="83">
        <v>43314</v>
      </c>
      <c r="M443">
        <v>0</v>
      </c>
      <c r="N443" t="s">
        <v>11305</v>
      </c>
      <c r="O443" t="s">
        <v>11306</v>
      </c>
    </row>
    <row r="444" spans="1:15" x14ac:dyDescent="0.2">
      <c r="A444" t="s">
        <v>18504</v>
      </c>
      <c r="B444" t="s">
        <v>3195</v>
      </c>
      <c r="C444">
        <v>36.880000000000003</v>
      </c>
      <c r="D444">
        <v>0</v>
      </c>
      <c r="E444">
        <v>0</v>
      </c>
      <c r="F444">
        <v>0</v>
      </c>
      <c r="G444">
        <v>0</v>
      </c>
      <c r="H444" s="45">
        <v>-41598.32</v>
      </c>
      <c r="I444" t="s">
        <v>17630</v>
      </c>
      <c r="J444" t="s">
        <v>169</v>
      </c>
      <c r="K444">
        <v>0</v>
      </c>
      <c r="L444" s="83">
        <v>43314</v>
      </c>
      <c r="M444">
        <v>0</v>
      </c>
      <c r="N444">
        <v>189464100</v>
      </c>
      <c r="O444" t="s">
        <v>3266</v>
      </c>
    </row>
    <row r="445" spans="1:15" x14ac:dyDescent="0.2">
      <c r="A445" t="s">
        <v>18485</v>
      </c>
      <c r="B445" t="s">
        <v>425</v>
      </c>
      <c r="C445">
        <v>146.78</v>
      </c>
      <c r="D445">
        <v>0</v>
      </c>
      <c r="E445">
        <v>0</v>
      </c>
      <c r="F445">
        <v>0</v>
      </c>
      <c r="G445">
        <v>0</v>
      </c>
      <c r="H445" s="45">
        <v>-8215.0499999999993</v>
      </c>
      <c r="I445" t="s">
        <v>17630</v>
      </c>
      <c r="J445" t="s">
        <v>190</v>
      </c>
      <c r="K445">
        <v>0</v>
      </c>
      <c r="L445" s="83">
        <v>43314</v>
      </c>
      <c r="M445">
        <v>0</v>
      </c>
      <c r="N445" t="s">
        <v>177</v>
      </c>
      <c r="O445" t="s">
        <v>426</v>
      </c>
    </row>
    <row r="446" spans="1:15" x14ac:dyDescent="0.2">
      <c r="A446" t="s">
        <v>18466</v>
      </c>
      <c r="B446" t="s">
        <v>3046</v>
      </c>
      <c r="C446">
        <v>135.15</v>
      </c>
      <c r="D446">
        <v>0</v>
      </c>
      <c r="E446">
        <v>0</v>
      </c>
      <c r="F446">
        <v>0</v>
      </c>
      <c r="G446">
        <v>0</v>
      </c>
      <c r="H446" s="45">
        <v>10249.879999999999</v>
      </c>
      <c r="I446" t="s">
        <v>17630</v>
      </c>
      <c r="J446" t="s">
        <v>182</v>
      </c>
      <c r="K446">
        <v>0</v>
      </c>
      <c r="L446" s="83">
        <v>43314</v>
      </c>
      <c r="M446">
        <v>0</v>
      </c>
      <c r="N446" t="s">
        <v>3104</v>
      </c>
      <c r="O446" t="s">
        <v>3105</v>
      </c>
    </row>
    <row r="447" spans="1:15" x14ac:dyDescent="0.2">
      <c r="A447" t="s">
        <v>18451</v>
      </c>
      <c r="B447" t="s">
        <v>2303</v>
      </c>
      <c r="C447">
        <v>36.585000000000001</v>
      </c>
      <c r="D447">
        <v>0</v>
      </c>
      <c r="E447">
        <v>0</v>
      </c>
      <c r="F447">
        <v>0</v>
      </c>
      <c r="G447">
        <v>0</v>
      </c>
      <c r="H447" s="45">
        <v>34763.15</v>
      </c>
      <c r="I447" t="s">
        <v>17573</v>
      </c>
      <c r="J447" t="s">
        <v>200</v>
      </c>
      <c r="K447">
        <v>0</v>
      </c>
      <c r="L447" s="83">
        <v>43314</v>
      </c>
      <c r="M447">
        <v>0</v>
      </c>
      <c r="N447" t="s">
        <v>2345</v>
      </c>
      <c r="O447">
        <v>2303581</v>
      </c>
    </row>
    <row r="448" spans="1:15" x14ac:dyDescent="0.2">
      <c r="A448" t="s">
        <v>18481</v>
      </c>
      <c r="B448" t="s">
        <v>2863</v>
      </c>
      <c r="C448">
        <v>121.84</v>
      </c>
      <c r="D448">
        <v>0</v>
      </c>
      <c r="E448">
        <v>0</v>
      </c>
      <c r="F448">
        <v>0</v>
      </c>
      <c r="G448">
        <v>0</v>
      </c>
      <c r="H448" s="45">
        <v>-4488.75</v>
      </c>
      <c r="I448" t="s">
        <v>17630</v>
      </c>
      <c r="J448" t="s">
        <v>169</v>
      </c>
      <c r="K448">
        <v>0</v>
      </c>
      <c r="L448" s="83">
        <v>43314</v>
      </c>
      <c r="M448">
        <v>0</v>
      </c>
      <c r="N448">
        <v>252131107</v>
      </c>
      <c r="O448" t="s">
        <v>2933</v>
      </c>
    </row>
    <row r="449" spans="1:15" x14ac:dyDescent="0.2">
      <c r="A449" t="s">
        <v>18503</v>
      </c>
      <c r="B449" t="s">
        <v>14551</v>
      </c>
      <c r="C449">
        <v>22.25</v>
      </c>
      <c r="D449">
        <v>0</v>
      </c>
      <c r="E449">
        <v>0</v>
      </c>
      <c r="F449">
        <v>0</v>
      </c>
      <c r="G449">
        <v>0</v>
      </c>
      <c r="H449" s="45">
        <v>10195.1</v>
      </c>
      <c r="I449" t="s">
        <v>17630</v>
      </c>
      <c r="J449" t="s">
        <v>164</v>
      </c>
      <c r="K449">
        <v>0</v>
      </c>
      <c r="L449" s="83">
        <v>43314</v>
      </c>
      <c r="M449">
        <v>0</v>
      </c>
      <c r="N449">
        <v>285229100</v>
      </c>
      <c r="O449">
        <v>2310440</v>
      </c>
    </row>
    <row r="450" spans="1:15" x14ac:dyDescent="0.2">
      <c r="A450" t="s">
        <v>18494</v>
      </c>
      <c r="B450" t="s">
        <v>2078</v>
      </c>
      <c r="C450">
        <v>78.95</v>
      </c>
      <c r="D450">
        <v>0</v>
      </c>
      <c r="E450">
        <v>0</v>
      </c>
      <c r="F450">
        <v>0</v>
      </c>
      <c r="G450">
        <v>0</v>
      </c>
      <c r="H450">
        <v>339.3</v>
      </c>
      <c r="I450" t="s">
        <v>17630</v>
      </c>
      <c r="J450" t="s">
        <v>169</v>
      </c>
      <c r="K450">
        <v>0</v>
      </c>
      <c r="L450" s="83">
        <v>43314</v>
      </c>
      <c r="M450">
        <v>0</v>
      </c>
      <c r="N450" t="s">
        <v>2155</v>
      </c>
      <c r="O450" t="s">
        <v>2156</v>
      </c>
    </row>
    <row r="451" spans="1:15" x14ac:dyDescent="0.2">
      <c r="A451" t="s">
        <v>18464</v>
      </c>
      <c r="B451" t="s">
        <v>6368</v>
      </c>
      <c r="C451">
        <v>50.91</v>
      </c>
      <c r="D451">
        <v>0</v>
      </c>
      <c r="E451">
        <v>0</v>
      </c>
      <c r="F451">
        <v>0</v>
      </c>
      <c r="G451">
        <v>0</v>
      </c>
      <c r="H451" s="45">
        <v>-2946.56</v>
      </c>
      <c r="I451" t="s">
        <v>17630</v>
      </c>
      <c r="J451" t="s">
        <v>169</v>
      </c>
      <c r="K451">
        <v>0</v>
      </c>
      <c r="L451" s="83">
        <v>43314</v>
      </c>
      <c r="M451">
        <v>0</v>
      </c>
      <c r="N451" t="s">
        <v>6426</v>
      </c>
      <c r="O451">
        <v>2719951</v>
      </c>
    </row>
    <row r="452" spans="1:15" x14ac:dyDescent="0.2">
      <c r="A452" t="s">
        <v>18482</v>
      </c>
      <c r="B452" t="s">
        <v>12324</v>
      </c>
      <c r="C452">
        <v>20.94</v>
      </c>
      <c r="D452">
        <v>0</v>
      </c>
      <c r="E452">
        <v>0</v>
      </c>
      <c r="F452">
        <v>0</v>
      </c>
      <c r="G452">
        <v>0</v>
      </c>
      <c r="H452" s="45">
        <v>14660.06</v>
      </c>
      <c r="I452" t="s">
        <v>17630</v>
      </c>
      <c r="J452" t="s">
        <v>169</v>
      </c>
      <c r="K452">
        <v>0</v>
      </c>
      <c r="L452" s="83">
        <v>43314</v>
      </c>
      <c r="M452">
        <v>0</v>
      </c>
      <c r="N452" t="s">
        <v>12366</v>
      </c>
      <c r="O452">
        <v>2576941</v>
      </c>
    </row>
    <row r="453" spans="1:15" x14ac:dyDescent="0.2">
      <c r="A453" t="s">
        <v>18486</v>
      </c>
      <c r="B453" t="s">
        <v>5396</v>
      </c>
      <c r="C453">
        <v>15.22</v>
      </c>
      <c r="D453">
        <v>0</v>
      </c>
      <c r="E453">
        <v>0</v>
      </c>
      <c r="F453">
        <v>0</v>
      </c>
      <c r="G453">
        <v>0</v>
      </c>
      <c r="H453">
        <v>-628.88</v>
      </c>
      <c r="I453" t="s">
        <v>17630</v>
      </c>
      <c r="J453" t="s">
        <v>164</v>
      </c>
      <c r="K453">
        <v>0</v>
      </c>
      <c r="L453" s="83">
        <v>43314</v>
      </c>
      <c r="M453">
        <v>0</v>
      </c>
      <c r="N453" t="s">
        <v>5476</v>
      </c>
      <c r="O453" t="s">
        <v>5477</v>
      </c>
    </row>
    <row r="454" spans="1:15" x14ac:dyDescent="0.2">
      <c r="A454" t="s">
        <v>18484</v>
      </c>
      <c r="B454" t="s">
        <v>1660</v>
      </c>
      <c r="C454">
        <v>88.09</v>
      </c>
      <c r="D454">
        <v>0</v>
      </c>
      <c r="E454">
        <v>0</v>
      </c>
      <c r="F454">
        <v>0</v>
      </c>
      <c r="G454">
        <v>0</v>
      </c>
      <c r="H454" s="45">
        <v>-6194.57</v>
      </c>
      <c r="I454" t="s">
        <v>17630</v>
      </c>
      <c r="J454" t="s">
        <v>188</v>
      </c>
      <c r="K454">
        <v>0</v>
      </c>
      <c r="L454" s="83">
        <v>43314</v>
      </c>
      <c r="M454">
        <v>0</v>
      </c>
      <c r="N454">
        <v>302491303</v>
      </c>
      <c r="O454">
        <v>2328603</v>
      </c>
    </row>
    <row r="455" spans="1:15" x14ac:dyDescent="0.2">
      <c r="A455" t="s">
        <v>18477</v>
      </c>
      <c r="B455" t="s">
        <v>15601</v>
      </c>
      <c r="C455">
        <v>62.55</v>
      </c>
      <c r="D455">
        <v>0</v>
      </c>
      <c r="E455">
        <v>0</v>
      </c>
      <c r="F455">
        <v>0</v>
      </c>
      <c r="G455">
        <v>0</v>
      </c>
      <c r="H455" s="45">
        <v>-9006.27</v>
      </c>
      <c r="I455" t="s">
        <v>17630</v>
      </c>
      <c r="J455" t="s">
        <v>200</v>
      </c>
      <c r="K455">
        <v>0</v>
      </c>
      <c r="L455" s="83">
        <v>43314</v>
      </c>
      <c r="M455">
        <v>0</v>
      </c>
      <c r="N455" t="s">
        <v>15645</v>
      </c>
      <c r="O455" t="s">
        <v>15646</v>
      </c>
    </row>
    <row r="456" spans="1:15" x14ac:dyDescent="0.2">
      <c r="A456" t="s">
        <v>18471</v>
      </c>
      <c r="B456" t="s">
        <v>212</v>
      </c>
      <c r="C456">
        <v>17.7</v>
      </c>
      <c r="D456">
        <v>0</v>
      </c>
      <c r="E456">
        <v>0</v>
      </c>
      <c r="F456">
        <v>0</v>
      </c>
      <c r="G456">
        <v>0</v>
      </c>
      <c r="H456" s="45">
        <v>8694.84</v>
      </c>
      <c r="I456" t="s">
        <v>17630</v>
      </c>
      <c r="J456" t="s">
        <v>190</v>
      </c>
      <c r="K456">
        <v>0</v>
      </c>
      <c r="L456" s="83">
        <v>43314</v>
      </c>
      <c r="M456">
        <v>0</v>
      </c>
      <c r="N456">
        <v>398433102</v>
      </c>
      <c r="O456">
        <v>2463344</v>
      </c>
    </row>
    <row r="457" spans="1:15" x14ac:dyDescent="0.2">
      <c r="A457" t="s">
        <v>18445</v>
      </c>
      <c r="B457" t="s">
        <v>3483</v>
      </c>
      <c r="C457">
        <v>37.9</v>
      </c>
      <c r="D457">
        <v>0</v>
      </c>
      <c r="E457">
        <v>0</v>
      </c>
      <c r="F457">
        <v>0</v>
      </c>
      <c r="G457">
        <v>0</v>
      </c>
      <c r="H457" s="45">
        <v>31894.44</v>
      </c>
      <c r="I457" t="s">
        <v>17573</v>
      </c>
      <c r="J457" t="s">
        <v>164</v>
      </c>
      <c r="K457">
        <v>0</v>
      </c>
      <c r="L457" s="83">
        <v>43314</v>
      </c>
      <c r="M457">
        <v>0</v>
      </c>
      <c r="N457">
        <v>362393100</v>
      </c>
      <c r="O457" t="s">
        <v>3506</v>
      </c>
    </row>
    <row r="458" spans="1:15" x14ac:dyDescent="0.2">
      <c r="A458" t="s">
        <v>18470</v>
      </c>
      <c r="B458" t="s">
        <v>4000</v>
      </c>
      <c r="C458">
        <v>18.12</v>
      </c>
      <c r="D458">
        <v>0</v>
      </c>
      <c r="E458">
        <v>0</v>
      </c>
      <c r="F458">
        <v>0</v>
      </c>
      <c r="G458">
        <v>0</v>
      </c>
      <c r="H458">
        <v>-101.29</v>
      </c>
      <c r="I458" t="s">
        <v>17630</v>
      </c>
      <c r="J458" t="s">
        <v>200</v>
      </c>
      <c r="K458">
        <v>0</v>
      </c>
      <c r="L458" s="83">
        <v>43314</v>
      </c>
      <c r="M458">
        <v>0</v>
      </c>
      <c r="N458">
        <v>410345102</v>
      </c>
      <c r="O458" t="s">
        <v>4031</v>
      </c>
    </row>
    <row r="459" spans="1:15" x14ac:dyDescent="0.2">
      <c r="A459" t="s">
        <v>18469</v>
      </c>
      <c r="B459" t="s">
        <v>16385</v>
      </c>
      <c r="C459">
        <v>24.93</v>
      </c>
      <c r="D459">
        <v>0</v>
      </c>
      <c r="E459">
        <v>0</v>
      </c>
      <c r="F459">
        <v>0</v>
      </c>
      <c r="G459">
        <v>0</v>
      </c>
      <c r="H459" s="45">
        <v>2119.27</v>
      </c>
      <c r="I459" t="s">
        <v>17630</v>
      </c>
      <c r="J459" t="s">
        <v>188</v>
      </c>
      <c r="K459">
        <v>0</v>
      </c>
      <c r="L459" s="83">
        <v>43314</v>
      </c>
      <c r="M459">
        <v>0</v>
      </c>
      <c r="N459" t="s">
        <v>16428</v>
      </c>
      <c r="O459" t="s">
        <v>16429</v>
      </c>
    </row>
    <row r="460" spans="1:15" x14ac:dyDescent="0.2">
      <c r="A460" t="s">
        <v>18495</v>
      </c>
      <c r="B460" t="s">
        <v>10334</v>
      </c>
      <c r="C460">
        <v>43.05</v>
      </c>
      <c r="D460">
        <v>0</v>
      </c>
      <c r="E460">
        <v>0</v>
      </c>
      <c r="F460">
        <v>0</v>
      </c>
      <c r="G460">
        <v>0</v>
      </c>
      <c r="H460" s="45">
        <v>2012.32</v>
      </c>
      <c r="I460" t="s">
        <v>17630</v>
      </c>
      <c r="J460" t="s">
        <v>186</v>
      </c>
      <c r="K460">
        <v>0</v>
      </c>
      <c r="L460" s="83">
        <v>43314</v>
      </c>
      <c r="M460">
        <v>0</v>
      </c>
      <c r="N460" t="s">
        <v>10363</v>
      </c>
      <c r="O460" t="s">
        <v>10364</v>
      </c>
    </row>
    <row r="461" spans="1:15" x14ac:dyDescent="0.2">
      <c r="A461" t="s">
        <v>18449</v>
      </c>
      <c r="B461" t="s">
        <v>5270</v>
      </c>
      <c r="C461">
        <v>29.98</v>
      </c>
      <c r="D461">
        <v>0</v>
      </c>
      <c r="E461">
        <v>0</v>
      </c>
      <c r="F461">
        <v>0</v>
      </c>
      <c r="G461">
        <v>0</v>
      </c>
      <c r="H461" s="45">
        <v>-26222.71</v>
      </c>
      <c r="I461" t="s">
        <v>17573</v>
      </c>
      <c r="J461" t="s">
        <v>169</v>
      </c>
      <c r="K461">
        <v>0</v>
      </c>
      <c r="L461" s="83">
        <v>43314</v>
      </c>
      <c r="M461">
        <v>0</v>
      </c>
      <c r="N461" t="s">
        <v>5353</v>
      </c>
      <c r="O461">
        <v>2418043</v>
      </c>
    </row>
    <row r="462" spans="1:15" x14ac:dyDescent="0.2">
      <c r="A462" t="s">
        <v>18458</v>
      </c>
      <c r="B462" t="s">
        <v>8380</v>
      </c>
      <c r="C462">
        <v>125.45</v>
      </c>
      <c r="D462">
        <v>0</v>
      </c>
      <c r="E462">
        <v>0</v>
      </c>
      <c r="F462">
        <v>0</v>
      </c>
      <c r="G462">
        <v>0</v>
      </c>
      <c r="H462" s="45">
        <v>-6962.68</v>
      </c>
      <c r="I462" t="s">
        <v>17630</v>
      </c>
      <c r="J462" t="s">
        <v>164</v>
      </c>
      <c r="K462">
        <v>0</v>
      </c>
      <c r="L462" s="83">
        <v>43314</v>
      </c>
      <c r="M462">
        <v>0</v>
      </c>
      <c r="N462">
        <v>443573100</v>
      </c>
      <c r="O462" t="s">
        <v>8451</v>
      </c>
    </row>
    <row r="463" spans="1:15" x14ac:dyDescent="0.2">
      <c r="A463" t="s">
        <v>18483</v>
      </c>
      <c r="B463" t="s">
        <v>88</v>
      </c>
      <c r="C463">
        <v>242.91</v>
      </c>
      <c r="D463">
        <v>0</v>
      </c>
      <c r="E463">
        <v>0</v>
      </c>
      <c r="F463">
        <v>0</v>
      </c>
      <c r="G463">
        <v>0</v>
      </c>
      <c r="H463" s="45">
        <v>-2234.0700000000002</v>
      </c>
      <c r="I463" t="s">
        <v>17630</v>
      </c>
      <c r="J463" t="s">
        <v>169</v>
      </c>
      <c r="K463">
        <v>0</v>
      </c>
      <c r="L463" s="83">
        <v>43314</v>
      </c>
      <c r="M463">
        <v>0</v>
      </c>
      <c r="N463" t="s">
        <v>202</v>
      </c>
      <c r="O463">
        <v>2459202</v>
      </c>
    </row>
    <row r="464" spans="1:15" x14ac:dyDescent="0.2">
      <c r="A464" t="s">
        <v>18461</v>
      </c>
      <c r="B464" t="s">
        <v>14752</v>
      </c>
      <c r="C464">
        <v>17.149999999999999</v>
      </c>
      <c r="D464">
        <v>0</v>
      </c>
      <c r="E464">
        <v>0</v>
      </c>
      <c r="F464">
        <v>0</v>
      </c>
      <c r="G464">
        <v>0</v>
      </c>
      <c r="H464" s="45">
        <v>39023.14</v>
      </c>
      <c r="I464" t="s">
        <v>17630</v>
      </c>
      <c r="J464" t="s">
        <v>182</v>
      </c>
      <c r="K464">
        <v>0</v>
      </c>
      <c r="L464" s="83">
        <v>43314</v>
      </c>
      <c r="M464">
        <v>0</v>
      </c>
      <c r="N464">
        <v>462044207</v>
      </c>
      <c r="O464" t="s">
        <v>14782</v>
      </c>
    </row>
    <row r="465" spans="1:15" x14ac:dyDescent="0.2">
      <c r="A465" t="s">
        <v>18463</v>
      </c>
      <c r="B465" t="s">
        <v>15097</v>
      </c>
      <c r="C465">
        <v>83.54</v>
      </c>
      <c r="D465">
        <v>0</v>
      </c>
      <c r="E465">
        <v>0</v>
      </c>
      <c r="F465">
        <v>0</v>
      </c>
      <c r="G465">
        <v>0</v>
      </c>
      <c r="H465" s="45">
        <v>10458.879999999999</v>
      </c>
      <c r="I465" t="s">
        <v>17630</v>
      </c>
      <c r="J465" t="s">
        <v>169</v>
      </c>
      <c r="K465">
        <v>0</v>
      </c>
      <c r="L465" s="83">
        <v>43314</v>
      </c>
      <c r="M465">
        <v>0</v>
      </c>
      <c r="N465">
        <v>450056106</v>
      </c>
      <c r="O465" t="s">
        <v>15124</v>
      </c>
    </row>
    <row r="466" spans="1:15" x14ac:dyDescent="0.2">
      <c r="A466" t="s">
        <v>18468</v>
      </c>
      <c r="B466" t="s">
        <v>1055</v>
      </c>
      <c r="C466">
        <v>221.24</v>
      </c>
      <c r="D466">
        <v>0</v>
      </c>
      <c r="E466">
        <v>0</v>
      </c>
      <c r="F466">
        <v>0</v>
      </c>
      <c r="G466">
        <v>0</v>
      </c>
      <c r="H466" s="45">
        <v>-6584.29</v>
      </c>
      <c r="I466" t="s">
        <v>17630</v>
      </c>
      <c r="J466" t="s">
        <v>164</v>
      </c>
      <c r="K466">
        <v>0</v>
      </c>
      <c r="L466" s="83">
        <v>43314</v>
      </c>
      <c r="M466">
        <v>0</v>
      </c>
      <c r="N466">
        <v>537008104</v>
      </c>
      <c r="O466">
        <v>2531832</v>
      </c>
    </row>
    <row r="467" spans="1:15" x14ac:dyDescent="0.2">
      <c r="A467" t="s">
        <v>18488</v>
      </c>
      <c r="B467" t="s">
        <v>16474</v>
      </c>
      <c r="C467">
        <v>24.1</v>
      </c>
      <c r="D467">
        <v>0</v>
      </c>
      <c r="E467">
        <v>0</v>
      </c>
      <c r="F467">
        <v>0</v>
      </c>
      <c r="G467">
        <v>0</v>
      </c>
      <c r="H467" s="45">
        <v>1868.62</v>
      </c>
      <c r="I467" t="s">
        <v>17630</v>
      </c>
      <c r="J467" t="s">
        <v>164</v>
      </c>
      <c r="K467">
        <v>0</v>
      </c>
      <c r="L467" s="83">
        <v>43314</v>
      </c>
      <c r="M467">
        <v>0</v>
      </c>
      <c r="N467">
        <v>538146101</v>
      </c>
      <c r="O467">
        <v>2577052</v>
      </c>
    </row>
    <row r="468" spans="1:15" x14ac:dyDescent="0.2">
      <c r="A468" t="s">
        <v>18479</v>
      </c>
      <c r="B468" t="s">
        <v>5393</v>
      </c>
      <c r="C468">
        <v>15.45</v>
      </c>
      <c r="D468">
        <v>0</v>
      </c>
      <c r="E468">
        <v>0</v>
      </c>
      <c r="F468">
        <v>0</v>
      </c>
      <c r="G468">
        <v>0</v>
      </c>
      <c r="H468" s="45">
        <v>-25070.43</v>
      </c>
      <c r="I468" t="s">
        <v>17630</v>
      </c>
      <c r="J468" t="s">
        <v>200</v>
      </c>
      <c r="K468">
        <v>0</v>
      </c>
      <c r="L468" s="83">
        <v>43314</v>
      </c>
      <c r="M468">
        <v>0</v>
      </c>
      <c r="N468">
        <v>531465102</v>
      </c>
      <c r="O468" t="s">
        <v>5498</v>
      </c>
    </row>
    <row r="469" spans="1:15" x14ac:dyDescent="0.2">
      <c r="A469" t="s">
        <v>18487</v>
      </c>
      <c r="B469" t="s">
        <v>2230</v>
      </c>
      <c r="C469">
        <v>63.09</v>
      </c>
      <c r="D469">
        <v>0</v>
      </c>
      <c r="E469">
        <v>0</v>
      </c>
      <c r="F469">
        <v>0</v>
      </c>
      <c r="G469">
        <v>0</v>
      </c>
      <c r="H469">
        <v>-38.56</v>
      </c>
      <c r="I469" t="s">
        <v>17630</v>
      </c>
      <c r="J469" t="s">
        <v>164</v>
      </c>
      <c r="K469">
        <v>0</v>
      </c>
      <c r="L469" s="83">
        <v>43314</v>
      </c>
      <c r="M469">
        <v>0</v>
      </c>
      <c r="N469">
        <v>564563104</v>
      </c>
      <c r="O469">
        <v>2825308</v>
      </c>
    </row>
    <row r="470" spans="1:15" x14ac:dyDescent="0.2">
      <c r="A470" t="s">
        <v>18491</v>
      </c>
      <c r="B470" t="s">
        <v>11166</v>
      </c>
      <c r="C470">
        <v>19.170000000000002</v>
      </c>
      <c r="D470">
        <v>0</v>
      </c>
      <c r="E470">
        <v>0</v>
      </c>
      <c r="F470">
        <v>0</v>
      </c>
      <c r="G470">
        <v>0</v>
      </c>
      <c r="H470" s="45">
        <v>6476.64</v>
      </c>
      <c r="I470" t="s">
        <v>17630</v>
      </c>
      <c r="J470" t="s">
        <v>190</v>
      </c>
      <c r="K470">
        <v>0</v>
      </c>
      <c r="L470" s="83">
        <v>43314</v>
      </c>
      <c r="M470">
        <v>0</v>
      </c>
      <c r="N470" t="s">
        <v>11229</v>
      </c>
      <c r="O470" t="s">
        <v>11230</v>
      </c>
    </row>
    <row r="471" spans="1:15" x14ac:dyDescent="0.2">
      <c r="A471" t="s">
        <v>18497</v>
      </c>
      <c r="B471" t="s">
        <v>3663</v>
      </c>
      <c r="C471">
        <v>59.1</v>
      </c>
      <c r="D471">
        <v>0</v>
      </c>
      <c r="E471">
        <v>0</v>
      </c>
      <c r="F471">
        <v>0</v>
      </c>
      <c r="G471">
        <v>0</v>
      </c>
      <c r="H471">
        <v>-286.37</v>
      </c>
      <c r="I471" t="s">
        <v>17630</v>
      </c>
      <c r="J471" t="s">
        <v>169</v>
      </c>
      <c r="K471">
        <v>0</v>
      </c>
      <c r="L471" s="83">
        <v>43314</v>
      </c>
      <c r="M471">
        <v>0</v>
      </c>
      <c r="N471" t="s">
        <v>3670</v>
      </c>
      <c r="O471" t="s">
        <v>3671</v>
      </c>
    </row>
    <row r="472" spans="1:15" x14ac:dyDescent="0.2">
      <c r="A472" t="s">
        <v>18443</v>
      </c>
      <c r="B472" t="s">
        <v>2393</v>
      </c>
      <c r="C472">
        <v>32.380000000000003</v>
      </c>
      <c r="D472">
        <v>0</v>
      </c>
      <c r="E472">
        <v>0</v>
      </c>
      <c r="F472">
        <v>0</v>
      </c>
      <c r="G472">
        <v>0</v>
      </c>
      <c r="H472" s="45">
        <v>35511.65</v>
      </c>
      <c r="I472" t="s">
        <v>17573</v>
      </c>
      <c r="J472" t="s">
        <v>182</v>
      </c>
      <c r="K472">
        <v>0</v>
      </c>
      <c r="L472" s="83">
        <v>43314</v>
      </c>
      <c r="M472">
        <v>0</v>
      </c>
      <c r="N472">
        <v>655044105</v>
      </c>
      <c r="O472">
        <v>2640761</v>
      </c>
    </row>
    <row r="473" spans="1:15" x14ac:dyDescent="0.2">
      <c r="A473" t="s">
        <v>18459</v>
      </c>
      <c r="B473" t="s">
        <v>3185</v>
      </c>
      <c r="C473">
        <v>74.599999999999994</v>
      </c>
      <c r="D473">
        <v>0</v>
      </c>
      <c r="E473">
        <v>0</v>
      </c>
      <c r="F473">
        <v>0</v>
      </c>
      <c r="G473">
        <v>0</v>
      </c>
      <c r="H473" s="45">
        <v>-34129.870000000003</v>
      </c>
      <c r="I473" t="s">
        <v>17630</v>
      </c>
      <c r="J473" t="s">
        <v>190</v>
      </c>
      <c r="K473">
        <v>0</v>
      </c>
      <c r="L473" s="83">
        <v>43314</v>
      </c>
      <c r="M473">
        <v>0</v>
      </c>
      <c r="N473" t="s">
        <v>3317</v>
      </c>
      <c r="O473">
        <v>2951292</v>
      </c>
    </row>
    <row r="474" spans="1:15" x14ac:dyDescent="0.2">
      <c r="A474" t="s">
        <v>18475</v>
      </c>
      <c r="B474" t="s">
        <v>4656</v>
      </c>
      <c r="C474">
        <v>52.39</v>
      </c>
      <c r="D474">
        <v>0</v>
      </c>
      <c r="E474">
        <v>0</v>
      </c>
      <c r="F474">
        <v>0</v>
      </c>
      <c r="G474">
        <v>0</v>
      </c>
      <c r="H474" s="45">
        <v>-18042.07</v>
      </c>
      <c r="I474" t="s">
        <v>17630</v>
      </c>
      <c r="J474" t="s">
        <v>164</v>
      </c>
      <c r="K474">
        <v>0</v>
      </c>
      <c r="L474" s="83">
        <v>43314</v>
      </c>
      <c r="M474">
        <v>0</v>
      </c>
      <c r="N474" t="s">
        <v>4793</v>
      </c>
      <c r="O474">
        <v>2475060</v>
      </c>
    </row>
    <row r="475" spans="1:15" x14ac:dyDescent="0.2">
      <c r="A475" t="s">
        <v>18472</v>
      </c>
      <c r="B475" t="s">
        <v>13533</v>
      </c>
      <c r="C475">
        <v>27.33</v>
      </c>
      <c r="D475">
        <v>0</v>
      </c>
      <c r="E475">
        <v>0</v>
      </c>
      <c r="F475">
        <v>0</v>
      </c>
      <c r="G475">
        <v>0</v>
      </c>
      <c r="H475" s="45">
        <v>-7153.87</v>
      </c>
      <c r="I475" t="s">
        <v>17630</v>
      </c>
      <c r="J475" t="s">
        <v>169</v>
      </c>
      <c r="K475">
        <v>0</v>
      </c>
      <c r="L475" s="83">
        <v>43314</v>
      </c>
      <c r="M475">
        <v>0</v>
      </c>
      <c r="N475" t="s">
        <v>13604</v>
      </c>
      <c r="O475" t="s">
        <v>13605</v>
      </c>
    </row>
    <row r="476" spans="1:15" x14ac:dyDescent="0.2">
      <c r="A476" t="s">
        <v>18480</v>
      </c>
      <c r="B476" t="s">
        <v>12329</v>
      </c>
      <c r="C476">
        <v>28.05</v>
      </c>
      <c r="D476">
        <v>0</v>
      </c>
      <c r="E476">
        <v>0</v>
      </c>
      <c r="F476">
        <v>0</v>
      </c>
      <c r="G476">
        <v>0</v>
      </c>
      <c r="H476" s="45">
        <v>-5828.97</v>
      </c>
      <c r="I476" t="s">
        <v>17630</v>
      </c>
      <c r="J476" t="s">
        <v>164</v>
      </c>
      <c r="K476">
        <v>0</v>
      </c>
      <c r="L476" s="83">
        <v>43314</v>
      </c>
      <c r="M476">
        <v>0</v>
      </c>
      <c r="N476" t="s">
        <v>177</v>
      </c>
      <c r="O476">
        <v>2577740</v>
      </c>
    </row>
    <row r="477" spans="1:15" x14ac:dyDescent="0.2">
      <c r="A477" t="s">
        <v>18496</v>
      </c>
      <c r="B477" t="s">
        <v>13703</v>
      </c>
      <c r="C477">
        <v>125.13</v>
      </c>
      <c r="D477">
        <v>0</v>
      </c>
      <c r="E477">
        <v>0</v>
      </c>
      <c r="F477">
        <v>0</v>
      </c>
      <c r="G477">
        <v>0</v>
      </c>
      <c r="H477" s="45">
        <v>4065.36</v>
      </c>
      <c r="I477" t="s">
        <v>17630</v>
      </c>
      <c r="J477" t="s">
        <v>200</v>
      </c>
      <c r="K477">
        <v>0</v>
      </c>
      <c r="L477" s="83">
        <v>43314</v>
      </c>
      <c r="M477">
        <v>0</v>
      </c>
      <c r="N477" t="s">
        <v>177</v>
      </c>
      <c r="O477" t="s">
        <v>13795</v>
      </c>
    </row>
    <row r="478" spans="1:15" x14ac:dyDescent="0.2">
      <c r="A478" t="s">
        <v>18444</v>
      </c>
      <c r="B478" t="s">
        <v>2695</v>
      </c>
      <c r="C478">
        <v>23.91</v>
      </c>
      <c r="D478">
        <v>0</v>
      </c>
      <c r="E478">
        <v>0</v>
      </c>
      <c r="F478">
        <v>0</v>
      </c>
      <c r="G478">
        <v>0</v>
      </c>
      <c r="H478" s="45">
        <v>-17708.830000000002</v>
      </c>
      <c r="I478" t="s">
        <v>17573</v>
      </c>
      <c r="J478" t="s">
        <v>8017</v>
      </c>
      <c r="K478">
        <v>0</v>
      </c>
      <c r="L478" s="83">
        <v>43314</v>
      </c>
      <c r="M478">
        <v>0</v>
      </c>
      <c r="N478" t="s">
        <v>2784</v>
      </c>
      <c r="O478" t="s">
        <v>2785</v>
      </c>
    </row>
    <row r="479" spans="1:15" x14ac:dyDescent="0.2">
      <c r="A479" t="s">
        <v>18492</v>
      </c>
      <c r="B479" t="s">
        <v>10856</v>
      </c>
      <c r="C479">
        <v>34.85</v>
      </c>
      <c r="D479">
        <v>0</v>
      </c>
      <c r="E479">
        <v>0</v>
      </c>
      <c r="F479">
        <v>0</v>
      </c>
      <c r="G479">
        <v>0</v>
      </c>
      <c r="H479" s="45">
        <v>-19547.05</v>
      </c>
      <c r="I479" t="s">
        <v>17630</v>
      </c>
      <c r="J479" t="s">
        <v>200</v>
      </c>
      <c r="K479">
        <v>0</v>
      </c>
      <c r="L479" s="83">
        <v>43314</v>
      </c>
      <c r="M479">
        <v>0</v>
      </c>
      <c r="N479" t="s">
        <v>10920</v>
      </c>
      <c r="O479">
        <v>2919290</v>
      </c>
    </row>
    <row r="480" spans="1:15" x14ac:dyDescent="0.2">
      <c r="A480" t="s">
        <v>18500</v>
      </c>
      <c r="B480" t="s">
        <v>2489</v>
      </c>
      <c r="C480">
        <v>123.75</v>
      </c>
      <c r="D480">
        <v>0</v>
      </c>
      <c r="E480">
        <v>0</v>
      </c>
      <c r="F480">
        <v>0</v>
      </c>
      <c r="G480">
        <v>0</v>
      </c>
      <c r="H480" s="45">
        <v>18896.78</v>
      </c>
      <c r="I480" t="s">
        <v>17630</v>
      </c>
      <c r="J480" t="s">
        <v>200</v>
      </c>
      <c r="K480">
        <v>0</v>
      </c>
      <c r="L480" s="83">
        <v>43314</v>
      </c>
      <c r="M480">
        <v>0</v>
      </c>
      <c r="N480" t="s">
        <v>177</v>
      </c>
      <c r="O480" t="s">
        <v>2558</v>
      </c>
    </row>
    <row r="481" spans="1:15" x14ac:dyDescent="0.2">
      <c r="A481" t="s">
        <v>18489</v>
      </c>
      <c r="B481" t="s">
        <v>851</v>
      </c>
      <c r="C481">
        <v>86.87</v>
      </c>
      <c r="D481">
        <v>0</v>
      </c>
      <c r="E481">
        <v>0</v>
      </c>
      <c r="F481">
        <v>0</v>
      </c>
      <c r="G481">
        <v>0</v>
      </c>
      <c r="H481" s="45">
        <v>1169.02</v>
      </c>
      <c r="I481" t="s">
        <v>17630</v>
      </c>
      <c r="J481" t="s">
        <v>190</v>
      </c>
      <c r="K481">
        <v>0</v>
      </c>
      <c r="L481" s="83">
        <v>43314</v>
      </c>
      <c r="M481">
        <v>0</v>
      </c>
      <c r="N481">
        <v>848574109</v>
      </c>
      <c r="O481" t="s">
        <v>1350</v>
      </c>
    </row>
    <row r="482" spans="1:15" x14ac:dyDescent="0.2">
      <c r="A482" t="s">
        <v>18474</v>
      </c>
      <c r="B482" t="s">
        <v>11273</v>
      </c>
      <c r="C482">
        <v>70.92</v>
      </c>
      <c r="D482">
        <v>0</v>
      </c>
      <c r="E482">
        <v>0</v>
      </c>
      <c r="F482">
        <v>0</v>
      </c>
      <c r="G482">
        <v>0</v>
      </c>
      <c r="H482" s="45">
        <v>1675.27</v>
      </c>
      <c r="I482" t="s">
        <v>17630</v>
      </c>
      <c r="J482" t="s">
        <v>164</v>
      </c>
      <c r="K482">
        <v>0</v>
      </c>
      <c r="L482" s="83">
        <v>43314</v>
      </c>
      <c r="M482">
        <v>0</v>
      </c>
      <c r="N482">
        <v>852234103</v>
      </c>
      <c r="O482" t="s">
        <v>11347</v>
      </c>
    </row>
    <row r="483" spans="1:15" x14ac:dyDescent="0.2">
      <c r="A483" t="s">
        <v>18490</v>
      </c>
      <c r="B483" t="s">
        <v>2680</v>
      </c>
      <c r="C483">
        <v>52.77</v>
      </c>
      <c r="D483">
        <v>0</v>
      </c>
      <c r="E483">
        <v>0</v>
      </c>
      <c r="F483">
        <v>0</v>
      </c>
      <c r="G483">
        <v>0</v>
      </c>
      <c r="H483" s="45">
        <v>-12554.75</v>
      </c>
      <c r="I483" t="s">
        <v>17630</v>
      </c>
      <c r="J483" t="s">
        <v>164</v>
      </c>
      <c r="K483">
        <v>0</v>
      </c>
      <c r="L483" s="83">
        <v>43314</v>
      </c>
      <c r="M483">
        <v>0</v>
      </c>
      <c r="N483">
        <v>825690100</v>
      </c>
      <c r="O483" t="s">
        <v>2794</v>
      </c>
    </row>
    <row r="484" spans="1:15" x14ac:dyDescent="0.2">
      <c r="A484" t="s">
        <v>18502</v>
      </c>
      <c r="B484" t="s">
        <v>3550</v>
      </c>
      <c r="C484">
        <v>22.44</v>
      </c>
      <c r="D484">
        <v>0</v>
      </c>
      <c r="E484">
        <v>0</v>
      </c>
      <c r="F484">
        <v>0</v>
      </c>
      <c r="G484">
        <v>0</v>
      </c>
      <c r="H484" s="45">
        <v>8462.24</v>
      </c>
      <c r="I484" t="s">
        <v>17630</v>
      </c>
      <c r="J484" t="s">
        <v>164</v>
      </c>
      <c r="K484">
        <v>0</v>
      </c>
      <c r="L484" s="83">
        <v>43314</v>
      </c>
      <c r="M484">
        <v>0</v>
      </c>
      <c r="N484" t="s">
        <v>177</v>
      </c>
      <c r="O484" t="s">
        <v>3580</v>
      </c>
    </row>
    <row r="485" spans="1:15" x14ac:dyDescent="0.2">
      <c r="A485" t="s">
        <v>18455</v>
      </c>
      <c r="B485" t="s">
        <v>18207</v>
      </c>
      <c r="C485">
        <v>39.9</v>
      </c>
      <c r="D485">
        <v>0</v>
      </c>
      <c r="E485">
        <v>0</v>
      </c>
      <c r="F485">
        <v>0</v>
      </c>
      <c r="G485">
        <v>0</v>
      </c>
      <c r="H485" s="45">
        <v>-12783.66</v>
      </c>
      <c r="I485" t="s">
        <v>17630</v>
      </c>
      <c r="J485" t="s">
        <v>169</v>
      </c>
      <c r="K485">
        <v>0</v>
      </c>
      <c r="L485" s="83">
        <v>43314</v>
      </c>
      <c r="M485">
        <v>0</v>
      </c>
      <c r="N485">
        <v>852312305</v>
      </c>
      <c r="O485">
        <v>2836292</v>
      </c>
    </row>
    <row r="486" spans="1:15" x14ac:dyDescent="0.2">
      <c r="A486" t="s">
        <v>18507</v>
      </c>
      <c r="B486" t="s">
        <v>4947</v>
      </c>
      <c r="C486">
        <v>20.77</v>
      </c>
      <c r="D486">
        <v>0</v>
      </c>
      <c r="E486">
        <v>0</v>
      </c>
      <c r="F486">
        <v>0</v>
      </c>
      <c r="G486">
        <v>0</v>
      </c>
      <c r="H486" s="45">
        <v>-3285.6</v>
      </c>
      <c r="I486" t="s">
        <v>17630</v>
      </c>
      <c r="J486" t="s">
        <v>188</v>
      </c>
      <c r="K486">
        <v>0</v>
      </c>
      <c r="L486" s="83">
        <v>43314</v>
      </c>
      <c r="M486">
        <v>0</v>
      </c>
      <c r="N486" t="s">
        <v>5071</v>
      </c>
      <c r="O486" t="s">
        <v>5072</v>
      </c>
    </row>
    <row r="487" spans="1:15" x14ac:dyDescent="0.2">
      <c r="A487" t="s">
        <v>18457</v>
      </c>
      <c r="B487" t="s">
        <v>7017</v>
      </c>
      <c r="C487">
        <v>66</v>
      </c>
      <c r="D487">
        <v>0</v>
      </c>
      <c r="E487">
        <v>0</v>
      </c>
      <c r="F487">
        <v>0</v>
      </c>
      <c r="G487">
        <v>0</v>
      </c>
      <c r="H487" s="45">
        <v>-6522.98</v>
      </c>
      <c r="I487" t="s">
        <v>17630</v>
      </c>
      <c r="J487" t="s">
        <v>169</v>
      </c>
      <c r="K487">
        <v>0</v>
      </c>
      <c r="L487" s="83">
        <v>43314</v>
      </c>
      <c r="M487">
        <v>0</v>
      </c>
      <c r="N487" t="s">
        <v>7094</v>
      </c>
      <c r="O487" t="s">
        <v>7095</v>
      </c>
    </row>
    <row r="488" spans="1:15" x14ac:dyDescent="0.2">
      <c r="A488" t="s">
        <v>18447</v>
      </c>
      <c r="B488" t="s">
        <v>5269</v>
      </c>
      <c r="C488">
        <v>30.454999999999998</v>
      </c>
      <c r="D488">
        <v>0</v>
      </c>
      <c r="E488">
        <v>0</v>
      </c>
      <c r="F488">
        <v>0</v>
      </c>
      <c r="G488">
        <v>0</v>
      </c>
      <c r="H488" s="45">
        <v>-22940.15</v>
      </c>
      <c r="I488" t="s">
        <v>17573</v>
      </c>
      <c r="J488" t="s">
        <v>448</v>
      </c>
      <c r="K488">
        <v>0</v>
      </c>
      <c r="L488" s="83">
        <v>43314</v>
      </c>
      <c r="M488">
        <v>0</v>
      </c>
      <c r="N488">
        <v>879433829</v>
      </c>
      <c r="O488" t="s">
        <v>5378</v>
      </c>
    </row>
    <row r="489" spans="1:15" x14ac:dyDescent="0.2">
      <c r="A489" t="s">
        <v>18498</v>
      </c>
      <c r="B489" t="s">
        <v>18209</v>
      </c>
      <c r="C489">
        <v>19.97</v>
      </c>
      <c r="D489">
        <v>0</v>
      </c>
      <c r="E489">
        <v>0</v>
      </c>
      <c r="F489">
        <v>0</v>
      </c>
      <c r="G489">
        <v>0</v>
      </c>
      <c r="H489" s="45">
        <v>5937.9</v>
      </c>
      <c r="I489" t="s">
        <v>17630</v>
      </c>
      <c r="J489" t="s">
        <v>200</v>
      </c>
      <c r="K489">
        <v>0</v>
      </c>
      <c r="L489" s="83">
        <v>43314</v>
      </c>
      <c r="M489">
        <v>0</v>
      </c>
      <c r="N489" t="s">
        <v>18316</v>
      </c>
      <c r="O489" t="s">
        <v>18317</v>
      </c>
    </row>
    <row r="490" spans="1:15" x14ac:dyDescent="0.2">
      <c r="A490" t="s">
        <v>18467</v>
      </c>
      <c r="B490" t="s">
        <v>1793</v>
      </c>
      <c r="C490">
        <v>54.07</v>
      </c>
      <c r="D490">
        <v>0</v>
      </c>
      <c r="E490">
        <v>0</v>
      </c>
      <c r="F490">
        <v>0</v>
      </c>
      <c r="G490">
        <v>0</v>
      </c>
      <c r="H490" s="45">
        <v>-26498.77</v>
      </c>
      <c r="I490" t="s">
        <v>17630</v>
      </c>
      <c r="J490" t="s">
        <v>200</v>
      </c>
      <c r="K490">
        <v>0</v>
      </c>
      <c r="L490" s="83">
        <v>43314</v>
      </c>
      <c r="M490">
        <v>0</v>
      </c>
      <c r="N490">
        <v>896945201</v>
      </c>
      <c r="O490" t="s">
        <v>1962</v>
      </c>
    </row>
    <row r="491" spans="1:15" x14ac:dyDescent="0.2">
      <c r="A491" t="s">
        <v>18473</v>
      </c>
      <c r="B491" t="s">
        <v>1557</v>
      </c>
      <c r="C491">
        <v>39.06</v>
      </c>
      <c r="D491">
        <v>0</v>
      </c>
      <c r="E491">
        <v>0</v>
      </c>
      <c r="F491">
        <v>0</v>
      </c>
      <c r="G491">
        <v>0</v>
      </c>
      <c r="H491" s="45">
        <v>6165.69</v>
      </c>
      <c r="I491" t="s">
        <v>17630</v>
      </c>
      <c r="J491" t="s">
        <v>164</v>
      </c>
      <c r="K491">
        <v>0</v>
      </c>
      <c r="L491" s="83">
        <v>43314</v>
      </c>
      <c r="M491">
        <v>0</v>
      </c>
      <c r="N491">
        <v>896239100</v>
      </c>
      <c r="O491">
        <v>2903958</v>
      </c>
    </row>
    <row r="492" spans="1:15" x14ac:dyDescent="0.2">
      <c r="A492" t="s">
        <v>18446</v>
      </c>
      <c r="B492" t="s">
        <v>13882</v>
      </c>
      <c r="C492">
        <v>36.72</v>
      </c>
      <c r="D492">
        <v>0</v>
      </c>
      <c r="E492">
        <v>0</v>
      </c>
      <c r="F492">
        <v>0</v>
      </c>
      <c r="G492">
        <v>0</v>
      </c>
      <c r="H492" s="45">
        <v>-6190.98</v>
      </c>
      <c r="I492" t="s">
        <v>17573</v>
      </c>
      <c r="J492" t="s">
        <v>190</v>
      </c>
      <c r="K492">
        <v>0</v>
      </c>
      <c r="L492" s="83">
        <v>43314</v>
      </c>
      <c r="M492">
        <v>0</v>
      </c>
      <c r="N492" t="s">
        <v>177</v>
      </c>
      <c r="O492" t="s">
        <v>13942</v>
      </c>
    </row>
    <row r="493" spans="1:15" x14ac:dyDescent="0.2">
      <c r="A493" t="s">
        <v>18465</v>
      </c>
      <c r="B493" t="s">
        <v>2004</v>
      </c>
      <c r="C493">
        <v>341.99</v>
      </c>
      <c r="D493">
        <v>0</v>
      </c>
      <c r="E493">
        <v>0</v>
      </c>
      <c r="F493">
        <v>0</v>
      </c>
      <c r="G493">
        <v>0</v>
      </c>
      <c r="H493" s="45">
        <v>-9706.5300000000007</v>
      </c>
      <c r="I493" t="s">
        <v>17630</v>
      </c>
      <c r="J493" t="s">
        <v>200</v>
      </c>
      <c r="K493">
        <v>0</v>
      </c>
      <c r="L493" s="83">
        <v>43314</v>
      </c>
      <c r="M493">
        <v>0</v>
      </c>
      <c r="N493" t="s">
        <v>2065</v>
      </c>
      <c r="O493" t="s">
        <v>2066</v>
      </c>
    </row>
    <row r="494" spans="1:15" x14ac:dyDescent="0.2">
      <c r="A494" t="s">
        <v>18450</v>
      </c>
      <c r="B494" t="s">
        <v>2599</v>
      </c>
      <c r="C494">
        <v>43.104999999999997</v>
      </c>
      <c r="D494">
        <v>0</v>
      </c>
      <c r="E494">
        <v>0</v>
      </c>
      <c r="F494">
        <v>0</v>
      </c>
      <c r="G494">
        <v>0</v>
      </c>
      <c r="H494" s="45">
        <v>20422.47</v>
      </c>
      <c r="I494" t="s">
        <v>17573</v>
      </c>
      <c r="J494" t="s">
        <v>448</v>
      </c>
      <c r="K494">
        <v>0</v>
      </c>
      <c r="L494" s="83">
        <v>43314</v>
      </c>
      <c r="M494">
        <v>0</v>
      </c>
      <c r="N494">
        <v>911684108</v>
      </c>
      <c r="O494">
        <v>2918996</v>
      </c>
    </row>
    <row r="495" spans="1:15" x14ac:dyDescent="0.2">
      <c r="A495" t="s">
        <v>18478</v>
      </c>
      <c r="B495" t="s">
        <v>12611</v>
      </c>
      <c r="C495">
        <v>31.15</v>
      </c>
      <c r="D495">
        <v>0</v>
      </c>
      <c r="E495">
        <v>0</v>
      </c>
      <c r="F495">
        <v>0</v>
      </c>
      <c r="G495">
        <v>0</v>
      </c>
      <c r="H495" s="45">
        <v>1749.4</v>
      </c>
      <c r="I495" t="s">
        <v>17630</v>
      </c>
      <c r="J495" t="s">
        <v>448</v>
      </c>
      <c r="K495">
        <v>0</v>
      </c>
      <c r="L495" s="83">
        <v>43314</v>
      </c>
      <c r="M495">
        <v>0</v>
      </c>
      <c r="N495" t="s">
        <v>12717</v>
      </c>
      <c r="O495" t="s">
        <v>12718</v>
      </c>
    </row>
    <row r="496" spans="1:15" x14ac:dyDescent="0.2">
      <c r="A496" t="s">
        <v>18460</v>
      </c>
      <c r="B496" t="s">
        <v>16586</v>
      </c>
      <c r="C496">
        <v>19.16</v>
      </c>
      <c r="D496">
        <v>0</v>
      </c>
      <c r="E496">
        <v>0</v>
      </c>
      <c r="F496">
        <v>0</v>
      </c>
      <c r="G496">
        <v>0</v>
      </c>
      <c r="H496">
        <v>488.6</v>
      </c>
      <c r="I496" t="s">
        <v>17630</v>
      </c>
      <c r="J496" t="s">
        <v>182</v>
      </c>
      <c r="K496">
        <v>0</v>
      </c>
      <c r="L496" s="83">
        <v>43314</v>
      </c>
      <c r="M496">
        <v>0</v>
      </c>
      <c r="N496" t="s">
        <v>16662</v>
      </c>
      <c r="O496" t="s">
        <v>16663</v>
      </c>
    </row>
    <row r="497" spans="1:15" x14ac:dyDescent="0.2">
      <c r="A497" t="s">
        <v>18499</v>
      </c>
      <c r="B497" t="s">
        <v>2095</v>
      </c>
      <c r="C497">
        <v>153.29</v>
      </c>
      <c r="D497">
        <v>0</v>
      </c>
      <c r="E497">
        <v>0</v>
      </c>
      <c r="F497">
        <v>0</v>
      </c>
      <c r="G497">
        <v>0</v>
      </c>
      <c r="H497" s="45">
        <v>6068.79</v>
      </c>
      <c r="I497" t="s">
        <v>17630</v>
      </c>
      <c r="J497" t="s">
        <v>200</v>
      </c>
      <c r="K497">
        <v>0</v>
      </c>
      <c r="L497" s="83">
        <v>43314</v>
      </c>
      <c r="M497">
        <v>0</v>
      </c>
      <c r="N497">
        <v>983134107</v>
      </c>
      <c r="O497">
        <v>2963811</v>
      </c>
    </row>
    <row r="498" spans="1:15" x14ac:dyDescent="0.2">
      <c r="A498" t="s">
        <v>18454</v>
      </c>
      <c r="B498" t="s">
        <v>4173</v>
      </c>
      <c r="C498">
        <v>31.49</v>
      </c>
      <c r="D498">
        <v>0</v>
      </c>
      <c r="E498">
        <v>0</v>
      </c>
      <c r="F498">
        <v>0</v>
      </c>
      <c r="G498">
        <v>0</v>
      </c>
      <c r="H498" s="45">
        <v>20947.5</v>
      </c>
      <c r="I498" t="s">
        <v>17630</v>
      </c>
      <c r="J498" t="s">
        <v>188</v>
      </c>
      <c r="K498">
        <v>0</v>
      </c>
      <c r="L498" s="83">
        <v>43314</v>
      </c>
      <c r="M498">
        <v>0</v>
      </c>
      <c r="N498">
        <v>912909108</v>
      </c>
      <c r="O498">
        <v>2824770</v>
      </c>
    </row>
    <row r="499" spans="1:15" x14ac:dyDescent="0.2">
      <c r="A499" t="s">
        <v>18508</v>
      </c>
      <c r="B499" t="s">
        <v>2864</v>
      </c>
      <c r="C499">
        <v>26.8</v>
      </c>
      <c r="D499">
        <v>0</v>
      </c>
      <c r="E499">
        <v>0</v>
      </c>
      <c r="F499">
        <v>0</v>
      </c>
      <c r="G499">
        <v>0</v>
      </c>
      <c r="H499" s="45">
        <v>-9246.2099999999991</v>
      </c>
      <c r="I499" t="s">
        <v>17630</v>
      </c>
      <c r="J499" t="s">
        <v>169</v>
      </c>
      <c r="K499">
        <v>0</v>
      </c>
      <c r="L499" s="83">
        <v>43314</v>
      </c>
      <c r="M499">
        <v>0</v>
      </c>
      <c r="N499" t="s">
        <v>3030</v>
      </c>
      <c r="O499" t="s">
        <v>3031</v>
      </c>
    </row>
    <row r="500" spans="1:15" x14ac:dyDescent="0.2">
      <c r="A500" t="s">
        <v>18501</v>
      </c>
      <c r="B500" t="s">
        <v>8189</v>
      </c>
      <c r="C500">
        <v>35.33</v>
      </c>
      <c r="D500">
        <v>0</v>
      </c>
      <c r="E500">
        <v>0</v>
      </c>
      <c r="F500">
        <v>0</v>
      </c>
      <c r="G500">
        <v>0</v>
      </c>
      <c r="H500" s="45">
        <v>-7295.59</v>
      </c>
      <c r="I500" t="s">
        <v>17630</v>
      </c>
      <c r="J500" t="s">
        <v>200</v>
      </c>
      <c r="K500">
        <v>0</v>
      </c>
      <c r="L500" s="83">
        <v>43314</v>
      </c>
      <c r="M500">
        <v>0</v>
      </c>
      <c r="N500" t="s">
        <v>7593</v>
      </c>
      <c r="O500" t="s">
        <v>7594</v>
      </c>
    </row>
    <row r="501" spans="1:15" x14ac:dyDescent="0.2">
      <c r="A501" t="s">
        <v>18522</v>
      </c>
      <c r="B501" t="s">
        <v>18522</v>
      </c>
      <c r="C501">
        <v>1.5</v>
      </c>
      <c r="D501">
        <v>0</v>
      </c>
      <c r="E501">
        <v>0</v>
      </c>
      <c r="F501">
        <v>0</v>
      </c>
      <c r="G501">
        <v>0</v>
      </c>
      <c r="H501" s="45">
        <v>-15612.95</v>
      </c>
      <c r="I501" t="s">
        <v>7560</v>
      </c>
      <c r="J501" t="s">
        <v>164</v>
      </c>
      <c r="K501">
        <v>0</v>
      </c>
      <c r="L501" s="83">
        <v>43314</v>
      </c>
      <c r="M501">
        <v>0</v>
      </c>
    </row>
    <row r="502" spans="1:15" x14ac:dyDescent="0.2">
      <c r="A502" t="s">
        <v>18368</v>
      </c>
      <c r="B502" t="s">
        <v>5112</v>
      </c>
      <c r="C502">
        <v>59.875</v>
      </c>
      <c r="D502">
        <v>0</v>
      </c>
      <c r="E502">
        <v>0</v>
      </c>
      <c r="F502">
        <v>0</v>
      </c>
      <c r="G502">
        <v>0</v>
      </c>
      <c r="H502" s="45">
        <v>18566.580000000002</v>
      </c>
      <c r="I502" t="s">
        <v>17573</v>
      </c>
      <c r="J502" t="s">
        <v>190</v>
      </c>
      <c r="K502">
        <v>0</v>
      </c>
      <c r="L502" s="83">
        <v>43313</v>
      </c>
      <c r="M502">
        <v>0</v>
      </c>
      <c r="N502">
        <v>49164205</v>
      </c>
      <c r="O502" t="s">
        <v>5157</v>
      </c>
    </row>
    <row r="503" spans="1:15" x14ac:dyDescent="0.2">
      <c r="A503" t="s">
        <v>18393</v>
      </c>
      <c r="B503" t="s">
        <v>12414</v>
      </c>
      <c r="C503">
        <v>37.44</v>
      </c>
      <c r="D503">
        <v>0</v>
      </c>
      <c r="E503">
        <v>0</v>
      </c>
      <c r="F503">
        <v>0</v>
      </c>
      <c r="G503">
        <v>0</v>
      </c>
      <c r="H503" s="45">
        <v>23410.55</v>
      </c>
      <c r="I503" t="s">
        <v>17573</v>
      </c>
      <c r="J503" t="s">
        <v>164</v>
      </c>
      <c r="K503">
        <v>0</v>
      </c>
      <c r="L503" s="83">
        <v>43313</v>
      </c>
      <c r="M503">
        <v>0</v>
      </c>
      <c r="N503" t="s">
        <v>12438</v>
      </c>
      <c r="O503" t="s">
        <v>12439</v>
      </c>
    </row>
    <row r="504" spans="1:15" x14ac:dyDescent="0.2">
      <c r="A504" t="s">
        <v>18391</v>
      </c>
      <c r="B504" t="s">
        <v>12418</v>
      </c>
      <c r="C504">
        <v>22.3</v>
      </c>
      <c r="D504">
        <v>0</v>
      </c>
      <c r="E504">
        <v>0</v>
      </c>
      <c r="F504">
        <v>0</v>
      </c>
      <c r="G504">
        <v>0</v>
      </c>
      <c r="H504" s="45">
        <v>8457.24</v>
      </c>
      <c r="I504" t="s">
        <v>17573</v>
      </c>
      <c r="J504" t="s">
        <v>164</v>
      </c>
      <c r="K504">
        <v>0</v>
      </c>
      <c r="L504" s="83">
        <v>43313</v>
      </c>
      <c r="M504">
        <v>0</v>
      </c>
      <c r="N504">
        <v>54540208</v>
      </c>
      <c r="O504" t="s">
        <v>12441</v>
      </c>
    </row>
    <row r="505" spans="1:15" x14ac:dyDescent="0.2">
      <c r="A505" t="s">
        <v>18364</v>
      </c>
      <c r="B505" t="s">
        <v>1784</v>
      </c>
      <c r="C505">
        <v>26.6</v>
      </c>
      <c r="D505">
        <v>0</v>
      </c>
      <c r="E505">
        <v>0</v>
      </c>
      <c r="F505">
        <v>0</v>
      </c>
      <c r="G505">
        <v>0</v>
      </c>
      <c r="H505" s="45">
        <v>-28817.4</v>
      </c>
      <c r="I505" t="s">
        <v>17573</v>
      </c>
      <c r="J505" t="s">
        <v>169</v>
      </c>
      <c r="K505">
        <v>0</v>
      </c>
      <c r="L505" s="83">
        <v>43313</v>
      </c>
      <c r="M505">
        <v>0</v>
      </c>
      <c r="N505" t="s">
        <v>1865</v>
      </c>
      <c r="O505">
        <v>2925844</v>
      </c>
    </row>
    <row r="506" spans="1:15" x14ac:dyDescent="0.2">
      <c r="A506" t="s">
        <v>18409</v>
      </c>
      <c r="B506" t="s">
        <v>1786</v>
      </c>
      <c r="C506">
        <v>53.65</v>
      </c>
      <c r="D506">
        <v>0</v>
      </c>
      <c r="E506">
        <v>0</v>
      </c>
      <c r="F506">
        <v>0</v>
      </c>
      <c r="G506">
        <v>0</v>
      </c>
      <c r="H506" s="45">
        <v>-7432.29</v>
      </c>
      <c r="I506" t="s">
        <v>17573</v>
      </c>
      <c r="J506" t="s">
        <v>186</v>
      </c>
      <c r="K506">
        <v>0</v>
      </c>
      <c r="L506" s="83">
        <v>43313</v>
      </c>
      <c r="M506">
        <v>0</v>
      </c>
      <c r="N506">
        <v>26874784</v>
      </c>
      <c r="O506">
        <v>2027342</v>
      </c>
    </row>
    <row r="507" spans="1:15" x14ac:dyDescent="0.2">
      <c r="A507" t="s">
        <v>18377</v>
      </c>
      <c r="B507" t="s">
        <v>2231</v>
      </c>
      <c r="C507">
        <v>25.2</v>
      </c>
      <c r="D507">
        <v>0</v>
      </c>
      <c r="E507">
        <v>0</v>
      </c>
      <c r="F507">
        <v>0</v>
      </c>
      <c r="G507">
        <v>0</v>
      </c>
      <c r="H507" s="45">
        <v>-17234.830000000002</v>
      </c>
      <c r="I507" t="s">
        <v>17573</v>
      </c>
      <c r="J507" t="s">
        <v>169</v>
      </c>
      <c r="K507">
        <v>0</v>
      </c>
      <c r="L507" s="83">
        <v>43313</v>
      </c>
      <c r="M507">
        <v>0</v>
      </c>
      <c r="N507" t="s">
        <v>2246</v>
      </c>
      <c r="O507">
        <v>2008121</v>
      </c>
    </row>
    <row r="508" spans="1:15" x14ac:dyDescent="0.2">
      <c r="A508" t="s">
        <v>18365</v>
      </c>
      <c r="B508" t="s">
        <v>2829</v>
      </c>
      <c r="C508">
        <v>60.57</v>
      </c>
      <c r="D508">
        <v>0</v>
      </c>
      <c r="E508">
        <v>0</v>
      </c>
      <c r="F508">
        <v>0</v>
      </c>
      <c r="G508">
        <v>0</v>
      </c>
      <c r="H508" s="45">
        <v>-1452.04</v>
      </c>
      <c r="I508" t="s">
        <v>17573</v>
      </c>
      <c r="J508" t="s">
        <v>200</v>
      </c>
      <c r="K508">
        <v>0</v>
      </c>
      <c r="L508" s="83">
        <v>43313</v>
      </c>
      <c r="M508">
        <v>0</v>
      </c>
      <c r="N508" t="s">
        <v>2907</v>
      </c>
      <c r="O508" t="s">
        <v>2908</v>
      </c>
    </row>
    <row r="509" spans="1:15" x14ac:dyDescent="0.2">
      <c r="A509" t="s">
        <v>18412</v>
      </c>
      <c r="B509" t="s">
        <v>8262</v>
      </c>
      <c r="C509">
        <v>52.3</v>
      </c>
      <c r="D509">
        <v>0</v>
      </c>
      <c r="E509">
        <v>0</v>
      </c>
      <c r="F509">
        <v>0</v>
      </c>
      <c r="G509">
        <v>0</v>
      </c>
      <c r="H509" s="45">
        <v>-32590.69</v>
      </c>
      <c r="I509" t="s">
        <v>17573</v>
      </c>
      <c r="J509" t="s">
        <v>169</v>
      </c>
      <c r="K509">
        <v>0</v>
      </c>
      <c r="L509" s="83">
        <v>43313</v>
      </c>
      <c r="M509">
        <v>0</v>
      </c>
      <c r="N509">
        <v>1744101</v>
      </c>
      <c r="O509">
        <v>2813552</v>
      </c>
    </row>
    <row r="510" spans="1:15" x14ac:dyDescent="0.2">
      <c r="A510" t="s">
        <v>18343</v>
      </c>
      <c r="B510" t="s">
        <v>90</v>
      </c>
      <c r="C510">
        <v>68.260000000000005</v>
      </c>
      <c r="D510">
        <v>0</v>
      </c>
      <c r="E510">
        <v>0</v>
      </c>
      <c r="F510">
        <v>0</v>
      </c>
      <c r="G510">
        <v>0</v>
      </c>
      <c r="H510" s="45">
        <v>2002.28</v>
      </c>
      <c r="I510" t="s">
        <v>17630</v>
      </c>
      <c r="J510" t="s">
        <v>182</v>
      </c>
      <c r="K510">
        <v>0</v>
      </c>
      <c r="L510" s="83">
        <v>43313</v>
      </c>
      <c r="M510">
        <v>0</v>
      </c>
      <c r="N510">
        <v>32511107</v>
      </c>
      <c r="O510">
        <v>2032380</v>
      </c>
    </row>
    <row r="511" spans="1:15" x14ac:dyDescent="0.2">
      <c r="A511" t="s">
        <v>18331</v>
      </c>
      <c r="B511" t="s">
        <v>840</v>
      </c>
      <c r="C511">
        <v>46.4</v>
      </c>
      <c r="D511">
        <v>0</v>
      </c>
      <c r="E511">
        <v>0</v>
      </c>
      <c r="F511">
        <v>0</v>
      </c>
      <c r="G511">
        <v>0</v>
      </c>
      <c r="H511" s="45">
        <v>-11874.61</v>
      </c>
      <c r="I511" t="s">
        <v>17630</v>
      </c>
      <c r="J511" t="s">
        <v>190</v>
      </c>
      <c r="K511">
        <v>0</v>
      </c>
      <c r="L511" s="83">
        <v>43313</v>
      </c>
      <c r="M511">
        <v>0</v>
      </c>
      <c r="N511" t="s">
        <v>916</v>
      </c>
      <c r="O511" t="s">
        <v>4562</v>
      </c>
    </row>
    <row r="512" spans="1:15" x14ac:dyDescent="0.2">
      <c r="A512" t="s">
        <v>18381</v>
      </c>
      <c r="B512" t="s">
        <v>18358</v>
      </c>
      <c r="C512">
        <v>49.23</v>
      </c>
      <c r="D512">
        <v>0</v>
      </c>
      <c r="E512">
        <v>0</v>
      </c>
      <c r="F512">
        <v>0</v>
      </c>
      <c r="G512">
        <v>0</v>
      </c>
      <c r="H512" s="45">
        <v>-8688.01</v>
      </c>
      <c r="I512" t="s">
        <v>17573</v>
      </c>
      <c r="J512" t="s">
        <v>186</v>
      </c>
      <c r="K512">
        <v>0</v>
      </c>
      <c r="L512" s="83">
        <v>43313</v>
      </c>
      <c r="M512">
        <v>0</v>
      </c>
      <c r="N512" t="s">
        <v>177</v>
      </c>
      <c r="O512" t="s">
        <v>18430</v>
      </c>
    </row>
    <row r="513" spans="1:15" x14ac:dyDescent="0.2">
      <c r="A513" t="s">
        <v>18420</v>
      </c>
      <c r="B513" t="s">
        <v>1791</v>
      </c>
      <c r="C513">
        <v>71.319999999999993</v>
      </c>
      <c r="D513">
        <v>0</v>
      </c>
      <c r="E513">
        <v>0</v>
      </c>
      <c r="F513">
        <v>0</v>
      </c>
      <c r="G513">
        <v>0</v>
      </c>
      <c r="H513" s="45">
        <v>-7523.76</v>
      </c>
      <c r="I513" t="s">
        <v>17573</v>
      </c>
      <c r="J513" t="s">
        <v>164</v>
      </c>
      <c r="K513">
        <v>0</v>
      </c>
      <c r="L513" s="83">
        <v>43313</v>
      </c>
      <c r="M513">
        <v>0</v>
      </c>
      <c r="N513" t="s">
        <v>1875</v>
      </c>
      <c r="O513">
        <v>2575818</v>
      </c>
    </row>
    <row r="514" spans="1:15" x14ac:dyDescent="0.2">
      <c r="A514" t="s">
        <v>18346</v>
      </c>
      <c r="B514" t="s">
        <v>2710</v>
      </c>
      <c r="C514">
        <v>69.55</v>
      </c>
      <c r="D514">
        <v>0</v>
      </c>
      <c r="E514">
        <v>0</v>
      </c>
      <c r="F514">
        <v>0</v>
      </c>
      <c r="G514">
        <v>0</v>
      </c>
      <c r="H514" s="45">
        <v>-1058.74</v>
      </c>
      <c r="I514" t="s">
        <v>17630</v>
      </c>
      <c r="J514" t="s">
        <v>190</v>
      </c>
      <c r="K514">
        <v>0</v>
      </c>
      <c r="L514" s="83">
        <v>43313</v>
      </c>
      <c r="M514">
        <v>0</v>
      </c>
      <c r="N514" t="s">
        <v>2733</v>
      </c>
      <c r="O514" t="s">
        <v>2734</v>
      </c>
    </row>
    <row r="515" spans="1:15" x14ac:dyDescent="0.2">
      <c r="A515" t="s">
        <v>18344</v>
      </c>
      <c r="B515" t="s">
        <v>14993</v>
      </c>
      <c r="C515">
        <v>23.504999999999999</v>
      </c>
      <c r="D515">
        <v>0</v>
      </c>
      <c r="E515">
        <v>0</v>
      </c>
      <c r="F515">
        <v>0</v>
      </c>
      <c r="G515">
        <v>0</v>
      </c>
      <c r="H515" s="45">
        <v>4727.1899999999996</v>
      </c>
      <c r="I515" t="s">
        <v>17630</v>
      </c>
      <c r="J515" t="s">
        <v>190</v>
      </c>
      <c r="K515">
        <v>0</v>
      </c>
      <c r="L515" s="83">
        <v>43313</v>
      </c>
      <c r="M515">
        <v>0</v>
      </c>
      <c r="N515" t="s">
        <v>15007</v>
      </c>
      <c r="O515" t="s">
        <v>15008</v>
      </c>
    </row>
    <row r="516" spans="1:15" x14ac:dyDescent="0.2">
      <c r="A516" t="s">
        <v>18417</v>
      </c>
      <c r="B516" t="s">
        <v>8495</v>
      </c>
      <c r="C516">
        <v>37.549999999999997</v>
      </c>
      <c r="D516">
        <v>0</v>
      </c>
      <c r="E516">
        <v>0</v>
      </c>
      <c r="F516">
        <v>0</v>
      </c>
      <c r="G516">
        <v>0</v>
      </c>
      <c r="H516" s="45">
        <v>4152.8599999999997</v>
      </c>
      <c r="I516" t="s">
        <v>17573</v>
      </c>
      <c r="J516" t="s">
        <v>164</v>
      </c>
      <c r="K516">
        <v>0</v>
      </c>
      <c r="L516" s="83">
        <v>43313</v>
      </c>
      <c r="M516">
        <v>0</v>
      </c>
      <c r="N516">
        <v>141337105</v>
      </c>
      <c r="O516" t="s">
        <v>8534</v>
      </c>
    </row>
    <row r="517" spans="1:15" x14ac:dyDescent="0.2">
      <c r="A517" t="s">
        <v>18398</v>
      </c>
      <c r="B517" t="s">
        <v>8620</v>
      </c>
      <c r="C517">
        <v>47.04</v>
      </c>
      <c r="D517">
        <v>0</v>
      </c>
      <c r="E517">
        <v>0</v>
      </c>
      <c r="F517">
        <v>0</v>
      </c>
      <c r="G517">
        <v>0</v>
      </c>
      <c r="H517" s="45">
        <v>4841.2299999999996</v>
      </c>
      <c r="I517" t="s">
        <v>17573</v>
      </c>
      <c r="J517" t="s">
        <v>188</v>
      </c>
      <c r="K517">
        <v>0</v>
      </c>
      <c r="L517" s="83">
        <v>43313</v>
      </c>
      <c r="M517">
        <v>0</v>
      </c>
      <c r="N517">
        <v>163851108</v>
      </c>
      <c r="O517" t="s">
        <v>8630</v>
      </c>
    </row>
    <row r="518" spans="1:15" x14ac:dyDescent="0.2">
      <c r="A518" t="s">
        <v>18418</v>
      </c>
      <c r="B518" t="s">
        <v>11355</v>
      </c>
      <c r="C518">
        <v>30.6</v>
      </c>
      <c r="D518">
        <v>0</v>
      </c>
      <c r="E518">
        <v>0</v>
      </c>
      <c r="F518">
        <v>0</v>
      </c>
      <c r="G518">
        <v>0</v>
      </c>
      <c r="H518">
        <v>-632.55999999999995</v>
      </c>
      <c r="I518" t="s">
        <v>17573</v>
      </c>
      <c r="J518" t="s">
        <v>200</v>
      </c>
      <c r="K518">
        <v>0</v>
      </c>
      <c r="L518" s="83">
        <v>43313</v>
      </c>
      <c r="M518">
        <v>0</v>
      </c>
      <c r="N518">
        <v>156504300</v>
      </c>
      <c r="O518" t="s">
        <v>11413</v>
      </c>
    </row>
    <row r="519" spans="1:15" x14ac:dyDescent="0.2">
      <c r="A519" t="s">
        <v>18335</v>
      </c>
      <c r="B519" t="s">
        <v>4341</v>
      </c>
      <c r="C519">
        <v>303.66000000000003</v>
      </c>
      <c r="D519">
        <v>0</v>
      </c>
      <c r="E519">
        <v>0</v>
      </c>
      <c r="F519">
        <v>0</v>
      </c>
      <c r="G519">
        <v>0</v>
      </c>
      <c r="H519">
        <v>88.14</v>
      </c>
      <c r="I519" t="s">
        <v>17630</v>
      </c>
      <c r="J519" t="s">
        <v>200</v>
      </c>
      <c r="K519">
        <v>0</v>
      </c>
      <c r="L519" s="83">
        <v>43313</v>
      </c>
      <c r="M519">
        <v>0</v>
      </c>
      <c r="N519" t="s">
        <v>7219</v>
      </c>
      <c r="O519" t="s">
        <v>7220</v>
      </c>
    </row>
    <row r="520" spans="1:15" x14ac:dyDescent="0.2">
      <c r="A520" t="s">
        <v>18367</v>
      </c>
      <c r="B520" t="s">
        <v>16666</v>
      </c>
      <c r="C520">
        <v>23.85</v>
      </c>
      <c r="D520">
        <v>0</v>
      </c>
      <c r="E520">
        <v>0</v>
      </c>
      <c r="F520">
        <v>0</v>
      </c>
      <c r="G520">
        <v>0</v>
      </c>
      <c r="H520" s="45">
        <v>-23160.23</v>
      </c>
      <c r="I520" t="s">
        <v>17573</v>
      </c>
      <c r="J520" t="s">
        <v>182</v>
      </c>
      <c r="K520">
        <v>0</v>
      </c>
      <c r="L520" s="83">
        <v>43313</v>
      </c>
      <c r="M520">
        <v>0</v>
      </c>
      <c r="N520" t="s">
        <v>16711</v>
      </c>
      <c r="O520" t="s">
        <v>16712</v>
      </c>
    </row>
    <row r="521" spans="1:15" x14ac:dyDescent="0.2">
      <c r="A521" t="s">
        <v>18341</v>
      </c>
      <c r="B521" t="s">
        <v>9287</v>
      </c>
      <c r="C521">
        <v>41.32</v>
      </c>
      <c r="D521">
        <v>0</v>
      </c>
      <c r="E521">
        <v>0</v>
      </c>
      <c r="F521">
        <v>0</v>
      </c>
      <c r="G521">
        <v>0</v>
      </c>
      <c r="H521">
        <v>-16.440000000000001</v>
      </c>
      <c r="I521" t="s">
        <v>17630</v>
      </c>
      <c r="J521" t="s">
        <v>190</v>
      </c>
      <c r="K521">
        <v>0</v>
      </c>
      <c r="L521" s="83">
        <v>43313</v>
      </c>
      <c r="M521">
        <v>0</v>
      </c>
      <c r="N521">
        <v>199333105</v>
      </c>
      <c r="O521">
        <v>2211071</v>
      </c>
    </row>
    <row r="522" spans="1:15" x14ac:dyDescent="0.2">
      <c r="A522" t="s">
        <v>18355</v>
      </c>
      <c r="B522" t="s">
        <v>265</v>
      </c>
      <c r="C522">
        <v>187.23</v>
      </c>
      <c r="D522">
        <v>0</v>
      </c>
      <c r="E522">
        <v>0</v>
      </c>
      <c r="F522">
        <v>0</v>
      </c>
      <c r="G522">
        <v>0</v>
      </c>
      <c r="H522" s="45">
        <v>11321.97</v>
      </c>
      <c r="I522" t="s">
        <v>17630</v>
      </c>
      <c r="J522" t="s">
        <v>164</v>
      </c>
      <c r="K522">
        <v>0</v>
      </c>
      <c r="L522" s="83">
        <v>43313</v>
      </c>
      <c r="M522">
        <v>0</v>
      </c>
      <c r="N522">
        <v>192479103</v>
      </c>
      <c r="O522">
        <v>2208374</v>
      </c>
    </row>
    <row r="523" spans="1:15" x14ac:dyDescent="0.2">
      <c r="A523" t="s">
        <v>18389</v>
      </c>
      <c r="B523" t="s">
        <v>12072</v>
      </c>
      <c r="C523">
        <v>26.29</v>
      </c>
      <c r="D523">
        <v>0</v>
      </c>
      <c r="E523">
        <v>0</v>
      </c>
      <c r="F523">
        <v>0</v>
      </c>
      <c r="G523">
        <v>0</v>
      </c>
      <c r="H523" s="45">
        <v>4449.97</v>
      </c>
      <c r="I523" t="s">
        <v>17573</v>
      </c>
      <c r="J523" t="s">
        <v>164</v>
      </c>
      <c r="K523">
        <v>0</v>
      </c>
      <c r="L523" s="83">
        <v>43313</v>
      </c>
      <c r="M523">
        <v>0</v>
      </c>
      <c r="N523">
        <v>192576106</v>
      </c>
      <c r="O523">
        <v>2208426</v>
      </c>
    </row>
    <row r="524" spans="1:15" x14ac:dyDescent="0.2">
      <c r="A524" t="s">
        <v>18411</v>
      </c>
      <c r="B524" t="s">
        <v>12416</v>
      </c>
      <c r="C524">
        <v>15.55</v>
      </c>
      <c r="D524">
        <v>0</v>
      </c>
      <c r="E524">
        <v>0</v>
      </c>
      <c r="F524">
        <v>0</v>
      </c>
      <c r="G524">
        <v>0</v>
      </c>
      <c r="H524" s="45">
        <v>-6543.33</v>
      </c>
      <c r="I524" t="s">
        <v>17573</v>
      </c>
      <c r="J524" t="s">
        <v>235</v>
      </c>
      <c r="K524">
        <v>0</v>
      </c>
      <c r="L524" s="83">
        <v>43313</v>
      </c>
      <c r="M524">
        <v>0</v>
      </c>
      <c r="N524" t="s">
        <v>12459</v>
      </c>
      <c r="O524">
        <v>2228941</v>
      </c>
    </row>
    <row r="525" spans="1:15" x14ac:dyDescent="0.2">
      <c r="A525" t="s">
        <v>18372</v>
      </c>
      <c r="B525" t="s">
        <v>5273</v>
      </c>
      <c r="C525">
        <v>26.4</v>
      </c>
      <c r="D525">
        <v>0</v>
      </c>
      <c r="E525">
        <v>0</v>
      </c>
      <c r="F525">
        <v>0</v>
      </c>
      <c r="G525">
        <v>0</v>
      </c>
      <c r="H525" s="45">
        <v>41509.519999999997</v>
      </c>
      <c r="I525" t="s">
        <v>17573</v>
      </c>
      <c r="J525" t="s">
        <v>169</v>
      </c>
      <c r="K525">
        <v>0</v>
      </c>
      <c r="L525" s="83">
        <v>43313</v>
      </c>
      <c r="M525">
        <v>0</v>
      </c>
      <c r="N525">
        <v>205306103</v>
      </c>
      <c r="O525">
        <v>2872122</v>
      </c>
    </row>
    <row r="526" spans="1:15" x14ac:dyDescent="0.2">
      <c r="A526" t="s">
        <v>18380</v>
      </c>
      <c r="B526" t="s">
        <v>9976</v>
      </c>
      <c r="C526">
        <v>35.79</v>
      </c>
      <c r="D526">
        <v>0</v>
      </c>
      <c r="E526">
        <v>0</v>
      </c>
      <c r="F526">
        <v>0</v>
      </c>
      <c r="G526">
        <v>0</v>
      </c>
      <c r="H526" s="45">
        <v>3818.54</v>
      </c>
      <c r="I526" t="s">
        <v>17573</v>
      </c>
      <c r="J526" t="s">
        <v>182</v>
      </c>
      <c r="K526">
        <v>0</v>
      </c>
      <c r="L526" s="83">
        <v>43313</v>
      </c>
      <c r="M526">
        <v>0</v>
      </c>
      <c r="N526" t="s">
        <v>9993</v>
      </c>
      <c r="O526" t="s">
        <v>9994</v>
      </c>
    </row>
    <row r="527" spans="1:15" x14ac:dyDescent="0.2">
      <c r="A527" t="s">
        <v>18371</v>
      </c>
      <c r="B527" t="s">
        <v>1339</v>
      </c>
      <c r="C527">
        <v>58.73</v>
      </c>
      <c r="D527">
        <v>0</v>
      </c>
      <c r="E527">
        <v>0</v>
      </c>
      <c r="F527">
        <v>0</v>
      </c>
      <c r="G527">
        <v>0</v>
      </c>
      <c r="H527" s="45">
        <v>-25260.82</v>
      </c>
      <c r="I527" t="s">
        <v>17573</v>
      </c>
      <c r="J527" t="s">
        <v>188</v>
      </c>
      <c r="K527">
        <v>0</v>
      </c>
      <c r="L527" s="83">
        <v>43313</v>
      </c>
      <c r="M527">
        <v>0</v>
      </c>
      <c r="N527">
        <v>144285103</v>
      </c>
      <c r="O527">
        <v>2177504</v>
      </c>
    </row>
    <row r="528" spans="1:15" x14ac:dyDescent="0.2">
      <c r="A528" t="s">
        <v>18397</v>
      </c>
      <c r="B528" t="s">
        <v>1312</v>
      </c>
      <c r="C528">
        <v>77.819999999999993</v>
      </c>
      <c r="D528">
        <v>0</v>
      </c>
      <c r="E528">
        <v>0</v>
      </c>
      <c r="F528">
        <v>0</v>
      </c>
      <c r="G528">
        <v>0</v>
      </c>
      <c r="H528" s="45">
        <v>-8504.2900000000009</v>
      </c>
      <c r="I528" t="s">
        <v>17573</v>
      </c>
      <c r="J528" t="s">
        <v>164</v>
      </c>
      <c r="K528">
        <v>0</v>
      </c>
      <c r="L528" s="83">
        <v>43313</v>
      </c>
      <c r="M528">
        <v>0</v>
      </c>
      <c r="N528">
        <v>192446102</v>
      </c>
      <c r="O528">
        <v>2257019</v>
      </c>
    </row>
    <row r="529" spans="1:15" x14ac:dyDescent="0.2">
      <c r="A529" t="s">
        <v>18328</v>
      </c>
      <c r="B529" t="s">
        <v>2323</v>
      </c>
      <c r="C529">
        <v>43.05</v>
      </c>
      <c r="D529">
        <v>0</v>
      </c>
      <c r="E529">
        <v>0</v>
      </c>
      <c r="F529">
        <v>0</v>
      </c>
      <c r="G529">
        <v>0</v>
      </c>
      <c r="H529" s="45">
        <v>-2434.9</v>
      </c>
      <c r="I529" t="s">
        <v>17630</v>
      </c>
      <c r="J529" t="s">
        <v>182</v>
      </c>
      <c r="K529">
        <v>0</v>
      </c>
      <c r="L529" s="83">
        <v>43313</v>
      </c>
      <c r="M529">
        <v>0</v>
      </c>
      <c r="N529" t="s">
        <v>2347</v>
      </c>
      <c r="O529">
        <v>2480677</v>
      </c>
    </row>
    <row r="530" spans="1:15" x14ac:dyDescent="0.2">
      <c r="A530" t="s">
        <v>18361</v>
      </c>
      <c r="B530" t="s">
        <v>18356</v>
      </c>
      <c r="C530">
        <v>21.72</v>
      </c>
      <c r="D530">
        <v>0</v>
      </c>
      <c r="E530">
        <v>0</v>
      </c>
      <c r="F530">
        <v>0</v>
      </c>
      <c r="G530">
        <v>0</v>
      </c>
      <c r="H530" s="45">
        <v>-56197.51</v>
      </c>
      <c r="I530" t="s">
        <v>17573</v>
      </c>
      <c r="J530" t="s">
        <v>200</v>
      </c>
      <c r="K530">
        <v>0</v>
      </c>
      <c r="L530" s="83">
        <v>43313</v>
      </c>
      <c r="M530">
        <v>0</v>
      </c>
      <c r="N530">
        <v>131193104</v>
      </c>
      <c r="O530">
        <v>2173933</v>
      </c>
    </row>
    <row r="531" spans="1:15" x14ac:dyDescent="0.2">
      <c r="A531" t="s">
        <v>18345</v>
      </c>
      <c r="B531" t="s">
        <v>6742</v>
      </c>
      <c r="C531">
        <v>17.45</v>
      </c>
      <c r="D531">
        <v>0</v>
      </c>
      <c r="E531">
        <v>0</v>
      </c>
      <c r="F531">
        <v>0</v>
      </c>
      <c r="G531">
        <v>0</v>
      </c>
      <c r="H531" s="45">
        <v>-2118.5700000000002</v>
      </c>
      <c r="I531" t="s">
        <v>17630</v>
      </c>
      <c r="J531" t="s">
        <v>182</v>
      </c>
      <c r="K531">
        <v>0</v>
      </c>
      <c r="L531" s="83">
        <v>43313</v>
      </c>
      <c r="M531">
        <v>0</v>
      </c>
      <c r="N531" t="s">
        <v>6779</v>
      </c>
      <c r="O531" t="s">
        <v>6780</v>
      </c>
    </row>
    <row r="532" spans="1:15" x14ac:dyDescent="0.2">
      <c r="A532" t="s">
        <v>18379</v>
      </c>
      <c r="B532" t="s">
        <v>1678</v>
      </c>
      <c r="C532">
        <v>35.049999999999997</v>
      </c>
      <c r="D532">
        <v>0</v>
      </c>
      <c r="E532">
        <v>0</v>
      </c>
      <c r="F532">
        <v>0</v>
      </c>
      <c r="G532">
        <v>0</v>
      </c>
      <c r="H532">
        <v>696.12</v>
      </c>
      <c r="I532" t="s">
        <v>17573</v>
      </c>
      <c r="J532" t="s">
        <v>169</v>
      </c>
      <c r="K532">
        <v>0</v>
      </c>
      <c r="L532" s="83">
        <v>43313</v>
      </c>
      <c r="M532">
        <v>0</v>
      </c>
      <c r="N532" t="s">
        <v>1769</v>
      </c>
      <c r="O532" t="s">
        <v>1770</v>
      </c>
    </row>
    <row r="533" spans="1:15" x14ac:dyDescent="0.2">
      <c r="A533" t="s">
        <v>18403</v>
      </c>
      <c r="B533" t="s">
        <v>9488</v>
      </c>
      <c r="C533">
        <v>85.55</v>
      </c>
      <c r="D533">
        <v>0</v>
      </c>
      <c r="E533">
        <v>0</v>
      </c>
      <c r="F533">
        <v>0</v>
      </c>
      <c r="G533">
        <v>0</v>
      </c>
      <c r="H533" s="45">
        <v>3683.24</v>
      </c>
      <c r="I533" t="s">
        <v>17573</v>
      </c>
      <c r="J533" t="s">
        <v>190</v>
      </c>
      <c r="K533">
        <v>0</v>
      </c>
      <c r="L533" s="83">
        <v>43313</v>
      </c>
      <c r="M533">
        <v>0</v>
      </c>
      <c r="N533">
        <v>297425100</v>
      </c>
      <c r="O533">
        <v>2322047</v>
      </c>
    </row>
    <row r="534" spans="1:15" x14ac:dyDescent="0.2">
      <c r="A534" t="s">
        <v>18336</v>
      </c>
      <c r="B534" t="s">
        <v>6609</v>
      </c>
      <c r="C534">
        <v>23.6</v>
      </c>
      <c r="D534">
        <v>0</v>
      </c>
      <c r="E534">
        <v>0</v>
      </c>
      <c r="F534">
        <v>0</v>
      </c>
      <c r="G534">
        <v>0</v>
      </c>
      <c r="H534" s="45">
        <v>-1028.44</v>
      </c>
      <c r="I534" t="s">
        <v>17630</v>
      </c>
      <c r="J534" t="s">
        <v>164</v>
      </c>
      <c r="K534">
        <v>0</v>
      </c>
      <c r="L534" s="83">
        <v>43313</v>
      </c>
      <c r="M534">
        <v>0</v>
      </c>
      <c r="N534" t="s">
        <v>6678</v>
      </c>
      <c r="O534" t="s">
        <v>6679</v>
      </c>
    </row>
    <row r="535" spans="1:15" x14ac:dyDescent="0.2">
      <c r="A535" t="s">
        <v>18350</v>
      </c>
      <c r="B535" t="s">
        <v>8267</v>
      </c>
      <c r="C535">
        <v>38</v>
      </c>
      <c r="D535">
        <v>0</v>
      </c>
      <c r="E535">
        <v>0</v>
      </c>
      <c r="F535">
        <v>0</v>
      </c>
      <c r="G535">
        <v>0</v>
      </c>
      <c r="H535" s="45">
        <v>1222.02</v>
      </c>
      <c r="I535" t="s">
        <v>17630</v>
      </c>
      <c r="J535" t="s">
        <v>235</v>
      </c>
      <c r="K535">
        <v>0</v>
      </c>
      <c r="L535" s="83">
        <v>43313</v>
      </c>
      <c r="M535">
        <v>0</v>
      </c>
      <c r="N535" t="s">
        <v>177</v>
      </c>
      <c r="O535">
        <v>2118707</v>
      </c>
    </row>
    <row r="536" spans="1:15" x14ac:dyDescent="0.2">
      <c r="A536" t="s">
        <v>18423</v>
      </c>
      <c r="B536" t="s">
        <v>8498</v>
      </c>
      <c r="C536">
        <v>55.22</v>
      </c>
      <c r="D536">
        <v>0</v>
      </c>
      <c r="E536">
        <v>0</v>
      </c>
      <c r="F536">
        <v>0</v>
      </c>
      <c r="G536">
        <v>0</v>
      </c>
      <c r="H536" s="45">
        <v>29208.53</v>
      </c>
      <c r="I536" t="s">
        <v>17573</v>
      </c>
      <c r="J536" t="s">
        <v>190</v>
      </c>
      <c r="K536">
        <v>0</v>
      </c>
      <c r="L536" s="83">
        <v>43313</v>
      </c>
      <c r="M536">
        <v>0</v>
      </c>
      <c r="N536">
        <v>343412102</v>
      </c>
      <c r="O536">
        <v>2696838</v>
      </c>
    </row>
    <row r="537" spans="1:15" x14ac:dyDescent="0.2">
      <c r="A537" t="s">
        <v>18421</v>
      </c>
      <c r="B537" t="s">
        <v>1992</v>
      </c>
      <c r="C537">
        <v>54.28</v>
      </c>
      <c r="D537">
        <v>0</v>
      </c>
      <c r="E537">
        <v>0</v>
      </c>
      <c r="F537">
        <v>0</v>
      </c>
      <c r="G537">
        <v>0</v>
      </c>
      <c r="H537" s="45">
        <v>3619.81</v>
      </c>
      <c r="I537" t="s">
        <v>17573</v>
      </c>
      <c r="J537" t="s">
        <v>169</v>
      </c>
      <c r="K537">
        <v>0</v>
      </c>
      <c r="L537" s="83">
        <v>43313</v>
      </c>
      <c r="M537">
        <v>0</v>
      </c>
      <c r="N537" t="s">
        <v>2041</v>
      </c>
      <c r="O537" t="s">
        <v>2042</v>
      </c>
    </row>
    <row r="538" spans="1:15" x14ac:dyDescent="0.2">
      <c r="A538" t="s">
        <v>18394</v>
      </c>
      <c r="B538" t="s">
        <v>3927</v>
      </c>
      <c r="C538">
        <v>32.950000000000003</v>
      </c>
      <c r="D538">
        <v>0</v>
      </c>
      <c r="E538">
        <v>0</v>
      </c>
      <c r="F538">
        <v>0</v>
      </c>
      <c r="G538">
        <v>0</v>
      </c>
      <c r="H538">
        <v>-241.96</v>
      </c>
      <c r="I538" t="s">
        <v>17573</v>
      </c>
      <c r="J538" t="s">
        <v>186</v>
      </c>
      <c r="K538">
        <v>0</v>
      </c>
      <c r="L538" s="83">
        <v>43313</v>
      </c>
      <c r="M538">
        <v>0</v>
      </c>
      <c r="N538">
        <v>395259104</v>
      </c>
      <c r="O538" t="s">
        <v>3960</v>
      </c>
    </row>
    <row r="539" spans="1:15" x14ac:dyDescent="0.2">
      <c r="A539" t="s">
        <v>18370</v>
      </c>
      <c r="B539" t="s">
        <v>8496</v>
      </c>
      <c r="C539">
        <v>17.25</v>
      </c>
      <c r="D539">
        <v>0</v>
      </c>
      <c r="E539">
        <v>0</v>
      </c>
      <c r="F539">
        <v>0</v>
      </c>
      <c r="G539">
        <v>0</v>
      </c>
      <c r="H539" s="45">
        <v>-10605.61</v>
      </c>
      <c r="I539" t="s">
        <v>17573</v>
      </c>
      <c r="J539" t="s">
        <v>182</v>
      </c>
      <c r="K539">
        <v>0</v>
      </c>
      <c r="L539" s="83">
        <v>43313</v>
      </c>
      <c r="M539">
        <v>0</v>
      </c>
      <c r="N539" t="s">
        <v>177</v>
      </c>
      <c r="O539" t="s">
        <v>8565</v>
      </c>
    </row>
    <row r="540" spans="1:15" x14ac:dyDescent="0.2">
      <c r="A540" t="s">
        <v>18327</v>
      </c>
      <c r="B540" t="s">
        <v>1836</v>
      </c>
      <c r="C540">
        <v>16.940000000000001</v>
      </c>
      <c r="D540">
        <v>0</v>
      </c>
      <c r="E540">
        <v>0</v>
      </c>
      <c r="F540">
        <v>0</v>
      </c>
      <c r="G540">
        <v>0</v>
      </c>
      <c r="H540">
        <v>342.76</v>
      </c>
      <c r="I540" t="s">
        <v>17630</v>
      </c>
      <c r="J540" t="s">
        <v>188</v>
      </c>
      <c r="K540">
        <v>0</v>
      </c>
      <c r="L540" s="83">
        <v>43313</v>
      </c>
      <c r="M540">
        <v>0</v>
      </c>
      <c r="N540">
        <v>377316104</v>
      </c>
      <c r="O540">
        <v>2372008</v>
      </c>
    </row>
    <row r="541" spans="1:15" x14ac:dyDescent="0.2">
      <c r="A541" t="s">
        <v>18375</v>
      </c>
      <c r="B541" t="s">
        <v>15815</v>
      </c>
      <c r="C541">
        <v>26.28</v>
      </c>
      <c r="D541">
        <v>0</v>
      </c>
      <c r="E541">
        <v>0</v>
      </c>
      <c r="F541">
        <v>0</v>
      </c>
      <c r="G541">
        <v>0</v>
      </c>
      <c r="H541" s="45">
        <v>-19343.849999999999</v>
      </c>
      <c r="I541" t="s">
        <v>17573</v>
      </c>
      <c r="J541" t="s">
        <v>200</v>
      </c>
      <c r="K541">
        <v>0</v>
      </c>
      <c r="L541" s="83">
        <v>43313</v>
      </c>
      <c r="M541">
        <v>0</v>
      </c>
      <c r="N541">
        <v>5098108</v>
      </c>
      <c r="O541" t="s">
        <v>15828</v>
      </c>
    </row>
    <row r="542" spans="1:15" x14ac:dyDescent="0.2">
      <c r="A542" t="s">
        <v>18378</v>
      </c>
      <c r="B542" t="s">
        <v>6603</v>
      </c>
      <c r="C542">
        <v>118.77</v>
      </c>
      <c r="D542">
        <v>0</v>
      </c>
      <c r="E542">
        <v>0</v>
      </c>
      <c r="F542">
        <v>0</v>
      </c>
      <c r="G542">
        <v>0</v>
      </c>
      <c r="H542" s="45">
        <v>-7885.81</v>
      </c>
      <c r="I542" t="s">
        <v>17573</v>
      </c>
      <c r="J542" t="s">
        <v>164</v>
      </c>
      <c r="K542">
        <v>0</v>
      </c>
      <c r="L542" s="83">
        <v>43313</v>
      </c>
      <c r="M542">
        <v>0</v>
      </c>
      <c r="N542" t="s">
        <v>6685</v>
      </c>
      <c r="O542">
        <v>2712013</v>
      </c>
    </row>
    <row r="543" spans="1:15" x14ac:dyDescent="0.2">
      <c r="A543" t="s">
        <v>18359</v>
      </c>
      <c r="B543" t="s">
        <v>2677</v>
      </c>
      <c r="C543">
        <v>69.11</v>
      </c>
      <c r="D543">
        <v>0</v>
      </c>
      <c r="E543">
        <v>0</v>
      </c>
      <c r="F543">
        <v>0</v>
      </c>
      <c r="G543">
        <v>0</v>
      </c>
      <c r="H543" s="45">
        <v>38749.480000000003</v>
      </c>
      <c r="I543" t="s">
        <v>17573</v>
      </c>
      <c r="J543" t="s">
        <v>182</v>
      </c>
      <c r="K543">
        <v>0</v>
      </c>
      <c r="L543" s="83">
        <v>43313</v>
      </c>
      <c r="M543">
        <v>0</v>
      </c>
      <c r="N543">
        <v>436106108</v>
      </c>
      <c r="O543" t="s">
        <v>2763</v>
      </c>
    </row>
    <row r="544" spans="1:15" x14ac:dyDescent="0.2">
      <c r="A544" t="s">
        <v>18426</v>
      </c>
      <c r="B544" t="s">
        <v>5401</v>
      </c>
      <c r="C544">
        <v>240.54</v>
      </c>
      <c r="D544">
        <v>0</v>
      </c>
      <c r="E544">
        <v>0</v>
      </c>
      <c r="F544">
        <v>0</v>
      </c>
      <c r="G544">
        <v>0</v>
      </c>
      <c r="H544" s="45">
        <v>13632.81</v>
      </c>
      <c r="I544" t="s">
        <v>17573</v>
      </c>
      <c r="J544" t="s">
        <v>190</v>
      </c>
      <c r="K544">
        <v>0</v>
      </c>
      <c r="L544" s="83">
        <v>43313</v>
      </c>
      <c r="M544">
        <v>0</v>
      </c>
      <c r="N544">
        <v>446413106</v>
      </c>
      <c r="O544" t="s">
        <v>5483</v>
      </c>
    </row>
    <row r="545" spans="1:15" x14ac:dyDescent="0.2">
      <c r="A545" t="s">
        <v>18416</v>
      </c>
      <c r="B545" t="s">
        <v>6505</v>
      </c>
      <c r="C545">
        <v>43.95</v>
      </c>
      <c r="D545">
        <v>0</v>
      </c>
      <c r="E545">
        <v>0</v>
      </c>
      <c r="F545">
        <v>0</v>
      </c>
      <c r="G545">
        <v>0</v>
      </c>
      <c r="H545">
        <v>-54.87</v>
      </c>
      <c r="I545" t="s">
        <v>17573</v>
      </c>
      <c r="J545" t="s">
        <v>186</v>
      </c>
      <c r="K545">
        <v>0</v>
      </c>
      <c r="L545" s="83">
        <v>43313</v>
      </c>
      <c r="M545">
        <v>0</v>
      </c>
      <c r="N545">
        <v>440327104</v>
      </c>
      <c r="O545">
        <v>2437112</v>
      </c>
    </row>
    <row r="546" spans="1:15" x14ac:dyDescent="0.2">
      <c r="A546" t="s">
        <v>18383</v>
      </c>
      <c r="B546" t="s">
        <v>12419</v>
      </c>
      <c r="C546">
        <v>25.1</v>
      </c>
      <c r="D546">
        <v>0</v>
      </c>
      <c r="E546">
        <v>0</v>
      </c>
      <c r="F546">
        <v>0</v>
      </c>
      <c r="G546">
        <v>0</v>
      </c>
      <c r="H546">
        <v>978.18</v>
      </c>
      <c r="I546" t="s">
        <v>17573</v>
      </c>
      <c r="J546" t="s">
        <v>190</v>
      </c>
      <c r="K546">
        <v>0</v>
      </c>
      <c r="L546" s="83">
        <v>43313</v>
      </c>
      <c r="M546">
        <v>0</v>
      </c>
      <c r="N546">
        <v>415864107</v>
      </c>
      <c r="O546">
        <v>2412700</v>
      </c>
    </row>
    <row r="547" spans="1:15" x14ac:dyDescent="0.2">
      <c r="A547" t="s">
        <v>18396</v>
      </c>
      <c r="B547" t="s">
        <v>3399</v>
      </c>
      <c r="C547">
        <v>50.65</v>
      </c>
      <c r="D547">
        <v>0</v>
      </c>
      <c r="E547">
        <v>0</v>
      </c>
      <c r="F547">
        <v>0</v>
      </c>
      <c r="G547">
        <v>0</v>
      </c>
      <c r="H547" s="45">
        <v>-7558.36</v>
      </c>
      <c r="I547" t="s">
        <v>17573</v>
      </c>
      <c r="J547" t="s">
        <v>200</v>
      </c>
      <c r="K547">
        <v>0</v>
      </c>
      <c r="L547" s="83">
        <v>43313</v>
      </c>
      <c r="M547">
        <v>0</v>
      </c>
      <c r="N547" t="s">
        <v>3443</v>
      </c>
      <c r="O547" t="s">
        <v>3444</v>
      </c>
    </row>
    <row r="548" spans="1:15" x14ac:dyDescent="0.2">
      <c r="A548" t="s">
        <v>18354</v>
      </c>
      <c r="B548" t="s">
        <v>6358</v>
      </c>
      <c r="C548">
        <v>172.79</v>
      </c>
      <c r="D548">
        <v>0</v>
      </c>
      <c r="E548">
        <v>0</v>
      </c>
      <c r="F548">
        <v>0</v>
      </c>
      <c r="G548">
        <v>0</v>
      </c>
      <c r="H548" s="45">
        <v>6561.3</v>
      </c>
      <c r="I548" t="s">
        <v>17630</v>
      </c>
      <c r="J548" t="s">
        <v>164</v>
      </c>
      <c r="K548">
        <v>0</v>
      </c>
      <c r="L548" s="83">
        <v>43313</v>
      </c>
      <c r="M548">
        <v>0</v>
      </c>
      <c r="N548" t="s">
        <v>6443</v>
      </c>
      <c r="O548">
        <v>2698782</v>
      </c>
    </row>
    <row r="549" spans="1:15" x14ac:dyDescent="0.2">
      <c r="A549" t="s">
        <v>18324</v>
      </c>
      <c r="B549" t="s">
        <v>18323</v>
      </c>
      <c r="C549">
        <v>18.95</v>
      </c>
      <c r="D549">
        <v>0</v>
      </c>
      <c r="E549">
        <v>0</v>
      </c>
      <c r="F549">
        <v>0</v>
      </c>
      <c r="G549">
        <v>0</v>
      </c>
      <c r="H549" s="45">
        <v>-20556.95</v>
      </c>
      <c r="I549" t="s">
        <v>17630</v>
      </c>
      <c r="J549" t="s">
        <v>448</v>
      </c>
      <c r="K549">
        <v>0</v>
      </c>
      <c r="L549" s="83">
        <v>43313</v>
      </c>
      <c r="M549">
        <v>0</v>
      </c>
      <c r="N549" t="s">
        <v>18431</v>
      </c>
      <c r="O549" t="s">
        <v>18432</v>
      </c>
    </row>
    <row r="550" spans="1:15" x14ac:dyDescent="0.2">
      <c r="A550" t="s">
        <v>18413</v>
      </c>
      <c r="B550" t="s">
        <v>5975</v>
      </c>
      <c r="C550">
        <v>70.75</v>
      </c>
      <c r="D550">
        <v>0</v>
      </c>
      <c r="E550">
        <v>0</v>
      </c>
      <c r="F550">
        <v>0</v>
      </c>
      <c r="G550">
        <v>0</v>
      </c>
      <c r="H550" s="45">
        <v>-2736.85</v>
      </c>
      <c r="I550" t="s">
        <v>17573</v>
      </c>
      <c r="J550" t="s">
        <v>169</v>
      </c>
      <c r="K550">
        <v>0</v>
      </c>
      <c r="L550" s="83">
        <v>43313</v>
      </c>
      <c r="M550">
        <v>0</v>
      </c>
      <c r="N550" t="s">
        <v>6445</v>
      </c>
      <c r="O550" t="s">
        <v>6446</v>
      </c>
    </row>
    <row r="551" spans="1:15" x14ac:dyDescent="0.2">
      <c r="A551" t="s">
        <v>18422</v>
      </c>
      <c r="B551" t="s">
        <v>9689</v>
      </c>
      <c r="C551">
        <v>100.5</v>
      </c>
      <c r="D551">
        <v>0</v>
      </c>
      <c r="E551">
        <v>0</v>
      </c>
      <c r="F551">
        <v>0</v>
      </c>
      <c r="G551">
        <v>0</v>
      </c>
      <c r="H551" s="45">
        <v>39290.04</v>
      </c>
      <c r="I551" t="s">
        <v>17573</v>
      </c>
      <c r="J551" t="s">
        <v>200</v>
      </c>
      <c r="K551">
        <v>0</v>
      </c>
      <c r="L551" s="83">
        <v>43313</v>
      </c>
      <c r="M551">
        <v>0</v>
      </c>
      <c r="N551" t="s">
        <v>9734</v>
      </c>
      <c r="O551" t="s">
        <v>9735</v>
      </c>
    </row>
    <row r="552" spans="1:15" x14ac:dyDescent="0.2">
      <c r="A552" t="s">
        <v>18425</v>
      </c>
      <c r="B552" t="s">
        <v>13532</v>
      </c>
      <c r="C552">
        <v>11.14</v>
      </c>
      <c r="D552">
        <v>0</v>
      </c>
      <c r="E552">
        <v>0</v>
      </c>
      <c r="F552">
        <v>0</v>
      </c>
      <c r="G552">
        <v>0</v>
      </c>
      <c r="H552" s="45">
        <v>-81519.62</v>
      </c>
      <c r="I552" t="s">
        <v>17573</v>
      </c>
      <c r="J552" t="s">
        <v>190</v>
      </c>
      <c r="K552">
        <v>0</v>
      </c>
      <c r="L552" s="83">
        <v>43313</v>
      </c>
      <c r="M552">
        <v>0</v>
      </c>
      <c r="N552" t="s">
        <v>13592</v>
      </c>
      <c r="O552" t="s">
        <v>13593</v>
      </c>
    </row>
    <row r="553" spans="1:15" x14ac:dyDescent="0.2">
      <c r="A553" t="s">
        <v>18351</v>
      </c>
      <c r="B553" t="s">
        <v>10093</v>
      </c>
      <c r="C553">
        <v>19.010000000000002</v>
      </c>
      <c r="D553">
        <v>0</v>
      </c>
      <c r="E553">
        <v>0</v>
      </c>
      <c r="F553">
        <v>0</v>
      </c>
      <c r="G553">
        <v>0</v>
      </c>
      <c r="H553" s="45">
        <v>-1429.78</v>
      </c>
      <c r="I553" t="s">
        <v>17630</v>
      </c>
      <c r="J553" t="s">
        <v>200</v>
      </c>
      <c r="K553">
        <v>0</v>
      </c>
      <c r="L553" s="83">
        <v>43313</v>
      </c>
      <c r="M553">
        <v>0</v>
      </c>
      <c r="N553" t="s">
        <v>10134</v>
      </c>
      <c r="O553" t="s">
        <v>10135</v>
      </c>
    </row>
    <row r="554" spans="1:15" x14ac:dyDescent="0.2">
      <c r="A554" t="s">
        <v>18326</v>
      </c>
      <c r="B554" t="s">
        <v>6501</v>
      </c>
      <c r="C554">
        <v>35.049999999999997</v>
      </c>
      <c r="D554">
        <v>0</v>
      </c>
      <c r="E554">
        <v>0</v>
      </c>
      <c r="F554">
        <v>0</v>
      </c>
      <c r="G554">
        <v>0</v>
      </c>
      <c r="H554" s="45">
        <v>-4043.62</v>
      </c>
      <c r="I554" t="s">
        <v>17630</v>
      </c>
      <c r="J554" t="s">
        <v>164</v>
      </c>
      <c r="K554">
        <v>0</v>
      </c>
      <c r="L554" s="83">
        <v>43313</v>
      </c>
      <c r="M554">
        <v>0</v>
      </c>
      <c r="N554" t="s">
        <v>6566</v>
      </c>
      <c r="O554" t="s">
        <v>6567</v>
      </c>
    </row>
    <row r="555" spans="1:15" x14ac:dyDescent="0.2">
      <c r="A555" t="s">
        <v>18392</v>
      </c>
      <c r="B555" t="s">
        <v>6607</v>
      </c>
      <c r="C555">
        <v>47.23</v>
      </c>
      <c r="D555">
        <v>0</v>
      </c>
      <c r="E555">
        <v>0</v>
      </c>
      <c r="F555">
        <v>0</v>
      </c>
      <c r="G555">
        <v>0</v>
      </c>
      <c r="H555" s="45">
        <v>11625.16</v>
      </c>
      <c r="I555" t="s">
        <v>17573</v>
      </c>
      <c r="J555" t="s">
        <v>169</v>
      </c>
      <c r="K555">
        <v>0</v>
      </c>
      <c r="L555" s="83">
        <v>43313</v>
      </c>
      <c r="M555">
        <v>0</v>
      </c>
      <c r="N555" t="s">
        <v>6701</v>
      </c>
      <c r="O555">
        <v>2677640</v>
      </c>
    </row>
    <row r="556" spans="1:15" x14ac:dyDescent="0.2">
      <c r="A556" t="s">
        <v>18332</v>
      </c>
      <c r="B556" t="s">
        <v>18157</v>
      </c>
      <c r="C556">
        <v>19.75</v>
      </c>
      <c r="D556">
        <v>0</v>
      </c>
      <c r="E556">
        <v>0</v>
      </c>
      <c r="F556">
        <v>0</v>
      </c>
      <c r="G556">
        <v>0</v>
      </c>
      <c r="H556" s="45">
        <v>-1295.47</v>
      </c>
      <c r="I556" t="s">
        <v>17630</v>
      </c>
      <c r="J556" t="s">
        <v>182</v>
      </c>
      <c r="K556">
        <v>0</v>
      </c>
      <c r="L556" s="83">
        <v>43313</v>
      </c>
      <c r="M556">
        <v>0</v>
      </c>
      <c r="N556">
        <v>580037703</v>
      </c>
      <c r="O556" t="s">
        <v>18202</v>
      </c>
    </row>
    <row r="557" spans="1:15" x14ac:dyDescent="0.2">
      <c r="A557" t="s">
        <v>18405</v>
      </c>
      <c r="B557" t="s">
        <v>6827</v>
      </c>
      <c r="C557">
        <v>77.010000000000005</v>
      </c>
      <c r="D557">
        <v>0</v>
      </c>
      <c r="E557">
        <v>0</v>
      </c>
      <c r="F557">
        <v>0</v>
      </c>
      <c r="G557">
        <v>0</v>
      </c>
      <c r="H557" s="45">
        <v>-12837.15</v>
      </c>
      <c r="I557" t="s">
        <v>17573</v>
      </c>
      <c r="J557" t="s">
        <v>235</v>
      </c>
      <c r="K557">
        <v>0</v>
      </c>
      <c r="L557" s="83">
        <v>43313</v>
      </c>
      <c r="M557">
        <v>0</v>
      </c>
      <c r="N557" t="s">
        <v>6874</v>
      </c>
      <c r="O557" t="s">
        <v>6875</v>
      </c>
    </row>
    <row r="558" spans="1:15" x14ac:dyDescent="0.2">
      <c r="A558" t="s">
        <v>18334</v>
      </c>
      <c r="B558" t="s">
        <v>5861</v>
      </c>
      <c r="C558">
        <v>193.94</v>
      </c>
      <c r="D558">
        <v>0</v>
      </c>
      <c r="E558">
        <v>0</v>
      </c>
      <c r="F558">
        <v>0</v>
      </c>
      <c r="G558">
        <v>0</v>
      </c>
      <c r="H558">
        <v>-361.29</v>
      </c>
      <c r="I558" t="s">
        <v>17630</v>
      </c>
      <c r="J558" t="s">
        <v>164</v>
      </c>
      <c r="K558">
        <v>0</v>
      </c>
      <c r="L558" s="83">
        <v>43313</v>
      </c>
      <c r="M558">
        <v>0</v>
      </c>
      <c r="N558" t="s">
        <v>5870</v>
      </c>
      <c r="O558">
        <v>2553814</v>
      </c>
    </row>
    <row r="559" spans="1:15" x14ac:dyDescent="0.2">
      <c r="A559" t="s">
        <v>18342</v>
      </c>
      <c r="B559" t="s">
        <v>441</v>
      </c>
      <c r="C559">
        <v>49.6</v>
      </c>
      <c r="D559">
        <v>0</v>
      </c>
      <c r="E559">
        <v>0</v>
      </c>
      <c r="F559">
        <v>0</v>
      </c>
      <c r="G559">
        <v>0</v>
      </c>
      <c r="H559" s="45">
        <v>2351.86</v>
      </c>
      <c r="I559" t="s">
        <v>17630</v>
      </c>
      <c r="J559" t="s">
        <v>190</v>
      </c>
      <c r="K559">
        <v>0</v>
      </c>
      <c r="L559" s="83">
        <v>43313</v>
      </c>
      <c r="M559">
        <v>0</v>
      </c>
      <c r="N559">
        <v>589378108</v>
      </c>
      <c r="O559">
        <v>2144047</v>
      </c>
    </row>
    <row r="560" spans="1:15" x14ac:dyDescent="0.2">
      <c r="A560" t="s">
        <v>18340</v>
      </c>
      <c r="B560" t="s">
        <v>470</v>
      </c>
      <c r="C560">
        <v>21.18</v>
      </c>
      <c r="D560">
        <v>0</v>
      </c>
      <c r="E560">
        <v>0</v>
      </c>
      <c r="F560">
        <v>0</v>
      </c>
      <c r="G560">
        <v>0</v>
      </c>
      <c r="H560" s="45">
        <v>-5110.3999999999996</v>
      </c>
      <c r="I560" t="s">
        <v>17630</v>
      </c>
      <c r="J560" t="s">
        <v>164</v>
      </c>
      <c r="K560">
        <v>0</v>
      </c>
      <c r="L560" s="83">
        <v>43313</v>
      </c>
      <c r="M560">
        <v>0</v>
      </c>
      <c r="N560" t="s">
        <v>471</v>
      </c>
      <c r="O560" t="s">
        <v>472</v>
      </c>
    </row>
    <row r="561" spans="1:15" x14ac:dyDescent="0.2">
      <c r="A561" t="s">
        <v>18401</v>
      </c>
      <c r="B561" t="s">
        <v>5096</v>
      </c>
      <c r="C561">
        <v>42.1</v>
      </c>
      <c r="D561">
        <v>0</v>
      </c>
      <c r="E561">
        <v>0</v>
      </c>
      <c r="F561">
        <v>0</v>
      </c>
      <c r="G561">
        <v>0</v>
      </c>
      <c r="H561" s="45">
        <v>-2129.7199999999998</v>
      </c>
      <c r="I561" t="s">
        <v>17573</v>
      </c>
      <c r="J561" t="s">
        <v>190</v>
      </c>
      <c r="K561">
        <v>0</v>
      </c>
      <c r="L561" s="83">
        <v>43313</v>
      </c>
      <c r="M561">
        <v>0</v>
      </c>
      <c r="N561">
        <v>576323109</v>
      </c>
      <c r="O561">
        <v>2155306</v>
      </c>
    </row>
    <row r="562" spans="1:15" x14ac:dyDescent="0.2">
      <c r="A562" t="s">
        <v>18388</v>
      </c>
      <c r="B562" t="s">
        <v>4343</v>
      </c>
      <c r="C562">
        <v>16.45</v>
      </c>
      <c r="D562">
        <v>0</v>
      </c>
      <c r="E562">
        <v>0</v>
      </c>
      <c r="F562">
        <v>0</v>
      </c>
      <c r="G562">
        <v>0</v>
      </c>
      <c r="H562" s="45">
        <v>8864.92</v>
      </c>
      <c r="I562" t="s">
        <v>17573</v>
      </c>
      <c r="J562" t="s">
        <v>200</v>
      </c>
      <c r="K562">
        <v>0</v>
      </c>
      <c r="L562" s="83">
        <v>43313</v>
      </c>
      <c r="M562">
        <v>0</v>
      </c>
      <c r="N562" t="s">
        <v>4457</v>
      </c>
      <c r="O562" t="s">
        <v>4458</v>
      </c>
    </row>
    <row r="563" spans="1:15" x14ac:dyDescent="0.2">
      <c r="A563" t="s">
        <v>18333</v>
      </c>
      <c r="B563" t="s">
        <v>3059</v>
      </c>
      <c r="C563">
        <v>27.5</v>
      </c>
      <c r="D563">
        <v>0</v>
      </c>
      <c r="E563">
        <v>0</v>
      </c>
      <c r="F563">
        <v>0</v>
      </c>
      <c r="G563">
        <v>0</v>
      </c>
      <c r="H563" s="45">
        <v>7102.82</v>
      </c>
      <c r="I563" t="s">
        <v>17630</v>
      </c>
      <c r="J563" t="s">
        <v>182</v>
      </c>
      <c r="K563">
        <v>0</v>
      </c>
      <c r="L563" s="83">
        <v>43313</v>
      </c>
      <c r="M563">
        <v>0</v>
      </c>
      <c r="N563">
        <v>651290108</v>
      </c>
      <c r="O563">
        <v>2635079</v>
      </c>
    </row>
    <row r="564" spans="1:15" x14ac:dyDescent="0.2">
      <c r="A564" t="s">
        <v>18414</v>
      </c>
      <c r="B564" t="s">
        <v>13879</v>
      </c>
      <c r="C564">
        <v>84.05</v>
      </c>
      <c r="D564">
        <v>0</v>
      </c>
      <c r="E564">
        <v>0</v>
      </c>
      <c r="F564">
        <v>0</v>
      </c>
      <c r="G564">
        <v>0</v>
      </c>
      <c r="H564" s="45">
        <v>26264.31</v>
      </c>
      <c r="I564" t="s">
        <v>17573</v>
      </c>
      <c r="J564" t="s">
        <v>190</v>
      </c>
      <c r="K564">
        <v>0</v>
      </c>
      <c r="L564" s="83">
        <v>43313</v>
      </c>
      <c r="M564">
        <v>0</v>
      </c>
      <c r="N564" t="s">
        <v>13928</v>
      </c>
      <c r="O564" t="s">
        <v>13929</v>
      </c>
    </row>
    <row r="565" spans="1:15" x14ac:dyDescent="0.2">
      <c r="A565" t="s">
        <v>18427</v>
      </c>
      <c r="B565" t="s">
        <v>1566</v>
      </c>
      <c r="C565">
        <v>39.270000000000003</v>
      </c>
      <c r="D565">
        <v>0</v>
      </c>
      <c r="E565">
        <v>0</v>
      </c>
      <c r="F565">
        <v>0</v>
      </c>
      <c r="G565">
        <v>0</v>
      </c>
      <c r="H565" s="45">
        <v>23040.79</v>
      </c>
      <c r="I565" t="s">
        <v>17573</v>
      </c>
      <c r="J565" t="s">
        <v>164</v>
      </c>
      <c r="K565">
        <v>0</v>
      </c>
      <c r="L565" s="83">
        <v>43313</v>
      </c>
      <c r="M565">
        <v>0</v>
      </c>
      <c r="N565">
        <v>683715106</v>
      </c>
      <c r="O565">
        <v>2655657</v>
      </c>
    </row>
    <row r="566" spans="1:15" x14ac:dyDescent="0.2">
      <c r="A566" t="s">
        <v>18376</v>
      </c>
      <c r="B566" t="s">
        <v>2089</v>
      </c>
      <c r="C566">
        <v>50.83</v>
      </c>
      <c r="D566">
        <v>0</v>
      </c>
      <c r="E566">
        <v>0</v>
      </c>
      <c r="F566">
        <v>0</v>
      </c>
      <c r="G566">
        <v>0</v>
      </c>
      <c r="H566" s="45">
        <v>-7181.99</v>
      </c>
      <c r="I566" t="s">
        <v>17573</v>
      </c>
      <c r="J566" t="s">
        <v>182</v>
      </c>
      <c r="K566">
        <v>0</v>
      </c>
      <c r="L566" s="83">
        <v>43313</v>
      </c>
      <c r="M566">
        <v>0</v>
      </c>
      <c r="N566" t="s">
        <v>2182</v>
      </c>
      <c r="O566" t="s">
        <v>2183</v>
      </c>
    </row>
    <row r="567" spans="1:15" x14ac:dyDescent="0.2">
      <c r="A567" t="s">
        <v>18419</v>
      </c>
      <c r="B567" t="s">
        <v>1021</v>
      </c>
      <c r="C567">
        <v>36.44</v>
      </c>
      <c r="D567">
        <v>0</v>
      </c>
      <c r="E567">
        <v>0</v>
      </c>
      <c r="F567">
        <v>0</v>
      </c>
      <c r="G567">
        <v>0</v>
      </c>
      <c r="H567" s="45">
        <v>5410.8</v>
      </c>
      <c r="I567" t="s">
        <v>17573</v>
      </c>
      <c r="J567" t="s">
        <v>169</v>
      </c>
      <c r="K567">
        <v>0</v>
      </c>
      <c r="L567" s="83">
        <v>43313</v>
      </c>
      <c r="M567">
        <v>0</v>
      </c>
      <c r="N567" t="s">
        <v>1194</v>
      </c>
      <c r="O567" t="s">
        <v>1436</v>
      </c>
    </row>
    <row r="568" spans="1:15" x14ac:dyDescent="0.2">
      <c r="A568" t="s">
        <v>18386</v>
      </c>
      <c r="B568" t="s">
        <v>2811</v>
      </c>
      <c r="C568">
        <v>45.2</v>
      </c>
      <c r="D568">
        <v>0</v>
      </c>
      <c r="E568">
        <v>0</v>
      </c>
      <c r="F568">
        <v>0</v>
      </c>
      <c r="G568">
        <v>0</v>
      </c>
      <c r="H568" s="45">
        <v>-13618.38</v>
      </c>
      <c r="I568" t="s">
        <v>17573</v>
      </c>
      <c r="J568" t="s">
        <v>169</v>
      </c>
      <c r="K568">
        <v>0</v>
      </c>
      <c r="L568" s="83">
        <v>43313</v>
      </c>
      <c r="M568">
        <v>0</v>
      </c>
      <c r="N568">
        <v>695127100</v>
      </c>
      <c r="O568" t="s">
        <v>2981</v>
      </c>
    </row>
    <row r="569" spans="1:15" x14ac:dyDescent="0.2">
      <c r="A569" t="s">
        <v>18404</v>
      </c>
      <c r="B569" t="s">
        <v>14800</v>
      </c>
      <c r="C569">
        <v>21.95</v>
      </c>
      <c r="D569">
        <v>0</v>
      </c>
      <c r="E569">
        <v>0</v>
      </c>
      <c r="F569">
        <v>0</v>
      </c>
      <c r="G569">
        <v>0</v>
      </c>
      <c r="H569" s="45">
        <v>18102.36</v>
      </c>
      <c r="I569" t="s">
        <v>17573</v>
      </c>
      <c r="J569" t="s">
        <v>186</v>
      </c>
      <c r="K569">
        <v>0</v>
      </c>
      <c r="L569" s="83">
        <v>43313</v>
      </c>
      <c r="M569">
        <v>0</v>
      </c>
      <c r="N569" t="s">
        <v>14865</v>
      </c>
      <c r="O569" t="s">
        <v>14866</v>
      </c>
    </row>
    <row r="570" spans="1:15" x14ac:dyDescent="0.2">
      <c r="A570" t="s">
        <v>18395</v>
      </c>
      <c r="B570" t="s">
        <v>468</v>
      </c>
      <c r="C570">
        <v>172.51</v>
      </c>
      <c r="D570">
        <v>0</v>
      </c>
      <c r="E570">
        <v>0</v>
      </c>
      <c r="F570">
        <v>0</v>
      </c>
      <c r="G570">
        <v>0</v>
      </c>
      <c r="H570" s="45">
        <v>4874.8999999999996</v>
      </c>
      <c r="I570" t="s">
        <v>17573</v>
      </c>
      <c r="J570" t="s">
        <v>190</v>
      </c>
      <c r="K570">
        <v>0</v>
      </c>
      <c r="L570" s="83">
        <v>43313</v>
      </c>
      <c r="M570">
        <v>0</v>
      </c>
      <c r="N570">
        <v>701094104</v>
      </c>
      <c r="O570">
        <v>2671501</v>
      </c>
    </row>
    <row r="571" spans="1:15" x14ac:dyDescent="0.2">
      <c r="A571" t="s">
        <v>18349</v>
      </c>
      <c r="B571" t="s">
        <v>16588</v>
      </c>
      <c r="C571">
        <v>57.94</v>
      </c>
      <c r="D571">
        <v>0</v>
      </c>
      <c r="E571">
        <v>0</v>
      </c>
      <c r="F571">
        <v>0</v>
      </c>
      <c r="G571">
        <v>0</v>
      </c>
      <c r="H571" s="45">
        <v>-2758.4</v>
      </c>
      <c r="I571" t="s">
        <v>17630</v>
      </c>
      <c r="J571" t="s">
        <v>186</v>
      </c>
      <c r="K571">
        <v>0</v>
      </c>
      <c r="L571" s="83">
        <v>43313</v>
      </c>
      <c r="M571">
        <v>0</v>
      </c>
      <c r="N571" t="s">
        <v>16646</v>
      </c>
      <c r="O571" t="s">
        <v>16647</v>
      </c>
    </row>
    <row r="572" spans="1:15" x14ac:dyDescent="0.2">
      <c r="A572" t="s">
        <v>18369</v>
      </c>
      <c r="B572" t="s">
        <v>5097</v>
      </c>
      <c r="C572">
        <v>95.99</v>
      </c>
      <c r="D572">
        <v>0</v>
      </c>
      <c r="E572">
        <v>0</v>
      </c>
      <c r="F572">
        <v>0</v>
      </c>
      <c r="G572">
        <v>0</v>
      </c>
      <c r="H572" s="45">
        <v>-25987.68</v>
      </c>
      <c r="I572" t="s">
        <v>17573</v>
      </c>
      <c r="J572" t="s">
        <v>235</v>
      </c>
      <c r="K572">
        <v>0</v>
      </c>
      <c r="L572" s="83">
        <v>43313</v>
      </c>
      <c r="M572">
        <v>0</v>
      </c>
      <c r="N572">
        <v>737446104</v>
      </c>
      <c r="O572" t="s">
        <v>5235</v>
      </c>
    </row>
    <row r="573" spans="1:15" x14ac:dyDescent="0.2">
      <c r="A573" t="s">
        <v>18329</v>
      </c>
      <c r="B573" t="s">
        <v>1306</v>
      </c>
      <c r="C573">
        <v>85.15</v>
      </c>
      <c r="D573">
        <v>0</v>
      </c>
      <c r="E573">
        <v>0</v>
      </c>
      <c r="F573">
        <v>0</v>
      </c>
      <c r="G573">
        <v>0</v>
      </c>
      <c r="H573" s="45">
        <v>3364.28</v>
      </c>
      <c r="I573" t="s">
        <v>17630</v>
      </c>
      <c r="J573" t="s">
        <v>164</v>
      </c>
      <c r="K573">
        <v>0</v>
      </c>
      <c r="L573" s="83">
        <v>43313</v>
      </c>
      <c r="M573">
        <v>0</v>
      </c>
      <c r="N573" t="s">
        <v>1522</v>
      </c>
      <c r="O573" t="s">
        <v>1523</v>
      </c>
    </row>
    <row r="574" spans="1:15" x14ac:dyDescent="0.2">
      <c r="A574" t="s">
        <v>18384</v>
      </c>
      <c r="B574" t="s">
        <v>2830</v>
      </c>
      <c r="C574">
        <v>49.01</v>
      </c>
      <c r="D574">
        <v>0</v>
      </c>
      <c r="E574">
        <v>0</v>
      </c>
      <c r="F574">
        <v>0</v>
      </c>
      <c r="G574">
        <v>0</v>
      </c>
      <c r="H574">
        <v>914.05</v>
      </c>
      <c r="I574" t="s">
        <v>17573</v>
      </c>
      <c r="J574" t="s">
        <v>169</v>
      </c>
      <c r="K574">
        <v>0</v>
      </c>
      <c r="L574" s="83">
        <v>43313</v>
      </c>
      <c r="M574">
        <v>0</v>
      </c>
      <c r="N574">
        <v>759916109</v>
      </c>
      <c r="O574">
        <v>2731654</v>
      </c>
    </row>
    <row r="575" spans="1:15" x14ac:dyDescent="0.2">
      <c r="A575" t="s">
        <v>18337</v>
      </c>
      <c r="B575" t="s">
        <v>1318</v>
      </c>
      <c r="C575">
        <v>130.36000000000001</v>
      </c>
      <c r="D575">
        <v>0</v>
      </c>
      <c r="E575">
        <v>0</v>
      </c>
      <c r="F575">
        <v>0</v>
      </c>
      <c r="G575">
        <v>0</v>
      </c>
      <c r="H575">
        <v>-137.61000000000001</v>
      </c>
      <c r="I575" t="s">
        <v>17630</v>
      </c>
      <c r="J575" t="s">
        <v>200</v>
      </c>
      <c r="K575">
        <v>0</v>
      </c>
      <c r="L575" s="83">
        <v>43313</v>
      </c>
      <c r="M575">
        <v>0</v>
      </c>
      <c r="N575">
        <v>751212101</v>
      </c>
      <c r="O575" t="s">
        <v>1525</v>
      </c>
    </row>
    <row r="576" spans="1:15" x14ac:dyDescent="0.2">
      <c r="A576" t="s">
        <v>18400</v>
      </c>
      <c r="B576" t="s">
        <v>2579</v>
      </c>
      <c r="C576">
        <v>56.65</v>
      </c>
      <c r="D576">
        <v>0</v>
      </c>
      <c r="E576">
        <v>0</v>
      </c>
      <c r="F576">
        <v>0</v>
      </c>
      <c r="G576">
        <v>0</v>
      </c>
      <c r="H576" s="45">
        <v>4411.01</v>
      </c>
      <c r="I576" t="s">
        <v>17573</v>
      </c>
      <c r="J576" t="s">
        <v>164</v>
      </c>
      <c r="K576">
        <v>0</v>
      </c>
      <c r="L576" s="83">
        <v>43313</v>
      </c>
      <c r="M576">
        <v>0</v>
      </c>
      <c r="N576" t="s">
        <v>2656</v>
      </c>
      <c r="O576" t="s">
        <v>2657</v>
      </c>
    </row>
    <row r="577" spans="1:15" x14ac:dyDescent="0.2">
      <c r="A577" t="s">
        <v>18407</v>
      </c>
      <c r="B577" t="s">
        <v>9489</v>
      </c>
      <c r="C577">
        <v>28.45</v>
      </c>
      <c r="D577">
        <v>0</v>
      </c>
      <c r="E577">
        <v>0</v>
      </c>
      <c r="F577">
        <v>0</v>
      </c>
      <c r="G577">
        <v>0</v>
      </c>
      <c r="H577" s="45">
        <v>-4917.5</v>
      </c>
      <c r="I577" t="s">
        <v>17573</v>
      </c>
      <c r="J577" t="s">
        <v>164</v>
      </c>
      <c r="K577">
        <v>0</v>
      </c>
      <c r="L577" s="83">
        <v>43313</v>
      </c>
      <c r="M577">
        <v>0</v>
      </c>
      <c r="N577">
        <v>781270103</v>
      </c>
      <c r="O577">
        <v>2518415</v>
      </c>
    </row>
    <row r="578" spans="1:15" x14ac:dyDescent="0.2">
      <c r="A578" t="s">
        <v>18390</v>
      </c>
      <c r="B578" t="s">
        <v>1013</v>
      </c>
      <c r="C578">
        <v>14.13</v>
      </c>
      <c r="D578">
        <v>0</v>
      </c>
      <c r="E578">
        <v>0</v>
      </c>
      <c r="F578">
        <v>0</v>
      </c>
      <c r="G578">
        <v>0</v>
      </c>
      <c r="H578" s="45">
        <v>-15913.75</v>
      </c>
      <c r="I578" t="s">
        <v>17573</v>
      </c>
      <c r="J578" t="s">
        <v>200</v>
      </c>
      <c r="K578">
        <v>0</v>
      </c>
      <c r="L578" s="83">
        <v>43313</v>
      </c>
      <c r="M578">
        <v>0</v>
      </c>
      <c r="N578" s="84">
        <v>7.9545999999999999E+108</v>
      </c>
      <c r="O578" t="s">
        <v>1429</v>
      </c>
    </row>
    <row r="579" spans="1:15" x14ac:dyDescent="0.2">
      <c r="A579" t="s">
        <v>18360</v>
      </c>
      <c r="B579" t="s">
        <v>5388</v>
      </c>
      <c r="C579">
        <v>46.95</v>
      </c>
      <c r="D579">
        <v>0</v>
      </c>
      <c r="E579">
        <v>0</v>
      </c>
      <c r="F579">
        <v>0</v>
      </c>
      <c r="G579">
        <v>0</v>
      </c>
      <c r="H579" s="45">
        <v>63416.74</v>
      </c>
      <c r="I579" t="s">
        <v>17573</v>
      </c>
      <c r="J579" t="s">
        <v>164</v>
      </c>
      <c r="K579">
        <v>0</v>
      </c>
      <c r="L579" s="83">
        <v>43313</v>
      </c>
      <c r="M579">
        <v>0</v>
      </c>
      <c r="N579" t="s">
        <v>5520</v>
      </c>
      <c r="O579" t="s">
        <v>5521</v>
      </c>
    </row>
    <row r="580" spans="1:15" x14ac:dyDescent="0.2">
      <c r="A580" t="s">
        <v>18415</v>
      </c>
      <c r="B580" t="s">
        <v>12612</v>
      </c>
      <c r="C580">
        <v>20.149999999999999</v>
      </c>
      <c r="D580">
        <v>0</v>
      </c>
      <c r="E580">
        <v>0</v>
      </c>
      <c r="F580">
        <v>0</v>
      </c>
      <c r="G580">
        <v>0</v>
      </c>
      <c r="H580" s="45">
        <v>-15123.99</v>
      </c>
      <c r="I580" t="s">
        <v>17573</v>
      </c>
      <c r="J580" t="s">
        <v>169</v>
      </c>
      <c r="K580">
        <v>0</v>
      </c>
      <c r="L580" s="83">
        <v>43313</v>
      </c>
      <c r="M580">
        <v>0</v>
      </c>
      <c r="N580" t="s">
        <v>12705</v>
      </c>
      <c r="O580" t="s">
        <v>12706</v>
      </c>
    </row>
    <row r="581" spans="1:15" x14ac:dyDescent="0.2">
      <c r="A581" t="s">
        <v>18330</v>
      </c>
      <c r="B581" t="s">
        <v>2572</v>
      </c>
      <c r="C581">
        <v>25.16</v>
      </c>
      <c r="D581">
        <v>0</v>
      </c>
      <c r="E581">
        <v>0</v>
      </c>
      <c r="F581">
        <v>0</v>
      </c>
      <c r="G581">
        <v>0</v>
      </c>
      <c r="H581" s="45">
        <v>11848.71</v>
      </c>
      <c r="I581" t="s">
        <v>17630</v>
      </c>
      <c r="J581" t="s">
        <v>182</v>
      </c>
      <c r="K581">
        <v>0</v>
      </c>
      <c r="L581" s="83">
        <v>43313</v>
      </c>
      <c r="M581">
        <v>0</v>
      </c>
      <c r="N581" s="84">
        <v>9.0346000000000003E+107</v>
      </c>
      <c r="O581" t="s">
        <v>2661</v>
      </c>
    </row>
    <row r="582" spans="1:15" x14ac:dyDescent="0.2">
      <c r="A582" t="s">
        <v>18353</v>
      </c>
      <c r="B582" t="s">
        <v>18352</v>
      </c>
      <c r="C582">
        <v>16.59</v>
      </c>
      <c r="D582">
        <v>0</v>
      </c>
      <c r="E582">
        <v>0</v>
      </c>
      <c r="F582">
        <v>0</v>
      </c>
      <c r="G582">
        <v>0</v>
      </c>
      <c r="H582" s="45">
        <v>18169.64</v>
      </c>
      <c r="I582" t="s">
        <v>17630</v>
      </c>
      <c r="J582" t="s">
        <v>182</v>
      </c>
      <c r="K582">
        <v>0</v>
      </c>
      <c r="L582" s="83">
        <v>43313</v>
      </c>
      <c r="M582">
        <v>0</v>
      </c>
      <c r="N582" t="s">
        <v>18433</v>
      </c>
      <c r="O582" t="s">
        <v>18434</v>
      </c>
    </row>
    <row r="583" spans="1:15" x14ac:dyDescent="0.2">
      <c r="A583" t="s">
        <v>18347</v>
      </c>
      <c r="B583" t="s">
        <v>11164</v>
      </c>
      <c r="C583">
        <v>40.85</v>
      </c>
      <c r="D583">
        <v>0</v>
      </c>
      <c r="E583">
        <v>0</v>
      </c>
      <c r="F583">
        <v>0</v>
      </c>
      <c r="G583">
        <v>0</v>
      </c>
      <c r="H583" s="45">
        <v>-3594.2</v>
      </c>
      <c r="I583" t="s">
        <v>17630</v>
      </c>
      <c r="J583" t="s">
        <v>190</v>
      </c>
      <c r="K583">
        <v>0</v>
      </c>
      <c r="L583" s="83">
        <v>43313</v>
      </c>
      <c r="M583">
        <v>0</v>
      </c>
      <c r="N583" t="s">
        <v>11253</v>
      </c>
      <c r="O583" t="s">
        <v>11254</v>
      </c>
    </row>
    <row r="584" spans="1:15" x14ac:dyDescent="0.2">
      <c r="A584" t="s">
        <v>18362</v>
      </c>
      <c r="B584" t="s">
        <v>18357</v>
      </c>
      <c r="C584">
        <v>42.97</v>
      </c>
      <c r="D584">
        <v>0</v>
      </c>
      <c r="E584">
        <v>0</v>
      </c>
      <c r="F584">
        <v>0</v>
      </c>
      <c r="G584">
        <v>0</v>
      </c>
      <c r="H584">
        <v>608.47</v>
      </c>
      <c r="I584" t="s">
        <v>17573</v>
      </c>
      <c r="J584" t="s">
        <v>164</v>
      </c>
      <c r="K584">
        <v>0</v>
      </c>
      <c r="L584" s="83">
        <v>43313</v>
      </c>
      <c r="M584">
        <v>0</v>
      </c>
      <c r="N584" t="s">
        <v>18435</v>
      </c>
      <c r="O584" t="s">
        <v>18436</v>
      </c>
    </row>
    <row r="585" spans="1:15" x14ac:dyDescent="0.2">
      <c r="A585" t="s">
        <v>18373</v>
      </c>
      <c r="B585" t="s">
        <v>12328</v>
      </c>
      <c r="C585">
        <v>19.3</v>
      </c>
      <c r="D585">
        <v>0</v>
      </c>
      <c r="E585">
        <v>0</v>
      </c>
      <c r="F585">
        <v>0</v>
      </c>
      <c r="G585">
        <v>0</v>
      </c>
      <c r="H585" s="45">
        <v>-59069.96</v>
      </c>
      <c r="I585" t="s">
        <v>17573</v>
      </c>
      <c r="J585" t="s">
        <v>164</v>
      </c>
      <c r="K585">
        <v>0</v>
      </c>
      <c r="L585" s="83">
        <v>43313</v>
      </c>
      <c r="M585">
        <v>0</v>
      </c>
      <c r="N585">
        <v>826516106</v>
      </c>
      <c r="O585">
        <v>2585259</v>
      </c>
    </row>
    <row r="586" spans="1:15" x14ac:dyDescent="0.2">
      <c r="A586" t="s">
        <v>18429</v>
      </c>
      <c r="B586" t="s">
        <v>1323</v>
      </c>
      <c r="C586">
        <v>19.440000000000001</v>
      </c>
      <c r="D586">
        <v>0</v>
      </c>
      <c r="E586">
        <v>0</v>
      </c>
      <c r="F586">
        <v>0</v>
      </c>
      <c r="G586">
        <v>0</v>
      </c>
      <c r="H586" s="45">
        <v>-41719.93</v>
      </c>
      <c r="I586" t="s">
        <v>17573</v>
      </c>
      <c r="J586" t="s">
        <v>164</v>
      </c>
      <c r="K586">
        <v>0</v>
      </c>
      <c r="L586" s="83">
        <v>43313</v>
      </c>
      <c r="M586">
        <v>0</v>
      </c>
      <c r="N586">
        <v>871503108</v>
      </c>
      <c r="O586">
        <v>2861078</v>
      </c>
    </row>
    <row r="587" spans="1:15" x14ac:dyDescent="0.2">
      <c r="A587" t="s">
        <v>18424</v>
      </c>
      <c r="B587" t="s">
        <v>16828</v>
      </c>
      <c r="C587">
        <v>52.6</v>
      </c>
      <c r="D587">
        <v>0</v>
      </c>
      <c r="E587">
        <v>0</v>
      </c>
      <c r="F587">
        <v>0</v>
      </c>
      <c r="G587">
        <v>0</v>
      </c>
      <c r="H587" s="45">
        <v>22024.11</v>
      </c>
      <c r="I587" t="s">
        <v>17573</v>
      </c>
      <c r="J587" t="s">
        <v>169</v>
      </c>
      <c r="K587">
        <v>0</v>
      </c>
      <c r="L587" s="83">
        <v>43313</v>
      </c>
      <c r="M587">
        <v>0</v>
      </c>
      <c r="N587" t="s">
        <v>16878</v>
      </c>
      <c r="O587" t="s">
        <v>16879</v>
      </c>
    </row>
    <row r="588" spans="1:15" x14ac:dyDescent="0.2">
      <c r="A588" t="s">
        <v>18408</v>
      </c>
      <c r="B588" t="s">
        <v>1018</v>
      </c>
      <c r="C588">
        <v>40.46</v>
      </c>
      <c r="D588">
        <v>0</v>
      </c>
      <c r="E588">
        <v>0</v>
      </c>
      <c r="F588">
        <v>0</v>
      </c>
      <c r="G588">
        <v>0</v>
      </c>
      <c r="H588" s="45">
        <v>1157.19</v>
      </c>
      <c r="I588" t="s">
        <v>17573</v>
      </c>
      <c r="J588" t="s">
        <v>164</v>
      </c>
      <c r="K588">
        <v>0</v>
      </c>
      <c r="L588" s="83">
        <v>43313</v>
      </c>
      <c r="M588">
        <v>0</v>
      </c>
      <c r="N588" t="s">
        <v>1244</v>
      </c>
      <c r="O588" t="s">
        <v>1425</v>
      </c>
    </row>
    <row r="589" spans="1:15" x14ac:dyDescent="0.2">
      <c r="A589" t="s">
        <v>18339</v>
      </c>
      <c r="B589" t="s">
        <v>2216</v>
      </c>
      <c r="C589">
        <v>37.729999999999997</v>
      </c>
      <c r="D589">
        <v>0</v>
      </c>
      <c r="E589">
        <v>0</v>
      </c>
      <c r="F589">
        <v>0</v>
      </c>
      <c r="G589">
        <v>0</v>
      </c>
      <c r="H589" s="45">
        <v>-2140.9</v>
      </c>
      <c r="I589" t="s">
        <v>17630</v>
      </c>
      <c r="J589" t="s">
        <v>190</v>
      </c>
      <c r="K589">
        <v>0</v>
      </c>
      <c r="L589" s="83">
        <v>43313</v>
      </c>
      <c r="M589">
        <v>0</v>
      </c>
      <c r="N589">
        <v>880779103</v>
      </c>
      <c r="O589">
        <v>2884224</v>
      </c>
    </row>
    <row r="590" spans="1:15" x14ac:dyDescent="0.2">
      <c r="A590" t="s">
        <v>18399</v>
      </c>
      <c r="B590" t="s">
        <v>2093</v>
      </c>
      <c r="C590">
        <v>51</v>
      </c>
      <c r="D590">
        <v>0</v>
      </c>
      <c r="E590">
        <v>0</v>
      </c>
      <c r="F590">
        <v>0</v>
      </c>
      <c r="G590">
        <v>0</v>
      </c>
      <c r="H590" s="45">
        <v>13504.19</v>
      </c>
      <c r="I590" t="s">
        <v>17573</v>
      </c>
      <c r="J590" t="s">
        <v>235</v>
      </c>
      <c r="K590">
        <v>0</v>
      </c>
      <c r="L590" s="83">
        <v>43313</v>
      </c>
      <c r="M590">
        <v>0</v>
      </c>
      <c r="N590" t="s">
        <v>2197</v>
      </c>
      <c r="O590" t="s">
        <v>2198</v>
      </c>
    </row>
    <row r="591" spans="1:15" x14ac:dyDescent="0.2">
      <c r="A591" t="s">
        <v>18402</v>
      </c>
      <c r="B591" t="s">
        <v>14966</v>
      </c>
      <c r="C591">
        <v>38.15</v>
      </c>
      <c r="D591">
        <v>0</v>
      </c>
      <c r="E591">
        <v>0</v>
      </c>
      <c r="F591">
        <v>0</v>
      </c>
      <c r="G591">
        <v>0</v>
      </c>
      <c r="H591" s="45">
        <v>-5804.74</v>
      </c>
      <c r="I591" t="s">
        <v>17573</v>
      </c>
      <c r="J591" t="s">
        <v>186</v>
      </c>
      <c r="K591">
        <v>0</v>
      </c>
      <c r="L591" s="83">
        <v>43313</v>
      </c>
      <c r="M591">
        <v>0</v>
      </c>
      <c r="N591">
        <v>898202106</v>
      </c>
      <c r="O591" t="s">
        <v>14992</v>
      </c>
    </row>
    <row r="592" spans="1:15" x14ac:dyDescent="0.2">
      <c r="A592" t="s">
        <v>18406</v>
      </c>
      <c r="B592" t="s">
        <v>1075</v>
      </c>
      <c r="C592">
        <v>124.95</v>
      </c>
      <c r="D592">
        <v>0</v>
      </c>
      <c r="E592">
        <v>0</v>
      </c>
      <c r="F592">
        <v>0</v>
      </c>
      <c r="G592">
        <v>0</v>
      </c>
      <c r="H592" s="45">
        <v>19531.310000000001</v>
      </c>
      <c r="I592" t="s">
        <v>17573</v>
      </c>
      <c r="J592" t="s">
        <v>164</v>
      </c>
      <c r="K592">
        <v>0</v>
      </c>
      <c r="L592" s="83">
        <v>43313</v>
      </c>
      <c r="M592">
        <v>0</v>
      </c>
      <c r="N592">
        <v>874054109</v>
      </c>
      <c r="O592">
        <v>2122117</v>
      </c>
    </row>
    <row r="593" spans="1:15" x14ac:dyDescent="0.2">
      <c r="A593" t="s">
        <v>18387</v>
      </c>
      <c r="B593" t="s">
        <v>16667</v>
      </c>
      <c r="C593">
        <v>18.989999999999998</v>
      </c>
      <c r="D593">
        <v>0</v>
      </c>
      <c r="E593">
        <v>0</v>
      </c>
      <c r="F593">
        <v>0</v>
      </c>
      <c r="G593">
        <v>0</v>
      </c>
      <c r="H593" s="45">
        <v>6128.23</v>
      </c>
      <c r="I593" t="s">
        <v>17573</v>
      </c>
      <c r="J593" t="s">
        <v>164</v>
      </c>
      <c r="K593">
        <v>0</v>
      </c>
      <c r="L593" s="83">
        <v>43313</v>
      </c>
      <c r="M593">
        <v>0</v>
      </c>
      <c r="N593" t="s">
        <v>177</v>
      </c>
      <c r="O593" t="s">
        <v>16754</v>
      </c>
    </row>
    <row r="594" spans="1:15" x14ac:dyDescent="0.2">
      <c r="A594" t="s">
        <v>18374</v>
      </c>
      <c r="B594" t="s">
        <v>10088</v>
      </c>
      <c r="C594">
        <v>35.25</v>
      </c>
      <c r="D594">
        <v>0</v>
      </c>
      <c r="E594">
        <v>0</v>
      </c>
      <c r="F594">
        <v>0</v>
      </c>
      <c r="G594">
        <v>0</v>
      </c>
      <c r="H594" s="45">
        <v>-6865.68</v>
      </c>
      <c r="I594" t="s">
        <v>17573</v>
      </c>
      <c r="J594" t="s">
        <v>169</v>
      </c>
      <c r="K594">
        <v>0</v>
      </c>
      <c r="L594" s="83">
        <v>43313</v>
      </c>
      <c r="M594">
        <v>0</v>
      </c>
      <c r="N594" t="s">
        <v>10159</v>
      </c>
      <c r="O594" t="s">
        <v>10160</v>
      </c>
    </row>
    <row r="595" spans="1:15" x14ac:dyDescent="0.2">
      <c r="A595" t="s">
        <v>18428</v>
      </c>
      <c r="B595" t="s">
        <v>2310</v>
      </c>
      <c r="C595">
        <v>44.95</v>
      </c>
      <c r="D595">
        <v>0</v>
      </c>
      <c r="E595">
        <v>0</v>
      </c>
      <c r="F595">
        <v>0</v>
      </c>
      <c r="G595">
        <v>0</v>
      </c>
      <c r="H595" s="45">
        <v>99762.3</v>
      </c>
      <c r="I595" t="s">
        <v>17573</v>
      </c>
      <c r="J595" t="s">
        <v>200</v>
      </c>
      <c r="K595">
        <v>0</v>
      </c>
      <c r="L595" s="83">
        <v>43313</v>
      </c>
      <c r="M595">
        <v>0</v>
      </c>
      <c r="N595">
        <v>913483103</v>
      </c>
      <c r="O595">
        <v>2911683</v>
      </c>
    </row>
    <row r="596" spans="1:15" x14ac:dyDescent="0.2">
      <c r="A596" t="s">
        <v>18366</v>
      </c>
      <c r="B596" t="s">
        <v>2850</v>
      </c>
      <c r="C596">
        <v>117.735</v>
      </c>
      <c r="D596">
        <v>0</v>
      </c>
      <c r="E596">
        <v>0</v>
      </c>
      <c r="F596">
        <v>0</v>
      </c>
      <c r="G596">
        <v>0</v>
      </c>
      <c r="H596" s="45">
        <v>-7665.21</v>
      </c>
      <c r="I596" t="s">
        <v>17573</v>
      </c>
      <c r="J596" t="s">
        <v>200</v>
      </c>
      <c r="K596">
        <v>0</v>
      </c>
      <c r="L596" s="83">
        <v>43313</v>
      </c>
      <c r="M596">
        <v>0</v>
      </c>
      <c r="N596" t="s">
        <v>3013</v>
      </c>
      <c r="O596" t="s">
        <v>3014</v>
      </c>
    </row>
    <row r="597" spans="1:15" x14ac:dyDescent="0.2">
      <c r="A597" t="s">
        <v>18410</v>
      </c>
      <c r="B597" t="s">
        <v>4662</v>
      </c>
      <c r="C597">
        <v>59.05</v>
      </c>
      <c r="D597">
        <v>0</v>
      </c>
      <c r="E597">
        <v>0</v>
      </c>
      <c r="F597">
        <v>0</v>
      </c>
      <c r="G597">
        <v>0</v>
      </c>
      <c r="H597" s="45">
        <v>-5263.15</v>
      </c>
      <c r="I597" t="s">
        <v>17573</v>
      </c>
      <c r="J597" t="s">
        <v>190</v>
      </c>
      <c r="K597">
        <v>0</v>
      </c>
      <c r="L597" s="83">
        <v>43313</v>
      </c>
      <c r="M597">
        <v>0</v>
      </c>
      <c r="N597" t="s">
        <v>4826</v>
      </c>
      <c r="O597">
        <v>2416973</v>
      </c>
    </row>
    <row r="598" spans="1:15" x14ac:dyDescent="0.2">
      <c r="A598" t="s">
        <v>18348</v>
      </c>
      <c r="B598" t="s">
        <v>104</v>
      </c>
      <c r="C598">
        <v>20.83</v>
      </c>
      <c r="D598">
        <v>0</v>
      </c>
      <c r="E598">
        <v>0</v>
      </c>
      <c r="F598">
        <v>0</v>
      </c>
      <c r="G598">
        <v>0</v>
      </c>
      <c r="H598" s="45">
        <v>1215.3599999999999</v>
      </c>
      <c r="I598" t="s">
        <v>17630</v>
      </c>
      <c r="J598" t="s">
        <v>186</v>
      </c>
      <c r="K598">
        <v>0</v>
      </c>
      <c r="L598" s="83">
        <v>43313</v>
      </c>
      <c r="M598">
        <v>0</v>
      </c>
      <c r="N598">
        <v>930059100</v>
      </c>
      <c r="O598">
        <v>2156503</v>
      </c>
    </row>
    <row r="599" spans="1:15" x14ac:dyDescent="0.2">
      <c r="A599" t="s">
        <v>18382</v>
      </c>
      <c r="B599" t="s">
        <v>1316</v>
      </c>
      <c r="C599">
        <v>189.1</v>
      </c>
      <c r="D599">
        <v>0</v>
      </c>
      <c r="E599">
        <v>0</v>
      </c>
      <c r="F599">
        <v>0</v>
      </c>
      <c r="G599">
        <v>0</v>
      </c>
      <c r="H599">
        <v>97.07</v>
      </c>
      <c r="I599" t="s">
        <v>17573</v>
      </c>
      <c r="J599" t="s">
        <v>164</v>
      </c>
      <c r="K599">
        <v>0</v>
      </c>
      <c r="L599" s="83">
        <v>43313</v>
      </c>
      <c r="M599">
        <v>0</v>
      </c>
      <c r="N599" t="s">
        <v>1541</v>
      </c>
      <c r="O599" t="s">
        <v>1542</v>
      </c>
    </row>
    <row r="600" spans="1:15" x14ac:dyDescent="0.2">
      <c r="A600" t="s">
        <v>18385</v>
      </c>
      <c r="B600" t="s">
        <v>8264</v>
      </c>
      <c r="C600">
        <v>59.22</v>
      </c>
      <c r="D600">
        <v>0</v>
      </c>
      <c r="E600">
        <v>0</v>
      </c>
      <c r="F600">
        <v>0</v>
      </c>
      <c r="G600">
        <v>0</v>
      </c>
      <c r="H600" s="45">
        <v>-25859.77</v>
      </c>
      <c r="I600" t="s">
        <v>17573</v>
      </c>
      <c r="J600" t="s">
        <v>200</v>
      </c>
      <c r="K600">
        <v>0</v>
      </c>
      <c r="L600" s="83">
        <v>43313</v>
      </c>
      <c r="M600">
        <v>0</v>
      </c>
      <c r="N600">
        <v>974155103</v>
      </c>
      <c r="O600" t="s">
        <v>8374</v>
      </c>
    </row>
    <row r="601" spans="1:15" x14ac:dyDescent="0.2">
      <c r="A601" t="s">
        <v>18363</v>
      </c>
      <c r="B601" t="s">
        <v>2587</v>
      </c>
      <c r="C601">
        <v>99.5</v>
      </c>
      <c r="D601">
        <v>0</v>
      </c>
      <c r="E601">
        <v>0</v>
      </c>
      <c r="F601">
        <v>0</v>
      </c>
      <c r="G601">
        <v>0</v>
      </c>
      <c r="H601" s="45">
        <v>29804.68</v>
      </c>
      <c r="I601" t="s">
        <v>17573</v>
      </c>
      <c r="J601" t="s">
        <v>188</v>
      </c>
      <c r="K601">
        <v>0</v>
      </c>
      <c r="L601" s="83">
        <v>43313</v>
      </c>
      <c r="M601">
        <v>0</v>
      </c>
      <c r="N601">
        <v>960413102</v>
      </c>
      <c r="O601" t="s">
        <v>2671</v>
      </c>
    </row>
    <row r="602" spans="1:15" x14ac:dyDescent="0.2">
      <c r="A602" t="s">
        <v>18338</v>
      </c>
      <c r="B602" t="s">
        <v>15194</v>
      </c>
      <c r="C602">
        <v>47.23</v>
      </c>
      <c r="D602">
        <v>0</v>
      </c>
      <c r="E602">
        <v>0</v>
      </c>
      <c r="F602">
        <v>0</v>
      </c>
      <c r="G602">
        <v>0</v>
      </c>
      <c r="H602" s="45">
        <v>-5344.57</v>
      </c>
      <c r="I602" t="s">
        <v>17630</v>
      </c>
      <c r="J602" t="s">
        <v>182</v>
      </c>
      <c r="K602">
        <v>0</v>
      </c>
      <c r="L602" s="83">
        <v>43313</v>
      </c>
      <c r="M602">
        <v>0</v>
      </c>
      <c r="N602">
        <v>966387409</v>
      </c>
      <c r="O602" t="s">
        <v>15255</v>
      </c>
    </row>
    <row r="603" spans="1:15" x14ac:dyDescent="0.2">
      <c r="A603" t="s">
        <v>18325</v>
      </c>
      <c r="B603" t="s">
        <v>5116</v>
      </c>
      <c r="C603">
        <v>61.07</v>
      </c>
      <c r="D603">
        <v>0</v>
      </c>
      <c r="E603">
        <v>0</v>
      </c>
      <c r="F603">
        <v>0</v>
      </c>
      <c r="G603">
        <v>0</v>
      </c>
      <c r="H603" s="45">
        <v>-1172.1199999999999</v>
      </c>
      <c r="I603" t="s">
        <v>17630</v>
      </c>
      <c r="J603" t="s">
        <v>164</v>
      </c>
      <c r="K603">
        <v>0</v>
      </c>
      <c r="L603" s="83">
        <v>43313</v>
      </c>
      <c r="M603">
        <v>0</v>
      </c>
      <c r="N603" t="s">
        <v>5263</v>
      </c>
      <c r="O603" t="s">
        <v>5264</v>
      </c>
    </row>
    <row r="604" spans="1:15" x14ac:dyDescent="0.2">
      <c r="A604" t="s">
        <v>18437</v>
      </c>
      <c r="B604" t="s">
        <v>856</v>
      </c>
      <c r="C604">
        <v>25.92</v>
      </c>
      <c r="D604">
        <v>0</v>
      </c>
      <c r="E604">
        <v>0</v>
      </c>
      <c r="F604">
        <v>0</v>
      </c>
      <c r="G604">
        <v>0</v>
      </c>
      <c r="H604">
        <v>315.17</v>
      </c>
      <c r="I604" t="s">
        <v>17222</v>
      </c>
      <c r="J604" t="s">
        <v>190</v>
      </c>
      <c r="K604">
        <v>0</v>
      </c>
      <c r="L604" s="83">
        <v>43313</v>
      </c>
      <c r="M604">
        <v>0</v>
      </c>
      <c r="N604" t="s">
        <v>984</v>
      </c>
      <c r="O604" t="s">
        <v>18438</v>
      </c>
    </row>
    <row r="605" spans="1:15" x14ac:dyDescent="0.2">
      <c r="A605" t="s">
        <v>18439</v>
      </c>
      <c r="B605" t="s">
        <v>4518</v>
      </c>
      <c r="C605">
        <v>58.22</v>
      </c>
      <c r="D605">
        <v>403</v>
      </c>
      <c r="E605" s="45">
        <v>23462.66</v>
      </c>
      <c r="F605">
        <v>0.05</v>
      </c>
      <c r="G605">
        <v>221.33</v>
      </c>
      <c r="H605">
        <v>150.74</v>
      </c>
      <c r="I605" t="s">
        <v>17222</v>
      </c>
      <c r="J605" t="s">
        <v>190</v>
      </c>
      <c r="K605">
        <v>2.11</v>
      </c>
      <c r="L605" s="83">
        <v>43313</v>
      </c>
      <c r="M605">
        <v>58.35</v>
      </c>
      <c r="N605">
        <v>449172105</v>
      </c>
      <c r="O605" t="s">
        <v>4593</v>
      </c>
    </row>
    <row r="606" spans="1:15" x14ac:dyDescent="0.2">
      <c r="A606" t="s">
        <v>18440</v>
      </c>
      <c r="B606" t="s">
        <v>18184</v>
      </c>
      <c r="C606">
        <v>36.5</v>
      </c>
      <c r="D606">
        <v>644</v>
      </c>
      <c r="E606" s="45">
        <v>23506</v>
      </c>
      <c r="F606">
        <v>0.05</v>
      </c>
      <c r="G606">
        <v>816.13</v>
      </c>
      <c r="H606" s="45">
        <v>2547.36</v>
      </c>
      <c r="I606" t="s">
        <v>17222</v>
      </c>
      <c r="J606" t="s">
        <v>190</v>
      </c>
      <c r="K606">
        <v>0.26</v>
      </c>
      <c r="L606" s="83">
        <v>43313</v>
      </c>
      <c r="M606">
        <v>35.24</v>
      </c>
      <c r="N606">
        <v>871851101</v>
      </c>
      <c r="O606">
        <v>2394712</v>
      </c>
    </row>
    <row r="607" spans="1:15" x14ac:dyDescent="0.2">
      <c r="A607" t="s">
        <v>18441</v>
      </c>
      <c r="B607" t="s">
        <v>4339</v>
      </c>
      <c r="C607">
        <v>34.28</v>
      </c>
      <c r="D607" s="45">
        <v>4445</v>
      </c>
      <c r="E607" s="45">
        <v>152374.6</v>
      </c>
      <c r="F607">
        <v>0.33</v>
      </c>
      <c r="G607" s="45">
        <v>4083.9</v>
      </c>
      <c r="H607">
        <v>725.07</v>
      </c>
      <c r="I607" t="s">
        <v>17222</v>
      </c>
      <c r="J607" t="s">
        <v>190</v>
      </c>
      <c r="K607">
        <v>0.4</v>
      </c>
      <c r="L607" s="83">
        <v>43313</v>
      </c>
      <c r="M607">
        <v>34.299999999999997</v>
      </c>
      <c r="N607">
        <v>404030108</v>
      </c>
      <c r="O607" t="s">
        <v>4426</v>
      </c>
    </row>
    <row r="608" spans="1:15" x14ac:dyDescent="0.2">
      <c r="A608" t="s">
        <v>18442</v>
      </c>
      <c r="B608" t="s">
        <v>18442</v>
      </c>
      <c r="C608">
        <v>325</v>
      </c>
      <c r="D608">
        <v>145</v>
      </c>
      <c r="E608" s="45">
        <v>47125</v>
      </c>
      <c r="F608">
        <v>0.1</v>
      </c>
      <c r="G608" s="45">
        <v>-11600</v>
      </c>
      <c r="H608" s="45">
        <v>29524.2</v>
      </c>
      <c r="I608" t="s">
        <v>7560</v>
      </c>
      <c r="J608" t="s">
        <v>200</v>
      </c>
      <c r="K608">
        <v>0</v>
      </c>
      <c r="L608" s="83">
        <v>43313</v>
      </c>
      <c r="M608">
        <v>121.38</v>
      </c>
    </row>
    <row r="609" spans="1:15" x14ac:dyDescent="0.2">
      <c r="A609" t="s">
        <v>18291</v>
      </c>
      <c r="B609" t="s">
        <v>2080</v>
      </c>
      <c r="C609">
        <v>40.135599999999997</v>
      </c>
      <c r="D609">
        <v>0</v>
      </c>
      <c r="E609">
        <v>0</v>
      </c>
      <c r="F609">
        <v>0</v>
      </c>
      <c r="G609">
        <v>0</v>
      </c>
      <c r="H609" s="45">
        <v>-13840.11</v>
      </c>
      <c r="I609" t="s">
        <v>17630</v>
      </c>
      <c r="J609" t="s">
        <v>169</v>
      </c>
      <c r="K609">
        <v>0</v>
      </c>
      <c r="L609" s="83">
        <v>43312</v>
      </c>
      <c r="M609">
        <v>0</v>
      </c>
      <c r="N609" t="s">
        <v>2139</v>
      </c>
      <c r="O609" t="s">
        <v>2140</v>
      </c>
    </row>
    <row r="610" spans="1:15" x14ac:dyDescent="0.2">
      <c r="A610" t="s">
        <v>18269</v>
      </c>
      <c r="B610" t="s">
        <v>8497</v>
      </c>
      <c r="C610">
        <v>94.903397999999996</v>
      </c>
      <c r="D610">
        <v>0</v>
      </c>
      <c r="E610">
        <v>0</v>
      </c>
      <c r="F610">
        <v>0</v>
      </c>
      <c r="G610">
        <v>0</v>
      </c>
      <c r="H610" s="45">
        <v>7091.4</v>
      </c>
      <c r="I610" t="s">
        <v>17573</v>
      </c>
      <c r="J610" t="s">
        <v>190</v>
      </c>
      <c r="K610">
        <v>0</v>
      </c>
      <c r="L610" s="83">
        <v>43312</v>
      </c>
      <c r="M610">
        <v>0</v>
      </c>
      <c r="N610">
        <v>11311107</v>
      </c>
      <c r="O610">
        <v>2021634</v>
      </c>
    </row>
    <row r="611" spans="1:15" x14ac:dyDescent="0.2">
      <c r="A611" t="s">
        <v>18252</v>
      </c>
      <c r="B611" t="s">
        <v>3413</v>
      </c>
      <c r="C611">
        <v>16.398199000000002</v>
      </c>
      <c r="D611">
        <v>0</v>
      </c>
      <c r="E611">
        <v>0</v>
      </c>
      <c r="F611">
        <v>0</v>
      </c>
      <c r="G611">
        <v>0</v>
      </c>
      <c r="H611" s="45">
        <v>1068.42</v>
      </c>
      <c r="I611" t="s">
        <v>17573</v>
      </c>
      <c r="J611" t="s">
        <v>200</v>
      </c>
      <c r="K611">
        <v>0</v>
      </c>
      <c r="L611" s="83">
        <v>43312</v>
      </c>
      <c r="M611">
        <v>0</v>
      </c>
      <c r="N611" t="s">
        <v>3427</v>
      </c>
      <c r="O611" t="s">
        <v>3428</v>
      </c>
    </row>
    <row r="612" spans="1:15" x14ac:dyDescent="0.2">
      <c r="A612" t="s">
        <v>18258</v>
      </c>
      <c r="B612" t="s">
        <v>4184</v>
      </c>
      <c r="C612">
        <v>46.659300000000002</v>
      </c>
      <c r="D612">
        <v>0</v>
      </c>
      <c r="E612">
        <v>0</v>
      </c>
      <c r="F612">
        <v>0</v>
      </c>
      <c r="G612">
        <v>0</v>
      </c>
      <c r="H612" s="45">
        <v>-6355.14</v>
      </c>
      <c r="I612" t="s">
        <v>17573</v>
      </c>
      <c r="J612" t="s">
        <v>200</v>
      </c>
      <c r="K612">
        <v>0</v>
      </c>
      <c r="L612" s="83">
        <v>43312</v>
      </c>
      <c r="M612">
        <v>0</v>
      </c>
      <c r="N612" t="s">
        <v>4192</v>
      </c>
      <c r="O612">
        <v>2732635</v>
      </c>
    </row>
    <row r="613" spans="1:15" x14ac:dyDescent="0.2">
      <c r="A613" t="s">
        <v>18231</v>
      </c>
      <c r="B613" t="s">
        <v>3181</v>
      </c>
      <c r="C613">
        <v>45.64</v>
      </c>
      <c r="D613">
        <v>0</v>
      </c>
      <c r="E613">
        <v>0</v>
      </c>
      <c r="F613">
        <v>0</v>
      </c>
      <c r="G613">
        <v>0</v>
      </c>
      <c r="H613" s="45">
        <v>8716.09</v>
      </c>
      <c r="I613" t="s">
        <v>17573</v>
      </c>
      <c r="J613" t="s">
        <v>182</v>
      </c>
      <c r="K613">
        <v>0</v>
      </c>
      <c r="L613" s="83">
        <v>43312</v>
      </c>
      <c r="M613">
        <v>0</v>
      </c>
      <c r="N613">
        <v>37411105</v>
      </c>
      <c r="O613">
        <v>2043962</v>
      </c>
    </row>
    <row r="614" spans="1:15" x14ac:dyDescent="0.2">
      <c r="A614" t="s">
        <v>18295</v>
      </c>
      <c r="B614" t="s">
        <v>13699</v>
      </c>
      <c r="C614">
        <v>76.845699999999994</v>
      </c>
      <c r="D614">
        <v>0</v>
      </c>
      <c r="E614">
        <v>0</v>
      </c>
      <c r="F614">
        <v>0</v>
      </c>
      <c r="G614">
        <v>0</v>
      </c>
      <c r="H614" s="45">
        <v>-15591.96</v>
      </c>
      <c r="I614" t="s">
        <v>17630</v>
      </c>
      <c r="J614" t="s">
        <v>164</v>
      </c>
      <c r="K614">
        <v>0</v>
      </c>
      <c r="L614" s="83">
        <v>43312</v>
      </c>
      <c r="M614">
        <v>0</v>
      </c>
      <c r="N614" t="s">
        <v>13741</v>
      </c>
      <c r="O614" t="s">
        <v>13742</v>
      </c>
    </row>
    <row r="615" spans="1:15" x14ac:dyDescent="0.2">
      <c r="A615" t="s">
        <v>18226</v>
      </c>
      <c r="B615" t="s">
        <v>3044</v>
      </c>
      <c r="C615">
        <v>18.72</v>
      </c>
      <c r="D615">
        <v>0</v>
      </c>
      <c r="E615">
        <v>0</v>
      </c>
      <c r="F615">
        <v>0</v>
      </c>
      <c r="G615">
        <v>0</v>
      </c>
      <c r="H615" s="45">
        <v>18602.419999999998</v>
      </c>
      <c r="I615" t="s">
        <v>17573</v>
      </c>
      <c r="J615" t="s">
        <v>182</v>
      </c>
      <c r="K615">
        <v>0</v>
      </c>
      <c r="L615" s="83">
        <v>43312</v>
      </c>
      <c r="M615">
        <v>0</v>
      </c>
      <c r="N615" t="s">
        <v>3095</v>
      </c>
      <c r="O615" t="s">
        <v>3096</v>
      </c>
    </row>
    <row r="616" spans="1:15" x14ac:dyDescent="0.2">
      <c r="A616" t="s">
        <v>18280</v>
      </c>
      <c r="B616" t="s">
        <v>9974</v>
      </c>
      <c r="C616">
        <v>35.916400000000003</v>
      </c>
      <c r="D616">
        <v>0</v>
      </c>
      <c r="E616">
        <v>0</v>
      </c>
      <c r="F616">
        <v>0</v>
      </c>
      <c r="G616">
        <v>0</v>
      </c>
      <c r="H616" s="45">
        <v>8565.85</v>
      </c>
      <c r="I616" t="s">
        <v>17573</v>
      </c>
      <c r="J616" t="s">
        <v>164</v>
      </c>
      <c r="K616">
        <v>0</v>
      </c>
      <c r="L616" s="83">
        <v>43312</v>
      </c>
      <c r="M616">
        <v>0</v>
      </c>
      <c r="N616">
        <v>95229100</v>
      </c>
      <c r="O616" t="s">
        <v>9989</v>
      </c>
    </row>
    <row r="617" spans="1:15" x14ac:dyDescent="0.2">
      <c r="A617" t="s">
        <v>18246</v>
      </c>
      <c r="B617" t="s">
        <v>1827</v>
      </c>
      <c r="C617">
        <v>71.077901999999995</v>
      </c>
      <c r="D617">
        <v>0</v>
      </c>
      <c r="E617">
        <v>0</v>
      </c>
      <c r="F617">
        <v>0</v>
      </c>
      <c r="G617">
        <v>0</v>
      </c>
      <c r="H617" s="45">
        <v>-13513.9</v>
      </c>
      <c r="I617" t="s">
        <v>17573</v>
      </c>
      <c r="J617" t="s">
        <v>164</v>
      </c>
      <c r="K617">
        <v>0</v>
      </c>
      <c r="L617" s="83">
        <v>43312</v>
      </c>
      <c r="M617">
        <v>0</v>
      </c>
      <c r="N617">
        <v>77454106</v>
      </c>
      <c r="O617" t="s">
        <v>1879</v>
      </c>
    </row>
    <row r="618" spans="1:15" x14ac:dyDescent="0.2">
      <c r="A618" t="s">
        <v>18292</v>
      </c>
      <c r="B618" t="s">
        <v>1571</v>
      </c>
      <c r="C618">
        <v>98.697101000000004</v>
      </c>
      <c r="D618">
        <v>0</v>
      </c>
      <c r="E618">
        <v>0</v>
      </c>
      <c r="F618">
        <v>0</v>
      </c>
      <c r="G618">
        <v>0</v>
      </c>
      <c r="H618" s="45">
        <v>7751.76</v>
      </c>
      <c r="I618" t="s">
        <v>17630</v>
      </c>
      <c r="J618" t="s">
        <v>164</v>
      </c>
      <c r="K618">
        <v>0</v>
      </c>
      <c r="L618" s="83">
        <v>43312</v>
      </c>
      <c r="M618">
        <v>0</v>
      </c>
      <c r="N618" t="s">
        <v>1600</v>
      </c>
      <c r="O618">
        <v>2458878</v>
      </c>
    </row>
    <row r="619" spans="1:15" x14ac:dyDescent="0.2">
      <c r="A619" t="s">
        <v>18307</v>
      </c>
      <c r="B619" t="s">
        <v>4181</v>
      </c>
      <c r="C619">
        <v>18.13</v>
      </c>
      <c r="D619">
        <v>0</v>
      </c>
      <c r="E619">
        <v>0</v>
      </c>
      <c r="F619">
        <v>0</v>
      </c>
      <c r="G619">
        <v>0</v>
      </c>
      <c r="H619" s="45">
        <v>-7419.1</v>
      </c>
      <c r="I619" t="s">
        <v>17630</v>
      </c>
      <c r="J619" t="s">
        <v>200</v>
      </c>
      <c r="K619">
        <v>0</v>
      </c>
      <c r="L619" s="83">
        <v>43312</v>
      </c>
      <c r="M619">
        <v>0</v>
      </c>
      <c r="N619">
        <v>94235108</v>
      </c>
      <c r="O619" t="s">
        <v>4199</v>
      </c>
    </row>
    <row r="620" spans="1:15" x14ac:dyDescent="0.2">
      <c r="A620" t="s">
        <v>18303</v>
      </c>
      <c r="B620" t="s">
        <v>7243</v>
      </c>
      <c r="C620">
        <v>21.992598999999998</v>
      </c>
      <c r="D620">
        <v>0</v>
      </c>
      <c r="E620">
        <v>0</v>
      </c>
      <c r="F620">
        <v>0</v>
      </c>
      <c r="G620">
        <v>0</v>
      </c>
      <c r="H620">
        <v>-25.51</v>
      </c>
      <c r="I620" t="s">
        <v>17630</v>
      </c>
      <c r="J620" t="s">
        <v>190</v>
      </c>
      <c r="K620">
        <v>0</v>
      </c>
      <c r="L620" s="83">
        <v>43312</v>
      </c>
      <c r="M620">
        <v>0</v>
      </c>
      <c r="N620" t="s">
        <v>5248</v>
      </c>
      <c r="O620" t="s">
        <v>5249</v>
      </c>
    </row>
    <row r="621" spans="1:15" x14ac:dyDescent="0.2">
      <c r="A621" t="s">
        <v>18213</v>
      </c>
      <c r="B621" t="s">
        <v>6745</v>
      </c>
      <c r="C621">
        <v>42.828600000000002</v>
      </c>
      <c r="D621">
        <v>0</v>
      </c>
      <c r="E621">
        <v>0</v>
      </c>
      <c r="F621">
        <v>0</v>
      </c>
      <c r="G621">
        <v>0</v>
      </c>
      <c r="H621" s="45">
        <v>1514.2</v>
      </c>
      <c r="I621" t="s">
        <v>17573</v>
      </c>
      <c r="J621" t="s">
        <v>235</v>
      </c>
      <c r="K621">
        <v>0</v>
      </c>
      <c r="L621" s="83">
        <v>43312</v>
      </c>
      <c r="M621">
        <v>0</v>
      </c>
      <c r="N621">
        <v>153527106</v>
      </c>
      <c r="O621">
        <v>2183868</v>
      </c>
    </row>
    <row r="622" spans="1:15" x14ac:dyDescent="0.2">
      <c r="A622" t="s">
        <v>18250</v>
      </c>
      <c r="B622" t="s">
        <v>2206</v>
      </c>
      <c r="C622">
        <v>48.3504</v>
      </c>
      <c r="D622">
        <v>0</v>
      </c>
      <c r="E622">
        <v>0</v>
      </c>
      <c r="F622">
        <v>0</v>
      </c>
      <c r="G622">
        <v>0</v>
      </c>
      <c r="H622" s="45">
        <v>-9116.18</v>
      </c>
      <c r="I622" t="s">
        <v>17573</v>
      </c>
      <c r="J622" t="s">
        <v>188</v>
      </c>
      <c r="K622">
        <v>0</v>
      </c>
      <c r="L622" s="83">
        <v>43312</v>
      </c>
      <c r="M622">
        <v>0</v>
      </c>
      <c r="N622">
        <v>125269100</v>
      </c>
      <c r="O622" t="s">
        <v>2253</v>
      </c>
    </row>
    <row r="623" spans="1:15" x14ac:dyDescent="0.2">
      <c r="A623" t="s">
        <v>18245</v>
      </c>
      <c r="B623" t="s">
        <v>7972</v>
      </c>
      <c r="C623">
        <v>278.38380999999998</v>
      </c>
      <c r="D623">
        <v>0</v>
      </c>
      <c r="E623">
        <v>0</v>
      </c>
      <c r="F623">
        <v>0</v>
      </c>
      <c r="G623">
        <v>0</v>
      </c>
      <c r="H623" s="45">
        <v>3901.25</v>
      </c>
      <c r="I623" t="s">
        <v>17573</v>
      </c>
      <c r="J623" t="s">
        <v>200</v>
      </c>
      <c r="K623">
        <v>0</v>
      </c>
      <c r="L623" s="83">
        <v>43312</v>
      </c>
      <c r="M623">
        <v>0</v>
      </c>
      <c r="N623">
        <v>171484108</v>
      </c>
      <c r="O623">
        <v>2194105</v>
      </c>
    </row>
    <row r="624" spans="1:15" x14ac:dyDescent="0.2">
      <c r="A624" t="s">
        <v>18290</v>
      </c>
      <c r="B624" t="s">
        <v>14995</v>
      </c>
      <c r="C624">
        <v>27.691299999999998</v>
      </c>
      <c r="D624">
        <v>0</v>
      </c>
      <c r="E624">
        <v>0</v>
      </c>
      <c r="F624">
        <v>0</v>
      </c>
      <c r="G624">
        <v>0</v>
      </c>
      <c r="H624" s="45">
        <v>-2857.97</v>
      </c>
      <c r="I624" t="s">
        <v>17630</v>
      </c>
      <c r="J624" t="s">
        <v>200</v>
      </c>
      <c r="K624">
        <v>0</v>
      </c>
      <c r="L624" s="83">
        <v>43312</v>
      </c>
      <c r="M624">
        <v>0</v>
      </c>
      <c r="N624">
        <v>163092109</v>
      </c>
      <c r="O624" t="s">
        <v>15012</v>
      </c>
    </row>
    <row r="625" spans="1:15" x14ac:dyDescent="0.2">
      <c r="A625" t="s">
        <v>18279</v>
      </c>
      <c r="B625" t="s">
        <v>1669</v>
      </c>
      <c r="C625">
        <v>25.2959</v>
      </c>
      <c r="D625">
        <v>0</v>
      </c>
      <c r="E625">
        <v>0</v>
      </c>
      <c r="F625">
        <v>0</v>
      </c>
      <c r="G625">
        <v>0</v>
      </c>
      <c r="H625" s="45">
        <v>41489.769999999997</v>
      </c>
      <c r="I625" t="s">
        <v>17573</v>
      </c>
      <c r="J625" t="s">
        <v>188</v>
      </c>
      <c r="K625">
        <v>0</v>
      </c>
      <c r="L625" s="83">
        <v>43312</v>
      </c>
      <c r="M625">
        <v>0</v>
      </c>
      <c r="N625" t="s">
        <v>1752</v>
      </c>
      <c r="O625" t="s">
        <v>1753</v>
      </c>
    </row>
    <row r="626" spans="1:15" x14ac:dyDescent="0.2">
      <c r="A626" t="s">
        <v>18218</v>
      </c>
      <c r="B626" t="s">
        <v>425</v>
      </c>
      <c r="C626">
        <v>146.78</v>
      </c>
      <c r="D626">
        <v>0</v>
      </c>
      <c r="E626">
        <v>0</v>
      </c>
      <c r="F626">
        <v>0</v>
      </c>
      <c r="G626">
        <v>0</v>
      </c>
      <c r="H626" s="45">
        <v>10887.07</v>
      </c>
      <c r="I626" t="s">
        <v>17573</v>
      </c>
      <c r="J626" t="s">
        <v>190</v>
      </c>
      <c r="K626">
        <v>0</v>
      </c>
      <c r="L626" s="83">
        <v>43312</v>
      </c>
      <c r="M626">
        <v>0</v>
      </c>
      <c r="N626" t="s">
        <v>177</v>
      </c>
      <c r="O626" t="s">
        <v>426</v>
      </c>
    </row>
    <row r="627" spans="1:15" x14ac:dyDescent="0.2">
      <c r="A627" t="s">
        <v>18287</v>
      </c>
      <c r="B627" t="s">
        <v>15478</v>
      </c>
      <c r="C627">
        <v>18.863299999999999</v>
      </c>
      <c r="D627">
        <v>0</v>
      </c>
      <c r="E627">
        <v>0</v>
      </c>
      <c r="F627">
        <v>0</v>
      </c>
      <c r="G627">
        <v>0</v>
      </c>
      <c r="H627" s="45">
        <v>-17370.89</v>
      </c>
      <c r="I627" t="s">
        <v>17630</v>
      </c>
      <c r="J627" t="s">
        <v>164</v>
      </c>
      <c r="K627">
        <v>0</v>
      </c>
      <c r="L627" s="83">
        <v>43312</v>
      </c>
      <c r="M627">
        <v>0</v>
      </c>
      <c r="N627">
        <v>141633107</v>
      </c>
      <c r="O627" t="s">
        <v>15501</v>
      </c>
    </row>
    <row r="628" spans="1:15" x14ac:dyDescent="0.2">
      <c r="A628" t="s">
        <v>18256</v>
      </c>
      <c r="B628" t="s">
        <v>4180</v>
      </c>
      <c r="C628">
        <v>40.059500999999997</v>
      </c>
      <c r="D628">
        <v>0</v>
      </c>
      <c r="E628">
        <v>0</v>
      </c>
      <c r="F628">
        <v>0</v>
      </c>
      <c r="G628">
        <v>0</v>
      </c>
      <c r="H628" s="45">
        <v>-8879.9500000000007</v>
      </c>
      <c r="I628" t="s">
        <v>17573</v>
      </c>
      <c r="J628" t="s">
        <v>164</v>
      </c>
      <c r="K628">
        <v>0</v>
      </c>
      <c r="L628" s="83">
        <v>43312</v>
      </c>
      <c r="M628">
        <v>0</v>
      </c>
      <c r="N628">
        <v>172755100</v>
      </c>
      <c r="O628">
        <v>2197308</v>
      </c>
    </row>
    <row r="629" spans="1:15" x14ac:dyDescent="0.2">
      <c r="A629" t="s">
        <v>18232</v>
      </c>
      <c r="B629" t="s">
        <v>3046</v>
      </c>
      <c r="C629">
        <v>135.15</v>
      </c>
      <c r="D629">
        <v>0</v>
      </c>
      <c r="E629">
        <v>0</v>
      </c>
      <c r="F629">
        <v>0</v>
      </c>
      <c r="G629">
        <v>0</v>
      </c>
      <c r="H629" s="45">
        <v>9593.27</v>
      </c>
      <c r="I629" t="s">
        <v>17573</v>
      </c>
      <c r="J629" t="s">
        <v>182</v>
      </c>
      <c r="K629">
        <v>0</v>
      </c>
      <c r="L629" s="83">
        <v>43312</v>
      </c>
      <c r="M629">
        <v>0</v>
      </c>
      <c r="N629" t="s">
        <v>3104</v>
      </c>
      <c r="O629" t="s">
        <v>3105</v>
      </c>
    </row>
    <row r="630" spans="1:15" x14ac:dyDescent="0.2">
      <c r="A630" t="s">
        <v>18229</v>
      </c>
      <c r="B630" t="s">
        <v>3051</v>
      </c>
      <c r="C630">
        <v>75.349999999999994</v>
      </c>
      <c r="D630">
        <v>0</v>
      </c>
      <c r="E630">
        <v>0</v>
      </c>
      <c r="F630">
        <v>0</v>
      </c>
      <c r="G630">
        <v>0</v>
      </c>
      <c r="H630" s="45">
        <v>-14582.43</v>
      </c>
      <c r="I630" t="s">
        <v>17573</v>
      </c>
      <c r="J630" t="s">
        <v>200</v>
      </c>
      <c r="K630">
        <v>0</v>
      </c>
      <c r="L630" s="83">
        <v>43312</v>
      </c>
      <c r="M630">
        <v>0</v>
      </c>
      <c r="N630">
        <v>254423106</v>
      </c>
      <c r="O630">
        <v>2456957</v>
      </c>
    </row>
    <row r="631" spans="1:15" x14ac:dyDescent="0.2">
      <c r="A631" t="s">
        <v>18220</v>
      </c>
      <c r="B631" t="s">
        <v>1019</v>
      </c>
      <c r="C631">
        <v>16.556799999999999</v>
      </c>
      <c r="D631">
        <v>0</v>
      </c>
      <c r="E631">
        <v>0</v>
      </c>
      <c r="F631">
        <v>0</v>
      </c>
      <c r="G631">
        <v>0</v>
      </c>
      <c r="H631" s="45">
        <v>-7023.36</v>
      </c>
      <c r="I631" t="s">
        <v>17573</v>
      </c>
      <c r="J631" t="s">
        <v>164</v>
      </c>
      <c r="K631">
        <v>0</v>
      </c>
      <c r="L631" s="83">
        <v>43312</v>
      </c>
      <c r="M631">
        <v>0</v>
      </c>
      <c r="N631" t="s">
        <v>1254</v>
      </c>
      <c r="O631">
        <v>2438126</v>
      </c>
    </row>
    <row r="632" spans="1:15" x14ac:dyDescent="0.2">
      <c r="A632" t="s">
        <v>18234</v>
      </c>
      <c r="B632" t="s">
        <v>12324</v>
      </c>
      <c r="C632">
        <v>20.94</v>
      </c>
      <c r="D632">
        <v>0</v>
      </c>
      <c r="E632">
        <v>0</v>
      </c>
      <c r="F632">
        <v>0</v>
      </c>
      <c r="G632">
        <v>0</v>
      </c>
      <c r="H632" s="45">
        <v>-15066.5</v>
      </c>
      <c r="I632" t="s">
        <v>17573</v>
      </c>
      <c r="J632" t="s">
        <v>169</v>
      </c>
      <c r="K632">
        <v>0</v>
      </c>
      <c r="L632" s="83">
        <v>43312</v>
      </c>
      <c r="M632">
        <v>0</v>
      </c>
      <c r="N632" t="s">
        <v>12366</v>
      </c>
      <c r="O632">
        <v>2576941</v>
      </c>
    </row>
    <row r="633" spans="1:15" x14ac:dyDescent="0.2">
      <c r="A633" t="s">
        <v>18302</v>
      </c>
      <c r="B633" t="s">
        <v>11531</v>
      </c>
      <c r="C633">
        <v>23.684099</v>
      </c>
      <c r="D633">
        <v>0</v>
      </c>
      <c r="E633">
        <v>0</v>
      </c>
      <c r="F633">
        <v>0</v>
      </c>
      <c r="G633">
        <v>0</v>
      </c>
      <c r="H633" s="45">
        <v>-1748.43</v>
      </c>
      <c r="I633" t="s">
        <v>17630</v>
      </c>
      <c r="J633" t="s">
        <v>164</v>
      </c>
      <c r="K633">
        <v>0</v>
      </c>
      <c r="L633" s="83">
        <v>43312</v>
      </c>
      <c r="M633">
        <v>0</v>
      </c>
      <c r="N633" t="s">
        <v>11558</v>
      </c>
      <c r="O633" t="s">
        <v>11559</v>
      </c>
    </row>
    <row r="634" spans="1:15" x14ac:dyDescent="0.2">
      <c r="A634" t="s">
        <v>18304</v>
      </c>
      <c r="B634" t="s">
        <v>18286</v>
      </c>
      <c r="C634">
        <v>15.28</v>
      </c>
      <c r="D634">
        <v>0</v>
      </c>
      <c r="E634">
        <v>0</v>
      </c>
      <c r="F634">
        <v>0</v>
      </c>
      <c r="G634">
        <v>0</v>
      </c>
      <c r="H634" s="45">
        <v>-1176.03</v>
      </c>
      <c r="I634" t="s">
        <v>17630</v>
      </c>
      <c r="J634" t="s">
        <v>186</v>
      </c>
      <c r="K634">
        <v>0</v>
      </c>
      <c r="L634" s="83">
        <v>43312</v>
      </c>
      <c r="M634">
        <v>0</v>
      </c>
      <c r="N634" t="s">
        <v>18311</v>
      </c>
      <c r="O634" t="s">
        <v>18312</v>
      </c>
    </row>
    <row r="635" spans="1:15" x14ac:dyDescent="0.2">
      <c r="A635" t="s">
        <v>18277</v>
      </c>
      <c r="B635" t="s">
        <v>8385</v>
      </c>
      <c r="C635">
        <v>45.76</v>
      </c>
      <c r="D635">
        <v>0</v>
      </c>
      <c r="E635">
        <v>0</v>
      </c>
      <c r="F635">
        <v>0</v>
      </c>
      <c r="G635">
        <v>0</v>
      </c>
      <c r="H635" s="45">
        <v>-24138.71</v>
      </c>
      <c r="I635" t="s">
        <v>17573</v>
      </c>
      <c r="J635" t="s">
        <v>190</v>
      </c>
      <c r="K635">
        <v>0</v>
      </c>
      <c r="L635" s="83">
        <v>43312</v>
      </c>
      <c r="M635">
        <v>0</v>
      </c>
      <c r="N635" t="s">
        <v>8445</v>
      </c>
      <c r="O635" t="s">
        <v>8446</v>
      </c>
    </row>
    <row r="636" spans="1:15" x14ac:dyDescent="0.2">
      <c r="A636" t="s">
        <v>18236</v>
      </c>
      <c r="B636" t="s">
        <v>1660</v>
      </c>
      <c r="C636">
        <v>88.09</v>
      </c>
      <c r="D636">
        <v>0</v>
      </c>
      <c r="E636">
        <v>0</v>
      </c>
      <c r="F636">
        <v>0</v>
      </c>
      <c r="G636">
        <v>0</v>
      </c>
      <c r="H636" s="45">
        <v>8855.75</v>
      </c>
      <c r="I636" t="s">
        <v>17573</v>
      </c>
      <c r="J636" t="s">
        <v>188</v>
      </c>
      <c r="K636">
        <v>0</v>
      </c>
      <c r="L636" s="83">
        <v>43312</v>
      </c>
      <c r="M636">
        <v>0</v>
      </c>
      <c r="N636">
        <v>302491303</v>
      </c>
      <c r="O636">
        <v>2328603</v>
      </c>
    </row>
    <row r="637" spans="1:15" x14ac:dyDescent="0.2">
      <c r="A637" t="s">
        <v>18235</v>
      </c>
      <c r="B637" t="s">
        <v>323</v>
      </c>
      <c r="C637">
        <v>72.611001000000002</v>
      </c>
      <c r="D637">
        <v>0</v>
      </c>
      <c r="E637">
        <v>0</v>
      </c>
      <c r="F637">
        <v>0</v>
      </c>
      <c r="G637">
        <v>0</v>
      </c>
      <c r="H637" s="45">
        <v>-26422.880000000001</v>
      </c>
      <c r="I637" t="s">
        <v>17573</v>
      </c>
      <c r="J637" t="s">
        <v>164</v>
      </c>
      <c r="K637">
        <v>0</v>
      </c>
      <c r="L637" s="83">
        <v>43312</v>
      </c>
      <c r="M637">
        <v>0</v>
      </c>
      <c r="N637" s="84">
        <v>3.4959000000000003E+113</v>
      </c>
      <c r="O637" t="s">
        <v>324</v>
      </c>
    </row>
    <row r="638" spans="1:15" x14ac:dyDescent="0.2">
      <c r="A638" t="s">
        <v>18228</v>
      </c>
      <c r="B638" t="s">
        <v>17242</v>
      </c>
      <c r="C638">
        <v>27.831899</v>
      </c>
      <c r="D638">
        <v>0</v>
      </c>
      <c r="E638">
        <v>0</v>
      </c>
      <c r="F638">
        <v>0</v>
      </c>
      <c r="G638">
        <v>0</v>
      </c>
      <c r="H638" s="45">
        <v>4424</v>
      </c>
      <c r="I638" t="s">
        <v>17573</v>
      </c>
      <c r="J638" t="s">
        <v>190</v>
      </c>
      <c r="K638">
        <v>0</v>
      </c>
      <c r="L638" s="83">
        <v>43312</v>
      </c>
      <c r="M638">
        <v>0</v>
      </c>
      <c r="N638" t="s">
        <v>17243</v>
      </c>
      <c r="O638" t="s">
        <v>17244</v>
      </c>
    </row>
    <row r="639" spans="1:15" x14ac:dyDescent="0.2">
      <c r="A639" t="s">
        <v>18210</v>
      </c>
      <c r="B639" t="s">
        <v>212</v>
      </c>
      <c r="C639">
        <v>17.7</v>
      </c>
      <c r="D639">
        <v>0</v>
      </c>
      <c r="E639">
        <v>0</v>
      </c>
      <c r="F639">
        <v>0</v>
      </c>
      <c r="G639">
        <v>0</v>
      </c>
      <c r="H639" s="45">
        <v>-10776.99</v>
      </c>
      <c r="I639" t="s">
        <v>17573</v>
      </c>
      <c r="J639" t="s">
        <v>190</v>
      </c>
      <c r="K639">
        <v>0</v>
      </c>
      <c r="L639" s="83">
        <v>43312</v>
      </c>
      <c r="M639">
        <v>0</v>
      </c>
      <c r="N639">
        <v>398433102</v>
      </c>
      <c r="O639">
        <v>2463344</v>
      </c>
    </row>
    <row r="640" spans="1:15" x14ac:dyDescent="0.2">
      <c r="A640" t="s">
        <v>18247</v>
      </c>
      <c r="B640" t="s">
        <v>2075</v>
      </c>
      <c r="C640">
        <v>55.433199000000002</v>
      </c>
      <c r="D640">
        <v>0</v>
      </c>
      <c r="E640">
        <v>0</v>
      </c>
      <c r="F640">
        <v>0</v>
      </c>
      <c r="G640">
        <v>0</v>
      </c>
      <c r="H640" s="45">
        <v>-4787.93</v>
      </c>
      <c r="I640" t="s">
        <v>17573</v>
      </c>
      <c r="J640" t="s">
        <v>190</v>
      </c>
      <c r="K640">
        <v>0</v>
      </c>
      <c r="L640" s="83">
        <v>43312</v>
      </c>
      <c r="M640">
        <v>0</v>
      </c>
      <c r="N640">
        <v>368736104</v>
      </c>
      <c r="O640" t="s">
        <v>2164</v>
      </c>
    </row>
    <row r="641" spans="1:15" x14ac:dyDescent="0.2">
      <c r="A641" t="s">
        <v>18221</v>
      </c>
      <c r="B641" t="s">
        <v>4638</v>
      </c>
      <c r="C641">
        <v>17.342600000000001</v>
      </c>
      <c r="D641">
        <v>0</v>
      </c>
      <c r="E641">
        <v>0</v>
      </c>
      <c r="F641">
        <v>0</v>
      </c>
      <c r="G641">
        <v>0</v>
      </c>
      <c r="H641" s="45">
        <v>-17096.25</v>
      </c>
      <c r="I641" t="s">
        <v>17573</v>
      </c>
      <c r="J641" t="s">
        <v>182</v>
      </c>
      <c r="K641">
        <v>0</v>
      </c>
      <c r="L641" s="83">
        <v>43312</v>
      </c>
      <c r="M641">
        <v>0</v>
      </c>
      <c r="N641">
        <v>393222104</v>
      </c>
      <c r="O641" t="s">
        <v>4756</v>
      </c>
    </row>
    <row r="642" spans="1:15" x14ac:dyDescent="0.2">
      <c r="A642" t="s">
        <v>18212</v>
      </c>
      <c r="B642" t="s">
        <v>16385</v>
      </c>
      <c r="C642">
        <v>24.93</v>
      </c>
      <c r="D642">
        <v>0</v>
      </c>
      <c r="E642">
        <v>0</v>
      </c>
      <c r="F642">
        <v>0</v>
      </c>
      <c r="G642">
        <v>0</v>
      </c>
      <c r="H642" s="45">
        <v>12944.27</v>
      </c>
      <c r="I642" t="s">
        <v>17573</v>
      </c>
      <c r="J642" t="s">
        <v>188</v>
      </c>
      <c r="K642">
        <v>0</v>
      </c>
      <c r="L642" s="83">
        <v>43312</v>
      </c>
      <c r="M642">
        <v>0</v>
      </c>
      <c r="N642" t="s">
        <v>16428</v>
      </c>
      <c r="O642" t="s">
        <v>16429</v>
      </c>
    </row>
    <row r="643" spans="1:15" x14ac:dyDescent="0.2">
      <c r="A643" t="s">
        <v>18270</v>
      </c>
      <c r="B643" t="s">
        <v>10334</v>
      </c>
      <c r="C643">
        <v>43.05</v>
      </c>
      <c r="D643">
        <v>0</v>
      </c>
      <c r="E643">
        <v>0</v>
      </c>
      <c r="F643">
        <v>0</v>
      </c>
      <c r="G643">
        <v>0</v>
      </c>
      <c r="H643" s="45">
        <v>73713.75</v>
      </c>
      <c r="I643" t="s">
        <v>17573</v>
      </c>
      <c r="J643" t="s">
        <v>186</v>
      </c>
      <c r="K643">
        <v>0</v>
      </c>
      <c r="L643" s="83">
        <v>43312</v>
      </c>
      <c r="M643">
        <v>0</v>
      </c>
      <c r="N643" t="s">
        <v>10363</v>
      </c>
      <c r="O643" t="s">
        <v>10364</v>
      </c>
    </row>
    <row r="644" spans="1:15" x14ac:dyDescent="0.2">
      <c r="A644" t="s">
        <v>18222</v>
      </c>
      <c r="B644" t="s">
        <v>2838</v>
      </c>
      <c r="C644">
        <v>56.331099000000002</v>
      </c>
      <c r="D644">
        <v>0</v>
      </c>
      <c r="E644">
        <v>0</v>
      </c>
      <c r="F644">
        <v>0</v>
      </c>
      <c r="G644">
        <v>0</v>
      </c>
      <c r="H644" s="45">
        <v>-24727.42</v>
      </c>
      <c r="I644" t="s">
        <v>17573</v>
      </c>
      <c r="J644" t="s">
        <v>235</v>
      </c>
      <c r="K644">
        <v>0</v>
      </c>
      <c r="L644" s="83">
        <v>43312</v>
      </c>
      <c r="M644">
        <v>0</v>
      </c>
      <c r="N644" t="s">
        <v>177</v>
      </c>
      <c r="O644" t="s">
        <v>2943</v>
      </c>
    </row>
    <row r="645" spans="1:15" x14ac:dyDescent="0.2">
      <c r="A645" t="s">
        <v>18305</v>
      </c>
      <c r="B645" t="s">
        <v>17387</v>
      </c>
      <c r="C645">
        <v>42.424999999999997</v>
      </c>
      <c r="D645">
        <v>0</v>
      </c>
      <c r="E645">
        <v>0</v>
      </c>
      <c r="F645">
        <v>0</v>
      </c>
      <c r="G645">
        <v>0</v>
      </c>
      <c r="H645">
        <v>570.42999999999995</v>
      </c>
      <c r="I645" t="s">
        <v>17630</v>
      </c>
      <c r="J645" t="s">
        <v>190</v>
      </c>
      <c r="K645">
        <v>0</v>
      </c>
      <c r="L645" s="83">
        <v>43312</v>
      </c>
      <c r="M645">
        <v>0</v>
      </c>
      <c r="N645">
        <v>422819102</v>
      </c>
      <c r="O645">
        <v>2413071</v>
      </c>
    </row>
    <row r="646" spans="1:15" x14ac:dyDescent="0.2">
      <c r="A646" t="s">
        <v>18276</v>
      </c>
      <c r="B646" t="s">
        <v>845</v>
      </c>
      <c r="C646">
        <v>52.325000000000003</v>
      </c>
      <c r="D646">
        <v>0</v>
      </c>
      <c r="E646">
        <v>0</v>
      </c>
      <c r="F646">
        <v>0</v>
      </c>
      <c r="G646">
        <v>0</v>
      </c>
      <c r="H646" s="45">
        <v>38797.08</v>
      </c>
      <c r="I646" t="s">
        <v>17573</v>
      </c>
      <c r="J646" t="s">
        <v>190</v>
      </c>
      <c r="K646">
        <v>0</v>
      </c>
      <c r="L646" s="83">
        <v>43312</v>
      </c>
      <c r="M646">
        <v>0</v>
      </c>
      <c r="N646">
        <v>443320106</v>
      </c>
      <c r="O646">
        <v>2407632</v>
      </c>
    </row>
    <row r="647" spans="1:15" x14ac:dyDescent="0.2">
      <c r="A647" t="s">
        <v>18300</v>
      </c>
      <c r="B647" t="s">
        <v>92</v>
      </c>
      <c r="C647">
        <v>35.259599000000001</v>
      </c>
      <c r="D647">
        <v>0</v>
      </c>
      <c r="E647">
        <v>0</v>
      </c>
      <c r="F647">
        <v>0</v>
      </c>
      <c r="G647">
        <v>0</v>
      </c>
      <c r="H647" s="45">
        <v>-1774.65</v>
      </c>
      <c r="I647" t="s">
        <v>17630</v>
      </c>
      <c r="J647" t="s">
        <v>164</v>
      </c>
      <c r="K647">
        <v>0</v>
      </c>
      <c r="L647" s="83">
        <v>43312</v>
      </c>
      <c r="M647">
        <v>0</v>
      </c>
      <c r="N647">
        <v>458118106</v>
      </c>
      <c r="O647">
        <v>2462437</v>
      </c>
    </row>
    <row r="648" spans="1:15" x14ac:dyDescent="0.2">
      <c r="A648" t="s">
        <v>18299</v>
      </c>
      <c r="B648" t="s">
        <v>133</v>
      </c>
      <c r="C648">
        <v>327.52498900000001</v>
      </c>
      <c r="D648">
        <v>0</v>
      </c>
      <c r="E648">
        <v>0</v>
      </c>
      <c r="F648">
        <v>0</v>
      </c>
      <c r="G648">
        <v>0</v>
      </c>
      <c r="H648" s="45">
        <v>-5101.3100000000004</v>
      </c>
      <c r="I648" t="s">
        <v>17630</v>
      </c>
      <c r="J648" t="s">
        <v>169</v>
      </c>
      <c r="K648">
        <v>0</v>
      </c>
      <c r="L648" s="83">
        <v>43312</v>
      </c>
      <c r="M648">
        <v>0</v>
      </c>
      <c r="N648">
        <v>452327109</v>
      </c>
      <c r="O648">
        <v>2613990</v>
      </c>
    </row>
    <row r="649" spans="1:15" x14ac:dyDescent="0.2">
      <c r="A649" t="s">
        <v>18298</v>
      </c>
      <c r="B649" t="s">
        <v>13460</v>
      </c>
      <c r="C649">
        <v>38.104399999999998</v>
      </c>
      <c r="D649">
        <v>0</v>
      </c>
      <c r="E649">
        <v>0</v>
      </c>
      <c r="F649">
        <v>0</v>
      </c>
      <c r="G649">
        <v>0</v>
      </c>
      <c r="H649" s="45">
        <v>-3251.5</v>
      </c>
      <c r="I649" t="s">
        <v>17630</v>
      </c>
      <c r="J649" t="s">
        <v>164</v>
      </c>
      <c r="K649">
        <v>0</v>
      </c>
      <c r="L649" s="83">
        <v>43312</v>
      </c>
      <c r="M649">
        <v>0</v>
      </c>
      <c r="N649" t="s">
        <v>13498</v>
      </c>
      <c r="O649" t="s">
        <v>13499</v>
      </c>
    </row>
    <row r="650" spans="1:15" x14ac:dyDescent="0.2">
      <c r="A650" t="s">
        <v>18214</v>
      </c>
      <c r="B650" t="s">
        <v>14752</v>
      </c>
      <c r="C650">
        <v>17.149999999999999</v>
      </c>
      <c r="D650">
        <v>0</v>
      </c>
      <c r="E650">
        <v>0</v>
      </c>
      <c r="F650">
        <v>0</v>
      </c>
      <c r="G650">
        <v>0</v>
      </c>
      <c r="H650" s="45">
        <v>81864.600000000006</v>
      </c>
      <c r="I650" t="s">
        <v>17573</v>
      </c>
      <c r="J650" t="s">
        <v>182</v>
      </c>
      <c r="K650">
        <v>0</v>
      </c>
      <c r="L650" s="83">
        <v>43312</v>
      </c>
      <c r="M650">
        <v>0</v>
      </c>
      <c r="N650">
        <v>462044207</v>
      </c>
      <c r="O650" t="s">
        <v>14782</v>
      </c>
    </row>
    <row r="651" spans="1:15" x14ac:dyDescent="0.2">
      <c r="A651" t="s">
        <v>18297</v>
      </c>
      <c r="B651" t="s">
        <v>4250</v>
      </c>
      <c r="C651">
        <v>44.460799000000002</v>
      </c>
      <c r="D651">
        <v>0</v>
      </c>
      <c r="E651">
        <v>0</v>
      </c>
      <c r="F651">
        <v>0</v>
      </c>
      <c r="G651">
        <v>0</v>
      </c>
      <c r="H651" s="45">
        <v>2373.5500000000002</v>
      </c>
      <c r="I651" t="s">
        <v>17630</v>
      </c>
      <c r="J651" t="s">
        <v>188</v>
      </c>
      <c r="K651">
        <v>0</v>
      </c>
      <c r="L651" s="83">
        <v>43312</v>
      </c>
      <c r="M651">
        <v>0</v>
      </c>
      <c r="N651" t="s">
        <v>4287</v>
      </c>
      <c r="O651" t="s">
        <v>4288</v>
      </c>
    </row>
    <row r="652" spans="1:15" x14ac:dyDescent="0.2">
      <c r="A652" t="s">
        <v>18239</v>
      </c>
      <c r="B652" t="s">
        <v>18208</v>
      </c>
      <c r="C652">
        <v>29.163799000000001</v>
      </c>
      <c r="D652">
        <v>0</v>
      </c>
      <c r="E652">
        <v>0</v>
      </c>
      <c r="F652">
        <v>0</v>
      </c>
      <c r="G652">
        <v>0</v>
      </c>
      <c r="H652" s="45">
        <v>17293.310000000001</v>
      </c>
      <c r="I652" t="s">
        <v>17573</v>
      </c>
      <c r="J652" t="s">
        <v>186</v>
      </c>
      <c r="K652">
        <v>0</v>
      </c>
      <c r="L652" s="83">
        <v>43312</v>
      </c>
      <c r="M652">
        <v>0</v>
      </c>
      <c r="N652" t="s">
        <v>177</v>
      </c>
      <c r="O652" t="s">
        <v>18313</v>
      </c>
    </row>
    <row r="653" spans="1:15" x14ac:dyDescent="0.2">
      <c r="A653" t="s">
        <v>18288</v>
      </c>
      <c r="B653" t="s">
        <v>4846</v>
      </c>
      <c r="C653">
        <v>19.911100000000001</v>
      </c>
      <c r="D653">
        <v>0</v>
      </c>
      <c r="E653">
        <v>0</v>
      </c>
      <c r="F653">
        <v>0</v>
      </c>
      <c r="G653">
        <v>0</v>
      </c>
      <c r="H653" s="45">
        <v>-1286.4100000000001</v>
      </c>
      <c r="I653" t="s">
        <v>17630</v>
      </c>
      <c r="J653" t="s">
        <v>190</v>
      </c>
      <c r="K653">
        <v>0</v>
      </c>
      <c r="L653" s="83">
        <v>43312</v>
      </c>
      <c r="M653">
        <v>0</v>
      </c>
      <c r="N653" t="s">
        <v>4895</v>
      </c>
      <c r="O653" t="s">
        <v>4896</v>
      </c>
    </row>
    <row r="654" spans="1:15" x14ac:dyDescent="0.2">
      <c r="A654" t="s">
        <v>18255</v>
      </c>
      <c r="B654" t="s">
        <v>1578</v>
      </c>
      <c r="C654">
        <v>42.3</v>
      </c>
      <c r="D654">
        <v>0</v>
      </c>
      <c r="E654">
        <v>0</v>
      </c>
      <c r="F654">
        <v>0</v>
      </c>
      <c r="G654">
        <v>0</v>
      </c>
      <c r="H654" s="45">
        <v>12709.71</v>
      </c>
      <c r="I654" t="s">
        <v>17573</v>
      </c>
      <c r="J654" t="s">
        <v>190</v>
      </c>
      <c r="K654">
        <v>0</v>
      </c>
      <c r="L654" s="83">
        <v>43312</v>
      </c>
      <c r="M654">
        <v>0</v>
      </c>
      <c r="N654">
        <v>493732101</v>
      </c>
      <c r="O654">
        <v>2746982</v>
      </c>
    </row>
    <row r="655" spans="1:15" x14ac:dyDescent="0.2">
      <c r="A655" t="s">
        <v>18274</v>
      </c>
      <c r="B655" t="s">
        <v>9490</v>
      </c>
      <c r="C655">
        <v>26.586099999999998</v>
      </c>
      <c r="D655">
        <v>0</v>
      </c>
      <c r="E655">
        <v>0</v>
      </c>
      <c r="F655">
        <v>0</v>
      </c>
      <c r="G655">
        <v>0</v>
      </c>
      <c r="H655" s="45">
        <v>2667.17</v>
      </c>
      <c r="I655" t="s">
        <v>17573</v>
      </c>
      <c r="J655" t="s">
        <v>164</v>
      </c>
      <c r="K655">
        <v>0</v>
      </c>
      <c r="L655" s="83">
        <v>43312</v>
      </c>
      <c r="M655">
        <v>0</v>
      </c>
      <c r="N655">
        <v>501242101</v>
      </c>
      <c r="O655">
        <v>2498001</v>
      </c>
    </row>
    <row r="656" spans="1:15" x14ac:dyDescent="0.2">
      <c r="A656" t="s">
        <v>18259</v>
      </c>
      <c r="B656" t="s">
        <v>1055</v>
      </c>
      <c r="C656">
        <v>221.24</v>
      </c>
      <c r="D656">
        <v>0</v>
      </c>
      <c r="E656">
        <v>0</v>
      </c>
      <c r="F656">
        <v>0</v>
      </c>
      <c r="G656">
        <v>0</v>
      </c>
      <c r="H656" s="45">
        <v>-1649.06</v>
      </c>
      <c r="I656" t="s">
        <v>17573</v>
      </c>
      <c r="J656" t="s">
        <v>164</v>
      </c>
      <c r="K656">
        <v>0</v>
      </c>
      <c r="L656" s="83">
        <v>43312</v>
      </c>
      <c r="M656">
        <v>0</v>
      </c>
      <c r="N656">
        <v>537008104</v>
      </c>
      <c r="O656">
        <v>2531832</v>
      </c>
    </row>
    <row r="657" spans="1:15" x14ac:dyDescent="0.2">
      <c r="A657" t="s">
        <v>18261</v>
      </c>
      <c r="B657" t="s">
        <v>10335</v>
      </c>
      <c r="C657">
        <v>122.635903</v>
      </c>
      <c r="D657">
        <v>0</v>
      </c>
      <c r="E657">
        <v>0</v>
      </c>
      <c r="F657">
        <v>0</v>
      </c>
      <c r="G657">
        <v>0</v>
      </c>
      <c r="H657" s="45">
        <v>18926.599999999999</v>
      </c>
      <c r="I657" t="s">
        <v>17573</v>
      </c>
      <c r="J657" t="s">
        <v>169</v>
      </c>
      <c r="K657">
        <v>0</v>
      </c>
      <c r="L657" s="83">
        <v>43312</v>
      </c>
      <c r="M657">
        <v>0</v>
      </c>
      <c r="N657" t="s">
        <v>177</v>
      </c>
      <c r="O657" t="s">
        <v>10369</v>
      </c>
    </row>
    <row r="658" spans="1:15" x14ac:dyDescent="0.2">
      <c r="A658" t="s">
        <v>18275</v>
      </c>
      <c r="B658" t="s">
        <v>16474</v>
      </c>
      <c r="C658">
        <v>24.1</v>
      </c>
      <c r="D658">
        <v>0</v>
      </c>
      <c r="E658">
        <v>0</v>
      </c>
      <c r="F658">
        <v>0</v>
      </c>
      <c r="G658">
        <v>0</v>
      </c>
      <c r="H658" s="45">
        <v>15366.46</v>
      </c>
      <c r="I658" t="s">
        <v>17573</v>
      </c>
      <c r="J658" t="s">
        <v>164</v>
      </c>
      <c r="K658">
        <v>0</v>
      </c>
      <c r="L658" s="83">
        <v>43312</v>
      </c>
      <c r="M658">
        <v>0</v>
      </c>
      <c r="N658">
        <v>538146101</v>
      </c>
      <c r="O658">
        <v>2577052</v>
      </c>
    </row>
    <row r="659" spans="1:15" x14ac:dyDescent="0.2">
      <c r="A659" t="s">
        <v>18282</v>
      </c>
      <c r="B659" t="s">
        <v>2230</v>
      </c>
      <c r="C659">
        <v>63.09</v>
      </c>
      <c r="D659">
        <v>0</v>
      </c>
      <c r="E659">
        <v>0</v>
      </c>
      <c r="F659">
        <v>0</v>
      </c>
      <c r="G659">
        <v>0</v>
      </c>
      <c r="H659" s="45">
        <v>26076.2</v>
      </c>
      <c r="I659" t="s">
        <v>17573</v>
      </c>
      <c r="J659" t="s">
        <v>164</v>
      </c>
      <c r="K659">
        <v>0</v>
      </c>
      <c r="L659" s="83">
        <v>43312</v>
      </c>
      <c r="M659">
        <v>0</v>
      </c>
      <c r="N659">
        <v>564563104</v>
      </c>
      <c r="O659">
        <v>2825308</v>
      </c>
    </row>
    <row r="660" spans="1:15" x14ac:dyDescent="0.2">
      <c r="A660" t="s">
        <v>18273</v>
      </c>
      <c r="B660" t="s">
        <v>1089</v>
      </c>
      <c r="C660">
        <v>30.5792</v>
      </c>
      <c r="D660">
        <v>0</v>
      </c>
      <c r="E660">
        <v>0</v>
      </c>
      <c r="F660">
        <v>0</v>
      </c>
      <c r="G660">
        <v>0</v>
      </c>
      <c r="H660" s="45">
        <v>16502.63</v>
      </c>
      <c r="I660" t="s">
        <v>17573</v>
      </c>
      <c r="J660" t="s">
        <v>200</v>
      </c>
      <c r="K660">
        <v>0</v>
      </c>
      <c r="L660" s="83">
        <v>43312</v>
      </c>
      <c r="M660">
        <v>0</v>
      </c>
      <c r="N660">
        <v>552676108</v>
      </c>
      <c r="O660">
        <v>2561204</v>
      </c>
    </row>
    <row r="661" spans="1:15" x14ac:dyDescent="0.2">
      <c r="A661" t="s">
        <v>18294</v>
      </c>
      <c r="B661" t="s">
        <v>18284</v>
      </c>
      <c r="C661">
        <v>59.561500000000002</v>
      </c>
      <c r="D661">
        <v>0</v>
      </c>
      <c r="E661">
        <v>0</v>
      </c>
      <c r="F661">
        <v>0</v>
      </c>
      <c r="G661">
        <v>0</v>
      </c>
      <c r="H661" s="45">
        <v>5696.46</v>
      </c>
      <c r="I661" t="s">
        <v>17630</v>
      </c>
      <c r="J661" t="s">
        <v>169</v>
      </c>
      <c r="K661">
        <v>0</v>
      </c>
      <c r="L661" s="83">
        <v>43312</v>
      </c>
      <c r="M661">
        <v>0</v>
      </c>
      <c r="N661" t="s">
        <v>18314</v>
      </c>
      <c r="O661" t="s">
        <v>18315</v>
      </c>
    </row>
    <row r="662" spans="1:15" x14ac:dyDescent="0.2">
      <c r="A662" t="s">
        <v>18267</v>
      </c>
      <c r="B662" t="s">
        <v>12420</v>
      </c>
      <c r="C662">
        <v>17.021999999999998</v>
      </c>
      <c r="D662">
        <v>0</v>
      </c>
      <c r="E662">
        <v>0</v>
      </c>
      <c r="F662">
        <v>0</v>
      </c>
      <c r="G662">
        <v>0</v>
      </c>
      <c r="H662" s="45">
        <v>-7011.5</v>
      </c>
      <c r="I662" t="s">
        <v>17573</v>
      </c>
      <c r="J662" t="s">
        <v>200</v>
      </c>
      <c r="K662">
        <v>0</v>
      </c>
      <c r="L662" s="83">
        <v>43312</v>
      </c>
      <c r="M662">
        <v>0</v>
      </c>
      <c r="N662">
        <v>607828100</v>
      </c>
      <c r="O662">
        <v>2598354</v>
      </c>
    </row>
    <row r="663" spans="1:15" x14ac:dyDescent="0.2">
      <c r="A663" t="s">
        <v>18219</v>
      </c>
      <c r="B663" t="s">
        <v>9141</v>
      </c>
      <c r="C663">
        <v>20.783899999999999</v>
      </c>
      <c r="D663">
        <v>0</v>
      </c>
      <c r="E663">
        <v>0</v>
      </c>
      <c r="F663">
        <v>0</v>
      </c>
      <c r="G663">
        <v>0</v>
      </c>
      <c r="H663" s="45">
        <v>3137.69</v>
      </c>
      <c r="I663" t="s">
        <v>17573</v>
      </c>
      <c r="J663" t="s">
        <v>182</v>
      </c>
      <c r="K663">
        <v>0</v>
      </c>
      <c r="L663" s="83">
        <v>43312</v>
      </c>
      <c r="M663">
        <v>0</v>
      </c>
      <c r="N663">
        <v>565849106</v>
      </c>
      <c r="O663">
        <v>2910970</v>
      </c>
    </row>
    <row r="664" spans="1:15" x14ac:dyDescent="0.2">
      <c r="A664" t="s">
        <v>18225</v>
      </c>
      <c r="B664" t="s">
        <v>5119</v>
      </c>
      <c r="C664">
        <v>33.135300000000001</v>
      </c>
      <c r="D664">
        <v>0</v>
      </c>
      <c r="E664">
        <v>0</v>
      </c>
      <c r="F664">
        <v>0</v>
      </c>
      <c r="G664">
        <v>0</v>
      </c>
      <c r="H664" s="45">
        <v>1799.06</v>
      </c>
      <c r="I664" t="s">
        <v>17573</v>
      </c>
      <c r="J664" t="s">
        <v>182</v>
      </c>
      <c r="K664">
        <v>0</v>
      </c>
      <c r="L664" s="83">
        <v>43312</v>
      </c>
      <c r="M664">
        <v>0</v>
      </c>
      <c r="N664">
        <v>576485205</v>
      </c>
      <c r="O664" t="s">
        <v>5219</v>
      </c>
    </row>
    <row r="665" spans="1:15" x14ac:dyDescent="0.2">
      <c r="A665" t="s">
        <v>18268</v>
      </c>
      <c r="B665" t="s">
        <v>9542</v>
      </c>
      <c r="C665">
        <v>21.891100000000002</v>
      </c>
      <c r="D665">
        <v>0</v>
      </c>
      <c r="E665">
        <v>0</v>
      </c>
      <c r="F665">
        <v>0</v>
      </c>
      <c r="G665">
        <v>0</v>
      </c>
      <c r="H665" s="45">
        <v>18157.509999999998</v>
      </c>
      <c r="I665" t="s">
        <v>17573</v>
      </c>
      <c r="J665" t="s">
        <v>190</v>
      </c>
      <c r="K665">
        <v>0</v>
      </c>
      <c r="L665" s="83">
        <v>43312</v>
      </c>
      <c r="M665">
        <v>0</v>
      </c>
      <c r="N665" t="s">
        <v>9565</v>
      </c>
      <c r="O665">
        <v>2608349</v>
      </c>
    </row>
    <row r="666" spans="1:15" x14ac:dyDescent="0.2">
      <c r="A666" t="s">
        <v>18248</v>
      </c>
      <c r="B666" t="s">
        <v>855</v>
      </c>
      <c r="C666">
        <v>84.355502999999999</v>
      </c>
      <c r="D666">
        <v>0</v>
      </c>
      <c r="E666">
        <v>0</v>
      </c>
      <c r="F666">
        <v>0</v>
      </c>
      <c r="G666">
        <v>0</v>
      </c>
      <c r="H666" s="45">
        <v>-7762.33</v>
      </c>
      <c r="I666" t="s">
        <v>17573</v>
      </c>
      <c r="J666" t="s">
        <v>200</v>
      </c>
      <c r="K666">
        <v>0</v>
      </c>
      <c r="L666" s="83">
        <v>43312</v>
      </c>
      <c r="M666">
        <v>0</v>
      </c>
      <c r="N666">
        <v>626755102</v>
      </c>
      <c r="O666" t="s">
        <v>1837</v>
      </c>
    </row>
    <row r="667" spans="1:15" x14ac:dyDescent="0.2">
      <c r="A667" t="s">
        <v>18283</v>
      </c>
      <c r="B667" t="s">
        <v>3546</v>
      </c>
      <c r="C667">
        <v>38.0291</v>
      </c>
      <c r="D667">
        <v>0</v>
      </c>
      <c r="E667">
        <v>0</v>
      </c>
      <c r="F667">
        <v>0</v>
      </c>
      <c r="G667">
        <v>0</v>
      </c>
      <c r="H667" s="45">
        <v>7557.31</v>
      </c>
      <c r="I667" t="s">
        <v>17573</v>
      </c>
      <c r="J667" t="s">
        <v>190</v>
      </c>
      <c r="K667">
        <v>0</v>
      </c>
      <c r="L667" s="83">
        <v>43312</v>
      </c>
      <c r="M667">
        <v>0</v>
      </c>
      <c r="N667" t="s">
        <v>3575</v>
      </c>
      <c r="O667" t="s">
        <v>3576</v>
      </c>
    </row>
    <row r="668" spans="1:15" x14ac:dyDescent="0.2">
      <c r="A668" t="s">
        <v>18253</v>
      </c>
      <c r="B668" t="s">
        <v>1988</v>
      </c>
      <c r="C668">
        <v>110.9</v>
      </c>
      <c r="D668">
        <v>0</v>
      </c>
      <c r="E668">
        <v>0</v>
      </c>
      <c r="F668">
        <v>0</v>
      </c>
      <c r="G668">
        <v>0</v>
      </c>
      <c r="H668" s="45">
        <v>8682.73</v>
      </c>
      <c r="I668" t="s">
        <v>17573</v>
      </c>
      <c r="J668" t="s">
        <v>190</v>
      </c>
      <c r="K668">
        <v>0</v>
      </c>
      <c r="L668" s="83">
        <v>43312</v>
      </c>
      <c r="M668">
        <v>0</v>
      </c>
      <c r="N668" t="s">
        <v>2050</v>
      </c>
      <c r="O668">
        <v>2007281</v>
      </c>
    </row>
    <row r="669" spans="1:15" x14ac:dyDescent="0.2">
      <c r="A669" t="s">
        <v>18211</v>
      </c>
      <c r="B669" t="s">
        <v>4520</v>
      </c>
      <c r="C669">
        <v>17.0779</v>
      </c>
      <c r="D669">
        <v>0</v>
      </c>
      <c r="E669">
        <v>0</v>
      </c>
      <c r="F669">
        <v>0</v>
      </c>
      <c r="G669">
        <v>0</v>
      </c>
      <c r="H669" s="45">
        <v>15474.53</v>
      </c>
      <c r="I669" t="s">
        <v>17573</v>
      </c>
      <c r="J669" t="s">
        <v>235</v>
      </c>
      <c r="K669">
        <v>0</v>
      </c>
      <c r="L669" s="83">
        <v>43312</v>
      </c>
      <c r="M669">
        <v>0</v>
      </c>
      <c r="N669" t="s">
        <v>4610</v>
      </c>
      <c r="O669" t="s">
        <v>4611</v>
      </c>
    </row>
    <row r="670" spans="1:15" x14ac:dyDescent="0.2">
      <c r="A670" t="s">
        <v>18260</v>
      </c>
      <c r="B670" t="s">
        <v>2675</v>
      </c>
      <c r="C670">
        <v>104.52600099999999</v>
      </c>
      <c r="D670">
        <v>0</v>
      </c>
      <c r="E670">
        <v>0</v>
      </c>
      <c r="F670">
        <v>0</v>
      </c>
      <c r="G670">
        <v>0</v>
      </c>
      <c r="H670">
        <v>-457.84</v>
      </c>
      <c r="I670" t="s">
        <v>17573</v>
      </c>
      <c r="J670" t="s">
        <v>169</v>
      </c>
      <c r="K670">
        <v>0</v>
      </c>
      <c r="L670" s="83">
        <v>43312</v>
      </c>
      <c r="M670">
        <v>0</v>
      </c>
      <c r="N670" t="s">
        <v>2780</v>
      </c>
      <c r="O670" t="s">
        <v>2781</v>
      </c>
    </row>
    <row r="671" spans="1:15" x14ac:dyDescent="0.2">
      <c r="A671" t="s">
        <v>18265</v>
      </c>
      <c r="B671" t="s">
        <v>13703</v>
      </c>
      <c r="C671">
        <v>125.13</v>
      </c>
      <c r="D671">
        <v>0</v>
      </c>
      <c r="E671">
        <v>0</v>
      </c>
      <c r="F671">
        <v>0</v>
      </c>
      <c r="G671">
        <v>0</v>
      </c>
      <c r="H671" s="45">
        <v>-16493.97</v>
      </c>
      <c r="I671" t="s">
        <v>17573</v>
      </c>
      <c r="J671" t="s">
        <v>200</v>
      </c>
      <c r="K671">
        <v>0</v>
      </c>
      <c r="L671" s="83">
        <v>43312</v>
      </c>
      <c r="M671">
        <v>0</v>
      </c>
      <c r="N671" t="s">
        <v>177</v>
      </c>
      <c r="O671" t="s">
        <v>13795</v>
      </c>
    </row>
    <row r="672" spans="1:15" x14ac:dyDescent="0.2">
      <c r="A672" t="s">
        <v>18216</v>
      </c>
      <c r="B672" t="s">
        <v>2689</v>
      </c>
      <c r="C672">
        <v>58.392499000000001</v>
      </c>
      <c r="D672">
        <v>0</v>
      </c>
      <c r="E672">
        <v>0</v>
      </c>
      <c r="F672">
        <v>0</v>
      </c>
      <c r="G672">
        <v>0</v>
      </c>
      <c r="H672" s="45">
        <v>-27010.18</v>
      </c>
      <c r="I672" t="s">
        <v>17573</v>
      </c>
      <c r="J672" t="s">
        <v>200</v>
      </c>
      <c r="K672">
        <v>0</v>
      </c>
      <c r="L672" s="83">
        <v>43312</v>
      </c>
      <c r="M672">
        <v>0</v>
      </c>
      <c r="N672">
        <v>864159108</v>
      </c>
      <c r="O672">
        <v>2856289</v>
      </c>
    </row>
    <row r="673" spans="1:15" x14ac:dyDescent="0.2">
      <c r="A673" t="s">
        <v>18263</v>
      </c>
      <c r="B673" t="s">
        <v>1074</v>
      </c>
      <c r="C673">
        <v>75.767697999999996</v>
      </c>
      <c r="D673">
        <v>0</v>
      </c>
      <c r="E673">
        <v>0</v>
      </c>
      <c r="F673">
        <v>0</v>
      </c>
      <c r="G673">
        <v>0</v>
      </c>
      <c r="H673" s="45">
        <v>2059.66</v>
      </c>
      <c r="I673" t="s">
        <v>17573</v>
      </c>
      <c r="J673" t="s">
        <v>190</v>
      </c>
      <c r="K673">
        <v>0</v>
      </c>
      <c r="L673" s="83">
        <v>43312</v>
      </c>
      <c r="M673">
        <v>0</v>
      </c>
      <c r="N673" t="s">
        <v>1411</v>
      </c>
      <c r="O673">
        <v>2982399</v>
      </c>
    </row>
    <row r="674" spans="1:15" x14ac:dyDescent="0.2">
      <c r="A674" t="s">
        <v>18306</v>
      </c>
      <c r="B674" t="s">
        <v>2873</v>
      </c>
      <c r="C674">
        <v>55.26</v>
      </c>
      <c r="D674">
        <v>0</v>
      </c>
      <c r="E674">
        <v>0</v>
      </c>
      <c r="F674">
        <v>0</v>
      </c>
      <c r="G674">
        <v>0</v>
      </c>
      <c r="H674" s="45">
        <v>-1271.5899999999999</v>
      </c>
      <c r="I674" t="s">
        <v>17630</v>
      </c>
      <c r="J674" t="s">
        <v>186</v>
      </c>
      <c r="K674">
        <v>0</v>
      </c>
      <c r="L674" s="83">
        <v>43312</v>
      </c>
      <c r="M674">
        <v>0</v>
      </c>
      <c r="N674">
        <v>860630102</v>
      </c>
      <c r="O674">
        <v>2849234</v>
      </c>
    </row>
    <row r="675" spans="1:15" x14ac:dyDescent="0.2">
      <c r="A675" t="s">
        <v>18230</v>
      </c>
      <c r="B675" t="s">
        <v>10856</v>
      </c>
      <c r="C675">
        <v>34.85</v>
      </c>
      <c r="D675">
        <v>0</v>
      </c>
      <c r="E675">
        <v>0</v>
      </c>
      <c r="F675">
        <v>0</v>
      </c>
      <c r="G675">
        <v>0</v>
      </c>
      <c r="H675" s="45">
        <v>38366.800000000003</v>
      </c>
      <c r="I675" t="s">
        <v>17573</v>
      </c>
      <c r="J675" t="s">
        <v>200</v>
      </c>
      <c r="K675">
        <v>0</v>
      </c>
      <c r="L675" s="83">
        <v>43312</v>
      </c>
      <c r="M675">
        <v>0</v>
      </c>
      <c r="N675" t="s">
        <v>10920</v>
      </c>
      <c r="O675">
        <v>2919290</v>
      </c>
    </row>
    <row r="676" spans="1:15" x14ac:dyDescent="0.2">
      <c r="A676" t="s">
        <v>18243</v>
      </c>
      <c r="B676" t="s">
        <v>12887</v>
      </c>
      <c r="C676">
        <v>87.757801999999998</v>
      </c>
      <c r="D676">
        <v>0</v>
      </c>
      <c r="E676">
        <v>0</v>
      </c>
      <c r="F676">
        <v>0</v>
      </c>
      <c r="G676">
        <v>0</v>
      </c>
      <c r="H676">
        <v>-259.45</v>
      </c>
      <c r="I676" t="s">
        <v>17573</v>
      </c>
      <c r="J676" t="s">
        <v>190</v>
      </c>
      <c r="K676">
        <v>0</v>
      </c>
      <c r="L676" s="83">
        <v>43312</v>
      </c>
      <c r="M676">
        <v>0</v>
      </c>
      <c r="N676" t="s">
        <v>12896</v>
      </c>
      <c r="O676" t="s">
        <v>12897</v>
      </c>
    </row>
    <row r="677" spans="1:15" x14ac:dyDescent="0.2">
      <c r="A677" t="s">
        <v>18240</v>
      </c>
      <c r="B677" t="s">
        <v>5124</v>
      </c>
      <c r="C677">
        <v>27.988800000000001</v>
      </c>
      <c r="D677">
        <v>0</v>
      </c>
      <c r="E677">
        <v>0</v>
      </c>
      <c r="F677">
        <v>0</v>
      </c>
      <c r="G677">
        <v>0</v>
      </c>
      <c r="H677" s="45">
        <v>-3065</v>
      </c>
      <c r="I677" t="s">
        <v>17573</v>
      </c>
      <c r="J677" t="s">
        <v>182</v>
      </c>
      <c r="K677">
        <v>0</v>
      </c>
      <c r="L677" s="83">
        <v>43312</v>
      </c>
      <c r="M677">
        <v>0</v>
      </c>
      <c r="N677" t="s">
        <v>5245</v>
      </c>
      <c r="O677">
        <v>2764188</v>
      </c>
    </row>
    <row r="678" spans="1:15" x14ac:dyDescent="0.2">
      <c r="A678" t="s">
        <v>18257</v>
      </c>
      <c r="B678" t="s">
        <v>2489</v>
      </c>
      <c r="C678">
        <v>123.75</v>
      </c>
      <c r="D678">
        <v>0</v>
      </c>
      <c r="E678">
        <v>0</v>
      </c>
      <c r="F678">
        <v>0</v>
      </c>
      <c r="G678">
        <v>0</v>
      </c>
      <c r="H678" s="45">
        <v>47197.39</v>
      </c>
      <c r="I678" t="s">
        <v>17573</v>
      </c>
      <c r="J678" t="s">
        <v>200</v>
      </c>
      <c r="K678">
        <v>0</v>
      </c>
      <c r="L678" s="83">
        <v>43312</v>
      </c>
      <c r="M678">
        <v>0</v>
      </c>
      <c r="N678" t="s">
        <v>177</v>
      </c>
      <c r="O678" t="s">
        <v>2558</v>
      </c>
    </row>
    <row r="679" spans="1:15" x14ac:dyDescent="0.2">
      <c r="A679" t="s">
        <v>18223</v>
      </c>
      <c r="B679" t="s">
        <v>851</v>
      </c>
      <c r="C679">
        <v>86.87</v>
      </c>
      <c r="D679">
        <v>0</v>
      </c>
      <c r="E679">
        <v>0</v>
      </c>
      <c r="F679">
        <v>0</v>
      </c>
      <c r="G679">
        <v>0</v>
      </c>
      <c r="H679" s="45">
        <v>19377.59</v>
      </c>
      <c r="I679" t="s">
        <v>17573</v>
      </c>
      <c r="J679" t="s">
        <v>190</v>
      </c>
      <c r="K679">
        <v>0</v>
      </c>
      <c r="L679" s="83">
        <v>43312</v>
      </c>
      <c r="M679">
        <v>0</v>
      </c>
      <c r="N679">
        <v>848574109</v>
      </c>
      <c r="O679" t="s">
        <v>1350</v>
      </c>
    </row>
    <row r="680" spans="1:15" x14ac:dyDescent="0.2">
      <c r="A680" t="s">
        <v>18262</v>
      </c>
      <c r="B680" t="s">
        <v>6748</v>
      </c>
      <c r="C680">
        <v>34.310499999999998</v>
      </c>
      <c r="D680">
        <v>0</v>
      </c>
      <c r="E680">
        <v>0</v>
      </c>
      <c r="F680">
        <v>0</v>
      </c>
      <c r="G680">
        <v>0</v>
      </c>
      <c r="H680" s="45">
        <v>2098.16</v>
      </c>
      <c r="I680" t="s">
        <v>17573</v>
      </c>
      <c r="J680" t="s">
        <v>200</v>
      </c>
      <c r="K680">
        <v>0</v>
      </c>
      <c r="L680" s="83">
        <v>43312</v>
      </c>
      <c r="M680">
        <v>0</v>
      </c>
      <c r="N680" t="s">
        <v>6813</v>
      </c>
      <c r="O680">
        <v>2111977</v>
      </c>
    </row>
    <row r="681" spans="1:15" x14ac:dyDescent="0.2">
      <c r="A681" t="s">
        <v>18272</v>
      </c>
      <c r="B681" t="s">
        <v>2680</v>
      </c>
      <c r="C681">
        <v>52.77</v>
      </c>
      <c r="D681">
        <v>0</v>
      </c>
      <c r="E681">
        <v>0</v>
      </c>
      <c r="F681">
        <v>0</v>
      </c>
      <c r="G681">
        <v>0</v>
      </c>
      <c r="H681" s="45">
        <v>8357.4699999999993</v>
      </c>
      <c r="I681" t="s">
        <v>17573</v>
      </c>
      <c r="J681" t="s">
        <v>164</v>
      </c>
      <c r="K681">
        <v>0</v>
      </c>
      <c r="L681" s="83">
        <v>43312</v>
      </c>
      <c r="M681">
        <v>0</v>
      </c>
      <c r="N681">
        <v>825690100</v>
      </c>
      <c r="O681" t="s">
        <v>2794</v>
      </c>
    </row>
    <row r="682" spans="1:15" x14ac:dyDescent="0.2">
      <c r="A682" t="s">
        <v>18278</v>
      </c>
      <c r="B682" t="s">
        <v>3550</v>
      </c>
      <c r="C682">
        <v>22.44</v>
      </c>
      <c r="D682">
        <v>0</v>
      </c>
      <c r="E682">
        <v>0</v>
      </c>
      <c r="F682">
        <v>0</v>
      </c>
      <c r="G682">
        <v>0</v>
      </c>
      <c r="H682" s="45">
        <v>45340.69</v>
      </c>
      <c r="I682" t="s">
        <v>17573</v>
      </c>
      <c r="J682" t="s">
        <v>164</v>
      </c>
      <c r="K682">
        <v>0</v>
      </c>
      <c r="L682" s="83">
        <v>43312</v>
      </c>
      <c r="M682">
        <v>0</v>
      </c>
      <c r="N682" t="s">
        <v>177</v>
      </c>
      <c r="O682" t="s">
        <v>3580</v>
      </c>
    </row>
    <row r="683" spans="1:15" x14ac:dyDescent="0.2">
      <c r="A683" t="s">
        <v>18233</v>
      </c>
      <c r="B683" t="s">
        <v>18207</v>
      </c>
      <c r="C683">
        <v>39.9</v>
      </c>
      <c r="D683">
        <v>0</v>
      </c>
      <c r="E683">
        <v>0</v>
      </c>
      <c r="F683">
        <v>0</v>
      </c>
      <c r="G683">
        <v>0</v>
      </c>
      <c r="H683" s="45">
        <v>-47584.55</v>
      </c>
      <c r="I683" t="s">
        <v>17573</v>
      </c>
      <c r="J683" t="s">
        <v>169</v>
      </c>
      <c r="K683">
        <v>0</v>
      </c>
      <c r="L683" s="83">
        <v>43312</v>
      </c>
      <c r="M683">
        <v>0</v>
      </c>
      <c r="N683">
        <v>852312305</v>
      </c>
      <c r="O683">
        <v>2836292</v>
      </c>
    </row>
    <row r="684" spans="1:15" x14ac:dyDescent="0.2">
      <c r="A684" t="s">
        <v>18215</v>
      </c>
      <c r="B684" t="s">
        <v>2812</v>
      </c>
      <c r="C684">
        <v>278.60410300000001</v>
      </c>
      <c r="D684">
        <v>0</v>
      </c>
      <c r="E684">
        <v>0</v>
      </c>
      <c r="F684">
        <v>0</v>
      </c>
      <c r="G684">
        <v>0</v>
      </c>
      <c r="H684" s="45">
        <v>-20354.509999999998</v>
      </c>
      <c r="I684" t="s">
        <v>17573</v>
      </c>
      <c r="J684" t="s">
        <v>164</v>
      </c>
      <c r="K684">
        <v>0</v>
      </c>
      <c r="L684" s="83">
        <v>43312</v>
      </c>
      <c r="M684">
        <v>0</v>
      </c>
      <c r="N684">
        <v>852857200</v>
      </c>
      <c r="O684" t="s">
        <v>3000</v>
      </c>
    </row>
    <row r="685" spans="1:15" x14ac:dyDescent="0.2">
      <c r="A685" t="s">
        <v>18238</v>
      </c>
      <c r="B685" t="s">
        <v>4947</v>
      </c>
      <c r="C685">
        <v>20.77</v>
      </c>
      <c r="D685">
        <v>0</v>
      </c>
      <c r="E685">
        <v>0</v>
      </c>
      <c r="F685">
        <v>0</v>
      </c>
      <c r="G685">
        <v>0</v>
      </c>
      <c r="H685" s="45">
        <v>22713.439999999999</v>
      </c>
      <c r="I685" t="s">
        <v>17573</v>
      </c>
      <c r="J685" t="s">
        <v>188</v>
      </c>
      <c r="K685">
        <v>0</v>
      </c>
      <c r="L685" s="83">
        <v>43312</v>
      </c>
      <c r="M685">
        <v>0</v>
      </c>
      <c r="N685" t="s">
        <v>5071</v>
      </c>
      <c r="O685" t="s">
        <v>5072</v>
      </c>
    </row>
    <row r="686" spans="1:15" x14ac:dyDescent="0.2">
      <c r="A686" t="s">
        <v>18281</v>
      </c>
      <c r="B686" t="s">
        <v>2090</v>
      </c>
      <c r="C686">
        <v>68.507599999999996</v>
      </c>
      <c r="D686">
        <v>0</v>
      </c>
      <c r="E686">
        <v>0</v>
      </c>
      <c r="F686">
        <v>0</v>
      </c>
      <c r="G686">
        <v>0</v>
      </c>
      <c r="H686" s="45">
        <v>8288.73</v>
      </c>
      <c r="I686" t="s">
        <v>17573</v>
      </c>
      <c r="J686" t="s">
        <v>235</v>
      </c>
      <c r="K686">
        <v>0</v>
      </c>
      <c r="L686" s="83">
        <v>43312</v>
      </c>
      <c r="M686">
        <v>0</v>
      </c>
      <c r="N686" t="s">
        <v>2191</v>
      </c>
      <c r="O686" t="s">
        <v>2192</v>
      </c>
    </row>
    <row r="687" spans="1:15" x14ac:dyDescent="0.2">
      <c r="A687" t="s">
        <v>18266</v>
      </c>
      <c r="B687" t="s">
        <v>18209</v>
      </c>
      <c r="C687">
        <v>19.97</v>
      </c>
      <c r="D687">
        <v>0</v>
      </c>
      <c r="E687">
        <v>0</v>
      </c>
      <c r="F687">
        <v>0</v>
      </c>
      <c r="G687">
        <v>0</v>
      </c>
      <c r="H687">
        <v>-956.27</v>
      </c>
      <c r="I687" t="s">
        <v>17573</v>
      </c>
      <c r="J687" t="s">
        <v>200</v>
      </c>
      <c r="K687">
        <v>0</v>
      </c>
      <c r="L687" s="83">
        <v>43312</v>
      </c>
      <c r="M687">
        <v>0</v>
      </c>
      <c r="N687" t="s">
        <v>18316</v>
      </c>
      <c r="O687" t="s">
        <v>18317</v>
      </c>
    </row>
    <row r="688" spans="1:15" x14ac:dyDescent="0.2">
      <c r="A688" t="s">
        <v>18251</v>
      </c>
      <c r="B688" t="s">
        <v>2211</v>
      </c>
      <c r="C688">
        <v>61.597199000000003</v>
      </c>
      <c r="D688">
        <v>0</v>
      </c>
      <c r="E688">
        <v>0</v>
      </c>
      <c r="F688">
        <v>0</v>
      </c>
      <c r="G688">
        <v>0</v>
      </c>
      <c r="H688" s="45">
        <v>-2965.05</v>
      </c>
      <c r="I688" t="s">
        <v>17573</v>
      </c>
      <c r="J688" t="s">
        <v>448</v>
      </c>
      <c r="K688">
        <v>0</v>
      </c>
      <c r="L688" s="83">
        <v>43312</v>
      </c>
      <c r="M688">
        <v>0</v>
      </c>
      <c r="N688">
        <v>872590104</v>
      </c>
      <c r="O688" t="s">
        <v>2291</v>
      </c>
    </row>
    <row r="689" spans="1:15" x14ac:dyDescent="0.2">
      <c r="A689" t="s">
        <v>18296</v>
      </c>
      <c r="B689" t="s">
        <v>18285</v>
      </c>
      <c r="C689">
        <v>30.7883</v>
      </c>
      <c r="D689">
        <v>0</v>
      </c>
      <c r="E689">
        <v>0</v>
      </c>
      <c r="F689">
        <v>0</v>
      </c>
      <c r="G689">
        <v>0</v>
      </c>
      <c r="H689" s="45">
        <v>-22204.95</v>
      </c>
      <c r="I689" t="s">
        <v>17630</v>
      </c>
      <c r="J689" t="s">
        <v>169</v>
      </c>
      <c r="K689">
        <v>0</v>
      </c>
      <c r="L689" s="83">
        <v>43312</v>
      </c>
      <c r="M689">
        <v>0</v>
      </c>
      <c r="N689">
        <v>875372203</v>
      </c>
      <c r="O689" t="s">
        <v>18318</v>
      </c>
    </row>
    <row r="690" spans="1:15" x14ac:dyDescent="0.2">
      <c r="A690" t="s">
        <v>18293</v>
      </c>
      <c r="B690" t="s">
        <v>2872</v>
      </c>
      <c r="C690">
        <v>77.42</v>
      </c>
      <c r="D690">
        <v>0</v>
      </c>
      <c r="E690">
        <v>0</v>
      </c>
      <c r="F690">
        <v>0</v>
      </c>
      <c r="G690">
        <v>0</v>
      </c>
      <c r="H690" s="45">
        <v>-9990.19</v>
      </c>
      <c r="I690" t="s">
        <v>17630</v>
      </c>
      <c r="J690" t="s">
        <v>190</v>
      </c>
      <c r="K690">
        <v>0</v>
      </c>
      <c r="L690" s="83">
        <v>43312</v>
      </c>
      <c r="M690">
        <v>0</v>
      </c>
      <c r="N690" t="s">
        <v>3006</v>
      </c>
      <c r="O690">
        <v>2483074</v>
      </c>
    </row>
    <row r="691" spans="1:15" x14ac:dyDescent="0.2">
      <c r="A691" t="s">
        <v>18264</v>
      </c>
      <c r="B691" t="s">
        <v>10092</v>
      </c>
      <c r="C691">
        <v>17.0884</v>
      </c>
      <c r="D691">
        <v>0</v>
      </c>
      <c r="E691">
        <v>0</v>
      </c>
      <c r="F691">
        <v>0</v>
      </c>
      <c r="G691">
        <v>0</v>
      </c>
      <c r="H691" s="45">
        <v>-15263.31</v>
      </c>
      <c r="I691" t="s">
        <v>17573</v>
      </c>
      <c r="J691" t="s">
        <v>188</v>
      </c>
      <c r="K691">
        <v>0</v>
      </c>
      <c r="L691" s="83">
        <v>43312</v>
      </c>
      <c r="M691">
        <v>0</v>
      </c>
      <c r="N691" t="s">
        <v>177</v>
      </c>
      <c r="O691" t="s">
        <v>10157</v>
      </c>
    </row>
    <row r="692" spans="1:15" x14ac:dyDescent="0.2">
      <c r="A692" t="s">
        <v>18241</v>
      </c>
      <c r="B692" t="s">
        <v>9773</v>
      </c>
      <c r="C692">
        <v>19.455601000000001</v>
      </c>
      <c r="D692">
        <v>0</v>
      </c>
      <c r="E692">
        <v>0</v>
      </c>
      <c r="F692">
        <v>0</v>
      </c>
      <c r="G692">
        <v>0</v>
      </c>
      <c r="H692" s="45">
        <v>-17316.099999999999</v>
      </c>
      <c r="I692" t="s">
        <v>17573</v>
      </c>
      <c r="J692" t="s">
        <v>164</v>
      </c>
      <c r="K692">
        <v>0</v>
      </c>
      <c r="L692" s="83">
        <v>43312</v>
      </c>
      <c r="M692">
        <v>0</v>
      </c>
      <c r="N692" t="s">
        <v>9809</v>
      </c>
      <c r="O692">
        <v>2635659</v>
      </c>
    </row>
    <row r="693" spans="1:15" x14ac:dyDescent="0.2">
      <c r="A693" t="s">
        <v>18227</v>
      </c>
      <c r="B693" t="s">
        <v>1582</v>
      </c>
      <c r="C693">
        <v>48.481498999999999</v>
      </c>
      <c r="D693">
        <v>0</v>
      </c>
      <c r="E693">
        <v>0</v>
      </c>
      <c r="F693">
        <v>0</v>
      </c>
      <c r="G693">
        <v>0</v>
      </c>
      <c r="H693" s="45">
        <v>-3091.69</v>
      </c>
      <c r="I693" t="s">
        <v>17573</v>
      </c>
      <c r="J693" t="s">
        <v>188</v>
      </c>
      <c r="K693">
        <v>0</v>
      </c>
      <c r="L693" s="83">
        <v>43312</v>
      </c>
      <c r="M693">
        <v>0</v>
      </c>
      <c r="N693">
        <v>257559203</v>
      </c>
      <c r="O693" t="s">
        <v>1644</v>
      </c>
    </row>
    <row r="694" spans="1:15" x14ac:dyDescent="0.2">
      <c r="A694" t="s">
        <v>18244</v>
      </c>
      <c r="B694" t="s">
        <v>3182</v>
      </c>
      <c r="C694">
        <v>122.25949799999999</v>
      </c>
      <c r="D694">
        <v>0</v>
      </c>
      <c r="E694">
        <v>0</v>
      </c>
      <c r="F694">
        <v>0</v>
      </c>
      <c r="G694">
        <v>0</v>
      </c>
      <c r="H694">
        <v>437.1</v>
      </c>
      <c r="I694" t="s">
        <v>17573</v>
      </c>
      <c r="J694" t="s">
        <v>169</v>
      </c>
      <c r="K694">
        <v>0</v>
      </c>
      <c r="L694" s="83">
        <v>43312</v>
      </c>
      <c r="M694">
        <v>0</v>
      </c>
      <c r="N694" t="s">
        <v>3355</v>
      </c>
      <c r="O694">
        <v>2430412</v>
      </c>
    </row>
    <row r="695" spans="1:15" x14ac:dyDescent="0.2">
      <c r="A695" t="s">
        <v>18237</v>
      </c>
      <c r="B695" t="s">
        <v>1999</v>
      </c>
      <c r="C695">
        <v>50.092399999999998</v>
      </c>
      <c r="D695">
        <v>0</v>
      </c>
      <c r="E695">
        <v>0</v>
      </c>
      <c r="F695">
        <v>0</v>
      </c>
      <c r="G695">
        <v>0</v>
      </c>
      <c r="H695" s="45">
        <v>1777.05</v>
      </c>
      <c r="I695" t="s">
        <v>17573</v>
      </c>
      <c r="J695" t="s">
        <v>186</v>
      </c>
      <c r="K695">
        <v>0</v>
      </c>
      <c r="L695" s="83">
        <v>43312</v>
      </c>
      <c r="M695">
        <v>0</v>
      </c>
      <c r="N695">
        <v>929089100</v>
      </c>
      <c r="O695" t="s">
        <v>2068</v>
      </c>
    </row>
    <row r="696" spans="1:15" x14ac:dyDescent="0.2">
      <c r="A696" t="s">
        <v>18289</v>
      </c>
      <c r="B696" t="s">
        <v>9775</v>
      </c>
      <c r="C696">
        <v>60.011699999999998</v>
      </c>
      <c r="D696">
        <v>0</v>
      </c>
      <c r="E696">
        <v>0</v>
      </c>
      <c r="F696">
        <v>0</v>
      </c>
      <c r="G696">
        <v>0</v>
      </c>
      <c r="H696" s="45">
        <v>-11389.53</v>
      </c>
      <c r="I696" t="s">
        <v>17630</v>
      </c>
      <c r="J696" t="s">
        <v>164</v>
      </c>
      <c r="K696">
        <v>0</v>
      </c>
      <c r="L696" s="83">
        <v>43312</v>
      </c>
      <c r="M696">
        <v>0</v>
      </c>
      <c r="N696">
        <v>922280102</v>
      </c>
      <c r="O696" t="s">
        <v>9812</v>
      </c>
    </row>
    <row r="697" spans="1:15" x14ac:dyDescent="0.2">
      <c r="A697" t="s">
        <v>18249</v>
      </c>
      <c r="B697" t="s">
        <v>1667</v>
      </c>
      <c r="C697">
        <v>55.547398999999999</v>
      </c>
      <c r="D697">
        <v>0</v>
      </c>
      <c r="E697">
        <v>0</v>
      </c>
      <c r="F697">
        <v>0</v>
      </c>
      <c r="G697">
        <v>0</v>
      </c>
      <c r="H697" s="45">
        <v>6580.51</v>
      </c>
      <c r="I697" t="s">
        <v>17573</v>
      </c>
      <c r="J697" t="s">
        <v>186</v>
      </c>
      <c r="K697">
        <v>0</v>
      </c>
      <c r="L697" s="83">
        <v>43312</v>
      </c>
      <c r="M697">
        <v>0</v>
      </c>
      <c r="N697" t="s">
        <v>1726</v>
      </c>
      <c r="O697" t="s">
        <v>1727</v>
      </c>
    </row>
    <row r="698" spans="1:15" x14ac:dyDescent="0.2">
      <c r="A698" t="s">
        <v>18271</v>
      </c>
      <c r="B698" t="s">
        <v>12611</v>
      </c>
      <c r="C698">
        <v>31.15</v>
      </c>
      <c r="D698">
        <v>0</v>
      </c>
      <c r="E698">
        <v>0</v>
      </c>
      <c r="F698">
        <v>0</v>
      </c>
      <c r="G698">
        <v>0</v>
      </c>
      <c r="H698" s="45">
        <v>95635.55</v>
      </c>
      <c r="I698" t="s">
        <v>17573</v>
      </c>
      <c r="J698" t="s">
        <v>448</v>
      </c>
      <c r="K698">
        <v>0</v>
      </c>
      <c r="L698" s="83">
        <v>43312</v>
      </c>
      <c r="M698">
        <v>0</v>
      </c>
      <c r="N698" t="s">
        <v>12717</v>
      </c>
      <c r="O698" t="s">
        <v>12718</v>
      </c>
    </row>
    <row r="699" spans="1:15" x14ac:dyDescent="0.2">
      <c r="A699" t="s">
        <v>18254</v>
      </c>
      <c r="B699" t="s">
        <v>4942</v>
      </c>
      <c r="C699">
        <v>30.761799</v>
      </c>
      <c r="D699">
        <v>0</v>
      </c>
      <c r="E699">
        <v>0</v>
      </c>
      <c r="F699">
        <v>0</v>
      </c>
      <c r="G699">
        <v>0</v>
      </c>
      <c r="H699" s="45">
        <v>4268.38</v>
      </c>
      <c r="I699" t="s">
        <v>17573</v>
      </c>
      <c r="J699" t="s">
        <v>182</v>
      </c>
      <c r="K699">
        <v>0</v>
      </c>
      <c r="L699" s="83">
        <v>43312</v>
      </c>
      <c r="M699">
        <v>0</v>
      </c>
      <c r="N699">
        <v>969457100</v>
      </c>
      <c r="O699">
        <v>2967181</v>
      </c>
    </row>
    <row r="700" spans="1:15" x14ac:dyDescent="0.2">
      <c r="A700" t="s">
        <v>18301</v>
      </c>
      <c r="B700" t="s">
        <v>657</v>
      </c>
      <c r="C700">
        <v>79.328203000000002</v>
      </c>
      <c r="D700">
        <v>0</v>
      </c>
      <c r="E700">
        <v>0</v>
      </c>
      <c r="F700">
        <v>0</v>
      </c>
      <c r="G700">
        <v>0</v>
      </c>
      <c r="H700" s="45">
        <v>3966.34</v>
      </c>
      <c r="I700" t="s">
        <v>17630</v>
      </c>
      <c r="J700" t="s">
        <v>190</v>
      </c>
      <c r="K700">
        <v>0</v>
      </c>
      <c r="L700" s="83">
        <v>43312</v>
      </c>
      <c r="M700">
        <v>0</v>
      </c>
      <c r="N700">
        <v>980745103</v>
      </c>
      <c r="O700">
        <v>2948089</v>
      </c>
    </row>
    <row r="701" spans="1:15" x14ac:dyDescent="0.2">
      <c r="A701" t="s">
        <v>18224</v>
      </c>
      <c r="B701" t="s">
        <v>2095</v>
      </c>
      <c r="C701">
        <v>153.29</v>
      </c>
      <c r="D701">
        <v>0</v>
      </c>
      <c r="E701">
        <v>0</v>
      </c>
      <c r="F701">
        <v>0</v>
      </c>
      <c r="G701">
        <v>0</v>
      </c>
      <c r="H701" s="45">
        <v>28205.06</v>
      </c>
      <c r="I701" t="s">
        <v>17573</v>
      </c>
      <c r="J701" t="s">
        <v>200</v>
      </c>
      <c r="K701">
        <v>0</v>
      </c>
      <c r="L701" s="83">
        <v>43312</v>
      </c>
      <c r="M701">
        <v>0</v>
      </c>
      <c r="N701">
        <v>983134107</v>
      </c>
      <c r="O701">
        <v>2963811</v>
      </c>
    </row>
    <row r="702" spans="1:15" x14ac:dyDescent="0.2">
      <c r="A702" t="s">
        <v>18242</v>
      </c>
      <c r="B702" t="s">
        <v>4173</v>
      </c>
      <c r="C702">
        <v>31.49</v>
      </c>
      <c r="D702">
        <v>0</v>
      </c>
      <c r="E702">
        <v>0</v>
      </c>
      <c r="F702">
        <v>0</v>
      </c>
      <c r="G702">
        <v>0</v>
      </c>
      <c r="H702" s="45">
        <v>13818.72</v>
      </c>
      <c r="I702" t="s">
        <v>17573</v>
      </c>
      <c r="J702" t="s">
        <v>188</v>
      </c>
      <c r="K702">
        <v>0</v>
      </c>
      <c r="L702" s="83">
        <v>43312</v>
      </c>
      <c r="M702">
        <v>0</v>
      </c>
      <c r="N702">
        <v>912909108</v>
      </c>
      <c r="O702">
        <v>2824770</v>
      </c>
    </row>
    <row r="703" spans="1:15" x14ac:dyDescent="0.2">
      <c r="A703" t="s">
        <v>18217</v>
      </c>
      <c r="B703" t="s">
        <v>2684</v>
      </c>
      <c r="C703">
        <v>99.603301000000002</v>
      </c>
      <c r="D703">
        <v>0</v>
      </c>
      <c r="E703">
        <v>0</v>
      </c>
      <c r="F703">
        <v>0</v>
      </c>
      <c r="G703">
        <v>0</v>
      </c>
      <c r="H703" s="45">
        <v>-1816.7</v>
      </c>
      <c r="I703" t="s">
        <v>17573</v>
      </c>
      <c r="J703" t="s">
        <v>190</v>
      </c>
      <c r="K703">
        <v>0</v>
      </c>
      <c r="L703" s="83">
        <v>43312</v>
      </c>
      <c r="M703">
        <v>0</v>
      </c>
      <c r="N703">
        <v>983793100</v>
      </c>
      <c r="O703" t="s">
        <v>2806</v>
      </c>
    </row>
    <row r="704" spans="1:15" x14ac:dyDescent="0.2">
      <c r="A704" t="s">
        <v>18319</v>
      </c>
      <c r="B704" t="s">
        <v>1335</v>
      </c>
      <c r="C704">
        <v>72.13</v>
      </c>
      <c r="D704">
        <v>0</v>
      </c>
      <c r="E704">
        <v>0</v>
      </c>
      <c r="F704">
        <v>0</v>
      </c>
      <c r="G704">
        <v>0</v>
      </c>
      <c r="H704" s="45">
        <v>1548.98</v>
      </c>
      <c r="I704" t="s">
        <v>17222</v>
      </c>
      <c r="J704" t="s">
        <v>190</v>
      </c>
      <c r="K704">
        <v>0</v>
      </c>
      <c r="L704" s="83">
        <v>43312</v>
      </c>
      <c r="M704">
        <v>0</v>
      </c>
      <c r="N704">
        <v>829073105</v>
      </c>
      <c r="O704">
        <v>2809250</v>
      </c>
    </row>
    <row r="705" spans="1:15" x14ac:dyDescent="0.2">
      <c r="A705" t="s">
        <v>18320</v>
      </c>
      <c r="B705" t="s">
        <v>16759</v>
      </c>
      <c r="C705">
        <v>26.76</v>
      </c>
      <c r="D705">
        <v>625</v>
      </c>
      <c r="E705" s="45">
        <v>16725</v>
      </c>
      <c r="F705">
        <v>0.04</v>
      </c>
      <c r="G705">
        <v>743.09</v>
      </c>
      <c r="H705" s="45">
        <v>6875.88</v>
      </c>
      <c r="I705" t="s">
        <v>17222</v>
      </c>
      <c r="J705" t="s">
        <v>190</v>
      </c>
      <c r="K705">
        <v>1.95</v>
      </c>
      <c r="L705" s="83">
        <v>43312</v>
      </c>
      <c r="M705">
        <v>23.71</v>
      </c>
      <c r="N705" t="s">
        <v>16798</v>
      </c>
      <c r="O705" t="s">
        <v>16799</v>
      </c>
    </row>
    <row r="706" spans="1:15" x14ac:dyDescent="0.2">
      <c r="A706" t="s">
        <v>18321</v>
      </c>
      <c r="B706" t="s">
        <v>18321</v>
      </c>
      <c r="C706">
        <v>410</v>
      </c>
      <c r="D706">
        <v>0</v>
      </c>
      <c r="E706">
        <v>0</v>
      </c>
      <c r="F706">
        <v>0</v>
      </c>
      <c r="G706">
        <v>0</v>
      </c>
      <c r="H706" s="45">
        <v>-27751.48</v>
      </c>
      <c r="I706" t="s">
        <v>7560</v>
      </c>
      <c r="J706" t="s">
        <v>164</v>
      </c>
      <c r="K706">
        <v>0</v>
      </c>
      <c r="L706" s="83">
        <v>43312</v>
      </c>
      <c r="M706">
        <v>0</v>
      </c>
    </row>
    <row r="707" spans="1:15" x14ac:dyDescent="0.2">
      <c r="A707" t="s">
        <v>18322</v>
      </c>
      <c r="B707" t="s">
        <v>18322</v>
      </c>
      <c r="C707">
        <v>5</v>
      </c>
      <c r="D707">
        <v>0</v>
      </c>
      <c r="E707">
        <v>0</v>
      </c>
      <c r="F707">
        <v>0</v>
      </c>
      <c r="G707">
        <v>0</v>
      </c>
      <c r="H707" s="45">
        <v>-14596.92</v>
      </c>
      <c r="I707" t="s">
        <v>210</v>
      </c>
      <c r="J707" t="s">
        <v>164</v>
      </c>
      <c r="K707">
        <v>0</v>
      </c>
      <c r="L707" s="83">
        <v>43312</v>
      </c>
      <c r="M707">
        <v>0</v>
      </c>
    </row>
    <row r="708" spans="1:15" x14ac:dyDescent="0.2">
      <c r="A708" t="s">
        <v>18169</v>
      </c>
      <c r="B708" t="s">
        <v>4246</v>
      </c>
      <c r="C708">
        <v>61.59</v>
      </c>
      <c r="D708">
        <v>0</v>
      </c>
      <c r="E708">
        <v>0</v>
      </c>
      <c r="F708">
        <v>0</v>
      </c>
      <c r="G708">
        <v>0</v>
      </c>
      <c r="H708" s="45">
        <v>-6124.98</v>
      </c>
      <c r="I708" t="s">
        <v>17573</v>
      </c>
      <c r="J708" t="s">
        <v>190</v>
      </c>
      <c r="K708">
        <v>0</v>
      </c>
      <c r="L708" s="83">
        <v>43311</v>
      </c>
      <c r="M708">
        <v>0</v>
      </c>
      <c r="N708">
        <v>1084102</v>
      </c>
      <c r="O708">
        <v>2010278</v>
      </c>
    </row>
    <row r="709" spans="1:15" x14ac:dyDescent="0.2">
      <c r="A709" t="s">
        <v>18188</v>
      </c>
      <c r="B709" t="s">
        <v>1576</v>
      </c>
      <c r="C709">
        <v>71.63</v>
      </c>
      <c r="D709">
        <v>0</v>
      </c>
      <c r="E709">
        <v>0</v>
      </c>
      <c r="F709">
        <v>0</v>
      </c>
      <c r="G709">
        <v>0</v>
      </c>
      <c r="H709" s="45">
        <v>-13440.6</v>
      </c>
      <c r="I709" t="s">
        <v>17573</v>
      </c>
      <c r="J709" t="s">
        <v>164</v>
      </c>
      <c r="K709">
        <v>0</v>
      </c>
      <c r="L709" s="83">
        <v>43311</v>
      </c>
      <c r="M709">
        <v>0</v>
      </c>
      <c r="N709" t="s">
        <v>1594</v>
      </c>
      <c r="O709">
        <v>2507457</v>
      </c>
    </row>
    <row r="710" spans="1:15" x14ac:dyDescent="0.2">
      <c r="A710" t="s">
        <v>18156</v>
      </c>
      <c r="B710" t="s">
        <v>138</v>
      </c>
      <c r="C710">
        <v>97.729200000000006</v>
      </c>
      <c r="D710">
        <v>0</v>
      </c>
      <c r="E710">
        <v>0</v>
      </c>
      <c r="F710">
        <v>0</v>
      </c>
      <c r="G710">
        <v>0</v>
      </c>
      <c r="H710" s="45">
        <v>-37799.550000000003</v>
      </c>
      <c r="I710" t="s">
        <v>17630</v>
      </c>
      <c r="J710" t="s">
        <v>200</v>
      </c>
      <c r="K710">
        <v>0</v>
      </c>
      <c r="L710" s="83">
        <v>43311</v>
      </c>
      <c r="M710">
        <v>0</v>
      </c>
      <c r="N710">
        <v>52800109</v>
      </c>
      <c r="O710">
        <v>2064253</v>
      </c>
    </row>
    <row r="711" spans="1:15" x14ac:dyDescent="0.2">
      <c r="A711" t="s">
        <v>18177</v>
      </c>
      <c r="B711" t="s">
        <v>90</v>
      </c>
      <c r="C711">
        <v>68.260000000000005</v>
      </c>
      <c r="D711">
        <v>0</v>
      </c>
      <c r="E711">
        <v>0</v>
      </c>
      <c r="F711">
        <v>0</v>
      </c>
      <c r="G711">
        <v>0</v>
      </c>
      <c r="H711" s="45">
        <v>16665.32</v>
      </c>
      <c r="I711" t="s">
        <v>17573</v>
      </c>
      <c r="J711" t="s">
        <v>182</v>
      </c>
      <c r="K711">
        <v>0</v>
      </c>
      <c r="L711" s="83">
        <v>43311</v>
      </c>
      <c r="M711">
        <v>0</v>
      </c>
      <c r="N711">
        <v>32511107</v>
      </c>
      <c r="O711">
        <v>2032380</v>
      </c>
    </row>
    <row r="712" spans="1:15" x14ac:dyDescent="0.2">
      <c r="A712" t="s">
        <v>18181</v>
      </c>
      <c r="B712" t="s">
        <v>14328</v>
      </c>
      <c r="C712">
        <v>91.78</v>
      </c>
      <c r="D712">
        <v>0</v>
      </c>
      <c r="E712">
        <v>0</v>
      </c>
      <c r="F712">
        <v>0</v>
      </c>
      <c r="G712">
        <v>0</v>
      </c>
      <c r="H712" s="45">
        <v>-8308.75</v>
      </c>
      <c r="I712" t="s">
        <v>17573</v>
      </c>
      <c r="J712" t="s">
        <v>200</v>
      </c>
      <c r="K712">
        <v>0</v>
      </c>
      <c r="L712" s="83">
        <v>43311</v>
      </c>
      <c r="M712">
        <v>0</v>
      </c>
      <c r="N712" t="s">
        <v>177</v>
      </c>
      <c r="O712" t="s">
        <v>1455</v>
      </c>
    </row>
    <row r="713" spans="1:15" x14ac:dyDescent="0.2">
      <c r="A713" t="s">
        <v>18186</v>
      </c>
      <c r="B713" t="s">
        <v>840</v>
      </c>
      <c r="C713">
        <v>46.4</v>
      </c>
      <c r="D713">
        <v>0</v>
      </c>
      <c r="E713">
        <v>0</v>
      </c>
      <c r="F713">
        <v>0</v>
      </c>
      <c r="G713">
        <v>0</v>
      </c>
      <c r="H713">
        <v>663.92</v>
      </c>
      <c r="I713" t="s">
        <v>17573</v>
      </c>
      <c r="J713" t="s">
        <v>190</v>
      </c>
      <c r="K713">
        <v>0</v>
      </c>
      <c r="L713" s="83">
        <v>43311</v>
      </c>
      <c r="M713">
        <v>0</v>
      </c>
      <c r="N713" t="s">
        <v>916</v>
      </c>
      <c r="O713" t="s">
        <v>4562</v>
      </c>
    </row>
    <row r="714" spans="1:15" x14ac:dyDescent="0.2">
      <c r="A714" t="s">
        <v>18175</v>
      </c>
      <c r="B714" t="s">
        <v>13418</v>
      </c>
      <c r="C714">
        <v>87.01</v>
      </c>
      <c r="D714">
        <v>0</v>
      </c>
      <c r="E714">
        <v>0</v>
      </c>
      <c r="F714">
        <v>0</v>
      </c>
      <c r="G714">
        <v>0</v>
      </c>
      <c r="H714" s="45">
        <v>-21808.31</v>
      </c>
      <c r="I714" t="s">
        <v>17573</v>
      </c>
      <c r="J714" t="s">
        <v>182</v>
      </c>
      <c r="K714">
        <v>0</v>
      </c>
      <c r="L714" s="83">
        <v>43311</v>
      </c>
      <c r="M714">
        <v>0</v>
      </c>
      <c r="N714">
        <v>39380407</v>
      </c>
      <c r="O714" t="s">
        <v>13427</v>
      </c>
    </row>
    <row r="715" spans="1:15" x14ac:dyDescent="0.2">
      <c r="A715" t="s">
        <v>18198</v>
      </c>
      <c r="B715" t="s">
        <v>9164</v>
      </c>
      <c r="C715">
        <v>20.774999999999999</v>
      </c>
      <c r="D715">
        <v>0</v>
      </c>
      <c r="E715">
        <v>0</v>
      </c>
      <c r="F715">
        <v>0</v>
      </c>
      <c r="G715">
        <v>0</v>
      </c>
      <c r="H715" s="45">
        <v>5134.84</v>
      </c>
      <c r="I715" t="s">
        <v>17573</v>
      </c>
      <c r="J715" t="s">
        <v>190</v>
      </c>
      <c r="K715">
        <v>0</v>
      </c>
      <c r="L715" s="83">
        <v>43311</v>
      </c>
      <c r="M715">
        <v>0</v>
      </c>
      <c r="N715" t="s">
        <v>9165</v>
      </c>
      <c r="O715" t="s">
        <v>9166</v>
      </c>
    </row>
    <row r="716" spans="1:15" x14ac:dyDescent="0.2">
      <c r="A716" t="s">
        <v>18174</v>
      </c>
      <c r="B716" t="s">
        <v>14993</v>
      </c>
      <c r="C716">
        <v>23.504999999999999</v>
      </c>
      <c r="D716">
        <v>0</v>
      </c>
      <c r="E716">
        <v>0</v>
      </c>
      <c r="F716">
        <v>0</v>
      </c>
      <c r="G716">
        <v>0</v>
      </c>
      <c r="H716" s="45">
        <v>-49359.43</v>
      </c>
      <c r="I716" t="s">
        <v>17573</v>
      </c>
      <c r="J716" t="s">
        <v>190</v>
      </c>
      <c r="K716">
        <v>0</v>
      </c>
      <c r="L716" s="83">
        <v>43311</v>
      </c>
      <c r="M716">
        <v>0</v>
      </c>
      <c r="N716" t="s">
        <v>15007</v>
      </c>
      <c r="O716" t="s">
        <v>15008</v>
      </c>
    </row>
    <row r="717" spans="1:15" x14ac:dyDescent="0.2">
      <c r="A717" t="s">
        <v>18167</v>
      </c>
      <c r="B717" t="s">
        <v>4245</v>
      </c>
      <c r="C717">
        <v>49.06</v>
      </c>
      <c r="D717">
        <v>0</v>
      </c>
      <c r="E717">
        <v>0</v>
      </c>
      <c r="F717">
        <v>0</v>
      </c>
      <c r="G717">
        <v>0</v>
      </c>
      <c r="H717" s="45">
        <v>62864.14</v>
      </c>
      <c r="I717" t="s">
        <v>17573</v>
      </c>
      <c r="J717" t="s">
        <v>200</v>
      </c>
      <c r="K717">
        <v>0</v>
      </c>
      <c r="L717" s="83">
        <v>43311</v>
      </c>
      <c r="M717">
        <v>0</v>
      </c>
      <c r="N717">
        <v>163072101</v>
      </c>
      <c r="O717">
        <v>2192392</v>
      </c>
    </row>
    <row r="718" spans="1:15" x14ac:dyDescent="0.2">
      <c r="A718" t="s">
        <v>18182</v>
      </c>
      <c r="B718" t="s">
        <v>9287</v>
      </c>
      <c r="C718">
        <v>41.32</v>
      </c>
      <c r="D718">
        <v>0</v>
      </c>
      <c r="E718">
        <v>0</v>
      </c>
      <c r="F718">
        <v>0</v>
      </c>
      <c r="G718">
        <v>0</v>
      </c>
      <c r="H718" s="45">
        <v>-5146.17</v>
      </c>
      <c r="I718" t="s">
        <v>17573</v>
      </c>
      <c r="J718" t="s">
        <v>190</v>
      </c>
      <c r="K718">
        <v>0</v>
      </c>
      <c r="L718" s="83">
        <v>43311</v>
      </c>
      <c r="M718">
        <v>0</v>
      </c>
      <c r="N718">
        <v>199333105</v>
      </c>
      <c r="O718">
        <v>2211071</v>
      </c>
    </row>
    <row r="719" spans="1:15" x14ac:dyDescent="0.2">
      <c r="A719" t="s">
        <v>18150</v>
      </c>
      <c r="B719" t="s">
        <v>4512</v>
      </c>
      <c r="C719">
        <v>23.29</v>
      </c>
      <c r="D719">
        <v>0</v>
      </c>
      <c r="E719">
        <v>0</v>
      </c>
      <c r="F719">
        <v>0</v>
      </c>
      <c r="G719">
        <v>0</v>
      </c>
      <c r="H719" s="45">
        <v>-3861.55</v>
      </c>
      <c r="I719" t="s">
        <v>17630</v>
      </c>
      <c r="J719" t="s">
        <v>182</v>
      </c>
      <c r="K719">
        <v>0</v>
      </c>
      <c r="L719" s="83">
        <v>43311</v>
      </c>
      <c r="M719">
        <v>0</v>
      </c>
      <c r="N719">
        <v>127097103</v>
      </c>
      <c r="O719">
        <v>2162340</v>
      </c>
    </row>
    <row r="720" spans="1:15" x14ac:dyDescent="0.2">
      <c r="A720" t="s">
        <v>18183</v>
      </c>
      <c r="B720" t="s">
        <v>265</v>
      </c>
      <c r="C720">
        <v>187.23</v>
      </c>
      <c r="D720">
        <v>0</v>
      </c>
      <c r="E720">
        <v>0</v>
      </c>
      <c r="F720">
        <v>0</v>
      </c>
      <c r="G720">
        <v>0</v>
      </c>
      <c r="H720" s="45">
        <v>-18435.919999999998</v>
      </c>
      <c r="I720" t="s">
        <v>17573</v>
      </c>
      <c r="J720" t="s">
        <v>164</v>
      </c>
      <c r="K720">
        <v>0</v>
      </c>
      <c r="L720" s="83">
        <v>43311</v>
      </c>
      <c r="M720">
        <v>0</v>
      </c>
      <c r="N720">
        <v>192479103</v>
      </c>
      <c r="O720">
        <v>2208374</v>
      </c>
    </row>
    <row r="721" spans="1:15" x14ac:dyDescent="0.2">
      <c r="A721" t="s">
        <v>18197</v>
      </c>
      <c r="B721" t="s">
        <v>2601</v>
      </c>
      <c r="C721">
        <v>31.88</v>
      </c>
      <c r="D721">
        <v>0</v>
      </c>
      <c r="E721">
        <v>0</v>
      </c>
      <c r="F721">
        <v>0</v>
      </c>
      <c r="G721">
        <v>0</v>
      </c>
      <c r="H721" s="45">
        <v>21204.57</v>
      </c>
      <c r="I721" t="s">
        <v>17573</v>
      </c>
      <c r="J721" t="s">
        <v>164</v>
      </c>
      <c r="K721">
        <v>0</v>
      </c>
      <c r="L721" s="83">
        <v>43311</v>
      </c>
      <c r="M721">
        <v>0</v>
      </c>
      <c r="N721" t="s">
        <v>2623</v>
      </c>
      <c r="O721" t="s">
        <v>2624</v>
      </c>
    </row>
    <row r="722" spans="1:15" x14ac:dyDescent="0.2">
      <c r="A722" t="s">
        <v>18165</v>
      </c>
      <c r="B722" t="s">
        <v>2464</v>
      </c>
      <c r="C722">
        <v>142.09</v>
      </c>
      <c r="D722">
        <v>0</v>
      </c>
      <c r="E722">
        <v>0</v>
      </c>
      <c r="F722">
        <v>0</v>
      </c>
      <c r="G722">
        <v>0</v>
      </c>
      <c r="H722" s="45">
        <v>-18447.310000000001</v>
      </c>
      <c r="I722" t="s">
        <v>17573</v>
      </c>
      <c r="J722" t="s">
        <v>200</v>
      </c>
      <c r="K722">
        <v>0</v>
      </c>
      <c r="L722" s="83">
        <v>43311</v>
      </c>
      <c r="M722">
        <v>0</v>
      </c>
      <c r="N722" t="s">
        <v>2520</v>
      </c>
      <c r="O722" t="s">
        <v>2521</v>
      </c>
    </row>
    <row r="723" spans="1:15" x14ac:dyDescent="0.2">
      <c r="A723" t="s">
        <v>18172</v>
      </c>
      <c r="B723" t="s">
        <v>6742</v>
      </c>
      <c r="C723">
        <v>17.45</v>
      </c>
      <c r="D723">
        <v>0</v>
      </c>
      <c r="E723">
        <v>0</v>
      </c>
      <c r="F723">
        <v>0</v>
      </c>
      <c r="G723">
        <v>0</v>
      </c>
      <c r="H723" s="45">
        <v>-26621.22</v>
      </c>
      <c r="I723" t="s">
        <v>17573</v>
      </c>
      <c r="J723" t="s">
        <v>182</v>
      </c>
      <c r="K723">
        <v>0</v>
      </c>
      <c r="L723" s="83">
        <v>43311</v>
      </c>
      <c r="M723">
        <v>0</v>
      </c>
      <c r="N723" t="s">
        <v>6779</v>
      </c>
      <c r="O723" t="s">
        <v>6780</v>
      </c>
    </row>
    <row r="724" spans="1:15" x14ac:dyDescent="0.2">
      <c r="A724" t="s">
        <v>18196</v>
      </c>
      <c r="B724" t="s">
        <v>1836</v>
      </c>
      <c r="C724">
        <v>16.940000000000001</v>
      </c>
      <c r="D724">
        <v>0</v>
      </c>
      <c r="E724">
        <v>0</v>
      </c>
      <c r="F724">
        <v>0</v>
      </c>
      <c r="G724">
        <v>0</v>
      </c>
      <c r="H724" s="45">
        <v>-67568.070000000007</v>
      </c>
      <c r="I724" t="s">
        <v>17573</v>
      </c>
      <c r="J724" t="s">
        <v>188</v>
      </c>
      <c r="K724">
        <v>0</v>
      </c>
      <c r="L724" s="83">
        <v>43311</v>
      </c>
      <c r="M724">
        <v>0</v>
      </c>
      <c r="N724">
        <v>377316104</v>
      </c>
      <c r="O724">
        <v>2372008</v>
      </c>
    </row>
    <row r="725" spans="1:15" x14ac:dyDescent="0.2">
      <c r="A725" t="s">
        <v>18151</v>
      </c>
      <c r="B725" t="s">
        <v>1547</v>
      </c>
      <c r="C725">
        <v>24.150600000000001</v>
      </c>
      <c r="D725">
        <v>0</v>
      </c>
      <c r="E725">
        <v>0</v>
      </c>
      <c r="F725">
        <v>0</v>
      </c>
      <c r="G725">
        <v>0</v>
      </c>
      <c r="H725">
        <v>-294.95999999999998</v>
      </c>
      <c r="I725" t="s">
        <v>17630</v>
      </c>
      <c r="J725" t="s">
        <v>200</v>
      </c>
      <c r="K725">
        <v>0</v>
      </c>
      <c r="L725" s="83">
        <v>43311</v>
      </c>
      <c r="M725">
        <v>0</v>
      </c>
      <c r="N725">
        <v>382550101</v>
      </c>
      <c r="O725">
        <v>2378200</v>
      </c>
    </row>
    <row r="726" spans="1:15" x14ac:dyDescent="0.2">
      <c r="A726" t="s">
        <v>18192</v>
      </c>
      <c r="B726" t="s">
        <v>390</v>
      </c>
      <c r="C726">
        <v>41.43</v>
      </c>
      <c r="D726">
        <v>0</v>
      </c>
      <c r="E726">
        <v>0</v>
      </c>
      <c r="F726">
        <v>0</v>
      </c>
      <c r="G726">
        <v>0</v>
      </c>
      <c r="H726" s="45">
        <v>-8539</v>
      </c>
      <c r="I726" t="s">
        <v>17573</v>
      </c>
      <c r="J726" t="s">
        <v>169</v>
      </c>
      <c r="K726">
        <v>0</v>
      </c>
      <c r="L726" s="83">
        <v>43311</v>
      </c>
      <c r="M726">
        <v>0</v>
      </c>
      <c r="N726">
        <v>436440101</v>
      </c>
      <c r="O726">
        <v>2433530</v>
      </c>
    </row>
    <row r="727" spans="1:15" x14ac:dyDescent="0.2">
      <c r="A727" t="s">
        <v>18168</v>
      </c>
      <c r="B727" t="s">
        <v>4333</v>
      </c>
      <c r="C727">
        <v>32.65</v>
      </c>
      <c r="D727">
        <v>0</v>
      </c>
      <c r="E727">
        <v>0</v>
      </c>
      <c r="F727">
        <v>0</v>
      </c>
      <c r="G727">
        <v>0</v>
      </c>
      <c r="H727" s="45">
        <v>-17028.669999999998</v>
      </c>
      <c r="I727" t="s">
        <v>17573</v>
      </c>
      <c r="J727" t="s">
        <v>188</v>
      </c>
      <c r="K727">
        <v>0</v>
      </c>
      <c r="L727" s="83">
        <v>43311</v>
      </c>
      <c r="M727">
        <v>0</v>
      </c>
      <c r="N727">
        <v>447011107</v>
      </c>
      <c r="O727" t="s">
        <v>4429</v>
      </c>
    </row>
    <row r="728" spans="1:15" x14ac:dyDescent="0.2">
      <c r="A728" t="s">
        <v>18171</v>
      </c>
      <c r="B728" t="s">
        <v>17541</v>
      </c>
      <c r="C728">
        <v>22.85</v>
      </c>
      <c r="D728">
        <v>0</v>
      </c>
      <c r="E728">
        <v>0</v>
      </c>
      <c r="F728">
        <v>0</v>
      </c>
      <c r="G728">
        <v>0</v>
      </c>
      <c r="H728">
        <v>-955.41</v>
      </c>
      <c r="I728" t="s">
        <v>17573</v>
      </c>
      <c r="J728" t="s">
        <v>448</v>
      </c>
      <c r="K728">
        <v>0</v>
      </c>
      <c r="L728" s="83">
        <v>43311</v>
      </c>
      <c r="M728">
        <v>0</v>
      </c>
      <c r="N728" t="s">
        <v>177</v>
      </c>
      <c r="O728" t="s">
        <v>17542</v>
      </c>
    </row>
    <row r="729" spans="1:15" x14ac:dyDescent="0.2">
      <c r="A729" t="s">
        <v>18173</v>
      </c>
      <c r="B729" t="s">
        <v>8908</v>
      </c>
      <c r="C729">
        <v>23.65</v>
      </c>
      <c r="D729">
        <v>0</v>
      </c>
      <c r="E729">
        <v>0</v>
      </c>
      <c r="F729">
        <v>0</v>
      </c>
      <c r="G729">
        <v>0</v>
      </c>
      <c r="H729" s="45">
        <v>5953.59</v>
      </c>
      <c r="I729" t="s">
        <v>17573</v>
      </c>
      <c r="J729" t="s">
        <v>200</v>
      </c>
      <c r="K729">
        <v>0</v>
      </c>
      <c r="L729" s="83">
        <v>43311</v>
      </c>
      <c r="M729">
        <v>0</v>
      </c>
      <c r="N729" t="s">
        <v>177</v>
      </c>
      <c r="O729" t="s">
        <v>8915</v>
      </c>
    </row>
    <row r="730" spans="1:15" x14ac:dyDescent="0.2">
      <c r="A730" t="s">
        <v>18176</v>
      </c>
      <c r="B730" t="s">
        <v>6358</v>
      </c>
      <c r="C730">
        <v>172.79</v>
      </c>
      <c r="D730">
        <v>0</v>
      </c>
      <c r="E730">
        <v>0</v>
      </c>
      <c r="F730">
        <v>0</v>
      </c>
      <c r="G730">
        <v>0</v>
      </c>
      <c r="H730" s="45">
        <v>73552.23</v>
      </c>
      <c r="I730" t="s">
        <v>17573</v>
      </c>
      <c r="J730" t="s">
        <v>164</v>
      </c>
      <c r="K730">
        <v>0</v>
      </c>
      <c r="L730" s="83">
        <v>43311</v>
      </c>
      <c r="M730">
        <v>0</v>
      </c>
      <c r="N730" t="s">
        <v>6443</v>
      </c>
      <c r="O730">
        <v>2698782</v>
      </c>
    </row>
    <row r="731" spans="1:15" x14ac:dyDescent="0.2">
      <c r="A731" t="s">
        <v>18199</v>
      </c>
      <c r="B731" t="s">
        <v>10035</v>
      </c>
      <c r="C731">
        <v>43.25</v>
      </c>
      <c r="D731">
        <v>0</v>
      </c>
      <c r="E731">
        <v>0</v>
      </c>
      <c r="F731">
        <v>0</v>
      </c>
      <c r="G731">
        <v>0</v>
      </c>
      <c r="H731" s="45">
        <v>-13170.6</v>
      </c>
      <c r="I731" t="s">
        <v>17573</v>
      </c>
      <c r="J731" t="s">
        <v>190</v>
      </c>
      <c r="K731">
        <v>0</v>
      </c>
      <c r="L731" s="83">
        <v>43311</v>
      </c>
      <c r="M731">
        <v>0</v>
      </c>
      <c r="N731">
        <v>550819106</v>
      </c>
      <c r="O731">
        <v>2534671</v>
      </c>
    </row>
    <row r="732" spans="1:15" x14ac:dyDescent="0.2">
      <c r="A732" t="s">
        <v>18190</v>
      </c>
      <c r="B732" t="s">
        <v>10093</v>
      </c>
      <c r="C732">
        <v>19.010000000000002</v>
      </c>
      <c r="D732">
        <v>0</v>
      </c>
      <c r="E732">
        <v>0</v>
      </c>
      <c r="F732">
        <v>0</v>
      </c>
      <c r="G732">
        <v>0</v>
      </c>
      <c r="H732" s="45">
        <v>-48851.67</v>
      </c>
      <c r="I732" t="s">
        <v>17573</v>
      </c>
      <c r="J732" t="s">
        <v>200</v>
      </c>
      <c r="K732">
        <v>0</v>
      </c>
      <c r="L732" s="83">
        <v>43311</v>
      </c>
      <c r="M732">
        <v>0</v>
      </c>
      <c r="N732" t="s">
        <v>10134</v>
      </c>
      <c r="O732" t="s">
        <v>10135</v>
      </c>
    </row>
    <row r="733" spans="1:15" x14ac:dyDescent="0.2">
      <c r="A733" t="s">
        <v>18152</v>
      </c>
      <c r="B733" t="s">
        <v>2235</v>
      </c>
      <c r="C733">
        <v>64.6036</v>
      </c>
      <c r="D733">
        <v>0</v>
      </c>
      <c r="E733">
        <v>0</v>
      </c>
      <c r="F733">
        <v>0</v>
      </c>
      <c r="G733">
        <v>0</v>
      </c>
      <c r="H733">
        <v>-106.92</v>
      </c>
      <c r="I733" t="s">
        <v>17630</v>
      </c>
      <c r="J733" t="s">
        <v>169</v>
      </c>
      <c r="K733">
        <v>0</v>
      </c>
      <c r="L733" s="83">
        <v>43311</v>
      </c>
      <c r="M733">
        <v>0</v>
      </c>
      <c r="N733" t="s">
        <v>2272</v>
      </c>
      <c r="O733">
        <v>2413037</v>
      </c>
    </row>
    <row r="734" spans="1:15" x14ac:dyDescent="0.2">
      <c r="A734" t="s">
        <v>18191</v>
      </c>
      <c r="B734" t="s">
        <v>1556</v>
      </c>
      <c r="C734">
        <v>39.125</v>
      </c>
      <c r="D734">
        <v>0</v>
      </c>
      <c r="E734">
        <v>0</v>
      </c>
      <c r="F734">
        <v>0</v>
      </c>
      <c r="G734">
        <v>0</v>
      </c>
      <c r="H734" s="45">
        <v>3053.4</v>
      </c>
      <c r="I734" t="s">
        <v>17573</v>
      </c>
      <c r="J734" t="s">
        <v>190</v>
      </c>
      <c r="K734">
        <v>0</v>
      </c>
      <c r="L734" s="83">
        <v>43311</v>
      </c>
      <c r="M734">
        <v>0</v>
      </c>
      <c r="N734">
        <v>574599106</v>
      </c>
      <c r="O734">
        <v>2570200</v>
      </c>
    </row>
    <row r="735" spans="1:15" x14ac:dyDescent="0.2">
      <c r="A735" t="s">
        <v>18158</v>
      </c>
      <c r="B735" t="s">
        <v>18157</v>
      </c>
      <c r="C735">
        <v>19.75</v>
      </c>
      <c r="D735">
        <v>0</v>
      </c>
      <c r="E735">
        <v>0</v>
      </c>
      <c r="F735">
        <v>0</v>
      </c>
      <c r="G735">
        <v>0</v>
      </c>
      <c r="H735" s="45">
        <v>-97280.51</v>
      </c>
      <c r="I735" t="s">
        <v>17573</v>
      </c>
      <c r="J735" t="s">
        <v>182</v>
      </c>
      <c r="K735">
        <v>0</v>
      </c>
      <c r="L735" s="83">
        <v>43311</v>
      </c>
      <c r="M735">
        <v>0</v>
      </c>
      <c r="N735">
        <v>580037703</v>
      </c>
      <c r="O735" t="s">
        <v>18202</v>
      </c>
    </row>
    <row r="736" spans="1:15" x14ac:dyDescent="0.2">
      <c r="A736" t="s">
        <v>18155</v>
      </c>
      <c r="B736" t="s">
        <v>3405</v>
      </c>
      <c r="C736">
        <v>75.037800000000004</v>
      </c>
      <c r="D736">
        <v>0</v>
      </c>
      <c r="E736">
        <v>0</v>
      </c>
      <c r="F736">
        <v>0</v>
      </c>
      <c r="G736">
        <v>0</v>
      </c>
      <c r="H736" s="45">
        <v>32300.95</v>
      </c>
      <c r="I736" t="s">
        <v>17630</v>
      </c>
      <c r="J736" t="s">
        <v>169</v>
      </c>
      <c r="K736">
        <v>0</v>
      </c>
      <c r="L736" s="83">
        <v>43311</v>
      </c>
      <c r="M736">
        <v>0</v>
      </c>
      <c r="N736">
        <v>559079207</v>
      </c>
      <c r="O736">
        <v>2307787</v>
      </c>
    </row>
    <row r="737" spans="1:15" x14ac:dyDescent="0.2">
      <c r="A737" t="s">
        <v>18163</v>
      </c>
      <c r="B737" t="s">
        <v>1313</v>
      </c>
      <c r="C737">
        <v>121.94</v>
      </c>
      <c r="D737">
        <v>0</v>
      </c>
      <c r="E737">
        <v>0</v>
      </c>
      <c r="F737">
        <v>0</v>
      </c>
      <c r="G737">
        <v>0</v>
      </c>
      <c r="H737" s="45">
        <v>-87562.99</v>
      </c>
      <c r="I737" t="s">
        <v>17573</v>
      </c>
      <c r="J737" t="s">
        <v>169</v>
      </c>
      <c r="K737">
        <v>0</v>
      </c>
      <c r="L737" s="83">
        <v>43311</v>
      </c>
      <c r="M737">
        <v>0</v>
      </c>
      <c r="N737" t="s">
        <v>1506</v>
      </c>
      <c r="O737">
        <v>2212706</v>
      </c>
    </row>
    <row r="738" spans="1:15" x14ac:dyDescent="0.2">
      <c r="A738" t="s">
        <v>18200</v>
      </c>
      <c r="B738" t="s">
        <v>441</v>
      </c>
      <c r="C738">
        <v>49.6</v>
      </c>
      <c r="D738">
        <v>0</v>
      </c>
      <c r="E738">
        <v>0</v>
      </c>
      <c r="F738">
        <v>0</v>
      </c>
      <c r="G738">
        <v>0</v>
      </c>
      <c r="H738" s="45">
        <v>158061.9</v>
      </c>
      <c r="I738" t="s">
        <v>17573</v>
      </c>
      <c r="J738" t="s">
        <v>190</v>
      </c>
      <c r="K738">
        <v>0</v>
      </c>
      <c r="L738" s="83">
        <v>43311</v>
      </c>
      <c r="M738">
        <v>0</v>
      </c>
      <c r="N738">
        <v>589378108</v>
      </c>
      <c r="O738">
        <v>2144047</v>
      </c>
    </row>
    <row r="739" spans="1:15" x14ac:dyDescent="0.2">
      <c r="A739" t="s">
        <v>18179</v>
      </c>
      <c r="B739" t="s">
        <v>6262</v>
      </c>
      <c r="C739">
        <v>39.9</v>
      </c>
      <c r="D739">
        <v>0</v>
      </c>
      <c r="E739">
        <v>0</v>
      </c>
      <c r="F739">
        <v>0</v>
      </c>
      <c r="G739">
        <v>0</v>
      </c>
      <c r="H739" s="45">
        <v>-26343.45</v>
      </c>
      <c r="I739" t="s">
        <v>17573</v>
      </c>
      <c r="J739" t="s">
        <v>164</v>
      </c>
      <c r="K739">
        <v>0</v>
      </c>
      <c r="L739" s="83">
        <v>43311</v>
      </c>
      <c r="M739">
        <v>0</v>
      </c>
      <c r="N739">
        <v>630077105</v>
      </c>
      <c r="O739">
        <v>2622220</v>
      </c>
    </row>
    <row r="740" spans="1:15" x14ac:dyDescent="0.2">
      <c r="A740" t="s">
        <v>18170</v>
      </c>
      <c r="B740" t="s">
        <v>4664</v>
      </c>
      <c r="C740">
        <v>71.67</v>
      </c>
      <c r="D740">
        <v>0</v>
      </c>
      <c r="E740">
        <v>0</v>
      </c>
      <c r="F740">
        <v>0</v>
      </c>
      <c r="G740">
        <v>0</v>
      </c>
      <c r="H740" s="45">
        <v>12178.51</v>
      </c>
      <c r="I740" t="s">
        <v>17573</v>
      </c>
      <c r="J740" t="s">
        <v>190</v>
      </c>
      <c r="K740">
        <v>0</v>
      </c>
      <c r="L740" s="83">
        <v>43311</v>
      </c>
      <c r="M740">
        <v>0</v>
      </c>
      <c r="N740">
        <v>688239201</v>
      </c>
      <c r="O740">
        <v>2663520</v>
      </c>
    </row>
    <row r="741" spans="1:15" x14ac:dyDescent="0.2">
      <c r="A741" t="s">
        <v>18189</v>
      </c>
      <c r="B741" t="s">
        <v>1306</v>
      </c>
      <c r="C741">
        <v>85.15</v>
      </c>
      <c r="D741">
        <v>0</v>
      </c>
      <c r="E741">
        <v>0</v>
      </c>
      <c r="F741">
        <v>0</v>
      </c>
      <c r="G741">
        <v>0</v>
      </c>
      <c r="H741" s="45">
        <v>-5859.34</v>
      </c>
      <c r="I741" t="s">
        <v>17573</v>
      </c>
      <c r="J741" t="s">
        <v>164</v>
      </c>
      <c r="K741">
        <v>0</v>
      </c>
      <c r="L741" s="83">
        <v>43311</v>
      </c>
      <c r="M741">
        <v>0</v>
      </c>
      <c r="N741" t="s">
        <v>1522</v>
      </c>
      <c r="O741" t="s">
        <v>1523</v>
      </c>
    </row>
    <row r="742" spans="1:15" x14ac:dyDescent="0.2">
      <c r="A742" t="s">
        <v>18164</v>
      </c>
      <c r="B742" t="s">
        <v>1318</v>
      </c>
      <c r="C742">
        <v>130.36000000000001</v>
      </c>
      <c r="D742">
        <v>0</v>
      </c>
      <c r="E742">
        <v>0</v>
      </c>
      <c r="F742">
        <v>0</v>
      </c>
      <c r="G742">
        <v>0</v>
      </c>
      <c r="H742" s="45">
        <v>18893.080000000002</v>
      </c>
      <c r="I742" t="s">
        <v>17573</v>
      </c>
      <c r="J742" t="s">
        <v>200</v>
      </c>
      <c r="K742">
        <v>0</v>
      </c>
      <c r="L742" s="83">
        <v>43311</v>
      </c>
      <c r="M742">
        <v>0</v>
      </c>
      <c r="N742">
        <v>751212101</v>
      </c>
      <c r="O742" t="s">
        <v>1525</v>
      </c>
    </row>
    <row r="743" spans="1:15" x14ac:dyDescent="0.2">
      <c r="A743" t="s">
        <v>18195</v>
      </c>
      <c r="B743" t="s">
        <v>2463</v>
      </c>
      <c r="C743">
        <v>122.38</v>
      </c>
      <c r="D743">
        <v>0</v>
      </c>
      <c r="E743">
        <v>0</v>
      </c>
      <c r="F743">
        <v>0</v>
      </c>
      <c r="G743">
        <v>0</v>
      </c>
      <c r="H743" s="45">
        <v>-6248.56</v>
      </c>
      <c r="I743" t="s">
        <v>17573</v>
      </c>
      <c r="J743" t="s">
        <v>164</v>
      </c>
      <c r="K743">
        <v>0</v>
      </c>
      <c r="L743" s="83">
        <v>43311</v>
      </c>
      <c r="M743">
        <v>0</v>
      </c>
      <c r="N743">
        <v>775133101</v>
      </c>
      <c r="O743">
        <v>2746700</v>
      </c>
    </row>
    <row r="744" spans="1:15" x14ac:dyDescent="0.2">
      <c r="A744" t="s">
        <v>18178</v>
      </c>
      <c r="B744" t="s">
        <v>12824</v>
      </c>
      <c r="C744">
        <v>34.07</v>
      </c>
      <c r="D744">
        <v>0</v>
      </c>
      <c r="E744">
        <v>0</v>
      </c>
      <c r="F744">
        <v>0</v>
      </c>
      <c r="G744">
        <v>0</v>
      </c>
      <c r="H744">
        <v>-394.06</v>
      </c>
      <c r="I744" t="s">
        <v>17573</v>
      </c>
      <c r="J744" t="s">
        <v>200</v>
      </c>
      <c r="K744">
        <v>0</v>
      </c>
      <c r="L744" s="83">
        <v>43311</v>
      </c>
      <c r="M744">
        <v>0</v>
      </c>
      <c r="N744" t="s">
        <v>12879</v>
      </c>
      <c r="O744" t="s">
        <v>12880</v>
      </c>
    </row>
    <row r="745" spans="1:15" x14ac:dyDescent="0.2">
      <c r="A745" t="s">
        <v>18180</v>
      </c>
      <c r="B745" t="s">
        <v>6746</v>
      </c>
      <c r="C745">
        <v>55.15</v>
      </c>
      <c r="D745">
        <v>0</v>
      </c>
      <c r="E745">
        <v>0</v>
      </c>
      <c r="F745">
        <v>0</v>
      </c>
      <c r="G745">
        <v>0</v>
      </c>
      <c r="H745" s="45">
        <v>-5312.66</v>
      </c>
      <c r="I745" t="s">
        <v>17573</v>
      </c>
      <c r="J745" t="s">
        <v>200</v>
      </c>
      <c r="K745">
        <v>0</v>
      </c>
      <c r="L745" s="83">
        <v>43311</v>
      </c>
      <c r="M745">
        <v>0</v>
      </c>
      <c r="N745">
        <v>556269108</v>
      </c>
      <c r="O745">
        <v>2553911</v>
      </c>
    </row>
    <row r="746" spans="1:15" x14ac:dyDescent="0.2">
      <c r="A746" t="s">
        <v>18160</v>
      </c>
      <c r="B746" t="s">
        <v>2572</v>
      </c>
      <c r="C746">
        <v>25.16</v>
      </c>
      <c r="D746">
        <v>0</v>
      </c>
      <c r="E746">
        <v>0</v>
      </c>
      <c r="F746">
        <v>0</v>
      </c>
      <c r="G746">
        <v>0</v>
      </c>
      <c r="H746" s="45">
        <v>17224.400000000001</v>
      </c>
      <c r="I746" t="s">
        <v>17573</v>
      </c>
      <c r="J746" t="s">
        <v>182</v>
      </c>
      <c r="K746">
        <v>0</v>
      </c>
      <c r="L746" s="83">
        <v>43311</v>
      </c>
      <c r="M746">
        <v>0</v>
      </c>
      <c r="N746" s="84">
        <v>9.0346000000000003E+107</v>
      </c>
      <c r="O746" t="s">
        <v>2661</v>
      </c>
    </row>
    <row r="747" spans="1:15" x14ac:dyDescent="0.2">
      <c r="A747" t="s">
        <v>18153</v>
      </c>
      <c r="B747" t="s">
        <v>538</v>
      </c>
      <c r="C747">
        <v>29.511600000000001</v>
      </c>
      <c r="D747">
        <v>0</v>
      </c>
      <c r="E747">
        <v>0</v>
      </c>
      <c r="F747">
        <v>0</v>
      </c>
      <c r="G747">
        <v>0</v>
      </c>
      <c r="H747">
        <v>149.77000000000001</v>
      </c>
      <c r="I747" t="s">
        <v>17630</v>
      </c>
      <c r="J747" t="s">
        <v>186</v>
      </c>
      <c r="K747">
        <v>0</v>
      </c>
      <c r="L747" s="83">
        <v>43311</v>
      </c>
      <c r="M747">
        <v>0</v>
      </c>
      <c r="N747" t="s">
        <v>539</v>
      </c>
      <c r="O747" t="s">
        <v>540</v>
      </c>
    </row>
    <row r="748" spans="1:15" x14ac:dyDescent="0.2">
      <c r="A748" t="s">
        <v>18185</v>
      </c>
      <c r="B748" t="s">
        <v>18184</v>
      </c>
      <c r="C748">
        <v>36.5</v>
      </c>
      <c r="D748">
        <v>0</v>
      </c>
      <c r="E748">
        <v>0</v>
      </c>
      <c r="F748">
        <v>0</v>
      </c>
      <c r="G748">
        <v>0</v>
      </c>
      <c r="H748" s="45">
        <v>-11171.22</v>
      </c>
      <c r="I748" t="s">
        <v>17573</v>
      </c>
      <c r="J748" t="s">
        <v>164</v>
      </c>
      <c r="K748">
        <v>0</v>
      </c>
      <c r="L748" s="83">
        <v>43311</v>
      </c>
      <c r="M748">
        <v>0</v>
      </c>
      <c r="N748">
        <v>871851101</v>
      </c>
      <c r="O748">
        <v>2394712</v>
      </c>
    </row>
    <row r="749" spans="1:15" x14ac:dyDescent="0.2">
      <c r="A749" t="s">
        <v>18166</v>
      </c>
      <c r="B749" t="s">
        <v>2216</v>
      </c>
      <c r="C749">
        <v>37.729999999999997</v>
      </c>
      <c r="D749">
        <v>0</v>
      </c>
      <c r="E749">
        <v>0</v>
      </c>
      <c r="F749">
        <v>0</v>
      </c>
      <c r="G749">
        <v>0</v>
      </c>
      <c r="H749" s="45">
        <v>35961.97</v>
      </c>
      <c r="I749" t="s">
        <v>17573</v>
      </c>
      <c r="J749" t="s">
        <v>190</v>
      </c>
      <c r="K749">
        <v>0</v>
      </c>
      <c r="L749" s="83">
        <v>43311</v>
      </c>
      <c r="M749">
        <v>0</v>
      </c>
      <c r="N749">
        <v>880779103</v>
      </c>
      <c r="O749">
        <v>2884224</v>
      </c>
    </row>
    <row r="750" spans="1:15" x14ac:dyDescent="0.2">
      <c r="A750" t="s">
        <v>18187</v>
      </c>
      <c r="B750" t="s">
        <v>830</v>
      </c>
      <c r="C750">
        <v>46.55</v>
      </c>
      <c r="D750">
        <v>0</v>
      </c>
      <c r="E750">
        <v>0</v>
      </c>
      <c r="F750">
        <v>0</v>
      </c>
      <c r="G750">
        <v>0</v>
      </c>
      <c r="H750" s="45">
        <v>-5519.9</v>
      </c>
      <c r="I750" t="s">
        <v>17573</v>
      </c>
      <c r="J750" t="s">
        <v>190</v>
      </c>
      <c r="K750">
        <v>0</v>
      </c>
      <c r="L750" s="83">
        <v>43311</v>
      </c>
      <c r="M750">
        <v>0</v>
      </c>
      <c r="N750">
        <v>887389104</v>
      </c>
      <c r="O750">
        <v>2892807</v>
      </c>
    </row>
    <row r="751" spans="1:15" x14ac:dyDescent="0.2">
      <c r="A751" t="s">
        <v>18201</v>
      </c>
      <c r="B751" t="s">
        <v>1787</v>
      </c>
      <c r="C751">
        <v>31.3</v>
      </c>
      <c r="D751">
        <v>0</v>
      </c>
      <c r="E751">
        <v>0</v>
      </c>
      <c r="F751">
        <v>0</v>
      </c>
      <c r="G751">
        <v>0</v>
      </c>
      <c r="H751" s="45">
        <v>1207.8</v>
      </c>
      <c r="I751" t="s">
        <v>17573</v>
      </c>
      <c r="J751" t="s">
        <v>200</v>
      </c>
      <c r="K751">
        <v>0</v>
      </c>
      <c r="L751" s="83">
        <v>43311</v>
      </c>
      <c r="M751">
        <v>0</v>
      </c>
      <c r="N751">
        <v>891826109</v>
      </c>
      <c r="O751" t="s">
        <v>1960</v>
      </c>
    </row>
    <row r="752" spans="1:15" x14ac:dyDescent="0.2">
      <c r="A752" t="s">
        <v>18149</v>
      </c>
      <c r="B752" t="s">
        <v>730</v>
      </c>
      <c r="C752">
        <v>31.91</v>
      </c>
      <c r="D752">
        <v>0</v>
      </c>
      <c r="E752">
        <v>0</v>
      </c>
      <c r="F752">
        <v>0</v>
      </c>
      <c r="G752">
        <v>0</v>
      </c>
      <c r="H752" s="45">
        <v>6599.74</v>
      </c>
      <c r="I752" t="s">
        <v>17630</v>
      </c>
      <c r="J752" t="s">
        <v>164</v>
      </c>
      <c r="K752">
        <v>0</v>
      </c>
      <c r="L752" s="83">
        <v>43311</v>
      </c>
      <c r="M752">
        <v>0</v>
      </c>
      <c r="N752" t="s">
        <v>731</v>
      </c>
      <c r="O752" t="s">
        <v>732</v>
      </c>
    </row>
    <row r="753" spans="1:15" x14ac:dyDescent="0.2">
      <c r="A753" t="s">
        <v>18154</v>
      </c>
      <c r="B753" t="s">
        <v>6828</v>
      </c>
      <c r="C753">
        <v>20.603000000000002</v>
      </c>
      <c r="D753">
        <v>0</v>
      </c>
      <c r="E753">
        <v>0</v>
      </c>
      <c r="F753">
        <v>0</v>
      </c>
      <c r="G753">
        <v>0</v>
      </c>
      <c r="H753" s="45">
        <v>-14156.52</v>
      </c>
      <c r="I753" t="s">
        <v>17630</v>
      </c>
      <c r="J753" t="s">
        <v>186</v>
      </c>
      <c r="K753">
        <v>0</v>
      </c>
      <c r="L753" s="83">
        <v>43311</v>
      </c>
      <c r="M753">
        <v>0</v>
      </c>
      <c r="N753">
        <v>928254101</v>
      </c>
      <c r="O753" t="s">
        <v>6893</v>
      </c>
    </row>
    <row r="754" spans="1:15" x14ac:dyDescent="0.2">
      <c r="A754" t="s">
        <v>18162</v>
      </c>
      <c r="B754" t="s">
        <v>104</v>
      </c>
      <c r="C754">
        <v>20.83</v>
      </c>
      <c r="D754">
        <v>0</v>
      </c>
      <c r="E754">
        <v>0</v>
      </c>
      <c r="F754">
        <v>0</v>
      </c>
      <c r="G754">
        <v>0</v>
      </c>
      <c r="H754" s="45">
        <v>-30153.85</v>
      </c>
      <c r="I754" t="s">
        <v>17573</v>
      </c>
      <c r="J754" t="s">
        <v>186</v>
      </c>
      <c r="K754">
        <v>0</v>
      </c>
      <c r="L754" s="83">
        <v>43311</v>
      </c>
      <c r="M754">
        <v>0</v>
      </c>
      <c r="N754">
        <v>930059100</v>
      </c>
      <c r="O754">
        <v>2156503</v>
      </c>
    </row>
    <row r="755" spans="1:15" x14ac:dyDescent="0.2">
      <c r="A755" t="s">
        <v>18159</v>
      </c>
      <c r="B755" t="s">
        <v>15194</v>
      </c>
      <c r="C755">
        <v>47.23</v>
      </c>
      <c r="D755">
        <v>0</v>
      </c>
      <c r="E755">
        <v>0</v>
      </c>
      <c r="F755">
        <v>0</v>
      </c>
      <c r="G755">
        <v>0</v>
      </c>
      <c r="H755" s="45">
        <v>50133.33</v>
      </c>
      <c r="I755" t="s">
        <v>17573</v>
      </c>
      <c r="J755" t="s">
        <v>182</v>
      </c>
      <c r="K755">
        <v>0</v>
      </c>
      <c r="L755" s="83">
        <v>43311</v>
      </c>
      <c r="M755">
        <v>0</v>
      </c>
      <c r="N755">
        <v>966387409</v>
      </c>
      <c r="O755" t="s">
        <v>15255</v>
      </c>
    </row>
    <row r="756" spans="1:15" x14ac:dyDescent="0.2">
      <c r="A756" t="s">
        <v>18161</v>
      </c>
      <c r="B756" t="s">
        <v>9414</v>
      </c>
      <c r="C756">
        <v>18.07</v>
      </c>
      <c r="D756">
        <v>0</v>
      </c>
      <c r="E756">
        <v>0</v>
      </c>
      <c r="F756">
        <v>0</v>
      </c>
      <c r="G756">
        <v>0</v>
      </c>
      <c r="H756" s="45">
        <v>-14132.95</v>
      </c>
      <c r="I756" t="s">
        <v>17573</v>
      </c>
      <c r="J756" t="s">
        <v>190</v>
      </c>
      <c r="K756">
        <v>0</v>
      </c>
      <c r="L756" s="83">
        <v>43311</v>
      </c>
      <c r="M756">
        <v>0</v>
      </c>
      <c r="N756">
        <v>929566107</v>
      </c>
      <c r="O756">
        <v>2932048</v>
      </c>
    </row>
    <row r="757" spans="1:15" x14ac:dyDescent="0.2">
      <c r="A757" t="s">
        <v>18194</v>
      </c>
      <c r="B757" t="s">
        <v>18193</v>
      </c>
      <c r="C757">
        <v>28.01</v>
      </c>
      <c r="D757">
        <v>0</v>
      </c>
      <c r="E757">
        <v>0</v>
      </c>
      <c r="F757">
        <v>0</v>
      </c>
      <c r="G757">
        <v>0</v>
      </c>
      <c r="H757" s="45">
        <v>-47392.11</v>
      </c>
      <c r="I757" t="s">
        <v>17573</v>
      </c>
      <c r="J757" t="s">
        <v>164</v>
      </c>
      <c r="K757">
        <v>0</v>
      </c>
      <c r="L757" s="83">
        <v>43311</v>
      </c>
      <c r="M757">
        <v>0</v>
      </c>
      <c r="N757">
        <v>983772104</v>
      </c>
      <c r="O757">
        <v>2526991</v>
      </c>
    </row>
    <row r="758" spans="1:15" x14ac:dyDescent="0.2">
      <c r="A758" t="s">
        <v>18203</v>
      </c>
      <c r="B758" t="s">
        <v>18204</v>
      </c>
      <c r="C758">
        <v>47.45</v>
      </c>
      <c r="D758" s="45">
        <v>-1998</v>
      </c>
      <c r="E758" s="45">
        <v>-94805.1</v>
      </c>
      <c r="F758">
        <v>-0.21</v>
      </c>
      <c r="G758">
        <v>28.34</v>
      </c>
      <c r="H758" s="45">
        <v>1799.92</v>
      </c>
      <c r="I758" t="s">
        <v>17222</v>
      </c>
      <c r="J758" t="s">
        <v>190</v>
      </c>
      <c r="K758">
        <v>9.2200000000000006</v>
      </c>
      <c r="L758" s="83">
        <v>43311</v>
      </c>
      <c r="M758">
        <v>47.46</v>
      </c>
      <c r="N758">
        <v>346563109</v>
      </c>
      <c r="O758">
        <v>2398855</v>
      </c>
    </row>
    <row r="759" spans="1:15" x14ac:dyDescent="0.2">
      <c r="A759" t="s">
        <v>18205</v>
      </c>
      <c r="B759" t="s">
        <v>18206</v>
      </c>
      <c r="C759">
        <v>39.93</v>
      </c>
      <c r="D759" s="45">
        <v>-4692</v>
      </c>
      <c r="E759" s="45">
        <v>-187351.56</v>
      </c>
      <c r="F759">
        <v>-0.41</v>
      </c>
      <c r="G759">
        <v>-335.84</v>
      </c>
      <c r="H759" s="45">
        <v>24519.24</v>
      </c>
      <c r="I759" t="s">
        <v>17222</v>
      </c>
      <c r="J759" t="s">
        <v>190</v>
      </c>
      <c r="K759">
        <v>4.07</v>
      </c>
      <c r="L759" s="83">
        <v>43311</v>
      </c>
      <c r="M759">
        <v>39.75</v>
      </c>
      <c r="N759">
        <v>264147109</v>
      </c>
      <c r="O759">
        <v>2283229</v>
      </c>
    </row>
    <row r="760" spans="1:15" x14ac:dyDescent="0.2">
      <c r="A760" t="s">
        <v>18075</v>
      </c>
      <c r="B760" t="s">
        <v>302</v>
      </c>
      <c r="C760">
        <v>90.15</v>
      </c>
      <c r="D760">
        <v>0</v>
      </c>
      <c r="E760">
        <v>0</v>
      </c>
      <c r="F760">
        <v>0</v>
      </c>
      <c r="G760">
        <v>0</v>
      </c>
      <c r="H760" s="45">
        <v>-12386.59</v>
      </c>
      <c r="I760" t="s">
        <v>17630</v>
      </c>
      <c r="J760" t="s">
        <v>169</v>
      </c>
      <c r="K760">
        <v>0</v>
      </c>
      <c r="L760" s="83">
        <v>43308</v>
      </c>
      <c r="M760">
        <v>0</v>
      </c>
      <c r="N760">
        <v>151020104</v>
      </c>
      <c r="O760">
        <v>2182348</v>
      </c>
    </row>
    <row r="761" spans="1:15" x14ac:dyDescent="0.2">
      <c r="A761" t="s">
        <v>18105</v>
      </c>
      <c r="B761" t="s">
        <v>137</v>
      </c>
      <c r="C761">
        <v>38.14</v>
      </c>
      <c r="D761">
        <v>0</v>
      </c>
      <c r="E761">
        <v>0</v>
      </c>
      <c r="F761">
        <v>0</v>
      </c>
      <c r="G761">
        <v>0</v>
      </c>
      <c r="H761" s="45">
        <v>-8708.0400000000009</v>
      </c>
      <c r="I761" t="s">
        <v>17630</v>
      </c>
      <c r="J761" t="s">
        <v>190</v>
      </c>
      <c r="K761">
        <v>0</v>
      </c>
      <c r="L761" s="83">
        <v>43308</v>
      </c>
      <c r="M761">
        <v>0</v>
      </c>
      <c r="N761" t="s">
        <v>779</v>
      </c>
      <c r="O761" t="s">
        <v>780</v>
      </c>
    </row>
    <row r="762" spans="1:15" x14ac:dyDescent="0.2">
      <c r="A762" t="s">
        <v>18087</v>
      </c>
      <c r="B762" t="s">
        <v>1038</v>
      </c>
      <c r="C762">
        <v>354.53</v>
      </c>
      <c r="D762">
        <v>0</v>
      </c>
      <c r="E762">
        <v>0</v>
      </c>
      <c r="F762">
        <v>0</v>
      </c>
      <c r="G762">
        <v>0</v>
      </c>
      <c r="H762" s="45">
        <v>12106.45</v>
      </c>
      <c r="I762" t="s">
        <v>17630</v>
      </c>
      <c r="J762" t="s">
        <v>169</v>
      </c>
      <c r="K762">
        <v>0</v>
      </c>
      <c r="L762" s="83">
        <v>43308</v>
      </c>
      <c r="M762">
        <v>0</v>
      </c>
      <c r="N762">
        <v>3654100</v>
      </c>
      <c r="O762">
        <v>2003698</v>
      </c>
    </row>
    <row r="763" spans="1:15" x14ac:dyDescent="0.2">
      <c r="A763" t="s">
        <v>18128</v>
      </c>
      <c r="B763" t="s">
        <v>2080</v>
      </c>
      <c r="C763">
        <v>40.375</v>
      </c>
      <c r="D763">
        <v>0</v>
      </c>
      <c r="E763">
        <v>0</v>
      </c>
      <c r="F763">
        <v>0</v>
      </c>
      <c r="G763">
        <v>0</v>
      </c>
      <c r="H763" s="45">
        <v>20415.23</v>
      </c>
      <c r="I763" t="s">
        <v>17573</v>
      </c>
      <c r="J763" t="s">
        <v>169</v>
      </c>
      <c r="K763">
        <v>0</v>
      </c>
      <c r="L763" s="83">
        <v>43308</v>
      </c>
      <c r="M763">
        <v>0</v>
      </c>
      <c r="N763" t="s">
        <v>2139</v>
      </c>
      <c r="O763" t="s">
        <v>2140</v>
      </c>
    </row>
    <row r="764" spans="1:15" x14ac:dyDescent="0.2">
      <c r="A764" t="s">
        <v>18103</v>
      </c>
      <c r="B764" t="s">
        <v>8126</v>
      </c>
      <c r="C764">
        <v>45.33</v>
      </c>
      <c r="D764">
        <v>0</v>
      </c>
      <c r="E764">
        <v>0</v>
      </c>
      <c r="F764">
        <v>0</v>
      </c>
      <c r="G764">
        <v>0</v>
      </c>
      <c r="H764" s="45">
        <v>-12414.01</v>
      </c>
      <c r="I764" t="s">
        <v>17630</v>
      </c>
      <c r="J764" t="s">
        <v>200</v>
      </c>
      <c r="K764">
        <v>0</v>
      </c>
      <c r="L764" s="83">
        <v>43308</v>
      </c>
      <c r="M764">
        <v>0</v>
      </c>
      <c r="N764" t="s">
        <v>177</v>
      </c>
      <c r="O764" t="s">
        <v>7589</v>
      </c>
    </row>
    <row r="765" spans="1:15" x14ac:dyDescent="0.2">
      <c r="A765" t="s">
        <v>18101</v>
      </c>
      <c r="B765" t="s">
        <v>864</v>
      </c>
      <c r="C765">
        <v>46.73</v>
      </c>
      <c r="D765">
        <v>0</v>
      </c>
      <c r="E765">
        <v>0</v>
      </c>
      <c r="F765">
        <v>0</v>
      </c>
      <c r="G765">
        <v>0</v>
      </c>
      <c r="H765" s="45">
        <v>2417.13</v>
      </c>
      <c r="I765" t="s">
        <v>17630</v>
      </c>
      <c r="J765" t="s">
        <v>186</v>
      </c>
      <c r="K765">
        <v>0</v>
      </c>
      <c r="L765" s="83">
        <v>43308</v>
      </c>
      <c r="M765">
        <v>0</v>
      </c>
      <c r="N765">
        <v>1055102</v>
      </c>
      <c r="O765">
        <v>2026361</v>
      </c>
    </row>
    <row r="766" spans="1:15" x14ac:dyDescent="0.2">
      <c r="A766" t="s">
        <v>18090</v>
      </c>
      <c r="B766" t="s">
        <v>2465</v>
      </c>
      <c r="C766">
        <v>184.09</v>
      </c>
      <c r="D766">
        <v>0</v>
      </c>
      <c r="E766">
        <v>0</v>
      </c>
      <c r="F766">
        <v>0</v>
      </c>
      <c r="G766">
        <v>0</v>
      </c>
      <c r="H766" s="45">
        <v>-7040.27</v>
      </c>
      <c r="I766" t="s">
        <v>17630</v>
      </c>
      <c r="J766" t="s">
        <v>169</v>
      </c>
      <c r="K766">
        <v>0</v>
      </c>
      <c r="L766" s="83">
        <v>43308</v>
      </c>
      <c r="M766">
        <v>0</v>
      </c>
      <c r="N766" t="s">
        <v>177</v>
      </c>
      <c r="O766" t="s">
        <v>2513</v>
      </c>
    </row>
    <row r="767" spans="1:15" x14ac:dyDescent="0.2">
      <c r="A767" t="s">
        <v>18118</v>
      </c>
      <c r="B767" t="s">
        <v>12178</v>
      </c>
      <c r="C767">
        <v>45.825000000000003</v>
      </c>
      <c r="D767">
        <v>0</v>
      </c>
      <c r="E767">
        <v>0</v>
      </c>
      <c r="F767">
        <v>0</v>
      </c>
      <c r="G767">
        <v>0</v>
      </c>
      <c r="H767" s="45">
        <v>-44951.95</v>
      </c>
      <c r="I767" t="s">
        <v>17573</v>
      </c>
      <c r="J767" t="s">
        <v>190</v>
      </c>
      <c r="K767">
        <v>0</v>
      </c>
      <c r="L767" s="83">
        <v>43308</v>
      </c>
      <c r="M767">
        <v>0</v>
      </c>
      <c r="N767" t="s">
        <v>12210</v>
      </c>
      <c r="O767" t="s">
        <v>12211</v>
      </c>
    </row>
    <row r="768" spans="1:15" x14ac:dyDescent="0.2">
      <c r="A768" t="s">
        <v>18070</v>
      </c>
      <c r="B768" t="s">
        <v>860</v>
      </c>
      <c r="C768">
        <v>132.96</v>
      </c>
      <c r="D768">
        <v>0</v>
      </c>
      <c r="E768">
        <v>0</v>
      </c>
      <c r="F768">
        <v>0</v>
      </c>
      <c r="G768">
        <v>0</v>
      </c>
      <c r="H768" s="45">
        <v>-1607.27</v>
      </c>
      <c r="I768" t="s">
        <v>17630</v>
      </c>
      <c r="J768" t="s">
        <v>169</v>
      </c>
      <c r="K768">
        <v>0</v>
      </c>
      <c r="L768" s="83">
        <v>43308</v>
      </c>
      <c r="M768">
        <v>0</v>
      </c>
      <c r="N768">
        <v>15351109</v>
      </c>
      <c r="O768">
        <v>2036070</v>
      </c>
    </row>
    <row r="769" spans="1:15" x14ac:dyDescent="0.2">
      <c r="A769" t="s">
        <v>18131</v>
      </c>
      <c r="B769" t="s">
        <v>13699</v>
      </c>
      <c r="C769">
        <v>75.95</v>
      </c>
      <c r="D769">
        <v>0</v>
      </c>
      <c r="E769">
        <v>0</v>
      </c>
      <c r="F769">
        <v>0</v>
      </c>
      <c r="G769">
        <v>0</v>
      </c>
      <c r="H769" s="45">
        <v>15024.43</v>
      </c>
      <c r="I769" t="s">
        <v>17573</v>
      </c>
      <c r="J769" t="s">
        <v>164</v>
      </c>
      <c r="K769">
        <v>0</v>
      </c>
      <c r="L769" s="83">
        <v>43308</v>
      </c>
      <c r="M769">
        <v>0</v>
      </c>
      <c r="N769" t="s">
        <v>13741</v>
      </c>
      <c r="O769" t="s">
        <v>13742</v>
      </c>
    </row>
    <row r="770" spans="1:15" x14ac:dyDescent="0.2">
      <c r="A770" t="s">
        <v>18139</v>
      </c>
      <c r="B770" t="s">
        <v>4348</v>
      </c>
      <c r="C770">
        <v>150.71</v>
      </c>
      <c r="D770">
        <v>0</v>
      </c>
      <c r="E770">
        <v>0</v>
      </c>
      <c r="F770">
        <v>0</v>
      </c>
      <c r="G770">
        <v>0</v>
      </c>
      <c r="H770" s="45">
        <v>5235.22</v>
      </c>
      <c r="I770" t="s">
        <v>17573</v>
      </c>
      <c r="J770" t="s">
        <v>169</v>
      </c>
      <c r="K770">
        <v>0</v>
      </c>
      <c r="L770" s="83">
        <v>43308</v>
      </c>
      <c r="M770">
        <v>0</v>
      </c>
      <c r="N770" t="s">
        <v>4384</v>
      </c>
      <c r="O770" t="s">
        <v>4385</v>
      </c>
    </row>
    <row r="771" spans="1:15" x14ac:dyDescent="0.2">
      <c r="A771" t="s">
        <v>18094</v>
      </c>
      <c r="B771" t="s">
        <v>111</v>
      </c>
      <c r="C771">
        <v>72.900000000000006</v>
      </c>
      <c r="D771">
        <v>0</v>
      </c>
      <c r="E771">
        <v>0</v>
      </c>
      <c r="F771">
        <v>0</v>
      </c>
      <c r="G771">
        <v>0</v>
      </c>
      <c r="H771" s="45">
        <v>-5916.88</v>
      </c>
      <c r="I771" t="s">
        <v>17630</v>
      </c>
      <c r="J771" t="s">
        <v>164</v>
      </c>
      <c r="K771">
        <v>0</v>
      </c>
      <c r="L771" s="83">
        <v>43308</v>
      </c>
      <c r="M771">
        <v>0</v>
      </c>
      <c r="N771">
        <v>35290105</v>
      </c>
      <c r="O771">
        <v>2468844</v>
      </c>
    </row>
    <row r="772" spans="1:15" x14ac:dyDescent="0.2">
      <c r="A772" t="s">
        <v>18138</v>
      </c>
      <c r="B772" t="s">
        <v>1571</v>
      </c>
      <c r="C772">
        <v>98.77</v>
      </c>
      <c r="D772">
        <v>0</v>
      </c>
      <c r="E772">
        <v>0</v>
      </c>
      <c r="F772">
        <v>0</v>
      </c>
      <c r="G772">
        <v>0</v>
      </c>
      <c r="H772" s="45">
        <v>-52351.83</v>
      </c>
      <c r="I772" t="s">
        <v>17573</v>
      </c>
      <c r="J772" t="s">
        <v>164</v>
      </c>
      <c r="K772">
        <v>0</v>
      </c>
      <c r="L772" s="83">
        <v>43308</v>
      </c>
      <c r="M772">
        <v>0</v>
      </c>
      <c r="N772" t="s">
        <v>1600</v>
      </c>
      <c r="O772">
        <v>2458878</v>
      </c>
    </row>
    <row r="773" spans="1:15" x14ac:dyDescent="0.2">
      <c r="A773" t="s">
        <v>18115</v>
      </c>
      <c r="B773" t="s">
        <v>4181</v>
      </c>
      <c r="C773">
        <v>18.13</v>
      </c>
      <c r="D773">
        <v>0</v>
      </c>
      <c r="E773">
        <v>0</v>
      </c>
      <c r="F773">
        <v>0</v>
      </c>
      <c r="G773">
        <v>0</v>
      </c>
      <c r="H773" s="45">
        <v>17272.330000000002</v>
      </c>
      <c r="I773" t="s">
        <v>17573</v>
      </c>
      <c r="J773" t="s">
        <v>200</v>
      </c>
      <c r="K773">
        <v>0</v>
      </c>
      <c r="L773" s="83">
        <v>43308</v>
      </c>
      <c r="M773">
        <v>0</v>
      </c>
      <c r="N773">
        <v>94235108</v>
      </c>
      <c r="O773" t="s">
        <v>4199</v>
      </c>
    </row>
    <row r="774" spans="1:15" x14ac:dyDescent="0.2">
      <c r="A774" t="s">
        <v>18121</v>
      </c>
      <c r="B774" t="s">
        <v>7243</v>
      </c>
      <c r="C774">
        <v>22</v>
      </c>
      <c r="D774">
        <v>0</v>
      </c>
      <c r="E774">
        <v>0</v>
      </c>
      <c r="F774">
        <v>0</v>
      </c>
      <c r="G774">
        <v>0</v>
      </c>
      <c r="H774" s="45">
        <v>-30733.360000000001</v>
      </c>
      <c r="I774" t="s">
        <v>17573</v>
      </c>
      <c r="J774" t="s">
        <v>190</v>
      </c>
      <c r="K774">
        <v>0</v>
      </c>
      <c r="L774" s="83">
        <v>43308</v>
      </c>
      <c r="M774">
        <v>0</v>
      </c>
      <c r="N774" t="s">
        <v>5248</v>
      </c>
      <c r="O774" t="s">
        <v>5249</v>
      </c>
    </row>
    <row r="775" spans="1:15" x14ac:dyDescent="0.2">
      <c r="A775" t="s">
        <v>18127</v>
      </c>
      <c r="B775" t="s">
        <v>1683</v>
      </c>
      <c r="C775">
        <v>52.78</v>
      </c>
      <c r="D775">
        <v>0</v>
      </c>
      <c r="E775">
        <v>0</v>
      </c>
      <c r="F775">
        <v>0</v>
      </c>
      <c r="G775">
        <v>0</v>
      </c>
      <c r="H775" s="45">
        <v>-26720.38</v>
      </c>
      <c r="I775" t="s">
        <v>17573</v>
      </c>
      <c r="J775" t="s">
        <v>164</v>
      </c>
      <c r="K775">
        <v>0</v>
      </c>
      <c r="L775" s="83">
        <v>43308</v>
      </c>
      <c r="M775">
        <v>0</v>
      </c>
      <c r="N775">
        <v>192422103</v>
      </c>
      <c r="O775">
        <v>2208288</v>
      </c>
    </row>
    <row r="776" spans="1:15" x14ac:dyDescent="0.2">
      <c r="A776" t="s">
        <v>18126</v>
      </c>
      <c r="B776" t="s">
        <v>14995</v>
      </c>
      <c r="C776">
        <v>28.28</v>
      </c>
      <c r="D776">
        <v>0</v>
      </c>
      <c r="E776">
        <v>0</v>
      </c>
      <c r="F776">
        <v>0</v>
      </c>
      <c r="G776">
        <v>0</v>
      </c>
      <c r="H776" s="45">
        <v>4366.8599999999997</v>
      </c>
      <c r="I776" t="s">
        <v>17573</v>
      </c>
      <c r="J776" t="s">
        <v>200</v>
      </c>
      <c r="K776">
        <v>0</v>
      </c>
      <c r="L776" s="83">
        <v>43308</v>
      </c>
      <c r="M776">
        <v>0</v>
      </c>
      <c r="N776">
        <v>163092109</v>
      </c>
      <c r="O776" t="s">
        <v>15012</v>
      </c>
    </row>
    <row r="777" spans="1:15" x14ac:dyDescent="0.2">
      <c r="A777" t="s">
        <v>18076</v>
      </c>
      <c r="B777" t="s">
        <v>128</v>
      </c>
      <c r="C777">
        <v>433.66</v>
      </c>
      <c r="D777">
        <v>0</v>
      </c>
      <c r="E777">
        <v>0</v>
      </c>
      <c r="F777">
        <v>0</v>
      </c>
      <c r="G777">
        <v>0</v>
      </c>
      <c r="H777" s="45">
        <v>30201.35</v>
      </c>
      <c r="I777" t="s">
        <v>17630</v>
      </c>
      <c r="J777" t="s">
        <v>200</v>
      </c>
      <c r="K777">
        <v>0</v>
      </c>
      <c r="L777" s="83">
        <v>43308</v>
      </c>
      <c r="M777">
        <v>0</v>
      </c>
      <c r="N777">
        <v>169656105</v>
      </c>
      <c r="O777" t="s">
        <v>818</v>
      </c>
    </row>
    <row r="778" spans="1:15" x14ac:dyDescent="0.2">
      <c r="A778" t="s">
        <v>18099</v>
      </c>
      <c r="B778" t="s">
        <v>9365</v>
      </c>
      <c r="C778">
        <v>25</v>
      </c>
      <c r="D778">
        <v>0</v>
      </c>
      <c r="E778">
        <v>0</v>
      </c>
      <c r="F778">
        <v>0</v>
      </c>
      <c r="G778">
        <v>0</v>
      </c>
      <c r="H778" s="45">
        <v>-1409.6</v>
      </c>
      <c r="I778" t="s">
        <v>17630</v>
      </c>
      <c r="J778" t="s">
        <v>186</v>
      </c>
      <c r="K778">
        <v>0</v>
      </c>
      <c r="L778" s="83">
        <v>43308</v>
      </c>
      <c r="M778">
        <v>0</v>
      </c>
      <c r="N778" t="s">
        <v>9395</v>
      </c>
      <c r="O778" t="s">
        <v>9396</v>
      </c>
    </row>
    <row r="779" spans="1:15" x14ac:dyDescent="0.2">
      <c r="A779" t="s">
        <v>18100</v>
      </c>
      <c r="B779" t="s">
        <v>6610</v>
      </c>
      <c r="C779">
        <v>41.53</v>
      </c>
      <c r="D779">
        <v>0</v>
      </c>
      <c r="E779">
        <v>0</v>
      </c>
      <c r="F779">
        <v>0</v>
      </c>
      <c r="G779">
        <v>0</v>
      </c>
      <c r="H779">
        <v>-112</v>
      </c>
      <c r="I779" t="s">
        <v>17630</v>
      </c>
      <c r="J779" t="s">
        <v>186</v>
      </c>
      <c r="K779">
        <v>0</v>
      </c>
      <c r="L779" s="83">
        <v>43308</v>
      </c>
      <c r="M779">
        <v>0</v>
      </c>
      <c r="N779">
        <v>197236102</v>
      </c>
      <c r="O779">
        <v>2176608</v>
      </c>
    </row>
    <row r="780" spans="1:15" x14ac:dyDescent="0.2">
      <c r="A780" t="s">
        <v>18125</v>
      </c>
      <c r="B780" t="s">
        <v>7018</v>
      </c>
      <c r="C780">
        <v>37.93</v>
      </c>
      <c r="D780">
        <v>0</v>
      </c>
      <c r="E780">
        <v>0</v>
      </c>
      <c r="F780">
        <v>0</v>
      </c>
      <c r="G780">
        <v>0</v>
      </c>
      <c r="H780" s="45">
        <v>-23295.88</v>
      </c>
      <c r="I780" t="s">
        <v>17573</v>
      </c>
      <c r="J780" t="s">
        <v>169</v>
      </c>
      <c r="K780">
        <v>0</v>
      </c>
      <c r="L780" s="83">
        <v>43308</v>
      </c>
      <c r="M780">
        <v>0</v>
      </c>
      <c r="N780">
        <v>141619106</v>
      </c>
      <c r="O780" t="s">
        <v>7058</v>
      </c>
    </row>
    <row r="781" spans="1:15" x14ac:dyDescent="0.2">
      <c r="A781" t="s">
        <v>18079</v>
      </c>
      <c r="B781" t="s">
        <v>18078</v>
      </c>
      <c r="C781">
        <v>34.9</v>
      </c>
      <c r="D781">
        <v>0</v>
      </c>
      <c r="E781">
        <v>0</v>
      </c>
      <c r="F781">
        <v>0</v>
      </c>
      <c r="G781">
        <v>0</v>
      </c>
      <c r="H781" s="45">
        <v>5634.07</v>
      </c>
      <c r="I781" t="s">
        <v>17630</v>
      </c>
      <c r="J781" t="s">
        <v>164</v>
      </c>
      <c r="K781">
        <v>0</v>
      </c>
      <c r="L781" s="83">
        <v>43308</v>
      </c>
      <c r="M781">
        <v>0</v>
      </c>
      <c r="N781">
        <v>126501105</v>
      </c>
      <c r="O781">
        <v>2239244</v>
      </c>
    </row>
    <row r="782" spans="1:15" x14ac:dyDescent="0.2">
      <c r="A782" t="s">
        <v>18074</v>
      </c>
      <c r="B782" t="s">
        <v>4324</v>
      </c>
      <c r="C782">
        <v>17.399999999999999</v>
      </c>
      <c r="D782">
        <v>0</v>
      </c>
      <c r="E782">
        <v>0</v>
      </c>
      <c r="F782">
        <v>0</v>
      </c>
      <c r="G782">
        <v>0</v>
      </c>
      <c r="H782" s="45">
        <v>-16099.53</v>
      </c>
      <c r="I782" t="s">
        <v>17630</v>
      </c>
      <c r="J782" t="s">
        <v>190</v>
      </c>
      <c r="K782">
        <v>0</v>
      </c>
      <c r="L782" s="83">
        <v>43308</v>
      </c>
      <c r="M782">
        <v>0</v>
      </c>
      <c r="N782" s="84">
        <v>2.2281999999999999E+106</v>
      </c>
      <c r="O782">
        <v>2255778</v>
      </c>
    </row>
    <row r="783" spans="1:15" x14ac:dyDescent="0.2">
      <c r="A783" t="s">
        <v>18129</v>
      </c>
      <c r="B783" t="s">
        <v>16471</v>
      </c>
      <c r="C783">
        <v>14.55</v>
      </c>
      <c r="D783">
        <v>0</v>
      </c>
      <c r="E783">
        <v>0</v>
      </c>
      <c r="F783">
        <v>0</v>
      </c>
      <c r="G783">
        <v>0</v>
      </c>
      <c r="H783" s="45">
        <v>-16225.37</v>
      </c>
      <c r="I783" t="s">
        <v>17573</v>
      </c>
      <c r="J783" t="s">
        <v>200</v>
      </c>
      <c r="K783">
        <v>0</v>
      </c>
      <c r="L783" s="83">
        <v>43308</v>
      </c>
      <c r="M783">
        <v>0</v>
      </c>
      <c r="N783" t="s">
        <v>16517</v>
      </c>
      <c r="O783">
        <v>2250580</v>
      </c>
    </row>
    <row r="784" spans="1:15" x14ac:dyDescent="0.2">
      <c r="A784" t="s">
        <v>18133</v>
      </c>
      <c r="B784" t="s">
        <v>1303</v>
      </c>
      <c r="C784">
        <v>19.2</v>
      </c>
      <c r="D784">
        <v>0</v>
      </c>
      <c r="E784">
        <v>0</v>
      </c>
      <c r="F784">
        <v>0</v>
      </c>
      <c r="G784">
        <v>0</v>
      </c>
      <c r="H784" s="45">
        <v>1583</v>
      </c>
      <c r="I784" t="s">
        <v>17573</v>
      </c>
      <c r="J784" t="s">
        <v>182</v>
      </c>
      <c r="K784">
        <v>0</v>
      </c>
      <c r="L784" s="83">
        <v>43308</v>
      </c>
      <c r="M784">
        <v>0</v>
      </c>
      <c r="N784" t="s">
        <v>1488</v>
      </c>
      <c r="O784">
        <v>2261021</v>
      </c>
    </row>
    <row r="785" spans="1:15" x14ac:dyDescent="0.2">
      <c r="A785" t="s">
        <v>18091</v>
      </c>
      <c r="B785" t="s">
        <v>3190</v>
      </c>
      <c r="C785">
        <v>51.55</v>
      </c>
      <c r="D785">
        <v>0</v>
      </c>
      <c r="E785">
        <v>0</v>
      </c>
      <c r="F785">
        <v>0</v>
      </c>
      <c r="G785">
        <v>0</v>
      </c>
      <c r="H785">
        <v>464.15</v>
      </c>
      <c r="I785" t="s">
        <v>17630</v>
      </c>
      <c r="J785" t="s">
        <v>182</v>
      </c>
      <c r="K785">
        <v>0</v>
      </c>
      <c r="L785" s="83">
        <v>43308</v>
      </c>
      <c r="M785">
        <v>0</v>
      </c>
      <c r="N785">
        <v>262037104</v>
      </c>
      <c r="O785">
        <v>2116767</v>
      </c>
    </row>
    <row r="786" spans="1:15" x14ac:dyDescent="0.2">
      <c r="A786" t="s">
        <v>18124</v>
      </c>
      <c r="B786" t="s">
        <v>413</v>
      </c>
      <c r="C786">
        <v>34.119999999999997</v>
      </c>
      <c r="D786">
        <v>0</v>
      </c>
      <c r="E786">
        <v>0</v>
      </c>
      <c r="F786">
        <v>0</v>
      </c>
      <c r="G786">
        <v>0</v>
      </c>
      <c r="H786" s="45">
        <v>-2627.14</v>
      </c>
      <c r="I786" t="s">
        <v>17573</v>
      </c>
      <c r="J786" t="s">
        <v>164</v>
      </c>
      <c r="K786">
        <v>0</v>
      </c>
      <c r="L786" s="83">
        <v>43308</v>
      </c>
      <c r="M786">
        <v>0</v>
      </c>
      <c r="N786">
        <v>286082102</v>
      </c>
      <c r="O786">
        <v>2310202</v>
      </c>
    </row>
    <row r="787" spans="1:15" x14ac:dyDescent="0.2">
      <c r="A787" t="s">
        <v>18086</v>
      </c>
      <c r="B787" t="s">
        <v>6079</v>
      </c>
      <c r="C787">
        <v>19.95</v>
      </c>
      <c r="D787">
        <v>0</v>
      </c>
      <c r="E787">
        <v>0</v>
      </c>
      <c r="F787">
        <v>0</v>
      </c>
      <c r="G787">
        <v>0</v>
      </c>
      <c r="H787" s="45">
        <v>16725.11</v>
      </c>
      <c r="I787" t="s">
        <v>17630</v>
      </c>
      <c r="J787" t="s">
        <v>164</v>
      </c>
      <c r="K787">
        <v>0</v>
      </c>
      <c r="L787" s="83">
        <v>43308</v>
      </c>
      <c r="M787">
        <v>0</v>
      </c>
      <c r="N787">
        <v>282914100</v>
      </c>
      <c r="O787">
        <v>2037170</v>
      </c>
    </row>
    <row r="788" spans="1:15" x14ac:dyDescent="0.2">
      <c r="A788" t="s">
        <v>18096</v>
      </c>
      <c r="B788" t="s">
        <v>18095</v>
      </c>
      <c r="C788">
        <v>23.74</v>
      </c>
      <c r="D788">
        <v>0</v>
      </c>
      <c r="E788">
        <v>0</v>
      </c>
      <c r="F788">
        <v>0</v>
      </c>
      <c r="G788">
        <v>0</v>
      </c>
      <c r="H788">
        <v>189.83</v>
      </c>
      <c r="I788" t="s">
        <v>17630</v>
      </c>
      <c r="J788" t="s">
        <v>186</v>
      </c>
      <c r="K788">
        <v>0</v>
      </c>
      <c r="L788" s="83">
        <v>43308</v>
      </c>
      <c r="M788">
        <v>0</v>
      </c>
      <c r="N788" t="s">
        <v>18140</v>
      </c>
      <c r="O788" t="s">
        <v>18141</v>
      </c>
    </row>
    <row r="789" spans="1:15" x14ac:dyDescent="0.2">
      <c r="A789" t="s">
        <v>18085</v>
      </c>
      <c r="B789" t="s">
        <v>1807</v>
      </c>
      <c r="C789">
        <v>99.22</v>
      </c>
      <c r="D789">
        <v>0</v>
      </c>
      <c r="E789">
        <v>0</v>
      </c>
      <c r="F789">
        <v>0</v>
      </c>
      <c r="G789">
        <v>0</v>
      </c>
      <c r="H789" s="45">
        <v>20642.04</v>
      </c>
      <c r="I789" t="s">
        <v>17630</v>
      </c>
      <c r="J789" t="s">
        <v>164</v>
      </c>
      <c r="K789">
        <v>0</v>
      </c>
      <c r="L789" s="83">
        <v>43308</v>
      </c>
      <c r="M789">
        <v>0</v>
      </c>
      <c r="N789" t="s">
        <v>1897</v>
      </c>
      <c r="O789" t="s">
        <v>1898</v>
      </c>
    </row>
    <row r="790" spans="1:15" x14ac:dyDescent="0.2">
      <c r="A790" t="s">
        <v>18080</v>
      </c>
      <c r="B790" t="s">
        <v>16142</v>
      </c>
      <c r="C790">
        <v>31</v>
      </c>
      <c r="D790">
        <v>0</v>
      </c>
      <c r="E790">
        <v>0</v>
      </c>
      <c r="F790">
        <v>0</v>
      </c>
      <c r="G790">
        <v>0</v>
      </c>
      <c r="H790" s="45">
        <v>17442.189999999999</v>
      </c>
      <c r="I790" t="s">
        <v>17630</v>
      </c>
      <c r="J790" t="s">
        <v>186</v>
      </c>
      <c r="K790">
        <v>0</v>
      </c>
      <c r="L790" s="83">
        <v>43308</v>
      </c>
      <c r="M790">
        <v>0</v>
      </c>
      <c r="N790" t="s">
        <v>16181</v>
      </c>
      <c r="O790" t="s">
        <v>16182</v>
      </c>
    </row>
    <row r="791" spans="1:15" x14ac:dyDescent="0.2">
      <c r="A791" t="s">
        <v>18122</v>
      </c>
      <c r="B791" t="s">
        <v>5720</v>
      </c>
      <c r="C791">
        <v>99.35</v>
      </c>
      <c r="D791">
        <v>0</v>
      </c>
      <c r="E791">
        <v>0</v>
      </c>
      <c r="F791">
        <v>0</v>
      </c>
      <c r="G791">
        <v>0</v>
      </c>
      <c r="H791" s="45">
        <v>22019.79</v>
      </c>
      <c r="I791" t="s">
        <v>17573</v>
      </c>
      <c r="J791" t="s">
        <v>188</v>
      </c>
      <c r="K791">
        <v>0</v>
      </c>
      <c r="L791" s="83">
        <v>43308</v>
      </c>
      <c r="M791">
        <v>0</v>
      </c>
      <c r="N791" t="s">
        <v>5722</v>
      </c>
      <c r="O791">
        <v>2191399</v>
      </c>
    </row>
    <row r="792" spans="1:15" x14ac:dyDescent="0.2">
      <c r="A792" t="s">
        <v>18082</v>
      </c>
      <c r="B792" t="s">
        <v>4335</v>
      </c>
      <c r="C792">
        <v>133.84</v>
      </c>
      <c r="D792">
        <v>0</v>
      </c>
      <c r="E792">
        <v>0</v>
      </c>
      <c r="F792">
        <v>0</v>
      </c>
      <c r="G792">
        <v>0</v>
      </c>
      <c r="H792" s="45">
        <v>7489.33</v>
      </c>
      <c r="I792" t="s">
        <v>17630</v>
      </c>
      <c r="J792" t="s">
        <v>200</v>
      </c>
      <c r="K792">
        <v>0</v>
      </c>
      <c r="L792" s="83">
        <v>43308</v>
      </c>
      <c r="M792">
        <v>0</v>
      </c>
      <c r="N792" t="s">
        <v>4413</v>
      </c>
      <c r="O792" t="s">
        <v>4414</v>
      </c>
    </row>
    <row r="793" spans="1:15" x14ac:dyDescent="0.2">
      <c r="A793" t="s">
        <v>18097</v>
      </c>
      <c r="B793" t="s">
        <v>4345</v>
      </c>
      <c r="C793">
        <v>23.1</v>
      </c>
      <c r="D793">
        <v>0</v>
      </c>
      <c r="E793">
        <v>0</v>
      </c>
      <c r="F793">
        <v>0</v>
      </c>
      <c r="G793">
        <v>0</v>
      </c>
      <c r="H793">
        <v>-173.8</v>
      </c>
      <c r="I793" t="s">
        <v>17630</v>
      </c>
      <c r="J793" t="s">
        <v>186</v>
      </c>
      <c r="K793">
        <v>0</v>
      </c>
      <c r="L793" s="83">
        <v>43308</v>
      </c>
      <c r="M793">
        <v>0</v>
      </c>
      <c r="N793">
        <v>314211103</v>
      </c>
      <c r="O793">
        <v>2246288</v>
      </c>
    </row>
    <row r="794" spans="1:15" x14ac:dyDescent="0.2">
      <c r="A794" t="s">
        <v>18081</v>
      </c>
      <c r="B794" t="s">
        <v>2582</v>
      </c>
      <c r="C794">
        <v>52.35</v>
      </c>
      <c r="D794">
        <v>0</v>
      </c>
      <c r="E794">
        <v>0</v>
      </c>
      <c r="F794">
        <v>0</v>
      </c>
      <c r="G794">
        <v>0</v>
      </c>
      <c r="H794" s="45">
        <v>-15685.02</v>
      </c>
      <c r="I794" t="s">
        <v>17630</v>
      </c>
      <c r="J794" t="s">
        <v>164</v>
      </c>
      <c r="K794">
        <v>0</v>
      </c>
      <c r="L794" s="83">
        <v>43308</v>
      </c>
      <c r="M794">
        <v>0</v>
      </c>
      <c r="N794">
        <v>336433107</v>
      </c>
      <c r="O794" t="s">
        <v>2636</v>
      </c>
    </row>
    <row r="795" spans="1:15" x14ac:dyDescent="0.2">
      <c r="A795" t="s">
        <v>18134</v>
      </c>
      <c r="B795" t="s">
        <v>17387</v>
      </c>
      <c r="C795">
        <v>42.424999999999997</v>
      </c>
      <c r="D795">
        <v>0</v>
      </c>
      <c r="E795">
        <v>0</v>
      </c>
      <c r="F795">
        <v>0</v>
      </c>
      <c r="G795">
        <v>0</v>
      </c>
      <c r="H795" s="45">
        <v>52781.43</v>
      </c>
      <c r="I795" t="s">
        <v>17573</v>
      </c>
      <c r="J795" t="s">
        <v>190</v>
      </c>
      <c r="K795">
        <v>0</v>
      </c>
      <c r="L795" s="83">
        <v>43308</v>
      </c>
      <c r="M795">
        <v>0</v>
      </c>
      <c r="N795">
        <v>422819102</v>
      </c>
      <c r="O795">
        <v>2413071</v>
      </c>
    </row>
    <row r="796" spans="1:15" x14ac:dyDescent="0.2">
      <c r="A796" t="s">
        <v>18108</v>
      </c>
      <c r="B796" t="s">
        <v>1332</v>
      </c>
      <c r="C796">
        <v>18.649999999999999</v>
      </c>
      <c r="D796">
        <v>0</v>
      </c>
      <c r="E796">
        <v>0</v>
      </c>
      <c r="F796">
        <v>0</v>
      </c>
      <c r="G796">
        <v>0</v>
      </c>
      <c r="H796" s="45">
        <v>-3668.65</v>
      </c>
      <c r="I796" t="s">
        <v>17630</v>
      </c>
      <c r="J796" t="s">
        <v>200</v>
      </c>
      <c r="K796">
        <v>0</v>
      </c>
      <c r="L796" s="83">
        <v>43308</v>
      </c>
      <c r="M796">
        <v>0</v>
      </c>
      <c r="N796">
        <v>567908108</v>
      </c>
      <c r="O796">
        <v>2250353</v>
      </c>
    </row>
    <row r="797" spans="1:15" x14ac:dyDescent="0.2">
      <c r="A797" t="s">
        <v>18132</v>
      </c>
      <c r="B797" t="s">
        <v>133</v>
      </c>
      <c r="C797">
        <v>323.23</v>
      </c>
      <c r="D797">
        <v>0</v>
      </c>
      <c r="E797">
        <v>0</v>
      </c>
      <c r="F797">
        <v>0</v>
      </c>
      <c r="G797">
        <v>0</v>
      </c>
      <c r="H797" s="45">
        <v>12351.71</v>
      </c>
      <c r="I797" t="s">
        <v>17573</v>
      </c>
      <c r="J797" t="s">
        <v>169</v>
      </c>
      <c r="K797">
        <v>0</v>
      </c>
      <c r="L797" s="83">
        <v>43308</v>
      </c>
      <c r="M797">
        <v>0</v>
      </c>
      <c r="N797">
        <v>452327109</v>
      </c>
      <c r="O797">
        <v>2613990</v>
      </c>
    </row>
    <row r="798" spans="1:15" x14ac:dyDescent="0.2">
      <c r="A798" t="s">
        <v>18107</v>
      </c>
      <c r="B798" t="s">
        <v>4659</v>
      </c>
      <c r="C798">
        <v>25.82</v>
      </c>
      <c r="D798">
        <v>0</v>
      </c>
      <c r="E798">
        <v>0</v>
      </c>
      <c r="F798">
        <v>0</v>
      </c>
      <c r="G798">
        <v>0</v>
      </c>
      <c r="H798" s="45">
        <v>1260.58</v>
      </c>
      <c r="I798" t="s">
        <v>17630</v>
      </c>
      <c r="J798" t="s">
        <v>186</v>
      </c>
      <c r="K798">
        <v>0</v>
      </c>
      <c r="L798" s="83">
        <v>43308</v>
      </c>
      <c r="M798">
        <v>0</v>
      </c>
      <c r="N798" t="s">
        <v>177</v>
      </c>
      <c r="O798" t="s">
        <v>4770</v>
      </c>
    </row>
    <row r="799" spans="1:15" x14ac:dyDescent="0.2">
      <c r="A799" t="s">
        <v>18135</v>
      </c>
      <c r="B799" t="s">
        <v>1326</v>
      </c>
      <c r="C799">
        <v>79.8</v>
      </c>
      <c r="D799">
        <v>0</v>
      </c>
      <c r="E799">
        <v>0</v>
      </c>
      <c r="F799">
        <v>0</v>
      </c>
      <c r="G799">
        <v>0</v>
      </c>
      <c r="H799" s="45">
        <v>18019.14</v>
      </c>
      <c r="I799" t="s">
        <v>17573</v>
      </c>
      <c r="J799" t="s">
        <v>186</v>
      </c>
      <c r="K799">
        <v>0</v>
      </c>
      <c r="L799" s="83">
        <v>43308</v>
      </c>
      <c r="M799">
        <v>0</v>
      </c>
      <c r="N799">
        <v>488401100</v>
      </c>
      <c r="O799" t="s">
        <v>1499</v>
      </c>
    </row>
    <row r="800" spans="1:15" x14ac:dyDescent="0.2">
      <c r="A800" t="s">
        <v>18088</v>
      </c>
      <c r="B800" t="s">
        <v>2842</v>
      </c>
      <c r="C800">
        <v>33.520000000000003</v>
      </c>
      <c r="D800">
        <v>0</v>
      </c>
      <c r="E800">
        <v>0</v>
      </c>
      <c r="F800">
        <v>0</v>
      </c>
      <c r="G800">
        <v>0</v>
      </c>
      <c r="H800" s="45">
        <v>3306.54</v>
      </c>
      <c r="I800" t="s">
        <v>17630</v>
      </c>
      <c r="J800" t="s">
        <v>200</v>
      </c>
      <c r="K800">
        <v>0</v>
      </c>
      <c r="L800" s="83">
        <v>43308</v>
      </c>
      <c r="M800">
        <v>0</v>
      </c>
      <c r="N800">
        <v>501889208</v>
      </c>
      <c r="O800">
        <v>2971029</v>
      </c>
    </row>
    <row r="801" spans="1:15" x14ac:dyDescent="0.2">
      <c r="A801" t="s">
        <v>18071</v>
      </c>
      <c r="B801" t="s">
        <v>1785</v>
      </c>
      <c r="C801">
        <v>81.05</v>
      </c>
      <c r="D801">
        <v>0</v>
      </c>
      <c r="E801">
        <v>0</v>
      </c>
      <c r="F801">
        <v>0</v>
      </c>
      <c r="G801">
        <v>0</v>
      </c>
      <c r="H801" s="45">
        <v>-8663.77</v>
      </c>
      <c r="I801" t="s">
        <v>17630</v>
      </c>
      <c r="J801" t="s">
        <v>164</v>
      </c>
      <c r="K801">
        <v>0</v>
      </c>
      <c r="L801" s="83">
        <v>43308</v>
      </c>
      <c r="M801">
        <v>0</v>
      </c>
      <c r="N801" t="s">
        <v>1908</v>
      </c>
      <c r="O801" t="s">
        <v>1909</v>
      </c>
    </row>
    <row r="802" spans="1:15" x14ac:dyDescent="0.2">
      <c r="A802" t="s">
        <v>18102</v>
      </c>
      <c r="B802" t="s">
        <v>400</v>
      </c>
      <c r="C802">
        <v>186.29</v>
      </c>
      <c r="D802">
        <v>0</v>
      </c>
      <c r="E802">
        <v>0</v>
      </c>
      <c r="F802">
        <v>0</v>
      </c>
      <c r="G802">
        <v>0</v>
      </c>
      <c r="H802" s="45">
        <v>-1919.02</v>
      </c>
      <c r="I802" t="s">
        <v>17630</v>
      </c>
      <c r="J802" t="s">
        <v>164</v>
      </c>
      <c r="K802">
        <v>0</v>
      </c>
      <c r="L802" s="83">
        <v>43308</v>
      </c>
      <c r="M802">
        <v>0</v>
      </c>
      <c r="N802">
        <v>512807108</v>
      </c>
      <c r="O802">
        <v>2502247</v>
      </c>
    </row>
    <row r="803" spans="1:15" x14ac:dyDescent="0.2">
      <c r="A803" t="s">
        <v>18092</v>
      </c>
      <c r="B803" t="s">
        <v>3166</v>
      </c>
      <c r="C803">
        <v>49.28</v>
      </c>
      <c r="D803">
        <v>0</v>
      </c>
      <c r="E803">
        <v>0</v>
      </c>
      <c r="F803">
        <v>0</v>
      </c>
      <c r="G803">
        <v>0</v>
      </c>
      <c r="H803" s="45">
        <v>4303.75</v>
      </c>
      <c r="I803" t="s">
        <v>17630</v>
      </c>
      <c r="J803" t="s">
        <v>200</v>
      </c>
      <c r="K803">
        <v>0</v>
      </c>
      <c r="L803" s="83">
        <v>43308</v>
      </c>
      <c r="M803">
        <v>0</v>
      </c>
      <c r="N803">
        <v>538034109</v>
      </c>
      <c r="O803" t="s">
        <v>3310</v>
      </c>
    </row>
    <row r="804" spans="1:15" x14ac:dyDescent="0.2">
      <c r="A804" t="s">
        <v>18093</v>
      </c>
      <c r="B804" t="s">
        <v>434</v>
      </c>
      <c r="C804">
        <v>130.15</v>
      </c>
      <c r="D804">
        <v>0</v>
      </c>
      <c r="E804">
        <v>0</v>
      </c>
      <c r="F804">
        <v>0</v>
      </c>
      <c r="G804">
        <v>0</v>
      </c>
      <c r="H804" s="45">
        <v>1467.09</v>
      </c>
      <c r="I804" t="s">
        <v>17630</v>
      </c>
      <c r="J804" t="s">
        <v>164</v>
      </c>
      <c r="K804">
        <v>0</v>
      </c>
      <c r="L804" s="83">
        <v>43308</v>
      </c>
      <c r="M804">
        <v>0</v>
      </c>
      <c r="N804">
        <v>594972408</v>
      </c>
      <c r="O804">
        <v>2974329</v>
      </c>
    </row>
    <row r="805" spans="1:15" x14ac:dyDescent="0.2">
      <c r="A805" t="s">
        <v>18106</v>
      </c>
      <c r="B805" t="s">
        <v>2209</v>
      </c>
      <c r="C805">
        <v>36.44</v>
      </c>
      <c r="D805">
        <v>0</v>
      </c>
      <c r="E805">
        <v>0</v>
      </c>
      <c r="F805">
        <v>0</v>
      </c>
      <c r="G805">
        <v>0</v>
      </c>
      <c r="H805" s="45">
        <v>-3933.88</v>
      </c>
      <c r="I805" t="s">
        <v>17630</v>
      </c>
      <c r="J805" t="s">
        <v>188</v>
      </c>
      <c r="K805">
        <v>0</v>
      </c>
      <c r="L805" s="83">
        <v>43308</v>
      </c>
      <c r="M805">
        <v>0</v>
      </c>
      <c r="N805">
        <v>651639106</v>
      </c>
      <c r="O805">
        <v>2636607</v>
      </c>
    </row>
    <row r="806" spans="1:15" x14ac:dyDescent="0.2">
      <c r="A806" t="s">
        <v>18114</v>
      </c>
      <c r="B806" t="s">
        <v>2092</v>
      </c>
      <c r="C806">
        <v>26.61</v>
      </c>
      <c r="D806">
        <v>0</v>
      </c>
      <c r="E806">
        <v>0</v>
      </c>
      <c r="F806">
        <v>0</v>
      </c>
      <c r="G806">
        <v>0</v>
      </c>
      <c r="H806" s="45">
        <v>47347.29</v>
      </c>
      <c r="I806" t="s">
        <v>17630</v>
      </c>
      <c r="J806" t="s">
        <v>190</v>
      </c>
      <c r="K806">
        <v>0</v>
      </c>
      <c r="L806" s="83">
        <v>43308</v>
      </c>
      <c r="M806">
        <v>0</v>
      </c>
      <c r="N806" t="s">
        <v>177</v>
      </c>
      <c r="O806" t="s">
        <v>2178</v>
      </c>
    </row>
    <row r="807" spans="1:15" x14ac:dyDescent="0.2">
      <c r="A807" t="s">
        <v>18137</v>
      </c>
      <c r="B807" t="s">
        <v>3177</v>
      </c>
      <c r="C807">
        <v>40</v>
      </c>
      <c r="D807">
        <v>0</v>
      </c>
      <c r="E807">
        <v>0</v>
      </c>
      <c r="F807">
        <v>0</v>
      </c>
      <c r="G807">
        <v>0</v>
      </c>
      <c r="H807" s="45">
        <v>-8458.7099999999991</v>
      </c>
      <c r="I807" t="s">
        <v>17573</v>
      </c>
      <c r="J807" t="s">
        <v>200</v>
      </c>
      <c r="K807">
        <v>0</v>
      </c>
      <c r="L807" s="83">
        <v>43308</v>
      </c>
      <c r="M807">
        <v>0</v>
      </c>
      <c r="N807" t="s">
        <v>3319</v>
      </c>
      <c r="O807">
        <v>2620398</v>
      </c>
    </row>
    <row r="808" spans="1:15" x14ac:dyDescent="0.2">
      <c r="A808" t="s">
        <v>18112</v>
      </c>
      <c r="B808" t="s">
        <v>853</v>
      </c>
      <c r="C808">
        <v>89.64</v>
      </c>
      <c r="D808">
        <v>0</v>
      </c>
      <c r="E808">
        <v>0</v>
      </c>
      <c r="F808">
        <v>0</v>
      </c>
      <c r="G808">
        <v>0</v>
      </c>
      <c r="H808" s="45">
        <v>3611.5</v>
      </c>
      <c r="I808" t="s">
        <v>17630</v>
      </c>
      <c r="J808" t="s">
        <v>164</v>
      </c>
      <c r="K808">
        <v>0</v>
      </c>
      <c r="L808" s="83">
        <v>43308</v>
      </c>
      <c r="M808">
        <v>0</v>
      </c>
      <c r="N808" t="s">
        <v>177</v>
      </c>
      <c r="O808" t="s">
        <v>1358</v>
      </c>
    </row>
    <row r="809" spans="1:15" x14ac:dyDescent="0.2">
      <c r="A809" t="s">
        <v>18116</v>
      </c>
      <c r="B809" t="s">
        <v>2397</v>
      </c>
      <c r="C809">
        <v>34.9</v>
      </c>
      <c r="D809">
        <v>0</v>
      </c>
      <c r="E809">
        <v>0</v>
      </c>
      <c r="F809">
        <v>0</v>
      </c>
      <c r="G809">
        <v>0</v>
      </c>
      <c r="H809" s="45">
        <v>-15094.44</v>
      </c>
      <c r="I809" t="s">
        <v>17573</v>
      </c>
      <c r="J809" t="s">
        <v>182</v>
      </c>
      <c r="K809">
        <v>0</v>
      </c>
      <c r="L809" s="83">
        <v>43308</v>
      </c>
      <c r="M809">
        <v>0</v>
      </c>
      <c r="N809">
        <v>678026105</v>
      </c>
      <c r="O809">
        <v>2724472</v>
      </c>
    </row>
    <row r="810" spans="1:15" x14ac:dyDescent="0.2">
      <c r="A810" t="s">
        <v>18123</v>
      </c>
      <c r="B810" t="s">
        <v>11944</v>
      </c>
      <c r="C810">
        <v>22.05</v>
      </c>
      <c r="D810">
        <v>0</v>
      </c>
      <c r="E810">
        <v>0</v>
      </c>
      <c r="F810">
        <v>0</v>
      </c>
      <c r="G810">
        <v>0</v>
      </c>
      <c r="H810" s="45">
        <v>16848.41</v>
      </c>
      <c r="I810" t="s">
        <v>17573</v>
      </c>
      <c r="J810" t="s">
        <v>164</v>
      </c>
      <c r="K810">
        <v>0</v>
      </c>
      <c r="L810" s="83">
        <v>43308</v>
      </c>
      <c r="M810">
        <v>0</v>
      </c>
      <c r="N810">
        <v>682189105</v>
      </c>
      <c r="O810">
        <v>2583576</v>
      </c>
    </row>
    <row r="811" spans="1:15" x14ac:dyDescent="0.2">
      <c r="A811" t="s">
        <v>18083</v>
      </c>
      <c r="B811" t="s">
        <v>17900</v>
      </c>
      <c r="C811">
        <v>16.3</v>
      </c>
      <c r="D811">
        <v>0</v>
      </c>
      <c r="E811">
        <v>0</v>
      </c>
      <c r="F811">
        <v>0</v>
      </c>
      <c r="G811">
        <v>0</v>
      </c>
      <c r="H811" s="45">
        <v>35806.33</v>
      </c>
      <c r="I811" t="s">
        <v>17630</v>
      </c>
      <c r="J811" t="s">
        <v>164</v>
      </c>
      <c r="K811">
        <v>0</v>
      </c>
      <c r="L811" s="83">
        <v>43308</v>
      </c>
      <c r="M811">
        <v>0</v>
      </c>
      <c r="N811" t="s">
        <v>18009</v>
      </c>
      <c r="O811" t="s">
        <v>18010</v>
      </c>
    </row>
    <row r="812" spans="1:15" x14ac:dyDescent="0.2">
      <c r="A812" t="s">
        <v>18089</v>
      </c>
      <c r="B812" t="s">
        <v>725</v>
      </c>
      <c r="C812">
        <v>63.15</v>
      </c>
      <c r="D812">
        <v>0</v>
      </c>
      <c r="E812">
        <v>0</v>
      </c>
      <c r="F812">
        <v>0</v>
      </c>
      <c r="G812">
        <v>0</v>
      </c>
      <c r="H812" s="45">
        <v>-3877.22</v>
      </c>
      <c r="I812" t="s">
        <v>17630</v>
      </c>
      <c r="J812" t="s">
        <v>190</v>
      </c>
      <c r="K812">
        <v>0</v>
      </c>
      <c r="L812" s="83">
        <v>43308</v>
      </c>
      <c r="M812">
        <v>0</v>
      </c>
      <c r="N812">
        <v>703343103</v>
      </c>
      <c r="O812">
        <v>2673154</v>
      </c>
    </row>
    <row r="813" spans="1:15" x14ac:dyDescent="0.2">
      <c r="A813" t="s">
        <v>18084</v>
      </c>
      <c r="B813" t="s">
        <v>10982</v>
      </c>
      <c r="C813">
        <v>32.049999999999997</v>
      </c>
      <c r="D813">
        <v>0</v>
      </c>
      <c r="E813">
        <v>0</v>
      </c>
      <c r="F813">
        <v>0</v>
      </c>
      <c r="G813">
        <v>0</v>
      </c>
      <c r="H813" s="45">
        <v>-2793.79</v>
      </c>
      <c r="I813" t="s">
        <v>17630</v>
      </c>
      <c r="J813" t="s">
        <v>200</v>
      </c>
      <c r="K813">
        <v>0</v>
      </c>
      <c r="L813" s="83">
        <v>43308</v>
      </c>
      <c r="M813">
        <v>0</v>
      </c>
      <c r="N813">
        <v>707569109</v>
      </c>
      <c r="O813">
        <v>2682105</v>
      </c>
    </row>
    <row r="814" spans="1:15" x14ac:dyDescent="0.2">
      <c r="A814" t="s">
        <v>18073</v>
      </c>
      <c r="B814" t="s">
        <v>4121</v>
      </c>
      <c r="C814">
        <v>114.05</v>
      </c>
      <c r="D814">
        <v>0</v>
      </c>
      <c r="E814">
        <v>0</v>
      </c>
      <c r="F814">
        <v>0</v>
      </c>
      <c r="G814">
        <v>0</v>
      </c>
      <c r="H814" s="45">
        <v>7149.92</v>
      </c>
      <c r="I814" t="s">
        <v>17630</v>
      </c>
      <c r="J814" t="s">
        <v>164</v>
      </c>
      <c r="K814">
        <v>0</v>
      </c>
      <c r="L814" s="83">
        <v>43308</v>
      </c>
      <c r="M814">
        <v>0</v>
      </c>
      <c r="N814">
        <v>743424103</v>
      </c>
      <c r="O814" t="s">
        <v>4162</v>
      </c>
    </row>
    <row r="815" spans="1:15" x14ac:dyDescent="0.2">
      <c r="A815" t="s">
        <v>18117</v>
      </c>
      <c r="B815" t="s">
        <v>15137</v>
      </c>
      <c r="C815">
        <v>23.55</v>
      </c>
      <c r="D815">
        <v>0</v>
      </c>
      <c r="E815">
        <v>0</v>
      </c>
      <c r="F815">
        <v>0</v>
      </c>
      <c r="G815">
        <v>0</v>
      </c>
      <c r="H815" s="45">
        <v>-9088.94</v>
      </c>
      <c r="I815" t="s">
        <v>17573</v>
      </c>
      <c r="J815" t="s">
        <v>190</v>
      </c>
      <c r="K815">
        <v>0</v>
      </c>
      <c r="L815" s="83">
        <v>43308</v>
      </c>
      <c r="M815">
        <v>0</v>
      </c>
      <c r="N815" t="s">
        <v>15181</v>
      </c>
      <c r="O815" t="s">
        <v>15182</v>
      </c>
    </row>
    <row r="816" spans="1:15" x14ac:dyDescent="0.2">
      <c r="A816" t="s">
        <v>18072</v>
      </c>
      <c r="B816" t="s">
        <v>13354</v>
      </c>
      <c r="C816">
        <v>37.14</v>
      </c>
      <c r="D816">
        <v>0</v>
      </c>
      <c r="E816">
        <v>0</v>
      </c>
      <c r="F816">
        <v>0</v>
      </c>
      <c r="G816">
        <v>0</v>
      </c>
      <c r="H816" s="45">
        <v>19754.54</v>
      </c>
      <c r="I816" t="s">
        <v>17630</v>
      </c>
      <c r="J816" t="s">
        <v>164</v>
      </c>
      <c r="K816">
        <v>0</v>
      </c>
      <c r="L816" s="83">
        <v>43308</v>
      </c>
      <c r="M816">
        <v>0</v>
      </c>
      <c r="N816" t="s">
        <v>13405</v>
      </c>
      <c r="O816" t="s">
        <v>13406</v>
      </c>
    </row>
    <row r="817" spans="1:15" x14ac:dyDescent="0.2">
      <c r="A817" t="s">
        <v>18111</v>
      </c>
      <c r="B817" t="s">
        <v>4342</v>
      </c>
      <c r="C817">
        <v>17.190000000000001</v>
      </c>
      <c r="D817">
        <v>0</v>
      </c>
      <c r="E817">
        <v>0</v>
      </c>
      <c r="F817">
        <v>0</v>
      </c>
      <c r="G817">
        <v>0</v>
      </c>
      <c r="H817" s="45">
        <v>4477.72</v>
      </c>
      <c r="I817" t="s">
        <v>17630</v>
      </c>
      <c r="J817" t="s">
        <v>182</v>
      </c>
      <c r="K817">
        <v>0</v>
      </c>
      <c r="L817" s="83">
        <v>43308</v>
      </c>
      <c r="M817">
        <v>0</v>
      </c>
      <c r="N817">
        <v>703481101</v>
      </c>
      <c r="O817">
        <v>2672537</v>
      </c>
    </row>
    <row r="818" spans="1:15" x14ac:dyDescent="0.2">
      <c r="A818" t="s">
        <v>18119</v>
      </c>
      <c r="B818" t="s">
        <v>3147</v>
      </c>
      <c r="C818">
        <v>15.43</v>
      </c>
      <c r="D818">
        <v>0</v>
      </c>
      <c r="E818">
        <v>0</v>
      </c>
      <c r="F818">
        <v>0</v>
      </c>
      <c r="G818">
        <v>0</v>
      </c>
      <c r="H818" s="45">
        <v>-4869.87</v>
      </c>
      <c r="I818" t="s">
        <v>17573</v>
      </c>
      <c r="J818" t="s">
        <v>182</v>
      </c>
      <c r="K818">
        <v>0</v>
      </c>
      <c r="L818" s="83">
        <v>43308</v>
      </c>
      <c r="M818">
        <v>0</v>
      </c>
      <c r="N818" t="s">
        <v>3341</v>
      </c>
      <c r="O818">
        <v>2523334</v>
      </c>
    </row>
    <row r="819" spans="1:15" x14ac:dyDescent="0.2">
      <c r="A819" t="s">
        <v>18120</v>
      </c>
      <c r="B819" t="s">
        <v>526</v>
      </c>
      <c r="C819">
        <v>29.1</v>
      </c>
      <c r="D819">
        <v>0</v>
      </c>
      <c r="E819">
        <v>0</v>
      </c>
      <c r="F819">
        <v>0</v>
      </c>
      <c r="G819">
        <v>0</v>
      </c>
      <c r="H819" s="45">
        <v>1942.45</v>
      </c>
      <c r="I819" t="s">
        <v>17573</v>
      </c>
      <c r="J819" t="s">
        <v>164</v>
      </c>
      <c r="K819">
        <v>0</v>
      </c>
      <c r="L819" s="83">
        <v>43308</v>
      </c>
      <c r="M819">
        <v>0</v>
      </c>
      <c r="N819">
        <v>801056102</v>
      </c>
      <c r="O819" t="s">
        <v>527</v>
      </c>
    </row>
    <row r="820" spans="1:15" x14ac:dyDescent="0.2">
      <c r="A820" t="s">
        <v>18110</v>
      </c>
      <c r="B820" t="s">
        <v>12183</v>
      </c>
      <c r="C820">
        <v>51.93</v>
      </c>
      <c r="D820">
        <v>0</v>
      </c>
      <c r="E820">
        <v>0</v>
      </c>
      <c r="F820">
        <v>0</v>
      </c>
      <c r="G820">
        <v>0</v>
      </c>
      <c r="H820">
        <v>-665.68</v>
      </c>
      <c r="I820" t="s">
        <v>17630</v>
      </c>
      <c r="J820" t="s">
        <v>200</v>
      </c>
      <c r="K820">
        <v>0</v>
      </c>
      <c r="L820" s="83">
        <v>43308</v>
      </c>
      <c r="M820">
        <v>0</v>
      </c>
      <c r="N820">
        <v>855244109</v>
      </c>
      <c r="O820">
        <v>2842255</v>
      </c>
    </row>
    <row r="821" spans="1:15" x14ac:dyDescent="0.2">
      <c r="A821" t="s">
        <v>18109</v>
      </c>
      <c r="B821" t="s">
        <v>13098</v>
      </c>
      <c r="C821">
        <v>32.090000000000003</v>
      </c>
      <c r="D821">
        <v>0</v>
      </c>
      <c r="E821">
        <v>0</v>
      </c>
      <c r="F821">
        <v>0</v>
      </c>
      <c r="G821">
        <v>0</v>
      </c>
      <c r="H821">
        <v>75.239999999999995</v>
      </c>
      <c r="I821" t="s">
        <v>17630</v>
      </c>
      <c r="J821" t="s">
        <v>235</v>
      </c>
      <c r="K821">
        <v>0</v>
      </c>
      <c r="L821" s="83">
        <v>43308</v>
      </c>
      <c r="M821">
        <v>0</v>
      </c>
      <c r="N821">
        <v>868536301</v>
      </c>
      <c r="O821" t="s">
        <v>13105</v>
      </c>
    </row>
    <row r="822" spans="1:15" x14ac:dyDescent="0.2">
      <c r="A822" t="s">
        <v>18130</v>
      </c>
      <c r="B822" t="s">
        <v>852</v>
      </c>
      <c r="C822">
        <v>27.05</v>
      </c>
      <c r="D822">
        <v>0</v>
      </c>
      <c r="E822">
        <v>0</v>
      </c>
      <c r="F822">
        <v>0</v>
      </c>
      <c r="G822">
        <v>0</v>
      </c>
      <c r="H822" s="45">
        <v>-3274.46</v>
      </c>
      <c r="I822" t="s">
        <v>17573</v>
      </c>
      <c r="J822" t="s">
        <v>190</v>
      </c>
      <c r="K822">
        <v>0</v>
      </c>
      <c r="L822" s="83">
        <v>43308</v>
      </c>
      <c r="M822">
        <v>0</v>
      </c>
      <c r="N822" t="s">
        <v>981</v>
      </c>
      <c r="O822">
        <v>2519849</v>
      </c>
    </row>
    <row r="823" spans="1:15" x14ac:dyDescent="0.2">
      <c r="A823" t="s">
        <v>18077</v>
      </c>
      <c r="B823" t="s">
        <v>12179</v>
      </c>
      <c r="C823">
        <v>72.41</v>
      </c>
      <c r="D823">
        <v>0</v>
      </c>
      <c r="E823">
        <v>0</v>
      </c>
      <c r="F823">
        <v>0</v>
      </c>
      <c r="G823">
        <v>0</v>
      </c>
      <c r="H823" s="45">
        <v>10874.71</v>
      </c>
      <c r="I823" t="s">
        <v>17630</v>
      </c>
      <c r="J823" t="s">
        <v>164</v>
      </c>
      <c r="K823">
        <v>0</v>
      </c>
      <c r="L823" s="83">
        <v>43308</v>
      </c>
      <c r="M823">
        <v>0</v>
      </c>
      <c r="N823" t="s">
        <v>177</v>
      </c>
      <c r="O823" t="s">
        <v>12258</v>
      </c>
    </row>
    <row r="824" spans="1:15" x14ac:dyDescent="0.2">
      <c r="A824" t="s">
        <v>18104</v>
      </c>
      <c r="B824" t="s">
        <v>1336</v>
      </c>
      <c r="C824">
        <v>48.45</v>
      </c>
      <c r="D824">
        <v>0</v>
      </c>
      <c r="E824">
        <v>0</v>
      </c>
      <c r="F824">
        <v>0</v>
      </c>
      <c r="G824">
        <v>0</v>
      </c>
      <c r="H824" s="45">
        <v>6564.32</v>
      </c>
      <c r="I824" t="s">
        <v>17630</v>
      </c>
      <c r="J824" t="s">
        <v>200</v>
      </c>
      <c r="K824">
        <v>0</v>
      </c>
      <c r="L824" s="83">
        <v>43308</v>
      </c>
      <c r="M824">
        <v>0</v>
      </c>
      <c r="N824" t="s">
        <v>1535</v>
      </c>
      <c r="O824">
        <v>2216991</v>
      </c>
    </row>
    <row r="825" spans="1:15" x14ac:dyDescent="0.2">
      <c r="A825" t="s">
        <v>18113</v>
      </c>
      <c r="B825" t="s">
        <v>2807</v>
      </c>
      <c r="C825">
        <v>238.3</v>
      </c>
      <c r="D825">
        <v>0</v>
      </c>
      <c r="E825">
        <v>0</v>
      </c>
      <c r="F825">
        <v>0</v>
      </c>
      <c r="G825">
        <v>0</v>
      </c>
      <c r="H825" s="45">
        <v>-3141.8</v>
      </c>
      <c r="I825" t="s">
        <v>17630</v>
      </c>
      <c r="J825" t="s">
        <v>186</v>
      </c>
      <c r="K825">
        <v>0</v>
      </c>
      <c r="L825" s="83">
        <v>43308</v>
      </c>
      <c r="M825">
        <v>0</v>
      </c>
      <c r="N825" t="s">
        <v>3003</v>
      </c>
      <c r="O825" t="s">
        <v>3004</v>
      </c>
    </row>
    <row r="826" spans="1:15" x14ac:dyDescent="0.2">
      <c r="A826" t="s">
        <v>18136</v>
      </c>
      <c r="B826" t="s">
        <v>2872</v>
      </c>
      <c r="C826">
        <v>77.42</v>
      </c>
      <c r="D826">
        <v>0</v>
      </c>
      <c r="E826">
        <v>0</v>
      </c>
      <c r="F826">
        <v>0</v>
      </c>
      <c r="G826">
        <v>0</v>
      </c>
      <c r="H826" s="45">
        <v>51042.58</v>
      </c>
      <c r="I826" t="s">
        <v>17573</v>
      </c>
      <c r="J826" t="s">
        <v>190</v>
      </c>
      <c r="K826">
        <v>0</v>
      </c>
      <c r="L826" s="83">
        <v>43308</v>
      </c>
      <c r="M826">
        <v>0</v>
      </c>
      <c r="N826" t="s">
        <v>3006</v>
      </c>
      <c r="O826">
        <v>2483074</v>
      </c>
    </row>
    <row r="827" spans="1:15" x14ac:dyDescent="0.2">
      <c r="A827" t="s">
        <v>18069</v>
      </c>
      <c r="B827" t="s">
        <v>8990</v>
      </c>
      <c r="C827">
        <v>19.97</v>
      </c>
      <c r="D827">
        <v>0</v>
      </c>
      <c r="E827">
        <v>0</v>
      </c>
      <c r="F827">
        <v>0</v>
      </c>
      <c r="G827">
        <v>0</v>
      </c>
      <c r="H827" s="45">
        <v>14734.48</v>
      </c>
      <c r="I827" t="s">
        <v>17630</v>
      </c>
      <c r="J827" t="s">
        <v>200</v>
      </c>
      <c r="K827">
        <v>0</v>
      </c>
      <c r="L827" s="83">
        <v>43308</v>
      </c>
      <c r="M827">
        <v>0</v>
      </c>
      <c r="N827">
        <v>904311107</v>
      </c>
      <c r="O827" t="s">
        <v>329</v>
      </c>
    </row>
    <row r="828" spans="1:15" x14ac:dyDescent="0.2">
      <c r="A828" t="s">
        <v>18098</v>
      </c>
      <c r="B828" t="s">
        <v>2813</v>
      </c>
      <c r="C828">
        <v>113.96</v>
      </c>
      <c r="D828">
        <v>0</v>
      </c>
      <c r="E828">
        <v>0</v>
      </c>
      <c r="F828">
        <v>0</v>
      </c>
      <c r="G828">
        <v>0</v>
      </c>
      <c r="H828">
        <v>-935.12</v>
      </c>
      <c r="I828" t="s">
        <v>17630</v>
      </c>
      <c r="J828" t="s">
        <v>200</v>
      </c>
      <c r="K828">
        <v>0</v>
      </c>
      <c r="L828" s="83">
        <v>43308</v>
      </c>
      <c r="M828">
        <v>0</v>
      </c>
      <c r="N828" t="s">
        <v>3016</v>
      </c>
      <c r="O828" t="s">
        <v>3017</v>
      </c>
    </row>
    <row r="829" spans="1:15" x14ac:dyDescent="0.2">
      <c r="A829" t="s">
        <v>18142</v>
      </c>
      <c r="B829" t="s">
        <v>18143</v>
      </c>
      <c r="C829">
        <v>34.450000000000003</v>
      </c>
      <c r="D829">
        <v>0</v>
      </c>
      <c r="E829">
        <v>0</v>
      </c>
      <c r="F829">
        <v>0</v>
      </c>
      <c r="G829">
        <v>0</v>
      </c>
      <c r="H829" s="45">
        <v>-13680.91</v>
      </c>
      <c r="I829" t="s">
        <v>17222</v>
      </c>
      <c r="J829" t="s">
        <v>190</v>
      </c>
      <c r="K829">
        <v>0</v>
      </c>
      <c r="L829" s="83">
        <v>43308</v>
      </c>
      <c r="M829">
        <v>0</v>
      </c>
      <c r="N829" t="s">
        <v>18144</v>
      </c>
      <c r="O829" t="s">
        <v>18145</v>
      </c>
    </row>
    <row r="830" spans="1:15" x14ac:dyDescent="0.2">
      <c r="A830" t="s">
        <v>18146</v>
      </c>
      <c r="B830" t="s">
        <v>5645</v>
      </c>
      <c r="C830">
        <v>36.01</v>
      </c>
      <c r="D830" s="45">
        <v>-2611</v>
      </c>
      <c r="E830" s="45">
        <v>-94022.11</v>
      </c>
      <c r="F830">
        <v>-0.2</v>
      </c>
      <c r="G830">
        <v>281.44</v>
      </c>
      <c r="H830" s="45">
        <v>17087.330000000002</v>
      </c>
      <c r="I830" t="s">
        <v>17222</v>
      </c>
      <c r="J830" t="s">
        <v>190</v>
      </c>
      <c r="K830">
        <v>4.16</v>
      </c>
      <c r="L830" s="83">
        <v>43308</v>
      </c>
      <c r="M830">
        <v>35.99</v>
      </c>
      <c r="N830">
        <v>7800105</v>
      </c>
      <c r="O830" t="s">
        <v>5666</v>
      </c>
    </row>
    <row r="831" spans="1:15" x14ac:dyDescent="0.2">
      <c r="A831" t="s">
        <v>18147</v>
      </c>
      <c r="B831" t="s">
        <v>2869</v>
      </c>
      <c r="C831">
        <v>55.774999999999999</v>
      </c>
      <c r="D831">
        <v>0</v>
      </c>
      <c r="E831">
        <v>0</v>
      </c>
      <c r="F831">
        <v>0</v>
      </c>
      <c r="G831">
        <v>0</v>
      </c>
      <c r="H831" s="45">
        <v>-1806.38</v>
      </c>
      <c r="I831" t="s">
        <v>17222</v>
      </c>
      <c r="J831" t="s">
        <v>190</v>
      </c>
      <c r="K831">
        <v>0</v>
      </c>
      <c r="L831" s="83">
        <v>43308</v>
      </c>
      <c r="M831">
        <v>0</v>
      </c>
      <c r="N831">
        <v>199908104</v>
      </c>
      <c r="O831">
        <v>2036047</v>
      </c>
    </row>
    <row r="832" spans="1:15" x14ac:dyDescent="0.2">
      <c r="A832" t="s">
        <v>18148</v>
      </c>
      <c r="B832" t="s">
        <v>13705</v>
      </c>
      <c r="C832">
        <v>72.849999999999994</v>
      </c>
      <c r="D832">
        <v>0</v>
      </c>
      <c r="E832">
        <v>0</v>
      </c>
      <c r="F832">
        <v>0</v>
      </c>
      <c r="G832">
        <v>0</v>
      </c>
      <c r="H832">
        <v>-951.03</v>
      </c>
      <c r="I832" t="s">
        <v>17222</v>
      </c>
      <c r="J832" t="s">
        <v>190</v>
      </c>
      <c r="K832">
        <v>0</v>
      </c>
      <c r="L832" s="83">
        <v>43308</v>
      </c>
      <c r="M832">
        <v>0</v>
      </c>
      <c r="N832">
        <v>760759100</v>
      </c>
      <c r="O832">
        <v>2262530</v>
      </c>
    </row>
    <row r="833" spans="1:15" x14ac:dyDescent="0.2">
      <c r="A833" t="s">
        <v>18055</v>
      </c>
      <c r="B833" t="s">
        <v>134</v>
      </c>
      <c r="C833">
        <v>91.45</v>
      </c>
      <c r="D833">
        <v>0</v>
      </c>
      <c r="E833">
        <v>0</v>
      </c>
      <c r="F833">
        <v>0</v>
      </c>
      <c r="G833">
        <v>0</v>
      </c>
      <c r="H833" s="45">
        <v>-13826.09</v>
      </c>
      <c r="I833" t="s">
        <v>17573</v>
      </c>
      <c r="J833" t="s">
        <v>169</v>
      </c>
      <c r="K833">
        <v>0</v>
      </c>
      <c r="L833" s="83">
        <v>43307</v>
      </c>
      <c r="M833">
        <v>0</v>
      </c>
      <c r="N833" t="s">
        <v>776</v>
      </c>
      <c r="O833" t="s">
        <v>777</v>
      </c>
    </row>
    <row r="834" spans="1:15" x14ac:dyDescent="0.2">
      <c r="A834" t="s">
        <v>18044</v>
      </c>
      <c r="B834" t="s">
        <v>138</v>
      </c>
      <c r="C834">
        <v>98.95</v>
      </c>
      <c r="D834">
        <v>0</v>
      </c>
      <c r="E834">
        <v>0</v>
      </c>
      <c r="F834">
        <v>0</v>
      </c>
      <c r="G834">
        <v>0</v>
      </c>
      <c r="H834" s="45">
        <v>1590.5</v>
      </c>
      <c r="I834" t="s">
        <v>17573</v>
      </c>
      <c r="J834" t="s">
        <v>200</v>
      </c>
      <c r="K834">
        <v>0</v>
      </c>
      <c r="L834" s="83">
        <v>43307</v>
      </c>
      <c r="M834">
        <v>0</v>
      </c>
      <c r="N834">
        <v>52800109</v>
      </c>
      <c r="O834">
        <v>2064253</v>
      </c>
    </row>
    <row r="835" spans="1:15" x14ac:dyDescent="0.2">
      <c r="A835" t="s">
        <v>18014</v>
      </c>
      <c r="B835" t="s">
        <v>18013</v>
      </c>
      <c r="C835">
        <v>19.420000000000002</v>
      </c>
      <c r="D835">
        <v>0</v>
      </c>
      <c r="E835">
        <v>0</v>
      </c>
      <c r="F835">
        <v>0</v>
      </c>
      <c r="G835">
        <v>0</v>
      </c>
      <c r="H835" s="45">
        <v>-63968.14</v>
      </c>
      <c r="I835" t="s">
        <v>17630</v>
      </c>
      <c r="J835" t="s">
        <v>164</v>
      </c>
      <c r="K835">
        <v>0</v>
      </c>
      <c r="L835" s="83">
        <v>43307</v>
      </c>
      <c r="M835">
        <v>0</v>
      </c>
      <c r="N835">
        <v>7903107</v>
      </c>
      <c r="O835">
        <v>2007849</v>
      </c>
    </row>
    <row r="836" spans="1:15" x14ac:dyDescent="0.2">
      <c r="A836" t="s">
        <v>18042</v>
      </c>
      <c r="B836" t="s">
        <v>4243</v>
      </c>
      <c r="C836">
        <v>40.03</v>
      </c>
      <c r="D836">
        <v>0</v>
      </c>
      <c r="E836">
        <v>0</v>
      </c>
      <c r="F836">
        <v>0</v>
      </c>
      <c r="G836">
        <v>0</v>
      </c>
      <c r="H836" s="45">
        <v>-29305</v>
      </c>
      <c r="I836" t="s">
        <v>17630</v>
      </c>
      <c r="J836" t="s">
        <v>169</v>
      </c>
      <c r="K836">
        <v>0</v>
      </c>
      <c r="L836" s="83">
        <v>43307</v>
      </c>
      <c r="M836">
        <v>0</v>
      </c>
      <c r="N836">
        <v>35255108</v>
      </c>
      <c r="O836">
        <v>2035754</v>
      </c>
    </row>
    <row r="837" spans="1:15" x14ac:dyDescent="0.2">
      <c r="A837" t="s">
        <v>18057</v>
      </c>
      <c r="B837" t="s">
        <v>2390</v>
      </c>
      <c r="C837">
        <v>66.5</v>
      </c>
      <c r="D837">
        <v>0</v>
      </c>
      <c r="E837">
        <v>0</v>
      </c>
      <c r="F837">
        <v>0</v>
      </c>
      <c r="G837">
        <v>0</v>
      </c>
      <c r="H837" s="45">
        <v>23479.73</v>
      </c>
      <c r="I837" t="s">
        <v>17573</v>
      </c>
      <c r="J837" t="s">
        <v>190</v>
      </c>
      <c r="K837">
        <v>0</v>
      </c>
      <c r="L837" s="83">
        <v>43307</v>
      </c>
      <c r="M837">
        <v>0</v>
      </c>
      <c r="N837">
        <v>67806109</v>
      </c>
      <c r="O837">
        <v>2080732</v>
      </c>
    </row>
    <row r="838" spans="1:15" x14ac:dyDescent="0.2">
      <c r="A838" t="s">
        <v>18036</v>
      </c>
      <c r="B838" t="s">
        <v>334</v>
      </c>
      <c r="C838">
        <v>36.5</v>
      </c>
      <c r="D838">
        <v>0</v>
      </c>
      <c r="E838">
        <v>0</v>
      </c>
      <c r="F838">
        <v>0</v>
      </c>
      <c r="G838">
        <v>0</v>
      </c>
      <c r="H838" s="45">
        <v>34592.400000000001</v>
      </c>
      <c r="I838" t="s">
        <v>17630</v>
      </c>
      <c r="J838" t="s">
        <v>169</v>
      </c>
      <c r="K838">
        <v>0</v>
      </c>
      <c r="L838" s="83">
        <v>43307</v>
      </c>
      <c r="M838">
        <v>0</v>
      </c>
      <c r="N838">
        <v>639050103</v>
      </c>
      <c r="O838">
        <v>2771133</v>
      </c>
    </row>
    <row r="839" spans="1:15" x14ac:dyDescent="0.2">
      <c r="A839" t="s">
        <v>18019</v>
      </c>
      <c r="B839" t="s">
        <v>6360</v>
      </c>
      <c r="C839">
        <v>79.099999999999994</v>
      </c>
      <c r="D839">
        <v>0</v>
      </c>
      <c r="E839">
        <v>0</v>
      </c>
      <c r="F839">
        <v>0</v>
      </c>
      <c r="G839">
        <v>0</v>
      </c>
      <c r="H839" s="45">
        <v>2643.71</v>
      </c>
      <c r="I839" t="s">
        <v>17630</v>
      </c>
      <c r="J839" t="s">
        <v>190</v>
      </c>
      <c r="K839">
        <v>0</v>
      </c>
      <c r="L839" s="83">
        <v>43307</v>
      </c>
      <c r="M839">
        <v>0</v>
      </c>
      <c r="N839">
        <v>109696104</v>
      </c>
      <c r="O839">
        <v>2691305</v>
      </c>
    </row>
    <row r="840" spans="1:15" x14ac:dyDescent="0.2">
      <c r="A840" t="s">
        <v>18026</v>
      </c>
      <c r="B840" t="s">
        <v>6905</v>
      </c>
      <c r="C840">
        <v>51.65</v>
      </c>
      <c r="D840">
        <v>0</v>
      </c>
      <c r="E840">
        <v>0</v>
      </c>
      <c r="F840">
        <v>0</v>
      </c>
      <c r="G840">
        <v>0</v>
      </c>
      <c r="H840" s="45">
        <v>12795.98</v>
      </c>
      <c r="I840" t="s">
        <v>17630</v>
      </c>
      <c r="J840" t="s">
        <v>169</v>
      </c>
      <c r="K840">
        <v>0</v>
      </c>
      <c r="L840" s="83">
        <v>43307</v>
      </c>
      <c r="M840">
        <v>0</v>
      </c>
      <c r="N840">
        <v>90672106</v>
      </c>
      <c r="O840" t="s">
        <v>6922</v>
      </c>
    </row>
    <row r="841" spans="1:15" x14ac:dyDescent="0.2">
      <c r="A841" t="s">
        <v>18052</v>
      </c>
      <c r="B841" t="s">
        <v>1085</v>
      </c>
      <c r="C841">
        <v>34.31</v>
      </c>
      <c r="D841">
        <v>0</v>
      </c>
      <c r="E841">
        <v>0</v>
      </c>
      <c r="F841">
        <v>0</v>
      </c>
      <c r="G841">
        <v>0</v>
      </c>
      <c r="H841" s="45">
        <v>-6179.49</v>
      </c>
      <c r="I841" t="s">
        <v>17573</v>
      </c>
      <c r="J841" t="s">
        <v>186</v>
      </c>
      <c r="K841">
        <v>0</v>
      </c>
      <c r="L841" s="83">
        <v>43307</v>
      </c>
      <c r="M841">
        <v>0</v>
      </c>
      <c r="N841">
        <v>354613101</v>
      </c>
      <c r="O841">
        <v>2350684</v>
      </c>
    </row>
    <row r="842" spans="1:15" x14ac:dyDescent="0.2">
      <c r="A842" t="s">
        <v>18029</v>
      </c>
      <c r="B842" t="s">
        <v>9328</v>
      </c>
      <c r="C842">
        <v>27.56</v>
      </c>
      <c r="D842">
        <v>0</v>
      </c>
      <c r="E842">
        <v>0</v>
      </c>
      <c r="F842">
        <v>0</v>
      </c>
      <c r="G842">
        <v>0</v>
      </c>
      <c r="H842" s="45">
        <v>-7844.1</v>
      </c>
      <c r="I842" t="s">
        <v>17630</v>
      </c>
      <c r="J842" t="s">
        <v>186</v>
      </c>
      <c r="K842">
        <v>0</v>
      </c>
      <c r="L842" s="83">
        <v>43307</v>
      </c>
      <c r="M842">
        <v>0</v>
      </c>
      <c r="N842">
        <v>154760409</v>
      </c>
      <c r="O842">
        <v>2230946</v>
      </c>
    </row>
    <row r="843" spans="1:15" x14ac:dyDescent="0.2">
      <c r="A843" t="s">
        <v>18051</v>
      </c>
      <c r="B843" t="s">
        <v>135</v>
      </c>
      <c r="C843">
        <v>127.83</v>
      </c>
      <c r="D843">
        <v>0</v>
      </c>
      <c r="E843">
        <v>0</v>
      </c>
      <c r="F843">
        <v>0</v>
      </c>
      <c r="G843">
        <v>0</v>
      </c>
      <c r="H843" s="45">
        <v>-5804.55</v>
      </c>
      <c r="I843" t="s">
        <v>17573</v>
      </c>
      <c r="J843" t="s">
        <v>182</v>
      </c>
      <c r="K843">
        <v>0</v>
      </c>
      <c r="L843" s="83">
        <v>43307</v>
      </c>
      <c r="M843">
        <v>0</v>
      </c>
      <c r="N843">
        <v>166764100</v>
      </c>
      <c r="O843">
        <v>2838555</v>
      </c>
    </row>
    <row r="844" spans="1:15" x14ac:dyDescent="0.2">
      <c r="A844" t="s">
        <v>18033</v>
      </c>
      <c r="B844" t="s">
        <v>9938</v>
      </c>
      <c r="C844">
        <v>133.03</v>
      </c>
      <c r="D844">
        <v>0</v>
      </c>
      <c r="E844">
        <v>0</v>
      </c>
      <c r="F844">
        <v>0</v>
      </c>
      <c r="G844">
        <v>0</v>
      </c>
      <c r="H844" s="45">
        <v>5034.78</v>
      </c>
      <c r="I844" t="s">
        <v>17630</v>
      </c>
      <c r="J844" t="s">
        <v>190</v>
      </c>
      <c r="K844">
        <v>0</v>
      </c>
      <c r="L844" s="83">
        <v>43307</v>
      </c>
      <c r="M844">
        <v>0</v>
      </c>
      <c r="N844">
        <v>231561101</v>
      </c>
      <c r="O844">
        <v>2241205</v>
      </c>
    </row>
    <row r="845" spans="1:15" x14ac:dyDescent="0.2">
      <c r="A845" t="s">
        <v>18039</v>
      </c>
      <c r="B845" t="s">
        <v>9690</v>
      </c>
      <c r="C845">
        <v>21.35</v>
      </c>
      <c r="D845">
        <v>0</v>
      </c>
      <c r="E845">
        <v>0</v>
      </c>
      <c r="F845">
        <v>0</v>
      </c>
      <c r="G845">
        <v>0</v>
      </c>
      <c r="H845" s="45">
        <v>26171.65</v>
      </c>
      <c r="I845" t="s">
        <v>17630</v>
      </c>
      <c r="J845" t="s">
        <v>200</v>
      </c>
      <c r="K845">
        <v>0</v>
      </c>
      <c r="L845" s="83">
        <v>43307</v>
      </c>
      <c r="M845">
        <v>0</v>
      </c>
      <c r="N845">
        <v>235825205</v>
      </c>
      <c r="O845" t="s">
        <v>9728</v>
      </c>
    </row>
    <row r="846" spans="1:15" x14ac:dyDescent="0.2">
      <c r="A846" t="s">
        <v>18018</v>
      </c>
      <c r="B846" t="s">
        <v>998</v>
      </c>
      <c r="C846">
        <v>33.950000000000003</v>
      </c>
      <c r="D846">
        <v>0</v>
      </c>
      <c r="E846">
        <v>0</v>
      </c>
      <c r="F846">
        <v>0</v>
      </c>
      <c r="G846">
        <v>0</v>
      </c>
      <c r="H846" s="45">
        <v>-12843.87</v>
      </c>
      <c r="I846" t="s">
        <v>17630</v>
      </c>
      <c r="J846" t="s">
        <v>190</v>
      </c>
      <c r="K846">
        <v>0</v>
      </c>
      <c r="L846" s="83">
        <v>43307</v>
      </c>
      <c r="M846">
        <v>0</v>
      </c>
      <c r="N846" t="s">
        <v>1239</v>
      </c>
      <c r="O846" t="s">
        <v>4276</v>
      </c>
    </row>
    <row r="847" spans="1:15" x14ac:dyDescent="0.2">
      <c r="A847" t="s">
        <v>18031</v>
      </c>
      <c r="B847" t="s">
        <v>9327</v>
      </c>
      <c r="C847">
        <v>16.5</v>
      </c>
      <c r="D847">
        <v>0</v>
      </c>
      <c r="E847">
        <v>0</v>
      </c>
      <c r="F847">
        <v>0</v>
      </c>
      <c r="G847">
        <v>0</v>
      </c>
      <c r="H847" s="45">
        <v>8600.81</v>
      </c>
      <c r="I847" t="s">
        <v>17630</v>
      </c>
      <c r="J847" t="s">
        <v>188</v>
      </c>
      <c r="K847">
        <v>0</v>
      </c>
      <c r="L847" s="83">
        <v>43307</v>
      </c>
      <c r="M847">
        <v>0</v>
      </c>
      <c r="N847" t="s">
        <v>9344</v>
      </c>
      <c r="O847">
        <v>2352118</v>
      </c>
    </row>
    <row r="848" spans="1:15" x14ac:dyDescent="0.2">
      <c r="A848" t="s">
        <v>18040</v>
      </c>
      <c r="B848" t="s">
        <v>1030</v>
      </c>
      <c r="C848">
        <v>121.89</v>
      </c>
      <c r="D848">
        <v>0</v>
      </c>
      <c r="E848">
        <v>0</v>
      </c>
      <c r="F848">
        <v>0</v>
      </c>
      <c r="G848">
        <v>0</v>
      </c>
      <c r="H848" s="45">
        <v>-59815.15</v>
      </c>
      <c r="I848" t="s">
        <v>17630</v>
      </c>
      <c r="J848" t="s">
        <v>164</v>
      </c>
      <c r="K848">
        <v>0</v>
      </c>
      <c r="L848" s="83">
        <v>43307</v>
      </c>
      <c r="M848">
        <v>0</v>
      </c>
      <c r="N848">
        <v>400110102</v>
      </c>
      <c r="O848" t="s">
        <v>1447</v>
      </c>
    </row>
    <row r="849" spans="1:15" x14ac:dyDescent="0.2">
      <c r="A849" t="s">
        <v>18046</v>
      </c>
      <c r="B849" t="s">
        <v>1547</v>
      </c>
      <c r="C849">
        <v>23.9</v>
      </c>
      <c r="D849">
        <v>0</v>
      </c>
      <c r="E849">
        <v>0</v>
      </c>
      <c r="F849">
        <v>0</v>
      </c>
      <c r="G849">
        <v>0</v>
      </c>
      <c r="H849" s="45">
        <v>-56165.63</v>
      </c>
      <c r="I849" t="s">
        <v>17573</v>
      </c>
      <c r="J849" t="s">
        <v>200</v>
      </c>
      <c r="K849">
        <v>0</v>
      </c>
      <c r="L849" s="83">
        <v>43307</v>
      </c>
      <c r="M849">
        <v>0</v>
      </c>
      <c r="N849">
        <v>382550101</v>
      </c>
      <c r="O849">
        <v>2378200</v>
      </c>
    </row>
    <row r="850" spans="1:15" x14ac:dyDescent="0.2">
      <c r="A850" t="s">
        <v>18017</v>
      </c>
      <c r="B850" t="s">
        <v>4239</v>
      </c>
      <c r="C850">
        <v>64.680000000000007</v>
      </c>
      <c r="D850">
        <v>0</v>
      </c>
      <c r="E850">
        <v>0</v>
      </c>
      <c r="F850">
        <v>0</v>
      </c>
      <c r="G850">
        <v>0</v>
      </c>
      <c r="H850" s="45">
        <v>-2826.76</v>
      </c>
      <c r="I850" t="s">
        <v>17630</v>
      </c>
      <c r="J850" t="s">
        <v>182</v>
      </c>
      <c r="K850">
        <v>0</v>
      </c>
      <c r="L850" s="83">
        <v>43307</v>
      </c>
      <c r="M850">
        <v>0</v>
      </c>
      <c r="N850" t="s">
        <v>4284</v>
      </c>
      <c r="O850">
        <v>2023748</v>
      </c>
    </row>
    <row r="851" spans="1:15" x14ac:dyDescent="0.2">
      <c r="A851" t="s">
        <v>18054</v>
      </c>
      <c r="B851" t="s">
        <v>2688</v>
      </c>
      <c r="C851">
        <v>21.1</v>
      </c>
      <c r="D851">
        <v>0</v>
      </c>
      <c r="E851">
        <v>0</v>
      </c>
      <c r="F851">
        <v>0</v>
      </c>
      <c r="G851">
        <v>0</v>
      </c>
      <c r="H851" s="45">
        <v>-16675.54</v>
      </c>
      <c r="I851" t="s">
        <v>17573</v>
      </c>
      <c r="J851" t="s">
        <v>186</v>
      </c>
      <c r="K851">
        <v>0</v>
      </c>
      <c r="L851" s="83">
        <v>43307</v>
      </c>
      <c r="M851">
        <v>0</v>
      </c>
      <c r="N851">
        <v>432748101</v>
      </c>
      <c r="O851">
        <v>2365428</v>
      </c>
    </row>
    <row r="852" spans="1:15" x14ac:dyDescent="0.2">
      <c r="A852" t="s">
        <v>18049</v>
      </c>
      <c r="B852" t="s">
        <v>18048</v>
      </c>
      <c r="C852">
        <v>33.840000000000003</v>
      </c>
      <c r="D852">
        <v>0</v>
      </c>
      <c r="E852">
        <v>0</v>
      </c>
      <c r="F852">
        <v>0</v>
      </c>
      <c r="G852">
        <v>0</v>
      </c>
      <c r="H852" s="45">
        <v>-5936.21</v>
      </c>
      <c r="I852" t="s">
        <v>17573</v>
      </c>
      <c r="J852" t="s">
        <v>182</v>
      </c>
      <c r="K852">
        <v>0</v>
      </c>
      <c r="L852" s="83">
        <v>43307</v>
      </c>
      <c r="M852">
        <v>0</v>
      </c>
      <c r="N852">
        <v>453038408</v>
      </c>
      <c r="O852">
        <v>2454252</v>
      </c>
    </row>
    <row r="853" spans="1:15" x14ac:dyDescent="0.2">
      <c r="A853" t="s">
        <v>18015</v>
      </c>
      <c r="B853" t="s">
        <v>12524</v>
      </c>
      <c r="C853">
        <v>26.25</v>
      </c>
      <c r="D853">
        <v>0</v>
      </c>
      <c r="E853">
        <v>0</v>
      </c>
      <c r="F853">
        <v>0</v>
      </c>
      <c r="G853">
        <v>0</v>
      </c>
      <c r="H853" s="45">
        <v>23784.59</v>
      </c>
      <c r="I853" t="s">
        <v>17630</v>
      </c>
      <c r="J853" t="s">
        <v>164</v>
      </c>
      <c r="K853">
        <v>0</v>
      </c>
      <c r="L853" s="83">
        <v>43307</v>
      </c>
      <c r="M853">
        <v>0</v>
      </c>
      <c r="N853">
        <v>488360207</v>
      </c>
      <c r="O853">
        <v>2487612</v>
      </c>
    </row>
    <row r="854" spans="1:15" x14ac:dyDescent="0.2">
      <c r="A854" t="s">
        <v>18024</v>
      </c>
      <c r="B854" t="s">
        <v>368</v>
      </c>
      <c r="C854">
        <v>83.15</v>
      </c>
      <c r="D854">
        <v>0</v>
      </c>
      <c r="E854">
        <v>0</v>
      </c>
      <c r="F854">
        <v>0</v>
      </c>
      <c r="G854">
        <v>0</v>
      </c>
      <c r="H854" s="45">
        <v>-5773.21</v>
      </c>
      <c r="I854" t="s">
        <v>17630</v>
      </c>
      <c r="J854" t="s">
        <v>190</v>
      </c>
      <c r="K854">
        <v>0</v>
      </c>
      <c r="L854" s="83">
        <v>43307</v>
      </c>
      <c r="M854">
        <v>0</v>
      </c>
      <c r="N854">
        <v>497266106</v>
      </c>
      <c r="O854">
        <v>2493534</v>
      </c>
    </row>
    <row r="855" spans="1:15" x14ac:dyDescent="0.2">
      <c r="A855" t="s">
        <v>18022</v>
      </c>
      <c r="B855" t="s">
        <v>4241</v>
      </c>
      <c r="C855">
        <v>46.07</v>
      </c>
      <c r="D855">
        <v>0</v>
      </c>
      <c r="E855">
        <v>0</v>
      </c>
      <c r="F855">
        <v>0</v>
      </c>
      <c r="G855">
        <v>0</v>
      </c>
      <c r="H855" s="45">
        <v>4000.92</v>
      </c>
      <c r="I855" t="s">
        <v>17630</v>
      </c>
      <c r="J855" t="s">
        <v>188</v>
      </c>
      <c r="K855">
        <v>0</v>
      </c>
      <c r="L855" s="83">
        <v>43307</v>
      </c>
      <c r="M855">
        <v>0</v>
      </c>
      <c r="N855" t="s">
        <v>4291</v>
      </c>
      <c r="O855" t="s">
        <v>4292</v>
      </c>
    </row>
    <row r="856" spans="1:15" x14ac:dyDescent="0.2">
      <c r="A856" t="s">
        <v>18032</v>
      </c>
      <c r="B856" t="s">
        <v>531</v>
      </c>
      <c r="C856">
        <v>34.130000000000003</v>
      </c>
      <c r="D856">
        <v>0</v>
      </c>
      <c r="E856">
        <v>0</v>
      </c>
      <c r="F856">
        <v>0</v>
      </c>
      <c r="G856">
        <v>0</v>
      </c>
      <c r="H856" s="45">
        <v>12255.44</v>
      </c>
      <c r="I856" t="s">
        <v>17630</v>
      </c>
      <c r="J856" t="s">
        <v>186</v>
      </c>
      <c r="K856">
        <v>0</v>
      </c>
      <c r="L856" s="83">
        <v>43307</v>
      </c>
      <c r="M856">
        <v>0</v>
      </c>
      <c r="N856">
        <v>524901105</v>
      </c>
      <c r="O856">
        <v>2510615</v>
      </c>
    </row>
    <row r="857" spans="1:15" x14ac:dyDescent="0.2">
      <c r="A857" t="s">
        <v>18050</v>
      </c>
      <c r="B857" t="s">
        <v>2235</v>
      </c>
      <c r="C857">
        <v>64.650000000000006</v>
      </c>
      <c r="D857">
        <v>0</v>
      </c>
      <c r="E857">
        <v>0</v>
      </c>
      <c r="F857">
        <v>0</v>
      </c>
      <c r="G857">
        <v>0</v>
      </c>
      <c r="H857">
        <v>106.28</v>
      </c>
      <c r="I857" t="s">
        <v>17573</v>
      </c>
      <c r="J857" t="s">
        <v>169</v>
      </c>
      <c r="K857">
        <v>0</v>
      </c>
      <c r="L857" s="83">
        <v>43307</v>
      </c>
      <c r="M857">
        <v>0</v>
      </c>
      <c r="N857" t="s">
        <v>2272</v>
      </c>
      <c r="O857">
        <v>2413037</v>
      </c>
    </row>
    <row r="858" spans="1:15" x14ac:dyDescent="0.2">
      <c r="A858" t="s">
        <v>18059</v>
      </c>
      <c r="B858" t="s">
        <v>3405</v>
      </c>
      <c r="C858">
        <v>75.5</v>
      </c>
      <c r="D858">
        <v>0</v>
      </c>
      <c r="E858">
        <v>0</v>
      </c>
      <c r="F858">
        <v>0</v>
      </c>
      <c r="G858">
        <v>0</v>
      </c>
      <c r="H858" s="45">
        <v>-183618.93</v>
      </c>
      <c r="I858" t="s">
        <v>17573</v>
      </c>
      <c r="J858" t="s">
        <v>169</v>
      </c>
      <c r="K858">
        <v>0</v>
      </c>
      <c r="L858" s="83">
        <v>43307</v>
      </c>
      <c r="M858">
        <v>0</v>
      </c>
      <c r="N858">
        <v>559079207</v>
      </c>
      <c r="O858">
        <v>2307787</v>
      </c>
    </row>
    <row r="859" spans="1:15" x14ac:dyDescent="0.2">
      <c r="A859" t="s">
        <v>18034</v>
      </c>
      <c r="B859" t="s">
        <v>4244</v>
      </c>
      <c r="C859">
        <v>193.77</v>
      </c>
      <c r="D859">
        <v>0</v>
      </c>
      <c r="E859">
        <v>0</v>
      </c>
      <c r="F859">
        <v>0</v>
      </c>
      <c r="G859">
        <v>0</v>
      </c>
      <c r="H859" s="45">
        <v>-14406.19</v>
      </c>
      <c r="I859" t="s">
        <v>17630</v>
      </c>
      <c r="J859" t="s">
        <v>186</v>
      </c>
      <c r="K859">
        <v>0</v>
      </c>
      <c r="L859" s="83">
        <v>43307</v>
      </c>
      <c r="M859">
        <v>0</v>
      </c>
      <c r="N859" t="s">
        <v>4299</v>
      </c>
      <c r="O859" t="s">
        <v>4300</v>
      </c>
    </row>
    <row r="860" spans="1:15" x14ac:dyDescent="0.2">
      <c r="A860" t="s">
        <v>18028</v>
      </c>
      <c r="B860" t="s">
        <v>1012</v>
      </c>
      <c r="C860">
        <v>131.05000000000001</v>
      </c>
      <c r="D860">
        <v>0</v>
      </c>
      <c r="E860">
        <v>0</v>
      </c>
      <c r="F860">
        <v>0</v>
      </c>
      <c r="G860">
        <v>0</v>
      </c>
      <c r="H860" s="45">
        <v>4449.99</v>
      </c>
      <c r="I860" t="s">
        <v>17630</v>
      </c>
      <c r="J860" t="s">
        <v>164</v>
      </c>
      <c r="K860">
        <v>0</v>
      </c>
      <c r="L860" s="83">
        <v>43307</v>
      </c>
      <c r="M860">
        <v>0</v>
      </c>
      <c r="N860">
        <v>609839105</v>
      </c>
      <c r="O860" t="s">
        <v>5037</v>
      </c>
    </row>
    <row r="861" spans="1:15" x14ac:dyDescent="0.2">
      <c r="A861" t="s">
        <v>18016</v>
      </c>
      <c r="B861" t="s">
        <v>4073</v>
      </c>
      <c r="C861">
        <v>178.81</v>
      </c>
      <c r="D861">
        <v>0</v>
      </c>
      <c r="E861">
        <v>0</v>
      </c>
      <c r="F861">
        <v>0</v>
      </c>
      <c r="G861">
        <v>0</v>
      </c>
      <c r="H861" s="45">
        <v>24692.35</v>
      </c>
      <c r="I861" t="s">
        <v>17630</v>
      </c>
      <c r="J861" t="s">
        <v>164</v>
      </c>
      <c r="K861">
        <v>0</v>
      </c>
      <c r="L861" s="83">
        <v>43307</v>
      </c>
      <c r="M861">
        <v>0</v>
      </c>
      <c r="N861" t="s">
        <v>4110</v>
      </c>
      <c r="O861" t="s">
        <v>4111</v>
      </c>
    </row>
    <row r="862" spans="1:15" x14ac:dyDescent="0.2">
      <c r="A862" t="s">
        <v>18035</v>
      </c>
      <c r="B862" t="s">
        <v>1672</v>
      </c>
      <c r="C862">
        <v>57.89</v>
      </c>
      <c r="D862">
        <v>0</v>
      </c>
      <c r="E862">
        <v>0</v>
      </c>
      <c r="F862">
        <v>0</v>
      </c>
      <c r="G862">
        <v>0</v>
      </c>
      <c r="H862" s="45">
        <v>11251.2</v>
      </c>
      <c r="I862" t="s">
        <v>17630</v>
      </c>
      <c r="J862" t="s">
        <v>190</v>
      </c>
      <c r="K862">
        <v>0</v>
      </c>
      <c r="L862" s="83">
        <v>43307</v>
      </c>
      <c r="M862">
        <v>0</v>
      </c>
      <c r="N862">
        <v>690742101</v>
      </c>
      <c r="O862" t="s">
        <v>1740</v>
      </c>
    </row>
    <row r="863" spans="1:15" x14ac:dyDescent="0.2">
      <c r="A863" t="s">
        <v>18021</v>
      </c>
      <c r="B863" t="s">
        <v>2007</v>
      </c>
      <c r="C863">
        <v>27.29</v>
      </c>
      <c r="D863">
        <v>0</v>
      </c>
      <c r="E863">
        <v>0</v>
      </c>
      <c r="F863">
        <v>0</v>
      </c>
      <c r="G863">
        <v>0</v>
      </c>
      <c r="H863" s="45">
        <v>-11862.43</v>
      </c>
      <c r="I863" t="s">
        <v>17630</v>
      </c>
      <c r="J863" t="s">
        <v>182</v>
      </c>
      <c r="K863">
        <v>0</v>
      </c>
      <c r="L863" s="83">
        <v>43307</v>
      </c>
      <c r="M863">
        <v>0</v>
      </c>
      <c r="N863">
        <v>675232102</v>
      </c>
      <c r="O863">
        <v>2655583</v>
      </c>
    </row>
    <row r="864" spans="1:15" x14ac:dyDescent="0.2">
      <c r="A864" t="s">
        <v>18037</v>
      </c>
      <c r="B864" t="s">
        <v>4238</v>
      </c>
      <c r="C864">
        <v>70.150000000000006</v>
      </c>
      <c r="D864">
        <v>0</v>
      </c>
      <c r="E864">
        <v>0</v>
      </c>
      <c r="F864">
        <v>0</v>
      </c>
      <c r="G864">
        <v>0</v>
      </c>
      <c r="H864" s="45">
        <v>5851.08</v>
      </c>
      <c r="I864" t="s">
        <v>17630</v>
      </c>
      <c r="J864" t="s">
        <v>186</v>
      </c>
      <c r="K864">
        <v>0</v>
      </c>
      <c r="L864" s="83">
        <v>43307</v>
      </c>
      <c r="M864">
        <v>0</v>
      </c>
      <c r="N864">
        <v>743606105</v>
      </c>
      <c r="O864">
        <v>2310257</v>
      </c>
    </row>
    <row r="865" spans="1:15" x14ac:dyDescent="0.2">
      <c r="A865" t="s">
        <v>18020</v>
      </c>
      <c r="B865" t="s">
        <v>3999</v>
      </c>
      <c r="C865">
        <v>103.74</v>
      </c>
      <c r="D865">
        <v>0</v>
      </c>
      <c r="E865">
        <v>0</v>
      </c>
      <c r="F865">
        <v>0</v>
      </c>
      <c r="G865">
        <v>0</v>
      </c>
      <c r="H865" s="45">
        <v>8297.98</v>
      </c>
      <c r="I865" t="s">
        <v>17630</v>
      </c>
      <c r="J865" t="s">
        <v>200</v>
      </c>
      <c r="K865">
        <v>0</v>
      </c>
      <c r="L865" s="83">
        <v>43307</v>
      </c>
      <c r="M865">
        <v>0</v>
      </c>
      <c r="N865">
        <v>731068102</v>
      </c>
      <c r="O865">
        <v>2692933</v>
      </c>
    </row>
    <row r="866" spans="1:15" x14ac:dyDescent="0.2">
      <c r="A866" t="s">
        <v>18058</v>
      </c>
      <c r="B866" t="s">
        <v>1036</v>
      </c>
      <c r="C866">
        <v>77.099999999999994</v>
      </c>
      <c r="D866">
        <v>0</v>
      </c>
      <c r="E866">
        <v>0</v>
      </c>
      <c r="F866">
        <v>0</v>
      </c>
      <c r="G866">
        <v>0</v>
      </c>
      <c r="H866" s="45">
        <v>2850.48</v>
      </c>
      <c r="I866" t="s">
        <v>17573</v>
      </c>
      <c r="J866" t="s">
        <v>186</v>
      </c>
      <c r="K866">
        <v>0</v>
      </c>
      <c r="L866" s="83">
        <v>43307</v>
      </c>
      <c r="M866">
        <v>0</v>
      </c>
      <c r="N866">
        <v>724078100</v>
      </c>
      <c r="O866">
        <v>2227089</v>
      </c>
    </row>
    <row r="867" spans="1:15" x14ac:dyDescent="0.2">
      <c r="A867" t="s">
        <v>18038</v>
      </c>
      <c r="B867" t="s">
        <v>1057</v>
      </c>
      <c r="C867">
        <v>42.15</v>
      </c>
      <c r="D867">
        <v>0</v>
      </c>
      <c r="E867">
        <v>0</v>
      </c>
      <c r="F867">
        <v>0</v>
      </c>
      <c r="G867">
        <v>0</v>
      </c>
      <c r="H867" s="45">
        <v>12540.34</v>
      </c>
      <c r="I867" t="s">
        <v>17630</v>
      </c>
      <c r="J867" t="s">
        <v>190</v>
      </c>
      <c r="K867">
        <v>0</v>
      </c>
      <c r="L867" s="83">
        <v>43307</v>
      </c>
      <c r="M867">
        <v>0</v>
      </c>
      <c r="N867" t="s">
        <v>177</v>
      </c>
      <c r="O867" t="s">
        <v>7850</v>
      </c>
    </row>
    <row r="868" spans="1:15" x14ac:dyDescent="0.2">
      <c r="A868" t="s">
        <v>18027</v>
      </c>
      <c r="B868" t="s">
        <v>718</v>
      </c>
      <c r="C868">
        <v>82.39</v>
      </c>
      <c r="D868">
        <v>0</v>
      </c>
      <c r="E868">
        <v>0</v>
      </c>
      <c r="F868">
        <v>0</v>
      </c>
      <c r="G868">
        <v>0</v>
      </c>
      <c r="H868" s="45">
        <v>15758.01</v>
      </c>
      <c r="I868" t="s">
        <v>17630</v>
      </c>
      <c r="J868" t="s">
        <v>164</v>
      </c>
      <c r="K868">
        <v>0</v>
      </c>
      <c r="L868" s="83">
        <v>43307</v>
      </c>
      <c r="M868">
        <v>0</v>
      </c>
      <c r="N868" t="s">
        <v>719</v>
      </c>
      <c r="O868" t="s">
        <v>720</v>
      </c>
    </row>
    <row r="869" spans="1:15" x14ac:dyDescent="0.2">
      <c r="A869" t="s">
        <v>18023</v>
      </c>
      <c r="B869" t="s">
        <v>1835</v>
      </c>
      <c r="C869">
        <v>42.67</v>
      </c>
      <c r="D869">
        <v>0</v>
      </c>
      <c r="E869">
        <v>0</v>
      </c>
      <c r="F869">
        <v>0</v>
      </c>
      <c r="G869">
        <v>0</v>
      </c>
      <c r="H869" s="45">
        <v>1207.56</v>
      </c>
      <c r="I869" t="s">
        <v>17630</v>
      </c>
      <c r="J869" t="s">
        <v>190</v>
      </c>
      <c r="K869">
        <v>0</v>
      </c>
      <c r="L869" s="83">
        <v>43307</v>
      </c>
      <c r="M869">
        <v>0</v>
      </c>
      <c r="N869">
        <v>848577102</v>
      </c>
      <c r="O869" t="s">
        <v>1945</v>
      </c>
    </row>
    <row r="870" spans="1:15" x14ac:dyDescent="0.2">
      <c r="A870" t="s">
        <v>18025</v>
      </c>
      <c r="B870" t="s">
        <v>849</v>
      </c>
      <c r="C870">
        <v>94.9</v>
      </c>
      <c r="D870">
        <v>0</v>
      </c>
      <c r="E870">
        <v>0</v>
      </c>
      <c r="F870">
        <v>0</v>
      </c>
      <c r="G870">
        <v>0</v>
      </c>
      <c r="H870" s="45">
        <v>10965.31</v>
      </c>
      <c r="I870" t="s">
        <v>17630</v>
      </c>
      <c r="J870" t="s">
        <v>164</v>
      </c>
      <c r="K870">
        <v>0</v>
      </c>
      <c r="L870" s="83">
        <v>43307</v>
      </c>
      <c r="M870">
        <v>0</v>
      </c>
      <c r="N870">
        <v>826919102</v>
      </c>
      <c r="O870">
        <v>2568131</v>
      </c>
    </row>
    <row r="871" spans="1:15" x14ac:dyDescent="0.2">
      <c r="A871" t="s">
        <v>18053</v>
      </c>
      <c r="B871" t="s">
        <v>1826</v>
      </c>
      <c r="C871">
        <v>45.71</v>
      </c>
      <c r="D871">
        <v>0</v>
      </c>
      <c r="E871">
        <v>0</v>
      </c>
      <c r="F871">
        <v>0</v>
      </c>
      <c r="G871">
        <v>0</v>
      </c>
      <c r="H871" s="45">
        <v>5152.2700000000004</v>
      </c>
      <c r="I871" t="s">
        <v>17573</v>
      </c>
      <c r="J871" t="s">
        <v>200</v>
      </c>
      <c r="K871">
        <v>0</v>
      </c>
      <c r="L871" s="83">
        <v>43307</v>
      </c>
      <c r="M871">
        <v>0</v>
      </c>
      <c r="N871">
        <v>880349105</v>
      </c>
      <c r="O871">
        <v>2512600</v>
      </c>
    </row>
    <row r="872" spans="1:15" x14ac:dyDescent="0.2">
      <c r="A872" t="s">
        <v>18045</v>
      </c>
      <c r="B872" t="s">
        <v>13295</v>
      </c>
      <c r="C872">
        <v>14.15</v>
      </c>
      <c r="D872">
        <v>0</v>
      </c>
      <c r="E872">
        <v>0</v>
      </c>
      <c r="F872">
        <v>0</v>
      </c>
      <c r="G872">
        <v>0</v>
      </c>
      <c r="H872" s="45">
        <v>37483.660000000003</v>
      </c>
      <c r="I872" t="s">
        <v>17573</v>
      </c>
      <c r="J872" t="s">
        <v>200</v>
      </c>
      <c r="K872">
        <v>0</v>
      </c>
      <c r="L872" s="83">
        <v>43307</v>
      </c>
      <c r="M872">
        <v>0</v>
      </c>
      <c r="N872" t="s">
        <v>13343</v>
      </c>
      <c r="O872" t="s">
        <v>13344</v>
      </c>
    </row>
    <row r="873" spans="1:15" x14ac:dyDescent="0.2">
      <c r="A873" t="s">
        <v>18041</v>
      </c>
      <c r="B873" t="s">
        <v>6047</v>
      </c>
      <c r="C873">
        <v>36.71</v>
      </c>
      <c r="D873">
        <v>0</v>
      </c>
      <c r="E873">
        <v>0</v>
      </c>
      <c r="F873">
        <v>0</v>
      </c>
      <c r="G873">
        <v>0</v>
      </c>
      <c r="H873" s="45">
        <v>44905.7</v>
      </c>
      <c r="I873" t="s">
        <v>17630</v>
      </c>
      <c r="J873" t="s">
        <v>200</v>
      </c>
      <c r="K873">
        <v>0</v>
      </c>
      <c r="L873" s="83">
        <v>43307</v>
      </c>
      <c r="M873">
        <v>0</v>
      </c>
      <c r="N873">
        <v>899896104</v>
      </c>
      <c r="O873">
        <v>2872069</v>
      </c>
    </row>
    <row r="874" spans="1:15" x14ac:dyDescent="0.2">
      <c r="A874" t="s">
        <v>18056</v>
      </c>
      <c r="B874" t="s">
        <v>1795</v>
      </c>
      <c r="C874">
        <v>20.25</v>
      </c>
      <c r="D874">
        <v>0</v>
      </c>
      <c r="E874">
        <v>0</v>
      </c>
      <c r="F874">
        <v>0</v>
      </c>
      <c r="G874">
        <v>0</v>
      </c>
      <c r="H874" s="45">
        <v>8457.56</v>
      </c>
      <c r="I874" t="s">
        <v>17573</v>
      </c>
      <c r="J874" t="s">
        <v>164</v>
      </c>
      <c r="K874">
        <v>0</v>
      </c>
      <c r="L874" s="83">
        <v>43307</v>
      </c>
      <c r="M874">
        <v>0</v>
      </c>
      <c r="N874" t="s">
        <v>1964</v>
      </c>
      <c r="O874" t="s">
        <v>1965</v>
      </c>
    </row>
    <row r="875" spans="1:15" x14ac:dyDescent="0.2">
      <c r="A875" t="s">
        <v>18043</v>
      </c>
      <c r="B875" t="s">
        <v>6828</v>
      </c>
      <c r="C875">
        <v>20.149999999999999</v>
      </c>
      <c r="D875">
        <v>0</v>
      </c>
      <c r="E875">
        <v>0</v>
      </c>
      <c r="F875">
        <v>0</v>
      </c>
      <c r="G875">
        <v>0</v>
      </c>
      <c r="H875" s="45">
        <v>115840.53</v>
      </c>
      <c r="I875" t="s">
        <v>17573</v>
      </c>
      <c r="J875" t="s">
        <v>186</v>
      </c>
      <c r="K875">
        <v>0</v>
      </c>
      <c r="L875" s="83">
        <v>43307</v>
      </c>
      <c r="M875">
        <v>0</v>
      </c>
      <c r="N875">
        <v>928254101</v>
      </c>
      <c r="O875" t="s">
        <v>6893</v>
      </c>
    </row>
    <row r="876" spans="1:15" x14ac:dyDescent="0.2">
      <c r="A876" t="s">
        <v>18047</v>
      </c>
      <c r="B876" t="s">
        <v>83</v>
      </c>
      <c r="C876">
        <v>130.30000000000001</v>
      </c>
      <c r="D876">
        <v>0</v>
      </c>
      <c r="E876">
        <v>0</v>
      </c>
      <c r="F876">
        <v>0</v>
      </c>
      <c r="G876">
        <v>0</v>
      </c>
      <c r="H876" s="45">
        <v>-1655.09</v>
      </c>
      <c r="I876" t="s">
        <v>17573</v>
      </c>
      <c r="J876" t="s">
        <v>186</v>
      </c>
      <c r="K876">
        <v>0</v>
      </c>
      <c r="L876" s="83">
        <v>43307</v>
      </c>
      <c r="M876">
        <v>0</v>
      </c>
      <c r="N876" t="s">
        <v>197</v>
      </c>
      <c r="O876" t="s">
        <v>198</v>
      </c>
    </row>
    <row r="877" spans="1:15" x14ac:dyDescent="0.2">
      <c r="A877" t="s">
        <v>18030</v>
      </c>
      <c r="B877" t="s">
        <v>2106</v>
      </c>
      <c r="C877">
        <v>172.53</v>
      </c>
      <c r="D877">
        <v>0</v>
      </c>
      <c r="E877">
        <v>0</v>
      </c>
      <c r="F877">
        <v>0</v>
      </c>
      <c r="G877">
        <v>0</v>
      </c>
      <c r="H877" s="45">
        <v>5756.4</v>
      </c>
      <c r="I877" t="s">
        <v>17630</v>
      </c>
      <c r="J877" t="s">
        <v>190</v>
      </c>
      <c r="K877">
        <v>0</v>
      </c>
      <c r="L877" s="83">
        <v>43307</v>
      </c>
      <c r="M877">
        <v>0</v>
      </c>
      <c r="N877">
        <v>942622200</v>
      </c>
      <c r="O877">
        <v>2943039</v>
      </c>
    </row>
    <row r="878" spans="1:15" x14ac:dyDescent="0.2">
      <c r="A878" t="s">
        <v>18060</v>
      </c>
      <c r="B878" t="s">
        <v>2092</v>
      </c>
      <c r="C878">
        <v>26.61</v>
      </c>
      <c r="D878" s="45">
        <v>1761</v>
      </c>
      <c r="E878" s="45">
        <v>46860.21</v>
      </c>
      <c r="F878">
        <v>0.1</v>
      </c>
      <c r="G878" s="45">
        <v>1069.07</v>
      </c>
      <c r="H878" s="45">
        <v>12370.48</v>
      </c>
      <c r="I878" t="s">
        <v>17222</v>
      </c>
      <c r="J878" t="s">
        <v>190</v>
      </c>
      <c r="K878">
        <v>2.27</v>
      </c>
      <c r="L878" s="83">
        <v>43307</v>
      </c>
      <c r="M878">
        <v>22.57</v>
      </c>
      <c r="N878" t="s">
        <v>177</v>
      </c>
      <c r="O878" t="s">
        <v>2178</v>
      </c>
    </row>
    <row r="879" spans="1:15" x14ac:dyDescent="0.2">
      <c r="A879" t="s">
        <v>18061</v>
      </c>
      <c r="B879" t="s">
        <v>386</v>
      </c>
      <c r="C879">
        <v>180.33</v>
      </c>
      <c r="D879">
        <v>0</v>
      </c>
      <c r="E879">
        <v>0</v>
      </c>
      <c r="F879">
        <v>0</v>
      </c>
      <c r="G879">
        <v>0</v>
      </c>
      <c r="H879">
        <v>-114.07</v>
      </c>
      <c r="I879" t="s">
        <v>17222</v>
      </c>
      <c r="J879" t="s">
        <v>190</v>
      </c>
      <c r="K879">
        <v>0</v>
      </c>
      <c r="L879" s="83">
        <v>43307</v>
      </c>
      <c r="M879">
        <v>0</v>
      </c>
      <c r="N879">
        <v>773903109</v>
      </c>
      <c r="O879">
        <v>2754060</v>
      </c>
    </row>
    <row r="880" spans="1:15" x14ac:dyDescent="0.2">
      <c r="A880" t="s">
        <v>18062</v>
      </c>
      <c r="B880" t="s">
        <v>18063</v>
      </c>
      <c r="C880">
        <v>297.25</v>
      </c>
      <c r="D880">
        <v>0</v>
      </c>
      <c r="E880">
        <v>0</v>
      </c>
      <c r="F880">
        <v>0</v>
      </c>
      <c r="G880">
        <v>0</v>
      </c>
      <c r="H880">
        <v>297.45</v>
      </c>
      <c r="I880" t="s">
        <v>17222</v>
      </c>
      <c r="J880" t="s">
        <v>190</v>
      </c>
      <c r="K880">
        <v>0</v>
      </c>
      <c r="L880" s="83">
        <v>43307</v>
      </c>
      <c r="M880">
        <v>0</v>
      </c>
      <c r="N880">
        <v>666807102</v>
      </c>
      <c r="O880">
        <v>2648806</v>
      </c>
    </row>
    <row r="881" spans="1:15" x14ac:dyDescent="0.2">
      <c r="A881" t="s">
        <v>18064</v>
      </c>
      <c r="B881" t="s">
        <v>4323</v>
      </c>
      <c r="C881">
        <v>109.27500000000001</v>
      </c>
      <c r="D881">
        <v>0</v>
      </c>
      <c r="E881">
        <v>0</v>
      </c>
      <c r="F881">
        <v>0</v>
      </c>
      <c r="G881">
        <v>0</v>
      </c>
      <c r="H881" s="45">
        <v>9589.11</v>
      </c>
      <c r="I881" t="s">
        <v>17222</v>
      </c>
      <c r="J881" t="s">
        <v>190</v>
      </c>
      <c r="K881">
        <v>0</v>
      </c>
      <c r="L881" s="83">
        <v>43307</v>
      </c>
      <c r="M881">
        <v>0</v>
      </c>
      <c r="N881">
        <v>477839104</v>
      </c>
      <c r="O881" t="s">
        <v>4439</v>
      </c>
    </row>
    <row r="882" spans="1:15" x14ac:dyDescent="0.2">
      <c r="A882" t="s">
        <v>18065</v>
      </c>
      <c r="B882" t="s">
        <v>3990</v>
      </c>
      <c r="C882">
        <v>39.799999999999997</v>
      </c>
      <c r="D882">
        <v>0</v>
      </c>
      <c r="E882">
        <v>0</v>
      </c>
      <c r="F882">
        <v>0</v>
      </c>
      <c r="G882">
        <v>0</v>
      </c>
      <c r="H882">
        <v>294.11</v>
      </c>
      <c r="I882" t="s">
        <v>17222</v>
      </c>
      <c r="J882" t="s">
        <v>190</v>
      </c>
      <c r="K882">
        <v>0</v>
      </c>
      <c r="L882" s="83">
        <v>43307</v>
      </c>
      <c r="M882">
        <v>0</v>
      </c>
      <c r="N882">
        <v>419879101</v>
      </c>
      <c r="O882">
        <v>2408044</v>
      </c>
    </row>
    <row r="883" spans="1:15" x14ac:dyDescent="0.2">
      <c r="A883" t="s">
        <v>18066</v>
      </c>
      <c r="B883" t="s">
        <v>869</v>
      </c>
      <c r="C883">
        <v>299.43</v>
      </c>
      <c r="D883">
        <v>0</v>
      </c>
      <c r="E883">
        <v>0</v>
      </c>
      <c r="F883">
        <v>0</v>
      </c>
      <c r="G883">
        <v>0</v>
      </c>
      <c r="H883">
        <v>608.9</v>
      </c>
      <c r="I883" t="s">
        <v>17222</v>
      </c>
      <c r="J883" t="s">
        <v>190</v>
      </c>
      <c r="K883">
        <v>0</v>
      </c>
      <c r="L883" s="83">
        <v>43307</v>
      </c>
      <c r="M883">
        <v>0</v>
      </c>
      <c r="N883">
        <v>776696106</v>
      </c>
      <c r="O883">
        <v>2749602</v>
      </c>
    </row>
    <row r="884" spans="1:15" x14ac:dyDescent="0.2">
      <c r="A884" t="s">
        <v>18067</v>
      </c>
      <c r="B884" t="s">
        <v>18067</v>
      </c>
      <c r="C884">
        <v>170.24</v>
      </c>
      <c r="D884">
        <v>0</v>
      </c>
      <c r="E884">
        <v>0</v>
      </c>
      <c r="F884">
        <v>0</v>
      </c>
      <c r="G884">
        <v>0</v>
      </c>
      <c r="H884" s="45">
        <v>24665</v>
      </c>
      <c r="I884" t="s">
        <v>7560</v>
      </c>
      <c r="J884" t="s">
        <v>164</v>
      </c>
      <c r="K884">
        <v>0</v>
      </c>
      <c r="L884" s="83">
        <v>43307</v>
      </c>
      <c r="M884">
        <v>0</v>
      </c>
    </row>
    <row r="885" spans="1:15" x14ac:dyDescent="0.2">
      <c r="A885" t="s">
        <v>18068</v>
      </c>
      <c r="B885" t="s">
        <v>2488</v>
      </c>
      <c r="C885">
        <v>43.625</v>
      </c>
      <c r="D885">
        <v>0</v>
      </c>
      <c r="E885">
        <v>0</v>
      </c>
      <c r="F885">
        <v>0</v>
      </c>
      <c r="G885">
        <v>0</v>
      </c>
      <c r="H885">
        <v>981.06</v>
      </c>
      <c r="I885" t="s">
        <v>17222</v>
      </c>
      <c r="J885" t="s">
        <v>190</v>
      </c>
      <c r="K885">
        <v>0</v>
      </c>
      <c r="L885" s="83">
        <v>43306</v>
      </c>
      <c r="M885">
        <v>0</v>
      </c>
      <c r="N885">
        <v>374689107</v>
      </c>
      <c r="O885">
        <v>2369226</v>
      </c>
    </row>
    <row r="886" spans="1:15" x14ac:dyDescent="0.2">
      <c r="A886" t="s">
        <v>17997</v>
      </c>
      <c r="B886" t="s">
        <v>17997</v>
      </c>
      <c r="C886">
        <v>5</v>
      </c>
      <c r="D886">
        <v>0</v>
      </c>
      <c r="E886">
        <v>0</v>
      </c>
      <c r="F886">
        <v>0</v>
      </c>
      <c r="G886">
        <v>0</v>
      </c>
      <c r="H886" s="45">
        <v>-10969.76</v>
      </c>
      <c r="I886" t="s">
        <v>210</v>
      </c>
      <c r="J886" t="s">
        <v>164</v>
      </c>
      <c r="K886">
        <v>0</v>
      </c>
      <c r="L886" s="83">
        <v>43306</v>
      </c>
      <c r="M886">
        <v>0</v>
      </c>
    </row>
    <row r="887" spans="1:15" x14ac:dyDescent="0.2">
      <c r="A887" t="s">
        <v>17998</v>
      </c>
      <c r="B887" t="s">
        <v>17998</v>
      </c>
      <c r="C887">
        <v>39.5</v>
      </c>
      <c r="D887">
        <v>0</v>
      </c>
      <c r="E887">
        <v>0</v>
      </c>
      <c r="F887">
        <v>0</v>
      </c>
      <c r="G887">
        <v>0</v>
      </c>
      <c r="H887" s="45">
        <v>-3597.52</v>
      </c>
      <c r="I887" t="s">
        <v>7560</v>
      </c>
      <c r="J887" t="s">
        <v>713</v>
      </c>
      <c r="K887">
        <v>0</v>
      </c>
      <c r="L887" s="83">
        <v>43306</v>
      </c>
      <c r="M887">
        <v>0</v>
      </c>
    </row>
    <row r="888" spans="1:15" x14ac:dyDescent="0.2">
      <c r="A888" t="s">
        <v>17999</v>
      </c>
      <c r="B888" t="s">
        <v>2472</v>
      </c>
      <c r="C888">
        <v>89.91</v>
      </c>
      <c r="D888">
        <v>0</v>
      </c>
      <c r="E888">
        <v>0</v>
      </c>
      <c r="F888">
        <v>0</v>
      </c>
      <c r="G888">
        <v>0</v>
      </c>
      <c r="H888" s="45">
        <v>-1659.09</v>
      </c>
      <c r="I888" t="s">
        <v>17222</v>
      </c>
      <c r="J888" t="s">
        <v>190</v>
      </c>
      <c r="K888">
        <v>0</v>
      </c>
      <c r="L888" s="83">
        <v>43306</v>
      </c>
      <c r="M888">
        <v>0</v>
      </c>
      <c r="N888" t="s">
        <v>2570</v>
      </c>
      <c r="O888">
        <v>2937667</v>
      </c>
    </row>
    <row r="889" spans="1:15" x14ac:dyDescent="0.2">
      <c r="A889" t="s">
        <v>18000</v>
      </c>
      <c r="B889" t="s">
        <v>2106</v>
      </c>
      <c r="C889">
        <v>172.53</v>
      </c>
      <c r="D889">
        <v>0</v>
      </c>
      <c r="E889">
        <v>0</v>
      </c>
      <c r="F889">
        <v>0</v>
      </c>
      <c r="G889">
        <v>0</v>
      </c>
      <c r="H889" s="45">
        <v>1949.43</v>
      </c>
      <c r="I889" t="s">
        <v>17222</v>
      </c>
      <c r="J889" t="s">
        <v>190</v>
      </c>
      <c r="K889">
        <v>0</v>
      </c>
      <c r="L889" s="83">
        <v>43306</v>
      </c>
      <c r="M889">
        <v>0</v>
      </c>
      <c r="N889">
        <v>942622200</v>
      </c>
      <c r="O889">
        <v>2943039</v>
      </c>
    </row>
    <row r="890" spans="1:15" x14ac:dyDescent="0.2">
      <c r="A890" t="s">
        <v>18001</v>
      </c>
      <c r="B890" t="s">
        <v>1051</v>
      </c>
      <c r="C890">
        <v>33.049999999999997</v>
      </c>
      <c r="D890">
        <v>0</v>
      </c>
      <c r="E890">
        <v>0</v>
      </c>
      <c r="F890">
        <v>0</v>
      </c>
      <c r="G890">
        <v>0</v>
      </c>
      <c r="H890">
        <v>-142.06</v>
      </c>
      <c r="I890" t="s">
        <v>17222</v>
      </c>
      <c r="J890" t="s">
        <v>190</v>
      </c>
      <c r="K890">
        <v>0</v>
      </c>
      <c r="L890" s="83">
        <v>43306</v>
      </c>
      <c r="M890">
        <v>0</v>
      </c>
      <c r="N890">
        <v>624756102</v>
      </c>
      <c r="O890">
        <v>2609717</v>
      </c>
    </row>
    <row r="891" spans="1:15" x14ac:dyDescent="0.2">
      <c r="A891" t="s">
        <v>18002</v>
      </c>
      <c r="B891" t="s">
        <v>6045</v>
      </c>
      <c r="C891">
        <v>151.63499999999999</v>
      </c>
      <c r="D891">
        <v>0</v>
      </c>
      <c r="E891">
        <v>0</v>
      </c>
      <c r="F891">
        <v>0</v>
      </c>
      <c r="G891">
        <v>0</v>
      </c>
      <c r="H891">
        <v>-699.81</v>
      </c>
      <c r="I891" t="s">
        <v>17222</v>
      </c>
      <c r="J891" t="s">
        <v>190</v>
      </c>
      <c r="K891">
        <v>0</v>
      </c>
      <c r="L891" s="83">
        <v>43306</v>
      </c>
      <c r="M891">
        <v>0</v>
      </c>
      <c r="N891" t="s">
        <v>6060</v>
      </c>
      <c r="O891">
        <v>2456612</v>
      </c>
    </row>
    <row r="892" spans="1:15" x14ac:dyDescent="0.2">
      <c r="A892" t="s">
        <v>18003</v>
      </c>
      <c r="B892" t="s">
        <v>11352</v>
      </c>
      <c r="C892">
        <v>16.89</v>
      </c>
      <c r="D892" s="45">
        <v>2386</v>
      </c>
      <c r="E892" s="45">
        <v>40299.54</v>
      </c>
      <c r="F892">
        <v>0.09</v>
      </c>
      <c r="G892" s="45">
        <v>2534.86</v>
      </c>
      <c r="H892" s="45">
        <v>6017.86</v>
      </c>
      <c r="I892" t="s">
        <v>17222</v>
      </c>
      <c r="J892" t="s">
        <v>190</v>
      </c>
      <c r="K892">
        <v>15.34</v>
      </c>
      <c r="L892" s="83">
        <v>43306</v>
      </c>
      <c r="M892">
        <v>16.489999999999998</v>
      </c>
      <c r="N892" t="s">
        <v>11407</v>
      </c>
      <c r="O892" t="s">
        <v>11408</v>
      </c>
    </row>
    <row r="893" spans="1:15" x14ac:dyDescent="0.2">
      <c r="A893" t="s">
        <v>18004</v>
      </c>
      <c r="B893" t="s">
        <v>1834</v>
      </c>
      <c r="C893">
        <v>41.75</v>
      </c>
      <c r="D893" s="45">
        <v>6257</v>
      </c>
      <c r="E893" s="45">
        <v>261229.75</v>
      </c>
      <c r="F893">
        <v>0.56999999999999995</v>
      </c>
      <c r="G893" s="45">
        <v>2171</v>
      </c>
      <c r="H893" s="45">
        <v>2146.27</v>
      </c>
      <c r="I893" t="s">
        <v>17222</v>
      </c>
      <c r="J893" t="s">
        <v>190</v>
      </c>
      <c r="K893">
        <v>5.24</v>
      </c>
      <c r="L893" s="83">
        <v>43306</v>
      </c>
      <c r="M893">
        <v>41.61</v>
      </c>
      <c r="N893">
        <v>781846209</v>
      </c>
      <c r="O893">
        <v>2966876</v>
      </c>
    </row>
    <row r="894" spans="1:15" x14ac:dyDescent="0.2">
      <c r="A894" t="s">
        <v>18005</v>
      </c>
      <c r="B894" t="s">
        <v>18006</v>
      </c>
      <c r="C894">
        <v>88.55</v>
      </c>
      <c r="D894">
        <v>0</v>
      </c>
      <c r="E894">
        <v>0</v>
      </c>
      <c r="F894">
        <v>0</v>
      </c>
      <c r="G894">
        <v>0</v>
      </c>
      <c r="H894">
        <v>500.9</v>
      </c>
      <c r="I894" t="s">
        <v>17222</v>
      </c>
      <c r="J894" t="s">
        <v>190</v>
      </c>
      <c r="K894">
        <v>0</v>
      </c>
      <c r="L894" s="83">
        <v>43306</v>
      </c>
      <c r="M894">
        <v>0</v>
      </c>
      <c r="N894">
        <v>136375102</v>
      </c>
      <c r="O894">
        <v>2210959</v>
      </c>
    </row>
    <row r="895" spans="1:15" x14ac:dyDescent="0.2">
      <c r="A895" t="s">
        <v>18007</v>
      </c>
      <c r="B895" t="s">
        <v>2478</v>
      </c>
      <c r="C895">
        <v>51.7</v>
      </c>
      <c r="D895">
        <v>0</v>
      </c>
      <c r="E895">
        <v>0</v>
      </c>
      <c r="F895">
        <v>0</v>
      </c>
      <c r="G895">
        <v>0</v>
      </c>
      <c r="H895" s="45">
        <v>1898.09</v>
      </c>
      <c r="I895" t="s">
        <v>17222</v>
      </c>
      <c r="J895" t="s">
        <v>190</v>
      </c>
      <c r="K895">
        <v>0</v>
      </c>
      <c r="L895" s="83">
        <v>43306</v>
      </c>
      <c r="M895">
        <v>0</v>
      </c>
      <c r="N895">
        <v>292562105</v>
      </c>
      <c r="O895">
        <v>2273446</v>
      </c>
    </row>
    <row r="896" spans="1:15" x14ac:dyDescent="0.2">
      <c r="A896" t="s">
        <v>18008</v>
      </c>
      <c r="B896" t="s">
        <v>1825</v>
      </c>
      <c r="C896">
        <v>96.62</v>
      </c>
      <c r="D896">
        <v>0</v>
      </c>
      <c r="E896">
        <v>0</v>
      </c>
      <c r="F896">
        <v>0</v>
      </c>
      <c r="G896">
        <v>0</v>
      </c>
      <c r="H896">
        <v>-356.66</v>
      </c>
      <c r="I896" t="s">
        <v>17222</v>
      </c>
      <c r="J896" t="s">
        <v>190</v>
      </c>
      <c r="K896">
        <v>0</v>
      </c>
      <c r="L896" s="83">
        <v>43306</v>
      </c>
      <c r="M896">
        <v>0</v>
      </c>
      <c r="N896" t="s">
        <v>177</v>
      </c>
      <c r="O896" t="s">
        <v>1906</v>
      </c>
    </row>
    <row r="897" spans="1:15" x14ac:dyDescent="0.2">
      <c r="A897" t="s">
        <v>17949</v>
      </c>
      <c r="B897" t="s">
        <v>2311</v>
      </c>
      <c r="C897">
        <v>43.47</v>
      </c>
      <c r="D897">
        <v>0</v>
      </c>
      <c r="E897">
        <v>0</v>
      </c>
      <c r="F897">
        <v>0</v>
      </c>
      <c r="G897">
        <v>0</v>
      </c>
      <c r="H897" s="45">
        <v>-3552.04</v>
      </c>
      <c r="I897" t="s">
        <v>17573</v>
      </c>
      <c r="J897" t="s">
        <v>200</v>
      </c>
      <c r="K897">
        <v>0</v>
      </c>
      <c r="L897" s="83">
        <v>43306</v>
      </c>
      <c r="M897">
        <v>0</v>
      </c>
      <c r="N897">
        <v>2535300</v>
      </c>
      <c r="O897">
        <v>2002918</v>
      </c>
    </row>
    <row r="898" spans="1:15" x14ac:dyDescent="0.2">
      <c r="A898" t="s">
        <v>17902</v>
      </c>
      <c r="B898" t="s">
        <v>8126</v>
      </c>
      <c r="C898">
        <v>45.33</v>
      </c>
      <c r="D898">
        <v>0</v>
      </c>
      <c r="E898">
        <v>0</v>
      </c>
      <c r="F898">
        <v>0</v>
      </c>
      <c r="G898">
        <v>0</v>
      </c>
      <c r="H898" s="45">
        <v>-59861.47</v>
      </c>
      <c r="I898" t="s">
        <v>17573</v>
      </c>
      <c r="J898" t="s">
        <v>200</v>
      </c>
      <c r="K898">
        <v>0</v>
      </c>
      <c r="L898" s="83">
        <v>43306</v>
      </c>
      <c r="M898">
        <v>0</v>
      </c>
      <c r="N898" t="s">
        <v>177</v>
      </c>
      <c r="O898" t="s">
        <v>7589</v>
      </c>
    </row>
    <row r="899" spans="1:15" x14ac:dyDescent="0.2">
      <c r="A899" t="s">
        <v>17953</v>
      </c>
      <c r="B899" t="s">
        <v>2465</v>
      </c>
      <c r="C899">
        <v>184.09</v>
      </c>
      <c r="D899">
        <v>0</v>
      </c>
      <c r="E899">
        <v>0</v>
      </c>
      <c r="F899">
        <v>0</v>
      </c>
      <c r="G899">
        <v>0</v>
      </c>
      <c r="H899" s="45">
        <v>1253.78</v>
      </c>
      <c r="I899" t="s">
        <v>17573</v>
      </c>
      <c r="J899" t="s">
        <v>169</v>
      </c>
      <c r="K899">
        <v>0</v>
      </c>
      <c r="L899" s="83">
        <v>43306</v>
      </c>
      <c r="M899">
        <v>0</v>
      </c>
      <c r="N899" t="s">
        <v>177</v>
      </c>
      <c r="O899" t="s">
        <v>2513</v>
      </c>
    </row>
    <row r="900" spans="1:15" x14ac:dyDescent="0.2">
      <c r="A900" t="s">
        <v>17910</v>
      </c>
      <c r="B900" t="s">
        <v>587</v>
      </c>
      <c r="C900">
        <v>63.65</v>
      </c>
      <c r="D900">
        <v>0</v>
      </c>
      <c r="E900">
        <v>0</v>
      </c>
      <c r="F900">
        <v>0</v>
      </c>
      <c r="G900">
        <v>0</v>
      </c>
      <c r="H900" s="45">
        <v>-30010.06</v>
      </c>
      <c r="I900" t="s">
        <v>17573</v>
      </c>
      <c r="J900" t="s">
        <v>190</v>
      </c>
      <c r="K900">
        <v>0</v>
      </c>
      <c r="L900" s="83">
        <v>43306</v>
      </c>
      <c r="M900">
        <v>0</v>
      </c>
      <c r="N900">
        <v>11659109</v>
      </c>
      <c r="O900">
        <v>2012605</v>
      </c>
    </row>
    <row r="901" spans="1:15" x14ac:dyDescent="0.2">
      <c r="A901" t="s">
        <v>17929</v>
      </c>
      <c r="B901" t="s">
        <v>1798</v>
      </c>
      <c r="C901">
        <v>85.43</v>
      </c>
      <c r="D901">
        <v>0</v>
      </c>
      <c r="E901">
        <v>0</v>
      </c>
      <c r="F901">
        <v>0</v>
      </c>
      <c r="G901">
        <v>0</v>
      </c>
      <c r="H901" s="45">
        <v>-4521.09</v>
      </c>
      <c r="I901" t="s">
        <v>17573</v>
      </c>
      <c r="J901" t="s">
        <v>190</v>
      </c>
      <c r="K901">
        <v>0</v>
      </c>
      <c r="L901" s="83">
        <v>43306</v>
      </c>
      <c r="M901">
        <v>0</v>
      </c>
      <c r="N901" t="s">
        <v>177</v>
      </c>
      <c r="O901" t="s">
        <v>1870</v>
      </c>
    </row>
    <row r="902" spans="1:15" x14ac:dyDescent="0.2">
      <c r="A902" t="s">
        <v>17996</v>
      </c>
      <c r="B902" t="s">
        <v>2592</v>
      </c>
      <c r="C902">
        <v>46.08</v>
      </c>
      <c r="D902">
        <v>0</v>
      </c>
      <c r="E902">
        <v>0</v>
      </c>
      <c r="F902">
        <v>0</v>
      </c>
      <c r="G902">
        <v>0</v>
      </c>
      <c r="H902" s="45">
        <v>-7304.76</v>
      </c>
      <c r="I902" t="s">
        <v>17630</v>
      </c>
      <c r="J902" t="s">
        <v>190</v>
      </c>
      <c r="K902">
        <v>0</v>
      </c>
      <c r="L902" s="83">
        <v>43306</v>
      </c>
      <c r="M902">
        <v>0</v>
      </c>
      <c r="N902">
        <v>46224101</v>
      </c>
      <c r="O902">
        <v>2060370</v>
      </c>
    </row>
    <row r="903" spans="1:15" x14ac:dyDescent="0.2">
      <c r="A903" t="s">
        <v>17987</v>
      </c>
      <c r="B903" t="s">
        <v>111</v>
      </c>
      <c r="C903">
        <v>72.900000000000006</v>
      </c>
      <c r="D903">
        <v>0</v>
      </c>
      <c r="E903">
        <v>0</v>
      </c>
      <c r="F903">
        <v>0</v>
      </c>
      <c r="G903">
        <v>0</v>
      </c>
      <c r="H903" s="45">
        <v>-4888.41</v>
      </c>
      <c r="I903" t="s">
        <v>17573</v>
      </c>
      <c r="J903" t="s">
        <v>164</v>
      </c>
      <c r="K903">
        <v>0</v>
      </c>
      <c r="L903" s="83">
        <v>43306</v>
      </c>
      <c r="M903">
        <v>0</v>
      </c>
      <c r="N903">
        <v>35290105</v>
      </c>
      <c r="O903">
        <v>2468844</v>
      </c>
    </row>
    <row r="904" spans="1:15" x14ac:dyDescent="0.2">
      <c r="A904" t="s">
        <v>17924</v>
      </c>
      <c r="B904" t="s">
        <v>3992</v>
      </c>
      <c r="C904">
        <v>20</v>
      </c>
      <c r="D904">
        <v>0</v>
      </c>
      <c r="E904">
        <v>0</v>
      </c>
      <c r="F904">
        <v>0</v>
      </c>
      <c r="G904">
        <v>0</v>
      </c>
      <c r="H904" s="45">
        <v>-13836.41</v>
      </c>
      <c r="I904" t="s">
        <v>17573</v>
      </c>
      <c r="J904" t="s">
        <v>186</v>
      </c>
      <c r="K904">
        <v>0</v>
      </c>
      <c r="L904" s="83">
        <v>43306</v>
      </c>
      <c r="M904">
        <v>0</v>
      </c>
      <c r="N904" t="s">
        <v>4014</v>
      </c>
      <c r="O904" t="s">
        <v>4015</v>
      </c>
    </row>
    <row r="905" spans="1:15" x14ac:dyDescent="0.2">
      <c r="A905" t="s">
        <v>17940</v>
      </c>
      <c r="B905" t="s">
        <v>6365</v>
      </c>
      <c r="C905">
        <v>64</v>
      </c>
      <c r="D905">
        <v>0</v>
      </c>
      <c r="E905">
        <v>0</v>
      </c>
      <c r="F905">
        <v>0</v>
      </c>
      <c r="G905">
        <v>0</v>
      </c>
      <c r="H905" s="45">
        <v>-7455.8</v>
      </c>
      <c r="I905" t="s">
        <v>17573</v>
      </c>
      <c r="J905" t="s">
        <v>200</v>
      </c>
      <c r="K905">
        <v>0</v>
      </c>
      <c r="L905" s="83">
        <v>43306</v>
      </c>
      <c r="M905">
        <v>0</v>
      </c>
      <c r="N905" t="s">
        <v>6403</v>
      </c>
      <c r="O905">
        <v>2200552</v>
      </c>
    </row>
    <row r="906" spans="1:15" x14ac:dyDescent="0.2">
      <c r="A906" t="s">
        <v>17930</v>
      </c>
      <c r="B906" t="s">
        <v>308</v>
      </c>
      <c r="C906">
        <v>38.83</v>
      </c>
      <c r="D906">
        <v>0</v>
      </c>
      <c r="E906">
        <v>0</v>
      </c>
      <c r="F906">
        <v>0</v>
      </c>
      <c r="G906">
        <v>0</v>
      </c>
      <c r="H906" s="45">
        <v>5840.12</v>
      </c>
      <c r="I906" t="s">
        <v>17573</v>
      </c>
      <c r="J906" t="s">
        <v>186</v>
      </c>
      <c r="K906">
        <v>0</v>
      </c>
      <c r="L906" s="83">
        <v>43306</v>
      </c>
      <c r="M906">
        <v>0</v>
      </c>
      <c r="N906" t="s">
        <v>309</v>
      </c>
      <c r="O906" t="s">
        <v>310</v>
      </c>
    </row>
    <row r="907" spans="1:15" x14ac:dyDescent="0.2">
      <c r="A907" t="s">
        <v>17941</v>
      </c>
      <c r="B907" t="s">
        <v>17742</v>
      </c>
      <c r="C907">
        <v>42.75</v>
      </c>
      <c r="D907">
        <v>0</v>
      </c>
      <c r="E907">
        <v>0</v>
      </c>
      <c r="F907">
        <v>0</v>
      </c>
      <c r="G907">
        <v>0</v>
      </c>
      <c r="H907" s="45">
        <v>20622.45</v>
      </c>
      <c r="I907" t="s">
        <v>17573</v>
      </c>
      <c r="J907" t="s">
        <v>190</v>
      </c>
      <c r="K907">
        <v>0</v>
      </c>
      <c r="L907" s="83">
        <v>43306</v>
      </c>
      <c r="M907">
        <v>0</v>
      </c>
      <c r="N907" t="s">
        <v>17743</v>
      </c>
      <c r="O907" t="s">
        <v>17744</v>
      </c>
    </row>
    <row r="908" spans="1:15" x14ac:dyDescent="0.2">
      <c r="A908" t="s">
        <v>17933</v>
      </c>
      <c r="B908" t="s">
        <v>4322</v>
      </c>
      <c r="C908">
        <v>35.39</v>
      </c>
      <c r="D908">
        <v>0</v>
      </c>
      <c r="E908">
        <v>0</v>
      </c>
      <c r="F908">
        <v>0</v>
      </c>
      <c r="G908">
        <v>0</v>
      </c>
      <c r="H908" s="45">
        <v>4420.82</v>
      </c>
      <c r="I908" t="s">
        <v>17573</v>
      </c>
      <c r="J908" t="s">
        <v>200</v>
      </c>
      <c r="K908">
        <v>0</v>
      </c>
      <c r="L908" s="83">
        <v>43306</v>
      </c>
      <c r="M908">
        <v>0</v>
      </c>
      <c r="N908">
        <v>103304101</v>
      </c>
      <c r="O908">
        <v>2117232</v>
      </c>
    </row>
    <row r="909" spans="1:15" x14ac:dyDescent="0.2">
      <c r="A909" t="s">
        <v>17959</v>
      </c>
      <c r="B909" t="s">
        <v>7781</v>
      </c>
      <c r="C909">
        <v>90.8</v>
      </c>
      <c r="D909">
        <v>0</v>
      </c>
      <c r="E909">
        <v>0</v>
      </c>
      <c r="F909">
        <v>0</v>
      </c>
      <c r="G909">
        <v>0</v>
      </c>
      <c r="H909" s="45">
        <v>-8887.07</v>
      </c>
      <c r="I909" t="s">
        <v>17573</v>
      </c>
      <c r="J909" t="s">
        <v>186</v>
      </c>
      <c r="K909">
        <v>0</v>
      </c>
      <c r="L909" s="83">
        <v>43306</v>
      </c>
      <c r="M909">
        <v>0</v>
      </c>
      <c r="N909" t="s">
        <v>7809</v>
      </c>
      <c r="O909">
        <v>2420316</v>
      </c>
    </row>
    <row r="910" spans="1:15" x14ac:dyDescent="0.2">
      <c r="A910" t="s">
        <v>17961</v>
      </c>
      <c r="B910" t="s">
        <v>302</v>
      </c>
      <c r="C910">
        <v>90.15</v>
      </c>
      <c r="D910">
        <v>0</v>
      </c>
      <c r="E910">
        <v>0</v>
      </c>
      <c r="F910">
        <v>0</v>
      </c>
      <c r="G910">
        <v>0</v>
      </c>
      <c r="H910">
        <v>255.8</v>
      </c>
      <c r="I910" t="s">
        <v>17573</v>
      </c>
      <c r="J910" t="s">
        <v>169</v>
      </c>
      <c r="K910">
        <v>0</v>
      </c>
      <c r="L910" s="83">
        <v>43306</v>
      </c>
      <c r="M910">
        <v>0</v>
      </c>
      <c r="N910">
        <v>151020104</v>
      </c>
      <c r="O910">
        <v>2182348</v>
      </c>
    </row>
    <row r="911" spans="1:15" x14ac:dyDescent="0.2">
      <c r="A911" t="s">
        <v>17908</v>
      </c>
      <c r="B911" t="s">
        <v>2388</v>
      </c>
      <c r="C911">
        <v>44.17</v>
      </c>
      <c r="D911">
        <v>0</v>
      </c>
      <c r="E911">
        <v>0</v>
      </c>
      <c r="F911">
        <v>0</v>
      </c>
      <c r="G911">
        <v>0</v>
      </c>
      <c r="H911" s="45">
        <v>-50255.22</v>
      </c>
      <c r="I911" t="s">
        <v>17573</v>
      </c>
      <c r="J911" t="s">
        <v>190</v>
      </c>
      <c r="K911">
        <v>0</v>
      </c>
      <c r="L911" s="83">
        <v>43306</v>
      </c>
      <c r="M911">
        <v>0</v>
      </c>
      <c r="N911" t="s">
        <v>2434</v>
      </c>
      <c r="O911">
        <v>2496384</v>
      </c>
    </row>
    <row r="912" spans="1:15" x14ac:dyDescent="0.2">
      <c r="A912" t="s">
        <v>17967</v>
      </c>
      <c r="B912" t="s">
        <v>841</v>
      </c>
      <c r="C912">
        <v>35.08</v>
      </c>
      <c r="D912">
        <v>0</v>
      </c>
      <c r="E912">
        <v>0</v>
      </c>
      <c r="F912">
        <v>0</v>
      </c>
      <c r="G912">
        <v>0</v>
      </c>
      <c r="H912" s="45">
        <v>11064.28</v>
      </c>
      <c r="I912" t="s">
        <v>17573</v>
      </c>
      <c r="J912" t="s">
        <v>200</v>
      </c>
      <c r="K912">
        <v>0</v>
      </c>
      <c r="L912" s="83">
        <v>43306</v>
      </c>
      <c r="M912">
        <v>0</v>
      </c>
      <c r="N912" t="s">
        <v>934</v>
      </c>
      <c r="O912">
        <v>2044545</v>
      </c>
    </row>
    <row r="913" spans="1:15" x14ac:dyDescent="0.2">
      <c r="A913" t="s">
        <v>17914</v>
      </c>
      <c r="B913" t="s">
        <v>128</v>
      </c>
      <c r="C913">
        <v>433.66</v>
      </c>
      <c r="D913">
        <v>0</v>
      </c>
      <c r="E913">
        <v>0</v>
      </c>
      <c r="F913">
        <v>0</v>
      </c>
      <c r="G913">
        <v>0</v>
      </c>
      <c r="H913" s="45">
        <v>-15055.58</v>
      </c>
      <c r="I913" t="s">
        <v>17573</v>
      </c>
      <c r="J913" t="s">
        <v>200</v>
      </c>
      <c r="K913">
        <v>0</v>
      </c>
      <c r="L913" s="83">
        <v>43306</v>
      </c>
      <c r="M913">
        <v>0</v>
      </c>
      <c r="N913">
        <v>169656105</v>
      </c>
      <c r="O913" t="s">
        <v>818</v>
      </c>
    </row>
    <row r="914" spans="1:15" x14ac:dyDescent="0.2">
      <c r="A914" t="s">
        <v>17962</v>
      </c>
      <c r="B914" t="s">
        <v>9365</v>
      </c>
      <c r="C914">
        <v>25</v>
      </c>
      <c r="D914">
        <v>0</v>
      </c>
      <c r="E914">
        <v>0</v>
      </c>
      <c r="F914">
        <v>0</v>
      </c>
      <c r="G914">
        <v>0</v>
      </c>
      <c r="H914" s="45">
        <v>1810.1</v>
      </c>
      <c r="I914" t="s">
        <v>17573</v>
      </c>
      <c r="J914" t="s">
        <v>186</v>
      </c>
      <c r="K914">
        <v>0</v>
      </c>
      <c r="L914" s="83">
        <v>43306</v>
      </c>
      <c r="M914">
        <v>0</v>
      </c>
      <c r="N914" t="s">
        <v>9395</v>
      </c>
      <c r="O914" t="s">
        <v>9396</v>
      </c>
    </row>
    <row r="915" spans="1:15" x14ac:dyDescent="0.2">
      <c r="A915" t="s">
        <v>17974</v>
      </c>
      <c r="B915" t="s">
        <v>6610</v>
      </c>
      <c r="C915">
        <v>41.53</v>
      </c>
      <c r="D915">
        <v>0</v>
      </c>
      <c r="E915">
        <v>0</v>
      </c>
      <c r="F915">
        <v>0</v>
      </c>
      <c r="G915">
        <v>0</v>
      </c>
      <c r="H915" s="45">
        <v>-1349.48</v>
      </c>
      <c r="I915" t="s">
        <v>17573</v>
      </c>
      <c r="J915" t="s">
        <v>186</v>
      </c>
      <c r="K915">
        <v>0</v>
      </c>
      <c r="L915" s="83">
        <v>43306</v>
      </c>
      <c r="M915">
        <v>0</v>
      </c>
      <c r="N915">
        <v>197236102</v>
      </c>
      <c r="O915">
        <v>2176608</v>
      </c>
    </row>
    <row r="916" spans="1:15" x14ac:dyDescent="0.2">
      <c r="A916" t="s">
        <v>17943</v>
      </c>
      <c r="B916" t="s">
        <v>997</v>
      </c>
      <c r="C916">
        <v>71.45</v>
      </c>
      <c r="D916">
        <v>0</v>
      </c>
      <c r="E916">
        <v>0</v>
      </c>
      <c r="F916">
        <v>0</v>
      </c>
      <c r="G916">
        <v>0</v>
      </c>
      <c r="H916">
        <v>-894.11</v>
      </c>
      <c r="I916" t="s">
        <v>17573</v>
      </c>
      <c r="J916" t="s">
        <v>182</v>
      </c>
      <c r="K916">
        <v>0</v>
      </c>
      <c r="L916" s="83">
        <v>43306</v>
      </c>
      <c r="M916">
        <v>0</v>
      </c>
      <c r="N916" t="s">
        <v>1274</v>
      </c>
      <c r="O916">
        <v>2685717</v>
      </c>
    </row>
    <row r="917" spans="1:15" x14ac:dyDescent="0.2">
      <c r="A917" t="s">
        <v>17909</v>
      </c>
      <c r="B917" t="s">
        <v>1330</v>
      </c>
      <c r="C917">
        <v>111.03</v>
      </c>
      <c r="D917">
        <v>0</v>
      </c>
      <c r="E917">
        <v>0</v>
      </c>
      <c r="F917">
        <v>0</v>
      </c>
      <c r="G917">
        <v>0</v>
      </c>
      <c r="H917" s="45">
        <v>24305.02</v>
      </c>
      <c r="I917" t="s">
        <v>17573</v>
      </c>
      <c r="J917" t="s">
        <v>200</v>
      </c>
      <c r="K917">
        <v>0</v>
      </c>
      <c r="L917" s="83">
        <v>43306</v>
      </c>
      <c r="M917">
        <v>0</v>
      </c>
      <c r="N917">
        <v>243537107</v>
      </c>
      <c r="O917">
        <v>2267278</v>
      </c>
    </row>
    <row r="918" spans="1:15" x14ac:dyDescent="0.2">
      <c r="A918" t="s">
        <v>17925</v>
      </c>
      <c r="B918" t="s">
        <v>1002</v>
      </c>
      <c r="C918">
        <v>69.58</v>
      </c>
      <c r="D918">
        <v>0</v>
      </c>
      <c r="E918">
        <v>0</v>
      </c>
      <c r="F918">
        <v>0</v>
      </c>
      <c r="G918">
        <v>0</v>
      </c>
      <c r="H918" s="45">
        <v>2606.5100000000002</v>
      </c>
      <c r="I918" t="s">
        <v>17573</v>
      </c>
      <c r="J918" t="s">
        <v>200</v>
      </c>
      <c r="K918">
        <v>0</v>
      </c>
      <c r="L918" s="83">
        <v>43306</v>
      </c>
      <c r="M918">
        <v>0</v>
      </c>
      <c r="N918">
        <v>265504100</v>
      </c>
      <c r="O918" t="s">
        <v>1453</v>
      </c>
    </row>
    <row r="919" spans="1:15" x14ac:dyDescent="0.2">
      <c r="A919" t="s">
        <v>17970</v>
      </c>
      <c r="B919" t="s">
        <v>16142</v>
      </c>
      <c r="C919">
        <v>31</v>
      </c>
      <c r="D919">
        <v>0</v>
      </c>
      <c r="E919">
        <v>0</v>
      </c>
      <c r="F919">
        <v>0</v>
      </c>
      <c r="G919">
        <v>0</v>
      </c>
      <c r="H919" s="45">
        <v>-32652.81</v>
      </c>
      <c r="I919" t="s">
        <v>17573</v>
      </c>
      <c r="J919" t="s">
        <v>186</v>
      </c>
      <c r="K919">
        <v>0</v>
      </c>
      <c r="L919" s="83">
        <v>43306</v>
      </c>
      <c r="M919">
        <v>0</v>
      </c>
      <c r="N919" t="s">
        <v>16181</v>
      </c>
      <c r="O919" t="s">
        <v>16182</v>
      </c>
    </row>
    <row r="920" spans="1:15" x14ac:dyDescent="0.2">
      <c r="A920" t="s">
        <v>17927</v>
      </c>
      <c r="B920" t="s">
        <v>1005</v>
      </c>
      <c r="C920">
        <v>49.85</v>
      </c>
      <c r="D920">
        <v>0</v>
      </c>
      <c r="E920">
        <v>0</v>
      </c>
      <c r="F920">
        <v>0</v>
      </c>
      <c r="G920">
        <v>0</v>
      </c>
      <c r="H920" s="45">
        <v>12682.97</v>
      </c>
      <c r="I920" t="s">
        <v>17573</v>
      </c>
      <c r="J920" t="s">
        <v>182</v>
      </c>
      <c r="K920">
        <v>0</v>
      </c>
      <c r="L920" s="83">
        <v>43306</v>
      </c>
      <c r="M920">
        <v>0</v>
      </c>
      <c r="N920" t="s">
        <v>1297</v>
      </c>
      <c r="O920">
        <v>2319414</v>
      </c>
    </row>
    <row r="921" spans="1:15" x14ac:dyDescent="0.2">
      <c r="A921" t="s">
        <v>17964</v>
      </c>
      <c r="B921" t="s">
        <v>4325</v>
      </c>
      <c r="C921">
        <v>141.87</v>
      </c>
      <c r="D921">
        <v>0</v>
      </c>
      <c r="E921">
        <v>0</v>
      </c>
      <c r="F921">
        <v>0</v>
      </c>
      <c r="G921">
        <v>0</v>
      </c>
      <c r="H921" s="45">
        <v>-13214.05</v>
      </c>
      <c r="I921" t="s">
        <v>17573</v>
      </c>
      <c r="J921" t="s">
        <v>169</v>
      </c>
      <c r="K921">
        <v>0</v>
      </c>
      <c r="L921" s="83">
        <v>43306</v>
      </c>
      <c r="M921">
        <v>0</v>
      </c>
      <c r="N921" s="84">
        <v>2.8176E+112</v>
      </c>
      <c r="O921">
        <v>2567116</v>
      </c>
    </row>
    <row r="922" spans="1:15" x14ac:dyDescent="0.2">
      <c r="A922" t="s">
        <v>17932</v>
      </c>
      <c r="B922" t="s">
        <v>4335</v>
      </c>
      <c r="C922">
        <v>133.84</v>
      </c>
      <c r="D922">
        <v>0</v>
      </c>
      <c r="E922">
        <v>0</v>
      </c>
      <c r="F922">
        <v>0</v>
      </c>
      <c r="G922">
        <v>0</v>
      </c>
      <c r="H922" s="45">
        <v>-12917.18</v>
      </c>
      <c r="I922" t="s">
        <v>17573</v>
      </c>
      <c r="J922" t="s">
        <v>200</v>
      </c>
      <c r="K922">
        <v>0</v>
      </c>
      <c r="L922" s="83">
        <v>43306</v>
      </c>
      <c r="M922">
        <v>0</v>
      </c>
      <c r="N922" t="s">
        <v>4413</v>
      </c>
      <c r="O922" t="s">
        <v>4414</v>
      </c>
    </row>
    <row r="923" spans="1:15" x14ac:dyDescent="0.2">
      <c r="A923" t="s">
        <v>17966</v>
      </c>
      <c r="B923" t="s">
        <v>2101</v>
      </c>
      <c r="C923">
        <v>56.22</v>
      </c>
      <c r="D923">
        <v>0</v>
      </c>
      <c r="E923">
        <v>0</v>
      </c>
      <c r="F923">
        <v>0</v>
      </c>
      <c r="G923">
        <v>0</v>
      </c>
      <c r="H923" s="45">
        <v>8045.46</v>
      </c>
      <c r="I923" t="s">
        <v>17573</v>
      </c>
      <c r="J923" t="s">
        <v>186</v>
      </c>
      <c r="K923">
        <v>0</v>
      </c>
      <c r="L923" s="83">
        <v>43306</v>
      </c>
      <c r="M923">
        <v>0</v>
      </c>
      <c r="N923" t="s">
        <v>2158</v>
      </c>
      <c r="O923" t="s">
        <v>2159</v>
      </c>
    </row>
    <row r="924" spans="1:15" x14ac:dyDescent="0.2">
      <c r="A924" t="s">
        <v>17903</v>
      </c>
      <c r="B924" t="s">
        <v>2582</v>
      </c>
      <c r="C924">
        <v>52.35</v>
      </c>
      <c r="D924">
        <v>0</v>
      </c>
      <c r="E924">
        <v>0</v>
      </c>
      <c r="F924">
        <v>0</v>
      </c>
      <c r="G924">
        <v>0</v>
      </c>
      <c r="H924" s="45">
        <v>28627.72</v>
      </c>
      <c r="I924" t="s">
        <v>17573</v>
      </c>
      <c r="J924" t="s">
        <v>164</v>
      </c>
      <c r="K924">
        <v>0</v>
      </c>
      <c r="L924" s="83">
        <v>43306</v>
      </c>
      <c r="M924">
        <v>0</v>
      </c>
      <c r="N924">
        <v>336433107</v>
      </c>
      <c r="O924" t="s">
        <v>2636</v>
      </c>
    </row>
    <row r="925" spans="1:15" x14ac:dyDescent="0.2">
      <c r="A925" t="s">
        <v>17918</v>
      </c>
      <c r="B925" t="s">
        <v>2096</v>
      </c>
      <c r="C925">
        <v>68.959999999999994</v>
      </c>
      <c r="D925">
        <v>0</v>
      </c>
      <c r="E925">
        <v>0</v>
      </c>
      <c r="F925">
        <v>0</v>
      </c>
      <c r="G925">
        <v>0</v>
      </c>
      <c r="H925" s="45">
        <v>-15901.76</v>
      </c>
      <c r="I925" t="s">
        <v>17573</v>
      </c>
      <c r="J925" t="s">
        <v>200</v>
      </c>
      <c r="K925">
        <v>0</v>
      </c>
      <c r="L925" s="83">
        <v>43306</v>
      </c>
      <c r="M925">
        <v>0</v>
      </c>
      <c r="N925">
        <v>398905109</v>
      </c>
      <c r="O925">
        <v>2121352</v>
      </c>
    </row>
    <row r="926" spans="1:15" x14ac:dyDescent="0.2">
      <c r="A926" t="s">
        <v>17946</v>
      </c>
      <c r="B926" t="s">
        <v>392</v>
      </c>
      <c r="C926">
        <v>42.3</v>
      </c>
      <c r="D926">
        <v>0</v>
      </c>
      <c r="E926">
        <v>0</v>
      </c>
      <c r="F926">
        <v>0</v>
      </c>
      <c r="G926">
        <v>0</v>
      </c>
      <c r="H926" s="45">
        <v>-4262.79</v>
      </c>
      <c r="I926" t="s">
        <v>17573</v>
      </c>
      <c r="J926" t="s">
        <v>186</v>
      </c>
      <c r="K926">
        <v>0</v>
      </c>
      <c r="L926" s="83">
        <v>43306</v>
      </c>
      <c r="M926">
        <v>0</v>
      </c>
      <c r="N926">
        <v>391416104</v>
      </c>
      <c r="O926" t="s">
        <v>393</v>
      </c>
    </row>
    <row r="927" spans="1:15" x14ac:dyDescent="0.2">
      <c r="A927" t="s">
        <v>17969</v>
      </c>
      <c r="B927" t="s">
        <v>4339</v>
      </c>
      <c r="C927">
        <v>34.28</v>
      </c>
      <c r="D927">
        <v>0</v>
      </c>
      <c r="E927">
        <v>0</v>
      </c>
      <c r="F927">
        <v>0</v>
      </c>
      <c r="G927">
        <v>0</v>
      </c>
      <c r="H927" s="45">
        <v>1783.34</v>
      </c>
      <c r="I927" t="s">
        <v>17573</v>
      </c>
      <c r="J927" t="s">
        <v>190</v>
      </c>
      <c r="K927">
        <v>0</v>
      </c>
      <c r="L927" s="83">
        <v>43306</v>
      </c>
      <c r="M927">
        <v>0</v>
      </c>
      <c r="N927">
        <v>404030108</v>
      </c>
      <c r="O927" t="s">
        <v>4426</v>
      </c>
    </row>
    <row r="928" spans="1:15" x14ac:dyDescent="0.2">
      <c r="A928" t="s">
        <v>17975</v>
      </c>
      <c r="B928" t="s">
        <v>2584</v>
      </c>
      <c r="C928">
        <v>44</v>
      </c>
      <c r="D928">
        <v>0</v>
      </c>
      <c r="E928">
        <v>0</v>
      </c>
      <c r="F928">
        <v>0</v>
      </c>
      <c r="G928">
        <v>0</v>
      </c>
      <c r="H928" s="45">
        <v>55318.78</v>
      </c>
      <c r="I928" t="s">
        <v>17573</v>
      </c>
      <c r="J928" t="s">
        <v>8017</v>
      </c>
      <c r="K928">
        <v>0</v>
      </c>
      <c r="L928" s="83">
        <v>43306</v>
      </c>
      <c r="M928">
        <v>0</v>
      </c>
      <c r="N928" t="s">
        <v>2640</v>
      </c>
      <c r="O928" t="s">
        <v>2641</v>
      </c>
    </row>
    <row r="929" spans="1:15" x14ac:dyDescent="0.2">
      <c r="A929" t="s">
        <v>17912</v>
      </c>
      <c r="B929" t="s">
        <v>284</v>
      </c>
      <c r="C929">
        <v>60.83</v>
      </c>
      <c r="D929">
        <v>0</v>
      </c>
      <c r="E929">
        <v>0</v>
      </c>
      <c r="F929">
        <v>0</v>
      </c>
      <c r="G929">
        <v>0</v>
      </c>
      <c r="H929" s="45">
        <v>-14135.02</v>
      </c>
      <c r="I929" t="s">
        <v>17573</v>
      </c>
      <c r="J929" t="s">
        <v>182</v>
      </c>
      <c r="K929">
        <v>0</v>
      </c>
      <c r="L929" s="83">
        <v>43306</v>
      </c>
      <c r="M929">
        <v>0</v>
      </c>
      <c r="N929">
        <v>423452101</v>
      </c>
      <c r="O929">
        <v>2420101</v>
      </c>
    </row>
    <row r="930" spans="1:15" x14ac:dyDescent="0.2">
      <c r="A930" t="s">
        <v>17973</v>
      </c>
      <c r="B930" t="s">
        <v>2688</v>
      </c>
      <c r="C930">
        <v>21.1</v>
      </c>
      <c r="D930">
        <v>0</v>
      </c>
      <c r="E930">
        <v>0</v>
      </c>
      <c r="F930">
        <v>0</v>
      </c>
      <c r="G930">
        <v>0</v>
      </c>
      <c r="H930" s="45">
        <v>-7097.35</v>
      </c>
      <c r="I930" t="s">
        <v>17573</v>
      </c>
      <c r="J930" t="s">
        <v>186</v>
      </c>
      <c r="K930">
        <v>0</v>
      </c>
      <c r="L930" s="83">
        <v>43306</v>
      </c>
      <c r="M930">
        <v>0</v>
      </c>
      <c r="N930">
        <v>432748101</v>
      </c>
      <c r="O930">
        <v>2365428</v>
      </c>
    </row>
    <row r="931" spans="1:15" x14ac:dyDescent="0.2">
      <c r="A931" t="s">
        <v>17939</v>
      </c>
      <c r="B931" t="s">
        <v>1332</v>
      </c>
      <c r="C931">
        <v>18.649999999999999</v>
      </c>
      <c r="D931">
        <v>0</v>
      </c>
      <c r="E931">
        <v>0</v>
      </c>
      <c r="F931">
        <v>0</v>
      </c>
      <c r="G931">
        <v>0</v>
      </c>
      <c r="H931" s="45">
        <v>7603.1</v>
      </c>
      <c r="I931" t="s">
        <v>17573</v>
      </c>
      <c r="J931" t="s">
        <v>200</v>
      </c>
      <c r="K931">
        <v>0</v>
      </c>
      <c r="L931" s="83">
        <v>43306</v>
      </c>
      <c r="M931">
        <v>0</v>
      </c>
      <c r="N931">
        <v>567908108</v>
      </c>
      <c r="O931">
        <v>2250353</v>
      </c>
    </row>
    <row r="932" spans="1:15" x14ac:dyDescent="0.2">
      <c r="A932" t="s">
        <v>17980</v>
      </c>
      <c r="B932" t="s">
        <v>5399</v>
      </c>
      <c r="C932">
        <v>47.85</v>
      </c>
      <c r="D932">
        <v>0</v>
      </c>
      <c r="E932">
        <v>0</v>
      </c>
      <c r="F932">
        <v>0</v>
      </c>
      <c r="G932">
        <v>0</v>
      </c>
      <c r="H932" s="45">
        <v>-58887.35</v>
      </c>
      <c r="I932" t="s">
        <v>17573</v>
      </c>
      <c r="J932" t="s">
        <v>164</v>
      </c>
      <c r="K932">
        <v>0</v>
      </c>
      <c r="L932" s="83">
        <v>43306</v>
      </c>
      <c r="M932">
        <v>0</v>
      </c>
      <c r="N932" t="s">
        <v>5488</v>
      </c>
      <c r="O932" t="s">
        <v>5489</v>
      </c>
    </row>
    <row r="933" spans="1:15" x14ac:dyDescent="0.2">
      <c r="A933" t="s">
        <v>17922</v>
      </c>
      <c r="B933" t="s">
        <v>2098</v>
      </c>
      <c r="C933">
        <v>27.05</v>
      </c>
      <c r="D933">
        <v>0</v>
      </c>
      <c r="E933">
        <v>0</v>
      </c>
      <c r="F933">
        <v>0</v>
      </c>
      <c r="G933">
        <v>0</v>
      </c>
      <c r="H933" s="45">
        <v>-51542.6</v>
      </c>
      <c r="I933" t="s">
        <v>17573</v>
      </c>
      <c r="J933" t="s">
        <v>182</v>
      </c>
      <c r="K933">
        <v>0</v>
      </c>
      <c r="L933" s="83">
        <v>43306</v>
      </c>
      <c r="M933">
        <v>0</v>
      </c>
      <c r="N933">
        <v>981475106</v>
      </c>
      <c r="O933">
        <v>2469450</v>
      </c>
    </row>
    <row r="934" spans="1:15" x14ac:dyDescent="0.2">
      <c r="A934" t="s">
        <v>17950</v>
      </c>
      <c r="B934" t="s">
        <v>14360</v>
      </c>
      <c r="C934">
        <v>47.68</v>
      </c>
      <c r="D934">
        <v>0</v>
      </c>
      <c r="E934">
        <v>0</v>
      </c>
      <c r="F934">
        <v>0</v>
      </c>
      <c r="G934">
        <v>0</v>
      </c>
      <c r="H934" s="45">
        <v>9011.15</v>
      </c>
      <c r="I934" t="s">
        <v>17573</v>
      </c>
      <c r="J934" t="s">
        <v>164</v>
      </c>
      <c r="K934">
        <v>0</v>
      </c>
      <c r="L934" s="83">
        <v>43306</v>
      </c>
      <c r="M934">
        <v>0</v>
      </c>
      <c r="N934">
        <v>458140100</v>
      </c>
      <c r="O934">
        <v>2463247</v>
      </c>
    </row>
    <row r="935" spans="1:15" x14ac:dyDescent="0.2">
      <c r="A935" t="s">
        <v>17988</v>
      </c>
      <c r="B935" t="s">
        <v>1664</v>
      </c>
      <c r="C935">
        <v>80.16</v>
      </c>
      <c r="D935">
        <v>0</v>
      </c>
      <c r="E935">
        <v>0</v>
      </c>
      <c r="F935">
        <v>0</v>
      </c>
      <c r="G935">
        <v>0</v>
      </c>
      <c r="H935" s="45">
        <v>22117.71</v>
      </c>
      <c r="I935" t="s">
        <v>17630</v>
      </c>
      <c r="J935" t="s">
        <v>200</v>
      </c>
      <c r="K935">
        <v>0</v>
      </c>
      <c r="L935" s="83">
        <v>43306</v>
      </c>
      <c r="M935">
        <v>0</v>
      </c>
      <c r="N935">
        <v>462726100</v>
      </c>
      <c r="O935" t="s">
        <v>1724</v>
      </c>
    </row>
    <row r="936" spans="1:15" x14ac:dyDescent="0.2">
      <c r="A936" t="s">
        <v>17957</v>
      </c>
      <c r="B936" t="s">
        <v>4659</v>
      </c>
      <c r="C936">
        <v>25.82</v>
      </c>
      <c r="D936">
        <v>0</v>
      </c>
      <c r="E936">
        <v>0</v>
      </c>
      <c r="F936">
        <v>0</v>
      </c>
      <c r="G936">
        <v>0</v>
      </c>
      <c r="H936" s="45">
        <v>-1034.9000000000001</v>
      </c>
      <c r="I936" t="s">
        <v>17573</v>
      </c>
      <c r="J936" t="s">
        <v>186</v>
      </c>
      <c r="K936">
        <v>0</v>
      </c>
      <c r="L936" s="83">
        <v>43306</v>
      </c>
      <c r="M936">
        <v>0</v>
      </c>
      <c r="N936" t="s">
        <v>177</v>
      </c>
      <c r="O936" t="s">
        <v>4770</v>
      </c>
    </row>
    <row r="937" spans="1:15" x14ac:dyDescent="0.2">
      <c r="A937" t="s">
        <v>17992</v>
      </c>
      <c r="B937" t="s">
        <v>9288</v>
      </c>
      <c r="C937">
        <v>17.55</v>
      </c>
      <c r="D937">
        <v>0</v>
      </c>
      <c r="E937">
        <v>0</v>
      </c>
      <c r="F937">
        <v>0</v>
      </c>
      <c r="G937">
        <v>0</v>
      </c>
      <c r="H937" s="45">
        <v>-5828.05</v>
      </c>
      <c r="I937" t="s">
        <v>17630</v>
      </c>
      <c r="J937" t="s">
        <v>190</v>
      </c>
      <c r="K937">
        <v>0</v>
      </c>
      <c r="L937" s="83">
        <v>43306</v>
      </c>
      <c r="M937">
        <v>0</v>
      </c>
      <c r="N937">
        <v>477143101</v>
      </c>
      <c r="O937">
        <v>2852760</v>
      </c>
    </row>
    <row r="938" spans="1:15" x14ac:dyDescent="0.2">
      <c r="A938" t="s">
        <v>17991</v>
      </c>
      <c r="B938" t="s">
        <v>7744</v>
      </c>
      <c r="C938">
        <v>17.649999999999999</v>
      </c>
      <c r="D938">
        <v>0</v>
      </c>
      <c r="E938">
        <v>0</v>
      </c>
      <c r="F938">
        <v>0</v>
      </c>
      <c r="G938">
        <v>0</v>
      </c>
      <c r="H938" s="45">
        <v>-6799.98</v>
      </c>
      <c r="I938" t="s">
        <v>17630</v>
      </c>
      <c r="J938" t="s">
        <v>164</v>
      </c>
      <c r="K938">
        <v>0</v>
      </c>
      <c r="L938" s="83">
        <v>43306</v>
      </c>
      <c r="M938">
        <v>0</v>
      </c>
      <c r="N938" t="s">
        <v>7765</v>
      </c>
      <c r="O938" t="s">
        <v>7766</v>
      </c>
    </row>
    <row r="939" spans="1:15" x14ac:dyDescent="0.2">
      <c r="A939" t="s">
        <v>17977</v>
      </c>
      <c r="B939" t="s">
        <v>2486</v>
      </c>
      <c r="C939">
        <v>68.47</v>
      </c>
      <c r="D939">
        <v>0</v>
      </c>
      <c r="E939">
        <v>0</v>
      </c>
      <c r="F939">
        <v>0</v>
      </c>
      <c r="G939">
        <v>0</v>
      </c>
      <c r="H939" s="45">
        <v>22934.04</v>
      </c>
      <c r="I939" t="s">
        <v>17573</v>
      </c>
      <c r="J939" t="s">
        <v>164</v>
      </c>
      <c r="K939">
        <v>0</v>
      </c>
      <c r="L939" s="83">
        <v>43306</v>
      </c>
      <c r="M939">
        <v>0</v>
      </c>
      <c r="N939">
        <v>525327102</v>
      </c>
      <c r="O939" t="s">
        <v>2544</v>
      </c>
    </row>
    <row r="940" spans="1:15" x14ac:dyDescent="0.2">
      <c r="A940" t="s">
        <v>17976</v>
      </c>
      <c r="B940" t="s">
        <v>2842</v>
      </c>
      <c r="C940">
        <v>33.520000000000003</v>
      </c>
      <c r="D940">
        <v>0</v>
      </c>
      <c r="E940">
        <v>0</v>
      </c>
      <c r="F940">
        <v>0</v>
      </c>
      <c r="G940">
        <v>0</v>
      </c>
      <c r="H940" s="45">
        <v>6598.57</v>
      </c>
      <c r="I940" t="s">
        <v>17573</v>
      </c>
      <c r="J940" t="s">
        <v>200</v>
      </c>
      <c r="K940">
        <v>0</v>
      </c>
      <c r="L940" s="83">
        <v>43306</v>
      </c>
      <c r="M940">
        <v>0</v>
      </c>
      <c r="N940">
        <v>501889208</v>
      </c>
      <c r="O940">
        <v>2971029</v>
      </c>
    </row>
    <row r="941" spans="1:15" x14ac:dyDescent="0.2">
      <c r="A941" t="s">
        <v>17960</v>
      </c>
      <c r="B941" t="s">
        <v>12070</v>
      </c>
      <c r="C941">
        <v>34.715000000000003</v>
      </c>
      <c r="D941">
        <v>0</v>
      </c>
      <c r="E941">
        <v>0</v>
      </c>
      <c r="F941">
        <v>0</v>
      </c>
      <c r="G941">
        <v>0</v>
      </c>
      <c r="H941" s="45">
        <v>-9309.15</v>
      </c>
      <c r="I941" t="s">
        <v>17573</v>
      </c>
      <c r="J941" t="s">
        <v>169</v>
      </c>
      <c r="K941">
        <v>0</v>
      </c>
      <c r="L941" s="83">
        <v>43306</v>
      </c>
      <c r="M941">
        <v>0</v>
      </c>
      <c r="N941">
        <v>525558201</v>
      </c>
      <c r="O941" t="s">
        <v>12118</v>
      </c>
    </row>
    <row r="942" spans="1:15" x14ac:dyDescent="0.2">
      <c r="A942" t="s">
        <v>17919</v>
      </c>
      <c r="B942" t="s">
        <v>1785</v>
      </c>
      <c r="C942">
        <v>81.05</v>
      </c>
      <c r="D942">
        <v>0</v>
      </c>
      <c r="E942">
        <v>0</v>
      </c>
      <c r="F942">
        <v>0</v>
      </c>
      <c r="G942">
        <v>0</v>
      </c>
      <c r="H942" s="45">
        <v>64530.06</v>
      </c>
      <c r="I942" t="s">
        <v>17573</v>
      </c>
      <c r="J942" t="s">
        <v>164</v>
      </c>
      <c r="K942">
        <v>0</v>
      </c>
      <c r="L942" s="83">
        <v>43306</v>
      </c>
      <c r="M942">
        <v>0</v>
      </c>
      <c r="N942" t="s">
        <v>1908</v>
      </c>
      <c r="O942" t="s">
        <v>1909</v>
      </c>
    </row>
    <row r="943" spans="1:15" x14ac:dyDescent="0.2">
      <c r="A943" t="s">
        <v>17937</v>
      </c>
      <c r="B943" t="s">
        <v>1782</v>
      </c>
      <c r="C943">
        <v>69.400000000000006</v>
      </c>
      <c r="D943">
        <v>0</v>
      </c>
      <c r="E943">
        <v>0</v>
      </c>
      <c r="F943">
        <v>0</v>
      </c>
      <c r="G943">
        <v>0</v>
      </c>
      <c r="H943" s="45">
        <v>-2222.0700000000002</v>
      </c>
      <c r="I943" t="s">
        <v>17573</v>
      </c>
      <c r="J943" t="s">
        <v>186</v>
      </c>
      <c r="K943">
        <v>0</v>
      </c>
      <c r="L943" s="83">
        <v>43306</v>
      </c>
      <c r="M943">
        <v>0</v>
      </c>
      <c r="N943" t="s">
        <v>1911</v>
      </c>
      <c r="O943" t="s">
        <v>1912</v>
      </c>
    </row>
    <row r="944" spans="1:15" x14ac:dyDescent="0.2">
      <c r="A944" t="s">
        <v>17920</v>
      </c>
      <c r="B944" t="s">
        <v>400</v>
      </c>
      <c r="C944">
        <v>186.29</v>
      </c>
      <c r="D944">
        <v>0</v>
      </c>
      <c r="E944">
        <v>0</v>
      </c>
      <c r="F944">
        <v>0</v>
      </c>
      <c r="G944">
        <v>0</v>
      </c>
      <c r="H944" s="45">
        <v>-23961.01</v>
      </c>
      <c r="I944" t="s">
        <v>17573</v>
      </c>
      <c r="J944" t="s">
        <v>164</v>
      </c>
      <c r="K944">
        <v>0</v>
      </c>
      <c r="L944" s="83">
        <v>43306</v>
      </c>
      <c r="M944">
        <v>0</v>
      </c>
      <c r="N944">
        <v>512807108</v>
      </c>
      <c r="O944">
        <v>2502247</v>
      </c>
    </row>
    <row r="945" spans="1:15" x14ac:dyDescent="0.2">
      <c r="A945" t="s">
        <v>17956</v>
      </c>
      <c r="B945" t="s">
        <v>239</v>
      </c>
      <c r="C945">
        <v>51.8</v>
      </c>
      <c r="D945">
        <v>0</v>
      </c>
      <c r="E945">
        <v>0</v>
      </c>
      <c r="F945">
        <v>0</v>
      </c>
      <c r="G945">
        <v>0</v>
      </c>
      <c r="H945" s="45">
        <v>-10557.02</v>
      </c>
      <c r="I945" t="s">
        <v>17573</v>
      </c>
      <c r="J945" t="s">
        <v>190</v>
      </c>
      <c r="K945">
        <v>0</v>
      </c>
      <c r="L945" s="83">
        <v>43306</v>
      </c>
      <c r="M945">
        <v>0</v>
      </c>
      <c r="N945">
        <v>577128101</v>
      </c>
      <c r="O945">
        <v>2568090</v>
      </c>
    </row>
    <row r="946" spans="1:15" x14ac:dyDescent="0.2">
      <c r="A946" t="s">
        <v>17936</v>
      </c>
      <c r="B946" t="s">
        <v>4961</v>
      </c>
      <c r="C946">
        <v>123.89</v>
      </c>
      <c r="D946">
        <v>0</v>
      </c>
      <c r="E946">
        <v>0</v>
      </c>
      <c r="F946">
        <v>0</v>
      </c>
      <c r="G946">
        <v>0</v>
      </c>
      <c r="H946" s="45">
        <v>8712.99</v>
      </c>
      <c r="I946" t="s">
        <v>17573</v>
      </c>
      <c r="J946" t="s">
        <v>169</v>
      </c>
      <c r="K946">
        <v>0</v>
      </c>
      <c r="L946" s="83">
        <v>43306</v>
      </c>
      <c r="M946">
        <v>0</v>
      </c>
      <c r="N946" t="s">
        <v>5034</v>
      </c>
      <c r="O946">
        <v>2378534</v>
      </c>
    </row>
    <row r="947" spans="1:15" x14ac:dyDescent="0.2">
      <c r="A947" t="s">
        <v>17984</v>
      </c>
      <c r="B947" t="s">
        <v>10090</v>
      </c>
      <c r="C947">
        <v>19.8</v>
      </c>
      <c r="D947">
        <v>0</v>
      </c>
      <c r="E947">
        <v>0</v>
      </c>
      <c r="F947">
        <v>0</v>
      </c>
      <c r="G947">
        <v>0</v>
      </c>
      <c r="H947" s="45">
        <v>-4414.7</v>
      </c>
      <c r="I947" t="s">
        <v>17573</v>
      </c>
      <c r="J947" t="s">
        <v>190</v>
      </c>
      <c r="K947">
        <v>0</v>
      </c>
      <c r="L947" s="83">
        <v>43306</v>
      </c>
      <c r="M947">
        <v>0</v>
      </c>
      <c r="N947" t="s">
        <v>10137</v>
      </c>
      <c r="O947" t="s">
        <v>10138</v>
      </c>
    </row>
    <row r="948" spans="1:15" x14ac:dyDescent="0.2">
      <c r="A948" t="s">
        <v>17989</v>
      </c>
      <c r="B948" t="s">
        <v>1685</v>
      </c>
      <c r="C948">
        <v>74.53</v>
      </c>
      <c r="D948">
        <v>0</v>
      </c>
      <c r="E948">
        <v>0</v>
      </c>
      <c r="F948">
        <v>0</v>
      </c>
      <c r="G948">
        <v>0</v>
      </c>
      <c r="H948" s="45">
        <v>7762.83</v>
      </c>
      <c r="I948" t="s">
        <v>17630</v>
      </c>
      <c r="J948" t="s">
        <v>169</v>
      </c>
      <c r="K948">
        <v>0</v>
      </c>
      <c r="L948" s="83">
        <v>43306</v>
      </c>
      <c r="M948">
        <v>0</v>
      </c>
      <c r="N948" t="s">
        <v>1703</v>
      </c>
      <c r="O948" t="s">
        <v>1704</v>
      </c>
    </row>
    <row r="949" spans="1:15" x14ac:dyDescent="0.2">
      <c r="A949" t="s">
        <v>17942</v>
      </c>
      <c r="B949" t="s">
        <v>1071</v>
      </c>
      <c r="C949">
        <v>46.024999999999999</v>
      </c>
      <c r="D949">
        <v>0</v>
      </c>
      <c r="E949">
        <v>0</v>
      </c>
      <c r="F949">
        <v>0</v>
      </c>
      <c r="G949">
        <v>0</v>
      </c>
      <c r="H949" s="45">
        <v>13070.15</v>
      </c>
      <c r="I949" t="s">
        <v>17573</v>
      </c>
      <c r="J949" t="s">
        <v>190</v>
      </c>
      <c r="K949">
        <v>0</v>
      </c>
      <c r="L949" s="83">
        <v>43306</v>
      </c>
      <c r="M949">
        <v>0</v>
      </c>
      <c r="N949" t="s">
        <v>1413</v>
      </c>
      <c r="O949">
        <v>2548177</v>
      </c>
    </row>
    <row r="950" spans="1:15" x14ac:dyDescent="0.2">
      <c r="A950" t="s">
        <v>17935</v>
      </c>
      <c r="B950" t="s">
        <v>1554</v>
      </c>
      <c r="C950">
        <v>205.7</v>
      </c>
      <c r="D950">
        <v>0</v>
      </c>
      <c r="E950">
        <v>0</v>
      </c>
      <c r="F950">
        <v>0</v>
      </c>
      <c r="G950">
        <v>0</v>
      </c>
      <c r="H950" s="45">
        <v>9682.61</v>
      </c>
      <c r="I950" t="s">
        <v>17573</v>
      </c>
      <c r="J950" t="s">
        <v>188</v>
      </c>
      <c r="K950">
        <v>0</v>
      </c>
      <c r="L950" s="83">
        <v>43306</v>
      </c>
      <c r="M950">
        <v>0</v>
      </c>
      <c r="N950">
        <v>573284106</v>
      </c>
      <c r="O950">
        <v>2572079</v>
      </c>
    </row>
    <row r="951" spans="1:15" x14ac:dyDescent="0.2">
      <c r="A951" t="s">
        <v>17985</v>
      </c>
      <c r="B951" t="s">
        <v>6613</v>
      </c>
      <c r="C951">
        <v>63.95</v>
      </c>
      <c r="D951">
        <v>0</v>
      </c>
      <c r="E951">
        <v>0</v>
      </c>
      <c r="F951">
        <v>0</v>
      </c>
      <c r="G951">
        <v>0</v>
      </c>
      <c r="H951" s="45">
        <v>-18238.560000000001</v>
      </c>
      <c r="I951" t="s">
        <v>17573</v>
      </c>
      <c r="J951" t="s">
        <v>200</v>
      </c>
      <c r="K951">
        <v>0</v>
      </c>
      <c r="L951" s="83">
        <v>43306</v>
      </c>
      <c r="M951">
        <v>0</v>
      </c>
      <c r="N951">
        <v>610236101</v>
      </c>
      <c r="O951">
        <v>2600088</v>
      </c>
    </row>
    <row r="952" spans="1:15" x14ac:dyDescent="0.2">
      <c r="A952" t="s">
        <v>17916</v>
      </c>
      <c r="B952" t="s">
        <v>1082</v>
      </c>
      <c r="C952">
        <v>80.989999999999995</v>
      </c>
      <c r="D952">
        <v>0</v>
      </c>
      <c r="E952">
        <v>0</v>
      </c>
      <c r="F952">
        <v>0</v>
      </c>
      <c r="G952">
        <v>0</v>
      </c>
      <c r="H952" s="45">
        <v>-23194.65</v>
      </c>
      <c r="I952" t="s">
        <v>17573</v>
      </c>
      <c r="J952" t="s">
        <v>182</v>
      </c>
      <c r="K952">
        <v>0</v>
      </c>
      <c r="L952" s="83">
        <v>43306</v>
      </c>
      <c r="M952">
        <v>0</v>
      </c>
      <c r="N952" t="s">
        <v>1379</v>
      </c>
      <c r="O952" t="s">
        <v>1380</v>
      </c>
    </row>
    <row r="953" spans="1:15" x14ac:dyDescent="0.2">
      <c r="A953" t="s">
        <v>17951</v>
      </c>
      <c r="B953" t="s">
        <v>6601</v>
      </c>
      <c r="C953">
        <v>61.35</v>
      </c>
      <c r="D953">
        <v>0</v>
      </c>
      <c r="E953">
        <v>0</v>
      </c>
      <c r="F953">
        <v>0</v>
      </c>
      <c r="G953">
        <v>0</v>
      </c>
      <c r="H953" s="45">
        <v>-9949.75</v>
      </c>
      <c r="I953" t="s">
        <v>17573</v>
      </c>
      <c r="J953" t="s">
        <v>188</v>
      </c>
      <c r="K953">
        <v>0</v>
      </c>
      <c r="L953" s="83">
        <v>43306</v>
      </c>
      <c r="M953">
        <v>0</v>
      </c>
      <c r="N953">
        <v>576690101</v>
      </c>
      <c r="O953">
        <v>2149622</v>
      </c>
    </row>
    <row r="954" spans="1:15" x14ac:dyDescent="0.2">
      <c r="A954" t="s">
        <v>17986</v>
      </c>
      <c r="B954" t="s">
        <v>17901</v>
      </c>
      <c r="C954">
        <v>44</v>
      </c>
      <c r="D954">
        <v>0</v>
      </c>
      <c r="E954">
        <v>0</v>
      </c>
      <c r="F954">
        <v>0</v>
      </c>
      <c r="G954">
        <v>0</v>
      </c>
      <c r="H954" s="45">
        <v>26350.44</v>
      </c>
      <c r="I954" t="s">
        <v>17573</v>
      </c>
      <c r="J954" t="s">
        <v>164</v>
      </c>
      <c r="K954">
        <v>0</v>
      </c>
      <c r="L954" s="83">
        <v>43306</v>
      </c>
      <c r="M954">
        <v>0</v>
      </c>
      <c r="N954">
        <v>636518102</v>
      </c>
      <c r="O954">
        <v>2645078</v>
      </c>
    </row>
    <row r="955" spans="1:15" x14ac:dyDescent="0.2">
      <c r="A955" t="s">
        <v>17928</v>
      </c>
      <c r="B955" t="s">
        <v>1558</v>
      </c>
      <c r="C955">
        <v>28.21</v>
      </c>
      <c r="D955">
        <v>0</v>
      </c>
      <c r="E955">
        <v>0</v>
      </c>
      <c r="F955">
        <v>0</v>
      </c>
      <c r="G955">
        <v>0</v>
      </c>
      <c r="H955" s="45">
        <v>13749.18</v>
      </c>
      <c r="I955" t="s">
        <v>17573</v>
      </c>
      <c r="J955" t="s">
        <v>164</v>
      </c>
      <c r="K955">
        <v>0</v>
      </c>
      <c r="L955" s="83">
        <v>43306</v>
      </c>
      <c r="M955">
        <v>0</v>
      </c>
      <c r="N955" s="84">
        <v>6.2886000000000003E+112</v>
      </c>
      <c r="O955">
        <v>2632650</v>
      </c>
    </row>
    <row r="956" spans="1:15" x14ac:dyDescent="0.2">
      <c r="A956" t="s">
        <v>17958</v>
      </c>
      <c r="B956" t="s">
        <v>2092</v>
      </c>
      <c r="C956">
        <v>26.61</v>
      </c>
      <c r="D956">
        <v>0</v>
      </c>
      <c r="E956">
        <v>0</v>
      </c>
      <c r="F956">
        <v>0</v>
      </c>
      <c r="G956">
        <v>0</v>
      </c>
      <c r="H956" s="45">
        <v>-34076.71</v>
      </c>
      <c r="I956" t="s">
        <v>17573</v>
      </c>
      <c r="J956" t="s">
        <v>190</v>
      </c>
      <c r="K956">
        <v>0</v>
      </c>
      <c r="L956" s="83">
        <v>43306</v>
      </c>
      <c r="M956">
        <v>0</v>
      </c>
      <c r="N956" t="s">
        <v>177</v>
      </c>
      <c r="O956" t="s">
        <v>2178</v>
      </c>
    </row>
    <row r="957" spans="1:15" x14ac:dyDescent="0.2">
      <c r="A957" t="s">
        <v>17947</v>
      </c>
      <c r="B957" t="s">
        <v>829</v>
      </c>
      <c r="C957">
        <v>46.91</v>
      </c>
      <c r="D957">
        <v>0</v>
      </c>
      <c r="E957">
        <v>0</v>
      </c>
      <c r="F957">
        <v>0</v>
      </c>
      <c r="G957">
        <v>0</v>
      </c>
      <c r="H957" s="45">
        <v>-8882.2999999999993</v>
      </c>
      <c r="I957" t="s">
        <v>17573</v>
      </c>
      <c r="J957" t="s">
        <v>182</v>
      </c>
      <c r="K957">
        <v>0</v>
      </c>
      <c r="L957" s="83">
        <v>43306</v>
      </c>
      <c r="M957">
        <v>0</v>
      </c>
      <c r="N957">
        <v>637071101</v>
      </c>
      <c r="O957">
        <v>2624486</v>
      </c>
    </row>
    <row r="958" spans="1:15" x14ac:dyDescent="0.2">
      <c r="A958" t="s">
        <v>17931</v>
      </c>
      <c r="B958" t="s">
        <v>312</v>
      </c>
      <c r="C958">
        <v>27.35</v>
      </c>
      <c r="D958">
        <v>0</v>
      </c>
      <c r="E958">
        <v>0</v>
      </c>
      <c r="F958">
        <v>0</v>
      </c>
      <c r="G958">
        <v>0</v>
      </c>
      <c r="H958" s="45">
        <v>17151.16</v>
      </c>
      <c r="I958" t="s">
        <v>17573</v>
      </c>
      <c r="J958" t="s">
        <v>164</v>
      </c>
      <c r="K958">
        <v>0</v>
      </c>
      <c r="L958" s="83">
        <v>43306</v>
      </c>
      <c r="M958">
        <v>0</v>
      </c>
      <c r="N958" t="s">
        <v>313</v>
      </c>
      <c r="O958">
        <v>2447285</v>
      </c>
    </row>
    <row r="959" spans="1:15" x14ac:dyDescent="0.2">
      <c r="A959" t="s">
        <v>17938</v>
      </c>
      <c r="B959" t="s">
        <v>1034</v>
      </c>
      <c r="C959">
        <v>59.85</v>
      </c>
      <c r="D959">
        <v>0</v>
      </c>
      <c r="E959">
        <v>0</v>
      </c>
      <c r="F959">
        <v>0</v>
      </c>
      <c r="G959">
        <v>0</v>
      </c>
      <c r="H959" s="45">
        <v>-21779</v>
      </c>
      <c r="I959" t="s">
        <v>17573</v>
      </c>
      <c r="J959" t="s">
        <v>169</v>
      </c>
      <c r="K959">
        <v>0</v>
      </c>
      <c r="L959" s="83">
        <v>43306</v>
      </c>
      <c r="M959">
        <v>0</v>
      </c>
      <c r="N959" t="s">
        <v>1191</v>
      </c>
      <c r="O959">
        <v>2789523</v>
      </c>
    </row>
    <row r="960" spans="1:15" x14ac:dyDescent="0.2">
      <c r="A960" t="s">
        <v>17968</v>
      </c>
      <c r="B960" t="s">
        <v>17900</v>
      </c>
      <c r="C960">
        <v>16.3</v>
      </c>
      <c r="D960">
        <v>0</v>
      </c>
      <c r="E960">
        <v>0</v>
      </c>
      <c r="F960">
        <v>0</v>
      </c>
      <c r="G960">
        <v>0</v>
      </c>
      <c r="H960" s="45">
        <v>-14854.19</v>
      </c>
      <c r="I960" t="s">
        <v>17573</v>
      </c>
      <c r="J960" t="s">
        <v>164</v>
      </c>
      <c r="K960">
        <v>0</v>
      </c>
      <c r="L960" s="83">
        <v>43306</v>
      </c>
      <c r="M960">
        <v>0</v>
      </c>
      <c r="N960" t="s">
        <v>18009</v>
      </c>
      <c r="O960" t="s">
        <v>18010</v>
      </c>
    </row>
    <row r="961" spans="1:15" x14ac:dyDescent="0.2">
      <c r="A961" t="s">
        <v>17921</v>
      </c>
      <c r="B961" t="s">
        <v>2100</v>
      </c>
      <c r="C961">
        <v>50.99</v>
      </c>
      <c r="D961">
        <v>0</v>
      </c>
      <c r="E961">
        <v>0</v>
      </c>
      <c r="F961">
        <v>0</v>
      </c>
      <c r="G961">
        <v>0</v>
      </c>
      <c r="H961" s="45">
        <v>-15819.92</v>
      </c>
      <c r="I961" t="s">
        <v>17573</v>
      </c>
      <c r="J961" t="s">
        <v>200</v>
      </c>
      <c r="K961">
        <v>0</v>
      </c>
      <c r="L961" s="83">
        <v>43306</v>
      </c>
      <c r="M961">
        <v>0</v>
      </c>
      <c r="N961" t="s">
        <v>2180</v>
      </c>
      <c r="O961">
        <v>2943523</v>
      </c>
    </row>
    <row r="962" spans="1:15" x14ac:dyDescent="0.2">
      <c r="A962" t="s">
        <v>17906</v>
      </c>
      <c r="B962" t="s">
        <v>725</v>
      </c>
      <c r="C962">
        <v>63.15</v>
      </c>
      <c r="D962">
        <v>0</v>
      </c>
      <c r="E962">
        <v>0</v>
      </c>
      <c r="F962">
        <v>0</v>
      </c>
      <c r="G962">
        <v>0</v>
      </c>
      <c r="H962" s="45">
        <v>-30953.41</v>
      </c>
      <c r="I962" t="s">
        <v>17573</v>
      </c>
      <c r="J962" t="s">
        <v>190</v>
      </c>
      <c r="K962">
        <v>0</v>
      </c>
      <c r="L962" s="83">
        <v>43306</v>
      </c>
      <c r="M962">
        <v>0</v>
      </c>
      <c r="N962">
        <v>703343103</v>
      </c>
      <c r="O962">
        <v>2673154</v>
      </c>
    </row>
    <row r="963" spans="1:15" x14ac:dyDescent="0.2">
      <c r="A963" t="s">
        <v>17963</v>
      </c>
      <c r="B963" t="s">
        <v>6606</v>
      </c>
      <c r="C963">
        <v>44.79</v>
      </c>
      <c r="D963">
        <v>0</v>
      </c>
      <c r="E963">
        <v>0</v>
      </c>
      <c r="F963">
        <v>0</v>
      </c>
      <c r="G963">
        <v>0</v>
      </c>
      <c r="H963" s="45">
        <v>3396.53</v>
      </c>
      <c r="I963" t="s">
        <v>17573</v>
      </c>
      <c r="J963" t="s">
        <v>822</v>
      </c>
      <c r="K963">
        <v>0</v>
      </c>
      <c r="L963" s="83">
        <v>43306</v>
      </c>
      <c r="M963">
        <v>0</v>
      </c>
      <c r="N963" t="s">
        <v>6714</v>
      </c>
      <c r="O963">
        <v>2689560</v>
      </c>
    </row>
    <row r="964" spans="1:15" x14ac:dyDescent="0.2">
      <c r="A964" t="s">
        <v>17907</v>
      </c>
      <c r="B964" t="s">
        <v>10982</v>
      </c>
      <c r="C964">
        <v>32.049999999999997</v>
      </c>
      <c r="D964">
        <v>0</v>
      </c>
      <c r="E964">
        <v>0</v>
      </c>
      <c r="F964">
        <v>0</v>
      </c>
      <c r="G964">
        <v>0</v>
      </c>
      <c r="H964" s="45">
        <v>30477.33</v>
      </c>
      <c r="I964" t="s">
        <v>17573</v>
      </c>
      <c r="J964" t="s">
        <v>200</v>
      </c>
      <c r="K964">
        <v>0</v>
      </c>
      <c r="L964" s="83">
        <v>43306</v>
      </c>
      <c r="M964">
        <v>0</v>
      </c>
      <c r="N964">
        <v>707569109</v>
      </c>
      <c r="O964">
        <v>2682105</v>
      </c>
    </row>
    <row r="965" spans="1:15" x14ac:dyDescent="0.2">
      <c r="A965" t="s">
        <v>17913</v>
      </c>
      <c r="B965" t="s">
        <v>304</v>
      </c>
      <c r="C965">
        <v>28.13</v>
      </c>
      <c r="D965">
        <v>0</v>
      </c>
      <c r="E965">
        <v>0</v>
      </c>
      <c r="F965">
        <v>0</v>
      </c>
      <c r="G965">
        <v>0</v>
      </c>
      <c r="H965" s="45">
        <v>7970.37</v>
      </c>
      <c r="I965" t="s">
        <v>17573</v>
      </c>
      <c r="J965" t="s">
        <v>200</v>
      </c>
      <c r="K965">
        <v>0</v>
      </c>
      <c r="L965" s="83">
        <v>43306</v>
      </c>
      <c r="M965">
        <v>0</v>
      </c>
      <c r="N965">
        <v>745867101</v>
      </c>
      <c r="O965">
        <v>2708841</v>
      </c>
    </row>
    <row r="966" spans="1:15" x14ac:dyDescent="0.2">
      <c r="A966" t="s">
        <v>17948</v>
      </c>
      <c r="B966" t="s">
        <v>1016</v>
      </c>
      <c r="C966">
        <v>71.075000000000003</v>
      </c>
      <c r="D966">
        <v>0</v>
      </c>
      <c r="E966">
        <v>0</v>
      </c>
      <c r="F966">
        <v>0</v>
      </c>
      <c r="G966">
        <v>0</v>
      </c>
      <c r="H966" s="45">
        <v>5638.22</v>
      </c>
      <c r="I966" t="s">
        <v>17573</v>
      </c>
      <c r="J966" t="s">
        <v>164</v>
      </c>
      <c r="K966">
        <v>0</v>
      </c>
      <c r="L966" s="83">
        <v>43306</v>
      </c>
      <c r="M966">
        <v>0</v>
      </c>
      <c r="N966">
        <v>739276103</v>
      </c>
      <c r="O966">
        <v>2133045</v>
      </c>
    </row>
    <row r="967" spans="1:15" x14ac:dyDescent="0.2">
      <c r="A967" t="s">
        <v>17995</v>
      </c>
      <c r="B967" t="s">
        <v>10792</v>
      </c>
      <c r="C967">
        <v>36.9</v>
      </c>
      <c r="D967">
        <v>0</v>
      </c>
      <c r="E967">
        <v>0</v>
      </c>
      <c r="F967">
        <v>0</v>
      </c>
      <c r="G967">
        <v>0</v>
      </c>
      <c r="H967" s="45">
        <v>3503.47</v>
      </c>
      <c r="I967" t="s">
        <v>17630</v>
      </c>
      <c r="J967" t="s">
        <v>186</v>
      </c>
      <c r="K967">
        <v>0</v>
      </c>
      <c r="L967" s="83">
        <v>43306</v>
      </c>
      <c r="M967">
        <v>0</v>
      </c>
      <c r="N967" t="s">
        <v>10811</v>
      </c>
      <c r="O967">
        <v>2767217</v>
      </c>
    </row>
    <row r="968" spans="1:15" x14ac:dyDescent="0.2">
      <c r="A968" t="s">
        <v>17965</v>
      </c>
      <c r="B968" t="s">
        <v>1027</v>
      </c>
      <c r="C968">
        <v>122.3</v>
      </c>
      <c r="D968">
        <v>0</v>
      </c>
      <c r="E968">
        <v>0</v>
      </c>
      <c r="F968">
        <v>0</v>
      </c>
      <c r="G968">
        <v>0</v>
      </c>
      <c r="H968" s="45">
        <v>-8389.82</v>
      </c>
      <c r="I968" t="s">
        <v>17573</v>
      </c>
      <c r="J968" t="s">
        <v>190</v>
      </c>
      <c r="K968">
        <v>0</v>
      </c>
      <c r="L968" s="83">
        <v>43306</v>
      </c>
      <c r="M968">
        <v>0</v>
      </c>
      <c r="N968">
        <v>743713109</v>
      </c>
      <c r="O968" t="s">
        <v>1431</v>
      </c>
    </row>
    <row r="969" spans="1:15" x14ac:dyDescent="0.2">
      <c r="A969" t="s">
        <v>17905</v>
      </c>
      <c r="B969" t="s">
        <v>4342</v>
      </c>
      <c r="C969">
        <v>17.190000000000001</v>
      </c>
      <c r="D969">
        <v>0</v>
      </c>
      <c r="E969">
        <v>0</v>
      </c>
      <c r="F969">
        <v>0</v>
      </c>
      <c r="G969">
        <v>0</v>
      </c>
      <c r="H969" s="45">
        <v>-23498.31</v>
      </c>
      <c r="I969" t="s">
        <v>17573</v>
      </c>
      <c r="J969" t="s">
        <v>182</v>
      </c>
      <c r="K969">
        <v>0</v>
      </c>
      <c r="L969" s="83">
        <v>43306</v>
      </c>
      <c r="M969">
        <v>0</v>
      </c>
      <c r="N969">
        <v>703481101</v>
      </c>
      <c r="O969">
        <v>2672537</v>
      </c>
    </row>
    <row r="970" spans="1:15" x14ac:dyDescent="0.2">
      <c r="A970" t="s">
        <v>17978</v>
      </c>
      <c r="B970" t="s">
        <v>12268</v>
      </c>
      <c r="C970">
        <v>18.55</v>
      </c>
      <c r="D970">
        <v>0</v>
      </c>
      <c r="E970">
        <v>0</v>
      </c>
      <c r="F970">
        <v>0</v>
      </c>
      <c r="G970">
        <v>0</v>
      </c>
      <c r="H970" s="45">
        <v>12113.74</v>
      </c>
      <c r="I970" t="s">
        <v>17573</v>
      </c>
      <c r="J970" t="s">
        <v>186</v>
      </c>
      <c r="K970">
        <v>0</v>
      </c>
      <c r="L970" s="83">
        <v>43306</v>
      </c>
      <c r="M970">
        <v>0</v>
      </c>
      <c r="N970">
        <v>750236101</v>
      </c>
      <c r="O970">
        <v>2173911</v>
      </c>
    </row>
    <row r="971" spans="1:15" x14ac:dyDescent="0.2">
      <c r="A971" t="s">
        <v>17904</v>
      </c>
      <c r="B971" t="s">
        <v>2488</v>
      </c>
      <c r="C971">
        <v>43.625</v>
      </c>
      <c r="D971">
        <v>0</v>
      </c>
      <c r="E971">
        <v>0</v>
      </c>
      <c r="F971">
        <v>0</v>
      </c>
      <c r="G971">
        <v>0</v>
      </c>
      <c r="H971" s="45">
        <v>-72786.350000000006</v>
      </c>
      <c r="I971" t="s">
        <v>17573</v>
      </c>
      <c r="J971" t="s">
        <v>190</v>
      </c>
      <c r="K971">
        <v>0</v>
      </c>
      <c r="L971" s="83">
        <v>43306</v>
      </c>
      <c r="M971">
        <v>0</v>
      </c>
      <c r="N971">
        <v>374689107</v>
      </c>
      <c r="O971">
        <v>2369226</v>
      </c>
    </row>
    <row r="972" spans="1:15" x14ac:dyDescent="0.2">
      <c r="A972" t="s">
        <v>17944</v>
      </c>
      <c r="B972" t="s">
        <v>7664</v>
      </c>
      <c r="C972">
        <v>90.72</v>
      </c>
      <c r="D972">
        <v>0</v>
      </c>
      <c r="E972">
        <v>0</v>
      </c>
      <c r="F972">
        <v>0</v>
      </c>
      <c r="G972">
        <v>0</v>
      </c>
      <c r="H972">
        <v>670.54</v>
      </c>
      <c r="I972" t="s">
        <v>17573</v>
      </c>
      <c r="J972" t="s">
        <v>188</v>
      </c>
      <c r="K972">
        <v>0</v>
      </c>
      <c r="L972" s="83">
        <v>43306</v>
      </c>
      <c r="M972">
        <v>0</v>
      </c>
      <c r="N972">
        <v>759509102</v>
      </c>
      <c r="O972">
        <v>2729068</v>
      </c>
    </row>
    <row r="973" spans="1:15" x14ac:dyDescent="0.2">
      <c r="A973" t="s">
        <v>17945</v>
      </c>
      <c r="B973" t="s">
        <v>2482</v>
      </c>
      <c r="C973">
        <v>277.55</v>
      </c>
      <c r="D973">
        <v>0</v>
      </c>
      <c r="E973">
        <v>0</v>
      </c>
      <c r="F973">
        <v>0</v>
      </c>
      <c r="G973">
        <v>0</v>
      </c>
      <c r="H973" s="45">
        <v>19574.55</v>
      </c>
      <c r="I973" t="s">
        <v>17573</v>
      </c>
      <c r="J973" t="s">
        <v>235</v>
      </c>
      <c r="K973">
        <v>0</v>
      </c>
      <c r="L973" s="83">
        <v>43306</v>
      </c>
      <c r="M973">
        <v>0</v>
      </c>
      <c r="N973">
        <v>100557107</v>
      </c>
      <c r="O973">
        <v>2113393</v>
      </c>
    </row>
    <row r="974" spans="1:15" x14ac:dyDescent="0.2">
      <c r="A974" t="s">
        <v>17983</v>
      </c>
      <c r="B974" t="s">
        <v>1835</v>
      </c>
      <c r="C974">
        <v>42.67</v>
      </c>
      <c r="D974">
        <v>0</v>
      </c>
      <c r="E974">
        <v>0</v>
      </c>
      <c r="F974">
        <v>0</v>
      </c>
      <c r="G974">
        <v>0</v>
      </c>
      <c r="H974" s="45">
        <v>19733.75</v>
      </c>
      <c r="I974" t="s">
        <v>17573</v>
      </c>
      <c r="J974" t="s">
        <v>190</v>
      </c>
      <c r="K974">
        <v>0</v>
      </c>
      <c r="L974" s="83">
        <v>43306</v>
      </c>
      <c r="M974">
        <v>0</v>
      </c>
      <c r="N974">
        <v>848577102</v>
      </c>
      <c r="O974" t="s">
        <v>1945</v>
      </c>
    </row>
    <row r="975" spans="1:15" x14ac:dyDescent="0.2">
      <c r="A975" t="s">
        <v>17971</v>
      </c>
      <c r="B975" t="s">
        <v>4655</v>
      </c>
      <c r="C975">
        <v>87.33</v>
      </c>
      <c r="D975">
        <v>0</v>
      </c>
      <c r="E975">
        <v>0</v>
      </c>
      <c r="F975">
        <v>0</v>
      </c>
      <c r="G975">
        <v>0</v>
      </c>
      <c r="H975" s="45">
        <v>36339.21</v>
      </c>
      <c r="I975" t="s">
        <v>17573</v>
      </c>
      <c r="J975" t="s">
        <v>235</v>
      </c>
      <c r="K975">
        <v>0</v>
      </c>
      <c r="L975" s="83">
        <v>43306</v>
      </c>
      <c r="M975">
        <v>0</v>
      </c>
      <c r="N975" t="s">
        <v>18011</v>
      </c>
      <c r="O975" t="s">
        <v>18012</v>
      </c>
    </row>
    <row r="976" spans="1:15" x14ac:dyDescent="0.2">
      <c r="A976" t="s">
        <v>17926</v>
      </c>
      <c r="B976" t="s">
        <v>10793</v>
      </c>
      <c r="C976">
        <v>25.93</v>
      </c>
      <c r="D976">
        <v>0</v>
      </c>
      <c r="E976">
        <v>0</v>
      </c>
      <c r="F976">
        <v>0</v>
      </c>
      <c r="G976">
        <v>0</v>
      </c>
      <c r="H976" s="45">
        <v>-9846.5</v>
      </c>
      <c r="I976" t="s">
        <v>17573</v>
      </c>
      <c r="J976" t="s">
        <v>188</v>
      </c>
      <c r="K976">
        <v>0</v>
      </c>
      <c r="L976" s="83">
        <v>43306</v>
      </c>
      <c r="M976">
        <v>0</v>
      </c>
      <c r="N976">
        <v>878742204</v>
      </c>
      <c r="O976">
        <v>2124533</v>
      </c>
    </row>
    <row r="977" spans="1:15" x14ac:dyDescent="0.2">
      <c r="A977" t="s">
        <v>17993</v>
      </c>
      <c r="B977" t="s">
        <v>346</v>
      </c>
      <c r="C977">
        <v>44.25</v>
      </c>
      <c r="D977">
        <v>0</v>
      </c>
      <c r="E977">
        <v>0</v>
      </c>
      <c r="F977">
        <v>0</v>
      </c>
      <c r="G977">
        <v>0</v>
      </c>
      <c r="H977" s="45">
        <v>-3739.22</v>
      </c>
      <c r="I977" t="s">
        <v>17630</v>
      </c>
      <c r="J977" t="s">
        <v>164</v>
      </c>
      <c r="K977">
        <v>0</v>
      </c>
      <c r="L977" s="83">
        <v>43306</v>
      </c>
      <c r="M977">
        <v>0</v>
      </c>
      <c r="N977">
        <v>880770102</v>
      </c>
      <c r="O977">
        <v>2884183</v>
      </c>
    </row>
    <row r="978" spans="1:15" x14ac:dyDescent="0.2">
      <c r="A978" t="s">
        <v>17955</v>
      </c>
      <c r="B978" t="s">
        <v>2603</v>
      </c>
      <c r="C978">
        <v>44.05</v>
      </c>
      <c r="D978">
        <v>0</v>
      </c>
      <c r="E978">
        <v>0</v>
      </c>
      <c r="F978">
        <v>0</v>
      </c>
      <c r="G978">
        <v>0</v>
      </c>
      <c r="H978" s="45">
        <v>9808.07</v>
      </c>
      <c r="I978" t="s">
        <v>17573</v>
      </c>
      <c r="J978" t="s">
        <v>200</v>
      </c>
      <c r="K978">
        <v>0</v>
      </c>
      <c r="L978" s="83">
        <v>43306</v>
      </c>
      <c r="M978">
        <v>0</v>
      </c>
      <c r="N978" t="s">
        <v>2663</v>
      </c>
      <c r="O978" t="s">
        <v>2664</v>
      </c>
    </row>
    <row r="979" spans="1:15" x14ac:dyDescent="0.2">
      <c r="A979" t="s">
        <v>17923</v>
      </c>
      <c r="B979" t="s">
        <v>9975</v>
      </c>
      <c r="C979">
        <v>15.51</v>
      </c>
      <c r="D979">
        <v>0</v>
      </c>
      <c r="E979">
        <v>0</v>
      </c>
      <c r="F979">
        <v>0</v>
      </c>
      <c r="G979">
        <v>0</v>
      </c>
      <c r="H979" s="45">
        <v>24135.58</v>
      </c>
      <c r="I979" t="s">
        <v>17573</v>
      </c>
      <c r="J979" t="s">
        <v>188</v>
      </c>
      <c r="K979">
        <v>0</v>
      </c>
      <c r="L979" s="83">
        <v>43306</v>
      </c>
      <c r="M979">
        <v>0</v>
      </c>
      <c r="N979">
        <v>887399103</v>
      </c>
      <c r="O979" t="s">
        <v>10024</v>
      </c>
    </row>
    <row r="980" spans="1:15" x14ac:dyDescent="0.2">
      <c r="A980" t="s">
        <v>17972</v>
      </c>
      <c r="B980" t="s">
        <v>1336</v>
      </c>
      <c r="C980">
        <v>48.45</v>
      </c>
      <c r="D980">
        <v>0</v>
      </c>
      <c r="E980">
        <v>0</v>
      </c>
      <c r="F980">
        <v>0</v>
      </c>
      <c r="G980">
        <v>0</v>
      </c>
      <c r="H980" s="45">
        <v>-14921.33</v>
      </c>
      <c r="I980" t="s">
        <v>17573</v>
      </c>
      <c r="J980" t="s">
        <v>200</v>
      </c>
      <c r="K980">
        <v>0</v>
      </c>
      <c r="L980" s="83">
        <v>43306</v>
      </c>
      <c r="M980">
        <v>0</v>
      </c>
      <c r="N980" t="s">
        <v>1535</v>
      </c>
      <c r="O980">
        <v>2216991</v>
      </c>
    </row>
    <row r="981" spans="1:15" x14ac:dyDescent="0.2">
      <c r="A981" t="s">
        <v>17982</v>
      </c>
      <c r="B981" t="s">
        <v>15257</v>
      </c>
      <c r="C981">
        <v>20.23</v>
      </c>
      <c r="D981">
        <v>0</v>
      </c>
      <c r="E981">
        <v>0</v>
      </c>
      <c r="F981">
        <v>0</v>
      </c>
      <c r="G981">
        <v>0</v>
      </c>
      <c r="H981" s="45">
        <v>-56613.62</v>
      </c>
      <c r="I981" t="s">
        <v>17573</v>
      </c>
      <c r="J981" t="s">
        <v>164</v>
      </c>
      <c r="K981">
        <v>0</v>
      </c>
      <c r="L981" s="83">
        <v>43306</v>
      </c>
      <c r="M981">
        <v>0</v>
      </c>
      <c r="N981" t="s">
        <v>177</v>
      </c>
      <c r="O981">
        <v>2898173</v>
      </c>
    </row>
    <row r="982" spans="1:15" x14ac:dyDescent="0.2">
      <c r="A982" t="s">
        <v>17911</v>
      </c>
      <c r="B982" t="s">
        <v>8990</v>
      </c>
      <c r="C982">
        <v>19.97</v>
      </c>
      <c r="D982">
        <v>0</v>
      </c>
      <c r="E982">
        <v>0</v>
      </c>
      <c r="F982">
        <v>0</v>
      </c>
      <c r="G982">
        <v>0</v>
      </c>
      <c r="H982">
        <v>178.64</v>
      </c>
      <c r="I982" t="s">
        <v>17573</v>
      </c>
      <c r="J982" t="s">
        <v>200</v>
      </c>
      <c r="K982">
        <v>0</v>
      </c>
      <c r="L982" s="83">
        <v>43306</v>
      </c>
      <c r="M982">
        <v>0</v>
      </c>
      <c r="N982">
        <v>904311107</v>
      </c>
      <c r="O982" t="s">
        <v>329</v>
      </c>
    </row>
    <row r="983" spans="1:15" x14ac:dyDescent="0.2">
      <c r="A983" t="s">
        <v>17994</v>
      </c>
      <c r="B983" t="s">
        <v>624</v>
      </c>
      <c r="C983">
        <v>30.15</v>
      </c>
      <c r="D983">
        <v>0</v>
      </c>
      <c r="E983">
        <v>0</v>
      </c>
      <c r="F983">
        <v>0</v>
      </c>
      <c r="G983">
        <v>0</v>
      </c>
      <c r="H983">
        <v>-618.91</v>
      </c>
      <c r="I983" t="s">
        <v>17630</v>
      </c>
      <c r="J983" t="s">
        <v>186</v>
      </c>
      <c r="K983">
        <v>0</v>
      </c>
      <c r="L983" s="83">
        <v>43306</v>
      </c>
      <c r="M983">
        <v>0</v>
      </c>
      <c r="N983" t="s">
        <v>625</v>
      </c>
      <c r="O983">
        <v>2862156</v>
      </c>
    </row>
    <row r="984" spans="1:15" x14ac:dyDescent="0.2">
      <c r="A984" t="s">
        <v>17917</v>
      </c>
      <c r="B984" t="s">
        <v>10817</v>
      </c>
      <c r="C984">
        <v>14.48</v>
      </c>
      <c r="D984">
        <v>0</v>
      </c>
      <c r="E984">
        <v>0</v>
      </c>
      <c r="F984">
        <v>0</v>
      </c>
      <c r="G984">
        <v>0</v>
      </c>
      <c r="H984" s="45">
        <v>4117.41</v>
      </c>
      <c r="I984" t="s">
        <v>17573</v>
      </c>
      <c r="J984" t="s">
        <v>164</v>
      </c>
      <c r="K984">
        <v>0</v>
      </c>
      <c r="L984" s="83">
        <v>43306</v>
      </c>
      <c r="M984">
        <v>0</v>
      </c>
      <c r="N984" t="s">
        <v>10853</v>
      </c>
      <c r="O984" t="s">
        <v>10854</v>
      </c>
    </row>
    <row r="985" spans="1:15" x14ac:dyDescent="0.2">
      <c r="A985" t="s">
        <v>17952</v>
      </c>
      <c r="B985" t="s">
        <v>2813</v>
      </c>
      <c r="C985">
        <v>113.96</v>
      </c>
      <c r="D985">
        <v>0</v>
      </c>
      <c r="E985">
        <v>0</v>
      </c>
      <c r="F985">
        <v>0</v>
      </c>
      <c r="G985">
        <v>0</v>
      </c>
      <c r="H985" s="45">
        <v>6755.89</v>
      </c>
      <c r="I985" t="s">
        <v>17573</v>
      </c>
      <c r="J985" t="s">
        <v>200</v>
      </c>
      <c r="K985">
        <v>0</v>
      </c>
      <c r="L985" s="83">
        <v>43306</v>
      </c>
      <c r="M985">
        <v>0</v>
      </c>
      <c r="N985" t="s">
        <v>3016</v>
      </c>
      <c r="O985" t="s">
        <v>3017</v>
      </c>
    </row>
    <row r="986" spans="1:15" x14ac:dyDescent="0.2">
      <c r="A986" t="s">
        <v>17990</v>
      </c>
      <c r="B986" t="s">
        <v>16065</v>
      </c>
      <c r="C986">
        <v>60.65</v>
      </c>
      <c r="D986">
        <v>0</v>
      </c>
      <c r="E986">
        <v>0</v>
      </c>
      <c r="F986">
        <v>0</v>
      </c>
      <c r="G986">
        <v>0</v>
      </c>
      <c r="H986" s="45">
        <v>4658.47</v>
      </c>
      <c r="I986" t="s">
        <v>17630</v>
      </c>
      <c r="J986" t="s">
        <v>190</v>
      </c>
      <c r="K986">
        <v>0</v>
      </c>
      <c r="L986" s="83">
        <v>43306</v>
      </c>
      <c r="M986">
        <v>0</v>
      </c>
      <c r="N986">
        <v>925815102</v>
      </c>
      <c r="O986">
        <v>2930774</v>
      </c>
    </row>
    <row r="987" spans="1:15" x14ac:dyDescent="0.2">
      <c r="A987" t="s">
        <v>17979</v>
      </c>
      <c r="B987" t="s">
        <v>241</v>
      </c>
      <c r="C987">
        <v>71.13</v>
      </c>
      <c r="D987">
        <v>0</v>
      </c>
      <c r="E987">
        <v>0</v>
      </c>
      <c r="F987">
        <v>0</v>
      </c>
      <c r="G987">
        <v>0</v>
      </c>
      <c r="H987" s="45">
        <v>-16600.38</v>
      </c>
      <c r="I987" t="s">
        <v>17573</v>
      </c>
      <c r="J987" t="s">
        <v>164</v>
      </c>
      <c r="K987">
        <v>0</v>
      </c>
      <c r="L987" s="83">
        <v>43306</v>
      </c>
      <c r="M987">
        <v>0</v>
      </c>
      <c r="N987">
        <v>958102105</v>
      </c>
      <c r="O987">
        <v>2954699</v>
      </c>
    </row>
    <row r="988" spans="1:15" x14ac:dyDescent="0.2">
      <c r="A988" t="s">
        <v>17934</v>
      </c>
      <c r="B988" t="s">
        <v>293</v>
      </c>
      <c r="C988">
        <v>100.93</v>
      </c>
      <c r="D988">
        <v>0</v>
      </c>
      <c r="E988">
        <v>0</v>
      </c>
      <c r="F988">
        <v>0</v>
      </c>
      <c r="G988">
        <v>0</v>
      </c>
      <c r="H988" s="45">
        <v>13715.68</v>
      </c>
      <c r="I988" t="s">
        <v>17573</v>
      </c>
      <c r="J988" t="s">
        <v>186</v>
      </c>
      <c r="K988">
        <v>0</v>
      </c>
      <c r="L988" s="83">
        <v>43306</v>
      </c>
      <c r="M988">
        <v>0</v>
      </c>
      <c r="N988">
        <v>981419104</v>
      </c>
      <c r="O988">
        <v>2981181</v>
      </c>
    </row>
    <row r="989" spans="1:15" x14ac:dyDescent="0.2">
      <c r="A989" t="s">
        <v>17915</v>
      </c>
      <c r="B989" t="s">
        <v>1809</v>
      </c>
      <c r="C989">
        <v>81.75</v>
      </c>
      <c r="D989">
        <v>0</v>
      </c>
      <c r="E989">
        <v>0</v>
      </c>
      <c r="F989">
        <v>0</v>
      </c>
      <c r="G989">
        <v>0</v>
      </c>
      <c r="H989" s="45">
        <v>-1934.41</v>
      </c>
      <c r="I989" t="s">
        <v>17573</v>
      </c>
      <c r="J989" t="s">
        <v>200</v>
      </c>
      <c r="K989">
        <v>0</v>
      </c>
      <c r="L989" s="83">
        <v>43306</v>
      </c>
      <c r="M989">
        <v>0</v>
      </c>
      <c r="N989" t="s">
        <v>1983</v>
      </c>
      <c r="O989">
        <v>2503529</v>
      </c>
    </row>
    <row r="990" spans="1:15" x14ac:dyDescent="0.2">
      <c r="A990" t="s">
        <v>17954</v>
      </c>
      <c r="B990" t="s">
        <v>6753</v>
      </c>
      <c r="C990">
        <v>25.59</v>
      </c>
      <c r="D990">
        <v>0</v>
      </c>
      <c r="E990">
        <v>0</v>
      </c>
      <c r="F990">
        <v>0</v>
      </c>
      <c r="G990">
        <v>0</v>
      </c>
      <c r="H990" s="45">
        <v>4439.53</v>
      </c>
      <c r="I990" t="s">
        <v>17573</v>
      </c>
      <c r="J990" t="s">
        <v>164</v>
      </c>
      <c r="K990">
        <v>0</v>
      </c>
      <c r="L990" s="83">
        <v>43306</v>
      </c>
      <c r="M990">
        <v>0</v>
      </c>
      <c r="N990">
        <v>984121608</v>
      </c>
      <c r="O990" t="s">
        <v>12322</v>
      </c>
    </row>
    <row r="991" spans="1:15" x14ac:dyDescent="0.2">
      <c r="A991" t="s">
        <v>17981</v>
      </c>
      <c r="B991" t="s">
        <v>4657</v>
      </c>
      <c r="C991">
        <v>36.869999999999997</v>
      </c>
      <c r="D991">
        <v>0</v>
      </c>
      <c r="E991">
        <v>0</v>
      </c>
      <c r="F991">
        <v>0</v>
      </c>
      <c r="G991">
        <v>0</v>
      </c>
      <c r="H991" s="45">
        <v>-4875.08</v>
      </c>
      <c r="I991" t="s">
        <v>17573</v>
      </c>
      <c r="J991" t="s">
        <v>164</v>
      </c>
      <c r="K991">
        <v>0</v>
      </c>
      <c r="L991" s="83">
        <v>43306</v>
      </c>
      <c r="M991">
        <v>0</v>
      </c>
      <c r="N991" t="s">
        <v>177</v>
      </c>
      <c r="O991" t="s">
        <v>4829</v>
      </c>
    </row>
    <row r="992" spans="1:15" x14ac:dyDescent="0.2">
      <c r="A992" t="s">
        <v>17888</v>
      </c>
      <c r="B992" t="s">
        <v>17888</v>
      </c>
      <c r="C992">
        <v>1</v>
      </c>
      <c r="D992">
        <v>0</v>
      </c>
      <c r="E992">
        <v>0</v>
      </c>
      <c r="F992">
        <v>0</v>
      </c>
      <c r="G992">
        <v>0</v>
      </c>
      <c r="H992" s="45">
        <v>-20230</v>
      </c>
      <c r="I992" t="s">
        <v>210</v>
      </c>
      <c r="J992" t="s">
        <v>11780</v>
      </c>
      <c r="K992">
        <v>0</v>
      </c>
      <c r="L992" s="83">
        <v>43305</v>
      </c>
      <c r="M992">
        <v>0</v>
      </c>
    </row>
    <row r="993" spans="1:15" x14ac:dyDescent="0.2">
      <c r="A993" t="s">
        <v>17889</v>
      </c>
      <c r="B993" t="s">
        <v>17889</v>
      </c>
      <c r="C993">
        <v>1</v>
      </c>
      <c r="D993">
        <v>0</v>
      </c>
      <c r="E993">
        <v>0</v>
      </c>
      <c r="F993">
        <v>0</v>
      </c>
      <c r="G993">
        <v>0</v>
      </c>
      <c r="H993" s="45">
        <v>-21688</v>
      </c>
      <c r="I993" t="s">
        <v>210</v>
      </c>
      <c r="J993" t="s">
        <v>11780</v>
      </c>
      <c r="K993">
        <v>0</v>
      </c>
      <c r="L993" s="83">
        <v>43305</v>
      </c>
      <c r="M993">
        <v>0</v>
      </c>
    </row>
    <row r="994" spans="1:15" x14ac:dyDescent="0.2">
      <c r="A994" t="s">
        <v>17847</v>
      </c>
      <c r="B994" t="s">
        <v>4646</v>
      </c>
      <c r="C994">
        <v>363.02</v>
      </c>
      <c r="D994">
        <v>0</v>
      </c>
      <c r="E994">
        <v>0</v>
      </c>
      <c r="F994">
        <v>0</v>
      </c>
      <c r="G994">
        <v>0</v>
      </c>
      <c r="H994" s="45">
        <v>7349.18</v>
      </c>
      <c r="I994" t="s">
        <v>17573</v>
      </c>
      <c r="J994" t="s">
        <v>169</v>
      </c>
      <c r="K994">
        <v>0</v>
      </c>
      <c r="L994" s="83">
        <v>43305</v>
      </c>
      <c r="M994">
        <v>0</v>
      </c>
      <c r="N994">
        <v>16255101</v>
      </c>
      <c r="O994">
        <v>2679204</v>
      </c>
    </row>
    <row r="995" spans="1:15" x14ac:dyDescent="0.2">
      <c r="A995" t="s">
        <v>17835</v>
      </c>
      <c r="B995" t="s">
        <v>404</v>
      </c>
      <c r="C995">
        <v>132.25</v>
      </c>
      <c r="D995">
        <v>0</v>
      </c>
      <c r="E995">
        <v>0</v>
      </c>
      <c r="F995">
        <v>0</v>
      </c>
      <c r="G995">
        <v>0</v>
      </c>
      <c r="H995" s="45">
        <v>75839.61</v>
      </c>
      <c r="I995" t="s">
        <v>17573</v>
      </c>
      <c r="J995" t="s">
        <v>190</v>
      </c>
      <c r="K995">
        <v>0</v>
      </c>
      <c r="L995" s="83">
        <v>43305</v>
      </c>
      <c r="M995">
        <v>0</v>
      </c>
      <c r="N995" t="s">
        <v>405</v>
      </c>
      <c r="O995" t="s">
        <v>406</v>
      </c>
    </row>
    <row r="996" spans="1:15" x14ac:dyDescent="0.2">
      <c r="A996" t="s">
        <v>17884</v>
      </c>
      <c r="B996" t="s">
        <v>602</v>
      </c>
      <c r="C996">
        <v>59.83</v>
      </c>
      <c r="D996">
        <v>0</v>
      </c>
      <c r="E996">
        <v>0</v>
      </c>
      <c r="F996">
        <v>0</v>
      </c>
      <c r="G996">
        <v>0</v>
      </c>
      <c r="H996" s="45">
        <v>1130.3599999999999</v>
      </c>
      <c r="I996" t="s">
        <v>17630</v>
      </c>
      <c r="J996" t="s">
        <v>186</v>
      </c>
      <c r="K996">
        <v>0</v>
      </c>
      <c r="L996" s="83">
        <v>43305</v>
      </c>
      <c r="M996">
        <v>0</v>
      </c>
      <c r="N996" t="s">
        <v>603</v>
      </c>
      <c r="O996">
        <v>2983154</v>
      </c>
    </row>
    <row r="997" spans="1:15" x14ac:dyDescent="0.2">
      <c r="A997" t="s">
        <v>17873</v>
      </c>
      <c r="B997" t="s">
        <v>14452</v>
      </c>
      <c r="C997">
        <v>19.2</v>
      </c>
      <c r="D997">
        <v>0</v>
      </c>
      <c r="E997">
        <v>0</v>
      </c>
      <c r="F997">
        <v>0</v>
      </c>
      <c r="G997">
        <v>0</v>
      </c>
      <c r="H997" s="45">
        <v>18486.14</v>
      </c>
      <c r="I997" t="s">
        <v>17573</v>
      </c>
      <c r="J997" t="s">
        <v>164</v>
      </c>
      <c r="K997">
        <v>0</v>
      </c>
      <c r="L997" s="83">
        <v>43305</v>
      </c>
      <c r="M997">
        <v>0</v>
      </c>
      <c r="N997">
        <v>2444107</v>
      </c>
      <c r="O997">
        <v>2053983</v>
      </c>
    </row>
    <row r="998" spans="1:15" x14ac:dyDescent="0.2">
      <c r="A998" t="s">
        <v>17850</v>
      </c>
      <c r="B998" t="s">
        <v>6364</v>
      </c>
      <c r="C998">
        <v>57.34</v>
      </c>
      <c r="D998">
        <v>0</v>
      </c>
      <c r="E998">
        <v>0</v>
      </c>
      <c r="F998">
        <v>0</v>
      </c>
      <c r="G998">
        <v>0</v>
      </c>
      <c r="H998" s="45">
        <v>2408.87</v>
      </c>
      <c r="I998" t="s">
        <v>17573</v>
      </c>
      <c r="J998" t="s">
        <v>186</v>
      </c>
      <c r="K998">
        <v>0</v>
      </c>
      <c r="L998" s="83">
        <v>43305</v>
      </c>
      <c r="M998">
        <v>0</v>
      </c>
      <c r="N998" t="s">
        <v>177</v>
      </c>
      <c r="O998">
        <v>2677606</v>
      </c>
    </row>
    <row r="999" spans="1:15" x14ac:dyDescent="0.2">
      <c r="A999" t="s">
        <v>17875</v>
      </c>
      <c r="B999" t="s">
        <v>334</v>
      </c>
      <c r="C999">
        <v>36.5</v>
      </c>
      <c r="D999">
        <v>0</v>
      </c>
      <c r="E999">
        <v>0</v>
      </c>
      <c r="F999">
        <v>0</v>
      </c>
      <c r="G999">
        <v>0</v>
      </c>
      <c r="H999" s="45">
        <v>27176.78</v>
      </c>
      <c r="I999" t="s">
        <v>17573</v>
      </c>
      <c r="J999" t="s">
        <v>169</v>
      </c>
      <c r="K999">
        <v>0</v>
      </c>
      <c r="L999" s="83">
        <v>43305</v>
      </c>
      <c r="M999">
        <v>0</v>
      </c>
      <c r="N999">
        <v>639050103</v>
      </c>
      <c r="O999">
        <v>2771133</v>
      </c>
    </row>
    <row r="1000" spans="1:15" x14ac:dyDescent="0.2">
      <c r="A1000" t="s">
        <v>17883</v>
      </c>
      <c r="B1000" t="s">
        <v>3818</v>
      </c>
      <c r="C1000">
        <v>45</v>
      </c>
      <c r="D1000">
        <v>0</v>
      </c>
      <c r="E1000">
        <v>0</v>
      </c>
      <c r="F1000">
        <v>0</v>
      </c>
      <c r="G1000">
        <v>0</v>
      </c>
      <c r="H1000">
        <v>-845.2</v>
      </c>
      <c r="I1000" t="s">
        <v>17630</v>
      </c>
      <c r="J1000" t="s">
        <v>235</v>
      </c>
      <c r="K1000">
        <v>0</v>
      </c>
      <c r="L1000" s="83">
        <v>43305</v>
      </c>
      <c r="M1000">
        <v>0</v>
      </c>
      <c r="N1000">
        <v>128030202</v>
      </c>
      <c r="O1000">
        <v>2158781</v>
      </c>
    </row>
    <row r="1001" spans="1:15" x14ac:dyDescent="0.2">
      <c r="A1001" t="s">
        <v>17872</v>
      </c>
      <c r="B1001" t="s">
        <v>254</v>
      </c>
      <c r="C1001">
        <v>118.59</v>
      </c>
      <c r="D1001">
        <v>0</v>
      </c>
      <c r="E1001">
        <v>0</v>
      </c>
      <c r="F1001">
        <v>0</v>
      </c>
      <c r="G1001">
        <v>0</v>
      </c>
      <c r="H1001" s="45">
        <v>-1552.62</v>
      </c>
      <c r="I1001" t="s">
        <v>17573</v>
      </c>
      <c r="J1001" t="s">
        <v>164</v>
      </c>
      <c r="K1001">
        <v>0</v>
      </c>
      <c r="L1001" s="83">
        <v>43305</v>
      </c>
      <c r="M1001">
        <v>0</v>
      </c>
      <c r="N1001" t="s">
        <v>255</v>
      </c>
      <c r="O1001">
        <v>2572381</v>
      </c>
    </row>
    <row r="1002" spans="1:15" x14ac:dyDescent="0.2">
      <c r="A1002" t="s">
        <v>17876</v>
      </c>
      <c r="B1002" t="s">
        <v>278</v>
      </c>
      <c r="C1002">
        <v>116.67</v>
      </c>
      <c r="D1002">
        <v>0</v>
      </c>
      <c r="E1002">
        <v>0</v>
      </c>
      <c r="F1002">
        <v>0</v>
      </c>
      <c r="G1002">
        <v>0</v>
      </c>
      <c r="H1002" s="45">
        <v>34742.160000000003</v>
      </c>
      <c r="I1002" t="s">
        <v>17573</v>
      </c>
      <c r="J1002" t="s">
        <v>164</v>
      </c>
      <c r="K1002">
        <v>0</v>
      </c>
      <c r="L1002" s="83">
        <v>43305</v>
      </c>
      <c r="M1002">
        <v>0</v>
      </c>
      <c r="N1002" t="s">
        <v>177</v>
      </c>
      <c r="O1002">
        <v>2181334</v>
      </c>
    </row>
    <row r="1003" spans="1:15" x14ac:dyDescent="0.2">
      <c r="A1003" t="s">
        <v>17858</v>
      </c>
      <c r="B1003" t="s">
        <v>3928</v>
      </c>
      <c r="C1003">
        <v>111.27</v>
      </c>
      <c r="D1003">
        <v>0</v>
      </c>
      <c r="E1003">
        <v>0</v>
      </c>
      <c r="F1003">
        <v>0</v>
      </c>
      <c r="G1003">
        <v>0</v>
      </c>
      <c r="H1003">
        <v>140.5</v>
      </c>
      <c r="I1003" t="s">
        <v>17573</v>
      </c>
      <c r="J1003" t="s">
        <v>182</v>
      </c>
      <c r="K1003">
        <v>0</v>
      </c>
      <c r="L1003" s="83">
        <v>43305</v>
      </c>
      <c r="M1003">
        <v>0</v>
      </c>
      <c r="N1003" t="s">
        <v>177</v>
      </c>
      <c r="O1003">
        <v>2182531</v>
      </c>
    </row>
    <row r="1004" spans="1:15" x14ac:dyDescent="0.2">
      <c r="A1004" t="s">
        <v>17839</v>
      </c>
      <c r="B1004" t="s">
        <v>411</v>
      </c>
      <c r="C1004">
        <v>113.01</v>
      </c>
      <c r="D1004">
        <v>0</v>
      </c>
      <c r="E1004">
        <v>0</v>
      </c>
      <c r="F1004">
        <v>0</v>
      </c>
      <c r="G1004">
        <v>0</v>
      </c>
      <c r="H1004" s="45">
        <v>-21068.43</v>
      </c>
      <c r="I1004" t="s">
        <v>17573</v>
      </c>
      <c r="J1004" t="s">
        <v>164</v>
      </c>
      <c r="K1004">
        <v>0</v>
      </c>
      <c r="L1004" s="83">
        <v>43305</v>
      </c>
      <c r="M1004">
        <v>0</v>
      </c>
      <c r="N1004">
        <v>177376100</v>
      </c>
      <c r="O1004">
        <v>2182553</v>
      </c>
    </row>
    <row r="1005" spans="1:15" x14ac:dyDescent="0.2">
      <c r="A1005" t="s">
        <v>17833</v>
      </c>
      <c r="B1005" t="s">
        <v>2296</v>
      </c>
      <c r="C1005">
        <v>39.299999999999997</v>
      </c>
      <c r="D1005">
        <v>0</v>
      </c>
      <c r="E1005">
        <v>0</v>
      </c>
      <c r="F1005">
        <v>0</v>
      </c>
      <c r="G1005">
        <v>0</v>
      </c>
      <c r="H1005" s="45">
        <v>-15958.61</v>
      </c>
      <c r="I1005" t="s">
        <v>17573</v>
      </c>
      <c r="J1005" t="s">
        <v>182</v>
      </c>
      <c r="K1005">
        <v>0</v>
      </c>
      <c r="L1005" s="83">
        <v>43305</v>
      </c>
      <c r="M1005">
        <v>0</v>
      </c>
      <c r="N1005" t="s">
        <v>2339</v>
      </c>
      <c r="O1005" t="s">
        <v>2340</v>
      </c>
    </row>
    <row r="1006" spans="1:15" x14ac:dyDescent="0.2">
      <c r="A1006" t="s">
        <v>17870</v>
      </c>
      <c r="B1006" t="s">
        <v>373</v>
      </c>
      <c r="C1006">
        <v>67.36</v>
      </c>
      <c r="D1006">
        <v>0</v>
      </c>
      <c r="E1006">
        <v>0</v>
      </c>
      <c r="F1006">
        <v>0</v>
      </c>
      <c r="G1006">
        <v>0</v>
      </c>
      <c r="H1006" s="45">
        <v>16708.419999999998</v>
      </c>
      <c r="I1006" t="s">
        <v>17573</v>
      </c>
      <c r="J1006" t="s">
        <v>164</v>
      </c>
      <c r="K1006">
        <v>0</v>
      </c>
      <c r="L1006" s="83">
        <v>43305</v>
      </c>
      <c r="M1006">
        <v>0</v>
      </c>
      <c r="N1006" t="s">
        <v>374</v>
      </c>
      <c r="O1006" t="s">
        <v>375</v>
      </c>
    </row>
    <row r="1007" spans="1:15" x14ac:dyDescent="0.2">
      <c r="A1007" t="s">
        <v>17859</v>
      </c>
      <c r="B1007" t="s">
        <v>998</v>
      </c>
      <c r="C1007">
        <v>33.950000000000003</v>
      </c>
      <c r="D1007">
        <v>0</v>
      </c>
      <c r="E1007">
        <v>0</v>
      </c>
      <c r="F1007">
        <v>0</v>
      </c>
      <c r="G1007">
        <v>0</v>
      </c>
      <c r="H1007" s="45">
        <v>-7724.28</v>
      </c>
      <c r="I1007" t="s">
        <v>17573</v>
      </c>
      <c r="J1007" t="s">
        <v>190</v>
      </c>
      <c r="K1007">
        <v>0</v>
      </c>
      <c r="L1007" s="83">
        <v>43305</v>
      </c>
      <c r="M1007">
        <v>0</v>
      </c>
      <c r="N1007" t="s">
        <v>1239</v>
      </c>
      <c r="O1007" t="s">
        <v>4276</v>
      </c>
    </row>
    <row r="1008" spans="1:15" x14ac:dyDescent="0.2">
      <c r="A1008" t="s">
        <v>17846</v>
      </c>
      <c r="B1008" t="s">
        <v>1686</v>
      </c>
      <c r="C1008">
        <v>95.21</v>
      </c>
      <c r="D1008">
        <v>0</v>
      </c>
      <c r="E1008">
        <v>0</v>
      </c>
      <c r="F1008">
        <v>0</v>
      </c>
      <c r="G1008">
        <v>0</v>
      </c>
      <c r="H1008" s="45">
        <v>-39510.71</v>
      </c>
      <c r="I1008" t="s">
        <v>17573</v>
      </c>
      <c r="J1008" t="s">
        <v>177</v>
      </c>
      <c r="K1008">
        <v>0</v>
      </c>
      <c r="L1008" s="83">
        <v>43305</v>
      </c>
      <c r="M1008">
        <v>0</v>
      </c>
      <c r="N1008">
        <v>298736109</v>
      </c>
      <c r="O1008">
        <v>2320148</v>
      </c>
    </row>
    <row r="1009" spans="1:15" x14ac:dyDescent="0.2">
      <c r="A1009" t="s">
        <v>17840</v>
      </c>
      <c r="B1009" t="s">
        <v>4120</v>
      </c>
      <c r="C1009">
        <v>22.5</v>
      </c>
      <c r="D1009">
        <v>0</v>
      </c>
      <c r="E1009">
        <v>0</v>
      </c>
      <c r="F1009">
        <v>0</v>
      </c>
      <c r="G1009">
        <v>0</v>
      </c>
      <c r="H1009" s="45">
        <v>14949.67</v>
      </c>
      <c r="I1009" t="s">
        <v>17573</v>
      </c>
      <c r="J1009" t="s">
        <v>200</v>
      </c>
      <c r="K1009">
        <v>0</v>
      </c>
      <c r="L1009" s="83">
        <v>43305</v>
      </c>
      <c r="M1009">
        <v>0</v>
      </c>
      <c r="N1009">
        <v>297602104</v>
      </c>
      <c r="O1009">
        <v>2320825</v>
      </c>
    </row>
    <row r="1010" spans="1:15" x14ac:dyDescent="0.2">
      <c r="A1010" t="s">
        <v>17878</v>
      </c>
      <c r="B1010" t="s">
        <v>2704</v>
      </c>
      <c r="C1010">
        <v>68.45</v>
      </c>
      <c r="D1010">
        <v>0</v>
      </c>
      <c r="E1010">
        <v>0</v>
      </c>
      <c r="F1010">
        <v>0</v>
      </c>
      <c r="G1010">
        <v>0</v>
      </c>
      <c r="H1010" s="45">
        <v>69011.460000000006</v>
      </c>
      <c r="I1010" t="s">
        <v>17573</v>
      </c>
      <c r="J1010" t="s">
        <v>164</v>
      </c>
      <c r="K1010">
        <v>0</v>
      </c>
      <c r="L1010" s="83">
        <v>43305</v>
      </c>
      <c r="M1010">
        <v>0</v>
      </c>
      <c r="N1010">
        <v>311642102</v>
      </c>
      <c r="O1010">
        <v>2106661</v>
      </c>
    </row>
    <row r="1011" spans="1:15" x14ac:dyDescent="0.2">
      <c r="A1011" t="s">
        <v>17837</v>
      </c>
      <c r="B1011" t="s">
        <v>13212</v>
      </c>
      <c r="C1011">
        <v>16.75</v>
      </c>
      <c r="D1011">
        <v>0</v>
      </c>
      <c r="E1011">
        <v>0</v>
      </c>
      <c r="F1011">
        <v>0</v>
      </c>
      <c r="G1011">
        <v>0</v>
      </c>
      <c r="H1011" s="45">
        <v>58947.199999999997</v>
      </c>
      <c r="I1011" t="s">
        <v>17573</v>
      </c>
      <c r="J1011" t="s">
        <v>200</v>
      </c>
      <c r="K1011">
        <v>0</v>
      </c>
      <c r="L1011" s="83">
        <v>43305</v>
      </c>
      <c r="M1011">
        <v>0</v>
      </c>
      <c r="N1011" t="s">
        <v>177</v>
      </c>
      <c r="O1011" t="s">
        <v>13248</v>
      </c>
    </row>
    <row r="1012" spans="1:15" x14ac:dyDescent="0.2">
      <c r="A1012" t="s">
        <v>17877</v>
      </c>
      <c r="B1012" t="s">
        <v>9327</v>
      </c>
      <c r="C1012">
        <v>16.5</v>
      </c>
      <c r="D1012">
        <v>0</v>
      </c>
      <c r="E1012">
        <v>0</v>
      </c>
      <c r="F1012">
        <v>0</v>
      </c>
      <c r="G1012">
        <v>0</v>
      </c>
      <c r="H1012" s="45">
        <v>-16338.43</v>
      </c>
      <c r="I1012" t="s">
        <v>17573</v>
      </c>
      <c r="J1012" t="s">
        <v>188</v>
      </c>
      <c r="K1012">
        <v>0</v>
      </c>
      <c r="L1012" s="83">
        <v>43305</v>
      </c>
      <c r="M1012">
        <v>0</v>
      </c>
      <c r="N1012" t="s">
        <v>9344</v>
      </c>
      <c r="O1012">
        <v>2352118</v>
      </c>
    </row>
    <row r="1013" spans="1:15" x14ac:dyDescent="0.2">
      <c r="A1013" t="s">
        <v>17843</v>
      </c>
      <c r="B1013" t="s">
        <v>591</v>
      </c>
      <c r="C1013">
        <v>177.08</v>
      </c>
      <c r="D1013">
        <v>0</v>
      </c>
      <c r="E1013">
        <v>0</v>
      </c>
      <c r="F1013">
        <v>0</v>
      </c>
      <c r="G1013">
        <v>0</v>
      </c>
      <c r="H1013" s="45">
        <v>-5522.93</v>
      </c>
      <c r="I1013" t="s">
        <v>17573</v>
      </c>
      <c r="J1013" t="s">
        <v>164</v>
      </c>
      <c r="K1013">
        <v>0</v>
      </c>
      <c r="L1013" s="83">
        <v>43305</v>
      </c>
      <c r="M1013">
        <v>0</v>
      </c>
      <c r="N1013">
        <v>315616102</v>
      </c>
      <c r="O1013">
        <v>2427599</v>
      </c>
    </row>
    <row r="1014" spans="1:15" x14ac:dyDescent="0.2">
      <c r="A1014" t="s">
        <v>17851</v>
      </c>
      <c r="B1014" t="s">
        <v>12144</v>
      </c>
      <c r="C1014">
        <v>22.67</v>
      </c>
      <c r="D1014">
        <v>0</v>
      </c>
      <c r="E1014">
        <v>0</v>
      </c>
      <c r="F1014">
        <v>0</v>
      </c>
      <c r="G1014">
        <v>0</v>
      </c>
      <c r="H1014" s="45">
        <v>-11277.1</v>
      </c>
      <c r="I1014" t="s">
        <v>17573</v>
      </c>
      <c r="J1014" t="s">
        <v>188</v>
      </c>
      <c r="K1014">
        <v>0</v>
      </c>
      <c r="L1014" s="83">
        <v>43305</v>
      </c>
      <c r="M1014">
        <v>0</v>
      </c>
      <c r="N1014">
        <v>315405100</v>
      </c>
      <c r="O1014">
        <v>2335001</v>
      </c>
    </row>
    <row r="1015" spans="1:15" x14ac:dyDescent="0.2">
      <c r="A1015" t="s">
        <v>17849</v>
      </c>
      <c r="B1015" t="s">
        <v>14481</v>
      </c>
      <c r="C1015">
        <v>37.75</v>
      </c>
      <c r="D1015">
        <v>0</v>
      </c>
      <c r="E1015">
        <v>0</v>
      </c>
      <c r="F1015">
        <v>0</v>
      </c>
      <c r="G1015">
        <v>0</v>
      </c>
      <c r="H1015" s="45">
        <v>-5144.5600000000004</v>
      </c>
      <c r="I1015" t="s">
        <v>17573</v>
      </c>
      <c r="J1015" t="s">
        <v>186</v>
      </c>
      <c r="K1015">
        <v>0</v>
      </c>
      <c r="L1015" s="83">
        <v>43305</v>
      </c>
      <c r="M1015">
        <v>0</v>
      </c>
      <c r="N1015" t="s">
        <v>14496</v>
      </c>
      <c r="O1015" t="s">
        <v>14497</v>
      </c>
    </row>
    <row r="1016" spans="1:15" x14ac:dyDescent="0.2">
      <c r="A1016" t="s">
        <v>17867</v>
      </c>
      <c r="B1016" t="s">
        <v>2321</v>
      </c>
      <c r="C1016">
        <v>31.16</v>
      </c>
      <c r="D1016">
        <v>0</v>
      </c>
      <c r="E1016">
        <v>0</v>
      </c>
      <c r="F1016">
        <v>0</v>
      </c>
      <c r="G1016">
        <v>0</v>
      </c>
      <c r="H1016" s="45">
        <v>6598.88</v>
      </c>
      <c r="I1016" t="s">
        <v>17573</v>
      </c>
      <c r="J1016" t="s">
        <v>182</v>
      </c>
      <c r="K1016">
        <v>0</v>
      </c>
      <c r="L1016" s="83">
        <v>43305</v>
      </c>
      <c r="M1016">
        <v>0</v>
      </c>
      <c r="N1016" t="s">
        <v>177</v>
      </c>
      <c r="O1016" t="s">
        <v>15223</v>
      </c>
    </row>
    <row r="1017" spans="1:15" x14ac:dyDescent="0.2">
      <c r="A1017" t="s">
        <v>17848</v>
      </c>
      <c r="B1017" t="s">
        <v>3998</v>
      </c>
      <c r="C1017">
        <v>62.58</v>
      </c>
      <c r="D1017">
        <v>0</v>
      </c>
      <c r="E1017">
        <v>0</v>
      </c>
      <c r="F1017">
        <v>0</v>
      </c>
      <c r="G1017">
        <v>0</v>
      </c>
      <c r="H1017" s="45">
        <v>-16751.21</v>
      </c>
      <c r="I1017" t="s">
        <v>17573</v>
      </c>
      <c r="J1017" t="s">
        <v>190</v>
      </c>
      <c r="K1017">
        <v>0</v>
      </c>
      <c r="L1017" s="83">
        <v>43305</v>
      </c>
      <c r="M1017">
        <v>0</v>
      </c>
      <c r="N1017">
        <v>349853101</v>
      </c>
      <c r="O1017">
        <v>2510790</v>
      </c>
    </row>
    <row r="1018" spans="1:15" x14ac:dyDescent="0.2">
      <c r="A1018" t="s">
        <v>17869</v>
      </c>
      <c r="B1018" t="s">
        <v>131</v>
      </c>
      <c r="C1018">
        <v>78.16</v>
      </c>
      <c r="D1018">
        <v>0</v>
      </c>
      <c r="E1018">
        <v>0</v>
      </c>
      <c r="F1018">
        <v>0</v>
      </c>
      <c r="G1018">
        <v>0</v>
      </c>
      <c r="H1018" s="45">
        <v>-1021.93</v>
      </c>
      <c r="I1018" t="s">
        <v>17573</v>
      </c>
      <c r="J1018" t="s">
        <v>169</v>
      </c>
      <c r="K1018">
        <v>0</v>
      </c>
      <c r="L1018" s="83">
        <v>43305</v>
      </c>
      <c r="M1018">
        <v>0</v>
      </c>
      <c r="N1018">
        <v>375558103</v>
      </c>
      <c r="O1018">
        <v>2369174</v>
      </c>
    </row>
    <row r="1019" spans="1:15" x14ac:dyDescent="0.2">
      <c r="A1019" t="s">
        <v>17864</v>
      </c>
      <c r="B1019" t="s">
        <v>474</v>
      </c>
      <c r="C1019">
        <v>33.630000000000003</v>
      </c>
      <c r="D1019">
        <v>0</v>
      </c>
      <c r="E1019">
        <v>0</v>
      </c>
      <c r="F1019">
        <v>0</v>
      </c>
      <c r="G1019">
        <v>0</v>
      </c>
      <c r="H1019" s="45">
        <v>24563.99</v>
      </c>
      <c r="I1019" t="s">
        <v>17573</v>
      </c>
      <c r="J1019" t="s">
        <v>164</v>
      </c>
      <c r="K1019">
        <v>0</v>
      </c>
      <c r="L1019" s="83">
        <v>43305</v>
      </c>
      <c r="M1019">
        <v>0</v>
      </c>
      <c r="N1019">
        <v>219350105</v>
      </c>
      <c r="O1019">
        <v>2224701</v>
      </c>
    </row>
    <row r="1020" spans="1:15" x14ac:dyDescent="0.2">
      <c r="A1020" t="s">
        <v>17886</v>
      </c>
      <c r="B1020" t="s">
        <v>498</v>
      </c>
      <c r="C1020">
        <v>41.8</v>
      </c>
      <c r="D1020">
        <v>0</v>
      </c>
      <c r="E1020">
        <v>0</v>
      </c>
      <c r="F1020">
        <v>0</v>
      </c>
      <c r="G1020">
        <v>0</v>
      </c>
      <c r="H1020" s="45">
        <v>10719.91</v>
      </c>
      <c r="I1020" t="s">
        <v>17630</v>
      </c>
      <c r="J1020" t="s">
        <v>182</v>
      </c>
      <c r="K1020">
        <v>0</v>
      </c>
      <c r="L1020" s="83">
        <v>43305</v>
      </c>
      <c r="M1020">
        <v>0</v>
      </c>
      <c r="N1020">
        <v>406216101</v>
      </c>
      <c r="O1020">
        <v>2405302</v>
      </c>
    </row>
    <row r="1021" spans="1:15" x14ac:dyDescent="0.2">
      <c r="A1021" t="s">
        <v>17880</v>
      </c>
      <c r="B1021" t="s">
        <v>9973</v>
      </c>
      <c r="C1021">
        <v>28.36</v>
      </c>
      <c r="D1021">
        <v>0</v>
      </c>
      <c r="E1021">
        <v>0</v>
      </c>
      <c r="F1021">
        <v>0</v>
      </c>
      <c r="G1021">
        <v>0</v>
      </c>
      <c r="H1021" s="45">
        <v>-5834.31</v>
      </c>
      <c r="I1021" t="s">
        <v>17630</v>
      </c>
      <c r="J1021" t="s">
        <v>177</v>
      </c>
      <c r="K1021">
        <v>0</v>
      </c>
      <c r="L1021" s="83">
        <v>43305</v>
      </c>
      <c r="M1021">
        <v>0</v>
      </c>
      <c r="N1021" t="s">
        <v>10003</v>
      </c>
      <c r="O1021">
        <v>2577870</v>
      </c>
    </row>
    <row r="1022" spans="1:15" x14ac:dyDescent="0.2">
      <c r="A1022" t="s">
        <v>17842</v>
      </c>
      <c r="B1022" t="s">
        <v>17831</v>
      </c>
      <c r="C1022">
        <v>59.25</v>
      </c>
      <c r="D1022">
        <v>0</v>
      </c>
      <c r="E1022">
        <v>0</v>
      </c>
      <c r="F1022">
        <v>0</v>
      </c>
      <c r="G1022">
        <v>0</v>
      </c>
      <c r="H1022" s="45">
        <v>-57803.31</v>
      </c>
      <c r="I1022" t="s">
        <v>17573</v>
      </c>
      <c r="J1022" t="s">
        <v>169</v>
      </c>
      <c r="K1022">
        <v>0</v>
      </c>
      <c r="L1022" s="83">
        <v>43305</v>
      </c>
      <c r="M1022">
        <v>0</v>
      </c>
      <c r="N1022" t="s">
        <v>17890</v>
      </c>
      <c r="O1022">
        <v>2794204</v>
      </c>
    </row>
    <row r="1023" spans="1:15" x14ac:dyDescent="0.2">
      <c r="A1023" t="s">
        <v>17854</v>
      </c>
      <c r="B1023" t="s">
        <v>4323</v>
      </c>
      <c r="C1023">
        <v>109.27500000000001</v>
      </c>
      <c r="D1023">
        <v>0</v>
      </c>
      <c r="E1023">
        <v>0</v>
      </c>
      <c r="F1023">
        <v>0</v>
      </c>
      <c r="G1023">
        <v>0</v>
      </c>
      <c r="H1023" s="45">
        <v>-45117.279999999999</v>
      </c>
      <c r="I1023" t="s">
        <v>17573</v>
      </c>
      <c r="J1023" t="s">
        <v>190</v>
      </c>
      <c r="K1023">
        <v>0</v>
      </c>
      <c r="L1023" s="83">
        <v>43305</v>
      </c>
      <c r="M1023">
        <v>0</v>
      </c>
      <c r="N1023">
        <v>477839104</v>
      </c>
      <c r="O1023" t="s">
        <v>4439</v>
      </c>
    </row>
    <row r="1024" spans="1:15" x14ac:dyDescent="0.2">
      <c r="A1024" t="s">
        <v>17844</v>
      </c>
      <c r="B1024" t="s">
        <v>368</v>
      </c>
      <c r="C1024">
        <v>83.15</v>
      </c>
      <c r="D1024">
        <v>0</v>
      </c>
      <c r="E1024">
        <v>0</v>
      </c>
      <c r="F1024">
        <v>0</v>
      </c>
      <c r="G1024">
        <v>0</v>
      </c>
      <c r="H1024" s="45">
        <v>25261.13</v>
      </c>
      <c r="I1024" t="s">
        <v>17573</v>
      </c>
      <c r="J1024" t="s">
        <v>190</v>
      </c>
      <c r="K1024">
        <v>0</v>
      </c>
      <c r="L1024" s="83">
        <v>43305</v>
      </c>
      <c r="M1024">
        <v>0</v>
      </c>
      <c r="N1024">
        <v>497266106</v>
      </c>
      <c r="O1024">
        <v>2493534</v>
      </c>
    </row>
    <row r="1025" spans="1:15" x14ac:dyDescent="0.2">
      <c r="A1025" t="s">
        <v>17838</v>
      </c>
      <c r="B1025" t="s">
        <v>3932</v>
      </c>
      <c r="C1025">
        <v>32.979999999999997</v>
      </c>
      <c r="D1025">
        <v>0</v>
      </c>
      <c r="E1025">
        <v>0</v>
      </c>
      <c r="F1025">
        <v>0</v>
      </c>
      <c r="G1025">
        <v>0</v>
      </c>
      <c r="H1025" s="45">
        <v>53078.92</v>
      </c>
      <c r="I1025" t="s">
        <v>17573</v>
      </c>
      <c r="J1025" t="s">
        <v>190</v>
      </c>
      <c r="K1025">
        <v>0</v>
      </c>
      <c r="L1025" s="83">
        <v>43305</v>
      </c>
      <c r="M1025">
        <v>0</v>
      </c>
      <c r="N1025">
        <v>499049104</v>
      </c>
      <c r="O1025" t="s">
        <v>13778</v>
      </c>
    </row>
    <row r="1026" spans="1:15" x14ac:dyDescent="0.2">
      <c r="A1026" t="s">
        <v>17834</v>
      </c>
      <c r="B1026" t="s">
        <v>3054</v>
      </c>
      <c r="C1026">
        <v>85.01</v>
      </c>
      <c r="D1026">
        <v>0</v>
      </c>
      <c r="E1026">
        <v>0</v>
      </c>
      <c r="F1026">
        <v>0</v>
      </c>
      <c r="G1026">
        <v>0</v>
      </c>
      <c r="H1026" s="45">
        <v>60706.8</v>
      </c>
      <c r="I1026" t="s">
        <v>17573</v>
      </c>
      <c r="J1026" t="s">
        <v>200</v>
      </c>
      <c r="K1026">
        <v>0</v>
      </c>
      <c r="L1026" s="83">
        <v>43305</v>
      </c>
      <c r="M1026">
        <v>0</v>
      </c>
      <c r="N1026">
        <v>536797103</v>
      </c>
      <c r="O1026">
        <v>2515030</v>
      </c>
    </row>
    <row r="1027" spans="1:15" x14ac:dyDescent="0.2">
      <c r="A1027" t="s">
        <v>17852</v>
      </c>
      <c r="B1027" t="s">
        <v>531</v>
      </c>
      <c r="C1027">
        <v>34.130000000000003</v>
      </c>
      <c r="D1027">
        <v>0</v>
      </c>
      <c r="E1027">
        <v>0</v>
      </c>
      <c r="F1027">
        <v>0</v>
      </c>
      <c r="G1027">
        <v>0</v>
      </c>
      <c r="H1027" s="45">
        <v>7589.42</v>
      </c>
      <c r="I1027" t="s">
        <v>17573</v>
      </c>
      <c r="J1027" t="s">
        <v>186</v>
      </c>
      <c r="K1027">
        <v>0</v>
      </c>
      <c r="L1027" s="83">
        <v>43305</v>
      </c>
      <c r="M1027">
        <v>0</v>
      </c>
      <c r="N1027">
        <v>524901105</v>
      </c>
      <c r="O1027">
        <v>2510615</v>
      </c>
    </row>
    <row r="1028" spans="1:15" x14ac:dyDescent="0.2">
      <c r="A1028" t="s">
        <v>17845</v>
      </c>
      <c r="B1028" t="s">
        <v>7632</v>
      </c>
      <c r="C1028">
        <v>108.5</v>
      </c>
      <c r="D1028">
        <v>0</v>
      </c>
      <c r="E1028">
        <v>0</v>
      </c>
      <c r="F1028">
        <v>0</v>
      </c>
      <c r="G1028">
        <v>0</v>
      </c>
      <c r="H1028" s="45">
        <v>-1440.36</v>
      </c>
      <c r="I1028" t="s">
        <v>17573</v>
      </c>
      <c r="J1028" t="s">
        <v>177</v>
      </c>
      <c r="K1028">
        <v>0</v>
      </c>
      <c r="L1028" s="83">
        <v>43305</v>
      </c>
      <c r="M1028">
        <v>0</v>
      </c>
      <c r="N1028">
        <v>515098101</v>
      </c>
      <c r="O1028">
        <v>2503994</v>
      </c>
    </row>
    <row r="1029" spans="1:15" x14ac:dyDescent="0.2">
      <c r="A1029" t="s">
        <v>17860</v>
      </c>
      <c r="B1029" t="s">
        <v>4074</v>
      </c>
      <c r="C1029">
        <v>71.3</v>
      </c>
      <c r="D1029">
        <v>0</v>
      </c>
      <c r="E1029">
        <v>0</v>
      </c>
      <c r="F1029">
        <v>0</v>
      </c>
      <c r="G1029">
        <v>0</v>
      </c>
      <c r="H1029" s="45">
        <v>8785.69</v>
      </c>
      <c r="I1029" t="s">
        <v>17573</v>
      </c>
      <c r="J1029" t="s">
        <v>200</v>
      </c>
      <c r="K1029">
        <v>0</v>
      </c>
      <c r="L1029" s="83">
        <v>43305</v>
      </c>
      <c r="M1029">
        <v>0</v>
      </c>
      <c r="N1029">
        <v>517834107</v>
      </c>
      <c r="O1029" t="s">
        <v>4107</v>
      </c>
    </row>
    <row r="1030" spans="1:15" x14ac:dyDescent="0.2">
      <c r="A1030" t="s">
        <v>17841</v>
      </c>
      <c r="B1030" t="s">
        <v>14552</v>
      </c>
      <c r="C1030">
        <v>69.75</v>
      </c>
      <c r="D1030">
        <v>0</v>
      </c>
      <c r="E1030">
        <v>0</v>
      </c>
      <c r="F1030">
        <v>0</v>
      </c>
      <c r="G1030">
        <v>0</v>
      </c>
      <c r="H1030">
        <v>274.52999999999997</v>
      </c>
      <c r="I1030" t="s">
        <v>17573</v>
      </c>
      <c r="J1030" t="s">
        <v>188</v>
      </c>
      <c r="K1030">
        <v>0</v>
      </c>
      <c r="L1030" s="83">
        <v>43305</v>
      </c>
      <c r="M1030">
        <v>0</v>
      </c>
      <c r="N1030" t="s">
        <v>14584</v>
      </c>
      <c r="O1030">
        <v>2578378</v>
      </c>
    </row>
    <row r="1031" spans="1:15" x14ac:dyDescent="0.2">
      <c r="A1031" t="s">
        <v>17853</v>
      </c>
      <c r="B1031" t="s">
        <v>1035</v>
      </c>
      <c r="C1031">
        <v>26.07</v>
      </c>
      <c r="D1031">
        <v>0</v>
      </c>
      <c r="E1031">
        <v>0</v>
      </c>
      <c r="F1031">
        <v>0</v>
      </c>
      <c r="G1031">
        <v>0</v>
      </c>
      <c r="H1031" s="45">
        <v>3097.88</v>
      </c>
      <c r="I1031" t="s">
        <v>17573</v>
      </c>
      <c r="J1031" t="s">
        <v>200</v>
      </c>
      <c r="K1031">
        <v>0</v>
      </c>
      <c r="L1031" s="83">
        <v>43305</v>
      </c>
      <c r="M1031">
        <v>0</v>
      </c>
      <c r="N1031" t="s">
        <v>1249</v>
      </c>
      <c r="O1031">
        <v>2549385</v>
      </c>
    </row>
    <row r="1032" spans="1:15" x14ac:dyDescent="0.2">
      <c r="A1032" t="s">
        <v>17879</v>
      </c>
      <c r="B1032" t="s">
        <v>2468</v>
      </c>
      <c r="C1032">
        <v>55.4</v>
      </c>
      <c r="D1032">
        <v>0</v>
      </c>
      <c r="E1032">
        <v>0</v>
      </c>
      <c r="F1032">
        <v>0</v>
      </c>
      <c r="G1032">
        <v>0</v>
      </c>
      <c r="H1032" s="45">
        <v>21579.57</v>
      </c>
      <c r="I1032" t="s">
        <v>17630</v>
      </c>
      <c r="J1032" t="s">
        <v>169</v>
      </c>
      <c r="K1032">
        <v>0</v>
      </c>
      <c r="L1032" s="83">
        <v>43305</v>
      </c>
      <c r="M1032">
        <v>0</v>
      </c>
      <c r="N1032">
        <v>589889104</v>
      </c>
      <c r="O1032">
        <v>2580555</v>
      </c>
    </row>
    <row r="1033" spans="1:15" x14ac:dyDescent="0.2">
      <c r="A1033" t="s">
        <v>17861</v>
      </c>
      <c r="B1033" t="s">
        <v>243</v>
      </c>
      <c r="C1033">
        <v>42.8</v>
      </c>
      <c r="D1033">
        <v>0</v>
      </c>
      <c r="E1033">
        <v>0</v>
      </c>
      <c r="F1033">
        <v>0</v>
      </c>
      <c r="G1033">
        <v>0</v>
      </c>
      <c r="H1033" s="45">
        <v>-4669.2299999999996</v>
      </c>
      <c r="I1033" t="s">
        <v>17573</v>
      </c>
      <c r="J1033" t="s">
        <v>200</v>
      </c>
      <c r="K1033">
        <v>0</v>
      </c>
      <c r="L1033" s="83">
        <v>43305</v>
      </c>
      <c r="M1033">
        <v>0</v>
      </c>
      <c r="N1033" t="s">
        <v>244</v>
      </c>
      <c r="O1033">
        <v>2601326</v>
      </c>
    </row>
    <row r="1034" spans="1:15" x14ac:dyDescent="0.2">
      <c r="A1034" t="s">
        <v>17862</v>
      </c>
      <c r="B1034" t="s">
        <v>12327</v>
      </c>
      <c r="C1034">
        <v>97.62</v>
      </c>
      <c r="D1034">
        <v>0</v>
      </c>
      <c r="E1034">
        <v>0</v>
      </c>
      <c r="F1034">
        <v>0</v>
      </c>
      <c r="G1034">
        <v>0</v>
      </c>
      <c r="H1034" s="45">
        <v>17414.060000000001</v>
      </c>
      <c r="I1034" t="s">
        <v>17573</v>
      </c>
      <c r="J1034" t="s">
        <v>177</v>
      </c>
      <c r="K1034">
        <v>0</v>
      </c>
      <c r="L1034" s="83">
        <v>43305</v>
      </c>
      <c r="M1034">
        <v>0</v>
      </c>
      <c r="N1034" t="s">
        <v>12387</v>
      </c>
      <c r="O1034" t="s">
        <v>12388</v>
      </c>
    </row>
    <row r="1035" spans="1:15" x14ac:dyDescent="0.2">
      <c r="A1035" t="s">
        <v>17881</v>
      </c>
      <c r="B1035" t="s">
        <v>1015</v>
      </c>
      <c r="C1035">
        <v>69.2</v>
      </c>
      <c r="D1035">
        <v>0</v>
      </c>
      <c r="E1035">
        <v>0</v>
      </c>
      <c r="F1035">
        <v>0</v>
      </c>
      <c r="G1035">
        <v>0</v>
      </c>
      <c r="H1035" s="45">
        <v>-7451.97</v>
      </c>
      <c r="I1035" t="s">
        <v>17630</v>
      </c>
      <c r="J1035" t="s">
        <v>164</v>
      </c>
      <c r="K1035">
        <v>0</v>
      </c>
      <c r="L1035" s="83">
        <v>43305</v>
      </c>
      <c r="M1035">
        <v>0</v>
      </c>
      <c r="N1035" t="s">
        <v>1221</v>
      </c>
      <c r="O1035">
        <v>2688363</v>
      </c>
    </row>
    <row r="1036" spans="1:15" x14ac:dyDescent="0.2">
      <c r="A1036" t="s">
        <v>17885</v>
      </c>
      <c r="B1036" t="s">
        <v>4938</v>
      </c>
      <c r="C1036">
        <v>18.57</v>
      </c>
      <c r="D1036">
        <v>0</v>
      </c>
      <c r="E1036">
        <v>0</v>
      </c>
      <c r="F1036">
        <v>0</v>
      </c>
      <c r="G1036">
        <v>0</v>
      </c>
      <c r="H1036" s="45">
        <v>3500.92</v>
      </c>
      <c r="I1036" t="s">
        <v>17630</v>
      </c>
      <c r="J1036" t="s">
        <v>188</v>
      </c>
      <c r="K1036">
        <v>0</v>
      </c>
      <c r="L1036" s="83">
        <v>43305</v>
      </c>
      <c r="M1036">
        <v>0</v>
      </c>
      <c r="N1036">
        <v>690768403</v>
      </c>
      <c r="O1036">
        <v>2662862</v>
      </c>
    </row>
    <row r="1037" spans="1:15" x14ac:dyDescent="0.2">
      <c r="A1037" t="s">
        <v>17836</v>
      </c>
      <c r="B1037" t="s">
        <v>1681</v>
      </c>
      <c r="C1037">
        <v>303.76</v>
      </c>
      <c r="D1037">
        <v>0</v>
      </c>
      <c r="E1037">
        <v>0</v>
      </c>
      <c r="F1037">
        <v>0</v>
      </c>
      <c r="G1037">
        <v>0</v>
      </c>
      <c r="H1037" s="45">
        <v>-12728.11</v>
      </c>
      <c r="I1037" t="s">
        <v>17573</v>
      </c>
      <c r="J1037" t="s">
        <v>200</v>
      </c>
      <c r="K1037">
        <v>0</v>
      </c>
      <c r="L1037" s="83">
        <v>43305</v>
      </c>
      <c r="M1037">
        <v>0</v>
      </c>
      <c r="N1037" t="s">
        <v>1729</v>
      </c>
      <c r="O1037" t="s">
        <v>1730</v>
      </c>
    </row>
    <row r="1038" spans="1:15" x14ac:dyDescent="0.2">
      <c r="A1038" t="s">
        <v>17887</v>
      </c>
      <c r="B1038" t="s">
        <v>515</v>
      </c>
      <c r="C1038">
        <v>35.43</v>
      </c>
      <c r="D1038">
        <v>0</v>
      </c>
      <c r="E1038">
        <v>0</v>
      </c>
      <c r="F1038">
        <v>0</v>
      </c>
      <c r="G1038">
        <v>0</v>
      </c>
      <c r="H1038" s="45">
        <v>10150.700000000001</v>
      </c>
      <c r="I1038" t="s">
        <v>17630</v>
      </c>
      <c r="J1038" t="s">
        <v>200</v>
      </c>
      <c r="K1038">
        <v>0</v>
      </c>
      <c r="L1038" s="83">
        <v>43305</v>
      </c>
      <c r="M1038">
        <v>0</v>
      </c>
      <c r="N1038">
        <v>716382106</v>
      </c>
      <c r="O1038">
        <v>2143099</v>
      </c>
    </row>
    <row r="1039" spans="1:15" x14ac:dyDescent="0.2">
      <c r="A1039" t="s">
        <v>17871</v>
      </c>
      <c r="B1039" t="s">
        <v>415</v>
      </c>
      <c r="C1039">
        <v>63.58</v>
      </c>
      <c r="D1039">
        <v>0</v>
      </c>
      <c r="E1039">
        <v>0</v>
      </c>
      <c r="F1039">
        <v>0</v>
      </c>
      <c r="G1039">
        <v>0</v>
      </c>
      <c r="H1039" s="45">
        <v>24228.33</v>
      </c>
      <c r="I1039" t="s">
        <v>17573</v>
      </c>
      <c r="J1039" t="s">
        <v>164</v>
      </c>
      <c r="K1039">
        <v>0</v>
      </c>
      <c r="L1039" s="83">
        <v>43305</v>
      </c>
      <c r="M1039">
        <v>0</v>
      </c>
      <c r="N1039">
        <v>747525103</v>
      </c>
      <c r="O1039">
        <v>2714923</v>
      </c>
    </row>
    <row r="1040" spans="1:15" x14ac:dyDescent="0.2">
      <c r="A1040" t="s">
        <v>17868</v>
      </c>
      <c r="B1040" t="s">
        <v>1062</v>
      </c>
      <c r="C1040">
        <v>78.569999999999993</v>
      </c>
      <c r="D1040">
        <v>0</v>
      </c>
      <c r="E1040">
        <v>0</v>
      </c>
      <c r="F1040">
        <v>0</v>
      </c>
      <c r="G1040">
        <v>0</v>
      </c>
      <c r="H1040" s="45">
        <v>15226.1</v>
      </c>
      <c r="I1040" t="s">
        <v>17573</v>
      </c>
      <c r="J1040" t="s">
        <v>190</v>
      </c>
      <c r="K1040">
        <v>0</v>
      </c>
      <c r="L1040" s="83">
        <v>43305</v>
      </c>
      <c r="M1040">
        <v>0</v>
      </c>
      <c r="N1040">
        <v>783549108</v>
      </c>
      <c r="O1040">
        <v>2760669</v>
      </c>
    </row>
    <row r="1041" spans="1:15" x14ac:dyDescent="0.2">
      <c r="A1041" t="s">
        <v>17855</v>
      </c>
      <c r="B1041" t="s">
        <v>14553</v>
      </c>
      <c r="C1041">
        <v>19.57</v>
      </c>
      <c r="D1041">
        <v>0</v>
      </c>
      <c r="E1041">
        <v>0</v>
      </c>
      <c r="F1041">
        <v>0</v>
      </c>
      <c r="G1041">
        <v>0</v>
      </c>
      <c r="H1041" s="45">
        <v>-4008.05</v>
      </c>
      <c r="I1041" t="s">
        <v>17573</v>
      </c>
      <c r="J1041" t="s">
        <v>186</v>
      </c>
      <c r="K1041">
        <v>0</v>
      </c>
      <c r="L1041" s="83">
        <v>43305</v>
      </c>
      <c r="M1041">
        <v>0</v>
      </c>
      <c r="N1041" t="s">
        <v>14594</v>
      </c>
      <c r="O1041" t="s">
        <v>14595</v>
      </c>
    </row>
    <row r="1042" spans="1:15" x14ac:dyDescent="0.2">
      <c r="A1042" t="s">
        <v>17874</v>
      </c>
      <c r="B1042" t="s">
        <v>3053</v>
      </c>
      <c r="C1042">
        <v>85.98</v>
      </c>
      <c r="D1042">
        <v>0</v>
      </c>
      <c r="E1042">
        <v>0</v>
      </c>
      <c r="F1042">
        <v>0</v>
      </c>
      <c r="G1042">
        <v>0</v>
      </c>
      <c r="H1042" s="45">
        <v>41845.79</v>
      </c>
      <c r="I1042" t="s">
        <v>17573</v>
      </c>
      <c r="J1042" t="s">
        <v>188</v>
      </c>
      <c r="K1042">
        <v>0</v>
      </c>
      <c r="L1042" s="83">
        <v>43305</v>
      </c>
      <c r="M1042">
        <v>0</v>
      </c>
      <c r="N1042">
        <v>858586100</v>
      </c>
      <c r="O1042">
        <v>2845005</v>
      </c>
    </row>
    <row r="1043" spans="1:15" x14ac:dyDescent="0.2">
      <c r="A1043" t="s">
        <v>17832</v>
      </c>
      <c r="B1043" t="s">
        <v>2475</v>
      </c>
      <c r="C1043">
        <v>66.22</v>
      </c>
      <c r="D1043">
        <v>0</v>
      </c>
      <c r="E1043">
        <v>0</v>
      </c>
      <c r="F1043">
        <v>0</v>
      </c>
      <c r="G1043">
        <v>0</v>
      </c>
      <c r="H1043" s="45">
        <v>4613.49</v>
      </c>
      <c r="I1043" t="s">
        <v>17573</v>
      </c>
      <c r="J1043" t="s">
        <v>200</v>
      </c>
      <c r="K1043">
        <v>0</v>
      </c>
      <c r="L1043" s="83">
        <v>43305</v>
      </c>
      <c r="M1043">
        <v>0</v>
      </c>
      <c r="N1043" t="s">
        <v>2555</v>
      </c>
      <c r="O1043" t="s">
        <v>2556</v>
      </c>
    </row>
    <row r="1044" spans="1:15" x14ac:dyDescent="0.2">
      <c r="A1044" t="s">
        <v>17866</v>
      </c>
      <c r="B1044" t="s">
        <v>849</v>
      </c>
      <c r="C1044">
        <v>94.9</v>
      </c>
      <c r="D1044">
        <v>0</v>
      </c>
      <c r="E1044">
        <v>0</v>
      </c>
      <c r="F1044">
        <v>0</v>
      </c>
      <c r="G1044">
        <v>0</v>
      </c>
      <c r="H1044" s="45">
        <v>-16699.04</v>
      </c>
      <c r="I1044" t="s">
        <v>17573</v>
      </c>
      <c r="J1044" t="s">
        <v>164</v>
      </c>
      <c r="K1044">
        <v>0</v>
      </c>
      <c r="L1044" s="83">
        <v>43305</v>
      </c>
      <c r="M1044">
        <v>0</v>
      </c>
      <c r="N1044">
        <v>826919102</v>
      </c>
      <c r="O1044">
        <v>2568131</v>
      </c>
    </row>
    <row r="1045" spans="1:15" x14ac:dyDescent="0.2">
      <c r="A1045" t="s">
        <v>17865</v>
      </c>
      <c r="B1045" t="s">
        <v>15040</v>
      </c>
      <c r="C1045">
        <v>29.33</v>
      </c>
      <c r="D1045">
        <v>0</v>
      </c>
      <c r="E1045">
        <v>0</v>
      </c>
      <c r="F1045">
        <v>0</v>
      </c>
      <c r="G1045">
        <v>0</v>
      </c>
      <c r="H1045" s="45">
        <v>-14350.59</v>
      </c>
      <c r="I1045" t="s">
        <v>17573</v>
      </c>
      <c r="J1045" t="s">
        <v>200</v>
      </c>
      <c r="K1045">
        <v>0</v>
      </c>
      <c r="L1045" s="83">
        <v>43305</v>
      </c>
      <c r="M1045">
        <v>0</v>
      </c>
      <c r="N1045" t="s">
        <v>15085</v>
      </c>
      <c r="O1045" t="s">
        <v>15086</v>
      </c>
    </row>
    <row r="1046" spans="1:15" x14ac:dyDescent="0.2">
      <c r="A1046" t="s">
        <v>17863</v>
      </c>
      <c r="B1046" t="s">
        <v>2705</v>
      </c>
      <c r="C1046">
        <v>22.574999999999999</v>
      </c>
      <c r="D1046">
        <v>0</v>
      </c>
      <c r="E1046">
        <v>0</v>
      </c>
      <c r="F1046">
        <v>0</v>
      </c>
      <c r="G1046">
        <v>0</v>
      </c>
      <c r="H1046" s="45">
        <v>-9302.5300000000007</v>
      </c>
      <c r="I1046" t="s">
        <v>17573</v>
      </c>
      <c r="J1046" t="s">
        <v>190</v>
      </c>
      <c r="K1046">
        <v>0</v>
      </c>
      <c r="L1046" s="83">
        <v>43305</v>
      </c>
      <c r="M1046">
        <v>0</v>
      </c>
      <c r="N1046">
        <v>458665304</v>
      </c>
      <c r="O1046" t="s">
        <v>2799</v>
      </c>
    </row>
    <row r="1047" spans="1:15" x14ac:dyDescent="0.2">
      <c r="A1047" t="s">
        <v>17857</v>
      </c>
      <c r="B1047" t="s">
        <v>2862</v>
      </c>
      <c r="C1047">
        <v>80.599999999999994</v>
      </c>
      <c r="D1047">
        <v>0</v>
      </c>
      <c r="E1047">
        <v>0</v>
      </c>
      <c r="F1047">
        <v>0</v>
      </c>
      <c r="G1047">
        <v>0</v>
      </c>
      <c r="H1047" s="45">
        <v>-10973.2</v>
      </c>
      <c r="I1047" t="s">
        <v>17573</v>
      </c>
      <c r="J1047" t="s">
        <v>190</v>
      </c>
      <c r="K1047">
        <v>0</v>
      </c>
      <c r="L1047" s="83">
        <v>43305</v>
      </c>
      <c r="M1047">
        <v>0</v>
      </c>
      <c r="N1047">
        <v>880345103</v>
      </c>
      <c r="O1047">
        <v>2883641</v>
      </c>
    </row>
    <row r="1048" spans="1:15" x14ac:dyDescent="0.2">
      <c r="A1048" t="s">
        <v>17856</v>
      </c>
      <c r="B1048" t="s">
        <v>4175</v>
      </c>
      <c r="C1048">
        <v>121.6</v>
      </c>
      <c r="D1048">
        <v>0</v>
      </c>
      <c r="E1048">
        <v>0</v>
      </c>
      <c r="F1048">
        <v>0</v>
      </c>
      <c r="G1048">
        <v>0</v>
      </c>
      <c r="H1048" s="45">
        <v>-1056.3</v>
      </c>
      <c r="I1048" t="s">
        <v>17573</v>
      </c>
      <c r="J1048" t="s">
        <v>186</v>
      </c>
      <c r="K1048">
        <v>0</v>
      </c>
      <c r="L1048" s="83">
        <v>43305</v>
      </c>
      <c r="M1048">
        <v>0</v>
      </c>
      <c r="N1048" t="s">
        <v>4229</v>
      </c>
      <c r="O1048">
        <v>2702337</v>
      </c>
    </row>
    <row r="1049" spans="1:15" x14ac:dyDescent="0.2">
      <c r="A1049" t="s">
        <v>17882</v>
      </c>
      <c r="B1049" t="s">
        <v>87</v>
      </c>
      <c r="C1049">
        <v>127.64</v>
      </c>
      <c r="D1049">
        <v>0</v>
      </c>
      <c r="E1049">
        <v>0</v>
      </c>
      <c r="F1049">
        <v>0</v>
      </c>
      <c r="G1049">
        <v>0</v>
      </c>
      <c r="H1049" s="45">
        <v>6802.09</v>
      </c>
      <c r="I1049" t="s">
        <v>17630</v>
      </c>
      <c r="J1049" t="s">
        <v>200</v>
      </c>
      <c r="K1049">
        <v>0</v>
      </c>
      <c r="L1049" s="83">
        <v>43305</v>
      </c>
      <c r="M1049">
        <v>0</v>
      </c>
      <c r="N1049">
        <v>963320106</v>
      </c>
      <c r="O1049">
        <v>2960384</v>
      </c>
    </row>
    <row r="1050" spans="1:15" x14ac:dyDescent="0.2">
      <c r="A1050" t="s">
        <v>17891</v>
      </c>
      <c r="B1050" t="s">
        <v>15137</v>
      </c>
      <c r="C1050">
        <v>24.4</v>
      </c>
      <c r="D1050">
        <v>0</v>
      </c>
      <c r="E1050">
        <v>0</v>
      </c>
      <c r="F1050">
        <v>0</v>
      </c>
      <c r="G1050">
        <v>0</v>
      </c>
      <c r="H1050" s="45">
        <v>-2746.08</v>
      </c>
      <c r="I1050" t="s">
        <v>17222</v>
      </c>
      <c r="J1050" t="s">
        <v>190</v>
      </c>
      <c r="K1050">
        <v>0</v>
      </c>
      <c r="L1050" s="83">
        <v>43305</v>
      </c>
      <c r="M1050">
        <v>0</v>
      </c>
      <c r="N1050" t="s">
        <v>15181</v>
      </c>
      <c r="O1050" t="s">
        <v>15182</v>
      </c>
    </row>
    <row r="1051" spans="1:15" x14ac:dyDescent="0.2">
      <c r="A1051" t="s">
        <v>17892</v>
      </c>
      <c r="B1051" t="s">
        <v>2484</v>
      </c>
      <c r="C1051">
        <v>113.22</v>
      </c>
      <c r="D1051">
        <v>0</v>
      </c>
      <c r="E1051">
        <v>0</v>
      </c>
      <c r="F1051">
        <v>0</v>
      </c>
      <c r="G1051">
        <v>0</v>
      </c>
      <c r="H1051" s="45">
        <v>-1884.59</v>
      </c>
      <c r="I1051" t="s">
        <v>17222</v>
      </c>
      <c r="J1051" t="s">
        <v>190</v>
      </c>
      <c r="K1051">
        <v>0</v>
      </c>
      <c r="L1051" s="83">
        <v>43305</v>
      </c>
      <c r="M1051">
        <v>0</v>
      </c>
      <c r="N1051">
        <v>929740108</v>
      </c>
      <c r="O1051">
        <v>2955733</v>
      </c>
    </row>
    <row r="1052" spans="1:15" x14ac:dyDescent="0.2">
      <c r="A1052" t="s">
        <v>17893</v>
      </c>
      <c r="B1052" t="s">
        <v>2578</v>
      </c>
      <c r="C1052">
        <v>49.45</v>
      </c>
      <c r="D1052">
        <v>0</v>
      </c>
      <c r="E1052">
        <v>0</v>
      </c>
      <c r="F1052">
        <v>0</v>
      </c>
      <c r="G1052">
        <v>0</v>
      </c>
      <c r="H1052">
        <v>692.01</v>
      </c>
      <c r="I1052" t="s">
        <v>17222</v>
      </c>
      <c r="J1052" t="s">
        <v>190</v>
      </c>
      <c r="K1052">
        <v>0</v>
      </c>
      <c r="L1052" s="83">
        <v>43305</v>
      </c>
      <c r="M1052">
        <v>0</v>
      </c>
      <c r="N1052">
        <v>353514102</v>
      </c>
      <c r="O1052">
        <v>2350383</v>
      </c>
    </row>
    <row r="1053" spans="1:15" x14ac:dyDescent="0.2">
      <c r="A1053" t="s">
        <v>17894</v>
      </c>
      <c r="B1053" t="s">
        <v>214</v>
      </c>
      <c r="C1053">
        <v>119.56</v>
      </c>
      <c r="D1053">
        <v>0</v>
      </c>
      <c r="E1053">
        <v>0</v>
      </c>
      <c r="F1053">
        <v>0</v>
      </c>
      <c r="G1053">
        <v>0</v>
      </c>
      <c r="H1053">
        <v>174.81</v>
      </c>
      <c r="I1053" t="s">
        <v>17222</v>
      </c>
      <c r="J1053" t="s">
        <v>190</v>
      </c>
      <c r="K1053">
        <v>0</v>
      </c>
      <c r="L1053" s="83">
        <v>43305</v>
      </c>
      <c r="M1053">
        <v>0</v>
      </c>
      <c r="N1053">
        <v>443510607</v>
      </c>
      <c r="O1053" t="s">
        <v>215</v>
      </c>
    </row>
    <row r="1054" spans="1:15" x14ac:dyDescent="0.2">
      <c r="A1054" t="s">
        <v>17895</v>
      </c>
      <c r="B1054" t="s">
        <v>845</v>
      </c>
      <c r="C1054">
        <v>52.325000000000003</v>
      </c>
      <c r="D1054">
        <v>0</v>
      </c>
      <c r="E1054">
        <v>0</v>
      </c>
      <c r="F1054">
        <v>0</v>
      </c>
      <c r="G1054">
        <v>0</v>
      </c>
      <c r="H1054" s="45">
        <v>18257.939999999999</v>
      </c>
      <c r="I1054" t="s">
        <v>17222</v>
      </c>
      <c r="J1054" t="s">
        <v>190</v>
      </c>
      <c r="K1054">
        <v>0</v>
      </c>
      <c r="L1054" s="83">
        <v>43305</v>
      </c>
      <c r="M1054">
        <v>0</v>
      </c>
      <c r="N1054">
        <v>443320106</v>
      </c>
      <c r="O1054">
        <v>2407632</v>
      </c>
    </row>
    <row r="1055" spans="1:15" x14ac:dyDescent="0.2">
      <c r="A1055" t="s">
        <v>17896</v>
      </c>
      <c r="B1055" t="s">
        <v>2592</v>
      </c>
      <c r="C1055">
        <v>46.08</v>
      </c>
      <c r="D1055">
        <v>0</v>
      </c>
      <c r="E1055">
        <v>0</v>
      </c>
      <c r="F1055">
        <v>0</v>
      </c>
      <c r="G1055">
        <v>0</v>
      </c>
      <c r="H1055" s="45">
        <v>-19652.13</v>
      </c>
      <c r="I1055" t="s">
        <v>17222</v>
      </c>
      <c r="J1055" t="s">
        <v>190</v>
      </c>
      <c r="K1055">
        <v>0</v>
      </c>
      <c r="L1055" s="83">
        <v>43305</v>
      </c>
      <c r="M1055">
        <v>0</v>
      </c>
      <c r="N1055">
        <v>46224101</v>
      </c>
      <c r="O1055">
        <v>2060370</v>
      </c>
    </row>
    <row r="1056" spans="1:15" x14ac:dyDescent="0.2">
      <c r="A1056" t="s">
        <v>17897</v>
      </c>
      <c r="B1056" t="s">
        <v>12725</v>
      </c>
      <c r="C1056">
        <v>26.27</v>
      </c>
      <c r="D1056">
        <v>-640</v>
      </c>
      <c r="E1056" s="45">
        <v>-16812.8</v>
      </c>
      <c r="F1056">
        <v>-0.04</v>
      </c>
      <c r="G1056">
        <v>-622.35</v>
      </c>
      <c r="H1056" s="45">
        <v>4412.93</v>
      </c>
      <c r="I1056" t="s">
        <v>17222</v>
      </c>
      <c r="J1056" t="s">
        <v>190</v>
      </c>
      <c r="K1056">
        <v>1.95</v>
      </c>
      <c r="L1056" s="83">
        <v>43305</v>
      </c>
      <c r="M1056">
        <v>26.03</v>
      </c>
      <c r="N1056">
        <v>47649108</v>
      </c>
      <c r="O1056" t="s">
        <v>12735</v>
      </c>
    </row>
    <row r="1057" spans="1:15" x14ac:dyDescent="0.2">
      <c r="A1057" t="s">
        <v>17898</v>
      </c>
      <c r="B1057" t="s">
        <v>136</v>
      </c>
      <c r="C1057">
        <v>159.34</v>
      </c>
      <c r="D1057">
        <v>0</v>
      </c>
      <c r="E1057">
        <v>0</v>
      </c>
      <c r="F1057">
        <v>0</v>
      </c>
      <c r="G1057">
        <v>0</v>
      </c>
      <c r="H1057">
        <v>-392.32</v>
      </c>
      <c r="I1057" t="s">
        <v>17222</v>
      </c>
      <c r="J1057" t="s">
        <v>190</v>
      </c>
      <c r="K1057">
        <v>0</v>
      </c>
      <c r="L1057" s="83">
        <v>43305</v>
      </c>
      <c r="M1057">
        <v>0</v>
      </c>
      <c r="N1057">
        <v>438516106</v>
      </c>
      <c r="O1057">
        <v>2020459</v>
      </c>
    </row>
    <row r="1058" spans="1:15" x14ac:dyDescent="0.2">
      <c r="A1058" t="s">
        <v>17899</v>
      </c>
      <c r="B1058" t="s">
        <v>1680</v>
      </c>
      <c r="C1058">
        <v>42.68</v>
      </c>
      <c r="D1058">
        <v>0</v>
      </c>
      <c r="E1058">
        <v>0</v>
      </c>
      <c r="F1058">
        <v>0</v>
      </c>
      <c r="G1058">
        <v>0</v>
      </c>
      <c r="H1058" s="45">
        <v>6556.48</v>
      </c>
      <c r="I1058" t="s">
        <v>17222</v>
      </c>
      <c r="J1058" t="s">
        <v>190</v>
      </c>
      <c r="K1058">
        <v>0</v>
      </c>
      <c r="L1058" s="83">
        <v>43305</v>
      </c>
      <c r="M1058">
        <v>0</v>
      </c>
      <c r="N1058">
        <v>404251100</v>
      </c>
      <c r="O1058">
        <v>2435246</v>
      </c>
    </row>
    <row r="1059" spans="1:15" x14ac:dyDescent="0.2">
      <c r="A1059" t="s">
        <v>17804</v>
      </c>
      <c r="B1059" t="s">
        <v>1004</v>
      </c>
      <c r="C1059">
        <v>68.650000000000006</v>
      </c>
      <c r="D1059">
        <v>0</v>
      </c>
      <c r="E1059">
        <v>0</v>
      </c>
      <c r="F1059">
        <v>0</v>
      </c>
      <c r="G1059">
        <v>0</v>
      </c>
      <c r="H1059" s="45">
        <v>2911.58</v>
      </c>
      <c r="I1059" t="s">
        <v>17573</v>
      </c>
      <c r="J1059" t="s">
        <v>200</v>
      </c>
      <c r="K1059">
        <v>0</v>
      </c>
      <c r="L1059" s="83">
        <v>43304</v>
      </c>
      <c r="M1059">
        <v>0</v>
      </c>
      <c r="N1059">
        <v>43436104</v>
      </c>
      <c r="O1059">
        <v>2855855</v>
      </c>
    </row>
    <row r="1060" spans="1:15" x14ac:dyDescent="0.2">
      <c r="A1060" t="s">
        <v>17805</v>
      </c>
      <c r="B1060" t="s">
        <v>4172</v>
      </c>
      <c r="C1060">
        <v>28.58</v>
      </c>
      <c r="D1060">
        <v>0</v>
      </c>
      <c r="E1060">
        <v>0</v>
      </c>
      <c r="F1060">
        <v>0</v>
      </c>
      <c r="G1060">
        <v>0</v>
      </c>
      <c r="H1060" s="45">
        <v>-36884.11</v>
      </c>
      <c r="I1060" t="s">
        <v>17573</v>
      </c>
      <c r="J1060" t="s">
        <v>188</v>
      </c>
      <c r="K1060">
        <v>0</v>
      </c>
      <c r="L1060" s="83">
        <v>43304</v>
      </c>
      <c r="M1060">
        <v>0</v>
      </c>
      <c r="N1060" t="s">
        <v>4195</v>
      </c>
      <c r="O1060">
        <v>2526117</v>
      </c>
    </row>
    <row r="1061" spans="1:15" x14ac:dyDescent="0.2">
      <c r="A1061" t="s">
        <v>17819</v>
      </c>
      <c r="B1061" t="s">
        <v>1574</v>
      </c>
      <c r="C1061">
        <v>24.25</v>
      </c>
      <c r="D1061">
        <v>0</v>
      </c>
      <c r="E1061">
        <v>0</v>
      </c>
      <c r="F1061">
        <v>0</v>
      </c>
      <c r="G1061">
        <v>0</v>
      </c>
      <c r="H1061" s="45">
        <v>-69321.679999999993</v>
      </c>
      <c r="I1061" t="s">
        <v>17573</v>
      </c>
      <c r="J1061" t="s">
        <v>164</v>
      </c>
      <c r="K1061">
        <v>0</v>
      </c>
      <c r="L1061" s="83">
        <v>43304</v>
      </c>
      <c r="M1061">
        <v>0</v>
      </c>
      <c r="N1061" t="s">
        <v>1598</v>
      </c>
      <c r="O1061">
        <v>2090816</v>
      </c>
    </row>
    <row r="1062" spans="1:15" x14ac:dyDescent="0.2">
      <c r="A1062" t="s">
        <v>17802</v>
      </c>
      <c r="B1062" t="s">
        <v>16087</v>
      </c>
      <c r="C1062">
        <v>43.2</v>
      </c>
      <c r="D1062">
        <v>0</v>
      </c>
      <c r="E1062">
        <v>0</v>
      </c>
      <c r="F1062">
        <v>0</v>
      </c>
      <c r="G1062">
        <v>0</v>
      </c>
      <c r="H1062" s="45">
        <v>2628.87</v>
      </c>
      <c r="I1062" t="s">
        <v>17573</v>
      </c>
      <c r="J1062" t="s">
        <v>182</v>
      </c>
      <c r="K1062">
        <v>0</v>
      </c>
      <c r="L1062" s="83">
        <v>43304</v>
      </c>
      <c r="M1062">
        <v>0</v>
      </c>
      <c r="N1062">
        <v>704551100</v>
      </c>
      <c r="O1062" t="s">
        <v>16105</v>
      </c>
    </row>
    <row r="1063" spans="1:15" x14ac:dyDescent="0.2">
      <c r="A1063" t="s">
        <v>17812</v>
      </c>
      <c r="B1063" t="s">
        <v>1056</v>
      </c>
      <c r="C1063">
        <v>53.01</v>
      </c>
      <c r="D1063">
        <v>0</v>
      </c>
      <c r="E1063">
        <v>0</v>
      </c>
      <c r="F1063">
        <v>0</v>
      </c>
      <c r="G1063">
        <v>0</v>
      </c>
      <c r="H1063" s="45">
        <v>-1626.71</v>
      </c>
      <c r="I1063" t="s">
        <v>17573</v>
      </c>
      <c r="J1063" t="s">
        <v>186</v>
      </c>
      <c r="K1063">
        <v>0</v>
      </c>
      <c r="L1063" s="83">
        <v>43304</v>
      </c>
      <c r="M1063">
        <v>0</v>
      </c>
      <c r="N1063">
        <v>125581801</v>
      </c>
      <c r="O1063" t="s">
        <v>9508</v>
      </c>
    </row>
    <row r="1064" spans="1:15" x14ac:dyDescent="0.2">
      <c r="A1064" t="s">
        <v>17813</v>
      </c>
      <c r="B1064" t="s">
        <v>17799</v>
      </c>
      <c r="C1064">
        <v>29.83</v>
      </c>
      <c r="D1064">
        <v>0</v>
      </c>
      <c r="E1064">
        <v>0</v>
      </c>
      <c r="F1064">
        <v>0</v>
      </c>
      <c r="G1064">
        <v>0</v>
      </c>
      <c r="H1064" s="45">
        <v>3595.71</v>
      </c>
      <c r="I1064" t="s">
        <v>17573</v>
      </c>
      <c r="J1064" t="s">
        <v>186</v>
      </c>
      <c r="K1064">
        <v>0</v>
      </c>
      <c r="L1064" s="83">
        <v>43304</v>
      </c>
      <c r="M1064">
        <v>0</v>
      </c>
      <c r="N1064" t="s">
        <v>17827</v>
      </c>
      <c r="O1064">
        <v>2698652</v>
      </c>
    </row>
    <row r="1065" spans="1:15" x14ac:dyDescent="0.2">
      <c r="A1065" t="s">
        <v>17823</v>
      </c>
      <c r="B1065" t="s">
        <v>4183</v>
      </c>
      <c r="C1065">
        <v>22.5</v>
      </c>
      <c r="D1065">
        <v>0</v>
      </c>
      <c r="E1065">
        <v>0</v>
      </c>
      <c r="F1065">
        <v>0</v>
      </c>
      <c r="G1065">
        <v>0</v>
      </c>
      <c r="H1065">
        <v>544.51</v>
      </c>
      <c r="I1065" t="s">
        <v>17630</v>
      </c>
      <c r="J1065" t="s">
        <v>200</v>
      </c>
      <c r="K1065">
        <v>0</v>
      </c>
      <c r="L1065" s="83">
        <v>43304</v>
      </c>
      <c r="M1065">
        <v>0</v>
      </c>
      <c r="N1065">
        <v>371901109</v>
      </c>
      <c r="O1065">
        <v>2366799</v>
      </c>
    </row>
    <row r="1066" spans="1:15" x14ac:dyDescent="0.2">
      <c r="A1066" t="s">
        <v>17801</v>
      </c>
      <c r="B1066" t="s">
        <v>3990</v>
      </c>
      <c r="C1066">
        <v>39</v>
      </c>
      <c r="D1066">
        <v>0</v>
      </c>
      <c r="E1066">
        <v>0</v>
      </c>
      <c r="F1066">
        <v>0</v>
      </c>
      <c r="G1066">
        <v>0</v>
      </c>
      <c r="H1066" s="45">
        <v>-36989.730000000003</v>
      </c>
      <c r="I1066" t="s">
        <v>17573</v>
      </c>
      <c r="J1066" t="s">
        <v>190</v>
      </c>
      <c r="K1066">
        <v>0</v>
      </c>
      <c r="L1066" s="83">
        <v>43304</v>
      </c>
      <c r="M1066">
        <v>0</v>
      </c>
      <c r="N1066">
        <v>419879101</v>
      </c>
      <c r="O1066">
        <v>2408044</v>
      </c>
    </row>
    <row r="1067" spans="1:15" x14ac:dyDescent="0.2">
      <c r="A1067" t="s">
        <v>17816</v>
      </c>
      <c r="B1067" t="s">
        <v>463</v>
      </c>
      <c r="C1067">
        <v>24.7</v>
      </c>
      <c r="D1067">
        <v>0</v>
      </c>
      <c r="E1067">
        <v>0</v>
      </c>
      <c r="F1067">
        <v>0</v>
      </c>
      <c r="G1067">
        <v>0</v>
      </c>
      <c r="H1067" s="45">
        <v>-23947.99</v>
      </c>
      <c r="I1067" t="s">
        <v>17573</v>
      </c>
      <c r="J1067" t="s">
        <v>186</v>
      </c>
      <c r="K1067">
        <v>0</v>
      </c>
      <c r="L1067" s="83">
        <v>43304</v>
      </c>
      <c r="M1067">
        <v>0</v>
      </c>
      <c r="N1067">
        <v>410495204</v>
      </c>
      <c r="O1067" t="s">
        <v>464</v>
      </c>
    </row>
    <row r="1068" spans="1:15" x14ac:dyDescent="0.2">
      <c r="A1068" t="s">
        <v>17808</v>
      </c>
      <c r="B1068" t="s">
        <v>326</v>
      </c>
      <c r="C1068">
        <v>45.09</v>
      </c>
      <c r="D1068">
        <v>0</v>
      </c>
      <c r="E1068">
        <v>0</v>
      </c>
      <c r="F1068">
        <v>0</v>
      </c>
      <c r="G1068">
        <v>0</v>
      </c>
      <c r="H1068" s="45">
        <v>-21176.23</v>
      </c>
      <c r="I1068" t="s">
        <v>17573</v>
      </c>
      <c r="J1068" t="s">
        <v>200</v>
      </c>
      <c r="K1068">
        <v>0</v>
      </c>
      <c r="L1068" s="83">
        <v>43304</v>
      </c>
      <c r="M1068">
        <v>0</v>
      </c>
      <c r="N1068">
        <v>412822108</v>
      </c>
      <c r="O1068">
        <v>2411053</v>
      </c>
    </row>
    <row r="1069" spans="1:15" x14ac:dyDescent="0.2">
      <c r="A1069" t="s">
        <v>17820</v>
      </c>
      <c r="B1069" t="s">
        <v>214</v>
      </c>
      <c r="C1069">
        <v>119.56</v>
      </c>
      <c r="D1069">
        <v>0</v>
      </c>
      <c r="E1069">
        <v>0</v>
      </c>
      <c r="F1069">
        <v>0</v>
      </c>
      <c r="G1069">
        <v>0</v>
      </c>
      <c r="H1069" s="45">
        <v>28585.57</v>
      </c>
      <c r="I1069" t="s">
        <v>17573</v>
      </c>
      <c r="J1069" t="s">
        <v>190</v>
      </c>
      <c r="K1069">
        <v>0</v>
      </c>
      <c r="L1069" s="83">
        <v>43304</v>
      </c>
      <c r="M1069">
        <v>0</v>
      </c>
      <c r="N1069">
        <v>443510607</v>
      </c>
      <c r="O1069" t="s">
        <v>215</v>
      </c>
    </row>
    <row r="1070" spans="1:15" x14ac:dyDescent="0.2">
      <c r="A1070" t="s">
        <v>17822</v>
      </c>
      <c r="B1070" t="s">
        <v>4521</v>
      </c>
      <c r="C1070">
        <v>83.45</v>
      </c>
      <c r="D1070">
        <v>0</v>
      </c>
      <c r="E1070">
        <v>0</v>
      </c>
      <c r="F1070">
        <v>0</v>
      </c>
      <c r="G1070">
        <v>0</v>
      </c>
      <c r="H1070">
        <v>-354.8</v>
      </c>
      <c r="I1070" t="s">
        <v>17630</v>
      </c>
      <c r="J1070" t="s">
        <v>186</v>
      </c>
      <c r="K1070">
        <v>0</v>
      </c>
      <c r="L1070" s="83">
        <v>43304</v>
      </c>
      <c r="M1070">
        <v>0</v>
      </c>
      <c r="N1070">
        <v>450828108</v>
      </c>
      <c r="O1070">
        <v>2452450</v>
      </c>
    </row>
    <row r="1071" spans="1:15" x14ac:dyDescent="0.2">
      <c r="A1071" t="s">
        <v>17818</v>
      </c>
      <c r="B1071" t="s">
        <v>1026</v>
      </c>
      <c r="C1071">
        <v>33.42</v>
      </c>
      <c r="D1071">
        <v>0</v>
      </c>
      <c r="E1071">
        <v>0</v>
      </c>
      <c r="F1071">
        <v>0</v>
      </c>
      <c r="G1071">
        <v>0</v>
      </c>
      <c r="H1071">
        <v>-222.34</v>
      </c>
      <c r="I1071" t="s">
        <v>17573</v>
      </c>
      <c r="J1071" t="s">
        <v>164</v>
      </c>
      <c r="K1071">
        <v>0</v>
      </c>
      <c r="L1071" s="83">
        <v>43304</v>
      </c>
      <c r="M1071">
        <v>0</v>
      </c>
      <c r="N1071" t="s">
        <v>1203</v>
      </c>
      <c r="O1071" t="s">
        <v>4434</v>
      </c>
    </row>
    <row r="1072" spans="1:15" x14ac:dyDescent="0.2">
      <c r="A1072" t="s">
        <v>17806</v>
      </c>
      <c r="B1072" t="s">
        <v>7744</v>
      </c>
      <c r="C1072">
        <v>17.649999999999999</v>
      </c>
      <c r="D1072">
        <v>0</v>
      </c>
      <c r="E1072">
        <v>0</v>
      </c>
      <c r="F1072">
        <v>0</v>
      </c>
      <c r="G1072">
        <v>0</v>
      </c>
      <c r="H1072" s="45">
        <v>-47742.43</v>
      </c>
      <c r="I1072" t="s">
        <v>17573</v>
      </c>
      <c r="J1072" t="s">
        <v>164</v>
      </c>
      <c r="K1072">
        <v>0</v>
      </c>
      <c r="L1072" s="83">
        <v>43304</v>
      </c>
      <c r="M1072">
        <v>0</v>
      </c>
      <c r="N1072" t="s">
        <v>7765</v>
      </c>
      <c r="O1072" t="s">
        <v>7766</v>
      </c>
    </row>
    <row r="1073" spans="1:15" x14ac:dyDescent="0.2">
      <c r="A1073" t="s">
        <v>17815</v>
      </c>
      <c r="B1073" t="s">
        <v>4331</v>
      </c>
      <c r="C1073">
        <v>324.36</v>
      </c>
      <c r="D1073">
        <v>0</v>
      </c>
      <c r="E1073">
        <v>0</v>
      </c>
      <c r="F1073">
        <v>0</v>
      </c>
      <c r="G1073">
        <v>0</v>
      </c>
      <c r="H1073" s="45">
        <v>1439.03</v>
      </c>
      <c r="I1073" t="s">
        <v>17573</v>
      </c>
      <c r="J1073" t="s">
        <v>190</v>
      </c>
      <c r="K1073">
        <v>0</v>
      </c>
      <c r="L1073" s="83">
        <v>43304</v>
      </c>
      <c r="M1073">
        <v>0</v>
      </c>
      <c r="N1073">
        <v>539830109</v>
      </c>
      <c r="O1073">
        <v>2522096</v>
      </c>
    </row>
    <row r="1074" spans="1:15" x14ac:dyDescent="0.2">
      <c r="A1074" t="s">
        <v>17825</v>
      </c>
      <c r="B1074" t="s">
        <v>1091</v>
      </c>
      <c r="C1074">
        <v>93.21</v>
      </c>
      <c r="D1074">
        <v>0</v>
      </c>
      <c r="E1074">
        <v>0</v>
      </c>
      <c r="F1074">
        <v>0</v>
      </c>
      <c r="G1074">
        <v>0</v>
      </c>
      <c r="H1074" s="45">
        <v>8904.67</v>
      </c>
      <c r="I1074" t="s">
        <v>17630</v>
      </c>
      <c r="J1074" t="s">
        <v>190</v>
      </c>
      <c r="K1074">
        <v>0</v>
      </c>
      <c r="L1074" s="83">
        <v>43304</v>
      </c>
      <c r="M1074">
        <v>0</v>
      </c>
      <c r="N1074" t="s">
        <v>1384</v>
      </c>
      <c r="O1074">
        <v>2562490</v>
      </c>
    </row>
    <row r="1075" spans="1:15" x14ac:dyDescent="0.2">
      <c r="A1075" t="s">
        <v>17817</v>
      </c>
      <c r="B1075" t="s">
        <v>7783</v>
      </c>
      <c r="C1075">
        <v>204.38</v>
      </c>
      <c r="D1075">
        <v>0</v>
      </c>
      <c r="E1075">
        <v>0</v>
      </c>
      <c r="F1075">
        <v>0</v>
      </c>
      <c r="G1075">
        <v>0</v>
      </c>
      <c r="H1075" s="45">
        <v>4719.66</v>
      </c>
      <c r="I1075" t="s">
        <v>17573</v>
      </c>
      <c r="J1075" t="s">
        <v>190</v>
      </c>
      <c r="K1075">
        <v>0</v>
      </c>
      <c r="L1075" s="83">
        <v>43304</v>
      </c>
      <c r="M1075">
        <v>0</v>
      </c>
      <c r="N1075" t="s">
        <v>7841</v>
      </c>
      <c r="O1075">
        <v>2595708</v>
      </c>
    </row>
    <row r="1076" spans="1:15" x14ac:dyDescent="0.2">
      <c r="A1076" t="s">
        <v>17814</v>
      </c>
      <c r="B1076" t="s">
        <v>17800</v>
      </c>
      <c r="C1076">
        <v>49.99</v>
      </c>
      <c r="D1076">
        <v>0</v>
      </c>
      <c r="E1076">
        <v>0</v>
      </c>
      <c r="F1076">
        <v>0</v>
      </c>
      <c r="G1076">
        <v>0</v>
      </c>
      <c r="H1076" s="45">
        <v>-3345.15</v>
      </c>
      <c r="I1076" t="s">
        <v>17573</v>
      </c>
      <c r="J1076" t="s">
        <v>186</v>
      </c>
      <c r="K1076">
        <v>0</v>
      </c>
      <c r="L1076" s="83">
        <v>43304</v>
      </c>
      <c r="M1076">
        <v>0</v>
      </c>
      <c r="N1076" t="s">
        <v>177</v>
      </c>
      <c r="O1076" t="s">
        <v>17828</v>
      </c>
    </row>
    <row r="1077" spans="1:15" x14ac:dyDescent="0.2">
      <c r="A1077" t="s">
        <v>17809</v>
      </c>
      <c r="B1077" t="s">
        <v>85</v>
      </c>
      <c r="C1077">
        <v>64.17</v>
      </c>
      <c r="D1077">
        <v>0</v>
      </c>
      <c r="E1077">
        <v>0</v>
      </c>
      <c r="F1077">
        <v>0</v>
      </c>
      <c r="G1077">
        <v>0</v>
      </c>
      <c r="H1077" s="45">
        <v>-2081.96</v>
      </c>
      <c r="I1077" t="s">
        <v>17573</v>
      </c>
      <c r="J1077" t="s">
        <v>190</v>
      </c>
      <c r="K1077">
        <v>0</v>
      </c>
      <c r="L1077" s="83">
        <v>43304</v>
      </c>
      <c r="M1077">
        <v>0</v>
      </c>
      <c r="N1077">
        <v>693718108</v>
      </c>
      <c r="O1077">
        <v>2665861</v>
      </c>
    </row>
    <row r="1078" spans="1:15" x14ac:dyDescent="0.2">
      <c r="A1078" t="s">
        <v>17811</v>
      </c>
      <c r="B1078" t="s">
        <v>10792</v>
      </c>
      <c r="C1078">
        <v>36.9</v>
      </c>
      <c r="D1078">
        <v>0</v>
      </c>
      <c r="E1078">
        <v>0</v>
      </c>
      <c r="F1078">
        <v>0</v>
      </c>
      <c r="G1078">
        <v>0</v>
      </c>
      <c r="H1078" s="45">
        <v>7148.79</v>
      </c>
      <c r="I1078" t="s">
        <v>17573</v>
      </c>
      <c r="J1078" t="s">
        <v>186</v>
      </c>
      <c r="K1078">
        <v>0</v>
      </c>
      <c r="L1078" s="83">
        <v>43304</v>
      </c>
      <c r="M1078">
        <v>0</v>
      </c>
      <c r="N1078" t="s">
        <v>10811</v>
      </c>
      <c r="O1078">
        <v>2767217</v>
      </c>
    </row>
    <row r="1079" spans="1:15" x14ac:dyDescent="0.2">
      <c r="A1079" t="s">
        <v>17826</v>
      </c>
      <c r="B1079" t="s">
        <v>13213</v>
      </c>
      <c r="C1079">
        <v>18.39</v>
      </c>
      <c r="D1079">
        <v>0</v>
      </c>
      <c r="E1079">
        <v>0</v>
      </c>
      <c r="F1079">
        <v>0</v>
      </c>
      <c r="G1079">
        <v>0</v>
      </c>
      <c r="H1079" s="45">
        <v>7604.93</v>
      </c>
      <c r="I1079" t="s">
        <v>17630</v>
      </c>
      <c r="J1079" t="s">
        <v>186</v>
      </c>
      <c r="K1079">
        <v>0</v>
      </c>
      <c r="L1079" s="83">
        <v>43304</v>
      </c>
      <c r="M1079">
        <v>0</v>
      </c>
      <c r="N1079" t="s">
        <v>13279</v>
      </c>
      <c r="O1079" t="s">
        <v>13280</v>
      </c>
    </row>
    <row r="1080" spans="1:15" x14ac:dyDescent="0.2">
      <c r="A1080" t="s">
        <v>17803</v>
      </c>
      <c r="B1080" t="s">
        <v>1063</v>
      </c>
      <c r="C1080">
        <v>52.31</v>
      </c>
      <c r="D1080">
        <v>0</v>
      </c>
      <c r="E1080">
        <v>0</v>
      </c>
      <c r="F1080">
        <v>0</v>
      </c>
      <c r="G1080">
        <v>0</v>
      </c>
      <c r="H1080" s="45">
        <v>-15107.81</v>
      </c>
      <c r="I1080" t="s">
        <v>17573</v>
      </c>
      <c r="J1080" t="s">
        <v>190</v>
      </c>
      <c r="K1080">
        <v>0</v>
      </c>
      <c r="L1080" s="83">
        <v>43304</v>
      </c>
      <c r="M1080">
        <v>0</v>
      </c>
      <c r="N1080" t="s">
        <v>177</v>
      </c>
      <c r="O1080" t="s">
        <v>17545</v>
      </c>
    </row>
    <row r="1081" spans="1:15" x14ac:dyDescent="0.2">
      <c r="A1081" t="s">
        <v>17824</v>
      </c>
      <c r="B1081" t="s">
        <v>6509</v>
      </c>
      <c r="C1081">
        <v>86.93</v>
      </c>
      <c r="D1081">
        <v>0</v>
      </c>
      <c r="E1081">
        <v>0</v>
      </c>
      <c r="F1081">
        <v>0</v>
      </c>
      <c r="G1081">
        <v>0</v>
      </c>
      <c r="H1081" s="45">
        <v>3885.94</v>
      </c>
      <c r="I1081" t="s">
        <v>17630</v>
      </c>
      <c r="J1081" t="s">
        <v>186</v>
      </c>
      <c r="K1081">
        <v>0</v>
      </c>
      <c r="L1081" s="83">
        <v>43304</v>
      </c>
      <c r="M1081">
        <v>0</v>
      </c>
      <c r="N1081">
        <v>857477103</v>
      </c>
      <c r="O1081">
        <v>2842040</v>
      </c>
    </row>
    <row r="1082" spans="1:15" x14ac:dyDescent="0.2">
      <c r="A1082" t="s">
        <v>17810</v>
      </c>
      <c r="B1082" t="s">
        <v>447</v>
      </c>
      <c r="C1082">
        <v>33.090000000000003</v>
      </c>
      <c r="D1082">
        <v>0</v>
      </c>
      <c r="E1082">
        <v>0</v>
      </c>
      <c r="F1082">
        <v>0</v>
      </c>
      <c r="G1082">
        <v>0</v>
      </c>
      <c r="H1082" s="45">
        <v>4856.7</v>
      </c>
      <c r="I1082" t="s">
        <v>17573</v>
      </c>
      <c r="J1082" t="s">
        <v>448</v>
      </c>
      <c r="K1082">
        <v>0</v>
      </c>
      <c r="L1082" s="83">
        <v>43304</v>
      </c>
      <c r="M1082">
        <v>0</v>
      </c>
      <c r="N1082" t="s">
        <v>449</v>
      </c>
      <c r="O1082">
        <v>2831811</v>
      </c>
    </row>
    <row r="1083" spans="1:15" x14ac:dyDescent="0.2">
      <c r="A1083" t="s">
        <v>17821</v>
      </c>
      <c r="B1083" t="s">
        <v>346</v>
      </c>
      <c r="C1083">
        <v>44.25</v>
      </c>
      <c r="D1083">
        <v>0</v>
      </c>
      <c r="E1083">
        <v>0</v>
      </c>
      <c r="F1083">
        <v>0</v>
      </c>
      <c r="G1083">
        <v>0</v>
      </c>
      <c r="H1083" s="45">
        <v>49280.63</v>
      </c>
      <c r="I1083" t="s">
        <v>17573</v>
      </c>
      <c r="J1083" t="s">
        <v>164</v>
      </c>
      <c r="K1083">
        <v>0</v>
      </c>
      <c r="L1083" s="83">
        <v>43304</v>
      </c>
      <c r="M1083">
        <v>0</v>
      </c>
      <c r="N1083">
        <v>880770102</v>
      </c>
      <c r="O1083">
        <v>2884183</v>
      </c>
    </row>
    <row r="1084" spans="1:15" x14ac:dyDescent="0.2">
      <c r="A1084" t="s">
        <v>17807</v>
      </c>
      <c r="B1084" t="s">
        <v>2484</v>
      </c>
      <c r="C1084">
        <v>113.22</v>
      </c>
      <c r="D1084">
        <v>0</v>
      </c>
      <c r="E1084">
        <v>0</v>
      </c>
      <c r="F1084">
        <v>0</v>
      </c>
      <c r="G1084">
        <v>0</v>
      </c>
      <c r="H1084" s="45">
        <v>-15034.59</v>
      </c>
      <c r="I1084" t="s">
        <v>17573</v>
      </c>
      <c r="J1084" t="s">
        <v>190</v>
      </c>
      <c r="K1084">
        <v>0</v>
      </c>
      <c r="L1084" s="83">
        <v>43304</v>
      </c>
      <c r="M1084">
        <v>0</v>
      </c>
      <c r="N1084">
        <v>929740108</v>
      </c>
      <c r="O1084">
        <v>2955733</v>
      </c>
    </row>
    <row r="1085" spans="1:15" x14ac:dyDescent="0.2">
      <c r="A1085" t="s">
        <v>17829</v>
      </c>
      <c r="B1085" t="s">
        <v>9542</v>
      </c>
      <c r="C1085">
        <v>21.94</v>
      </c>
      <c r="D1085">
        <v>0</v>
      </c>
      <c r="E1085">
        <v>0</v>
      </c>
      <c r="F1085">
        <v>0</v>
      </c>
      <c r="G1085">
        <v>0</v>
      </c>
      <c r="H1085" s="45">
        <v>2897.74</v>
      </c>
      <c r="I1085" t="s">
        <v>17222</v>
      </c>
      <c r="J1085" t="s">
        <v>190</v>
      </c>
      <c r="K1085">
        <v>0</v>
      </c>
      <c r="L1085" s="83">
        <v>43304</v>
      </c>
      <c r="M1085">
        <v>0</v>
      </c>
      <c r="N1085" t="s">
        <v>9565</v>
      </c>
      <c r="O1085">
        <v>2608349</v>
      </c>
    </row>
    <row r="1086" spans="1:15" x14ac:dyDescent="0.2">
      <c r="A1086" t="s">
        <v>17830</v>
      </c>
      <c r="B1086" t="s">
        <v>6127</v>
      </c>
      <c r="C1086">
        <v>139.72999999999999</v>
      </c>
      <c r="D1086">
        <v>0</v>
      </c>
      <c r="E1086">
        <v>0</v>
      </c>
      <c r="F1086">
        <v>0</v>
      </c>
      <c r="G1086">
        <v>0</v>
      </c>
      <c r="H1086" s="45">
        <v>1525.64</v>
      </c>
      <c r="I1086" t="s">
        <v>17222</v>
      </c>
      <c r="J1086" t="s">
        <v>190</v>
      </c>
      <c r="K1086">
        <v>0</v>
      </c>
      <c r="L1086" s="83">
        <v>43304</v>
      </c>
      <c r="M1086">
        <v>0</v>
      </c>
      <c r="N1086">
        <v>452308109</v>
      </c>
      <c r="O1086">
        <v>2457552</v>
      </c>
    </row>
    <row r="1087" spans="1:15" x14ac:dyDescent="0.2">
      <c r="A1087" t="s">
        <v>17788</v>
      </c>
      <c r="B1087" t="s">
        <v>7525</v>
      </c>
      <c r="C1087">
        <v>208.18</v>
      </c>
      <c r="D1087">
        <v>0</v>
      </c>
      <c r="E1087">
        <v>0</v>
      </c>
      <c r="F1087">
        <v>0</v>
      </c>
      <c r="G1087">
        <v>0</v>
      </c>
      <c r="H1087">
        <v>-190.78</v>
      </c>
      <c r="I1087" t="s">
        <v>17222</v>
      </c>
      <c r="J1087" t="s">
        <v>190</v>
      </c>
      <c r="K1087">
        <v>0</v>
      </c>
      <c r="L1087" s="83">
        <v>43301</v>
      </c>
      <c r="M1087">
        <v>0</v>
      </c>
      <c r="N1087">
        <v>172908105</v>
      </c>
      <c r="O1087">
        <v>2197137</v>
      </c>
    </row>
    <row r="1088" spans="1:15" x14ac:dyDescent="0.2">
      <c r="A1088" t="s">
        <v>17789</v>
      </c>
      <c r="B1088" t="s">
        <v>2479</v>
      </c>
      <c r="C1088">
        <v>38.21</v>
      </c>
      <c r="D1088">
        <v>0</v>
      </c>
      <c r="E1088">
        <v>0</v>
      </c>
      <c r="F1088">
        <v>0</v>
      </c>
      <c r="G1088">
        <v>0</v>
      </c>
      <c r="H1088" s="45">
        <v>-4046.11</v>
      </c>
      <c r="I1088" t="s">
        <v>17222</v>
      </c>
      <c r="J1088" t="s">
        <v>190</v>
      </c>
      <c r="K1088">
        <v>0</v>
      </c>
      <c r="L1088" s="83">
        <v>43301</v>
      </c>
      <c r="M1088">
        <v>0</v>
      </c>
      <c r="N1088">
        <v>896522109</v>
      </c>
      <c r="O1088">
        <v>2904627</v>
      </c>
    </row>
    <row r="1089" spans="1:15" x14ac:dyDescent="0.2">
      <c r="A1089" t="s">
        <v>17790</v>
      </c>
      <c r="B1089" t="s">
        <v>17791</v>
      </c>
      <c r="C1089">
        <v>6.02</v>
      </c>
      <c r="D1089">
        <v>0</v>
      </c>
      <c r="E1089">
        <v>0</v>
      </c>
      <c r="F1089">
        <v>0</v>
      </c>
      <c r="G1089">
        <v>0</v>
      </c>
      <c r="H1089" s="45">
        <v>-23397.119999999999</v>
      </c>
      <c r="I1089" t="s">
        <v>17222</v>
      </c>
      <c r="J1089" t="s">
        <v>190</v>
      </c>
      <c r="K1089">
        <v>0</v>
      </c>
      <c r="L1089" s="83">
        <v>43301</v>
      </c>
      <c r="M1089">
        <v>0</v>
      </c>
      <c r="N1089" t="s">
        <v>17792</v>
      </c>
      <c r="O1089" t="s">
        <v>17793</v>
      </c>
    </row>
    <row r="1090" spans="1:15" x14ac:dyDescent="0.2">
      <c r="A1090" t="s">
        <v>17780</v>
      </c>
      <c r="B1090" t="s">
        <v>300</v>
      </c>
      <c r="C1090">
        <v>232.51</v>
      </c>
      <c r="D1090">
        <v>0</v>
      </c>
      <c r="E1090">
        <v>0</v>
      </c>
      <c r="F1090">
        <v>0</v>
      </c>
      <c r="G1090">
        <v>0</v>
      </c>
      <c r="H1090">
        <v>657.05</v>
      </c>
      <c r="I1090" t="s">
        <v>17630</v>
      </c>
      <c r="J1090" t="s">
        <v>164</v>
      </c>
      <c r="K1090">
        <v>0</v>
      </c>
      <c r="L1090" s="83">
        <v>43301</v>
      </c>
      <c r="M1090">
        <v>0</v>
      </c>
      <c r="N1090">
        <v>18581108</v>
      </c>
      <c r="O1090">
        <v>2762030</v>
      </c>
    </row>
    <row r="1091" spans="1:15" x14ac:dyDescent="0.2">
      <c r="A1091" t="s">
        <v>17786</v>
      </c>
      <c r="B1091" t="s">
        <v>6188</v>
      </c>
      <c r="C1091">
        <v>53.3</v>
      </c>
      <c r="D1091">
        <v>0</v>
      </c>
      <c r="E1091">
        <v>0</v>
      </c>
      <c r="F1091">
        <v>0</v>
      </c>
      <c r="G1091">
        <v>0</v>
      </c>
      <c r="H1091" s="45">
        <v>6852.21</v>
      </c>
      <c r="I1091" t="s">
        <v>17630</v>
      </c>
      <c r="J1091" t="s">
        <v>186</v>
      </c>
      <c r="K1091">
        <v>0</v>
      </c>
      <c r="L1091" s="83">
        <v>43301</v>
      </c>
      <c r="M1091">
        <v>0</v>
      </c>
      <c r="N1091">
        <v>64058100</v>
      </c>
      <c r="O1091" t="s">
        <v>6212</v>
      </c>
    </row>
    <row r="1092" spans="1:15" x14ac:dyDescent="0.2">
      <c r="A1092" t="s">
        <v>17771</v>
      </c>
      <c r="B1092" t="s">
        <v>17764</v>
      </c>
      <c r="C1092">
        <v>28.42</v>
      </c>
      <c r="D1092">
        <v>0</v>
      </c>
      <c r="E1092">
        <v>0</v>
      </c>
      <c r="F1092">
        <v>0</v>
      </c>
      <c r="G1092">
        <v>0</v>
      </c>
      <c r="H1092" s="45">
        <v>7903.41</v>
      </c>
      <c r="I1092" t="s">
        <v>17573</v>
      </c>
      <c r="J1092" t="s">
        <v>186</v>
      </c>
      <c r="K1092">
        <v>0</v>
      </c>
      <c r="L1092" s="83">
        <v>43301</v>
      </c>
      <c r="M1092">
        <v>0</v>
      </c>
      <c r="N1092" t="s">
        <v>17794</v>
      </c>
      <c r="O1092" t="s">
        <v>17795</v>
      </c>
    </row>
    <row r="1093" spans="1:15" x14ac:dyDescent="0.2">
      <c r="A1093" t="s">
        <v>17770</v>
      </c>
      <c r="B1093" t="s">
        <v>3818</v>
      </c>
      <c r="C1093">
        <v>45</v>
      </c>
      <c r="D1093">
        <v>0</v>
      </c>
      <c r="E1093">
        <v>0</v>
      </c>
      <c r="F1093">
        <v>0</v>
      </c>
      <c r="G1093">
        <v>0</v>
      </c>
      <c r="H1093" s="45">
        <v>5604.32</v>
      </c>
      <c r="I1093" t="s">
        <v>17573</v>
      </c>
      <c r="J1093" t="s">
        <v>235</v>
      </c>
      <c r="K1093">
        <v>0</v>
      </c>
      <c r="L1093" s="83">
        <v>43301</v>
      </c>
      <c r="M1093">
        <v>0</v>
      </c>
      <c r="N1093">
        <v>128030202</v>
      </c>
      <c r="O1093">
        <v>2158781</v>
      </c>
    </row>
    <row r="1094" spans="1:15" x14ac:dyDescent="0.2">
      <c r="A1094" t="s">
        <v>17773</v>
      </c>
      <c r="B1094" t="s">
        <v>4254</v>
      </c>
      <c r="C1094">
        <v>64.63</v>
      </c>
      <c r="D1094">
        <v>0</v>
      </c>
      <c r="E1094">
        <v>0</v>
      </c>
      <c r="F1094">
        <v>0</v>
      </c>
      <c r="G1094">
        <v>0</v>
      </c>
      <c r="H1094" s="45">
        <v>-5939.13</v>
      </c>
      <c r="I1094" t="s">
        <v>17573</v>
      </c>
      <c r="J1094" t="s">
        <v>186</v>
      </c>
      <c r="K1094">
        <v>0</v>
      </c>
      <c r="L1094" s="83">
        <v>43301</v>
      </c>
      <c r="M1094">
        <v>0</v>
      </c>
      <c r="N1094">
        <v>203607106</v>
      </c>
      <c r="O1094">
        <v>2222062</v>
      </c>
    </row>
    <row r="1095" spans="1:15" x14ac:dyDescent="0.2">
      <c r="A1095" t="s">
        <v>17782</v>
      </c>
      <c r="B1095" t="s">
        <v>466</v>
      </c>
      <c r="C1095">
        <v>81.42</v>
      </c>
      <c r="D1095">
        <v>0</v>
      </c>
      <c r="E1095">
        <v>0</v>
      </c>
      <c r="F1095">
        <v>0</v>
      </c>
      <c r="G1095">
        <v>0</v>
      </c>
      <c r="H1095">
        <v>-530.35</v>
      </c>
      <c r="I1095" t="s">
        <v>17630</v>
      </c>
      <c r="J1095" t="s">
        <v>190</v>
      </c>
      <c r="K1095">
        <v>0</v>
      </c>
      <c r="L1095" s="83">
        <v>43301</v>
      </c>
      <c r="M1095">
        <v>0</v>
      </c>
      <c r="N1095">
        <v>260003108</v>
      </c>
      <c r="O1095">
        <v>2278407</v>
      </c>
    </row>
    <row r="1096" spans="1:15" x14ac:dyDescent="0.2">
      <c r="A1096" t="s">
        <v>17777</v>
      </c>
      <c r="B1096" t="s">
        <v>3172</v>
      </c>
      <c r="C1096">
        <v>263.07</v>
      </c>
      <c r="D1096">
        <v>0</v>
      </c>
      <c r="E1096">
        <v>0</v>
      </c>
      <c r="F1096">
        <v>0</v>
      </c>
      <c r="G1096">
        <v>0</v>
      </c>
      <c r="H1096" s="45">
        <v>19133.7</v>
      </c>
      <c r="I1096" t="s">
        <v>17630</v>
      </c>
      <c r="J1096" t="s">
        <v>200</v>
      </c>
      <c r="K1096">
        <v>0</v>
      </c>
      <c r="L1096" s="83">
        <v>43301</v>
      </c>
      <c r="M1096">
        <v>0</v>
      </c>
      <c r="N1096" t="s">
        <v>3277</v>
      </c>
      <c r="O1096" t="s">
        <v>3278</v>
      </c>
    </row>
    <row r="1097" spans="1:15" x14ac:dyDescent="0.2">
      <c r="A1097" t="s">
        <v>17779</v>
      </c>
      <c r="B1097" t="s">
        <v>17776</v>
      </c>
      <c r="C1097">
        <v>40.82</v>
      </c>
      <c r="D1097">
        <v>0</v>
      </c>
      <c r="E1097">
        <v>0</v>
      </c>
      <c r="F1097">
        <v>0</v>
      </c>
      <c r="G1097">
        <v>0</v>
      </c>
      <c r="H1097" s="45">
        <v>7505.05</v>
      </c>
      <c r="I1097" t="s">
        <v>17630</v>
      </c>
      <c r="J1097" t="s">
        <v>186</v>
      </c>
      <c r="K1097">
        <v>0</v>
      </c>
      <c r="L1097" s="83">
        <v>43301</v>
      </c>
      <c r="M1097">
        <v>0</v>
      </c>
      <c r="N1097" t="s">
        <v>17796</v>
      </c>
      <c r="O1097" t="s">
        <v>17797</v>
      </c>
    </row>
    <row r="1098" spans="1:15" x14ac:dyDescent="0.2">
      <c r="A1098" t="s">
        <v>17783</v>
      </c>
      <c r="B1098" t="s">
        <v>6080</v>
      </c>
      <c r="C1098">
        <v>82.93</v>
      </c>
      <c r="D1098">
        <v>0</v>
      </c>
      <c r="E1098">
        <v>0</v>
      </c>
      <c r="F1098">
        <v>0</v>
      </c>
      <c r="G1098">
        <v>0</v>
      </c>
      <c r="H1098" s="45">
        <v>-11460.28</v>
      </c>
      <c r="I1098" t="s">
        <v>17630</v>
      </c>
      <c r="J1098" t="s">
        <v>190</v>
      </c>
      <c r="K1098">
        <v>0</v>
      </c>
      <c r="L1098" s="83">
        <v>43301</v>
      </c>
      <c r="M1098">
        <v>0</v>
      </c>
      <c r="N1098">
        <v>361448103</v>
      </c>
      <c r="O1098">
        <v>2362128</v>
      </c>
    </row>
    <row r="1099" spans="1:15" x14ac:dyDescent="0.2">
      <c r="A1099" t="s">
        <v>17787</v>
      </c>
      <c r="B1099" t="s">
        <v>2853</v>
      </c>
      <c r="C1099">
        <v>76.849999999999994</v>
      </c>
      <c r="D1099">
        <v>0</v>
      </c>
      <c r="E1099">
        <v>0</v>
      </c>
      <c r="F1099">
        <v>0</v>
      </c>
      <c r="G1099">
        <v>0</v>
      </c>
      <c r="H1099" s="45">
        <v>-16107.61</v>
      </c>
      <c r="I1099" t="s">
        <v>17630</v>
      </c>
      <c r="J1099" t="s">
        <v>190</v>
      </c>
      <c r="K1099">
        <v>0</v>
      </c>
      <c r="L1099" s="83">
        <v>43301</v>
      </c>
      <c r="M1099">
        <v>0</v>
      </c>
      <c r="N1099" t="s">
        <v>2939</v>
      </c>
      <c r="O1099" t="s">
        <v>2940</v>
      </c>
    </row>
    <row r="1100" spans="1:15" x14ac:dyDescent="0.2">
      <c r="A1100" t="s">
        <v>17781</v>
      </c>
      <c r="B1100" t="s">
        <v>6260</v>
      </c>
      <c r="C1100">
        <v>19.190000000000001</v>
      </c>
      <c r="D1100">
        <v>0</v>
      </c>
      <c r="E1100">
        <v>0</v>
      </c>
      <c r="F1100">
        <v>0</v>
      </c>
      <c r="G1100">
        <v>0</v>
      </c>
      <c r="H1100" s="45">
        <v>4686.51</v>
      </c>
      <c r="I1100" t="s">
        <v>17630</v>
      </c>
      <c r="J1100" t="s">
        <v>190</v>
      </c>
      <c r="K1100">
        <v>0</v>
      </c>
      <c r="L1100" s="83">
        <v>43301</v>
      </c>
      <c r="M1100">
        <v>0</v>
      </c>
      <c r="N1100">
        <v>422347104</v>
      </c>
      <c r="O1100">
        <v>2414018</v>
      </c>
    </row>
    <row r="1101" spans="1:15" x14ac:dyDescent="0.2">
      <c r="A1101" t="s">
        <v>17778</v>
      </c>
      <c r="B1101" t="s">
        <v>4003</v>
      </c>
      <c r="C1101">
        <v>523.22</v>
      </c>
      <c r="D1101">
        <v>0</v>
      </c>
      <c r="E1101">
        <v>0</v>
      </c>
      <c r="F1101">
        <v>0</v>
      </c>
      <c r="G1101">
        <v>0</v>
      </c>
      <c r="H1101">
        <v>770.18</v>
      </c>
      <c r="I1101" t="s">
        <v>17630</v>
      </c>
      <c r="J1101" t="s">
        <v>169</v>
      </c>
      <c r="K1101">
        <v>0</v>
      </c>
      <c r="L1101" s="83">
        <v>43301</v>
      </c>
      <c r="M1101">
        <v>0</v>
      </c>
      <c r="N1101" s="84" t="s">
        <v>4037</v>
      </c>
      <c r="O1101">
        <v>2871301</v>
      </c>
    </row>
    <row r="1102" spans="1:15" x14ac:dyDescent="0.2">
      <c r="A1102" t="s">
        <v>17767</v>
      </c>
      <c r="B1102" t="s">
        <v>2319</v>
      </c>
      <c r="C1102">
        <v>112.06</v>
      </c>
      <c r="D1102">
        <v>0</v>
      </c>
      <c r="E1102">
        <v>0</v>
      </c>
      <c r="F1102">
        <v>0</v>
      </c>
      <c r="G1102">
        <v>0</v>
      </c>
      <c r="H1102" s="45">
        <v>-27211.98</v>
      </c>
      <c r="I1102" t="s">
        <v>17573</v>
      </c>
      <c r="J1102" t="s">
        <v>188</v>
      </c>
      <c r="K1102">
        <v>0</v>
      </c>
      <c r="L1102" s="83">
        <v>43301</v>
      </c>
      <c r="M1102">
        <v>0</v>
      </c>
      <c r="N1102">
        <v>483007704</v>
      </c>
      <c r="O1102" t="s">
        <v>2365</v>
      </c>
    </row>
    <row r="1103" spans="1:15" x14ac:dyDescent="0.2">
      <c r="A1103" t="s">
        <v>17772</v>
      </c>
      <c r="B1103" t="s">
        <v>1821</v>
      </c>
      <c r="C1103">
        <v>63.7</v>
      </c>
      <c r="D1103">
        <v>0</v>
      </c>
      <c r="E1103">
        <v>0</v>
      </c>
      <c r="F1103">
        <v>0</v>
      </c>
      <c r="G1103">
        <v>0</v>
      </c>
      <c r="H1103" s="45">
        <v>-9560.1</v>
      </c>
      <c r="I1103" t="s">
        <v>17573</v>
      </c>
      <c r="J1103" t="s">
        <v>186</v>
      </c>
      <c r="K1103">
        <v>0</v>
      </c>
      <c r="L1103" s="83">
        <v>43301</v>
      </c>
      <c r="M1103">
        <v>0</v>
      </c>
      <c r="N1103" t="s">
        <v>1916</v>
      </c>
      <c r="O1103" t="s">
        <v>1917</v>
      </c>
    </row>
    <row r="1104" spans="1:15" x14ac:dyDescent="0.2">
      <c r="A1104" t="s">
        <v>17774</v>
      </c>
      <c r="B1104" t="s">
        <v>1015</v>
      </c>
      <c r="C1104">
        <v>69.2</v>
      </c>
      <c r="D1104">
        <v>0</v>
      </c>
      <c r="E1104">
        <v>0</v>
      </c>
      <c r="F1104">
        <v>0</v>
      </c>
      <c r="G1104">
        <v>0</v>
      </c>
      <c r="H1104" s="45">
        <v>-66676.45</v>
      </c>
      <c r="I1104" t="s">
        <v>17573</v>
      </c>
      <c r="J1104" t="s">
        <v>164</v>
      </c>
      <c r="K1104">
        <v>0</v>
      </c>
      <c r="L1104" s="83">
        <v>43301</v>
      </c>
      <c r="M1104">
        <v>0</v>
      </c>
      <c r="N1104" t="s">
        <v>1221</v>
      </c>
      <c r="O1104">
        <v>2688363</v>
      </c>
    </row>
    <row r="1105" spans="1:15" x14ac:dyDescent="0.2">
      <c r="A1105" t="s">
        <v>17766</v>
      </c>
      <c r="B1105" t="s">
        <v>4938</v>
      </c>
      <c r="C1105">
        <v>18.57</v>
      </c>
      <c r="D1105">
        <v>0</v>
      </c>
      <c r="E1105">
        <v>0</v>
      </c>
      <c r="F1105">
        <v>0</v>
      </c>
      <c r="G1105">
        <v>0</v>
      </c>
      <c r="H1105" s="45">
        <v>-53455.199999999997</v>
      </c>
      <c r="I1105" t="s">
        <v>17573</v>
      </c>
      <c r="J1105" t="s">
        <v>188</v>
      </c>
      <c r="K1105">
        <v>0</v>
      </c>
      <c r="L1105" s="83">
        <v>43301</v>
      </c>
      <c r="M1105">
        <v>0</v>
      </c>
      <c r="N1105">
        <v>690768403</v>
      </c>
      <c r="O1105">
        <v>2662862</v>
      </c>
    </row>
    <row r="1106" spans="1:15" x14ac:dyDescent="0.2">
      <c r="A1106" t="s">
        <v>17775</v>
      </c>
      <c r="B1106" t="s">
        <v>515</v>
      </c>
      <c r="C1106">
        <v>35.43</v>
      </c>
      <c r="D1106">
        <v>0</v>
      </c>
      <c r="E1106">
        <v>0</v>
      </c>
      <c r="F1106">
        <v>0</v>
      </c>
      <c r="G1106">
        <v>0</v>
      </c>
      <c r="H1106" s="45">
        <v>-78250.149999999994</v>
      </c>
      <c r="I1106" t="s">
        <v>17573</v>
      </c>
      <c r="J1106" t="s">
        <v>200</v>
      </c>
      <c r="K1106">
        <v>0</v>
      </c>
      <c r="L1106" s="83">
        <v>43301</v>
      </c>
      <c r="M1106">
        <v>0</v>
      </c>
      <c r="N1106">
        <v>716382106</v>
      </c>
      <c r="O1106">
        <v>2143099</v>
      </c>
    </row>
    <row r="1107" spans="1:15" x14ac:dyDescent="0.2">
      <c r="A1107" t="s">
        <v>17785</v>
      </c>
      <c r="B1107" t="s">
        <v>4075</v>
      </c>
      <c r="C1107">
        <v>114.49</v>
      </c>
      <c r="D1107">
        <v>0</v>
      </c>
      <c r="E1107">
        <v>0</v>
      </c>
      <c r="F1107">
        <v>0</v>
      </c>
      <c r="G1107">
        <v>0</v>
      </c>
      <c r="H1107" s="45">
        <v>-16134.47</v>
      </c>
      <c r="I1107" t="s">
        <v>17630</v>
      </c>
      <c r="J1107" t="s">
        <v>186</v>
      </c>
      <c r="K1107">
        <v>0</v>
      </c>
      <c r="L1107" s="83">
        <v>43301</v>
      </c>
      <c r="M1107">
        <v>0</v>
      </c>
      <c r="N1107" t="s">
        <v>4114</v>
      </c>
      <c r="O1107" t="s">
        <v>4115</v>
      </c>
    </row>
    <row r="1108" spans="1:15" x14ac:dyDescent="0.2">
      <c r="A1108" t="s">
        <v>17769</v>
      </c>
      <c r="B1108" t="s">
        <v>3933</v>
      </c>
      <c r="C1108">
        <v>49.12</v>
      </c>
      <c r="D1108">
        <v>0</v>
      </c>
      <c r="E1108">
        <v>0</v>
      </c>
      <c r="F1108">
        <v>0</v>
      </c>
      <c r="G1108">
        <v>0</v>
      </c>
      <c r="H1108" s="45">
        <v>-17080.3</v>
      </c>
      <c r="I1108" t="s">
        <v>17573</v>
      </c>
      <c r="J1108" t="s">
        <v>188</v>
      </c>
      <c r="K1108">
        <v>0</v>
      </c>
      <c r="L1108" s="83">
        <v>43301</v>
      </c>
      <c r="M1108">
        <v>0</v>
      </c>
      <c r="N1108">
        <v>858119100</v>
      </c>
      <c r="O1108">
        <v>2849472</v>
      </c>
    </row>
    <row r="1109" spans="1:15" x14ac:dyDescent="0.2">
      <c r="A1109" t="s">
        <v>17784</v>
      </c>
      <c r="B1109" t="s">
        <v>1789</v>
      </c>
      <c r="C1109">
        <v>119.5</v>
      </c>
      <c r="D1109">
        <v>0</v>
      </c>
      <c r="E1109">
        <v>0</v>
      </c>
      <c r="F1109">
        <v>0</v>
      </c>
      <c r="G1109">
        <v>0</v>
      </c>
      <c r="H1109" s="45">
        <v>-2068.9499999999998</v>
      </c>
      <c r="I1109" t="s">
        <v>17630</v>
      </c>
      <c r="J1109" t="s">
        <v>190</v>
      </c>
      <c r="K1109">
        <v>0</v>
      </c>
      <c r="L1109" s="83">
        <v>43301</v>
      </c>
      <c r="M1109">
        <v>0</v>
      </c>
      <c r="N1109" t="s">
        <v>1970</v>
      </c>
      <c r="O1109" t="s">
        <v>1971</v>
      </c>
    </row>
    <row r="1110" spans="1:15" x14ac:dyDescent="0.2">
      <c r="A1110" t="s">
        <v>17765</v>
      </c>
      <c r="B1110" t="s">
        <v>87</v>
      </c>
      <c r="C1110">
        <v>127.64</v>
      </c>
      <c r="D1110">
        <v>0</v>
      </c>
      <c r="E1110">
        <v>0</v>
      </c>
      <c r="F1110">
        <v>0</v>
      </c>
      <c r="G1110">
        <v>0</v>
      </c>
      <c r="H1110" s="45">
        <v>90863.69</v>
      </c>
      <c r="I1110" t="s">
        <v>17573</v>
      </c>
      <c r="J1110" t="s">
        <v>200</v>
      </c>
      <c r="K1110">
        <v>0</v>
      </c>
      <c r="L1110" s="83">
        <v>43301</v>
      </c>
      <c r="M1110">
        <v>0</v>
      </c>
      <c r="N1110">
        <v>963320106</v>
      </c>
      <c r="O1110">
        <v>2960384</v>
      </c>
    </row>
    <row r="1111" spans="1:15" x14ac:dyDescent="0.2">
      <c r="A1111" t="s">
        <v>17768</v>
      </c>
      <c r="B1111" t="s">
        <v>6370</v>
      </c>
      <c r="C1111">
        <v>52.25</v>
      </c>
      <c r="D1111">
        <v>0</v>
      </c>
      <c r="E1111">
        <v>0</v>
      </c>
      <c r="F1111">
        <v>0</v>
      </c>
      <c r="G1111">
        <v>0</v>
      </c>
      <c r="H1111" s="45">
        <v>6184.38</v>
      </c>
      <c r="I1111" t="s">
        <v>17573</v>
      </c>
      <c r="J1111" t="s">
        <v>186</v>
      </c>
      <c r="K1111">
        <v>0</v>
      </c>
      <c r="L1111" s="83">
        <v>43301</v>
      </c>
      <c r="M1111">
        <v>0</v>
      </c>
      <c r="N1111">
        <v>989701107</v>
      </c>
      <c r="O1111">
        <v>2989828</v>
      </c>
    </row>
    <row r="1112" spans="1:15" x14ac:dyDescent="0.2">
      <c r="A1112" t="s">
        <v>17798</v>
      </c>
      <c r="B1112" t="s">
        <v>17798</v>
      </c>
      <c r="C1112">
        <v>5</v>
      </c>
      <c r="D1112">
        <v>300</v>
      </c>
      <c r="E1112" s="45">
        <v>1500</v>
      </c>
      <c r="F1112">
        <v>0</v>
      </c>
      <c r="G1112">
        <v>0</v>
      </c>
      <c r="H1112" s="45">
        <v>-10620</v>
      </c>
      <c r="I1112" t="s">
        <v>7560</v>
      </c>
      <c r="J1112" t="s">
        <v>713</v>
      </c>
      <c r="K1112">
        <v>0</v>
      </c>
      <c r="L1112" s="83">
        <v>43301</v>
      </c>
      <c r="M1112">
        <v>40.4</v>
      </c>
    </row>
    <row r="1113" spans="1:15" x14ac:dyDescent="0.2">
      <c r="A1113" t="s">
        <v>17757</v>
      </c>
      <c r="B1113" t="s">
        <v>1997</v>
      </c>
      <c r="C1113">
        <v>79.8</v>
      </c>
      <c r="D1113">
        <v>0</v>
      </c>
      <c r="E1113">
        <v>0</v>
      </c>
      <c r="F1113">
        <v>0</v>
      </c>
      <c r="G1113">
        <v>0</v>
      </c>
      <c r="H1113" s="45">
        <v>-4868.09</v>
      </c>
      <c r="I1113" t="s">
        <v>210</v>
      </c>
      <c r="J1113" t="s">
        <v>169</v>
      </c>
      <c r="K1113">
        <v>0</v>
      </c>
      <c r="L1113" s="83">
        <v>43300</v>
      </c>
      <c r="M1113">
        <v>0</v>
      </c>
      <c r="N1113">
        <v>806407102</v>
      </c>
      <c r="O1113">
        <v>2416962</v>
      </c>
    </row>
    <row r="1114" spans="1:15" x14ac:dyDescent="0.2">
      <c r="A1114" t="s">
        <v>17758</v>
      </c>
      <c r="B1114" t="s">
        <v>2390</v>
      </c>
      <c r="C1114">
        <v>66.5</v>
      </c>
      <c r="D1114">
        <v>0</v>
      </c>
      <c r="E1114">
        <v>0</v>
      </c>
      <c r="F1114">
        <v>0</v>
      </c>
      <c r="G1114">
        <v>0</v>
      </c>
      <c r="H1114">
        <v>-468.95</v>
      </c>
      <c r="I1114" t="s">
        <v>17222</v>
      </c>
      <c r="J1114" t="s">
        <v>190</v>
      </c>
      <c r="K1114">
        <v>0</v>
      </c>
      <c r="L1114" s="83">
        <v>43300</v>
      </c>
      <c r="M1114">
        <v>0</v>
      </c>
      <c r="N1114">
        <v>67806109</v>
      </c>
      <c r="O1114">
        <v>2080732</v>
      </c>
    </row>
    <row r="1115" spans="1:15" x14ac:dyDescent="0.2">
      <c r="A1115" t="s">
        <v>17759</v>
      </c>
      <c r="B1115" t="s">
        <v>843</v>
      </c>
      <c r="C1115">
        <v>143.79</v>
      </c>
      <c r="D1115">
        <v>0</v>
      </c>
      <c r="E1115">
        <v>0</v>
      </c>
      <c r="F1115">
        <v>0</v>
      </c>
      <c r="G1115">
        <v>0</v>
      </c>
      <c r="H1115" s="45">
        <v>-1147.04</v>
      </c>
      <c r="I1115" t="s">
        <v>17222</v>
      </c>
      <c r="J1115" t="s">
        <v>190</v>
      </c>
      <c r="K1115">
        <v>0</v>
      </c>
      <c r="L1115" s="83">
        <v>43300</v>
      </c>
      <c r="M1115">
        <v>0</v>
      </c>
      <c r="N1115" t="s">
        <v>965</v>
      </c>
      <c r="O1115" t="s">
        <v>1356</v>
      </c>
    </row>
    <row r="1116" spans="1:15" x14ac:dyDescent="0.2">
      <c r="A1116" t="s">
        <v>17760</v>
      </c>
      <c r="B1116" t="s">
        <v>17761</v>
      </c>
      <c r="C1116">
        <v>8.56</v>
      </c>
      <c r="D1116" s="45">
        <v>-52881</v>
      </c>
      <c r="E1116" s="45">
        <v>-452661.36</v>
      </c>
      <c r="F1116">
        <v>-0.99</v>
      </c>
      <c r="G1116" s="45">
        <v>-2958.12</v>
      </c>
      <c r="H1116" s="45">
        <v>-3551.51</v>
      </c>
      <c r="I1116" t="s">
        <v>17222</v>
      </c>
      <c r="J1116" t="s">
        <v>190</v>
      </c>
      <c r="K1116">
        <v>19.32</v>
      </c>
      <c r="L1116" s="83">
        <v>43300</v>
      </c>
      <c r="M1116">
        <v>8.48</v>
      </c>
      <c r="N1116">
        <v>125141101</v>
      </c>
      <c r="O1116">
        <v>2011970</v>
      </c>
    </row>
    <row r="1117" spans="1:15" x14ac:dyDescent="0.2">
      <c r="A1117" t="s">
        <v>17749</v>
      </c>
      <c r="B1117" t="s">
        <v>7563</v>
      </c>
      <c r="C1117">
        <v>41.33</v>
      </c>
      <c r="D1117">
        <v>0</v>
      </c>
      <c r="E1117">
        <v>0</v>
      </c>
      <c r="F1117">
        <v>0</v>
      </c>
      <c r="G1117">
        <v>0</v>
      </c>
      <c r="H1117" s="45">
        <v>22312.92</v>
      </c>
      <c r="I1117" t="s">
        <v>17630</v>
      </c>
      <c r="J1117" t="s">
        <v>188</v>
      </c>
      <c r="K1117">
        <v>0</v>
      </c>
      <c r="L1117" s="83">
        <v>43300</v>
      </c>
      <c r="M1117">
        <v>0</v>
      </c>
      <c r="N1117">
        <v>13872106</v>
      </c>
      <c r="O1117" t="s">
        <v>14382</v>
      </c>
    </row>
    <row r="1118" spans="1:15" x14ac:dyDescent="0.2">
      <c r="A1118" t="s">
        <v>17753</v>
      </c>
      <c r="B1118" t="s">
        <v>1009</v>
      </c>
      <c r="C1118">
        <v>52.55</v>
      </c>
      <c r="D1118">
        <v>0</v>
      </c>
      <c r="E1118">
        <v>0</v>
      </c>
      <c r="F1118">
        <v>0</v>
      </c>
      <c r="G1118">
        <v>0</v>
      </c>
      <c r="H1118" s="45">
        <v>-10872.2</v>
      </c>
      <c r="I1118" t="s">
        <v>17630</v>
      </c>
      <c r="J1118" t="s">
        <v>164</v>
      </c>
      <c r="K1118">
        <v>0</v>
      </c>
      <c r="L1118" s="83">
        <v>43300</v>
      </c>
      <c r="M1118">
        <v>0</v>
      </c>
      <c r="N1118">
        <v>56525108</v>
      </c>
      <c r="O1118">
        <v>2069128</v>
      </c>
    </row>
    <row r="1119" spans="1:15" x14ac:dyDescent="0.2">
      <c r="A1119" t="s">
        <v>17751</v>
      </c>
      <c r="B1119" t="s">
        <v>846</v>
      </c>
      <c r="C1119">
        <v>42.89</v>
      </c>
      <c r="D1119">
        <v>0</v>
      </c>
      <c r="E1119">
        <v>0</v>
      </c>
      <c r="F1119">
        <v>0</v>
      </c>
      <c r="G1119">
        <v>0</v>
      </c>
      <c r="H1119" s="45">
        <v>9292.85</v>
      </c>
      <c r="I1119" t="s">
        <v>17630</v>
      </c>
      <c r="J1119" t="s">
        <v>188</v>
      </c>
      <c r="K1119">
        <v>0</v>
      </c>
      <c r="L1119" s="83">
        <v>43300</v>
      </c>
      <c r="M1119">
        <v>0</v>
      </c>
      <c r="N1119">
        <v>228368106</v>
      </c>
      <c r="O1119">
        <v>2427986</v>
      </c>
    </row>
    <row r="1120" spans="1:15" x14ac:dyDescent="0.2">
      <c r="A1120" t="s">
        <v>17756</v>
      </c>
      <c r="B1120" t="s">
        <v>354</v>
      </c>
      <c r="C1120">
        <v>33.520000000000003</v>
      </c>
      <c r="D1120">
        <v>0</v>
      </c>
      <c r="E1120">
        <v>0</v>
      </c>
      <c r="F1120">
        <v>0</v>
      </c>
      <c r="G1120">
        <v>0</v>
      </c>
      <c r="H1120" s="45">
        <v>-9018.02</v>
      </c>
      <c r="I1120" t="s">
        <v>17630</v>
      </c>
      <c r="J1120" t="s">
        <v>164</v>
      </c>
      <c r="K1120">
        <v>0</v>
      </c>
      <c r="L1120" s="83">
        <v>43300</v>
      </c>
      <c r="M1120">
        <v>0</v>
      </c>
      <c r="N1120">
        <v>278642103</v>
      </c>
      <c r="O1120">
        <v>2293819</v>
      </c>
    </row>
    <row r="1121" spans="1:15" x14ac:dyDescent="0.2">
      <c r="A1121" t="s">
        <v>17750</v>
      </c>
      <c r="B1121" t="s">
        <v>3525</v>
      </c>
      <c r="C1121">
        <v>17.82</v>
      </c>
      <c r="D1121">
        <v>0</v>
      </c>
      <c r="E1121">
        <v>0</v>
      </c>
      <c r="F1121">
        <v>0</v>
      </c>
      <c r="G1121">
        <v>0</v>
      </c>
      <c r="H1121" s="45">
        <v>7213.89</v>
      </c>
      <c r="I1121" t="s">
        <v>17630</v>
      </c>
      <c r="J1121" t="s">
        <v>182</v>
      </c>
      <c r="K1121">
        <v>0</v>
      </c>
      <c r="L1121" s="83">
        <v>43300</v>
      </c>
      <c r="M1121">
        <v>0</v>
      </c>
      <c r="N1121" t="s">
        <v>3526</v>
      </c>
      <c r="O1121" t="s">
        <v>3527</v>
      </c>
    </row>
    <row r="1122" spans="1:15" x14ac:dyDescent="0.2">
      <c r="A1122" t="s">
        <v>17748</v>
      </c>
      <c r="B1122" t="s">
        <v>1091</v>
      </c>
      <c r="C1122">
        <v>93.21</v>
      </c>
      <c r="D1122">
        <v>0</v>
      </c>
      <c r="E1122">
        <v>0</v>
      </c>
      <c r="F1122">
        <v>0</v>
      </c>
      <c r="G1122">
        <v>0</v>
      </c>
      <c r="H1122" s="45">
        <v>17943.3</v>
      </c>
      <c r="I1122" t="s">
        <v>17573</v>
      </c>
      <c r="J1122" t="s">
        <v>190</v>
      </c>
      <c r="K1122">
        <v>0</v>
      </c>
      <c r="L1122" s="83">
        <v>43300</v>
      </c>
      <c r="M1122">
        <v>0</v>
      </c>
      <c r="N1122" t="s">
        <v>1384</v>
      </c>
      <c r="O1122">
        <v>2562490</v>
      </c>
    </row>
    <row r="1123" spans="1:15" x14ac:dyDescent="0.2">
      <c r="A1123" t="s">
        <v>17754</v>
      </c>
      <c r="B1123" t="s">
        <v>652</v>
      </c>
      <c r="C1123">
        <v>173.22</v>
      </c>
      <c r="D1123">
        <v>0</v>
      </c>
      <c r="E1123">
        <v>0</v>
      </c>
      <c r="F1123">
        <v>0</v>
      </c>
      <c r="G1123">
        <v>0</v>
      </c>
      <c r="H1123">
        <v>424.6</v>
      </c>
      <c r="I1123" t="s">
        <v>17630</v>
      </c>
      <c r="J1123" t="s">
        <v>186</v>
      </c>
      <c r="K1123">
        <v>0</v>
      </c>
      <c r="L1123" s="83">
        <v>43300</v>
      </c>
      <c r="M1123">
        <v>0</v>
      </c>
      <c r="N1123" t="s">
        <v>653</v>
      </c>
      <c r="O1123">
        <v>2340168</v>
      </c>
    </row>
    <row r="1124" spans="1:15" x14ac:dyDescent="0.2">
      <c r="A1124" t="s">
        <v>17746</v>
      </c>
      <c r="B1124" t="s">
        <v>17745</v>
      </c>
      <c r="C1124">
        <v>16.25</v>
      </c>
      <c r="D1124">
        <v>0</v>
      </c>
      <c r="E1124">
        <v>0</v>
      </c>
      <c r="F1124">
        <v>0</v>
      </c>
      <c r="G1124">
        <v>0</v>
      </c>
      <c r="H1124" s="45">
        <v>15720.12</v>
      </c>
      <c r="I1124" t="s">
        <v>17573</v>
      </c>
      <c r="J1124" t="s">
        <v>186</v>
      </c>
      <c r="K1124">
        <v>0</v>
      </c>
      <c r="L1124" s="83">
        <v>43300</v>
      </c>
      <c r="M1124">
        <v>0</v>
      </c>
      <c r="N1124" t="s">
        <v>17762</v>
      </c>
      <c r="O1124" t="s">
        <v>17763</v>
      </c>
    </row>
    <row r="1125" spans="1:15" x14ac:dyDescent="0.2">
      <c r="A1125" t="s">
        <v>17752</v>
      </c>
      <c r="B1125" t="s">
        <v>3936</v>
      </c>
      <c r="C1125">
        <v>149.32</v>
      </c>
      <c r="D1125">
        <v>0</v>
      </c>
      <c r="E1125">
        <v>0</v>
      </c>
      <c r="F1125">
        <v>0</v>
      </c>
      <c r="G1125">
        <v>0</v>
      </c>
      <c r="H1125" s="45">
        <v>8768.23</v>
      </c>
      <c r="I1125" t="s">
        <v>17630</v>
      </c>
      <c r="J1125" t="s">
        <v>190</v>
      </c>
      <c r="K1125">
        <v>0</v>
      </c>
      <c r="L1125" s="83">
        <v>43300</v>
      </c>
      <c r="M1125">
        <v>0</v>
      </c>
      <c r="N1125">
        <v>911363109</v>
      </c>
      <c r="O1125">
        <v>2134781</v>
      </c>
    </row>
    <row r="1126" spans="1:15" x14ac:dyDescent="0.2">
      <c r="A1126" t="s">
        <v>17747</v>
      </c>
      <c r="B1126" t="s">
        <v>2389</v>
      </c>
      <c r="C1126">
        <v>92.27</v>
      </c>
      <c r="D1126">
        <v>0</v>
      </c>
      <c r="E1126">
        <v>0</v>
      </c>
      <c r="F1126">
        <v>0</v>
      </c>
      <c r="G1126">
        <v>0</v>
      </c>
      <c r="H1126" s="45">
        <v>9389.8700000000008</v>
      </c>
      <c r="I1126" t="s">
        <v>17573</v>
      </c>
      <c r="J1126" t="s">
        <v>200</v>
      </c>
      <c r="K1126">
        <v>0</v>
      </c>
      <c r="L1126" s="83">
        <v>43300</v>
      </c>
      <c r="M1126">
        <v>0</v>
      </c>
      <c r="N1126">
        <v>918204108</v>
      </c>
      <c r="O1126">
        <v>2928683</v>
      </c>
    </row>
    <row r="1127" spans="1:15" x14ac:dyDescent="0.2">
      <c r="A1127" t="s">
        <v>17755</v>
      </c>
      <c r="B1127" t="s">
        <v>647</v>
      </c>
      <c r="C1127">
        <v>34.25</v>
      </c>
      <c r="D1127">
        <v>0</v>
      </c>
      <c r="E1127">
        <v>0</v>
      </c>
      <c r="F1127">
        <v>0</v>
      </c>
      <c r="G1127">
        <v>0</v>
      </c>
      <c r="H1127" s="45">
        <v>7504.51</v>
      </c>
      <c r="I1127" t="s">
        <v>17630</v>
      </c>
      <c r="J1127" t="s">
        <v>186</v>
      </c>
      <c r="K1127">
        <v>0</v>
      </c>
      <c r="L1127" s="83">
        <v>43300</v>
      </c>
      <c r="M1127">
        <v>0</v>
      </c>
      <c r="N1127">
        <v>938824109</v>
      </c>
      <c r="O1127">
        <v>2941981</v>
      </c>
    </row>
    <row r="1128" spans="1:15" x14ac:dyDescent="0.2">
      <c r="A1128" t="s">
        <v>17737</v>
      </c>
      <c r="B1128" t="s">
        <v>476</v>
      </c>
      <c r="C1128">
        <v>341.97</v>
      </c>
      <c r="D1128">
        <v>0</v>
      </c>
      <c r="E1128">
        <v>0</v>
      </c>
      <c r="F1128">
        <v>0</v>
      </c>
      <c r="G1128">
        <v>0</v>
      </c>
      <c r="H1128">
        <v>-629.04999999999995</v>
      </c>
      <c r="I1128" t="s">
        <v>17222</v>
      </c>
      <c r="J1128" t="s">
        <v>190</v>
      </c>
      <c r="K1128">
        <v>0</v>
      </c>
      <c r="L1128" s="83">
        <v>43299</v>
      </c>
      <c r="M1128">
        <v>0</v>
      </c>
      <c r="N1128">
        <v>384802104</v>
      </c>
      <c r="O1128">
        <v>2380863</v>
      </c>
    </row>
    <row r="1129" spans="1:15" x14ac:dyDescent="0.2">
      <c r="A1129" t="s">
        <v>17738</v>
      </c>
      <c r="B1129" t="s">
        <v>5763</v>
      </c>
      <c r="C1129">
        <v>73.75</v>
      </c>
      <c r="D1129">
        <v>0</v>
      </c>
      <c r="E1129">
        <v>0</v>
      </c>
      <c r="F1129">
        <v>0</v>
      </c>
      <c r="G1129">
        <v>0</v>
      </c>
      <c r="H1129" s="45">
        <v>2190.9499999999998</v>
      </c>
      <c r="I1129" t="s">
        <v>17222</v>
      </c>
      <c r="J1129" t="s">
        <v>190</v>
      </c>
      <c r="K1129">
        <v>0</v>
      </c>
      <c r="L1129" s="83">
        <v>43299</v>
      </c>
      <c r="M1129">
        <v>0</v>
      </c>
      <c r="N1129">
        <v>422806109</v>
      </c>
      <c r="O1129">
        <v>2419217</v>
      </c>
    </row>
    <row r="1130" spans="1:15" x14ac:dyDescent="0.2">
      <c r="A1130" t="s">
        <v>17739</v>
      </c>
      <c r="B1130" t="s">
        <v>8492</v>
      </c>
      <c r="C1130">
        <v>45.9</v>
      </c>
      <c r="D1130">
        <v>0</v>
      </c>
      <c r="E1130">
        <v>0</v>
      </c>
      <c r="F1130">
        <v>0</v>
      </c>
      <c r="G1130">
        <v>0</v>
      </c>
      <c r="H1130" s="45">
        <v>6157.91</v>
      </c>
      <c r="I1130" t="s">
        <v>17222</v>
      </c>
      <c r="J1130" t="s">
        <v>190</v>
      </c>
      <c r="K1130">
        <v>0</v>
      </c>
      <c r="L1130" s="83">
        <v>43299</v>
      </c>
      <c r="M1130">
        <v>0</v>
      </c>
      <c r="N1130">
        <v>233377407</v>
      </c>
      <c r="O1130">
        <v>2276627</v>
      </c>
    </row>
    <row r="1131" spans="1:15" x14ac:dyDescent="0.2">
      <c r="A1131" t="s">
        <v>17740</v>
      </c>
      <c r="B1131" t="s">
        <v>681</v>
      </c>
      <c r="C1131">
        <v>70.680000000000007</v>
      </c>
      <c r="D1131">
        <v>0</v>
      </c>
      <c r="E1131">
        <v>0</v>
      </c>
      <c r="F1131">
        <v>0</v>
      </c>
      <c r="G1131">
        <v>0</v>
      </c>
      <c r="H1131" s="45">
        <v>-2397.73</v>
      </c>
      <c r="I1131" t="s">
        <v>17222</v>
      </c>
      <c r="J1131" t="s">
        <v>190</v>
      </c>
      <c r="K1131">
        <v>0</v>
      </c>
      <c r="L1131" s="83">
        <v>43299</v>
      </c>
      <c r="M1131">
        <v>0</v>
      </c>
      <c r="N1131">
        <v>126408103</v>
      </c>
      <c r="O1131">
        <v>2160753</v>
      </c>
    </row>
    <row r="1132" spans="1:15" x14ac:dyDescent="0.2">
      <c r="A1132" t="s">
        <v>17741</v>
      </c>
      <c r="B1132" t="s">
        <v>17742</v>
      </c>
      <c r="C1132">
        <v>42.75</v>
      </c>
      <c r="D1132">
        <v>0</v>
      </c>
      <c r="E1132">
        <v>0</v>
      </c>
      <c r="F1132">
        <v>0</v>
      </c>
      <c r="G1132">
        <v>0</v>
      </c>
      <c r="H1132" s="45">
        <v>8455.31</v>
      </c>
      <c r="I1132" t="s">
        <v>17222</v>
      </c>
      <c r="J1132" t="s">
        <v>190</v>
      </c>
      <c r="K1132">
        <v>0</v>
      </c>
      <c r="L1132" s="83">
        <v>43299</v>
      </c>
      <c r="M1132">
        <v>0</v>
      </c>
      <c r="N1132" t="s">
        <v>17743</v>
      </c>
      <c r="O1132" t="s">
        <v>17744</v>
      </c>
    </row>
    <row r="1133" spans="1:15" x14ac:dyDescent="0.2">
      <c r="A1133" t="s">
        <v>17727</v>
      </c>
      <c r="B1133" t="s">
        <v>300</v>
      </c>
      <c r="C1133">
        <v>232.51</v>
      </c>
      <c r="D1133">
        <v>0</v>
      </c>
      <c r="E1133">
        <v>0</v>
      </c>
      <c r="F1133">
        <v>0</v>
      </c>
      <c r="G1133">
        <v>0</v>
      </c>
      <c r="H1133" s="45">
        <v>22024.41</v>
      </c>
      <c r="I1133" t="s">
        <v>17573</v>
      </c>
      <c r="J1133" t="s">
        <v>164</v>
      </c>
      <c r="K1133">
        <v>0</v>
      </c>
      <c r="L1133" s="83">
        <v>43299</v>
      </c>
      <c r="M1133">
        <v>0</v>
      </c>
      <c r="N1133">
        <v>18581108</v>
      </c>
      <c r="O1133">
        <v>2762030</v>
      </c>
    </row>
    <row r="1134" spans="1:15" x14ac:dyDescent="0.2">
      <c r="A1134" t="s">
        <v>17719</v>
      </c>
      <c r="B1134" t="s">
        <v>6187</v>
      </c>
      <c r="C1134">
        <v>27.9</v>
      </c>
      <c r="D1134">
        <v>0</v>
      </c>
      <c r="E1134">
        <v>0</v>
      </c>
      <c r="F1134">
        <v>0</v>
      </c>
      <c r="G1134">
        <v>0</v>
      </c>
      <c r="H1134" s="45">
        <v>5069.54</v>
      </c>
      <c r="I1134" t="s">
        <v>17573</v>
      </c>
      <c r="J1134" t="s">
        <v>186</v>
      </c>
      <c r="K1134">
        <v>0</v>
      </c>
      <c r="L1134" s="83">
        <v>43299</v>
      </c>
      <c r="M1134">
        <v>0</v>
      </c>
      <c r="N1134">
        <v>45487105</v>
      </c>
      <c r="O1134">
        <v>2055718</v>
      </c>
    </row>
    <row r="1135" spans="1:15" x14ac:dyDescent="0.2">
      <c r="A1135" t="s">
        <v>17734</v>
      </c>
      <c r="B1135" t="s">
        <v>643</v>
      </c>
      <c r="C1135">
        <v>95.77</v>
      </c>
      <c r="D1135">
        <v>0</v>
      </c>
      <c r="E1135">
        <v>0</v>
      </c>
      <c r="F1135">
        <v>0</v>
      </c>
      <c r="G1135">
        <v>0</v>
      </c>
      <c r="H1135" s="45">
        <v>6920.4</v>
      </c>
      <c r="I1135" t="s">
        <v>17630</v>
      </c>
      <c r="J1135" t="s">
        <v>186</v>
      </c>
      <c r="K1135">
        <v>0</v>
      </c>
      <c r="L1135" s="83">
        <v>43299</v>
      </c>
      <c r="M1135">
        <v>0</v>
      </c>
      <c r="N1135">
        <v>200340107</v>
      </c>
      <c r="O1135">
        <v>2212870</v>
      </c>
    </row>
    <row r="1136" spans="1:15" x14ac:dyDescent="0.2">
      <c r="A1136" t="s">
        <v>17722</v>
      </c>
      <c r="B1136" t="s">
        <v>562</v>
      </c>
      <c r="C1136">
        <v>59.63</v>
      </c>
      <c r="D1136">
        <v>0</v>
      </c>
      <c r="E1136">
        <v>0</v>
      </c>
      <c r="F1136">
        <v>0</v>
      </c>
      <c r="G1136">
        <v>0</v>
      </c>
      <c r="H1136" s="45">
        <v>10500.31</v>
      </c>
      <c r="I1136" t="s">
        <v>17573</v>
      </c>
      <c r="J1136" t="s">
        <v>186</v>
      </c>
      <c r="K1136">
        <v>0</v>
      </c>
      <c r="L1136" s="83">
        <v>43299</v>
      </c>
      <c r="M1136">
        <v>0</v>
      </c>
      <c r="N1136">
        <v>269246401</v>
      </c>
      <c r="O1136">
        <v>2299011</v>
      </c>
    </row>
    <row r="1137" spans="1:15" x14ac:dyDescent="0.2">
      <c r="A1137" t="s">
        <v>17720</v>
      </c>
      <c r="B1137" t="s">
        <v>6183</v>
      </c>
      <c r="C1137">
        <v>31.3</v>
      </c>
      <c r="D1137">
        <v>0</v>
      </c>
      <c r="E1137">
        <v>0</v>
      </c>
      <c r="F1137">
        <v>0</v>
      </c>
      <c r="G1137">
        <v>0</v>
      </c>
      <c r="H1137">
        <v>360.04</v>
      </c>
      <c r="I1137" t="s">
        <v>17573</v>
      </c>
      <c r="J1137" t="s">
        <v>186</v>
      </c>
      <c r="K1137">
        <v>0</v>
      </c>
      <c r="L1137" s="83">
        <v>43299</v>
      </c>
      <c r="M1137">
        <v>0</v>
      </c>
      <c r="N1137">
        <v>320209109</v>
      </c>
      <c r="O1137">
        <v>2352806</v>
      </c>
    </row>
    <row r="1138" spans="1:15" x14ac:dyDescent="0.2">
      <c r="A1138" t="s">
        <v>17736</v>
      </c>
      <c r="B1138" t="s">
        <v>4006</v>
      </c>
      <c r="C1138">
        <v>56.5</v>
      </c>
      <c r="D1138">
        <v>0</v>
      </c>
      <c r="E1138">
        <v>0</v>
      </c>
      <c r="F1138">
        <v>0</v>
      </c>
      <c r="G1138">
        <v>0</v>
      </c>
      <c r="H1138" s="45">
        <v>-11555.13</v>
      </c>
      <c r="I1138" t="s">
        <v>17573</v>
      </c>
      <c r="J1138" t="s">
        <v>186</v>
      </c>
      <c r="K1138">
        <v>0</v>
      </c>
      <c r="L1138" s="83">
        <v>43299</v>
      </c>
      <c r="M1138">
        <v>0</v>
      </c>
      <c r="N1138" t="s">
        <v>4023</v>
      </c>
      <c r="O1138">
        <v>2266026</v>
      </c>
    </row>
    <row r="1139" spans="1:15" x14ac:dyDescent="0.2">
      <c r="A1139" t="s">
        <v>17718</v>
      </c>
      <c r="B1139" t="s">
        <v>6080</v>
      </c>
      <c r="C1139">
        <v>82.93</v>
      </c>
      <c r="D1139">
        <v>0</v>
      </c>
      <c r="E1139">
        <v>0</v>
      </c>
      <c r="F1139">
        <v>0</v>
      </c>
      <c r="G1139">
        <v>0</v>
      </c>
      <c r="H1139" s="45">
        <v>-43867.26</v>
      </c>
      <c r="I1139" t="s">
        <v>17573</v>
      </c>
      <c r="J1139" t="s">
        <v>190</v>
      </c>
      <c r="K1139">
        <v>0</v>
      </c>
      <c r="L1139" s="83">
        <v>43299</v>
      </c>
      <c r="M1139">
        <v>0</v>
      </c>
      <c r="N1139">
        <v>361448103</v>
      </c>
      <c r="O1139">
        <v>2362128</v>
      </c>
    </row>
    <row r="1140" spans="1:15" x14ac:dyDescent="0.2">
      <c r="A1140" t="s">
        <v>17714</v>
      </c>
      <c r="B1140" t="s">
        <v>2853</v>
      </c>
      <c r="C1140">
        <v>76.849999999999994</v>
      </c>
      <c r="D1140">
        <v>0</v>
      </c>
      <c r="E1140">
        <v>0</v>
      </c>
      <c r="F1140">
        <v>0</v>
      </c>
      <c r="G1140">
        <v>0</v>
      </c>
      <c r="H1140" s="45">
        <v>-69016.179999999993</v>
      </c>
      <c r="I1140" t="s">
        <v>17573</v>
      </c>
      <c r="J1140" t="s">
        <v>190</v>
      </c>
      <c r="K1140">
        <v>0</v>
      </c>
      <c r="L1140" s="83">
        <v>43299</v>
      </c>
      <c r="M1140">
        <v>0</v>
      </c>
      <c r="N1140" t="s">
        <v>2939</v>
      </c>
      <c r="O1140" t="s">
        <v>2940</v>
      </c>
    </row>
    <row r="1141" spans="1:15" x14ac:dyDescent="0.2">
      <c r="A1141" t="s">
        <v>17730</v>
      </c>
      <c r="B1141" t="s">
        <v>17659</v>
      </c>
      <c r="C1141">
        <v>52.2</v>
      </c>
      <c r="D1141">
        <v>0</v>
      </c>
      <c r="E1141">
        <v>0</v>
      </c>
      <c r="F1141">
        <v>0</v>
      </c>
      <c r="G1141">
        <v>0</v>
      </c>
      <c r="H1141" s="45">
        <v>7524.83</v>
      </c>
      <c r="I1141" t="s">
        <v>17630</v>
      </c>
      <c r="J1141" t="s">
        <v>186</v>
      </c>
      <c r="K1141">
        <v>0</v>
      </c>
      <c r="L1141" s="83">
        <v>43299</v>
      </c>
      <c r="M1141">
        <v>0</v>
      </c>
      <c r="N1141">
        <v>410120109</v>
      </c>
      <c r="O1141">
        <v>2415497</v>
      </c>
    </row>
    <row r="1142" spans="1:15" x14ac:dyDescent="0.2">
      <c r="A1142" t="s">
        <v>17731</v>
      </c>
      <c r="B1142" t="s">
        <v>3913</v>
      </c>
      <c r="C1142">
        <v>45.56</v>
      </c>
      <c r="D1142">
        <v>0</v>
      </c>
      <c r="E1142">
        <v>0</v>
      </c>
      <c r="F1142">
        <v>0</v>
      </c>
      <c r="G1142">
        <v>0</v>
      </c>
      <c r="H1142" s="45">
        <v>26806.36</v>
      </c>
      <c r="I1142" t="s">
        <v>17630</v>
      </c>
      <c r="J1142" t="s">
        <v>186</v>
      </c>
      <c r="K1142">
        <v>0</v>
      </c>
      <c r="L1142" s="83">
        <v>43299</v>
      </c>
      <c r="M1142">
        <v>0</v>
      </c>
      <c r="N1142" t="s">
        <v>3922</v>
      </c>
      <c r="O1142" t="s">
        <v>3923</v>
      </c>
    </row>
    <row r="1143" spans="1:15" x14ac:dyDescent="0.2">
      <c r="A1143" t="s">
        <v>17728</v>
      </c>
      <c r="B1143" t="s">
        <v>408</v>
      </c>
      <c r="C1143">
        <v>83.4</v>
      </c>
      <c r="D1143">
        <v>0</v>
      </c>
      <c r="E1143">
        <v>0</v>
      </c>
      <c r="F1143">
        <v>0</v>
      </c>
      <c r="G1143">
        <v>0</v>
      </c>
      <c r="H1143">
        <v>228.58</v>
      </c>
      <c r="I1143" t="s">
        <v>17630</v>
      </c>
      <c r="J1143" t="s">
        <v>164</v>
      </c>
      <c r="K1143">
        <v>0</v>
      </c>
      <c r="L1143" s="83">
        <v>43299</v>
      </c>
      <c r="M1143">
        <v>0</v>
      </c>
      <c r="N1143" t="s">
        <v>177</v>
      </c>
      <c r="O1143" t="s">
        <v>409</v>
      </c>
    </row>
    <row r="1144" spans="1:15" x14ac:dyDescent="0.2">
      <c r="A1144" t="s">
        <v>17716</v>
      </c>
      <c r="B1144" t="s">
        <v>7665</v>
      </c>
      <c r="C1144">
        <v>66.25</v>
      </c>
      <c r="D1144">
        <v>0</v>
      </c>
      <c r="E1144">
        <v>0</v>
      </c>
      <c r="F1144">
        <v>0</v>
      </c>
      <c r="G1144">
        <v>0</v>
      </c>
      <c r="H1144" s="45">
        <v>-2099.4899999999998</v>
      </c>
      <c r="I1144" t="s">
        <v>17573</v>
      </c>
      <c r="J1144" t="s">
        <v>188</v>
      </c>
      <c r="K1144">
        <v>0</v>
      </c>
      <c r="L1144" s="83">
        <v>43299</v>
      </c>
      <c r="M1144">
        <v>0</v>
      </c>
      <c r="N1144">
        <v>670346105</v>
      </c>
      <c r="O1144">
        <v>2651086</v>
      </c>
    </row>
    <row r="1145" spans="1:15" x14ac:dyDescent="0.2">
      <c r="A1145" t="s">
        <v>17732</v>
      </c>
      <c r="B1145" t="s">
        <v>3893</v>
      </c>
      <c r="C1145">
        <v>51.14</v>
      </c>
      <c r="D1145">
        <v>0</v>
      </c>
      <c r="E1145">
        <v>0</v>
      </c>
      <c r="F1145">
        <v>0</v>
      </c>
      <c r="G1145">
        <v>0</v>
      </c>
      <c r="H1145" s="45">
        <v>2233.67</v>
      </c>
      <c r="I1145" t="s">
        <v>17630</v>
      </c>
      <c r="J1145" t="s">
        <v>186</v>
      </c>
      <c r="K1145">
        <v>0</v>
      </c>
      <c r="L1145" s="83">
        <v>43299</v>
      </c>
      <c r="M1145">
        <v>0</v>
      </c>
      <c r="N1145">
        <v>695263103</v>
      </c>
      <c r="O1145">
        <v>2619772</v>
      </c>
    </row>
    <row r="1146" spans="1:15" x14ac:dyDescent="0.2">
      <c r="A1146" t="s">
        <v>17725</v>
      </c>
      <c r="B1146" t="s">
        <v>3940</v>
      </c>
      <c r="C1146">
        <v>84.31</v>
      </c>
      <c r="D1146">
        <v>0</v>
      </c>
      <c r="E1146">
        <v>0</v>
      </c>
      <c r="F1146">
        <v>0</v>
      </c>
      <c r="G1146">
        <v>0</v>
      </c>
      <c r="H1146" s="45">
        <v>5525.04</v>
      </c>
      <c r="I1146" t="s">
        <v>17573</v>
      </c>
      <c r="J1146" t="s">
        <v>235</v>
      </c>
      <c r="K1146">
        <v>0</v>
      </c>
      <c r="L1146" s="83">
        <v>43299</v>
      </c>
      <c r="M1146">
        <v>0</v>
      </c>
      <c r="N1146">
        <v>718172109</v>
      </c>
      <c r="O1146" t="s">
        <v>3972</v>
      </c>
    </row>
    <row r="1147" spans="1:15" x14ac:dyDescent="0.2">
      <c r="A1147" t="s">
        <v>17723</v>
      </c>
      <c r="B1147" t="s">
        <v>4075</v>
      </c>
      <c r="C1147">
        <v>114.49</v>
      </c>
      <c r="D1147">
        <v>0</v>
      </c>
      <c r="E1147">
        <v>0</v>
      </c>
      <c r="F1147">
        <v>0</v>
      </c>
      <c r="G1147">
        <v>0</v>
      </c>
      <c r="H1147" s="45">
        <v>-17871.78</v>
      </c>
      <c r="I1147" t="s">
        <v>17573</v>
      </c>
      <c r="J1147" t="s">
        <v>186</v>
      </c>
      <c r="K1147">
        <v>0</v>
      </c>
      <c r="L1147" s="83">
        <v>43299</v>
      </c>
      <c r="M1147">
        <v>0</v>
      </c>
      <c r="N1147" t="s">
        <v>4114</v>
      </c>
      <c r="O1147" t="s">
        <v>4115</v>
      </c>
    </row>
    <row r="1148" spans="1:15" x14ac:dyDescent="0.2">
      <c r="A1148" t="s">
        <v>17733</v>
      </c>
      <c r="B1148" t="s">
        <v>645</v>
      </c>
      <c r="C1148">
        <v>52.61</v>
      </c>
      <c r="D1148">
        <v>0</v>
      </c>
      <c r="E1148">
        <v>0</v>
      </c>
      <c r="F1148">
        <v>0</v>
      </c>
      <c r="G1148">
        <v>0</v>
      </c>
      <c r="H1148" s="45">
        <v>-9039.69</v>
      </c>
      <c r="I1148" t="s">
        <v>17630</v>
      </c>
      <c r="J1148" t="s">
        <v>186</v>
      </c>
      <c r="K1148">
        <v>0</v>
      </c>
      <c r="L1148" s="83">
        <v>43299</v>
      </c>
      <c r="M1148">
        <v>0</v>
      </c>
      <c r="N1148">
        <v>808513105</v>
      </c>
      <c r="O1148">
        <v>2779397</v>
      </c>
    </row>
    <row r="1149" spans="1:15" x14ac:dyDescent="0.2">
      <c r="A1149" t="s">
        <v>17726</v>
      </c>
      <c r="B1149" t="s">
        <v>388</v>
      </c>
      <c r="C1149">
        <v>60.87</v>
      </c>
      <c r="D1149">
        <v>0</v>
      </c>
      <c r="E1149">
        <v>0</v>
      </c>
      <c r="F1149">
        <v>0</v>
      </c>
      <c r="G1149">
        <v>0</v>
      </c>
      <c r="H1149" s="45">
        <v>-23256.39</v>
      </c>
      <c r="I1149" t="s">
        <v>17573</v>
      </c>
      <c r="J1149" t="s">
        <v>186</v>
      </c>
      <c r="K1149">
        <v>0</v>
      </c>
      <c r="L1149" s="83">
        <v>43299</v>
      </c>
      <c r="M1149">
        <v>0</v>
      </c>
      <c r="N1149">
        <v>784117103</v>
      </c>
      <c r="O1149">
        <v>2793610</v>
      </c>
    </row>
    <row r="1150" spans="1:15" x14ac:dyDescent="0.2">
      <c r="A1150" t="s">
        <v>17715</v>
      </c>
      <c r="B1150" t="s">
        <v>1333</v>
      </c>
      <c r="C1150">
        <v>169.59</v>
      </c>
      <c r="D1150">
        <v>0</v>
      </c>
      <c r="E1150">
        <v>0</v>
      </c>
      <c r="F1150">
        <v>0</v>
      </c>
      <c r="G1150">
        <v>0</v>
      </c>
      <c r="H1150" s="45">
        <v>-32341.37</v>
      </c>
      <c r="I1150" t="s">
        <v>17573</v>
      </c>
      <c r="J1150" t="s">
        <v>190</v>
      </c>
      <c r="K1150">
        <v>0</v>
      </c>
      <c r="L1150" s="83">
        <v>43299</v>
      </c>
      <c r="M1150">
        <v>0</v>
      </c>
      <c r="N1150">
        <v>833034101</v>
      </c>
      <c r="O1150">
        <v>2818740</v>
      </c>
    </row>
    <row r="1151" spans="1:15" x14ac:dyDescent="0.2">
      <c r="A1151" t="s">
        <v>17724</v>
      </c>
      <c r="B1151" t="s">
        <v>4349</v>
      </c>
      <c r="C1151">
        <v>96.99</v>
      </c>
      <c r="D1151">
        <v>0</v>
      </c>
      <c r="E1151">
        <v>0</v>
      </c>
      <c r="F1151">
        <v>0</v>
      </c>
      <c r="G1151">
        <v>0</v>
      </c>
      <c r="H1151" s="45">
        <v>-16651.82</v>
      </c>
      <c r="I1151" t="s">
        <v>17573</v>
      </c>
      <c r="J1151" t="s">
        <v>164</v>
      </c>
      <c r="K1151">
        <v>0</v>
      </c>
      <c r="L1151" s="83">
        <v>43299</v>
      </c>
      <c r="M1151">
        <v>0</v>
      </c>
      <c r="N1151" t="s">
        <v>4490</v>
      </c>
      <c r="O1151">
        <v>2961053</v>
      </c>
    </row>
    <row r="1152" spans="1:15" x14ac:dyDescent="0.2">
      <c r="A1152" t="s">
        <v>17721</v>
      </c>
      <c r="B1152" t="s">
        <v>3991</v>
      </c>
      <c r="C1152">
        <v>59.12</v>
      </c>
      <c r="D1152">
        <v>0</v>
      </c>
      <c r="E1152">
        <v>0</v>
      </c>
      <c r="F1152">
        <v>0</v>
      </c>
      <c r="G1152">
        <v>0</v>
      </c>
      <c r="H1152" s="45">
        <v>-1947.79</v>
      </c>
      <c r="I1152" t="s">
        <v>17573</v>
      </c>
      <c r="J1152" t="s">
        <v>186</v>
      </c>
      <c r="K1152">
        <v>0</v>
      </c>
      <c r="L1152" s="83">
        <v>43299</v>
      </c>
      <c r="M1152">
        <v>0</v>
      </c>
      <c r="N1152">
        <v>957090103</v>
      </c>
      <c r="O1152">
        <v>2950374</v>
      </c>
    </row>
    <row r="1153" spans="1:15" x14ac:dyDescent="0.2">
      <c r="A1153" t="s">
        <v>17717</v>
      </c>
      <c r="B1153" t="s">
        <v>557</v>
      </c>
      <c r="C1153">
        <v>66.959999999999994</v>
      </c>
      <c r="D1153">
        <v>0</v>
      </c>
      <c r="E1153">
        <v>0</v>
      </c>
      <c r="F1153">
        <v>0</v>
      </c>
      <c r="G1153">
        <v>0</v>
      </c>
      <c r="H1153" s="45">
        <v>-7347.46</v>
      </c>
      <c r="I1153" t="s">
        <v>17573</v>
      </c>
      <c r="J1153" t="s">
        <v>186</v>
      </c>
      <c r="K1153">
        <v>0</v>
      </c>
      <c r="L1153" s="83">
        <v>43299</v>
      </c>
      <c r="M1153">
        <v>0</v>
      </c>
      <c r="N1153">
        <v>947890109</v>
      </c>
      <c r="O1153">
        <v>2945143</v>
      </c>
    </row>
    <row r="1154" spans="1:15" x14ac:dyDescent="0.2">
      <c r="A1154" t="s">
        <v>17729</v>
      </c>
      <c r="B1154" t="s">
        <v>635</v>
      </c>
      <c r="C1154">
        <v>92.02</v>
      </c>
      <c r="D1154">
        <v>0</v>
      </c>
      <c r="E1154">
        <v>0</v>
      </c>
      <c r="F1154">
        <v>0</v>
      </c>
      <c r="G1154">
        <v>0</v>
      </c>
      <c r="H1154" s="45">
        <v>1624.08</v>
      </c>
      <c r="I1154" t="s">
        <v>17630</v>
      </c>
      <c r="J1154" t="s">
        <v>186</v>
      </c>
      <c r="K1154">
        <v>0</v>
      </c>
      <c r="L1154" s="83">
        <v>43299</v>
      </c>
      <c r="M1154">
        <v>0</v>
      </c>
      <c r="N1154" t="s">
        <v>636</v>
      </c>
      <c r="O1154">
        <v>2425258</v>
      </c>
    </row>
    <row r="1155" spans="1:15" x14ac:dyDescent="0.2">
      <c r="A1155" t="s">
        <v>17705</v>
      </c>
      <c r="B1155" t="s">
        <v>13877</v>
      </c>
      <c r="C1155">
        <v>1.1374</v>
      </c>
      <c r="D1155" s="45">
        <v>-526701.38800000004</v>
      </c>
      <c r="E1155" s="45">
        <v>-599070.16</v>
      </c>
      <c r="F1155">
        <v>-1.31</v>
      </c>
      <c r="G1155" s="45">
        <v>-1053.98</v>
      </c>
      <c r="H1155" s="45">
        <v>12496.65</v>
      </c>
      <c r="I1155" t="s">
        <v>210</v>
      </c>
      <c r="J1155" t="s">
        <v>687</v>
      </c>
      <c r="K1155">
        <v>0</v>
      </c>
      <c r="L1155" s="83">
        <v>43298</v>
      </c>
      <c r="M1155">
        <v>1.1599999999999999</v>
      </c>
    </row>
    <row r="1156" spans="1:15" x14ac:dyDescent="0.2">
      <c r="A1156" t="s">
        <v>17706</v>
      </c>
      <c r="B1156" t="s">
        <v>17707</v>
      </c>
      <c r="C1156">
        <v>69.389148000000006</v>
      </c>
      <c r="D1156" s="45">
        <v>9385</v>
      </c>
      <c r="E1156" s="45">
        <v>651217.16</v>
      </c>
      <c r="F1156">
        <v>1.42</v>
      </c>
      <c r="G1156" s="45">
        <v>59595.24</v>
      </c>
      <c r="H1156" s="45">
        <v>21941.53</v>
      </c>
      <c r="I1156" t="s">
        <v>210</v>
      </c>
      <c r="J1156" t="s">
        <v>190</v>
      </c>
      <c r="K1156">
        <v>83.14</v>
      </c>
      <c r="L1156" s="83">
        <v>43298</v>
      </c>
      <c r="M1156">
        <v>67.05</v>
      </c>
    </row>
    <row r="1157" spans="1:15" x14ac:dyDescent="0.2">
      <c r="A1157" t="s">
        <v>17708</v>
      </c>
      <c r="B1157" t="s">
        <v>344</v>
      </c>
      <c r="C1157">
        <v>133.31</v>
      </c>
      <c r="D1157">
        <v>0</v>
      </c>
      <c r="E1157">
        <v>0</v>
      </c>
      <c r="F1157">
        <v>0</v>
      </c>
      <c r="G1157">
        <v>0</v>
      </c>
      <c r="H1157" s="45">
        <v>-1274.0899999999999</v>
      </c>
      <c r="I1157" t="s">
        <v>17222</v>
      </c>
      <c r="J1157" t="s">
        <v>190</v>
      </c>
      <c r="K1157">
        <v>0</v>
      </c>
      <c r="L1157" s="83">
        <v>43298</v>
      </c>
      <c r="M1157">
        <v>0</v>
      </c>
      <c r="N1157">
        <v>913017109</v>
      </c>
      <c r="O1157">
        <v>2915500</v>
      </c>
    </row>
    <row r="1158" spans="1:15" x14ac:dyDescent="0.2">
      <c r="A1158" t="s">
        <v>17709</v>
      </c>
      <c r="B1158" t="s">
        <v>17710</v>
      </c>
      <c r="C1158">
        <v>20.399999999999999</v>
      </c>
      <c r="D1158">
        <v>0</v>
      </c>
      <c r="E1158">
        <v>0</v>
      </c>
      <c r="F1158">
        <v>0</v>
      </c>
      <c r="G1158">
        <v>0</v>
      </c>
      <c r="H1158" s="45">
        <v>-3141.44</v>
      </c>
      <c r="I1158" t="s">
        <v>17222</v>
      </c>
      <c r="J1158" t="s">
        <v>190</v>
      </c>
      <c r="K1158">
        <v>0</v>
      </c>
      <c r="L1158" s="83">
        <v>43298</v>
      </c>
      <c r="M1158">
        <v>0</v>
      </c>
      <c r="N1158" t="s">
        <v>177</v>
      </c>
      <c r="O1158" t="s">
        <v>17711</v>
      </c>
    </row>
    <row r="1159" spans="1:15" x14ac:dyDescent="0.2">
      <c r="A1159" t="s">
        <v>17712</v>
      </c>
      <c r="B1159" t="s">
        <v>2710</v>
      </c>
      <c r="C1159">
        <v>69.55</v>
      </c>
      <c r="D1159">
        <v>0</v>
      </c>
      <c r="E1159">
        <v>0</v>
      </c>
      <c r="F1159">
        <v>0</v>
      </c>
      <c r="G1159">
        <v>0</v>
      </c>
      <c r="H1159" s="45">
        <v>5177.82</v>
      </c>
      <c r="I1159" t="s">
        <v>17222</v>
      </c>
      <c r="J1159" t="s">
        <v>190</v>
      </c>
      <c r="K1159">
        <v>0</v>
      </c>
      <c r="L1159" s="83">
        <v>43298</v>
      </c>
      <c r="M1159">
        <v>0</v>
      </c>
      <c r="N1159" t="s">
        <v>2733</v>
      </c>
      <c r="O1159" t="s">
        <v>2734</v>
      </c>
    </row>
    <row r="1160" spans="1:15" x14ac:dyDescent="0.2">
      <c r="A1160" t="s">
        <v>17713</v>
      </c>
      <c r="B1160" t="s">
        <v>5282</v>
      </c>
      <c r="C1160">
        <v>35.299999999999997</v>
      </c>
      <c r="D1160">
        <v>0</v>
      </c>
      <c r="E1160">
        <v>0</v>
      </c>
      <c r="F1160">
        <v>0</v>
      </c>
      <c r="G1160">
        <v>-84.05</v>
      </c>
      <c r="H1160" s="45">
        <v>1149.93</v>
      </c>
      <c r="I1160" t="s">
        <v>17222</v>
      </c>
      <c r="J1160" t="s">
        <v>190</v>
      </c>
      <c r="K1160">
        <v>1.65</v>
      </c>
      <c r="L1160" s="83">
        <v>43298</v>
      </c>
      <c r="M1160">
        <v>0</v>
      </c>
      <c r="N1160" t="s">
        <v>5326</v>
      </c>
      <c r="O1160" t="s">
        <v>5327</v>
      </c>
    </row>
    <row r="1161" spans="1:15" x14ac:dyDescent="0.2">
      <c r="A1161" t="s">
        <v>17693</v>
      </c>
      <c r="B1161" t="s">
        <v>7563</v>
      </c>
      <c r="C1161">
        <v>41.33</v>
      </c>
      <c r="D1161">
        <v>0</v>
      </c>
      <c r="E1161">
        <v>0</v>
      </c>
      <c r="F1161">
        <v>0</v>
      </c>
      <c r="G1161">
        <v>0</v>
      </c>
      <c r="H1161" s="45">
        <v>92623.12</v>
      </c>
      <c r="I1161" t="s">
        <v>17573</v>
      </c>
      <c r="J1161" t="s">
        <v>188</v>
      </c>
      <c r="K1161">
        <v>0</v>
      </c>
      <c r="L1161" s="83">
        <v>43298</v>
      </c>
      <c r="M1161">
        <v>0</v>
      </c>
      <c r="N1161">
        <v>13872106</v>
      </c>
      <c r="O1161" t="s">
        <v>14382</v>
      </c>
    </row>
    <row r="1162" spans="1:15" x14ac:dyDescent="0.2">
      <c r="A1162" t="s">
        <v>17704</v>
      </c>
      <c r="B1162" t="s">
        <v>17703</v>
      </c>
      <c r="C1162">
        <v>30.13</v>
      </c>
      <c r="D1162">
        <v>0</v>
      </c>
      <c r="E1162">
        <v>0</v>
      </c>
      <c r="F1162">
        <v>0</v>
      </c>
      <c r="G1162">
        <v>0</v>
      </c>
      <c r="H1162">
        <v>-376.99</v>
      </c>
      <c r="I1162" t="s">
        <v>17630</v>
      </c>
      <c r="J1162" t="s">
        <v>186</v>
      </c>
      <c r="K1162">
        <v>0</v>
      </c>
      <c r="L1162" s="83">
        <v>43298</v>
      </c>
      <c r="M1162">
        <v>0</v>
      </c>
      <c r="N1162">
        <v>60505104</v>
      </c>
      <c r="O1162">
        <v>2295677</v>
      </c>
    </row>
    <row r="1163" spans="1:15" x14ac:dyDescent="0.2">
      <c r="A1163" t="s">
        <v>17701</v>
      </c>
      <c r="B1163" t="s">
        <v>1009</v>
      </c>
      <c r="C1163">
        <v>52.55</v>
      </c>
      <c r="D1163">
        <v>0</v>
      </c>
      <c r="E1163">
        <v>0</v>
      </c>
      <c r="F1163">
        <v>0</v>
      </c>
      <c r="G1163">
        <v>0</v>
      </c>
      <c r="H1163" s="45">
        <v>39448.620000000003</v>
      </c>
      <c r="I1163" t="s">
        <v>17573</v>
      </c>
      <c r="J1163" t="s">
        <v>164</v>
      </c>
      <c r="K1163">
        <v>0</v>
      </c>
      <c r="L1163" s="83">
        <v>43298</v>
      </c>
      <c r="M1163">
        <v>0</v>
      </c>
      <c r="N1163">
        <v>56525108</v>
      </c>
      <c r="O1163">
        <v>2069128</v>
      </c>
    </row>
    <row r="1164" spans="1:15" x14ac:dyDescent="0.2">
      <c r="A1164" t="s">
        <v>17694</v>
      </c>
      <c r="B1164" t="s">
        <v>846</v>
      </c>
      <c r="C1164">
        <v>42.89</v>
      </c>
      <c r="D1164">
        <v>0</v>
      </c>
      <c r="E1164">
        <v>0</v>
      </c>
      <c r="F1164">
        <v>0</v>
      </c>
      <c r="G1164">
        <v>0</v>
      </c>
      <c r="H1164" s="45">
        <v>8812.73</v>
      </c>
      <c r="I1164" t="s">
        <v>17573</v>
      </c>
      <c r="J1164" t="s">
        <v>188</v>
      </c>
      <c r="K1164">
        <v>0</v>
      </c>
      <c r="L1164" s="83">
        <v>43298</v>
      </c>
      <c r="M1164">
        <v>0</v>
      </c>
      <c r="N1164">
        <v>228368106</v>
      </c>
      <c r="O1164">
        <v>2427986</v>
      </c>
    </row>
    <row r="1165" spans="1:15" x14ac:dyDescent="0.2">
      <c r="A1165" t="s">
        <v>17702</v>
      </c>
      <c r="B1165" t="s">
        <v>354</v>
      </c>
      <c r="C1165">
        <v>33.520000000000003</v>
      </c>
      <c r="D1165">
        <v>0</v>
      </c>
      <c r="E1165">
        <v>0</v>
      </c>
      <c r="F1165">
        <v>0</v>
      </c>
      <c r="G1165">
        <v>0</v>
      </c>
      <c r="H1165" s="45">
        <v>-48001.47</v>
      </c>
      <c r="I1165" t="s">
        <v>17573</v>
      </c>
      <c r="J1165" t="s">
        <v>164</v>
      </c>
      <c r="K1165">
        <v>0</v>
      </c>
      <c r="L1165" s="83">
        <v>43298</v>
      </c>
      <c r="M1165">
        <v>0</v>
      </c>
      <c r="N1165">
        <v>278642103</v>
      </c>
      <c r="O1165">
        <v>2293819</v>
      </c>
    </row>
    <row r="1166" spans="1:15" x14ac:dyDescent="0.2">
      <c r="A1166" t="s">
        <v>17695</v>
      </c>
      <c r="B1166" t="s">
        <v>476</v>
      </c>
      <c r="C1166">
        <v>341.97</v>
      </c>
      <c r="D1166">
        <v>0</v>
      </c>
      <c r="E1166">
        <v>0</v>
      </c>
      <c r="F1166">
        <v>0</v>
      </c>
      <c r="G1166">
        <v>0</v>
      </c>
      <c r="H1166" s="45">
        <v>-84599.31</v>
      </c>
      <c r="I1166" t="s">
        <v>17573</v>
      </c>
      <c r="J1166" t="s">
        <v>190</v>
      </c>
      <c r="K1166">
        <v>0</v>
      </c>
      <c r="L1166" s="83">
        <v>43298</v>
      </c>
      <c r="M1166">
        <v>0</v>
      </c>
      <c r="N1166">
        <v>384802104</v>
      </c>
      <c r="O1166">
        <v>2380863</v>
      </c>
    </row>
    <row r="1167" spans="1:15" x14ac:dyDescent="0.2">
      <c r="A1167" t="s">
        <v>17699</v>
      </c>
      <c r="B1167" t="s">
        <v>605</v>
      </c>
      <c r="C1167">
        <v>61.79</v>
      </c>
      <c r="D1167">
        <v>0</v>
      </c>
      <c r="E1167">
        <v>0</v>
      </c>
      <c r="F1167">
        <v>0</v>
      </c>
      <c r="G1167">
        <v>0</v>
      </c>
      <c r="H1167" s="45">
        <v>-4102</v>
      </c>
      <c r="I1167" t="s">
        <v>17573</v>
      </c>
      <c r="J1167" t="s">
        <v>164</v>
      </c>
      <c r="K1167">
        <v>0</v>
      </c>
      <c r="L1167" s="83">
        <v>43298</v>
      </c>
      <c r="M1167">
        <v>0</v>
      </c>
      <c r="N1167">
        <v>729132100</v>
      </c>
      <c r="O1167">
        <v>2692160</v>
      </c>
    </row>
    <row r="1168" spans="1:15" x14ac:dyDescent="0.2">
      <c r="A1168" t="s">
        <v>17700</v>
      </c>
      <c r="B1168" t="s">
        <v>593</v>
      </c>
      <c r="C1168">
        <v>97.03</v>
      </c>
      <c r="D1168">
        <v>0</v>
      </c>
      <c r="E1168">
        <v>0</v>
      </c>
      <c r="F1168">
        <v>0</v>
      </c>
      <c r="G1168">
        <v>0</v>
      </c>
      <c r="H1168" s="45">
        <v>-5526.48</v>
      </c>
      <c r="I1168" t="s">
        <v>17573</v>
      </c>
      <c r="J1168" t="s">
        <v>164</v>
      </c>
      <c r="K1168">
        <v>0</v>
      </c>
      <c r="L1168" s="83">
        <v>43298</v>
      </c>
      <c r="M1168">
        <v>0</v>
      </c>
      <c r="N1168" t="s">
        <v>594</v>
      </c>
      <c r="O1168" t="s">
        <v>595</v>
      </c>
    </row>
    <row r="1169" spans="1:15" x14ac:dyDescent="0.2">
      <c r="A1169" t="s">
        <v>17696</v>
      </c>
      <c r="B1169" t="s">
        <v>3929</v>
      </c>
      <c r="C1169">
        <v>96.2</v>
      </c>
      <c r="D1169">
        <v>0</v>
      </c>
      <c r="E1169">
        <v>0</v>
      </c>
      <c r="F1169">
        <v>0</v>
      </c>
      <c r="G1169">
        <v>0</v>
      </c>
      <c r="H1169" s="45">
        <v>-11326.58</v>
      </c>
      <c r="I1169" t="s">
        <v>17573</v>
      </c>
      <c r="J1169" t="s">
        <v>186</v>
      </c>
      <c r="K1169">
        <v>0</v>
      </c>
      <c r="L1169" s="83">
        <v>43298</v>
      </c>
      <c r="M1169">
        <v>0</v>
      </c>
      <c r="N1169" t="s">
        <v>3983</v>
      </c>
      <c r="O1169">
        <v>2977209</v>
      </c>
    </row>
    <row r="1170" spans="1:15" x14ac:dyDescent="0.2">
      <c r="A1170" t="s">
        <v>17697</v>
      </c>
      <c r="B1170" t="s">
        <v>6126</v>
      </c>
      <c r="C1170">
        <v>22.18</v>
      </c>
      <c r="D1170">
        <v>0</v>
      </c>
      <c r="E1170">
        <v>0</v>
      </c>
      <c r="F1170">
        <v>0</v>
      </c>
      <c r="G1170">
        <v>0</v>
      </c>
      <c r="H1170" s="45">
        <v>7485.42</v>
      </c>
      <c r="I1170" t="s">
        <v>17573</v>
      </c>
      <c r="J1170" t="s">
        <v>186</v>
      </c>
      <c r="K1170">
        <v>0</v>
      </c>
      <c r="L1170" s="83">
        <v>43298</v>
      </c>
      <c r="M1170">
        <v>0</v>
      </c>
      <c r="N1170">
        <v>904214103</v>
      </c>
      <c r="O1170">
        <v>2484389</v>
      </c>
    </row>
    <row r="1171" spans="1:15" x14ac:dyDescent="0.2">
      <c r="A1171" t="s">
        <v>17698</v>
      </c>
      <c r="B1171" t="s">
        <v>3936</v>
      </c>
      <c r="C1171">
        <v>149.32</v>
      </c>
      <c r="D1171">
        <v>0</v>
      </c>
      <c r="E1171">
        <v>0</v>
      </c>
      <c r="F1171">
        <v>0</v>
      </c>
      <c r="G1171">
        <v>0</v>
      </c>
      <c r="H1171" s="45">
        <v>-3461.91</v>
      </c>
      <c r="I1171" t="s">
        <v>17573</v>
      </c>
      <c r="J1171" t="s">
        <v>190</v>
      </c>
      <c r="K1171">
        <v>0</v>
      </c>
      <c r="L1171" s="83">
        <v>43298</v>
      </c>
      <c r="M1171">
        <v>0</v>
      </c>
      <c r="N1171">
        <v>911363109</v>
      </c>
      <c r="O1171">
        <v>2134781</v>
      </c>
    </row>
    <row r="1172" spans="1:15" x14ac:dyDescent="0.2">
      <c r="A1172" t="s">
        <v>17670</v>
      </c>
      <c r="B1172" t="s">
        <v>3164</v>
      </c>
      <c r="C1172">
        <v>44</v>
      </c>
      <c r="D1172" s="45">
        <v>12323</v>
      </c>
      <c r="E1172" s="45">
        <v>542212</v>
      </c>
      <c r="F1172">
        <v>1.18</v>
      </c>
      <c r="G1172" s="45">
        <v>19042.73</v>
      </c>
      <c r="H1172" s="45">
        <v>1618.73</v>
      </c>
      <c r="I1172" t="s">
        <v>17222</v>
      </c>
      <c r="J1172" t="s">
        <v>190</v>
      </c>
      <c r="K1172">
        <v>10.01</v>
      </c>
      <c r="L1172" s="83">
        <v>43297</v>
      </c>
      <c r="M1172">
        <v>43.79</v>
      </c>
      <c r="N1172">
        <v>387328107</v>
      </c>
      <c r="O1172">
        <v>2381189</v>
      </c>
    </row>
    <row r="1173" spans="1:15" x14ac:dyDescent="0.2">
      <c r="A1173" t="s">
        <v>17671</v>
      </c>
      <c r="B1173" t="s">
        <v>13357</v>
      </c>
      <c r="C1173">
        <v>15.21</v>
      </c>
      <c r="D1173">
        <v>0</v>
      </c>
      <c r="E1173">
        <v>0</v>
      </c>
      <c r="F1173">
        <v>0</v>
      </c>
      <c r="G1173">
        <v>-3.8</v>
      </c>
      <c r="H1173">
        <v>266.56</v>
      </c>
      <c r="I1173" t="s">
        <v>17222</v>
      </c>
      <c r="J1173" t="s">
        <v>190</v>
      </c>
      <c r="K1173">
        <v>3.8</v>
      </c>
      <c r="L1173" s="83">
        <v>43297</v>
      </c>
      <c r="M1173">
        <v>0</v>
      </c>
      <c r="N1173">
        <v>859241101</v>
      </c>
      <c r="O1173">
        <v>2632876</v>
      </c>
    </row>
    <row r="1174" spans="1:15" x14ac:dyDescent="0.2">
      <c r="A1174" t="s">
        <v>17672</v>
      </c>
      <c r="B1174" t="s">
        <v>9164</v>
      </c>
      <c r="C1174">
        <v>20.774999999999999</v>
      </c>
      <c r="D1174">
        <v>0</v>
      </c>
      <c r="E1174">
        <v>0</v>
      </c>
      <c r="F1174">
        <v>0</v>
      </c>
      <c r="G1174">
        <v>0</v>
      </c>
      <c r="H1174" s="45">
        <v>-10762.11</v>
      </c>
      <c r="I1174" t="s">
        <v>17222</v>
      </c>
      <c r="J1174" t="s">
        <v>190</v>
      </c>
      <c r="K1174">
        <v>0</v>
      </c>
      <c r="L1174" s="83">
        <v>43297</v>
      </c>
      <c r="M1174">
        <v>0</v>
      </c>
      <c r="N1174" t="s">
        <v>9165</v>
      </c>
      <c r="O1174" t="s">
        <v>9166</v>
      </c>
    </row>
    <row r="1175" spans="1:15" x14ac:dyDescent="0.2">
      <c r="A1175" t="s">
        <v>17673</v>
      </c>
      <c r="B1175" t="s">
        <v>2600</v>
      </c>
      <c r="C1175">
        <v>37.200000000000003</v>
      </c>
      <c r="D1175">
        <v>0</v>
      </c>
      <c r="E1175">
        <v>0</v>
      </c>
      <c r="F1175">
        <v>0</v>
      </c>
      <c r="G1175">
        <v>0</v>
      </c>
      <c r="H1175" s="45">
        <v>1757.39</v>
      </c>
      <c r="I1175" t="s">
        <v>17222</v>
      </c>
      <c r="J1175" t="s">
        <v>190</v>
      </c>
      <c r="K1175">
        <v>0</v>
      </c>
      <c r="L1175" s="83">
        <v>43297</v>
      </c>
      <c r="M1175">
        <v>0</v>
      </c>
      <c r="N1175">
        <v>104674106</v>
      </c>
      <c r="O1175">
        <v>2117726</v>
      </c>
    </row>
    <row r="1176" spans="1:15" x14ac:dyDescent="0.2">
      <c r="A1176" t="s">
        <v>17674</v>
      </c>
      <c r="B1176" t="s">
        <v>570</v>
      </c>
      <c r="C1176">
        <v>147.72</v>
      </c>
      <c r="D1176">
        <v>0</v>
      </c>
      <c r="E1176">
        <v>0</v>
      </c>
      <c r="F1176">
        <v>0</v>
      </c>
      <c r="G1176">
        <v>0</v>
      </c>
      <c r="H1176" s="45">
        <v>3420.21</v>
      </c>
      <c r="I1176" t="s">
        <v>17222</v>
      </c>
      <c r="J1176" t="s">
        <v>190</v>
      </c>
      <c r="K1176">
        <v>0</v>
      </c>
      <c r="L1176" s="83">
        <v>43297</v>
      </c>
      <c r="M1176">
        <v>0</v>
      </c>
      <c r="N1176">
        <v>907818108</v>
      </c>
      <c r="O1176">
        <v>2914734</v>
      </c>
    </row>
    <row r="1177" spans="1:15" x14ac:dyDescent="0.2">
      <c r="A1177" t="s">
        <v>17675</v>
      </c>
      <c r="B1177" t="s">
        <v>7632</v>
      </c>
      <c r="C1177">
        <v>108.5</v>
      </c>
      <c r="D1177">
        <v>0</v>
      </c>
      <c r="E1177">
        <v>0</v>
      </c>
      <c r="F1177">
        <v>0</v>
      </c>
      <c r="G1177">
        <v>0</v>
      </c>
      <c r="H1177" s="45">
        <v>3045.78</v>
      </c>
      <c r="I1177" t="s">
        <v>17222</v>
      </c>
      <c r="J1177" t="s">
        <v>190</v>
      </c>
      <c r="K1177">
        <v>0</v>
      </c>
      <c r="L1177" s="83">
        <v>43297</v>
      </c>
      <c r="M1177">
        <v>0</v>
      </c>
      <c r="N1177">
        <v>515098101</v>
      </c>
      <c r="O1177">
        <v>2503994</v>
      </c>
    </row>
    <row r="1178" spans="1:15" x14ac:dyDescent="0.2">
      <c r="A1178" t="s">
        <v>17667</v>
      </c>
      <c r="B1178" t="s">
        <v>649</v>
      </c>
      <c r="C1178">
        <v>16.05</v>
      </c>
      <c r="D1178">
        <v>0</v>
      </c>
      <c r="E1178">
        <v>0</v>
      </c>
      <c r="F1178">
        <v>0</v>
      </c>
      <c r="G1178">
        <v>0</v>
      </c>
      <c r="H1178" s="45">
        <v>11478.35</v>
      </c>
      <c r="I1178" t="s">
        <v>17573</v>
      </c>
      <c r="J1178" t="s">
        <v>164</v>
      </c>
      <c r="K1178">
        <v>0</v>
      </c>
      <c r="L1178" s="83">
        <v>43297</v>
      </c>
      <c r="M1178">
        <v>0</v>
      </c>
      <c r="N1178" t="s">
        <v>650</v>
      </c>
      <c r="O1178">
        <v>2052924</v>
      </c>
    </row>
    <row r="1179" spans="1:15" x14ac:dyDescent="0.2">
      <c r="A1179" t="s">
        <v>17664</v>
      </c>
      <c r="B1179" t="s">
        <v>681</v>
      </c>
      <c r="C1179">
        <v>70.680000000000007</v>
      </c>
      <c r="D1179">
        <v>0</v>
      </c>
      <c r="E1179">
        <v>0</v>
      </c>
      <c r="F1179">
        <v>0</v>
      </c>
      <c r="G1179">
        <v>0</v>
      </c>
      <c r="H1179" s="45">
        <v>-12699.47</v>
      </c>
      <c r="I1179" t="s">
        <v>17573</v>
      </c>
      <c r="J1179" t="s">
        <v>190</v>
      </c>
      <c r="K1179">
        <v>0</v>
      </c>
      <c r="L1179" s="83">
        <v>43297</v>
      </c>
      <c r="M1179">
        <v>0</v>
      </c>
      <c r="N1179">
        <v>126408103</v>
      </c>
      <c r="O1179">
        <v>2160753</v>
      </c>
    </row>
    <row r="1180" spans="1:15" x14ac:dyDescent="0.2">
      <c r="A1180" t="s">
        <v>17662</v>
      </c>
      <c r="B1180" t="s">
        <v>613</v>
      </c>
      <c r="C1180">
        <v>231.24</v>
      </c>
      <c r="D1180">
        <v>0</v>
      </c>
      <c r="E1180">
        <v>0</v>
      </c>
      <c r="F1180">
        <v>0</v>
      </c>
      <c r="G1180">
        <v>0</v>
      </c>
      <c r="H1180" s="45">
        <v>-2293.89</v>
      </c>
      <c r="I1180" t="s">
        <v>17573</v>
      </c>
      <c r="J1180" t="s">
        <v>186</v>
      </c>
      <c r="K1180">
        <v>0</v>
      </c>
      <c r="L1180" s="83">
        <v>43297</v>
      </c>
      <c r="M1180">
        <v>0</v>
      </c>
      <c r="N1180" t="s">
        <v>614</v>
      </c>
      <c r="O1180">
        <v>2407966</v>
      </c>
    </row>
    <row r="1181" spans="1:15" x14ac:dyDescent="0.2">
      <c r="A1181" t="s">
        <v>17668</v>
      </c>
      <c r="B1181" t="s">
        <v>17659</v>
      </c>
      <c r="C1181">
        <v>52.2</v>
      </c>
      <c r="D1181">
        <v>0</v>
      </c>
      <c r="E1181">
        <v>0</v>
      </c>
      <c r="F1181">
        <v>0</v>
      </c>
      <c r="G1181">
        <v>0</v>
      </c>
      <c r="H1181" s="45">
        <v>28189.91</v>
      </c>
      <c r="I1181" t="s">
        <v>17573</v>
      </c>
      <c r="J1181" t="s">
        <v>186</v>
      </c>
      <c r="K1181">
        <v>0</v>
      </c>
      <c r="L1181" s="83">
        <v>43297</v>
      </c>
      <c r="M1181">
        <v>0</v>
      </c>
      <c r="N1181">
        <v>410120109</v>
      </c>
      <c r="O1181">
        <v>2415497</v>
      </c>
    </row>
    <row r="1182" spans="1:15" x14ac:dyDescent="0.2">
      <c r="A1182" t="s">
        <v>17660</v>
      </c>
      <c r="B1182" t="s">
        <v>4001</v>
      </c>
      <c r="C1182">
        <v>65.34</v>
      </c>
      <c r="D1182">
        <v>0</v>
      </c>
      <c r="E1182">
        <v>0</v>
      </c>
      <c r="F1182">
        <v>0</v>
      </c>
      <c r="G1182">
        <v>0</v>
      </c>
      <c r="H1182" s="45">
        <v>-15888.33</v>
      </c>
      <c r="I1182" t="s">
        <v>17573</v>
      </c>
      <c r="J1182" t="s">
        <v>186</v>
      </c>
      <c r="K1182">
        <v>0</v>
      </c>
      <c r="L1182" s="83">
        <v>43297</v>
      </c>
      <c r="M1182">
        <v>0</v>
      </c>
      <c r="N1182" t="s">
        <v>4033</v>
      </c>
      <c r="O1182" t="s">
        <v>4034</v>
      </c>
    </row>
    <row r="1183" spans="1:15" x14ac:dyDescent="0.2">
      <c r="A1183" t="s">
        <v>17666</v>
      </c>
      <c r="B1183" t="s">
        <v>3913</v>
      </c>
      <c r="C1183">
        <v>45.56</v>
      </c>
      <c r="D1183">
        <v>0</v>
      </c>
      <c r="E1183">
        <v>0</v>
      </c>
      <c r="F1183">
        <v>0</v>
      </c>
      <c r="G1183">
        <v>0</v>
      </c>
      <c r="H1183" s="45">
        <v>17577.71</v>
      </c>
      <c r="I1183" t="s">
        <v>17573</v>
      </c>
      <c r="J1183" t="s">
        <v>186</v>
      </c>
      <c r="K1183">
        <v>0</v>
      </c>
      <c r="L1183" s="83">
        <v>43297</v>
      </c>
      <c r="M1183">
        <v>0</v>
      </c>
      <c r="N1183" t="s">
        <v>3922</v>
      </c>
      <c r="O1183" t="s">
        <v>3923</v>
      </c>
    </row>
    <row r="1184" spans="1:15" x14ac:dyDescent="0.2">
      <c r="A1184" t="s">
        <v>17665</v>
      </c>
      <c r="B1184" t="s">
        <v>408</v>
      </c>
      <c r="C1184">
        <v>83.4</v>
      </c>
      <c r="D1184">
        <v>0</v>
      </c>
      <c r="E1184">
        <v>0</v>
      </c>
      <c r="F1184">
        <v>0</v>
      </c>
      <c r="G1184">
        <v>0</v>
      </c>
      <c r="H1184" s="45">
        <v>-1081.08</v>
      </c>
      <c r="I1184" t="s">
        <v>17573</v>
      </c>
      <c r="J1184" t="s">
        <v>164</v>
      </c>
      <c r="K1184">
        <v>0</v>
      </c>
      <c r="L1184" s="83">
        <v>43297</v>
      </c>
      <c r="M1184">
        <v>0</v>
      </c>
      <c r="N1184" t="s">
        <v>177</v>
      </c>
      <c r="O1184" t="s">
        <v>409</v>
      </c>
    </row>
    <row r="1185" spans="1:15" x14ac:dyDescent="0.2">
      <c r="A1185" t="s">
        <v>17663</v>
      </c>
      <c r="B1185" t="s">
        <v>3915</v>
      </c>
      <c r="C1185">
        <v>70.599999999999994</v>
      </c>
      <c r="D1185">
        <v>0</v>
      </c>
      <c r="E1185">
        <v>0</v>
      </c>
      <c r="F1185">
        <v>0</v>
      </c>
      <c r="G1185">
        <v>0</v>
      </c>
      <c r="H1185" s="45">
        <v>20448.490000000002</v>
      </c>
      <c r="I1185" t="s">
        <v>17573</v>
      </c>
      <c r="J1185" t="s">
        <v>200</v>
      </c>
      <c r="K1185">
        <v>0</v>
      </c>
      <c r="L1185" s="83">
        <v>43297</v>
      </c>
      <c r="M1185">
        <v>0</v>
      </c>
      <c r="N1185">
        <v>681919106</v>
      </c>
      <c r="O1185">
        <v>2279303</v>
      </c>
    </row>
    <row r="1186" spans="1:15" x14ac:dyDescent="0.2">
      <c r="A1186" t="s">
        <v>17669</v>
      </c>
      <c r="B1186" t="s">
        <v>6013</v>
      </c>
      <c r="C1186">
        <v>140.71</v>
      </c>
      <c r="D1186">
        <v>0</v>
      </c>
      <c r="E1186">
        <v>0</v>
      </c>
      <c r="F1186">
        <v>0</v>
      </c>
      <c r="G1186">
        <v>0</v>
      </c>
      <c r="H1186" s="45">
        <v>2073.2399999999998</v>
      </c>
      <c r="I1186" t="s">
        <v>17630</v>
      </c>
      <c r="J1186" t="s">
        <v>186</v>
      </c>
      <c r="K1186">
        <v>0</v>
      </c>
      <c r="L1186" s="83">
        <v>43297</v>
      </c>
      <c r="M1186">
        <v>0</v>
      </c>
      <c r="N1186">
        <v>693475105</v>
      </c>
      <c r="O1186">
        <v>2692665</v>
      </c>
    </row>
    <row r="1187" spans="1:15" x14ac:dyDescent="0.2">
      <c r="A1187" t="s">
        <v>17661</v>
      </c>
      <c r="B1187" t="s">
        <v>574</v>
      </c>
      <c r="C1187">
        <v>81.34</v>
      </c>
      <c r="D1187">
        <v>0</v>
      </c>
      <c r="E1187">
        <v>0</v>
      </c>
      <c r="F1187">
        <v>0</v>
      </c>
      <c r="G1187">
        <v>0</v>
      </c>
      <c r="H1187" s="45">
        <v>-30196.36</v>
      </c>
      <c r="I1187" t="s">
        <v>17573</v>
      </c>
      <c r="J1187" t="s">
        <v>190</v>
      </c>
      <c r="K1187">
        <v>0</v>
      </c>
      <c r="L1187" s="83">
        <v>43297</v>
      </c>
      <c r="M1187">
        <v>0</v>
      </c>
      <c r="N1187">
        <v>910047109</v>
      </c>
      <c r="O1187" t="s">
        <v>575</v>
      </c>
    </row>
    <row r="1188" spans="1:15" x14ac:dyDescent="0.2">
      <c r="A1188" t="s">
        <v>17676</v>
      </c>
      <c r="B1188" t="s">
        <v>1790</v>
      </c>
      <c r="C1188">
        <v>20.37</v>
      </c>
      <c r="D1188">
        <v>0</v>
      </c>
      <c r="E1188">
        <v>0</v>
      </c>
      <c r="F1188">
        <v>0</v>
      </c>
      <c r="G1188">
        <v>0</v>
      </c>
      <c r="H1188">
        <v>522.35</v>
      </c>
      <c r="I1188" t="s">
        <v>17222</v>
      </c>
      <c r="J1188" t="s">
        <v>190</v>
      </c>
      <c r="K1188">
        <v>0</v>
      </c>
      <c r="L1188" s="83">
        <v>43294</v>
      </c>
      <c r="M1188">
        <v>0</v>
      </c>
      <c r="N1188" t="s">
        <v>177</v>
      </c>
      <c r="O1188" t="s">
        <v>1877</v>
      </c>
    </row>
    <row r="1189" spans="1:15" x14ac:dyDescent="0.2">
      <c r="A1189" t="s">
        <v>17677</v>
      </c>
      <c r="B1189" t="s">
        <v>17678</v>
      </c>
      <c r="C1189">
        <v>7.25</v>
      </c>
      <c r="D1189">
        <v>0</v>
      </c>
      <c r="E1189">
        <v>0</v>
      </c>
      <c r="F1189">
        <v>0</v>
      </c>
      <c r="G1189">
        <v>0</v>
      </c>
      <c r="H1189" s="45">
        <v>1316.72</v>
      </c>
      <c r="I1189" t="s">
        <v>17222</v>
      </c>
      <c r="J1189" t="s">
        <v>190</v>
      </c>
      <c r="K1189">
        <v>0</v>
      </c>
      <c r="L1189" s="83">
        <v>43294</v>
      </c>
      <c r="M1189">
        <v>0</v>
      </c>
      <c r="N1189" t="s">
        <v>177</v>
      </c>
      <c r="O1189" t="s">
        <v>17679</v>
      </c>
    </row>
    <row r="1190" spans="1:15" x14ac:dyDescent="0.2">
      <c r="A1190" t="s">
        <v>17680</v>
      </c>
      <c r="B1190" t="s">
        <v>1819</v>
      </c>
      <c r="C1190">
        <v>357.5</v>
      </c>
      <c r="D1190">
        <v>0</v>
      </c>
      <c r="E1190">
        <v>0</v>
      </c>
      <c r="F1190">
        <v>0</v>
      </c>
      <c r="G1190">
        <v>0</v>
      </c>
      <c r="H1190" s="45">
        <v>-1546.37</v>
      </c>
      <c r="I1190" t="s">
        <v>17222</v>
      </c>
      <c r="J1190" t="s">
        <v>190</v>
      </c>
      <c r="K1190">
        <v>0</v>
      </c>
      <c r="L1190" s="83">
        <v>43294</v>
      </c>
      <c r="M1190">
        <v>0</v>
      </c>
      <c r="N1190">
        <v>893641100</v>
      </c>
      <c r="O1190" t="s">
        <v>1957</v>
      </c>
    </row>
    <row r="1191" spans="1:15" x14ac:dyDescent="0.2">
      <c r="A1191" t="s">
        <v>17681</v>
      </c>
      <c r="B1191" t="s">
        <v>3833</v>
      </c>
      <c r="C1191">
        <v>92.07</v>
      </c>
      <c r="D1191">
        <v>0</v>
      </c>
      <c r="E1191">
        <v>0</v>
      </c>
      <c r="F1191">
        <v>0</v>
      </c>
      <c r="G1191">
        <v>0</v>
      </c>
      <c r="H1191" s="45">
        <v>-6087.05</v>
      </c>
      <c r="I1191" t="s">
        <v>17222</v>
      </c>
      <c r="J1191" t="s">
        <v>190</v>
      </c>
      <c r="K1191">
        <v>0</v>
      </c>
      <c r="L1191" s="83">
        <v>43294</v>
      </c>
      <c r="M1191">
        <v>0</v>
      </c>
      <c r="N1191">
        <v>535555106</v>
      </c>
      <c r="O1191">
        <v>2516613</v>
      </c>
    </row>
    <row r="1192" spans="1:15" x14ac:dyDescent="0.2">
      <c r="A1192" t="s">
        <v>17682</v>
      </c>
      <c r="B1192" t="s">
        <v>17683</v>
      </c>
      <c r="C1192">
        <v>43.93</v>
      </c>
      <c r="D1192">
        <v>0</v>
      </c>
      <c r="E1192">
        <v>0</v>
      </c>
      <c r="F1192">
        <v>0</v>
      </c>
      <c r="G1192">
        <v>0</v>
      </c>
      <c r="H1192" s="45">
        <v>-1555.39</v>
      </c>
      <c r="I1192" t="s">
        <v>210</v>
      </c>
      <c r="J1192" t="s">
        <v>17684</v>
      </c>
      <c r="K1192">
        <v>0</v>
      </c>
      <c r="L1192" s="83">
        <v>43294</v>
      </c>
      <c r="M1192">
        <v>0</v>
      </c>
      <c r="N1192">
        <v>464287234</v>
      </c>
      <c r="O1192">
        <v>2582409</v>
      </c>
    </row>
    <row r="1193" spans="1:15" x14ac:dyDescent="0.2">
      <c r="A1193" t="s">
        <v>17685</v>
      </c>
      <c r="B1193" t="s">
        <v>17686</v>
      </c>
      <c r="C1193">
        <v>75.08</v>
      </c>
      <c r="D1193">
        <v>0</v>
      </c>
      <c r="E1193">
        <v>0</v>
      </c>
      <c r="F1193">
        <v>0</v>
      </c>
      <c r="G1193">
        <v>0</v>
      </c>
      <c r="H1193" s="45">
        <v>17666.099999999999</v>
      </c>
      <c r="I1193" t="s">
        <v>210</v>
      </c>
      <c r="J1193" t="s">
        <v>182</v>
      </c>
      <c r="K1193">
        <v>0</v>
      </c>
      <c r="L1193" s="83">
        <v>43294</v>
      </c>
      <c r="M1193">
        <v>0</v>
      </c>
      <c r="N1193" t="s">
        <v>17687</v>
      </c>
      <c r="O1193">
        <v>2402466</v>
      </c>
    </row>
    <row r="1194" spans="1:15" x14ac:dyDescent="0.2">
      <c r="A1194" t="s">
        <v>17688</v>
      </c>
      <c r="B1194" t="s">
        <v>17689</v>
      </c>
      <c r="C1194">
        <v>21.78</v>
      </c>
      <c r="D1194">
        <v>0</v>
      </c>
      <c r="E1194">
        <v>0</v>
      </c>
      <c r="F1194">
        <v>0</v>
      </c>
      <c r="G1194">
        <v>0</v>
      </c>
      <c r="H1194" s="45">
        <v>-4003.19</v>
      </c>
      <c r="I1194" t="s">
        <v>210</v>
      </c>
      <c r="J1194" t="s">
        <v>17690</v>
      </c>
      <c r="K1194">
        <v>0</v>
      </c>
      <c r="L1194" s="83">
        <v>43294</v>
      </c>
      <c r="M1194">
        <v>0</v>
      </c>
      <c r="N1194" t="s">
        <v>17691</v>
      </c>
      <c r="O1194" t="s">
        <v>17692</v>
      </c>
    </row>
    <row r="1195" spans="1:15" x14ac:dyDescent="0.2">
      <c r="A1195" t="s">
        <v>17649</v>
      </c>
      <c r="B1195" t="s">
        <v>3892</v>
      </c>
      <c r="C1195">
        <v>97.09</v>
      </c>
      <c r="D1195">
        <v>0</v>
      </c>
      <c r="E1195">
        <v>0</v>
      </c>
      <c r="F1195">
        <v>0</v>
      </c>
      <c r="G1195">
        <v>0</v>
      </c>
      <c r="H1195" s="45">
        <v>2463.4899999999998</v>
      </c>
      <c r="I1195" t="s">
        <v>17573</v>
      </c>
      <c r="J1195" t="s">
        <v>186</v>
      </c>
      <c r="K1195">
        <v>0</v>
      </c>
      <c r="L1195" s="83">
        <v>43293</v>
      </c>
      <c r="M1195">
        <v>0</v>
      </c>
      <c r="N1195" t="s">
        <v>3902</v>
      </c>
      <c r="O1195" t="s">
        <v>3903</v>
      </c>
    </row>
    <row r="1196" spans="1:15" x14ac:dyDescent="0.2">
      <c r="A1196" t="s">
        <v>17650</v>
      </c>
      <c r="B1196" t="s">
        <v>1549</v>
      </c>
      <c r="C1196">
        <v>62.55</v>
      </c>
      <c r="D1196">
        <v>0</v>
      </c>
      <c r="E1196">
        <v>0</v>
      </c>
      <c r="F1196">
        <v>0</v>
      </c>
      <c r="G1196">
        <v>0</v>
      </c>
      <c r="H1196">
        <v>636.25</v>
      </c>
      <c r="I1196" t="s">
        <v>17222</v>
      </c>
      <c r="J1196" t="s">
        <v>190</v>
      </c>
      <c r="K1196">
        <v>0</v>
      </c>
      <c r="L1196" s="83">
        <v>43293</v>
      </c>
      <c r="M1196">
        <v>0</v>
      </c>
      <c r="N1196">
        <v>296315104</v>
      </c>
      <c r="O1196">
        <v>2321583</v>
      </c>
    </row>
    <row r="1197" spans="1:15" x14ac:dyDescent="0.2">
      <c r="A1197" t="s">
        <v>17651</v>
      </c>
      <c r="B1197" t="s">
        <v>9858</v>
      </c>
      <c r="C1197">
        <v>18.95</v>
      </c>
      <c r="D1197">
        <v>0</v>
      </c>
      <c r="E1197">
        <v>0</v>
      </c>
      <c r="F1197">
        <v>0</v>
      </c>
      <c r="G1197">
        <v>0</v>
      </c>
      <c r="H1197" s="45">
        <v>6445.05</v>
      </c>
      <c r="I1197" t="s">
        <v>17222</v>
      </c>
      <c r="J1197" t="s">
        <v>190</v>
      </c>
      <c r="K1197">
        <v>0</v>
      </c>
      <c r="L1197" s="83">
        <v>43293</v>
      </c>
      <c r="M1197">
        <v>0</v>
      </c>
      <c r="N1197" t="s">
        <v>177</v>
      </c>
      <c r="O1197" t="s">
        <v>9873</v>
      </c>
    </row>
    <row r="1198" spans="1:15" x14ac:dyDescent="0.2">
      <c r="A1198" t="s">
        <v>17652</v>
      </c>
      <c r="B1198" t="s">
        <v>1691</v>
      </c>
      <c r="C1198">
        <v>77.22</v>
      </c>
      <c r="D1198">
        <v>0</v>
      </c>
      <c r="E1198">
        <v>0</v>
      </c>
      <c r="F1198">
        <v>0</v>
      </c>
      <c r="G1198">
        <v>0</v>
      </c>
      <c r="H1198">
        <v>250.82</v>
      </c>
      <c r="I1198" t="s">
        <v>17222</v>
      </c>
      <c r="J1198" t="s">
        <v>190</v>
      </c>
      <c r="K1198">
        <v>0</v>
      </c>
      <c r="L1198" s="83">
        <v>43293</v>
      </c>
      <c r="M1198">
        <v>0</v>
      </c>
      <c r="N1198" t="s">
        <v>17653</v>
      </c>
      <c r="O1198" t="s">
        <v>17654</v>
      </c>
    </row>
    <row r="1199" spans="1:15" x14ac:dyDescent="0.2">
      <c r="A1199" t="s">
        <v>17655</v>
      </c>
      <c r="B1199" t="s">
        <v>17656</v>
      </c>
      <c r="C1199">
        <v>56.71</v>
      </c>
      <c r="D1199">
        <v>0</v>
      </c>
      <c r="E1199">
        <v>0</v>
      </c>
      <c r="F1199">
        <v>0</v>
      </c>
      <c r="G1199">
        <v>0</v>
      </c>
      <c r="H1199" s="45">
        <v>-3710.51</v>
      </c>
      <c r="I1199" t="s">
        <v>17222</v>
      </c>
      <c r="J1199" t="s">
        <v>190</v>
      </c>
      <c r="K1199">
        <v>0</v>
      </c>
      <c r="L1199" s="83">
        <v>43293</v>
      </c>
      <c r="M1199">
        <v>0</v>
      </c>
      <c r="N1199">
        <v>580589109</v>
      </c>
      <c r="O1199">
        <v>2551551</v>
      </c>
    </row>
    <row r="1200" spans="1:15" x14ac:dyDescent="0.2">
      <c r="A1200" t="s">
        <v>17657</v>
      </c>
      <c r="B1200" t="s">
        <v>116</v>
      </c>
      <c r="C1200">
        <v>51.875</v>
      </c>
      <c r="D1200">
        <v>0</v>
      </c>
      <c r="E1200">
        <v>0</v>
      </c>
      <c r="F1200">
        <v>0</v>
      </c>
      <c r="G1200">
        <v>0</v>
      </c>
      <c r="H1200">
        <v>-848.71</v>
      </c>
      <c r="I1200" t="s">
        <v>17222</v>
      </c>
      <c r="J1200" t="s">
        <v>190</v>
      </c>
      <c r="K1200">
        <v>0</v>
      </c>
      <c r="L1200" s="83">
        <v>43293</v>
      </c>
      <c r="M1200">
        <v>0</v>
      </c>
      <c r="N1200">
        <v>431571108</v>
      </c>
      <c r="O1200" t="s">
        <v>810</v>
      </c>
    </row>
    <row r="1201" spans="1:15" x14ac:dyDescent="0.2">
      <c r="A1201" t="s">
        <v>17658</v>
      </c>
      <c r="B1201" t="s">
        <v>8385</v>
      </c>
      <c r="C1201">
        <v>45.76</v>
      </c>
      <c r="D1201">
        <v>0</v>
      </c>
      <c r="E1201">
        <v>0</v>
      </c>
      <c r="F1201">
        <v>0</v>
      </c>
      <c r="G1201">
        <v>0</v>
      </c>
      <c r="H1201" s="45">
        <v>1861.79</v>
      </c>
      <c r="I1201" t="s">
        <v>17222</v>
      </c>
      <c r="J1201" t="s">
        <v>190</v>
      </c>
      <c r="K1201">
        <v>0</v>
      </c>
      <c r="L1201" s="83">
        <v>43293</v>
      </c>
      <c r="M1201">
        <v>0</v>
      </c>
      <c r="N1201" t="s">
        <v>8445</v>
      </c>
      <c r="O1201" t="s">
        <v>8446</v>
      </c>
    </row>
    <row r="1202" spans="1:15" x14ac:dyDescent="0.2">
      <c r="A1202" t="s">
        <v>17636</v>
      </c>
      <c r="B1202" t="s">
        <v>17636</v>
      </c>
      <c r="C1202">
        <v>1</v>
      </c>
      <c r="D1202">
        <v>0</v>
      </c>
      <c r="E1202">
        <v>0</v>
      </c>
      <c r="F1202">
        <v>0</v>
      </c>
      <c r="G1202">
        <v>0</v>
      </c>
      <c r="H1202" s="45">
        <v>-66145.600000000006</v>
      </c>
      <c r="I1202" t="s">
        <v>7560</v>
      </c>
      <c r="J1202" t="s">
        <v>713</v>
      </c>
      <c r="K1202">
        <v>0</v>
      </c>
      <c r="L1202" s="83">
        <v>43292</v>
      </c>
      <c r="M1202">
        <v>0</v>
      </c>
      <c r="N1202" t="s">
        <v>17147</v>
      </c>
      <c r="O1202" t="s">
        <v>17147</v>
      </c>
    </row>
    <row r="1203" spans="1:15" x14ac:dyDescent="0.2">
      <c r="A1203" t="s">
        <v>17637</v>
      </c>
      <c r="B1203" t="s">
        <v>17638</v>
      </c>
      <c r="C1203">
        <v>11.71</v>
      </c>
      <c r="D1203">
        <v>0</v>
      </c>
      <c r="E1203">
        <v>0</v>
      </c>
      <c r="F1203">
        <v>0</v>
      </c>
      <c r="G1203">
        <v>0</v>
      </c>
      <c r="H1203" s="45">
        <v>9007.2199999999993</v>
      </c>
      <c r="I1203" t="s">
        <v>17222</v>
      </c>
      <c r="J1203" t="s">
        <v>190</v>
      </c>
      <c r="K1203">
        <v>0</v>
      </c>
      <c r="L1203" s="83">
        <v>43292</v>
      </c>
      <c r="M1203">
        <v>0</v>
      </c>
      <c r="N1203" t="s">
        <v>17639</v>
      </c>
      <c r="O1203" t="s">
        <v>17640</v>
      </c>
    </row>
    <row r="1204" spans="1:15" x14ac:dyDescent="0.2">
      <c r="A1204" t="s">
        <v>17641</v>
      </c>
      <c r="B1204" t="s">
        <v>4350</v>
      </c>
      <c r="C1204">
        <v>45.1</v>
      </c>
      <c r="D1204">
        <v>0</v>
      </c>
      <c r="E1204">
        <v>0</v>
      </c>
      <c r="F1204">
        <v>0</v>
      </c>
      <c r="G1204">
        <v>0</v>
      </c>
      <c r="H1204">
        <v>394.89</v>
      </c>
      <c r="I1204" t="s">
        <v>17222</v>
      </c>
      <c r="J1204" t="s">
        <v>190</v>
      </c>
      <c r="K1204">
        <v>0</v>
      </c>
      <c r="L1204" s="83">
        <v>43292</v>
      </c>
      <c r="M1204">
        <v>0</v>
      </c>
      <c r="N1204" t="s">
        <v>4380</v>
      </c>
      <c r="O1204" t="s">
        <v>4381</v>
      </c>
    </row>
    <row r="1205" spans="1:15" x14ac:dyDescent="0.2">
      <c r="A1205" t="s">
        <v>17642</v>
      </c>
      <c r="B1205" t="s">
        <v>6305</v>
      </c>
      <c r="C1205">
        <v>55.5</v>
      </c>
      <c r="D1205">
        <v>0</v>
      </c>
      <c r="E1205">
        <v>0</v>
      </c>
      <c r="F1205">
        <v>0</v>
      </c>
      <c r="G1205">
        <v>0</v>
      </c>
      <c r="H1205">
        <v>361.42</v>
      </c>
      <c r="I1205" t="s">
        <v>17222</v>
      </c>
      <c r="J1205" t="s">
        <v>190</v>
      </c>
      <c r="K1205">
        <v>0</v>
      </c>
      <c r="L1205" s="83">
        <v>43292</v>
      </c>
      <c r="M1205">
        <v>0</v>
      </c>
      <c r="N1205">
        <v>775711104</v>
      </c>
      <c r="O1205">
        <v>2747305</v>
      </c>
    </row>
    <row r="1206" spans="1:15" x14ac:dyDescent="0.2">
      <c r="A1206" t="s">
        <v>17643</v>
      </c>
      <c r="B1206" t="s">
        <v>3777</v>
      </c>
      <c r="C1206">
        <v>46.49</v>
      </c>
      <c r="D1206">
        <v>0</v>
      </c>
      <c r="E1206">
        <v>0</v>
      </c>
      <c r="F1206">
        <v>0</v>
      </c>
      <c r="G1206">
        <v>0</v>
      </c>
      <c r="H1206" s="45">
        <v>9067.33</v>
      </c>
      <c r="I1206" t="s">
        <v>17222</v>
      </c>
      <c r="J1206" t="s">
        <v>190</v>
      </c>
      <c r="K1206">
        <v>0</v>
      </c>
      <c r="L1206" s="83">
        <v>43292</v>
      </c>
      <c r="M1206">
        <v>0</v>
      </c>
      <c r="N1206">
        <v>361105</v>
      </c>
      <c r="O1206">
        <v>2001119</v>
      </c>
    </row>
    <row r="1207" spans="1:15" x14ac:dyDescent="0.2">
      <c r="A1207" t="s">
        <v>17644</v>
      </c>
      <c r="B1207" t="s">
        <v>840</v>
      </c>
      <c r="C1207">
        <v>46.4</v>
      </c>
      <c r="D1207">
        <v>0</v>
      </c>
      <c r="E1207">
        <v>0</v>
      </c>
      <c r="F1207">
        <v>0</v>
      </c>
      <c r="G1207">
        <v>0</v>
      </c>
      <c r="H1207" s="45">
        <v>12683.09</v>
      </c>
      <c r="I1207" t="s">
        <v>17222</v>
      </c>
      <c r="J1207" t="s">
        <v>190</v>
      </c>
      <c r="K1207">
        <v>0</v>
      </c>
      <c r="L1207" s="83">
        <v>43292</v>
      </c>
      <c r="M1207">
        <v>0</v>
      </c>
      <c r="N1207" t="s">
        <v>916</v>
      </c>
      <c r="O1207" t="s">
        <v>4562</v>
      </c>
    </row>
    <row r="1208" spans="1:15" x14ac:dyDescent="0.2">
      <c r="A1208" t="s">
        <v>17645</v>
      </c>
      <c r="B1208" t="s">
        <v>1074</v>
      </c>
      <c r="C1208">
        <v>74.849999999999994</v>
      </c>
      <c r="D1208">
        <v>0</v>
      </c>
      <c r="E1208">
        <v>0</v>
      </c>
      <c r="F1208">
        <v>0</v>
      </c>
      <c r="G1208">
        <v>0</v>
      </c>
      <c r="H1208" s="45">
        <v>5826.52</v>
      </c>
      <c r="I1208" t="s">
        <v>17222</v>
      </c>
      <c r="J1208" t="s">
        <v>190</v>
      </c>
      <c r="K1208">
        <v>0</v>
      </c>
      <c r="L1208" s="83">
        <v>43292</v>
      </c>
      <c r="M1208">
        <v>0</v>
      </c>
      <c r="N1208" t="s">
        <v>1411</v>
      </c>
      <c r="O1208">
        <v>2982399</v>
      </c>
    </row>
    <row r="1209" spans="1:15" x14ac:dyDescent="0.2">
      <c r="A1209" t="s">
        <v>17646</v>
      </c>
      <c r="B1209" t="s">
        <v>17647</v>
      </c>
      <c r="C1209">
        <v>40</v>
      </c>
      <c r="D1209">
        <v>0</v>
      </c>
      <c r="E1209">
        <v>0</v>
      </c>
      <c r="F1209">
        <v>0</v>
      </c>
      <c r="G1209">
        <v>0</v>
      </c>
      <c r="H1209" s="45">
        <v>1044.3399999999999</v>
      </c>
      <c r="I1209" t="s">
        <v>17222</v>
      </c>
      <c r="J1209" t="s">
        <v>190</v>
      </c>
      <c r="K1209">
        <v>0</v>
      </c>
      <c r="L1209" s="83">
        <v>43292</v>
      </c>
      <c r="M1209">
        <v>0</v>
      </c>
      <c r="N1209" t="s">
        <v>17648</v>
      </c>
      <c r="O1209">
        <v>2584869</v>
      </c>
    </row>
    <row r="1210" spans="1:15" x14ac:dyDescent="0.2">
      <c r="A1210" t="s">
        <v>17629</v>
      </c>
      <c r="B1210" t="s">
        <v>6</v>
      </c>
      <c r="C1210">
        <v>284.06</v>
      </c>
      <c r="D1210">
        <v>800</v>
      </c>
      <c r="E1210" s="45">
        <v>227248</v>
      </c>
      <c r="F1210">
        <v>0.5</v>
      </c>
      <c r="G1210" s="45">
        <v>1701.74</v>
      </c>
      <c r="H1210" s="45">
        <v>10111.73</v>
      </c>
      <c r="I1210" t="s">
        <v>17630</v>
      </c>
      <c r="J1210" t="s">
        <v>713</v>
      </c>
      <c r="K1210">
        <v>0.2</v>
      </c>
      <c r="L1210" s="83">
        <v>43291</v>
      </c>
      <c r="M1210">
        <v>281.45999999999998</v>
      </c>
      <c r="N1210" t="s">
        <v>714</v>
      </c>
      <c r="O1210">
        <v>2840215</v>
      </c>
    </row>
    <row r="1211" spans="1:15" x14ac:dyDescent="0.2">
      <c r="A1211" t="s">
        <v>17621</v>
      </c>
      <c r="B1211" t="s">
        <v>699</v>
      </c>
      <c r="C1211">
        <v>114.95</v>
      </c>
      <c r="D1211">
        <v>0</v>
      </c>
      <c r="E1211">
        <v>0</v>
      </c>
      <c r="F1211">
        <v>0</v>
      </c>
      <c r="G1211">
        <v>0</v>
      </c>
      <c r="H1211" s="45">
        <v>-6705.8</v>
      </c>
      <c r="I1211" t="s">
        <v>17630</v>
      </c>
      <c r="J1211" t="s">
        <v>200</v>
      </c>
      <c r="K1211">
        <v>0</v>
      </c>
      <c r="L1211" s="83">
        <v>43291</v>
      </c>
      <c r="M1211">
        <v>0</v>
      </c>
      <c r="N1211" t="s">
        <v>177</v>
      </c>
      <c r="O1211">
        <v>2419530</v>
      </c>
    </row>
    <row r="1212" spans="1:15" x14ac:dyDescent="0.2">
      <c r="A1212" t="s">
        <v>17625</v>
      </c>
      <c r="B1212" t="s">
        <v>9206</v>
      </c>
      <c r="C1212">
        <v>20.5</v>
      </c>
      <c r="D1212">
        <v>0</v>
      </c>
      <c r="E1212">
        <v>0</v>
      </c>
      <c r="F1212">
        <v>0</v>
      </c>
      <c r="G1212">
        <v>0</v>
      </c>
      <c r="H1212" s="45">
        <v>-33569.160000000003</v>
      </c>
      <c r="I1212" t="s">
        <v>17573</v>
      </c>
      <c r="J1212" t="s">
        <v>169</v>
      </c>
      <c r="K1212">
        <v>0</v>
      </c>
      <c r="L1212" s="83">
        <v>43291</v>
      </c>
      <c r="M1212">
        <v>0</v>
      </c>
      <c r="N1212" t="s">
        <v>9211</v>
      </c>
      <c r="O1212" t="s">
        <v>9212</v>
      </c>
    </row>
    <row r="1213" spans="1:15" x14ac:dyDescent="0.2">
      <c r="A1213" t="s">
        <v>17623</v>
      </c>
      <c r="B1213" t="s">
        <v>6006</v>
      </c>
      <c r="C1213">
        <v>55.67</v>
      </c>
      <c r="D1213">
        <v>0</v>
      </c>
      <c r="E1213">
        <v>0</v>
      </c>
      <c r="F1213">
        <v>0</v>
      </c>
      <c r="G1213">
        <v>0</v>
      </c>
      <c r="H1213" s="45">
        <v>-25964.89</v>
      </c>
      <c r="I1213" t="s">
        <v>17573</v>
      </c>
      <c r="J1213" t="s">
        <v>190</v>
      </c>
      <c r="K1213">
        <v>0</v>
      </c>
      <c r="L1213" s="83">
        <v>43291</v>
      </c>
      <c r="M1213">
        <v>0</v>
      </c>
      <c r="N1213">
        <v>311900104</v>
      </c>
      <c r="O1213">
        <v>2332262</v>
      </c>
    </row>
    <row r="1214" spans="1:15" x14ac:dyDescent="0.2">
      <c r="A1214" t="s">
        <v>17624</v>
      </c>
      <c r="B1214" t="s">
        <v>711</v>
      </c>
      <c r="C1214">
        <v>81.98</v>
      </c>
      <c r="D1214">
        <v>0</v>
      </c>
      <c r="E1214">
        <v>0</v>
      </c>
      <c r="F1214">
        <v>0</v>
      </c>
      <c r="G1214">
        <v>0</v>
      </c>
      <c r="H1214" s="45">
        <v>-12507.95</v>
      </c>
      <c r="I1214" t="s">
        <v>17573</v>
      </c>
      <c r="J1214" t="s">
        <v>190</v>
      </c>
      <c r="K1214">
        <v>0</v>
      </c>
      <c r="L1214" s="83">
        <v>43291</v>
      </c>
      <c r="M1214">
        <v>0</v>
      </c>
      <c r="N1214">
        <v>553530106</v>
      </c>
      <c r="O1214">
        <v>2567655</v>
      </c>
    </row>
    <row r="1215" spans="1:15" x14ac:dyDescent="0.2">
      <c r="A1215" t="s">
        <v>17622</v>
      </c>
      <c r="B1215" t="s">
        <v>3878</v>
      </c>
      <c r="C1215">
        <v>42.12</v>
      </c>
      <c r="D1215">
        <v>0</v>
      </c>
      <c r="E1215">
        <v>0</v>
      </c>
      <c r="F1215">
        <v>0</v>
      </c>
      <c r="G1215">
        <v>0</v>
      </c>
      <c r="H1215" s="45">
        <v>21523.040000000001</v>
      </c>
      <c r="I1215" t="s">
        <v>17573</v>
      </c>
      <c r="J1215" t="s">
        <v>186</v>
      </c>
      <c r="K1215">
        <v>0</v>
      </c>
      <c r="L1215" s="83">
        <v>43291</v>
      </c>
      <c r="M1215">
        <v>0</v>
      </c>
      <c r="N1215">
        <v>63904106</v>
      </c>
      <c r="O1215">
        <v>2085856</v>
      </c>
    </row>
    <row r="1216" spans="1:15" x14ac:dyDescent="0.2">
      <c r="A1216" t="s">
        <v>17631</v>
      </c>
      <c r="B1216" t="s">
        <v>2085</v>
      </c>
      <c r="C1216">
        <v>83.85</v>
      </c>
      <c r="D1216">
        <v>0</v>
      </c>
      <c r="E1216">
        <v>0</v>
      </c>
      <c r="F1216">
        <v>0</v>
      </c>
      <c r="G1216">
        <v>0</v>
      </c>
      <c r="H1216">
        <v>-181.57</v>
      </c>
      <c r="I1216" t="s">
        <v>17222</v>
      </c>
      <c r="J1216" t="s">
        <v>190</v>
      </c>
      <c r="K1216">
        <v>0</v>
      </c>
      <c r="L1216" s="83">
        <v>43291</v>
      </c>
      <c r="M1216">
        <v>0</v>
      </c>
      <c r="N1216">
        <v>942749102</v>
      </c>
      <c r="O1216">
        <v>2943620</v>
      </c>
    </row>
    <row r="1217" spans="1:15" x14ac:dyDescent="0.2">
      <c r="A1217" t="s">
        <v>17632</v>
      </c>
      <c r="B1217" t="s">
        <v>2852</v>
      </c>
      <c r="C1217">
        <v>81.180000000000007</v>
      </c>
      <c r="D1217">
        <v>0</v>
      </c>
      <c r="E1217">
        <v>0</v>
      </c>
      <c r="F1217">
        <v>0</v>
      </c>
      <c r="G1217">
        <v>0</v>
      </c>
      <c r="H1217" s="45">
        <v>-6713.99</v>
      </c>
      <c r="I1217" t="s">
        <v>17222</v>
      </c>
      <c r="J1217" t="s">
        <v>190</v>
      </c>
      <c r="K1217">
        <v>0</v>
      </c>
      <c r="L1217" s="83">
        <v>43291</v>
      </c>
      <c r="M1217">
        <v>0</v>
      </c>
      <c r="N1217">
        <v>302941109</v>
      </c>
      <c r="O1217">
        <v>2351449</v>
      </c>
    </row>
    <row r="1218" spans="1:15" x14ac:dyDescent="0.2">
      <c r="A1218" t="s">
        <v>17633</v>
      </c>
      <c r="B1218" t="s">
        <v>4336</v>
      </c>
      <c r="C1218">
        <v>58.54</v>
      </c>
      <c r="D1218">
        <v>0</v>
      </c>
      <c r="E1218">
        <v>0</v>
      </c>
      <c r="F1218">
        <v>0</v>
      </c>
      <c r="G1218">
        <v>0</v>
      </c>
      <c r="H1218" s="45">
        <v>-17292.18</v>
      </c>
      <c r="I1218" t="s">
        <v>17222</v>
      </c>
      <c r="J1218" t="s">
        <v>190</v>
      </c>
      <c r="K1218">
        <v>0</v>
      </c>
      <c r="L1218" s="83">
        <v>43291</v>
      </c>
      <c r="M1218">
        <v>0</v>
      </c>
      <c r="N1218">
        <v>248019101</v>
      </c>
      <c r="O1218">
        <v>2260363</v>
      </c>
    </row>
    <row r="1219" spans="1:15" x14ac:dyDescent="0.2">
      <c r="A1219" t="s">
        <v>17634</v>
      </c>
      <c r="B1219" t="s">
        <v>398</v>
      </c>
      <c r="C1219">
        <v>171.62</v>
      </c>
      <c r="D1219">
        <v>0</v>
      </c>
      <c r="E1219">
        <v>0</v>
      </c>
      <c r="F1219">
        <v>0</v>
      </c>
      <c r="G1219">
        <v>0</v>
      </c>
      <c r="H1219" s="45">
        <v>-4026.27</v>
      </c>
      <c r="I1219" t="s">
        <v>17222</v>
      </c>
      <c r="J1219" t="s">
        <v>190</v>
      </c>
      <c r="K1219">
        <v>0</v>
      </c>
      <c r="L1219" s="83">
        <v>43291</v>
      </c>
      <c r="M1219">
        <v>0</v>
      </c>
      <c r="N1219">
        <v>655844108</v>
      </c>
      <c r="O1219">
        <v>2641894</v>
      </c>
    </row>
    <row r="1220" spans="1:15" x14ac:dyDescent="0.2">
      <c r="A1220" t="s">
        <v>17635</v>
      </c>
      <c r="B1220" t="s">
        <v>1007</v>
      </c>
      <c r="C1220">
        <v>126.38</v>
      </c>
      <c r="D1220">
        <v>0</v>
      </c>
      <c r="E1220">
        <v>0</v>
      </c>
      <c r="F1220">
        <v>0</v>
      </c>
      <c r="G1220">
        <v>0</v>
      </c>
      <c r="H1220">
        <v>-826.31</v>
      </c>
      <c r="I1220" t="s">
        <v>17222</v>
      </c>
      <c r="J1220" t="s">
        <v>190</v>
      </c>
      <c r="K1220">
        <v>0</v>
      </c>
      <c r="L1220" s="83">
        <v>43291</v>
      </c>
      <c r="M1220">
        <v>0</v>
      </c>
      <c r="N1220">
        <v>142339100</v>
      </c>
      <c r="O1220">
        <v>2176318</v>
      </c>
    </row>
    <row r="1221" spans="1:15" x14ac:dyDescent="0.2">
      <c r="A1221" t="s">
        <v>17626</v>
      </c>
      <c r="B1221" t="s">
        <v>441</v>
      </c>
      <c r="C1221">
        <v>49.6</v>
      </c>
      <c r="D1221" s="45">
        <v>-1415</v>
      </c>
      <c r="E1221" s="45">
        <v>-70184</v>
      </c>
      <c r="F1221">
        <v>-0.15</v>
      </c>
      <c r="G1221">
        <v>-210.12</v>
      </c>
      <c r="H1221">
        <v>222.87</v>
      </c>
      <c r="I1221" t="s">
        <v>17222</v>
      </c>
      <c r="J1221" t="s">
        <v>190</v>
      </c>
      <c r="K1221">
        <v>0.85</v>
      </c>
      <c r="L1221" s="83">
        <v>43290</v>
      </c>
      <c r="M1221">
        <v>48.4</v>
      </c>
      <c r="N1221">
        <v>589378108</v>
      </c>
      <c r="O1221">
        <v>2144047</v>
      </c>
    </row>
    <row r="1222" spans="1:15" x14ac:dyDescent="0.2">
      <c r="A1222" t="s">
        <v>17627</v>
      </c>
      <c r="B1222" t="s">
        <v>17628</v>
      </c>
      <c r="C1222">
        <v>29.3</v>
      </c>
      <c r="D1222">
        <v>0</v>
      </c>
      <c r="E1222">
        <v>0</v>
      </c>
      <c r="F1222">
        <v>0</v>
      </c>
      <c r="G1222">
        <v>0</v>
      </c>
      <c r="H1222" s="45">
        <v>-4371.8</v>
      </c>
      <c r="I1222" t="s">
        <v>17222</v>
      </c>
      <c r="J1222" t="s">
        <v>190</v>
      </c>
      <c r="K1222">
        <v>0</v>
      </c>
      <c r="L1222" s="83">
        <v>43290</v>
      </c>
      <c r="M1222">
        <v>0</v>
      </c>
      <c r="N1222">
        <v>520776105</v>
      </c>
      <c r="O1222">
        <v>2508126</v>
      </c>
    </row>
    <row r="1223" spans="1:15" x14ac:dyDescent="0.2">
      <c r="A1223" t="s">
        <v>17609</v>
      </c>
      <c r="B1223" t="s">
        <v>17610</v>
      </c>
      <c r="C1223">
        <v>12.92</v>
      </c>
      <c r="D1223">
        <v>0</v>
      </c>
      <c r="E1223">
        <v>0</v>
      </c>
      <c r="F1223">
        <v>0</v>
      </c>
      <c r="G1223">
        <v>0</v>
      </c>
      <c r="H1223" s="45">
        <v>-14727.49</v>
      </c>
      <c r="I1223" t="s">
        <v>17222</v>
      </c>
      <c r="J1223" t="s">
        <v>190</v>
      </c>
      <c r="K1223">
        <v>0</v>
      </c>
      <c r="L1223" s="83">
        <v>43287</v>
      </c>
      <c r="M1223">
        <v>0</v>
      </c>
      <c r="N1223" t="s">
        <v>17611</v>
      </c>
      <c r="O1223">
        <v>2512149</v>
      </c>
    </row>
    <row r="1224" spans="1:15" x14ac:dyDescent="0.2">
      <c r="A1224" t="s">
        <v>17612</v>
      </c>
      <c r="B1224" t="s">
        <v>3849</v>
      </c>
      <c r="C1224">
        <v>20.79</v>
      </c>
      <c r="D1224">
        <v>0</v>
      </c>
      <c r="E1224">
        <v>0</v>
      </c>
      <c r="F1224">
        <v>0</v>
      </c>
      <c r="G1224">
        <v>0</v>
      </c>
      <c r="H1224" s="45">
        <v>-3769.21</v>
      </c>
      <c r="I1224" t="s">
        <v>17222</v>
      </c>
      <c r="J1224" t="s">
        <v>190</v>
      </c>
      <c r="K1224">
        <v>0</v>
      </c>
      <c r="L1224" s="83">
        <v>43287</v>
      </c>
      <c r="M1224">
        <v>0</v>
      </c>
      <c r="N1224" t="s">
        <v>3861</v>
      </c>
      <c r="O1224" t="s">
        <v>3862</v>
      </c>
    </row>
    <row r="1225" spans="1:15" x14ac:dyDescent="0.2">
      <c r="A1225" t="s">
        <v>17608</v>
      </c>
      <c r="B1225" t="s">
        <v>699</v>
      </c>
      <c r="C1225">
        <v>114.95</v>
      </c>
      <c r="D1225">
        <v>0</v>
      </c>
      <c r="E1225">
        <v>0</v>
      </c>
      <c r="F1225">
        <v>0</v>
      </c>
      <c r="G1225">
        <v>0</v>
      </c>
      <c r="H1225" s="45">
        <v>40014.519999999997</v>
      </c>
      <c r="I1225" t="s">
        <v>17573</v>
      </c>
      <c r="J1225" t="s">
        <v>200</v>
      </c>
      <c r="K1225">
        <v>0</v>
      </c>
      <c r="L1225" s="83">
        <v>43287</v>
      </c>
      <c r="M1225">
        <v>0</v>
      </c>
      <c r="N1225" t="s">
        <v>177</v>
      </c>
      <c r="O1225">
        <v>2419530</v>
      </c>
    </row>
    <row r="1226" spans="1:15" x14ac:dyDescent="0.2">
      <c r="A1226" t="s">
        <v>17613</v>
      </c>
      <c r="B1226" t="s">
        <v>7979</v>
      </c>
      <c r="C1226">
        <v>66.2</v>
      </c>
      <c r="D1226">
        <v>0</v>
      </c>
      <c r="E1226">
        <v>0</v>
      </c>
      <c r="F1226">
        <v>0</v>
      </c>
      <c r="G1226">
        <v>0</v>
      </c>
      <c r="H1226" s="45">
        <v>-2879.51</v>
      </c>
      <c r="I1226" t="s">
        <v>17222</v>
      </c>
      <c r="J1226" t="s">
        <v>190</v>
      </c>
      <c r="K1226">
        <v>0</v>
      </c>
      <c r="L1226" s="83">
        <v>43286</v>
      </c>
      <c r="M1226">
        <v>0</v>
      </c>
      <c r="N1226">
        <v>483548103</v>
      </c>
      <c r="O1226">
        <v>2483223</v>
      </c>
    </row>
    <row r="1227" spans="1:15" x14ac:dyDescent="0.2">
      <c r="A1227" t="s">
        <v>17614</v>
      </c>
      <c r="B1227" t="s">
        <v>17615</v>
      </c>
      <c r="C1227">
        <v>12.85</v>
      </c>
      <c r="D1227">
        <v>0</v>
      </c>
      <c r="E1227">
        <v>0</v>
      </c>
      <c r="F1227">
        <v>0</v>
      </c>
      <c r="G1227">
        <v>0</v>
      </c>
      <c r="H1227" s="45">
        <v>1197.1199999999999</v>
      </c>
      <c r="I1227" t="s">
        <v>17222</v>
      </c>
      <c r="J1227" t="s">
        <v>190</v>
      </c>
      <c r="K1227">
        <v>0</v>
      </c>
      <c r="L1227" s="83">
        <v>43286</v>
      </c>
      <c r="M1227">
        <v>0</v>
      </c>
      <c r="N1227" s="84">
        <v>2.3609999999999999E+111</v>
      </c>
      <c r="O1227" t="s">
        <v>17616</v>
      </c>
    </row>
    <row r="1228" spans="1:15" x14ac:dyDescent="0.2">
      <c r="A1228" t="s">
        <v>17617</v>
      </c>
      <c r="B1228" t="s">
        <v>1341</v>
      </c>
      <c r="C1228">
        <v>142.52000000000001</v>
      </c>
      <c r="D1228">
        <v>0</v>
      </c>
      <c r="E1228">
        <v>0</v>
      </c>
      <c r="F1228">
        <v>0</v>
      </c>
      <c r="G1228">
        <v>0</v>
      </c>
      <c r="H1228">
        <v>-308.74</v>
      </c>
      <c r="I1228" t="s">
        <v>17222</v>
      </c>
      <c r="J1228" t="s">
        <v>190</v>
      </c>
      <c r="K1228">
        <v>0</v>
      </c>
      <c r="L1228" s="83">
        <v>43286</v>
      </c>
      <c r="M1228">
        <v>0</v>
      </c>
      <c r="N1228">
        <v>679580100</v>
      </c>
      <c r="O1228">
        <v>2656423</v>
      </c>
    </row>
    <row r="1229" spans="1:15" x14ac:dyDescent="0.2">
      <c r="A1229" t="s">
        <v>17618</v>
      </c>
      <c r="B1229" t="s">
        <v>17619</v>
      </c>
      <c r="C1229">
        <v>47.6</v>
      </c>
      <c r="D1229">
        <v>0</v>
      </c>
      <c r="E1229">
        <v>0</v>
      </c>
      <c r="F1229">
        <v>0</v>
      </c>
      <c r="G1229">
        <v>0</v>
      </c>
      <c r="H1229" s="45">
        <v>6894.29</v>
      </c>
      <c r="I1229" t="s">
        <v>17222</v>
      </c>
      <c r="J1229" t="s">
        <v>190</v>
      </c>
      <c r="K1229">
        <v>0</v>
      </c>
      <c r="L1229" s="83">
        <v>43286</v>
      </c>
      <c r="M1229">
        <v>0</v>
      </c>
      <c r="N1229">
        <v>19330109</v>
      </c>
      <c r="O1229">
        <v>2414717</v>
      </c>
    </row>
    <row r="1230" spans="1:15" x14ac:dyDescent="0.2">
      <c r="A1230" t="s">
        <v>17601</v>
      </c>
      <c r="B1230" t="s">
        <v>1071</v>
      </c>
      <c r="C1230">
        <v>46.024999999999999</v>
      </c>
      <c r="D1230">
        <v>0</v>
      </c>
      <c r="E1230">
        <v>0</v>
      </c>
      <c r="F1230">
        <v>0</v>
      </c>
      <c r="G1230">
        <v>0</v>
      </c>
      <c r="H1230" s="45">
        <v>23127.87</v>
      </c>
      <c r="I1230" t="s">
        <v>17222</v>
      </c>
      <c r="J1230" t="s">
        <v>190</v>
      </c>
      <c r="K1230">
        <v>0</v>
      </c>
      <c r="L1230" s="83">
        <v>43284</v>
      </c>
      <c r="M1230">
        <v>0</v>
      </c>
      <c r="N1230" t="s">
        <v>1413</v>
      </c>
      <c r="O1230">
        <v>2548177</v>
      </c>
    </row>
    <row r="1231" spans="1:15" x14ac:dyDescent="0.2">
      <c r="A1231" t="s">
        <v>17602</v>
      </c>
      <c r="B1231" t="s">
        <v>3850</v>
      </c>
      <c r="C1231">
        <v>133.1</v>
      </c>
      <c r="D1231">
        <v>0</v>
      </c>
      <c r="E1231">
        <v>0</v>
      </c>
      <c r="F1231">
        <v>0</v>
      </c>
      <c r="G1231">
        <v>0</v>
      </c>
      <c r="H1231">
        <v>-973.29</v>
      </c>
      <c r="I1231" t="s">
        <v>17222</v>
      </c>
      <c r="J1231" t="s">
        <v>190</v>
      </c>
      <c r="K1231">
        <v>0</v>
      </c>
      <c r="L1231" s="83">
        <v>43284</v>
      </c>
      <c r="M1231">
        <v>0</v>
      </c>
      <c r="N1231" t="s">
        <v>3859</v>
      </c>
      <c r="O1231">
        <v>2818461</v>
      </c>
    </row>
    <row r="1232" spans="1:15" x14ac:dyDescent="0.2">
      <c r="A1232" t="s">
        <v>17603</v>
      </c>
      <c r="B1232" t="s">
        <v>640</v>
      </c>
      <c r="C1232">
        <v>52.8</v>
      </c>
      <c r="D1232">
        <v>0</v>
      </c>
      <c r="E1232">
        <v>0</v>
      </c>
      <c r="F1232">
        <v>0</v>
      </c>
      <c r="G1232">
        <v>0</v>
      </c>
      <c r="H1232" s="45">
        <v>6238.69</v>
      </c>
      <c r="I1232" t="s">
        <v>17222</v>
      </c>
      <c r="J1232" t="s">
        <v>190</v>
      </c>
      <c r="K1232">
        <v>0</v>
      </c>
      <c r="L1232" s="83">
        <v>43284</v>
      </c>
      <c r="M1232">
        <v>0</v>
      </c>
      <c r="N1232">
        <v>247361702</v>
      </c>
      <c r="O1232" t="s">
        <v>641</v>
      </c>
    </row>
    <row r="1233" spans="1:15" x14ac:dyDescent="0.2">
      <c r="A1233" t="s">
        <v>17604</v>
      </c>
      <c r="B1233" t="s">
        <v>692</v>
      </c>
      <c r="C1233">
        <v>54.2</v>
      </c>
      <c r="D1233">
        <v>0</v>
      </c>
      <c r="E1233">
        <v>0</v>
      </c>
      <c r="F1233">
        <v>0</v>
      </c>
      <c r="G1233">
        <v>0</v>
      </c>
      <c r="H1233" s="45">
        <v>-10140.83</v>
      </c>
      <c r="I1233" t="s">
        <v>17222</v>
      </c>
      <c r="J1233" t="s">
        <v>190</v>
      </c>
      <c r="K1233">
        <v>0</v>
      </c>
      <c r="L1233" s="83">
        <v>43284</v>
      </c>
      <c r="M1233">
        <v>0</v>
      </c>
      <c r="N1233">
        <v>2474104</v>
      </c>
      <c r="O1233">
        <v>2067672</v>
      </c>
    </row>
    <row r="1234" spans="1:15" x14ac:dyDescent="0.2">
      <c r="A1234" t="s">
        <v>17605</v>
      </c>
      <c r="B1234" t="s">
        <v>17606</v>
      </c>
      <c r="C1234">
        <v>45.76</v>
      </c>
      <c r="D1234">
        <v>0</v>
      </c>
      <c r="E1234">
        <v>0</v>
      </c>
      <c r="F1234">
        <v>0</v>
      </c>
      <c r="G1234">
        <v>0</v>
      </c>
      <c r="H1234">
        <v>472.79</v>
      </c>
      <c r="I1234" t="s">
        <v>17222</v>
      </c>
      <c r="J1234" t="s">
        <v>190</v>
      </c>
      <c r="K1234">
        <v>0</v>
      </c>
      <c r="L1234" s="83">
        <v>43284</v>
      </c>
      <c r="M1234">
        <v>0</v>
      </c>
      <c r="N1234">
        <v>257651109</v>
      </c>
      <c r="O1234">
        <v>2276467</v>
      </c>
    </row>
    <row r="1235" spans="1:15" x14ac:dyDescent="0.2">
      <c r="A1235" t="s">
        <v>17607</v>
      </c>
      <c r="B1235" t="s">
        <v>85</v>
      </c>
      <c r="C1235">
        <v>64.17</v>
      </c>
      <c r="D1235">
        <v>0</v>
      </c>
      <c r="E1235">
        <v>0</v>
      </c>
      <c r="F1235">
        <v>0</v>
      </c>
      <c r="G1235">
        <v>0</v>
      </c>
      <c r="H1235" s="45">
        <v>3416.71</v>
      </c>
      <c r="I1235" t="s">
        <v>17222</v>
      </c>
      <c r="J1235" t="s">
        <v>190</v>
      </c>
      <c r="K1235">
        <v>0</v>
      </c>
      <c r="L1235" s="83">
        <v>43284</v>
      </c>
      <c r="M1235">
        <v>0</v>
      </c>
      <c r="N1235">
        <v>693718108</v>
      </c>
      <c r="O1235">
        <v>2665861</v>
      </c>
    </row>
    <row r="1236" spans="1:15" x14ac:dyDescent="0.2">
      <c r="A1236" t="s">
        <v>17600</v>
      </c>
      <c r="B1236" t="s">
        <v>455</v>
      </c>
      <c r="C1236">
        <v>46.85</v>
      </c>
      <c r="D1236">
        <v>0</v>
      </c>
      <c r="E1236">
        <v>0</v>
      </c>
      <c r="F1236">
        <v>0</v>
      </c>
      <c r="G1236">
        <v>0</v>
      </c>
      <c r="H1236" s="45">
        <v>4816.7299999999996</v>
      </c>
      <c r="I1236" t="s">
        <v>17573</v>
      </c>
      <c r="J1236" t="s">
        <v>200</v>
      </c>
      <c r="K1236">
        <v>0</v>
      </c>
      <c r="L1236" s="83">
        <v>43284</v>
      </c>
      <c r="M1236">
        <v>0</v>
      </c>
      <c r="N1236">
        <v>460335201</v>
      </c>
      <c r="O1236">
        <v>2478144</v>
      </c>
    </row>
    <row r="1237" spans="1:15" x14ac:dyDescent="0.2">
      <c r="A1237" t="s">
        <v>17572</v>
      </c>
      <c r="B1237" t="s">
        <v>6</v>
      </c>
      <c r="C1237">
        <v>284.06</v>
      </c>
      <c r="D1237">
        <v>-400</v>
      </c>
      <c r="E1237" s="45">
        <v>-113624</v>
      </c>
      <c r="F1237">
        <v>-0.25</v>
      </c>
      <c r="G1237" s="45">
        <v>-18819.43</v>
      </c>
      <c r="H1237" s="45">
        <v>44532.959999999999</v>
      </c>
      <c r="I1237" t="s">
        <v>17573</v>
      </c>
      <c r="J1237" t="s">
        <v>713</v>
      </c>
      <c r="K1237">
        <v>29.4</v>
      </c>
      <c r="L1237" s="83">
        <v>43283</v>
      </c>
      <c r="M1237">
        <v>283.69</v>
      </c>
      <c r="N1237" t="s">
        <v>714</v>
      </c>
      <c r="O1237">
        <v>2840215</v>
      </c>
    </row>
    <row r="1238" spans="1:15" x14ac:dyDescent="0.2">
      <c r="A1238" t="s">
        <v>17571</v>
      </c>
      <c r="B1238" t="s">
        <v>3850</v>
      </c>
      <c r="C1238">
        <v>133.1</v>
      </c>
      <c r="D1238">
        <v>0</v>
      </c>
      <c r="E1238">
        <v>0</v>
      </c>
      <c r="F1238">
        <v>0</v>
      </c>
      <c r="G1238">
        <v>0</v>
      </c>
      <c r="H1238" s="45">
        <v>-53594.47</v>
      </c>
      <c r="I1238" t="s">
        <v>17573</v>
      </c>
      <c r="J1238" t="s">
        <v>190</v>
      </c>
      <c r="K1238">
        <v>0</v>
      </c>
      <c r="L1238" s="83">
        <v>43283</v>
      </c>
      <c r="M1238">
        <v>0</v>
      </c>
      <c r="N1238" t="s">
        <v>3859</v>
      </c>
      <c r="O1238">
        <v>2818461</v>
      </c>
    </row>
    <row r="1239" spans="1:15" x14ac:dyDescent="0.2">
      <c r="A1239" t="s">
        <v>17574</v>
      </c>
      <c r="B1239" t="s">
        <v>17575</v>
      </c>
      <c r="C1239">
        <v>26.49</v>
      </c>
      <c r="D1239">
        <v>0</v>
      </c>
      <c r="E1239">
        <v>0</v>
      </c>
      <c r="F1239">
        <v>0</v>
      </c>
      <c r="G1239">
        <v>0</v>
      </c>
      <c r="H1239" s="45">
        <v>1571.23</v>
      </c>
      <c r="I1239" t="s">
        <v>17222</v>
      </c>
      <c r="J1239" t="s">
        <v>190</v>
      </c>
      <c r="K1239">
        <v>0</v>
      </c>
      <c r="L1239" s="83">
        <v>43283</v>
      </c>
      <c r="M1239">
        <v>0</v>
      </c>
      <c r="N1239" t="s">
        <v>17576</v>
      </c>
      <c r="O1239" t="s">
        <v>17577</v>
      </c>
    </row>
    <row r="1240" spans="1:15" x14ac:dyDescent="0.2">
      <c r="A1240" t="s">
        <v>17578</v>
      </c>
      <c r="B1240" t="s">
        <v>7540</v>
      </c>
      <c r="C1240">
        <v>52.61</v>
      </c>
      <c r="D1240">
        <v>0</v>
      </c>
      <c r="E1240">
        <v>0</v>
      </c>
      <c r="F1240">
        <v>0</v>
      </c>
      <c r="G1240">
        <v>0</v>
      </c>
      <c r="H1240">
        <v>-179.75</v>
      </c>
      <c r="I1240" t="s">
        <v>17222</v>
      </c>
      <c r="J1240" t="s">
        <v>190</v>
      </c>
      <c r="K1240">
        <v>0</v>
      </c>
      <c r="L1240" s="83">
        <v>43283</v>
      </c>
      <c r="M1240">
        <v>0</v>
      </c>
      <c r="N1240" t="s">
        <v>177</v>
      </c>
      <c r="O1240" t="s">
        <v>7542</v>
      </c>
    </row>
    <row r="1241" spans="1:15" x14ac:dyDescent="0.2">
      <c r="A1241" t="s">
        <v>17579</v>
      </c>
      <c r="B1241" t="s">
        <v>17580</v>
      </c>
      <c r="C1241">
        <v>12.77</v>
      </c>
      <c r="D1241">
        <v>0</v>
      </c>
      <c r="E1241">
        <v>0</v>
      </c>
      <c r="F1241">
        <v>0</v>
      </c>
      <c r="G1241">
        <v>0</v>
      </c>
      <c r="H1241">
        <v>392.46</v>
      </c>
      <c r="I1241" t="s">
        <v>17222</v>
      </c>
      <c r="J1241" t="s">
        <v>190</v>
      </c>
      <c r="K1241">
        <v>0</v>
      </c>
      <c r="L1241" s="83">
        <v>43283</v>
      </c>
      <c r="M1241">
        <v>0</v>
      </c>
      <c r="N1241">
        <v>563420108</v>
      </c>
      <c r="O1241" t="s">
        <v>17581</v>
      </c>
    </row>
    <row r="1242" spans="1:15" x14ac:dyDescent="0.2">
      <c r="A1242" t="s">
        <v>17582</v>
      </c>
      <c r="B1242" t="s">
        <v>2313</v>
      </c>
      <c r="C1242">
        <v>69.424999999999997</v>
      </c>
      <c r="D1242">
        <v>0</v>
      </c>
      <c r="E1242">
        <v>0</v>
      </c>
      <c r="F1242">
        <v>0</v>
      </c>
      <c r="G1242">
        <v>0</v>
      </c>
      <c r="H1242" s="45">
        <v>-2084.7600000000002</v>
      </c>
      <c r="I1242" t="s">
        <v>17222</v>
      </c>
      <c r="J1242" t="s">
        <v>190</v>
      </c>
      <c r="K1242">
        <v>0</v>
      </c>
      <c r="L1242" s="83">
        <v>43283</v>
      </c>
      <c r="M1242">
        <v>0</v>
      </c>
      <c r="N1242" t="s">
        <v>2349</v>
      </c>
      <c r="O1242">
        <v>2772396</v>
      </c>
    </row>
    <row r="1243" spans="1:15" x14ac:dyDescent="0.2">
      <c r="A1243" t="s">
        <v>17583</v>
      </c>
      <c r="B1243" t="s">
        <v>17584</v>
      </c>
      <c r="C1243">
        <v>13.33</v>
      </c>
      <c r="D1243">
        <v>0</v>
      </c>
      <c r="E1243">
        <v>0</v>
      </c>
      <c r="F1243">
        <v>0</v>
      </c>
      <c r="G1243">
        <v>0</v>
      </c>
      <c r="H1243">
        <v>-722.59</v>
      </c>
      <c r="I1243" t="s">
        <v>17222</v>
      </c>
      <c r="J1243" t="s">
        <v>190</v>
      </c>
      <c r="K1243">
        <v>0</v>
      </c>
      <c r="L1243" s="83">
        <v>43283</v>
      </c>
      <c r="M1243">
        <v>0</v>
      </c>
      <c r="N1243" t="s">
        <v>17585</v>
      </c>
      <c r="O1243" t="s">
        <v>17586</v>
      </c>
    </row>
    <row r="1244" spans="1:15" x14ac:dyDescent="0.2">
      <c r="A1244" t="s">
        <v>17587</v>
      </c>
      <c r="B1244" t="s">
        <v>1333</v>
      </c>
      <c r="C1244">
        <v>169.59</v>
      </c>
      <c r="D1244">
        <v>0</v>
      </c>
      <c r="E1244">
        <v>0</v>
      </c>
      <c r="F1244">
        <v>0</v>
      </c>
      <c r="G1244">
        <v>0</v>
      </c>
      <c r="H1244" s="45">
        <v>1792.7</v>
      </c>
      <c r="I1244" t="s">
        <v>17222</v>
      </c>
      <c r="J1244" t="s">
        <v>190</v>
      </c>
      <c r="K1244">
        <v>0</v>
      </c>
      <c r="L1244" s="83">
        <v>43283</v>
      </c>
      <c r="M1244">
        <v>0</v>
      </c>
      <c r="N1244">
        <v>833034101</v>
      </c>
      <c r="O1244">
        <v>2818740</v>
      </c>
    </row>
    <row r="1245" spans="1:15" x14ac:dyDescent="0.2">
      <c r="A1245" t="s">
        <v>17588</v>
      </c>
      <c r="B1245" t="s">
        <v>6080</v>
      </c>
      <c r="C1245">
        <v>82.93</v>
      </c>
      <c r="D1245">
        <v>0</v>
      </c>
      <c r="E1245">
        <v>0</v>
      </c>
      <c r="F1245">
        <v>0</v>
      </c>
      <c r="G1245">
        <v>0</v>
      </c>
      <c r="H1245" s="45">
        <v>3730.25</v>
      </c>
      <c r="I1245" t="s">
        <v>17222</v>
      </c>
      <c r="J1245" t="s">
        <v>190</v>
      </c>
      <c r="K1245">
        <v>0</v>
      </c>
      <c r="L1245" s="83">
        <v>43283</v>
      </c>
      <c r="M1245">
        <v>0</v>
      </c>
      <c r="N1245">
        <v>361448103</v>
      </c>
      <c r="O1245">
        <v>2362128</v>
      </c>
    </row>
    <row r="1246" spans="1:15" x14ac:dyDescent="0.2">
      <c r="A1246" t="s">
        <v>17589</v>
      </c>
      <c r="B1246" t="s">
        <v>17590</v>
      </c>
      <c r="C1246">
        <v>16.2</v>
      </c>
      <c r="D1246">
        <v>0</v>
      </c>
      <c r="E1246">
        <v>0</v>
      </c>
      <c r="F1246">
        <v>0</v>
      </c>
      <c r="G1246">
        <v>0</v>
      </c>
      <c r="H1246" s="45">
        <v>-4117.54</v>
      </c>
      <c r="I1246" t="s">
        <v>17222</v>
      </c>
      <c r="J1246" t="s">
        <v>190</v>
      </c>
      <c r="K1246">
        <v>0</v>
      </c>
      <c r="L1246" s="83">
        <v>43283</v>
      </c>
      <c r="M1246">
        <v>0</v>
      </c>
      <c r="N1246">
        <v>971375126</v>
      </c>
      <c r="O1246" t="s">
        <v>17591</v>
      </c>
    </row>
    <row r="1247" spans="1:15" x14ac:dyDescent="0.2">
      <c r="A1247" t="s">
        <v>17592</v>
      </c>
      <c r="B1247" t="s">
        <v>359</v>
      </c>
      <c r="C1247">
        <v>189.69</v>
      </c>
      <c r="D1247">
        <v>0</v>
      </c>
      <c r="E1247">
        <v>0</v>
      </c>
      <c r="F1247">
        <v>0</v>
      </c>
      <c r="G1247">
        <v>0</v>
      </c>
      <c r="H1247">
        <v>183.04</v>
      </c>
      <c r="I1247" t="s">
        <v>17222</v>
      </c>
      <c r="J1247" t="s">
        <v>190</v>
      </c>
      <c r="K1247">
        <v>0</v>
      </c>
      <c r="L1247" s="83">
        <v>43283</v>
      </c>
      <c r="M1247">
        <v>0</v>
      </c>
      <c r="N1247">
        <v>369550108</v>
      </c>
      <c r="O1247">
        <v>2365161</v>
      </c>
    </row>
    <row r="1248" spans="1:15" x14ac:dyDescent="0.2">
      <c r="A1248" t="s">
        <v>17593</v>
      </c>
      <c r="B1248" t="s">
        <v>597</v>
      </c>
      <c r="C1248">
        <v>19.64</v>
      </c>
      <c r="D1248" s="45">
        <v>-7171</v>
      </c>
      <c r="E1248" s="45">
        <v>-140838.44</v>
      </c>
      <c r="F1248">
        <v>-0.31</v>
      </c>
      <c r="G1248">
        <v>-30.51</v>
      </c>
      <c r="H1248" s="45">
        <v>7124.68</v>
      </c>
      <c r="I1248" t="s">
        <v>17222</v>
      </c>
      <c r="J1248" t="s">
        <v>190</v>
      </c>
      <c r="K1248">
        <v>30.51</v>
      </c>
      <c r="L1248" s="83">
        <v>43283</v>
      </c>
      <c r="M1248">
        <v>19.64</v>
      </c>
      <c r="N1248">
        <v>109043109</v>
      </c>
      <c r="O1248">
        <v>2156581</v>
      </c>
    </row>
    <row r="1249" spans="1:15" x14ac:dyDescent="0.2">
      <c r="A1249" t="s">
        <v>17594</v>
      </c>
      <c r="B1249" t="s">
        <v>17595</v>
      </c>
      <c r="C1249">
        <v>9.8800000000000008</v>
      </c>
      <c r="D1249">
        <v>0</v>
      </c>
      <c r="E1249">
        <v>0</v>
      </c>
      <c r="F1249">
        <v>0</v>
      </c>
      <c r="G1249">
        <v>0</v>
      </c>
      <c r="H1249" s="45">
        <v>4070.79</v>
      </c>
      <c r="I1249" t="s">
        <v>17222</v>
      </c>
      <c r="J1249" t="s">
        <v>190</v>
      </c>
      <c r="K1249">
        <v>0</v>
      </c>
      <c r="L1249" s="83">
        <v>43283</v>
      </c>
      <c r="M1249">
        <v>0</v>
      </c>
      <c r="N1249" t="s">
        <v>17596</v>
      </c>
      <c r="O1249" t="s">
        <v>17597</v>
      </c>
    </row>
    <row r="1250" spans="1:15" x14ac:dyDescent="0.2">
      <c r="A1250" t="s">
        <v>17598</v>
      </c>
      <c r="B1250" t="s">
        <v>17599</v>
      </c>
      <c r="C1250">
        <v>45.84</v>
      </c>
      <c r="D1250">
        <v>0</v>
      </c>
      <c r="E1250">
        <v>0</v>
      </c>
      <c r="F1250">
        <v>0</v>
      </c>
      <c r="G1250">
        <v>0</v>
      </c>
      <c r="H1250" s="45">
        <v>18149.509999999998</v>
      </c>
      <c r="I1250" t="s">
        <v>210</v>
      </c>
      <c r="J1250" t="s">
        <v>200</v>
      </c>
      <c r="K1250">
        <v>0</v>
      </c>
      <c r="L1250" s="83">
        <v>43283</v>
      </c>
      <c r="M1250">
        <v>0</v>
      </c>
    </row>
    <row r="1251" spans="1:15" x14ac:dyDescent="0.2">
      <c r="A1251" t="s">
        <v>17556</v>
      </c>
      <c r="B1251" t="s">
        <v>9046</v>
      </c>
      <c r="C1251">
        <v>38.25</v>
      </c>
      <c r="D1251">
        <v>0</v>
      </c>
      <c r="E1251">
        <v>0</v>
      </c>
      <c r="F1251">
        <v>0</v>
      </c>
      <c r="G1251">
        <v>0</v>
      </c>
      <c r="H1251" s="45">
        <v>91269.73</v>
      </c>
      <c r="I1251" t="s">
        <v>17573</v>
      </c>
      <c r="J1251" t="s">
        <v>190</v>
      </c>
      <c r="K1251">
        <v>0</v>
      </c>
      <c r="L1251" s="83">
        <v>43280</v>
      </c>
      <c r="M1251">
        <v>0</v>
      </c>
      <c r="N1251">
        <v>600544100</v>
      </c>
      <c r="O1251">
        <v>2594222</v>
      </c>
    </row>
    <row r="1252" spans="1:15" x14ac:dyDescent="0.2">
      <c r="A1252" t="s">
        <v>17557</v>
      </c>
      <c r="B1252" t="s">
        <v>6006</v>
      </c>
      <c r="C1252">
        <v>55.67</v>
      </c>
      <c r="D1252">
        <v>0</v>
      </c>
      <c r="E1252">
        <v>0</v>
      </c>
      <c r="F1252">
        <v>0</v>
      </c>
      <c r="G1252">
        <v>0</v>
      </c>
      <c r="H1252" s="45">
        <v>21601.5</v>
      </c>
      <c r="I1252" t="s">
        <v>17222</v>
      </c>
      <c r="J1252" t="s">
        <v>190</v>
      </c>
      <c r="K1252">
        <v>0</v>
      </c>
      <c r="L1252" s="83">
        <v>43280</v>
      </c>
      <c r="M1252">
        <v>0</v>
      </c>
      <c r="N1252">
        <v>311900104</v>
      </c>
      <c r="O1252">
        <v>2332262</v>
      </c>
    </row>
    <row r="1253" spans="1:15" x14ac:dyDescent="0.2">
      <c r="A1253" t="s">
        <v>17558</v>
      </c>
      <c r="B1253" t="s">
        <v>6369</v>
      </c>
      <c r="C1253">
        <v>24.01</v>
      </c>
      <c r="D1253">
        <v>0</v>
      </c>
      <c r="E1253">
        <v>0</v>
      </c>
      <c r="F1253">
        <v>0</v>
      </c>
      <c r="G1253">
        <v>0</v>
      </c>
      <c r="H1253" s="45">
        <v>-6820.44</v>
      </c>
      <c r="I1253" t="s">
        <v>17222</v>
      </c>
      <c r="J1253" t="s">
        <v>190</v>
      </c>
      <c r="K1253">
        <v>0</v>
      </c>
      <c r="L1253" s="83">
        <v>43280</v>
      </c>
      <c r="M1253">
        <v>0</v>
      </c>
      <c r="N1253" t="s">
        <v>6456</v>
      </c>
      <c r="O1253">
        <v>2564797</v>
      </c>
    </row>
    <row r="1254" spans="1:15" x14ac:dyDescent="0.2">
      <c r="A1254" t="s">
        <v>17559</v>
      </c>
      <c r="B1254" t="s">
        <v>17560</v>
      </c>
      <c r="C1254">
        <v>7.06</v>
      </c>
      <c r="D1254" s="45">
        <v>21325</v>
      </c>
      <c r="E1254" s="45">
        <v>150554.5</v>
      </c>
      <c r="F1254">
        <v>0.33</v>
      </c>
      <c r="G1254" s="45">
        <v>3101.74</v>
      </c>
      <c r="H1254" s="45">
        <v>-13736.26</v>
      </c>
      <c r="I1254" t="s">
        <v>17222</v>
      </c>
      <c r="J1254" t="s">
        <v>190</v>
      </c>
      <c r="K1254">
        <v>10.46</v>
      </c>
      <c r="L1254" s="83">
        <v>43280</v>
      </c>
      <c r="M1254">
        <v>7.28</v>
      </c>
      <c r="N1254" t="s">
        <v>17561</v>
      </c>
      <c r="O1254">
        <v>2890265</v>
      </c>
    </row>
    <row r="1255" spans="1:15" x14ac:dyDescent="0.2">
      <c r="A1255" t="s">
        <v>17562</v>
      </c>
      <c r="B1255" t="s">
        <v>2690</v>
      </c>
      <c r="C1255">
        <v>62.03</v>
      </c>
      <c r="D1255">
        <v>0</v>
      </c>
      <c r="E1255">
        <v>0</v>
      </c>
      <c r="F1255">
        <v>0</v>
      </c>
      <c r="G1255">
        <v>0</v>
      </c>
      <c r="H1255">
        <v>463.24</v>
      </c>
      <c r="I1255" t="s">
        <v>17222</v>
      </c>
      <c r="J1255" t="s">
        <v>190</v>
      </c>
      <c r="K1255">
        <v>0</v>
      </c>
      <c r="L1255" s="83">
        <v>43280</v>
      </c>
      <c r="M1255">
        <v>0</v>
      </c>
      <c r="N1255">
        <v>184496107</v>
      </c>
      <c r="O1255">
        <v>2202473</v>
      </c>
    </row>
    <row r="1256" spans="1:15" x14ac:dyDescent="0.2">
      <c r="A1256" t="s">
        <v>17563</v>
      </c>
      <c r="B1256" t="s">
        <v>685</v>
      </c>
      <c r="C1256">
        <v>23.074999999999999</v>
      </c>
      <c r="D1256">
        <v>0</v>
      </c>
      <c r="E1256">
        <v>0</v>
      </c>
      <c r="F1256">
        <v>0</v>
      </c>
      <c r="G1256">
        <v>0</v>
      </c>
      <c r="H1256" s="45">
        <v>13604.84</v>
      </c>
      <c r="I1256" t="s">
        <v>17222</v>
      </c>
      <c r="J1256" t="s">
        <v>190</v>
      </c>
      <c r="K1256">
        <v>0</v>
      </c>
      <c r="L1256" s="83">
        <v>43280</v>
      </c>
      <c r="M1256">
        <v>0</v>
      </c>
      <c r="N1256">
        <v>878155100</v>
      </c>
      <c r="O1256">
        <v>2879123</v>
      </c>
    </row>
    <row r="1257" spans="1:15" x14ac:dyDescent="0.2">
      <c r="A1257" t="s">
        <v>17564</v>
      </c>
      <c r="B1257" t="s">
        <v>1033</v>
      </c>
      <c r="C1257">
        <v>61.47</v>
      </c>
      <c r="D1257">
        <v>0</v>
      </c>
      <c r="E1257">
        <v>0</v>
      </c>
      <c r="F1257">
        <v>0</v>
      </c>
      <c r="G1257">
        <v>177.95</v>
      </c>
      <c r="H1257" s="45">
        <v>-5222.0200000000004</v>
      </c>
      <c r="I1257" t="s">
        <v>17222</v>
      </c>
      <c r="J1257" t="s">
        <v>190</v>
      </c>
      <c r="K1257">
        <v>1.33</v>
      </c>
      <c r="L1257" s="83">
        <v>43280</v>
      </c>
      <c r="M1257">
        <v>0</v>
      </c>
      <c r="N1257">
        <v>858912108</v>
      </c>
      <c r="O1257">
        <v>2860826</v>
      </c>
    </row>
    <row r="1258" spans="1:15" x14ac:dyDescent="0.2">
      <c r="A1258" t="s">
        <v>17565</v>
      </c>
      <c r="B1258" t="s">
        <v>17566</v>
      </c>
      <c r="C1258">
        <v>12.35</v>
      </c>
      <c r="D1258">
        <v>0</v>
      </c>
      <c r="E1258">
        <v>0</v>
      </c>
      <c r="F1258">
        <v>0</v>
      </c>
      <c r="G1258">
        <v>0</v>
      </c>
      <c r="H1258" s="45">
        <v>1502.76</v>
      </c>
      <c r="I1258" t="s">
        <v>17222</v>
      </c>
      <c r="J1258" t="s">
        <v>190</v>
      </c>
      <c r="K1258">
        <v>0</v>
      </c>
      <c r="L1258" s="83">
        <v>43280</v>
      </c>
      <c r="M1258">
        <v>0</v>
      </c>
      <c r="N1258" t="s">
        <v>17567</v>
      </c>
      <c r="O1258" t="s">
        <v>17568</v>
      </c>
    </row>
    <row r="1259" spans="1:15" x14ac:dyDescent="0.2">
      <c r="A1259" t="s">
        <v>17569</v>
      </c>
      <c r="B1259" t="s">
        <v>706</v>
      </c>
      <c r="C1259">
        <v>57.7</v>
      </c>
      <c r="D1259">
        <v>0</v>
      </c>
      <c r="E1259">
        <v>0</v>
      </c>
      <c r="F1259">
        <v>0</v>
      </c>
      <c r="G1259">
        <v>0</v>
      </c>
      <c r="H1259" s="45">
        <v>-3045.15</v>
      </c>
      <c r="I1259" t="s">
        <v>17222</v>
      </c>
      <c r="J1259" t="s">
        <v>190</v>
      </c>
      <c r="K1259">
        <v>0</v>
      </c>
      <c r="L1259" s="83">
        <v>43280</v>
      </c>
      <c r="M1259">
        <v>0</v>
      </c>
      <c r="N1259">
        <v>393657101</v>
      </c>
      <c r="O1259">
        <v>2387530</v>
      </c>
    </row>
    <row r="1260" spans="1:15" x14ac:dyDescent="0.2">
      <c r="A1260" t="s">
        <v>17570</v>
      </c>
      <c r="B1260" t="s">
        <v>17570</v>
      </c>
      <c r="C1260">
        <v>2</v>
      </c>
      <c r="D1260">
        <v>0</v>
      </c>
      <c r="E1260">
        <v>0</v>
      </c>
      <c r="F1260">
        <v>0</v>
      </c>
      <c r="G1260">
        <v>0</v>
      </c>
      <c r="H1260" s="45">
        <v>-65316</v>
      </c>
      <c r="I1260" t="s">
        <v>7560</v>
      </c>
      <c r="J1260" t="s">
        <v>713</v>
      </c>
      <c r="K1260">
        <v>0</v>
      </c>
      <c r="L1260" s="83">
        <v>43280</v>
      </c>
      <c r="M1260">
        <v>0</v>
      </c>
    </row>
    <row r="1261" spans="1:15" x14ac:dyDescent="0.2">
      <c r="A1261" t="s">
        <v>17543</v>
      </c>
      <c r="B1261" t="s">
        <v>3851</v>
      </c>
      <c r="C1261">
        <v>48.5</v>
      </c>
      <c r="D1261">
        <v>0</v>
      </c>
      <c r="E1261">
        <v>0</v>
      </c>
      <c r="F1261">
        <v>0</v>
      </c>
      <c r="G1261">
        <v>0</v>
      </c>
      <c r="H1261" s="45">
        <v>-6593.76</v>
      </c>
      <c r="I1261" t="s">
        <v>17222</v>
      </c>
      <c r="J1261" t="s">
        <v>190</v>
      </c>
      <c r="K1261">
        <v>0</v>
      </c>
      <c r="L1261" s="83">
        <v>43279</v>
      </c>
      <c r="M1261">
        <v>0</v>
      </c>
      <c r="N1261">
        <v>37598109</v>
      </c>
      <c r="O1261">
        <v>2046176</v>
      </c>
    </row>
    <row r="1262" spans="1:15" x14ac:dyDescent="0.2">
      <c r="A1262" t="s">
        <v>17544</v>
      </c>
      <c r="B1262" t="s">
        <v>1063</v>
      </c>
      <c r="C1262">
        <v>52.31</v>
      </c>
      <c r="D1262">
        <v>0</v>
      </c>
      <c r="E1262">
        <v>0</v>
      </c>
      <c r="F1262">
        <v>0</v>
      </c>
      <c r="G1262">
        <v>0</v>
      </c>
      <c r="H1262" s="45">
        <v>5437.43</v>
      </c>
      <c r="I1262" t="s">
        <v>17222</v>
      </c>
      <c r="J1262" t="s">
        <v>190</v>
      </c>
      <c r="K1262">
        <v>0</v>
      </c>
      <c r="L1262" s="83">
        <v>43279</v>
      </c>
      <c r="M1262">
        <v>0</v>
      </c>
      <c r="N1262" t="s">
        <v>177</v>
      </c>
      <c r="O1262" t="s">
        <v>17545</v>
      </c>
    </row>
    <row r="1263" spans="1:15" x14ac:dyDescent="0.2">
      <c r="A1263" t="s">
        <v>17546</v>
      </c>
      <c r="B1263" t="s">
        <v>11166</v>
      </c>
      <c r="C1263">
        <v>19.170000000000002</v>
      </c>
      <c r="D1263" s="45">
        <v>10337</v>
      </c>
      <c r="E1263" s="45">
        <v>198160.29</v>
      </c>
      <c r="F1263">
        <v>0.43</v>
      </c>
      <c r="G1263">
        <v>-81.569999999999993</v>
      </c>
      <c r="H1263">
        <v>-915.23</v>
      </c>
      <c r="I1263" t="s">
        <v>17222</v>
      </c>
      <c r="J1263" t="s">
        <v>190</v>
      </c>
      <c r="K1263">
        <v>31.29</v>
      </c>
      <c r="L1263" s="83">
        <v>43279</v>
      </c>
      <c r="M1263">
        <v>19.18</v>
      </c>
      <c r="N1263" t="s">
        <v>11229</v>
      </c>
      <c r="O1263" t="s">
        <v>11230</v>
      </c>
    </row>
    <row r="1264" spans="1:15" x14ac:dyDescent="0.2">
      <c r="A1264" t="s">
        <v>17547</v>
      </c>
      <c r="B1264" t="s">
        <v>1059</v>
      </c>
      <c r="C1264">
        <v>119.15</v>
      </c>
      <c r="D1264">
        <v>0</v>
      </c>
      <c r="E1264">
        <v>0</v>
      </c>
      <c r="F1264">
        <v>0</v>
      </c>
      <c r="G1264">
        <v>0</v>
      </c>
      <c r="H1264" s="45">
        <v>6999.35</v>
      </c>
      <c r="I1264" t="s">
        <v>17222</v>
      </c>
      <c r="J1264" t="s">
        <v>190</v>
      </c>
      <c r="K1264">
        <v>0</v>
      </c>
      <c r="L1264" s="83">
        <v>43279</v>
      </c>
      <c r="M1264">
        <v>0</v>
      </c>
      <c r="N1264">
        <v>911312106</v>
      </c>
      <c r="O1264">
        <v>2517382</v>
      </c>
    </row>
    <row r="1265" spans="1:15" x14ac:dyDescent="0.2">
      <c r="A1265" t="s">
        <v>17548</v>
      </c>
      <c r="B1265" t="s">
        <v>17549</v>
      </c>
      <c r="C1265">
        <v>19.25</v>
      </c>
      <c r="D1265">
        <v>0</v>
      </c>
      <c r="E1265">
        <v>0</v>
      </c>
      <c r="F1265">
        <v>0</v>
      </c>
      <c r="G1265">
        <v>0</v>
      </c>
      <c r="H1265" s="45">
        <v>4181.32</v>
      </c>
      <c r="I1265" t="s">
        <v>17222</v>
      </c>
      <c r="J1265" t="s">
        <v>190</v>
      </c>
      <c r="K1265">
        <v>0</v>
      </c>
      <c r="L1265" s="83">
        <v>43279</v>
      </c>
      <c r="M1265">
        <v>0</v>
      </c>
      <c r="N1265" t="s">
        <v>17550</v>
      </c>
      <c r="O1265">
        <v>2626664</v>
      </c>
    </row>
    <row r="1266" spans="1:15" x14ac:dyDescent="0.2">
      <c r="A1266" t="s">
        <v>17551</v>
      </c>
      <c r="B1266" t="s">
        <v>1046</v>
      </c>
      <c r="C1266">
        <v>8.2200000000000006</v>
      </c>
      <c r="D1266">
        <v>0</v>
      </c>
      <c r="E1266">
        <v>0</v>
      </c>
      <c r="F1266">
        <v>0</v>
      </c>
      <c r="G1266">
        <v>0</v>
      </c>
      <c r="H1266" s="45">
        <v>2402.59</v>
      </c>
      <c r="I1266" t="s">
        <v>17222</v>
      </c>
      <c r="J1266" t="s">
        <v>190</v>
      </c>
      <c r="K1266">
        <v>0</v>
      </c>
      <c r="L1266" s="83">
        <v>43279</v>
      </c>
      <c r="M1266">
        <v>0</v>
      </c>
      <c r="N1266">
        <v>724479100</v>
      </c>
      <c r="O1266">
        <v>2690506</v>
      </c>
    </row>
    <row r="1267" spans="1:15" x14ac:dyDescent="0.2">
      <c r="A1267" t="s">
        <v>17552</v>
      </c>
      <c r="B1267" t="s">
        <v>3914</v>
      </c>
      <c r="C1267">
        <v>24.15</v>
      </c>
      <c r="D1267">
        <v>0</v>
      </c>
      <c r="E1267">
        <v>0</v>
      </c>
      <c r="F1267">
        <v>0</v>
      </c>
      <c r="G1267">
        <v>0</v>
      </c>
      <c r="H1267" s="45">
        <v>-30330.54</v>
      </c>
      <c r="I1267" t="s">
        <v>15989</v>
      </c>
      <c r="J1267" t="s">
        <v>164</v>
      </c>
      <c r="K1267">
        <v>0</v>
      </c>
      <c r="L1267" s="83">
        <v>43279</v>
      </c>
      <c r="M1267">
        <v>0</v>
      </c>
      <c r="N1267">
        <v>128126109</v>
      </c>
      <c r="O1267">
        <v>2164700</v>
      </c>
    </row>
    <row r="1268" spans="1:15" x14ac:dyDescent="0.2">
      <c r="A1268" t="s">
        <v>17553</v>
      </c>
      <c r="B1268" t="s">
        <v>694</v>
      </c>
      <c r="C1268">
        <v>19.329999999999998</v>
      </c>
      <c r="D1268">
        <v>0</v>
      </c>
      <c r="E1268">
        <v>0</v>
      </c>
      <c r="F1268">
        <v>0</v>
      </c>
      <c r="G1268">
        <v>0</v>
      </c>
      <c r="H1268" s="45">
        <v>-2848.24</v>
      </c>
      <c r="I1268" t="s">
        <v>15989</v>
      </c>
      <c r="J1268" t="s">
        <v>200</v>
      </c>
      <c r="K1268">
        <v>0</v>
      </c>
      <c r="L1268" s="83">
        <v>43279</v>
      </c>
      <c r="M1268">
        <v>0</v>
      </c>
      <c r="N1268">
        <v>75896100</v>
      </c>
      <c r="O1268">
        <v>2085878</v>
      </c>
    </row>
    <row r="1269" spans="1:15" x14ac:dyDescent="0.2">
      <c r="A1269" t="s">
        <v>17554</v>
      </c>
      <c r="B1269" t="s">
        <v>706</v>
      </c>
      <c r="C1269">
        <v>57.7</v>
      </c>
      <c r="D1269">
        <v>0</v>
      </c>
      <c r="E1269">
        <v>0</v>
      </c>
      <c r="F1269">
        <v>0</v>
      </c>
      <c r="G1269">
        <v>0</v>
      </c>
      <c r="H1269" s="45">
        <v>-87437.34</v>
      </c>
      <c r="I1269" t="s">
        <v>15979</v>
      </c>
      <c r="J1269" t="s">
        <v>190</v>
      </c>
      <c r="K1269">
        <v>0</v>
      </c>
      <c r="L1269" s="83">
        <v>43279</v>
      </c>
      <c r="M1269">
        <v>0</v>
      </c>
      <c r="N1269">
        <v>393657101</v>
      </c>
      <c r="O1269">
        <v>2387530</v>
      </c>
    </row>
    <row r="1270" spans="1:15" x14ac:dyDescent="0.2">
      <c r="A1270" t="s">
        <v>17555</v>
      </c>
      <c r="B1270" t="s">
        <v>7529</v>
      </c>
      <c r="C1270">
        <v>42.85</v>
      </c>
      <c r="D1270">
        <v>0</v>
      </c>
      <c r="E1270">
        <v>0</v>
      </c>
      <c r="F1270">
        <v>0</v>
      </c>
      <c r="G1270">
        <v>0</v>
      </c>
      <c r="H1270" s="45">
        <v>7879.92</v>
      </c>
      <c r="I1270" t="s">
        <v>15989</v>
      </c>
      <c r="J1270" t="s">
        <v>188</v>
      </c>
      <c r="K1270">
        <v>0</v>
      </c>
      <c r="L1270" s="83">
        <v>43279</v>
      </c>
      <c r="M1270">
        <v>0</v>
      </c>
      <c r="N1270">
        <v>981811102</v>
      </c>
      <c r="O1270">
        <v>2981932</v>
      </c>
    </row>
    <row r="1271" spans="1:15" x14ac:dyDescent="0.2">
      <c r="A1271" t="s">
        <v>17526</v>
      </c>
      <c r="B1271" t="s">
        <v>1091</v>
      </c>
      <c r="C1271">
        <v>93.21</v>
      </c>
      <c r="D1271">
        <v>0</v>
      </c>
      <c r="E1271">
        <v>0</v>
      </c>
      <c r="F1271">
        <v>0</v>
      </c>
      <c r="G1271">
        <v>0</v>
      </c>
      <c r="H1271" s="45">
        <v>4515.49</v>
      </c>
      <c r="I1271" t="s">
        <v>17222</v>
      </c>
      <c r="J1271" t="s">
        <v>190</v>
      </c>
      <c r="K1271">
        <v>0</v>
      </c>
      <c r="L1271" s="83">
        <v>43278</v>
      </c>
      <c r="M1271">
        <v>0</v>
      </c>
      <c r="N1271" t="s">
        <v>1384</v>
      </c>
      <c r="O1271">
        <v>2562490</v>
      </c>
    </row>
    <row r="1272" spans="1:15" x14ac:dyDescent="0.2">
      <c r="A1272" t="s">
        <v>17527</v>
      </c>
      <c r="B1272" t="s">
        <v>3583</v>
      </c>
      <c r="C1272">
        <v>72.09</v>
      </c>
      <c r="D1272">
        <v>0</v>
      </c>
      <c r="E1272">
        <v>0</v>
      </c>
      <c r="F1272">
        <v>0</v>
      </c>
      <c r="G1272">
        <v>0</v>
      </c>
      <c r="H1272" s="45">
        <v>-7889.1</v>
      </c>
      <c r="I1272" t="s">
        <v>17222</v>
      </c>
      <c r="J1272" t="s">
        <v>190</v>
      </c>
      <c r="K1272">
        <v>0</v>
      </c>
      <c r="L1272" s="83">
        <v>43278</v>
      </c>
      <c r="M1272">
        <v>0</v>
      </c>
      <c r="N1272">
        <v>8073108</v>
      </c>
      <c r="O1272" t="s">
        <v>3591</v>
      </c>
    </row>
    <row r="1273" spans="1:15" x14ac:dyDescent="0.2">
      <c r="A1273" t="s">
        <v>17528</v>
      </c>
      <c r="B1273" t="s">
        <v>17529</v>
      </c>
      <c r="C1273">
        <v>8.85</v>
      </c>
      <c r="D1273">
        <v>0</v>
      </c>
      <c r="E1273">
        <v>0</v>
      </c>
      <c r="F1273">
        <v>0</v>
      </c>
      <c r="G1273">
        <v>0</v>
      </c>
      <c r="H1273">
        <v>442.53</v>
      </c>
      <c r="I1273" t="s">
        <v>17222</v>
      </c>
      <c r="J1273" t="s">
        <v>190</v>
      </c>
      <c r="K1273">
        <v>0</v>
      </c>
      <c r="L1273" s="83">
        <v>43278</v>
      </c>
      <c r="M1273">
        <v>0</v>
      </c>
      <c r="N1273">
        <v>629156407</v>
      </c>
      <c r="O1273">
        <v>2618069</v>
      </c>
    </row>
    <row r="1274" spans="1:15" x14ac:dyDescent="0.2">
      <c r="A1274" t="s">
        <v>17530</v>
      </c>
      <c r="B1274" t="s">
        <v>4662</v>
      </c>
      <c r="C1274">
        <v>59.05</v>
      </c>
      <c r="D1274">
        <v>0</v>
      </c>
      <c r="E1274">
        <v>0</v>
      </c>
      <c r="F1274">
        <v>0</v>
      </c>
      <c r="G1274">
        <v>0</v>
      </c>
      <c r="H1274" s="45">
        <v>1887.45</v>
      </c>
      <c r="I1274" t="s">
        <v>17222</v>
      </c>
      <c r="J1274" t="s">
        <v>190</v>
      </c>
      <c r="K1274">
        <v>0</v>
      </c>
      <c r="L1274" s="83">
        <v>43278</v>
      </c>
      <c r="M1274">
        <v>0</v>
      </c>
      <c r="N1274" t="s">
        <v>4826</v>
      </c>
      <c r="O1274">
        <v>2416973</v>
      </c>
    </row>
    <row r="1275" spans="1:15" x14ac:dyDescent="0.2">
      <c r="A1275" t="s">
        <v>17531</v>
      </c>
      <c r="B1275" t="s">
        <v>17532</v>
      </c>
      <c r="C1275">
        <v>13.8</v>
      </c>
      <c r="D1275" s="45">
        <v>1232</v>
      </c>
      <c r="E1275" s="45">
        <v>17001.599999999999</v>
      </c>
      <c r="F1275">
        <v>0.04</v>
      </c>
      <c r="G1275">
        <v>509.24</v>
      </c>
      <c r="H1275">
        <v>-678.59</v>
      </c>
      <c r="I1275" t="s">
        <v>17222</v>
      </c>
      <c r="J1275" t="s">
        <v>190</v>
      </c>
      <c r="K1275">
        <v>5.36</v>
      </c>
      <c r="L1275" s="83">
        <v>43278</v>
      </c>
      <c r="M1275">
        <v>13.34</v>
      </c>
      <c r="N1275">
        <v>350392106</v>
      </c>
      <c r="O1275" t="s">
        <v>17533</v>
      </c>
    </row>
    <row r="1276" spans="1:15" x14ac:dyDescent="0.2">
      <c r="A1276" t="s">
        <v>17534</v>
      </c>
      <c r="B1276" t="s">
        <v>10035</v>
      </c>
      <c r="C1276">
        <v>43.25</v>
      </c>
      <c r="D1276">
        <v>0</v>
      </c>
      <c r="E1276">
        <v>0</v>
      </c>
      <c r="F1276">
        <v>0</v>
      </c>
      <c r="G1276">
        <v>0</v>
      </c>
      <c r="H1276">
        <v>410.17</v>
      </c>
      <c r="I1276" t="s">
        <v>17222</v>
      </c>
      <c r="J1276" t="s">
        <v>190</v>
      </c>
      <c r="K1276">
        <v>0</v>
      </c>
      <c r="L1276" s="83">
        <v>43278</v>
      </c>
      <c r="M1276">
        <v>0</v>
      </c>
      <c r="N1276">
        <v>550819106</v>
      </c>
      <c r="O1276">
        <v>2534671</v>
      </c>
    </row>
    <row r="1277" spans="1:15" x14ac:dyDescent="0.2">
      <c r="A1277" t="s">
        <v>17535</v>
      </c>
      <c r="B1277" t="s">
        <v>2684</v>
      </c>
      <c r="C1277">
        <v>99.92</v>
      </c>
      <c r="D1277">
        <v>0</v>
      </c>
      <c r="E1277">
        <v>0</v>
      </c>
      <c r="F1277">
        <v>0</v>
      </c>
      <c r="G1277">
        <v>0</v>
      </c>
      <c r="H1277" s="45">
        <v>1954.32</v>
      </c>
      <c r="I1277" t="s">
        <v>17222</v>
      </c>
      <c r="J1277" t="s">
        <v>190</v>
      </c>
      <c r="K1277">
        <v>0</v>
      </c>
      <c r="L1277" s="83">
        <v>43278</v>
      </c>
      <c r="M1277">
        <v>0</v>
      </c>
      <c r="N1277">
        <v>983793100</v>
      </c>
      <c r="O1277" t="s">
        <v>2806</v>
      </c>
    </row>
    <row r="1278" spans="1:15" x14ac:dyDescent="0.2">
      <c r="A1278" t="s">
        <v>17536</v>
      </c>
      <c r="B1278" t="s">
        <v>15935</v>
      </c>
      <c r="C1278">
        <v>163.59</v>
      </c>
      <c r="D1278">
        <v>0</v>
      </c>
      <c r="E1278">
        <v>0</v>
      </c>
      <c r="F1278">
        <v>0</v>
      </c>
      <c r="G1278">
        <v>0</v>
      </c>
      <c r="H1278" s="45">
        <v>15208.75</v>
      </c>
      <c r="I1278" t="s">
        <v>15979</v>
      </c>
      <c r="J1278" t="s">
        <v>164</v>
      </c>
      <c r="K1278">
        <v>0</v>
      </c>
      <c r="L1278" s="83">
        <v>43278</v>
      </c>
      <c r="M1278">
        <v>0</v>
      </c>
      <c r="N1278" t="s">
        <v>177</v>
      </c>
      <c r="O1278" t="s">
        <v>15938</v>
      </c>
    </row>
    <row r="1279" spans="1:15" x14ac:dyDescent="0.2">
      <c r="A1279" t="s">
        <v>17537</v>
      </c>
      <c r="B1279" t="s">
        <v>11906</v>
      </c>
      <c r="C1279">
        <v>26.55</v>
      </c>
      <c r="D1279">
        <v>0</v>
      </c>
      <c r="E1279">
        <v>0</v>
      </c>
      <c r="F1279">
        <v>0</v>
      </c>
      <c r="G1279">
        <v>0</v>
      </c>
      <c r="H1279" s="45">
        <v>35214.32</v>
      </c>
      <c r="I1279" t="s">
        <v>15979</v>
      </c>
      <c r="J1279" t="s">
        <v>190</v>
      </c>
      <c r="K1279">
        <v>0</v>
      </c>
      <c r="L1279" s="83">
        <v>43278</v>
      </c>
      <c r="M1279">
        <v>0</v>
      </c>
      <c r="N1279" t="s">
        <v>11912</v>
      </c>
      <c r="O1279" t="s">
        <v>11913</v>
      </c>
    </row>
    <row r="1280" spans="1:15" x14ac:dyDescent="0.2">
      <c r="A1280" t="s">
        <v>17538</v>
      </c>
      <c r="B1280" t="s">
        <v>9218</v>
      </c>
      <c r="C1280">
        <v>27.24</v>
      </c>
      <c r="D1280">
        <v>0</v>
      </c>
      <c r="E1280">
        <v>0</v>
      </c>
      <c r="F1280">
        <v>0</v>
      </c>
      <c r="G1280">
        <v>0</v>
      </c>
      <c r="H1280" s="45">
        <v>23774.32</v>
      </c>
      <c r="I1280" t="s">
        <v>15979</v>
      </c>
      <c r="J1280" t="s">
        <v>200</v>
      </c>
      <c r="K1280">
        <v>0</v>
      </c>
      <c r="L1280" s="83">
        <v>43278</v>
      </c>
      <c r="M1280">
        <v>0</v>
      </c>
      <c r="N1280" t="s">
        <v>9222</v>
      </c>
      <c r="O1280">
        <v>2485070</v>
      </c>
    </row>
    <row r="1281" spans="1:15" x14ac:dyDescent="0.2">
      <c r="A1281" t="s">
        <v>17539</v>
      </c>
      <c r="B1281" t="s">
        <v>696</v>
      </c>
      <c r="C1281">
        <v>96.51</v>
      </c>
      <c r="D1281">
        <v>0</v>
      </c>
      <c r="E1281">
        <v>0</v>
      </c>
      <c r="F1281">
        <v>0</v>
      </c>
      <c r="G1281">
        <v>0</v>
      </c>
      <c r="H1281" s="45">
        <v>-113112.77</v>
      </c>
      <c r="I1281" t="s">
        <v>15979</v>
      </c>
      <c r="J1281" t="s">
        <v>164</v>
      </c>
      <c r="K1281">
        <v>0</v>
      </c>
      <c r="L1281" s="83">
        <v>43278</v>
      </c>
      <c r="M1281">
        <v>0</v>
      </c>
      <c r="N1281" t="s">
        <v>697</v>
      </c>
      <c r="O1281">
        <v>2002554</v>
      </c>
    </row>
    <row r="1282" spans="1:15" x14ac:dyDescent="0.2">
      <c r="A1282" t="s">
        <v>17540</v>
      </c>
      <c r="B1282" t="s">
        <v>17541</v>
      </c>
      <c r="C1282">
        <v>22.85</v>
      </c>
      <c r="D1282" s="45">
        <v>10000</v>
      </c>
      <c r="E1282" s="45">
        <v>228500</v>
      </c>
      <c r="F1282">
        <v>0.5</v>
      </c>
      <c r="G1282" s="45">
        <v>4300</v>
      </c>
      <c r="H1282" s="45">
        <v>-18836.36</v>
      </c>
      <c r="I1282" t="s">
        <v>210</v>
      </c>
      <c r="J1282" t="s">
        <v>448</v>
      </c>
      <c r="K1282">
        <v>0</v>
      </c>
      <c r="L1282" s="83">
        <v>43278</v>
      </c>
      <c r="M1282">
        <v>20.72</v>
      </c>
      <c r="N1282" t="s">
        <v>177</v>
      </c>
      <c r="O1282" t="s">
        <v>17542</v>
      </c>
    </row>
    <row r="1283" spans="1:15" x14ac:dyDescent="0.2">
      <c r="A1283" t="s">
        <v>17516</v>
      </c>
      <c r="B1283" t="s">
        <v>8617</v>
      </c>
      <c r="C1283">
        <v>26.905000000000001</v>
      </c>
      <c r="D1283">
        <v>0</v>
      </c>
      <c r="E1283">
        <v>0</v>
      </c>
      <c r="F1283">
        <v>0</v>
      </c>
      <c r="G1283">
        <v>0</v>
      </c>
      <c r="H1283" s="45">
        <v>5040.45</v>
      </c>
      <c r="I1283" t="s">
        <v>17222</v>
      </c>
      <c r="J1283" t="s">
        <v>190</v>
      </c>
      <c r="K1283">
        <v>0</v>
      </c>
      <c r="L1283" s="83">
        <v>43277</v>
      </c>
      <c r="M1283">
        <v>0</v>
      </c>
      <c r="N1283" t="s">
        <v>8650</v>
      </c>
      <c r="O1283" t="s">
        <v>8651</v>
      </c>
    </row>
    <row r="1284" spans="1:15" x14ac:dyDescent="0.2">
      <c r="A1284" t="s">
        <v>17517</v>
      </c>
      <c r="B1284" t="s">
        <v>10090</v>
      </c>
      <c r="C1284">
        <v>19.8</v>
      </c>
      <c r="D1284">
        <v>0</v>
      </c>
      <c r="E1284">
        <v>0</v>
      </c>
      <c r="F1284">
        <v>0</v>
      </c>
      <c r="G1284">
        <v>0</v>
      </c>
      <c r="H1284">
        <v>714.87</v>
      </c>
      <c r="I1284" t="s">
        <v>17222</v>
      </c>
      <c r="J1284" t="s">
        <v>190</v>
      </c>
      <c r="K1284">
        <v>0</v>
      </c>
      <c r="L1284" s="83">
        <v>43277</v>
      </c>
      <c r="M1284">
        <v>0</v>
      </c>
      <c r="N1284" t="s">
        <v>10137</v>
      </c>
      <c r="O1284" t="s">
        <v>10138</v>
      </c>
    </row>
    <row r="1285" spans="1:15" x14ac:dyDescent="0.2">
      <c r="A1285" t="s">
        <v>17518</v>
      </c>
      <c r="B1285" t="s">
        <v>17519</v>
      </c>
      <c r="C1285">
        <v>6.63</v>
      </c>
      <c r="D1285">
        <v>0</v>
      </c>
      <c r="E1285">
        <v>0</v>
      </c>
      <c r="F1285">
        <v>0</v>
      </c>
      <c r="G1285">
        <v>0</v>
      </c>
      <c r="H1285" s="45">
        <v>2069.25</v>
      </c>
      <c r="I1285" t="s">
        <v>17222</v>
      </c>
      <c r="J1285" t="s">
        <v>190</v>
      </c>
      <c r="K1285">
        <v>0</v>
      </c>
      <c r="L1285" s="83">
        <v>43277</v>
      </c>
      <c r="M1285">
        <v>0</v>
      </c>
      <c r="N1285" t="s">
        <v>17520</v>
      </c>
      <c r="O1285" t="s">
        <v>17521</v>
      </c>
    </row>
    <row r="1286" spans="1:15" x14ac:dyDescent="0.2">
      <c r="A1286" t="s">
        <v>17522</v>
      </c>
      <c r="B1286" t="s">
        <v>14993</v>
      </c>
      <c r="C1286">
        <v>23.504999999999999</v>
      </c>
      <c r="D1286">
        <v>0</v>
      </c>
      <c r="E1286">
        <v>0</v>
      </c>
      <c r="F1286">
        <v>0</v>
      </c>
      <c r="G1286">
        <v>0</v>
      </c>
      <c r="H1286" s="45">
        <v>3263.45</v>
      </c>
      <c r="I1286" t="s">
        <v>17222</v>
      </c>
      <c r="J1286" t="s">
        <v>190</v>
      </c>
      <c r="K1286">
        <v>0</v>
      </c>
      <c r="L1286" s="83">
        <v>43277</v>
      </c>
      <c r="M1286">
        <v>0</v>
      </c>
      <c r="N1286" t="s">
        <v>15007</v>
      </c>
      <c r="O1286" t="s">
        <v>15008</v>
      </c>
    </row>
    <row r="1287" spans="1:15" x14ac:dyDescent="0.2">
      <c r="A1287" t="s">
        <v>17523</v>
      </c>
      <c r="B1287" t="s">
        <v>711</v>
      </c>
      <c r="C1287">
        <v>81.98</v>
      </c>
      <c r="D1287">
        <v>0</v>
      </c>
      <c r="E1287">
        <v>0</v>
      </c>
      <c r="F1287">
        <v>0</v>
      </c>
      <c r="G1287">
        <v>0</v>
      </c>
      <c r="H1287" s="45">
        <v>-6592.94</v>
      </c>
      <c r="I1287" t="s">
        <v>17222</v>
      </c>
      <c r="J1287" t="s">
        <v>190</v>
      </c>
      <c r="K1287">
        <v>0</v>
      </c>
      <c r="L1287" s="83">
        <v>43277</v>
      </c>
      <c r="M1287">
        <v>0</v>
      </c>
      <c r="N1287">
        <v>553530106</v>
      </c>
      <c r="O1287">
        <v>2567655</v>
      </c>
    </row>
    <row r="1288" spans="1:15" x14ac:dyDescent="0.2">
      <c r="A1288" t="s">
        <v>17524</v>
      </c>
      <c r="B1288" t="s">
        <v>3914</v>
      </c>
      <c r="C1288">
        <v>24.15</v>
      </c>
      <c r="D1288">
        <v>0</v>
      </c>
      <c r="E1288">
        <v>0</v>
      </c>
      <c r="F1288">
        <v>0</v>
      </c>
      <c r="G1288">
        <v>0</v>
      </c>
      <c r="H1288" s="45">
        <v>-3389.08</v>
      </c>
      <c r="I1288" t="s">
        <v>15979</v>
      </c>
      <c r="J1288" t="s">
        <v>164</v>
      </c>
      <c r="K1288">
        <v>0</v>
      </c>
      <c r="L1288" s="83">
        <v>43277</v>
      </c>
      <c r="M1288">
        <v>0</v>
      </c>
      <c r="N1288">
        <v>128126109</v>
      </c>
      <c r="O1288">
        <v>2164700</v>
      </c>
    </row>
    <row r="1289" spans="1:15" x14ac:dyDescent="0.2">
      <c r="A1289" t="s">
        <v>17525</v>
      </c>
      <c r="B1289" t="s">
        <v>7516</v>
      </c>
      <c r="C1289">
        <v>44.68</v>
      </c>
      <c r="D1289">
        <v>0</v>
      </c>
      <c r="E1289">
        <v>0</v>
      </c>
      <c r="F1289">
        <v>0</v>
      </c>
      <c r="G1289">
        <v>0</v>
      </c>
      <c r="H1289" s="45">
        <v>-17879.57</v>
      </c>
      <c r="I1289" t="s">
        <v>15979</v>
      </c>
      <c r="J1289" t="s">
        <v>235</v>
      </c>
      <c r="K1289">
        <v>0</v>
      </c>
      <c r="L1289" s="83">
        <v>43277</v>
      </c>
      <c r="M1289">
        <v>0</v>
      </c>
      <c r="N1289">
        <v>370334104</v>
      </c>
      <c r="O1289">
        <v>2367026</v>
      </c>
    </row>
    <row r="1290" spans="1:15" x14ac:dyDescent="0.2">
      <c r="A1290" t="s">
        <v>17499</v>
      </c>
      <c r="B1290" t="s">
        <v>3583</v>
      </c>
      <c r="C1290">
        <v>72.09</v>
      </c>
      <c r="D1290">
        <v>0</v>
      </c>
      <c r="E1290">
        <v>0</v>
      </c>
      <c r="F1290">
        <v>0</v>
      </c>
      <c r="G1290">
        <v>0</v>
      </c>
      <c r="H1290" s="45">
        <v>73504.2</v>
      </c>
      <c r="I1290" t="s">
        <v>15979</v>
      </c>
      <c r="J1290" t="s">
        <v>190</v>
      </c>
      <c r="K1290">
        <v>0</v>
      </c>
      <c r="L1290" s="83">
        <v>43276</v>
      </c>
      <c r="M1290">
        <v>0</v>
      </c>
      <c r="N1290">
        <v>8073108</v>
      </c>
      <c r="O1290" t="s">
        <v>3591</v>
      </c>
    </row>
    <row r="1291" spans="1:15" x14ac:dyDescent="0.2">
      <c r="A1291" t="s">
        <v>17500</v>
      </c>
      <c r="B1291" t="s">
        <v>3795</v>
      </c>
      <c r="C1291">
        <v>51.26</v>
      </c>
      <c r="D1291">
        <v>0</v>
      </c>
      <c r="E1291">
        <v>0</v>
      </c>
      <c r="F1291">
        <v>0</v>
      </c>
      <c r="G1291">
        <v>0</v>
      </c>
      <c r="H1291" s="45">
        <v>-14518.82</v>
      </c>
      <c r="I1291" t="s">
        <v>15979</v>
      </c>
      <c r="J1291" t="s">
        <v>200</v>
      </c>
      <c r="K1291">
        <v>0</v>
      </c>
      <c r="L1291" s="83">
        <v>43276</v>
      </c>
      <c r="M1291">
        <v>0</v>
      </c>
      <c r="N1291">
        <v>526057104</v>
      </c>
      <c r="O1291">
        <v>2511920</v>
      </c>
    </row>
    <row r="1292" spans="1:15" x14ac:dyDescent="0.2">
      <c r="A1292" t="s">
        <v>17501</v>
      </c>
      <c r="B1292" t="s">
        <v>17502</v>
      </c>
      <c r="C1292">
        <v>9.17</v>
      </c>
      <c r="D1292">
        <v>0</v>
      </c>
      <c r="E1292">
        <v>0</v>
      </c>
      <c r="F1292">
        <v>0</v>
      </c>
      <c r="G1292">
        <v>0</v>
      </c>
      <c r="H1292" s="45">
        <v>2367.56</v>
      </c>
      <c r="I1292" t="s">
        <v>17222</v>
      </c>
      <c r="J1292" t="s">
        <v>190</v>
      </c>
      <c r="K1292">
        <v>0</v>
      </c>
      <c r="L1292" s="83">
        <v>43276</v>
      </c>
      <c r="M1292">
        <v>0</v>
      </c>
      <c r="N1292" t="s">
        <v>17503</v>
      </c>
      <c r="O1292" t="s">
        <v>17504</v>
      </c>
    </row>
    <row r="1293" spans="1:15" x14ac:dyDescent="0.2">
      <c r="A1293" t="s">
        <v>17505</v>
      </c>
      <c r="B1293" t="s">
        <v>17506</v>
      </c>
      <c r="C1293">
        <v>21.55</v>
      </c>
      <c r="D1293">
        <v>0</v>
      </c>
      <c r="E1293">
        <v>0</v>
      </c>
      <c r="F1293">
        <v>0</v>
      </c>
      <c r="G1293">
        <v>0</v>
      </c>
      <c r="H1293" s="45">
        <v>-7717.3</v>
      </c>
      <c r="I1293" t="s">
        <v>17222</v>
      </c>
      <c r="J1293" t="s">
        <v>190</v>
      </c>
      <c r="K1293">
        <v>0</v>
      </c>
      <c r="L1293" s="83">
        <v>43276</v>
      </c>
      <c r="M1293">
        <v>0</v>
      </c>
      <c r="N1293">
        <v>293389102</v>
      </c>
      <c r="O1293">
        <v>2316103</v>
      </c>
    </row>
    <row r="1294" spans="1:15" x14ac:dyDescent="0.2">
      <c r="A1294" t="s">
        <v>17507</v>
      </c>
      <c r="B1294" t="s">
        <v>3936</v>
      </c>
      <c r="C1294">
        <v>149.32</v>
      </c>
      <c r="D1294">
        <v>0</v>
      </c>
      <c r="E1294">
        <v>0</v>
      </c>
      <c r="F1294">
        <v>0</v>
      </c>
      <c r="G1294">
        <v>0</v>
      </c>
      <c r="H1294" s="45">
        <v>3873.58</v>
      </c>
      <c r="I1294" t="s">
        <v>17222</v>
      </c>
      <c r="J1294" t="s">
        <v>190</v>
      </c>
      <c r="K1294">
        <v>0</v>
      </c>
      <c r="L1294" s="83">
        <v>43276</v>
      </c>
      <c r="M1294">
        <v>0</v>
      </c>
      <c r="N1294">
        <v>911363109</v>
      </c>
      <c r="O1294">
        <v>2134781</v>
      </c>
    </row>
    <row r="1295" spans="1:15" x14ac:dyDescent="0.2">
      <c r="A1295" t="s">
        <v>17508</v>
      </c>
      <c r="B1295" t="s">
        <v>11353</v>
      </c>
      <c r="C1295">
        <v>12.74</v>
      </c>
      <c r="D1295">
        <v>0</v>
      </c>
      <c r="E1295">
        <v>0</v>
      </c>
      <c r="F1295">
        <v>0</v>
      </c>
      <c r="G1295">
        <v>0</v>
      </c>
      <c r="H1295" s="45">
        <v>2699.3</v>
      </c>
      <c r="I1295" t="s">
        <v>17222</v>
      </c>
      <c r="J1295" t="s">
        <v>190</v>
      </c>
      <c r="K1295">
        <v>0</v>
      </c>
      <c r="L1295" s="83">
        <v>43276</v>
      </c>
      <c r="M1295">
        <v>0</v>
      </c>
      <c r="N1295" t="s">
        <v>11395</v>
      </c>
      <c r="O1295" t="s">
        <v>11396</v>
      </c>
    </row>
    <row r="1296" spans="1:15" x14ac:dyDescent="0.2">
      <c r="A1296" t="s">
        <v>17509</v>
      </c>
      <c r="B1296" t="s">
        <v>15258</v>
      </c>
      <c r="C1296">
        <v>25.01</v>
      </c>
      <c r="D1296">
        <v>0</v>
      </c>
      <c r="E1296">
        <v>0</v>
      </c>
      <c r="F1296">
        <v>0</v>
      </c>
      <c r="G1296">
        <v>0</v>
      </c>
      <c r="H1296" s="45">
        <v>-2118.94</v>
      </c>
      <c r="I1296" t="s">
        <v>17222</v>
      </c>
      <c r="J1296" t="s">
        <v>190</v>
      </c>
      <c r="K1296">
        <v>0</v>
      </c>
      <c r="L1296" s="83">
        <v>43276</v>
      </c>
      <c r="M1296">
        <v>0</v>
      </c>
      <c r="N1296" t="s">
        <v>15273</v>
      </c>
      <c r="O1296" t="s">
        <v>15274</v>
      </c>
    </row>
    <row r="1297" spans="1:15" x14ac:dyDescent="0.2">
      <c r="A1297" t="s">
        <v>17510</v>
      </c>
      <c r="B1297" t="s">
        <v>10521</v>
      </c>
      <c r="C1297">
        <v>29.63</v>
      </c>
      <c r="D1297">
        <v>0</v>
      </c>
      <c r="E1297">
        <v>0</v>
      </c>
      <c r="F1297">
        <v>0</v>
      </c>
      <c r="G1297">
        <v>0</v>
      </c>
      <c r="H1297" s="45">
        <v>-2835.51</v>
      </c>
      <c r="I1297" t="s">
        <v>17222</v>
      </c>
      <c r="J1297" t="s">
        <v>190</v>
      </c>
      <c r="K1297">
        <v>0</v>
      </c>
      <c r="L1297" s="83">
        <v>43276</v>
      </c>
      <c r="M1297">
        <v>0</v>
      </c>
      <c r="N1297" t="s">
        <v>10546</v>
      </c>
      <c r="O1297" t="s">
        <v>10547</v>
      </c>
    </row>
    <row r="1298" spans="1:15" x14ac:dyDescent="0.2">
      <c r="A1298" t="s">
        <v>17511</v>
      </c>
      <c r="B1298" t="s">
        <v>137</v>
      </c>
      <c r="C1298">
        <v>38.14</v>
      </c>
      <c r="D1298">
        <v>0</v>
      </c>
      <c r="E1298">
        <v>0</v>
      </c>
      <c r="F1298">
        <v>0</v>
      </c>
      <c r="G1298">
        <v>0</v>
      </c>
      <c r="H1298" s="45">
        <v>1066.4000000000001</v>
      </c>
      <c r="I1298" t="s">
        <v>17222</v>
      </c>
      <c r="J1298" t="s">
        <v>190</v>
      </c>
      <c r="K1298">
        <v>0</v>
      </c>
      <c r="L1298" s="83">
        <v>43276</v>
      </c>
      <c r="M1298">
        <v>0</v>
      </c>
      <c r="N1298" t="s">
        <v>779</v>
      </c>
      <c r="O1298" t="s">
        <v>780</v>
      </c>
    </row>
    <row r="1299" spans="1:15" x14ac:dyDescent="0.2">
      <c r="A1299" t="s">
        <v>17512</v>
      </c>
      <c r="B1299" t="s">
        <v>17513</v>
      </c>
      <c r="C1299">
        <v>7.1550000000000002</v>
      </c>
      <c r="D1299">
        <v>0</v>
      </c>
      <c r="E1299">
        <v>0</v>
      </c>
      <c r="F1299">
        <v>0</v>
      </c>
      <c r="G1299">
        <v>0</v>
      </c>
      <c r="H1299" s="45">
        <v>-4954.0200000000004</v>
      </c>
      <c r="I1299" t="s">
        <v>17222</v>
      </c>
      <c r="J1299" t="s">
        <v>190</v>
      </c>
      <c r="K1299">
        <v>0</v>
      </c>
      <c r="L1299" s="83">
        <v>43276</v>
      </c>
      <c r="M1299">
        <v>0</v>
      </c>
      <c r="N1299" t="s">
        <v>177</v>
      </c>
      <c r="O1299" t="s">
        <v>17514</v>
      </c>
    </row>
    <row r="1300" spans="1:15" x14ac:dyDescent="0.2">
      <c r="A1300" t="s">
        <v>17515</v>
      </c>
      <c r="B1300" t="s">
        <v>17515</v>
      </c>
      <c r="C1300">
        <v>89.5</v>
      </c>
      <c r="D1300">
        <v>500</v>
      </c>
      <c r="E1300" s="45">
        <v>44750</v>
      </c>
      <c r="F1300">
        <v>0.1</v>
      </c>
      <c r="G1300" s="45">
        <v>11750</v>
      </c>
      <c r="H1300" s="45">
        <v>-6326</v>
      </c>
      <c r="I1300" t="s">
        <v>210</v>
      </c>
      <c r="J1300" t="s">
        <v>164</v>
      </c>
      <c r="K1300">
        <v>0</v>
      </c>
      <c r="L1300" s="83">
        <v>43276</v>
      </c>
      <c r="M1300">
        <v>102.15</v>
      </c>
    </row>
    <row r="1301" spans="1:15" x14ac:dyDescent="0.2">
      <c r="A1301" t="s">
        <v>17497</v>
      </c>
      <c r="B1301" t="s">
        <v>830</v>
      </c>
      <c r="C1301">
        <v>46.55</v>
      </c>
      <c r="D1301">
        <v>0</v>
      </c>
      <c r="E1301">
        <v>0</v>
      </c>
      <c r="F1301">
        <v>0</v>
      </c>
      <c r="G1301">
        <v>0</v>
      </c>
      <c r="H1301">
        <v>-294.2</v>
      </c>
      <c r="I1301" t="s">
        <v>17222</v>
      </c>
      <c r="J1301" t="s">
        <v>190</v>
      </c>
      <c r="K1301">
        <v>0</v>
      </c>
      <c r="L1301" s="83">
        <v>43273</v>
      </c>
      <c r="M1301">
        <v>0</v>
      </c>
      <c r="N1301">
        <v>887389104</v>
      </c>
      <c r="O1301">
        <v>2892807</v>
      </c>
    </row>
    <row r="1302" spans="1:15" x14ac:dyDescent="0.2">
      <c r="A1302" t="s">
        <v>17498</v>
      </c>
      <c r="B1302" t="s">
        <v>3778</v>
      </c>
      <c r="C1302">
        <v>138.46</v>
      </c>
      <c r="D1302">
        <v>0</v>
      </c>
      <c r="E1302">
        <v>0</v>
      </c>
      <c r="F1302">
        <v>0</v>
      </c>
      <c r="G1302">
        <v>0</v>
      </c>
      <c r="H1302" s="45">
        <v>13178.48</v>
      </c>
      <c r="I1302" t="s">
        <v>15989</v>
      </c>
      <c r="J1302" t="s">
        <v>164</v>
      </c>
      <c r="K1302">
        <v>0</v>
      </c>
      <c r="L1302" s="83">
        <v>43273</v>
      </c>
      <c r="M1302">
        <v>0</v>
      </c>
      <c r="N1302">
        <v>756577102</v>
      </c>
      <c r="O1302">
        <v>2447218</v>
      </c>
    </row>
    <row r="1303" spans="1:15" x14ac:dyDescent="0.2">
      <c r="A1303" t="s">
        <v>17489</v>
      </c>
      <c r="B1303" t="s">
        <v>524</v>
      </c>
      <c r="C1303">
        <v>89.08</v>
      </c>
      <c r="D1303">
        <v>0</v>
      </c>
      <c r="E1303">
        <v>0</v>
      </c>
      <c r="F1303">
        <v>0</v>
      </c>
      <c r="G1303">
        <v>0</v>
      </c>
      <c r="H1303">
        <v>301.12</v>
      </c>
      <c r="I1303" t="s">
        <v>17222</v>
      </c>
      <c r="J1303" t="s">
        <v>190</v>
      </c>
      <c r="K1303">
        <v>0</v>
      </c>
      <c r="L1303" s="83">
        <v>43272</v>
      </c>
      <c r="M1303">
        <v>0</v>
      </c>
      <c r="N1303">
        <v>224399105</v>
      </c>
      <c r="O1303">
        <v>2231897</v>
      </c>
    </row>
    <row r="1304" spans="1:15" x14ac:dyDescent="0.2">
      <c r="A1304" t="s">
        <v>17490</v>
      </c>
      <c r="B1304" t="s">
        <v>13882</v>
      </c>
      <c r="C1304">
        <v>36.72</v>
      </c>
      <c r="D1304">
        <v>0</v>
      </c>
      <c r="E1304">
        <v>0</v>
      </c>
      <c r="F1304">
        <v>0</v>
      </c>
      <c r="G1304">
        <v>0</v>
      </c>
      <c r="H1304" s="45">
        <v>1056.1099999999999</v>
      </c>
      <c r="I1304" t="s">
        <v>17222</v>
      </c>
      <c r="J1304" t="s">
        <v>190</v>
      </c>
      <c r="K1304">
        <v>0</v>
      </c>
      <c r="L1304" s="83">
        <v>43272</v>
      </c>
      <c r="M1304">
        <v>0</v>
      </c>
      <c r="N1304" t="s">
        <v>177</v>
      </c>
      <c r="O1304" t="s">
        <v>13942</v>
      </c>
    </row>
    <row r="1305" spans="1:15" x14ac:dyDescent="0.2">
      <c r="A1305" t="s">
        <v>17491</v>
      </c>
      <c r="B1305" t="s">
        <v>142</v>
      </c>
      <c r="C1305">
        <v>59.87</v>
      </c>
      <c r="D1305">
        <v>0</v>
      </c>
      <c r="E1305">
        <v>0</v>
      </c>
      <c r="F1305">
        <v>0</v>
      </c>
      <c r="G1305">
        <v>0</v>
      </c>
      <c r="H1305">
        <v>-93.71</v>
      </c>
      <c r="I1305" t="s">
        <v>17222</v>
      </c>
      <c r="J1305" t="s">
        <v>190</v>
      </c>
      <c r="K1305">
        <v>0</v>
      </c>
      <c r="L1305" s="83">
        <v>43272</v>
      </c>
      <c r="M1305">
        <v>0</v>
      </c>
      <c r="N1305">
        <v>831865209</v>
      </c>
      <c r="O1305">
        <v>2816023</v>
      </c>
    </row>
    <row r="1306" spans="1:15" x14ac:dyDescent="0.2">
      <c r="A1306" t="s">
        <v>17492</v>
      </c>
      <c r="B1306" t="s">
        <v>1329</v>
      </c>
      <c r="C1306">
        <v>76.694999999999993</v>
      </c>
      <c r="D1306">
        <v>0</v>
      </c>
      <c r="E1306">
        <v>0</v>
      </c>
      <c r="F1306">
        <v>0</v>
      </c>
      <c r="G1306">
        <v>0</v>
      </c>
      <c r="H1306">
        <v>738.55</v>
      </c>
      <c r="I1306" t="s">
        <v>17222</v>
      </c>
      <c r="J1306" t="s">
        <v>190</v>
      </c>
      <c r="K1306">
        <v>0</v>
      </c>
      <c r="L1306" s="83">
        <v>43272</v>
      </c>
      <c r="M1306">
        <v>0</v>
      </c>
      <c r="N1306" t="s">
        <v>1544</v>
      </c>
      <c r="O1306" t="s">
        <v>1545</v>
      </c>
    </row>
    <row r="1307" spans="1:15" x14ac:dyDescent="0.2">
      <c r="A1307" t="s">
        <v>17493</v>
      </c>
      <c r="B1307" t="s">
        <v>828</v>
      </c>
      <c r="C1307">
        <v>38.630000000000003</v>
      </c>
      <c r="D1307">
        <v>0</v>
      </c>
      <c r="E1307">
        <v>0</v>
      </c>
      <c r="F1307">
        <v>0</v>
      </c>
      <c r="G1307">
        <v>-222.5</v>
      </c>
      <c r="H1307" s="45">
        <v>4465.75</v>
      </c>
      <c r="I1307" t="s">
        <v>17222</v>
      </c>
      <c r="J1307" t="s">
        <v>190</v>
      </c>
      <c r="K1307">
        <v>1.52</v>
      </c>
      <c r="L1307" s="83">
        <v>43272</v>
      </c>
      <c r="M1307">
        <v>0</v>
      </c>
      <c r="N1307">
        <v>489170100</v>
      </c>
      <c r="O1307">
        <v>2488121</v>
      </c>
    </row>
    <row r="1308" spans="1:15" x14ac:dyDescent="0.2">
      <c r="A1308" t="s">
        <v>17494</v>
      </c>
      <c r="B1308" t="s">
        <v>2705</v>
      </c>
      <c r="C1308">
        <v>22.574999999999999</v>
      </c>
      <c r="D1308">
        <v>0</v>
      </c>
      <c r="E1308">
        <v>0</v>
      </c>
      <c r="F1308">
        <v>0</v>
      </c>
      <c r="G1308">
        <v>0</v>
      </c>
      <c r="H1308" s="45">
        <v>3696.18</v>
      </c>
      <c r="I1308" t="s">
        <v>17222</v>
      </c>
      <c r="J1308" t="s">
        <v>190</v>
      </c>
      <c r="K1308">
        <v>0</v>
      </c>
      <c r="L1308" s="83">
        <v>43272</v>
      </c>
      <c r="M1308">
        <v>0</v>
      </c>
      <c r="N1308">
        <v>458665304</v>
      </c>
      <c r="O1308" t="s">
        <v>2799</v>
      </c>
    </row>
    <row r="1309" spans="1:15" x14ac:dyDescent="0.2">
      <c r="A1309" t="s">
        <v>17495</v>
      </c>
      <c r="B1309" t="s">
        <v>17496</v>
      </c>
      <c r="C1309">
        <v>12.55</v>
      </c>
      <c r="D1309" s="45">
        <v>14236</v>
      </c>
      <c r="E1309" s="45">
        <v>178661.8</v>
      </c>
      <c r="F1309">
        <v>0.39</v>
      </c>
      <c r="G1309" s="45">
        <v>1471.18</v>
      </c>
      <c r="H1309" s="45">
        <v>-9381.93</v>
      </c>
      <c r="I1309" t="s">
        <v>17222</v>
      </c>
      <c r="J1309" t="s">
        <v>190</v>
      </c>
      <c r="K1309">
        <v>2.4</v>
      </c>
      <c r="L1309" s="83">
        <v>43272</v>
      </c>
      <c r="M1309">
        <v>12.89</v>
      </c>
      <c r="N1309">
        <v>368678108</v>
      </c>
      <c r="O1309">
        <v>2575045</v>
      </c>
    </row>
    <row r="1310" spans="1:15" x14ac:dyDescent="0.2">
      <c r="A1310" t="s">
        <v>17471</v>
      </c>
      <c r="B1310" t="s">
        <v>7887</v>
      </c>
      <c r="C1310">
        <v>355.92</v>
      </c>
      <c r="D1310">
        <v>0</v>
      </c>
      <c r="E1310">
        <v>0</v>
      </c>
      <c r="F1310">
        <v>0</v>
      </c>
      <c r="G1310">
        <v>0</v>
      </c>
      <c r="H1310">
        <v>397.74</v>
      </c>
      <c r="I1310" t="s">
        <v>17222</v>
      </c>
      <c r="J1310" t="s">
        <v>190</v>
      </c>
      <c r="K1310">
        <v>0</v>
      </c>
      <c r="L1310" s="83">
        <v>43271</v>
      </c>
      <c r="M1310">
        <v>0</v>
      </c>
      <c r="N1310">
        <v>97023105</v>
      </c>
      <c r="O1310">
        <v>2108601</v>
      </c>
    </row>
    <row r="1311" spans="1:15" x14ac:dyDescent="0.2">
      <c r="A1311" t="s">
        <v>17472</v>
      </c>
      <c r="B1311" t="s">
        <v>4324</v>
      </c>
      <c r="C1311">
        <v>17.399999999999999</v>
      </c>
      <c r="D1311">
        <v>0</v>
      </c>
      <c r="E1311">
        <v>0</v>
      </c>
      <c r="F1311">
        <v>0</v>
      </c>
      <c r="G1311">
        <v>0</v>
      </c>
      <c r="H1311" s="45">
        <v>1173.08</v>
      </c>
      <c r="I1311" t="s">
        <v>17222</v>
      </c>
      <c r="J1311" t="s">
        <v>190</v>
      </c>
      <c r="K1311">
        <v>0</v>
      </c>
      <c r="L1311" s="83">
        <v>43271</v>
      </c>
      <c r="M1311">
        <v>0</v>
      </c>
      <c r="N1311" s="84">
        <v>2.2281999999999999E+106</v>
      </c>
      <c r="O1311">
        <v>2255778</v>
      </c>
    </row>
    <row r="1312" spans="1:15" x14ac:dyDescent="0.2">
      <c r="A1312" t="s">
        <v>17473</v>
      </c>
      <c r="B1312" t="s">
        <v>466</v>
      </c>
      <c r="C1312">
        <v>81.42</v>
      </c>
      <c r="D1312">
        <v>0</v>
      </c>
      <c r="E1312">
        <v>0</v>
      </c>
      <c r="F1312">
        <v>0</v>
      </c>
      <c r="G1312">
        <v>0</v>
      </c>
      <c r="H1312" s="45">
        <v>-1821.06</v>
      </c>
      <c r="I1312" t="s">
        <v>17222</v>
      </c>
      <c r="J1312" t="s">
        <v>190</v>
      </c>
      <c r="K1312">
        <v>0</v>
      </c>
      <c r="L1312" s="83">
        <v>43271</v>
      </c>
      <c r="M1312">
        <v>0</v>
      </c>
      <c r="N1312">
        <v>260003108</v>
      </c>
      <c r="O1312">
        <v>2278407</v>
      </c>
    </row>
    <row r="1313" spans="1:15" x14ac:dyDescent="0.2">
      <c r="A1313" t="s">
        <v>17474</v>
      </c>
      <c r="B1313" t="s">
        <v>17475</v>
      </c>
      <c r="C1313">
        <v>36.21</v>
      </c>
      <c r="D1313">
        <v>0</v>
      </c>
      <c r="E1313">
        <v>0</v>
      </c>
      <c r="F1313">
        <v>0</v>
      </c>
      <c r="G1313">
        <v>0</v>
      </c>
      <c r="H1313" s="45">
        <v>-1080.21</v>
      </c>
      <c r="I1313" t="s">
        <v>17222</v>
      </c>
      <c r="J1313" t="s">
        <v>190</v>
      </c>
      <c r="K1313">
        <v>0</v>
      </c>
      <c r="L1313" s="83">
        <v>43271</v>
      </c>
      <c r="M1313">
        <v>0</v>
      </c>
      <c r="N1313">
        <v>383082104</v>
      </c>
      <c r="O1313">
        <v>2379281</v>
      </c>
    </row>
    <row r="1314" spans="1:15" x14ac:dyDescent="0.2">
      <c r="A1314" t="s">
        <v>17476</v>
      </c>
      <c r="B1314" t="s">
        <v>2213</v>
      </c>
      <c r="C1314">
        <v>58.57</v>
      </c>
      <c r="D1314">
        <v>0</v>
      </c>
      <c r="E1314">
        <v>0</v>
      </c>
      <c r="F1314">
        <v>0</v>
      </c>
      <c r="G1314">
        <v>0</v>
      </c>
      <c r="H1314" s="45">
        <v>-3417.6</v>
      </c>
      <c r="I1314" t="s">
        <v>17222</v>
      </c>
      <c r="J1314" t="s">
        <v>190</v>
      </c>
      <c r="K1314">
        <v>0</v>
      </c>
      <c r="L1314" s="83">
        <v>43271</v>
      </c>
      <c r="M1314">
        <v>0</v>
      </c>
      <c r="N1314" t="s">
        <v>2264</v>
      </c>
      <c r="O1314" t="s">
        <v>2265</v>
      </c>
    </row>
    <row r="1315" spans="1:15" x14ac:dyDescent="0.2">
      <c r="A1315" t="s">
        <v>17477</v>
      </c>
      <c r="B1315" t="s">
        <v>468</v>
      </c>
      <c r="C1315">
        <v>172.51</v>
      </c>
      <c r="D1315">
        <v>0</v>
      </c>
      <c r="E1315">
        <v>0</v>
      </c>
      <c r="F1315">
        <v>0</v>
      </c>
      <c r="G1315">
        <v>0</v>
      </c>
      <c r="H1315">
        <v>-181.52</v>
      </c>
      <c r="I1315" t="s">
        <v>17222</v>
      </c>
      <c r="J1315" t="s">
        <v>190</v>
      </c>
      <c r="K1315">
        <v>0</v>
      </c>
      <c r="L1315" s="83">
        <v>43271</v>
      </c>
      <c r="M1315">
        <v>0</v>
      </c>
      <c r="N1315">
        <v>701094104</v>
      </c>
      <c r="O1315">
        <v>2671501</v>
      </c>
    </row>
    <row r="1316" spans="1:15" x14ac:dyDescent="0.2">
      <c r="A1316" t="s">
        <v>17478</v>
      </c>
      <c r="B1316" t="s">
        <v>239</v>
      </c>
      <c r="C1316">
        <v>51.8</v>
      </c>
      <c r="D1316">
        <v>0</v>
      </c>
      <c r="E1316">
        <v>0</v>
      </c>
      <c r="F1316">
        <v>0</v>
      </c>
      <c r="G1316">
        <v>0</v>
      </c>
      <c r="H1316" s="45">
        <v>2115.19</v>
      </c>
      <c r="I1316" t="s">
        <v>17222</v>
      </c>
      <c r="J1316" t="s">
        <v>190</v>
      </c>
      <c r="K1316">
        <v>0</v>
      </c>
      <c r="L1316" s="83">
        <v>43271</v>
      </c>
      <c r="M1316">
        <v>0</v>
      </c>
      <c r="N1316">
        <v>577128101</v>
      </c>
      <c r="O1316">
        <v>2568090</v>
      </c>
    </row>
    <row r="1317" spans="1:15" x14ac:dyDescent="0.2">
      <c r="A1317" t="s">
        <v>17479</v>
      </c>
      <c r="B1317" t="s">
        <v>17480</v>
      </c>
      <c r="C1317">
        <v>25.1</v>
      </c>
      <c r="D1317">
        <v>0</v>
      </c>
      <c r="E1317">
        <v>0</v>
      </c>
      <c r="F1317">
        <v>0</v>
      </c>
      <c r="G1317">
        <v>0</v>
      </c>
      <c r="H1317" s="45">
        <v>1196.55</v>
      </c>
      <c r="I1317" t="s">
        <v>17222</v>
      </c>
      <c r="J1317" t="s">
        <v>190</v>
      </c>
      <c r="K1317">
        <v>0</v>
      </c>
      <c r="L1317" s="83">
        <v>43271</v>
      </c>
      <c r="M1317">
        <v>0</v>
      </c>
      <c r="N1317">
        <v>350060109</v>
      </c>
      <c r="O1317">
        <v>2348225</v>
      </c>
    </row>
    <row r="1318" spans="1:15" x14ac:dyDescent="0.2">
      <c r="A1318" t="s">
        <v>17481</v>
      </c>
      <c r="B1318" t="s">
        <v>7977</v>
      </c>
      <c r="C1318">
        <v>131.84</v>
      </c>
      <c r="D1318">
        <v>0</v>
      </c>
      <c r="E1318">
        <v>0</v>
      </c>
      <c r="F1318">
        <v>0</v>
      </c>
      <c r="G1318">
        <v>0</v>
      </c>
      <c r="H1318">
        <v>-680.11</v>
      </c>
      <c r="I1318" t="s">
        <v>17222</v>
      </c>
      <c r="J1318" t="s">
        <v>190</v>
      </c>
      <c r="K1318">
        <v>0</v>
      </c>
      <c r="L1318" s="83">
        <v>43271</v>
      </c>
      <c r="M1318">
        <v>0</v>
      </c>
      <c r="N1318">
        <v>854502101</v>
      </c>
      <c r="O1318" t="s">
        <v>8104</v>
      </c>
    </row>
    <row r="1319" spans="1:15" x14ac:dyDescent="0.2">
      <c r="A1319" t="s">
        <v>17482</v>
      </c>
      <c r="B1319" t="s">
        <v>4840</v>
      </c>
      <c r="C1319">
        <v>5.76</v>
      </c>
      <c r="D1319">
        <v>0</v>
      </c>
      <c r="E1319">
        <v>0</v>
      </c>
      <c r="F1319">
        <v>0</v>
      </c>
      <c r="G1319">
        <v>0</v>
      </c>
      <c r="H1319" s="45">
        <v>3025.85</v>
      </c>
      <c r="I1319" t="s">
        <v>17222</v>
      </c>
      <c r="J1319" t="s">
        <v>190</v>
      </c>
      <c r="K1319">
        <v>0</v>
      </c>
      <c r="L1319" s="83">
        <v>43271</v>
      </c>
      <c r="M1319">
        <v>0</v>
      </c>
      <c r="N1319">
        <v>257867200</v>
      </c>
      <c r="O1319" t="s">
        <v>8245</v>
      </c>
    </row>
    <row r="1320" spans="1:15" x14ac:dyDescent="0.2">
      <c r="A1320" t="s">
        <v>17483</v>
      </c>
      <c r="B1320" t="s">
        <v>3772</v>
      </c>
      <c r="C1320">
        <v>23.36</v>
      </c>
      <c r="D1320">
        <v>0</v>
      </c>
      <c r="E1320">
        <v>0</v>
      </c>
      <c r="F1320">
        <v>0</v>
      </c>
      <c r="G1320">
        <v>0</v>
      </c>
      <c r="H1320" s="45">
        <v>-5131.53</v>
      </c>
      <c r="I1320" t="s">
        <v>15979</v>
      </c>
      <c r="J1320" t="s">
        <v>188</v>
      </c>
      <c r="K1320">
        <v>0</v>
      </c>
      <c r="L1320" s="83">
        <v>43271</v>
      </c>
      <c r="M1320">
        <v>0</v>
      </c>
      <c r="N1320">
        <v>201723103</v>
      </c>
      <c r="O1320">
        <v>2213260</v>
      </c>
    </row>
    <row r="1321" spans="1:15" x14ac:dyDescent="0.2">
      <c r="A1321" t="s">
        <v>17484</v>
      </c>
      <c r="B1321" t="s">
        <v>3835</v>
      </c>
      <c r="C1321">
        <v>108.87</v>
      </c>
      <c r="D1321">
        <v>0</v>
      </c>
      <c r="E1321">
        <v>0</v>
      </c>
      <c r="F1321">
        <v>0</v>
      </c>
      <c r="G1321">
        <v>0</v>
      </c>
      <c r="H1321" s="45">
        <v>120783.35</v>
      </c>
      <c r="I1321" t="s">
        <v>15979</v>
      </c>
      <c r="J1321" t="s">
        <v>200</v>
      </c>
      <c r="K1321">
        <v>0</v>
      </c>
      <c r="L1321" s="83">
        <v>43271</v>
      </c>
      <c r="M1321">
        <v>0</v>
      </c>
      <c r="N1321">
        <v>237194105</v>
      </c>
      <c r="O1321">
        <v>2289874</v>
      </c>
    </row>
    <row r="1322" spans="1:15" x14ac:dyDescent="0.2">
      <c r="A1322" t="s">
        <v>17485</v>
      </c>
      <c r="B1322" t="s">
        <v>3548</v>
      </c>
      <c r="C1322">
        <v>29.69</v>
      </c>
      <c r="D1322">
        <v>0</v>
      </c>
      <c r="E1322">
        <v>0</v>
      </c>
      <c r="F1322">
        <v>0</v>
      </c>
      <c r="G1322">
        <v>0</v>
      </c>
      <c r="H1322" s="45">
        <v>73448.570000000007</v>
      </c>
      <c r="I1322" t="s">
        <v>15979</v>
      </c>
      <c r="J1322" t="s">
        <v>235</v>
      </c>
      <c r="K1322">
        <v>0</v>
      </c>
      <c r="L1322" s="83">
        <v>43271</v>
      </c>
      <c r="M1322">
        <v>0</v>
      </c>
      <c r="N1322">
        <v>501044101</v>
      </c>
      <c r="O1322">
        <v>2497406</v>
      </c>
    </row>
    <row r="1323" spans="1:15" x14ac:dyDescent="0.2">
      <c r="A1323" t="s">
        <v>17486</v>
      </c>
      <c r="B1323" t="s">
        <v>3489</v>
      </c>
      <c r="C1323">
        <v>40.200000000000003</v>
      </c>
      <c r="D1323">
        <v>0</v>
      </c>
      <c r="E1323">
        <v>0</v>
      </c>
      <c r="F1323">
        <v>0</v>
      </c>
      <c r="G1323">
        <v>0</v>
      </c>
      <c r="H1323" s="45">
        <v>-87804.15</v>
      </c>
      <c r="I1323" t="s">
        <v>15979</v>
      </c>
      <c r="J1323" t="s">
        <v>164</v>
      </c>
      <c r="K1323">
        <v>0</v>
      </c>
      <c r="L1323" s="83">
        <v>43271</v>
      </c>
      <c r="M1323">
        <v>0</v>
      </c>
      <c r="N1323">
        <v>591520200</v>
      </c>
      <c r="O1323">
        <v>2583297</v>
      </c>
    </row>
    <row r="1324" spans="1:15" x14ac:dyDescent="0.2">
      <c r="A1324" t="s">
        <v>17487</v>
      </c>
      <c r="B1324" t="s">
        <v>17470</v>
      </c>
      <c r="C1324">
        <v>35.06</v>
      </c>
      <c r="D1324">
        <v>0</v>
      </c>
      <c r="E1324">
        <v>0</v>
      </c>
      <c r="F1324">
        <v>0</v>
      </c>
      <c r="G1324">
        <v>0</v>
      </c>
      <c r="H1324" s="45">
        <v>105487.26</v>
      </c>
      <c r="I1324" t="s">
        <v>15979</v>
      </c>
      <c r="J1324" t="s">
        <v>164</v>
      </c>
      <c r="K1324">
        <v>0</v>
      </c>
      <c r="L1324" s="83">
        <v>43271</v>
      </c>
      <c r="M1324">
        <v>0</v>
      </c>
      <c r="N1324" t="s">
        <v>177</v>
      </c>
      <c r="O1324" t="s">
        <v>17488</v>
      </c>
    </row>
    <row r="1325" spans="1:15" x14ac:dyDescent="0.2">
      <c r="A1325" t="s">
        <v>17452</v>
      </c>
      <c r="B1325" t="s">
        <v>4125</v>
      </c>
      <c r="C1325">
        <v>42.185000000000002</v>
      </c>
      <c r="D1325">
        <v>0</v>
      </c>
      <c r="E1325">
        <v>0</v>
      </c>
      <c r="F1325">
        <v>0</v>
      </c>
      <c r="G1325">
        <v>0</v>
      </c>
      <c r="H1325" s="45">
        <v>3413.34</v>
      </c>
      <c r="I1325" t="s">
        <v>17222</v>
      </c>
      <c r="J1325" t="s">
        <v>190</v>
      </c>
      <c r="K1325">
        <v>0</v>
      </c>
      <c r="L1325" s="83">
        <v>43270</v>
      </c>
      <c r="M1325">
        <v>0</v>
      </c>
      <c r="N1325" t="s">
        <v>4155</v>
      </c>
      <c r="O1325">
        <v>2325875</v>
      </c>
    </row>
    <row r="1326" spans="1:15" x14ac:dyDescent="0.2">
      <c r="A1326" t="s">
        <v>17453</v>
      </c>
      <c r="B1326" t="s">
        <v>109</v>
      </c>
      <c r="C1326">
        <v>163.26499999999999</v>
      </c>
      <c r="D1326">
        <v>0</v>
      </c>
      <c r="E1326">
        <v>0</v>
      </c>
      <c r="F1326">
        <v>0</v>
      </c>
      <c r="G1326">
        <v>0</v>
      </c>
      <c r="H1326">
        <v>406.17</v>
      </c>
      <c r="I1326" t="s">
        <v>17222</v>
      </c>
      <c r="J1326" t="s">
        <v>190</v>
      </c>
      <c r="K1326">
        <v>0</v>
      </c>
      <c r="L1326" s="83">
        <v>43270</v>
      </c>
      <c r="M1326">
        <v>0</v>
      </c>
      <c r="N1326">
        <v>413875105</v>
      </c>
      <c r="O1326">
        <v>2412001</v>
      </c>
    </row>
    <row r="1327" spans="1:15" x14ac:dyDescent="0.2">
      <c r="A1327" t="s">
        <v>17454</v>
      </c>
      <c r="B1327" t="s">
        <v>17455</v>
      </c>
      <c r="C1327">
        <v>87.56</v>
      </c>
      <c r="D1327">
        <v>0</v>
      </c>
      <c r="E1327">
        <v>0</v>
      </c>
      <c r="F1327">
        <v>0</v>
      </c>
      <c r="G1327">
        <v>0</v>
      </c>
      <c r="H1327" s="45">
        <v>-4860.58</v>
      </c>
      <c r="I1327" t="s">
        <v>17222</v>
      </c>
      <c r="J1327" t="s">
        <v>190</v>
      </c>
      <c r="K1327">
        <v>0</v>
      </c>
      <c r="L1327" s="83">
        <v>43270</v>
      </c>
      <c r="M1327">
        <v>0</v>
      </c>
      <c r="N1327">
        <v>740444104</v>
      </c>
      <c r="O1327">
        <v>2798466</v>
      </c>
    </row>
    <row r="1328" spans="1:15" x14ac:dyDescent="0.2">
      <c r="A1328" t="s">
        <v>17456</v>
      </c>
      <c r="B1328" t="s">
        <v>6599</v>
      </c>
      <c r="C1328">
        <v>21.754999999999999</v>
      </c>
      <c r="D1328">
        <v>0</v>
      </c>
      <c r="E1328">
        <v>0</v>
      </c>
      <c r="F1328">
        <v>0</v>
      </c>
      <c r="G1328">
        <v>0</v>
      </c>
      <c r="H1328" s="45">
        <v>10259.25</v>
      </c>
      <c r="I1328" t="s">
        <v>17222</v>
      </c>
      <c r="J1328" t="s">
        <v>190</v>
      </c>
      <c r="K1328">
        <v>0</v>
      </c>
      <c r="L1328" s="83">
        <v>43270</v>
      </c>
      <c r="M1328">
        <v>0</v>
      </c>
      <c r="N1328">
        <v>747301109</v>
      </c>
      <c r="O1328" t="s">
        <v>6717</v>
      </c>
    </row>
    <row r="1329" spans="1:15" x14ac:dyDescent="0.2">
      <c r="A1329" t="s">
        <v>17457</v>
      </c>
      <c r="B1329" t="s">
        <v>17458</v>
      </c>
      <c r="C1329">
        <v>6.8</v>
      </c>
      <c r="D1329">
        <v>0</v>
      </c>
      <c r="E1329">
        <v>0</v>
      </c>
      <c r="F1329">
        <v>0</v>
      </c>
      <c r="G1329">
        <v>0</v>
      </c>
      <c r="H1329" s="45">
        <v>-1211.99</v>
      </c>
      <c r="I1329" t="s">
        <v>17222</v>
      </c>
      <c r="J1329" t="s">
        <v>190</v>
      </c>
      <c r="K1329">
        <v>0</v>
      </c>
      <c r="L1329" s="83">
        <v>43270</v>
      </c>
      <c r="M1329">
        <v>0</v>
      </c>
      <c r="N1329" t="s">
        <v>177</v>
      </c>
      <c r="O1329" t="s">
        <v>17459</v>
      </c>
    </row>
    <row r="1330" spans="1:15" x14ac:dyDescent="0.2">
      <c r="A1330" t="s">
        <v>17460</v>
      </c>
      <c r="B1330" t="s">
        <v>7978</v>
      </c>
      <c r="C1330">
        <v>60.55</v>
      </c>
      <c r="D1330" s="45">
        <v>-5800</v>
      </c>
      <c r="E1330" s="45">
        <v>-351190</v>
      </c>
      <c r="F1330">
        <v>-0.77</v>
      </c>
      <c r="G1330" s="45">
        <v>-1351.57</v>
      </c>
      <c r="H1330">
        <v>-440.73</v>
      </c>
      <c r="I1330" t="s">
        <v>17222</v>
      </c>
      <c r="J1330" t="s">
        <v>190</v>
      </c>
      <c r="K1330">
        <v>11.49</v>
      </c>
      <c r="L1330" s="83">
        <v>43270</v>
      </c>
      <c r="M1330">
        <v>60.39</v>
      </c>
      <c r="N1330" t="s">
        <v>8114</v>
      </c>
      <c r="O1330" t="s">
        <v>8115</v>
      </c>
    </row>
    <row r="1331" spans="1:15" x14ac:dyDescent="0.2">
      <c r="A1331" t="s">
        <v>18903</v>
      </c>
      <c r="B1331" t="s">
        <v>9354</v>
      </c>
      <c r="C1331">
        <v>75.45</v>
      </c>
      <c r="D1331">
        <v>0</v>
      </c>
      <c r="E1331">
        <v>0</v>
      </c>
      <c r="F1331">
        <v>0</v>
      </c>
      <c r="G1331">
        <v>0</v>
      </c>
      <c r="H1331">
        <v>144.22</v>
      </c>
      <c r="I1331" t="s">
        <v>17222</v>
      </c>
      <c r="J1331" t="s">
        <v>190</v>
      </c>
      <c r="K1331">
        <v>0</v>
      </c>
      <c r="L1331" s="83">
        <v>43270</v>
      </c>
      <c r="M1331">
        <v>0</v>
      </c>
      <c r="N1331">
        <v>615394202</v>
      </c>
      <c r="O1331">
        <v>2601218</v>
      </c>
    </row>
    <row r="1332" spans="1:15" x14ac:dyDescent="0.2">
      <c r="A1332" t="s">
        <v>17461</v>
      </c>
      <c r="B1332" t="s">
        <v>2097</v>
      </c>
      <c r="C1332">
        <v>21.4</v>
      </c>
      <c r="D1332">
        <v>0</v>
      </c>
      <c r="E1332">
        <v>0</v>
      </c>
      <c r="F1332">
        <v>0</v>
      </c>
      <c r="G1332">
        <v>0</v>
      </c>
      <c r="H1332">
        <v>-215.69</v>
      </c>
      <c r="I1332" t="s">
        <v>17222</v>
      </c>
      <c r="J1332" t="s">
        <v>190</v>
      </c>
      <c r="K1332">
        <v>0</v>
      </c>
      <c r="L1332" s="83">
        <v>43270</v>
      </c>
      <c r="M1332">
        <v>0</v>
      </c>
      <c r="N1332">
        <v>498904200</v>
      </c>
      <c r="O1332" t="s">
        <v>2174</v>
      </c>
    </row>
    <row r="1333" spans="1:15" x14ac:dyDescent="0.2">
      <c r="A1333" t="s">
        <v>17462</v>
      </c>
      <c r="B1333" t="s">
        <v>4071</v>
      </c>
      <c r="C1333">
        <v>140.75</v>
      </c>
      <c r="D1333">
        <v>0</v>
      </c>
      <c r="E1333">
        <v>0</v>
      </c>
      <c r="F1333">
        <v>0</v>
      </c>
      <c r="G1333">
        <v>0</v>
      </c>
      <c r="H1333" s="45">
        <v>1314.33</v>
      </c>
      <c r="I1333" t="s">
        <v>17222</v>
      </c>
      <c r="J1333" t="s">
        <v>190</v>
      </c>
      <c r="K1333">
        <v>0</v>
      </c>
      <c r="L1333" s="83">
        <v>43270</v>
      </c>
      <c r="M1333">
        <v>0</v>
      </c>
      <c r="N1333">
        <v>149123101</v>
      </c>
      <c r="O1333">
        <v>2180201</v>
      </c>
    </row>
    <row r="1334" spans="1:15" x14ac:dyDescent="0.2">
      <c r="A1334" t="s">
        <v>17463</v>
      </c>
      <c r="B1334" t="s">
        <v>4331</v>
      </c>
      <c r="C1334">
        <v>324.36</v>
      </c>
      <c r="D1334">
        <v>0</v>
      </c>
      <c r="E1334">
        <v>0</v>
      </c>
      <c r="F1334">
        <v>0</v>
      </c>
      <c r="G1334">
        <v>0</v>
      </c>
      <c r="H1334" s="45">
        <v>-1260.1099999999999</v>
      </c>
      <c r="I1334" t="s">
        <v>17222</v>
      </c>
      <c r="J1334" t="s">
        <v>190</v>
      </c>
      <c r="K1334">
        <v>0</v>
      </c>
      <c r="L1334" s="83">
        <v>43270</v>
      </c>
      <c r="M1334">
        <v>0</v>
      </c>
      <c r="N1334">
        <v>539830109</v>
      </c>
      <c r="O1334">
        <v>2522096</v>
      </c>
    </row>
    <row r="1335" spans="1:15" x14ac:dyDescent="0.2">
      <c r="A1335" t="s">
        <v>17464</v>
      </c>
      <c r="B1335" t="s">
        <v>9938</v>
      </c>
      <c r="C1335">
        <v>133.03</v>
      </c>
      <c r="D1335">
        <v>0</v>
      </c>
      <c r="E1335">
        <v>0</v>
      </c>
      <c r="F1335">
        <v>0</v>
      </c>
      <c r="G1335">
        <v>0</v>
      </c>
      <c r="H1335">
        <v>375.9</v>
      </c>
      <c r="I1335" t="s">
        <v>17222</v>
      </c>
      <c r="J1335" t="s">
        <v>190</v>
      </c>
      <c r="K1335">
        <v>0</v>
      </c>
      <c r="L1335" s="83">
        <v>43270</v>
      </c>
      <c r="M1335">
        <v>0</v>
      </c>
      <c r="N1335">
        <v>231561101</v>
      </c>
      <c r="O1335">
        <v>2241205</v>
      </c>
    </row>
    <row r="1336" spans="1:15" x14ac:dyDescent="0.2">
      <c r="A1336" t="s">
        <v>17465</v>
      </c>
      <c r="B1336" t="s">
        <v>12774</v>
      </c>
      <c r="C1336">
        <v>49.09</v>
      </c>
      <c r="D1336">
        <v>0</v>
      </c>
      <c r="E1336">
        <v>0</v>
      </c>
      <c r="F1336">
        <v>0</v>
      </c>
      <c r="G1336">
        <v>0</v>
      </c>
      <c r="H1336">
        <v>418.04</v>
      </c>
      <c r="I1336" t="s">
        <v>17222</v>
      </c>
      <c r="J1336" t="s">
        <v>190</v>
      </c>
      <c r="K1336">
        <v>0</v>
      </c>
      <c r="L1336" s="83">
        <v>43270</v>
      </c>
      <c r="M1336">
        <v>0</v>
      </c>
      <c r="N1336">
        <v>866942105</v>
      </c>
      <c r="O1336">
        <v>2819282</v>
      </c>
    </row>
    <row r="1337" spans="1:15" x14ac:dyDescent="0.2">
      <c r="A1337" t="s">
        <v>17466</v>
      </c>
      <c r="B1337" t="s">
        <v>17467</v>
      </c>
      <c r="C1337">
        <v>193.63</v>
      </c>
      <c r="D1337">
        <v>0</v>
      </c>
      <c r="E1337">
        <v>0</v>
      </c>
      <c r="F1337">
        <v>0</v>
      </c>
      <c r="G1337">
        <v>0</v>
      </c>
      <c r="H1337" s="45">
        <v>-1622.06</v>
      </c>
      <c r="I1337" t="s">
        <v>17222</v>
      </c>
      <c r="J1337" t="s">
        <v>190</v>
      </c>
      <c r="K1337">
        <v>0</v>
      </c>
      <c r="L1337" s="83">
        <v>43270</v>
      </c>
      <c r="M1337">
        <v>0</v>
      </c>
      <c r="N1337">
        <v>755111507</v>
      </c>
      <c r="O1337">
        <v>2758051</v>
      </c>
    </row>
    <row r="1338" spans="1:15" x14ac:dyDescent="0.2">
      <c r="A1338" t="s">
        <v>17468</v>
      </c>
      <c r="B1338" t="s">
        <v>7553</v>
      </c>
      <c r="C1338">
        <v>59.44</v>
      </c>
      <c r="D1338">
        <v>0</v>
      </c>
      <c r="E1338">
        <v>0</v>
      </c>
      <c r="F1338">
        <v>0</v>
      </c>
      <c r="G1338">
        <v>0</v>
      </c>
      <c r="H1338" s="45">
        <v>-9176</v>
      </c>
      <c r="I1338" t="s">
        <v>15979</v>
      </c>
      <c r="J1338" t="s">
        <v>164</v>
      </c>
      <c r="K1338">
        <v>0</v>
      </c>
      <c r="L1338" s="83">
        <v>43270</v>
      </c>
      <c r="M1338">
        <v>0</v>
      </c>
      <c r="N1338">
        <v>595112103</v>
      </c>
      <c r="O1338">
        <v>2588184</v>
      </c>
    </row>
    <row r="1339" spans="1:15" x14ac:dyDescent="0.2">
      <c r="A1339" t="s">
        <v>17469</v>
      </c>
      <c r="B1339" t="s">
        <v>3774</v>
      </c>
      <c r="C1339">
        <v>46.4</v>
      </c>
      <c r="D1339">
        <v>0</v>
      </c>
      <c r="E1339">
        <v>0</v>
      </c>
      <c r="F1339">
        <v>0</v>
      </c>
      <c r="G1339">
        <v>0</v>
      </c>
      <c r="H1339" s="45">
        <v>46852.66</v>
      </c>
      <c r="I1339" t="s">
        <v>15979</v>
      </c>
      <c r="J1339" t="s">
        <v>200</v>
      </c>
      <c r="K1339">
        <v>0</v>
      </c>
      <c r="L1339" s="83">
        <v>43270</v>
      </c>
      <c r="M1339">
        <v>0</v>
      </c>
      <c r="N1339">
        <v>974637100</v>
      </c>
      <c r="O1339">
        <v>2972721</v>
      </c>
    </row>
    <row r="1340" spans="1:15" x14ac:dyDescent="0.2">
      <c r="A1340" t="s">
        <v>17438</v>
      </c>
      <c r="B1340" t="s">
        <v>5096</v>
      </c>
      <c r="C1340">
        <v>42.1</v>
      </c>
      <c r="D1340">
        <v>931</v>
      </c>
      <c r="E1340" s="45">
        <v>39195.1</v>
      </c>
      <c r="F1340">
        <v>0.09</v>
      </c>
      <c r="G1340">
        <v>-3.72</v>
      </c>
      <c r="H1340" s="45">
        <v>6096.97</v>
      </c>
      <c r="I1340" t="s">
        <v>17222</v>
      </c>
      <c r="J1340" t="s">
        <v>190</v>
      </c>
      <c r="K1340">
        <v>3.72</v>
      </c>
      <c r="L1340" s="83">
        <v>43269</v>
      </c>
      <c r="M1340">
        <v>42.1</v>
      </c>
      <c r="N1340">
        <v>576323109</v>
      </c>
      <c r="O1340">
        <v>2155306</v>
      </c>
    </row>
    <row r="1341" spans="1:15" x14ac:dyDescent="0.2">
      <c r="A1341" t="s">
        <v>17439</v>
      </c>
      <c r="B1341" t="s">
        <v>17440</v>
      </c>
      <c r="C1341">
        <v>12.81</v>
      </c>
      <c r="D1341">
        <v>0</v>
      </c>
      <c r="E1341">
        <v>0</v>
      </c>
      <c r="F1341">
        <v>0</v>
      </c>
      <c r="G1341">
        <v>0</v>
      </c>
      <c r="H1341" s="45">
        <v>3106.4</v>
      </c>
      <c r="I1341" t="s">
        <v>17222</v>
      </c>
      <c r="J1341" t="s">
        <v>190</v>
      </c>
      <c r="K1341">
        <v>0</v>
      </c>
      <c r="L1341" s="83">
        <v>43269</v>
      </c>
      <c r="M1341">
        <v>0</v>
      </c>
      <c r="N1341" t="s">
        <v>177</v>
      </c>
      <c r="O1341" t="s">
        <v>17441</v>
      </c>
    </row>
    <row r="1342" spans="1:15" x14ac:dyDescent="0.2">
      <c r="A1342" t="s">
        <v>17442</v>
      </c>
      <c r="B1342" t="s">
        <v>4664</v>
      </c>
      <c r="C1342">
        <v>71.67</v>
      </c>
      <c r="D1342">
        <v>0</v>
      </c>
      <c r="E1342">
        <v>0</v>
      </c>
      <c r="F1342">
        <v>0</v>
      </c>
      <c r="G1342">
        <v>0</v>
      </c>
      <c r="H1342">
        <v>-337.89</v>
      </c>
      <c r="I1342" t="s">
        <v>17222</v>
      </c>
      <c r="J1342" t="s">
        <v>190</v>
      </c>
      <c r="K1342">
        <v>0</v>
      </c>
      <c r="L1342" s="83">
        <v>43269</v>
      </c>
      <c r="M1342">
        <v>0</v>
      </c>
      <c r="N1342">
        <v>688239201</v>
      </c>
      <c r="O1342">
        <v>2663520</v>
      </c>
    </row>
    <row r="1343" spans="1:15" x14ac:dyDescent="0.2">
      <c r="A1343" t="s">
        <v>17443</v>
      </c>
      <c r="B1343" t="s">
        <v>17444</v>
      </c>
      <c r="C1343">
        <v>25.35</v>
      </c>
      <c r="D1343">
        <v>0</v>
      </c>
      <c r="E1343">
        <v>0</v>
      </c>
      <c r="F1343">
        <v>0</v>
      </c>
      <c r="G1343">
        <v>0</v>
      </c>
      <c r="H1343">
        <v>-37.61</v>
      </c>
      <c r="I1343" t="s">
        <v>17222</v>
      </c>
      <c r="J1343" t="s">
        <v>190</v>
      </c>
      <c r="K1343">
        <v>0</v>
      </c>
      <c r="L1343" s="83">
        <v>43269</v>
      </c>
      <c r="M1343">
        <v>0</v>
      </c>
      <c r="N1343">
        <v>600551204</v>
      </c>
      <c r="O1343">
        <v>2801193</v>
      </c>
    </row>
    <row r="1344" spans="1:15" x14ac:dyDescent="0.2">
      <c r="A1344" t="s">
        <v>17445</v>
      </c>
      <c r="B1344" t="s">
        <v>2598</v>
      </c>
      <c r="C1344">
        <v>139.69999999999999</v>
      </c>
      <c r="D1344">
        <v>0</v>
      </c>
      <c r="E1344">
        <v>0</v>
      </c>
      <c r="F1344">
        <v>0</v>
      </c>
      <c r="G1344">
        <v>0</v>
      </c>
      <c r="H1344">
        <v>-336.52</v>
      </c>
      <c r="I1344" t="s">
        <v>17222</v>
      </c>
      <c r="J1344" t="s">
        <v>190</v>
      </c>
      <c r="K1344">
        <v>0</v>
      </c>
      <c r="L1344" s="83">
        <v>43269</v>
      </c>
      <c r="M1344">
        <v>0</v>
      </c>
      <c r="N1344">
        <v>244199105</v>
      </c>
      <c r="O1344">
        <v>2261203</v>
      </c>
    </row>
    <row r="1345" spans="1:15" x14ac:dyDescent="0.2">
      <c r="A1345" t="s">
        <v>17446</v>
      </c>
      <c r="B1345" t="s">
        <v>425</v>
      </c>
      <c r="C1345">
        <v>146.78</v>
      </c>
      <c r="D1345">
        <v>0</v>
      </c>
      <c r="E1345">
        <v>0</v>
      </c>
      <c r="F1345">
        <v>0</v>
      </c>
      <c r="G1345">
        <v>0</v>
      </c>
      <c r="H1345" s="45">
        <v>2775.44</v>
      </c>
      <c r="I1345" t="s">
        <v>17222</v>
      </c>
      <c r="J1345" t="s">
        <v>190</v>
      </c>
      <c r="K1345">
        <v>0</v>
      </c>
      <c r="L1345" s="83">
        <v>43269</v>
      </c>
      <c r="M1345">
        <v>0</v>
      </c>
      <c r="N1345" t="s">
        <v>177</v>
      </c>
      <c r="O1345" t="s">
        <v>426</v>
      </c>
    </row>
    <row r="1346" spans="1:15" x14ac:dyDescent="0.2">
      <c r="A1346" t="s">
        <v>17447</v>
      </c>
      <c r="B1346" t="s">
        <v>17448</v>
      </c>
      <c r="C1346">
        <v>13.75</v>
      </c>
      <c r="D1346">
        <v>0</v>
      </c>
      <c r="E1346">
        <v>0</v>
      </c>
      <c r="F1346">
        <v>0</v>
      </c>
      <c r="G1346">
        <v>0</v>
      </c>
      <c r="H1346" s="45">
        <v>-13557.71</v>
      </c>
      <c r="I1346" t="s">
        <v>17222</v>
      </c>
      <c r="J1346" t="s">
        <v>190</v>
      </c>
      <c r="K1346">
        <v>0</v>
      </c>
      <c r="L1346" s="83">
        <v>43269</v>
      </c>
      <c r="M1346">
        <v>0</v>
      </c>
      <c r="N1346">
        <v>369822101</v>
      </c>
      <c r="O1346" t="s">
        <v>17449</v>
      </c>
    </row>
    <row r="1347" spans="1:15" x14ac:dyDescent="0.2">
      <c r="A1347" t="s">
        <v>17450</v>
      </c>
      <c r="B1347" t="s">
        <v>13532</v>
      </c>
      <c r="C1347">
        <v>11.14</v>
      </c>
      <c r="D1347" s="45">
        <v>10547</v>
      </c>
      <c r="E1347" s="45">
        <v>117493.58</v>
      </c>
      <c r="F1347">
        <v>0.26</v>
      </c>
      <c r="G1347">
        <v>207.75</v>
      </c>
      <c r="H1347" s="45">
        <v>6952.24</v>
      </c>
      <c r="I1347" t="s">
        <v>17222</v>
      </c>
      <c r="J1347" t="s">
        <v>190</v>
      </c>
      <c r="K1347">
        <v>0.53</v>
      </c>
      <c r="L1347" s="83">
        <v>43269</v>
      </c>
      <c r="M1347">
        <v>11.71</v>
      </c>
      <c r="N1347" t="s">
        <v>13592</v>
      </c>
      <c r="O1347" t="s">
        <v>13593</v>
      </c>
    </row>
    <row r="1348" spans="1:15" x14ac:dyDescent="0.2">
      <c r="A1348" t="s">
        <v>17451</v>
      </c>
      <c r="B1348" t="s">
        <v>3690</v>
      </c>
      <c r="C1348">
        <v>42.82</v>
      </c>
      <c r="D1348">
        <v>0</v>
      </c>
      <c r="E1348">
        <v>0</v>
      </c>
      <c r="F1348">
        <v>0</v>
      </c>
      <c r="G1348">
        <v>0</v>
      </c>
      <c r="H1348" s="45">
        <v>-37317.120000000003</v>
      </c>
      <c r="I1348" t="s">
        <v>15979</v>
      </c>
      <c r="J1348" t="s">
        <v>164</v>
      </c>
      <c r="K1348">
        <v>0</v>
      </c>
      <c r="L1348" s="83">
        <v>43269</v>
      </c>
      <c r="M1348">
        <v>0</v>
      </c>
      <c r="N1348" t="s">
        <v>3706</v>
      </c>
      <c r="O1348">
        <v>2661568</v>
      </c>
    </row>
    <row r="1349" spans="1:15" x14ac:dyDescent="0.2">
      <c r="A1349" t="s">
        <v>17424</v>
      </c>
      <c r="B1349" t="s">
        <v>1835</v>
      </c>
      <c r="C1349">
        <v>43.11</v>
      </c>
      <c r="D1349">
        <v>0</v>
      </c>
      <c r="E1349">
        <v>0</v>
      </c>
      <c r="F1349">
        <v>0</v>
      </c>
      <c r="G1349">
        <v>0</v>
      </c>
      <c r="H1349" s="45">
        <v>-2143.9</v>
      </c>
      <c r="I1349" t="s">
        <v>17222</v>
      </c>
      <c r="J1349" t="s">
        <v>190</v>
      </c>
      <c r="K1349">
        <v>0</v>
      </c>
      <c r="L1349" s="83">
        <v>43266</v>
      </c>
      <c r="M1349">
        <v>0</v>
      </c>
      <c r="N1349">
        <v>848577102</v>
      </c>
      <c r="O1349" t="s">
        <v>1945</v>
      </c>
    </row>
    <row r="1350" spans="1:15" x14ac:dyDescent="0.2">
      <c r="A1350" t="s">
        <v>17425</v>
      </c>
      <c r="B1350" t="s">
        <v>1062</v>
      </c>
      <c r="C1350">
        <v>78.569999999999993</v>
      </c>
      <c r="D1350">
        <v>0</v>
      </c>
      <c r="E1350">
        <v>0</v>
      </c>
      <c r="F1350">
        <v>0</v>
      </c>
      <c r="G1350">
        <v>0</v>
      </c>
      <c r="H1350" s="45">
        <v>1271.4100000000001</v>
      </c>
      <c r="I1350" t="s">
        <v>17222</v>
      </c>
      <c r="J1350" t="s">
        <v>190</v>
      </c>
      <c r="K1350">
        <v>0</v>
      </c>
      <c r="L1350" s="83">
        <v>43266</v>
      </c>
      <c r="M1350">
        <v>0</v>
      </c>
      <c r="N1350">
        <v>783549108</v>
      </c>
      <c r="O1350">
        <v>2760669</v>
      </c>
    </row>
    <row r="1351" spans="1:15" x14ac:dyDescent="0.2">
      <c r="A1351" t="s">
        <v>17426</v>
      </c>
      <c r="B1351" t="s">
        <v>574</v>
      </c>
      <c r="C1351">
        <v>81.34</v>
      </c>
      <c r="D1351">
        <v>0</v>
      </c>
      <c r="E1351">
        <v>0</v>
      </c>
      <c r="F1351">
        <v>0</v>
      </c>
      <c r="G1351">
        <v>0</v>
      </c>
      <c r="H1351" s="45">
        <v>1929.99</v>
      </c>
      <c r="I1351" t="s">
        <v>17222</v>
      </c>
      <c r="J1351" t="s">
        <v>190</v>
      </c>
      <c r="K1351">
        <v>0</v>
      </c>
      <c r="L1351" s="83">
        <v>43266</v>
      </c>
      <c r="M1351">
        <v>0</v>
      </c>
      <c r="N1351">
        <v>910047109</v>
      </c>
      <c r="O1351" t="s">
        <v>575</v>
      </c>
    </row>
    <row r="1352" spans="1:15" x14ac:dyDescent="0.2">
      <c r="A1352" t="s">
        <v>17427</v>
      </c>
      <c r="B1352" t="s">
        <v>2219</v>
      </c>
      <c r="C1352">
        <v>45.01</v>
      </c>
      <c r="D1352">
        <v>0</v>
      </c>
      <c r="E1352">
        <v>0</v>
      </c>
      <c r="F1352">
        <v>0</v>
      </c>
      <c r="G1352">
        <v>0</v>
      </c>
      <c r="H1352">
        <v>50.25</v>
      </c>
      <c r="I1352" t="s">
        <v>17222</v>
      </c>
      <c r="J1352" t="s">
        <v>190</v>
      </c>
      <c r="K1352">
        <v>0</v>
      </c>
      <c r="L1352" s="83">
        <v>43266</v>
      </c>
      <c r="M1352">
        <v>0</v>
      </c>
      <c r="N1352">
        <v>46433108</v>
      </c>
      <c r="O1352">
        <v>2060518</v>
      </c>
    </row>
    <row r="1353" spans="1:15" x14ac:dyDescent="0.2">
      <c r="A1353" t="s">
        <v>17428</v>
      </c>
      <c r="B1353" t="s">
        <v>17429</v>
      </c>
      <c r="C1353">
        <v>8.92</v>
      </c>
      <c r="D1353" s="45">
        <v>-2648</v>
      </c>
      <c r="E1353" s="45">
        <v>-23620.16</v>
      </c>
      <c r="F1353">
        <v>-0.05</v>
      </c>
      <c r="G1353" s="45">
        <v>2067.56</v>
      </c>
      <c r="H1353" s="45">
        <v>1665.64</v>
      </c>
      <c r="I1353" t="s">
        <v>17222</v>
      </c>
      <c r="J1353" t="s">
        <v>190</v>
      </c>
      <c r="K1353">
        <v>13.19</v>
      </c>
      <c r="L1353" s="83">
        <v>43266</v>
      </c>
      <c r="M1353">
        <v>9.7899999999999991</v>
      </c>
      <c r="N1353" t="s">
        <v>17430</v>
      </c>
      <c r="O1353" t="s">
        <v>17431</v>
      </c>
    </row>
    <row r="1354" spans="1:15" x14ac:dyDescent="0.2">
      <c r="A1354" t="s">
        <v>17432</v>
      </c>
      <c r="B1354" t="s">
        <v>7487</v>
      </c>
      <c r="C1354">
        <v>42.25</v>
      </c>
      <c r="D1354">
        <v>0</v>
      </c>
      <c r="E1354">
        <v>0</v>
      </c>
      <c r="F1354">
        <v>0</v>
      </c>
      <c r="G1354">
        <v>0</v>
      </c>
      <c r="H1354" s="45">
        <v>2594.11</v>
      </c>
      <c r="I1354" t="s">
        <v>17222</v>
      </c>
      <c r="J1354" t="s">
        <v>190</v>
      </c>
      <c r="K1354">
        <v>0</v>
      </c>
      <c r="L1354" s="83">
        <v>43266</v>
      </c>
      <c r="M1354">
        <v>0</v>
      </c>
      <c r="N1354" s="84">
        <v>6.3933999999999998E+112</v>
      </c>
      <c r="O1354">
        <v>2624464</v>
      </c>
    </row>
    <row r="1355" spans="1:15" x14ac:dyDescent="0.2">
      <c r="A1355" t="s">
        <v>17433</v>
      </c>
      <c r="B1355" t="s">
        <v>5988</v>
      </c>
      <c r="C1355">
        <v>77.84</v>
      </c>
      <c r="D1355">
        <v>0</v>
      </c>
      <c r="E1355">
        <v>0</v>
      </c>
      <c r="F1355">
        <v>0</v>
      </c>
      <c r="G1355">
        <v>0</v>
      </c>
      <c r="H1355">
        <v>379.52</v>
      </c>
      <c r="I1355" t="s">
        <v>17222</v>
      </c>
      <c r="J1355" t="s">
        <v>190</v>
      </c>
      <c r="K1355">
        <v>0</v>
      </c>
      <c r="L1355" s="83">
        <v>43266</v>
      </c>
      <c r="M1355">
        <v>0</v>
      </c>
      <c r="N1355" t="s">
        <v>17434</v>
      </c>
      <c r="O1355" t="s">
        <v>17435</v>
      </c>
    </row>
    <row r="1356" spans="1:15" x14ac:dyDescent="0.2">
      <c r="A1356" t="s">
        <v>17436</v>
      </c>
      <c r="B1356" t="s">
        <v>7497</v>
      </c>
      <c r="C1356">
        <v>18</v>
      </c>
      <c r="D1356">
        <v>0</v>
      </c>
      <c r="E1356">
        <v>0</v>
      </c>
      <c r="F1356">
        <v>0</v>
      </c>
      <c r="G1356">
        <v>0</v>
      </c>
      <c r="H1356" s="45">
        <v>4747.75</v>
      </c>
      <c r="I1356" t="s">
        <v>15989</v>
      </c>
      <c r="J1356" t="s">
        <v>164</v>
      </c>
      <c r="K1356">
        <v>0</v>
      </c>
      <c r="L1356" s="83">
        <v>43266</v>
      </c>
      <c r="M1356">
        <v>0</v>
      </c>
      <c r="N1356" t="s">
        <v>7502</v>
      </c>
      <c r="O1356">
        <v>2517832</v>
      </c>
    </row>
    <row r="1357" spans="1:15" x14ac:dyDescent="0.2">
      <c r="A1357" t="s">
        <v>17437</v>
      </c>
      <c r="B1357" t="s">
        <v>5906</v>
      </c>
      <c r="C1357">
        <v>20</v>
      </c>
      <c r="D1357">
        <v>0</v>
      </c>
      <c r="E1357">
        <v>0</v>
      </c>
      <c r="F1357">
        <v>0</v>
      </c>
      <c r="G1357">
        <v>0</v>
      </c>
      <c r="H1357" s="45">
        <v>16123.54</v>
      </c>
      <c r="I1357" t="s">
        <v>15989</v>
      </c>
      <c r="J1357" t="s">
        <v>200</v>
      </c>
      <c r="K1357">
        <v>0</v>
      </c>
      <c r="L1357" s="83">
        <v>43266</v>
      </c>
      <c r="M1357">
        <v>0</v>
      </c>
      <c r="N1357">
        <v>620071100</v>
      </c>
      <c r="O1357">
        <v>2861993</v>
      </c>
    </row>
    <row r="1358" spans="1:15" x14ac:dyDescent="0.2">
      <c r="A1358" t="s">
        <v>13956</v>
      </c>
      <c r="B1358" t="s">
        <v>447</v>
      </c>
      <c r="C1358">
        <v>33.090000000000003</v>
      </c>
      <c r="D1358" s="45">
        <v>42502</v>
      </c>
      <c r="E1358" s="45">
        <v>1406391.18</v>
      </c>
      <c r="F1358">
        <v>3.07</v>
      </c>
      <c r="G1358" s="45">
        <v>26351.24</v>
      </c>
      <c r="H1358" s="45">
        <v>-33206.199999999997</v>
      </c>
      <c r="I1358" t="s">
        <v>210</v>
      </c>
      <c r="J1358" t="s">
        <v>448</v>
      </c>
      <c r="K1358">
        <v>0</v>
      </c>
      <c r="L1358" s="83">
        <v>43265</v>
      </c>
      <c r="M1358">
        <v>32.56</v>
      </c>
      <c r="N1358" t="s">
        <v>449</v>
      </c>
      <c r="O1358">
        <v>2831811</v>
      </c>
    </row>
    <row r="1359" spans="1:15" x14ac:dyDescent="0.2">
      <c r="A1359" t="s">
        <v>17414</v>
      </c>
      <c r="B1359" t="s">
        <v>11102</v>
      </c>
      <c r="C1359">
        <v>62.91</v>
      </c>
      <c r="D1359">
        <v>0</v>
      </c>
      <c r="E1359">
        <v>0</v>
      </c>
      <c r="F1359">
        <v>0</v>
      </c>
      <c r="G1359">
        <v>0</v>
      </c>
      <c r="H1359" s="45">
        <v>-3071.11</v>
      </c>
      <c r="I1359" t="s">
        <v>17222</v>
      </c>
      <c r="J1359" t="s">
        <v>190</v>
      </c>
      <c r="K1359">
        <v>0</v>
      </c>
      <c r="L1359" s="83">
        <v>43265</v>
      </c>
      <c r="M1359">
        <v>0</v>
      </c>
      <c r="N1359" t="s">
        <v>11116</v>
      </c>
      <c r="O1359" t="s">
        <v>11117</v>
      </c>
    </row>
    <row r="1360" spans="1:15" x14ac:dyDescent="0.2">
      <c r="A1360" t="s">
        <v>17415</v>
      </c>
      <c r="B1360" t="s">
        <v>17416</v>
      </c>
      <c r="C1360">
        <v>23.1</v>
      </c>
      <c r="D1360">
        <v>0</v>
      </c>
      <c r="E1360">
        <v>0</v>
      </c>
      <c r="F1360">
        <v>0</v>
      </c>
      <c r="G1360">
        <v>0</v>
      </c>
      <c r="H1360" s="45">
        <v>12403.64</v>
      </c>
      <c r="I1360" t="s">
        <v>17222</v>
      </c>
      <c r="J1360" t="s">
        <v>190</v>
      </c>
      <c r="K1360">
        <v>0</v>
      </c>
      <c r="L1360" s="83">
        <v>43265</v>
      </c>
      <c r="M1360">
        <v>0</v>
      </c>
      <c r="N1360" t="s">
        <v>17417</v>
      </c>
      <c r="O1360" t="s">
        <v>17418</v>
      </c>
    </row>
    <row r="1361" spans="1:15" x14ac:dyDescent="0.2">
      <c r="A1361" t="s">
        <v>17419</v>
      </c>
      <c r="B1361" t="s">
        <v>2862</v>
      </c>
      <c r="C1361">
        <v>80.599999999999994</v>
      </c>
      <c r="D1361">
        <v>0</v>
      </c>
      <c r="E1361">
        <v>0</v>
      </c>
      <c r="F1361">
        <v>0</v>
      </c>
      <c r="G1361">
        <v>0</v>
      </c>
      <c r="H1361">
        <v>311.32</v>
      </c>
      <c r="I1361" t="s">
        <v>17222</v>
      </c>
      <c r="J1361" t="s">
        <v>190</v>
      </c>
      <c r="K1361">
        <v>0</v>
      </c>
      <c r="L1361" s="83">
        <v>43265</v>
      </c>
      <c r="M1361">
        <v>0</v>
      </c>
      <c r="N1361">
        <v>880345103</v>
      </c>
      <c r="O1361">
        <v>2883641</v>
      </c>
    </row>
    <row r="1362" spans="1:15" x14ac:dyDescent="0.2">
      <c r="A1362" t="s">
        <v>17420</v>
      </c>
      <c r="B1362" t="s">
        <v>1578</v>
      </c>
      <c r="C1362">
        <v>42.3</v>
      </c>
      <c r="D1362">
        <v>0</v>
      </c>
      <c r="E1362">
        <v>0</v>
      </c>
      <c r="F1362">
        <v>0</v>
      </c>
      <c r="G1362">
        <v>0</v>
      </c>
      <c r="H1362" s="45">
        <v>-4956.43</v>
      </c>
      <c r="I1362" t="s">
        <v>17222</v>
      </c>
      <c r="J1362" t="s">
        <v>190</v>
      </c>
      <c r="K1362">
        <v>0</v>
      </c>
      <c r="L1362" s="83">
        <v>43265</v>
      </c>
      <c r="M1362">
        <v>0</v>
      </c>
      <c r="N1362">
        <v>493732101</v>
      </c>
      <c r="O1362">
        <v>2746982</v>
      </c>
    </row>
    <row r="1363" spans="1:15" x14ac:dyDescent="0.2">
      <c r="A1363" t="s">
        <v>17421</v>
      </c>
      <c r="B1363" t="s">
        <v>3662</v>
      </c>
      <c r="C1363">
        <v>26.48</v>
      </c>
      <c r="D1363">
        <v>0</v>
      </c>
      <c r="E1363">
        <v>0</v>
      </c>
      <c r="F1363">
        <v>0</v>
      </c>
      <c r="G1363">
        <v>0</v>
      </c>
      <c r="H1363" s="45">
        <v>1229.02</v>
      </c>
      <c r="I1363" t="s">
        <v>15989</v>
      </c>
      <c r="J1363" t="s">
        <v>200</v>
      </c>
      <c r="K1363">
        <v>0</v>
      </c>
      <c r="L1363" s="83">
        <v>43265</v>
      </c>
      <c r="M1363">
        <v>0</v>
      </c>
      <c r="N1363" t="s">
        <v>3673</v>
      </c>
      <c r="O1363" t="s">
        <v>3674</v>
      </c>
    </row>
    <row r="1364" spans="1:15" x14ac:dyDescent="0.2">
      <c r="A1364" t="s">
        <v>17422</v>
      </c>
      <c r="B1364" t="s">
        <v>10613</v>
      </c>
      <c r="C1364">
        <v>51.55</v>
      </c>
      <c r="D1364">
        <v>0</v>
      </c>
      <c r="E1364">
        <v>0</v>
      </c>
      <c r="F1364">
        <v>0</v>
      </c>
      <c r="G1364">
        <v>0</v>
      </c>
      <c r="H1364" s="45">
        <v>292964.74</v>
      </c>
      <c r="I1364" t="s">
        <v>15979</v>
      </c>
      <c r="J1364" t="s">
        <v>200</v>
      </c>
      <c r="K1364">
        <v>0</v>
      </c>
      <c r="L1364" s="83">
        <v>43265</v>
      </c>
      <c r="M1364">
        <v>0</v>
      </c>
      <c r="N1364">
        <v>135086106</v>
      </c>
      <c r="O1364" t="s">
        <v>10614</v>
      </c>
    </row>
    <row r="1365" spans="1:15" x14ac:dyDescent="0.2">
      <c r="A1365" t="s">
        <v>17401</v>
      </c>
      <c r="B1365" t="s">
        <v>17402</v>
      </c>
      <c r="C1365">
        <v>54.44</v>
      </c>
      <c r="D1365">
        <v>0</v>
      </c>
      <c r="E1365">
        <v>0</v>
      </c>
      <c r="F1365">
        <v>0</v>
      </c>
      <c r="G1365">
        <v>0</v>
      </c>
      <c r="H1365" s="45">
        <v>3808.54</v>
      </c>
      <c r="I1365" t="s">
        <v>17222</v>
      </c>
      <c r="J1365" t="s">
        <v>190</v>
      </c>
      <c r="K1365">
        <v>0</v>
      </c>
      <c r="L1365" s="83">
        <v>43264</v>
      </c>
      <c r="M1365">
        <v>0</v>
      </c>
      <c r="N1365" t="s">
        <v>17403</v>
      </c>
      <c r="O1365">
        <v>2240622</v>
      </c>
    </row>
    <row r="1366" spans="1:15" x14ac:dyDescent="0.2">
      <c r="A1366" t="s">
        <v>17404</v>
      </c>
      <c r="B1366" t="s">
        <v>4963</v>
      </c>
      <c r="C1366">
        <v>36</v>
      </c>
      <c r="D1366">
        <v>0</v>
      </c>
      <c r="E1366">
        <v>0</v>
      </c>
      <c r="F1366">
        <v>0</v>
      </c>
      <c r="G1366">
        <v>0</v>
      </c>
      <c r="H1366" s="45">
        <v>-1365.31</v>
      </c>
      <c r="I1366" t="s">
        <v>17222</v>
      </c>
      <c r="J1366" t="s">
        <v>190</v>
      </c>
      <c r="K1366">
        <v>0</v>
      </c>
      <c r="L1366" s="83">
        <v>43264</v>
      </c>
      <c r="M1366">
        <v>0</v>
      </c>
      <c r="N1366" t="s">
        <v>5031</v>
      </c>
      <c r="O1366" t="s">
        <v>5032</v>
      </c>
    </row>
    <row r="1367" spans="1:15" x14ac:dyDescent="0.2">
      <c r="A1367" t="s">
        <v>17405</v>
      </c>
      <c r="B1367" t="s">
        <v>17406</v>
      </c>
      <c r="C1367">
        <v>37.75</v>
      </c>
      <c r="D1367">
        <v>0</v>
      </c>
      <c r="E1367">
        <v>0</v>
      </c>
      <c r="F1367">
        <v>0</v>
      </c>
      <c r="G1367">
        <v>0</v>
      </c>
      <c r="H1367">
        <v>653.30999999999995</v>
      </c>
      <c r="I1367" t="s">
        <v>17222</v>
      </c>
      <c r="J1367" t="s">
        <v>190</v>
      </c>
      <c r="K1367">
        <v>0</v>
      </c>
      <c r="L1367" s="83">
        <v>43264</v>
      </c>
      <c r="M1367">
        <v>0</v>
      </c>
      <c r="N1367">
        <v>700666100</v>
      </c>
      <c r="O1367">
        <v>2671363</v>
      </c>
    </row>
    <row r="1368" spans="1:15" x14ac:dyDescent="0.2">
      <c r="A1368" t="s">
        <v>17407</v>
      </c>
      <c r="B1368" t="s">
        <v>3546</v>
      </c>
      <c r="C1368">
        <v>36.79</v>
      </c>
      <c r="D1368">
        <v>0</v>
      </c>
      <c r="E1368">
        <v>0</v>
      </c>
      <c r="F1368">
        <v>0</v>
      </c>
      <c r="G1368">
        <v>0</v>
      </c>
      <c r="H1368">
        <v>-632.91</v>
      </c>
      <c r="I1368" t="s">
        <v>17222</v>
      </c>
      <c r="J1368" t="s">
        <v>190</v>
      </c>
      <c r="K1368">
        <v>0</v>
      </c>
      <c r="L1368" s="83">
        <v>43264</v>
      </c>
      <c r="M1368">
        <v>0</v>
      </c>
      <c r="N1368" t="s">
        <v>3575</v>
      </c>
      <c r="O1368" t="s">
        <v>3576</v>
      </c>
    </row>
    <row r="1369" spans="1:15" x14ac:dyDescent="0.2">
      <c r="A1369" t="s">
        <v>17408</v>
      </c>
      <c r="B1369" t="s">
        <v>3482</v>
      </c>
      <c r="C1369">
        <v>33.86</v>
      </c>
      <c r="D1369">
        <v>0</v>
      </c>
      <c r="E1369">
        <v>0</v>
      </c>
      <c r="F1369">
        <v>0</v>
      </c>
      <c r="G1369">
        <v>0</v>
      </c>
      <c r="H1369" s="45">
        <v>2779.39</v>
      </c>
      <c r="I1369" t="s">
        <v>17222</v>
      </c>
      <c r="J1369" t="s">
        <v>190</v>
      </c>
      <c r="K1369">
        <v>0</v>
      </c>
      <c r="L1369" s="83">
        <v>43264</v>
      </c>
      <c r="M1369">
        <v>0</v>
      </c>
      <c r="N1369" t="s">
        <v>3503</v>
      </c>
      <c r="O1369" t="s">
        <v>3504</v>
      </c>
    </row>
    <row r="1370" spans="1:15" x14ac:dyDescent="0.2">
      <c r="A1370" t="s">
        <v>17409</v>
      </c>
      <c r="B1370" t="s">
        <v>495</v>
      </c>
      <c r="C1370">
        <v>29.77</v>
      </c>
      <c r="D1370">
        <v>0</v>
      </c>
      <c r="E1370">
        <v>0</v>
      </c>
      <c r="F1370">
        <v>0</v>
      </c>
      <c r="G1370">
        <v>0</v>
      </c>
      <c r="H1370" s="45">
        <v>7060.3</v>
      </c>
      <c r="I1370" t="s">
        <v>17222</v>
      </c>
      <c r="J1370" t="s">
        <v>190</v>
      </c>
      <c r="K1370">
        <v>0</v>
      </c>
      <c r="L1370" s="83">
        <v>43264</v>
      </c>
      <c r="M1370">
        <v>0</v>
      </c>
      <c r="N1370" t="s">
        <v>496</v>
      </c>
      <c r="O1370">
        <v>2200853</v>
      </c>
    </row>
    <row r="1371" spans="1:15" x14ac:dyDescent="0.2">
      <c r="A1371" t="s">
        <v>17410</v>
      </c>
      <c r="B1371" t="s">
        <v>13458</v>
      </c>
      <c r="C1371">
        <v>15.05</v>
      </c>
      <c r="D1371">
        <v>0</v>
      </c>
      <c r="E1371">
        <v>0</v>
      </c>
      <c r="F1371">
        <v>0</v>
      </c>
      <c r="G1371">
        <v>0</v>
      </c>
      <c r="H1371" s="45">
        <v>-2753.26</v>
      </c>
      <c r="I1371" t="s">
        <v>17222</v>
      </c>
      <c r="J1371" t="s">
        <v>190</v>
      </c>
      <c r="K1371">
        <v>0</v>
      </c>
      <c r="L1371" s="83">
        <v>43264</v>
      </c>
      <c r="M1371">
        <v>0</v>
      </c>
      <c r="N1371">
        <v>846819100</v>
      </c>
      <c r="O1371">
        <v>2832535</v>
      </c>
    </row>
    <row r="1372" spans="1:15" x14ac:dyDescent="0.2">
      <c r="A1372" t="s">
        <v>17411</v>
      </c>
      <c r="B1372" t="s">
        <v>4639</v>
      </c>
      <c r="C1372">
        <v>18.805</v>
      </c>
      <c r="D1372">
        <v>0</v>
      </c>
      <c r="E1372">
        <v>0</v>
      </c>
      <c r="F1372">
        <v>0</v>
      </c>
      <c r="G1372">
        <v>0</v>
      </c>
      <c r="H1372">
        <v>159.87</v>
      </c>
      <c r="I1372" t="s">
        <v>17222</v>
      </c>
      <c r="J1372" t="s">
        <v>190</v>
      </c>
      <c r="K1372">
        <v>0</v>
      </c>
      <c r="L1372" s="83">
        <v>43264</v>
      </c>
      <c r="M1372">
        <v>0</v>
      </c>
      <c r="N1372">
        <v>357023100</v>
      </c>
      <c r="O1372" t="s">
        <v>4805</v>
      </c>
    </row>
    <row r="1373" spans="1:15" x14ac:dyDescent="0.2">
      <c r="A1373" t="s">
        <v>17412</v>
      </c>
      <c r="B1373" t="s">
        <v>3716</v>
      </c>
      <c r="C1373">
        <v>26.45</v>
      </c>
      <c r="D1373">
        <v>0</v>
      </c>
      <c r="E1373">
        <v>0</v>
      </c>
      <c r="F1373">
        <v>0</v>
      </c>
      <c r="G1373">
        <v>0</v>
      </c>
      <c r="H1373" s="45">
        <v>-17708.759999999998</v>
      </c>
      <c r="I1373" t="s">
        <v>15989</v>
      </c>
      <c r="J1373" t="s">
        <v>200</v>
      </c>
      <c r="K1373">
        <v>0</v>
      </c>
      <c r="L1373" s="83">
        <v>43264</v>
      </c>
      <c r="M1373">
        <v>0</v>
      </c>
      <c r="N1373" t="s">
        <v>3723</v>
      </c>
      <c r="O1373" t="s">
        <v>3724</v>
      </c>
    </row>
    <row r="1374" spans="1:15" x14ac:dyDescent="0.2">
      <c r="A1374" t="s">
        <v>17413</v>
      </c>
      <c r="B1374" t="s">
        <v>3732</v>
      </c>
      <c r="C1374">
        <v>18</v>
      </c>
      <c r="D1374">
        <v>0</v>
      </c>
      <c r="E1374">
        <v>0</v>
      </c>
      <c r="F1374">
        <v>0</v>
      </c>
      <c r="G1374">
        <v>0</v>
      </c>
      <c r="H1374" s="45">
        <v>-86097.05</v>
      </c>
      <c r="I1374" t="s">
        <v>15979</v>
      </c>
      <c r="J1374" t="s">
        <v>200</v>
      </c>
      <c r="K1374">
        <v>0</v>
      </c>
      <c r="L1374" s="83">
        <v>43264</v>
      </c>
      <c r="M1374">
        <v>0</v>
      </c>
      <c r="N1374" t="s">
        <v>3744</v>
      </c>
      <c r="O1374" t="s">
        <v>3745</v>
      </c>
    </row>
    <row r="1375" spans="1:15" x14ac:dyDescent="0.2">
      <c r="A1375" t="s">
        <v>17386</v>
      </c>
      <c r="B1375" t="s">
        <v>17387</v>
      </c>
      <c r="C1375">
        <v>42.424999999999997</v>
      </c>
      <c r="D1375">
        <v>0</v>
      </c>
      <c r="E1375">
        <v>0</v>
      </c>
      <c r="F1375">
        <v>0</v>
      </c>
      <c r="G1375">
        <v>0</v>
      </c>
      <c r="H1375" s="45">
        <v>-3844.12</v>
      </c>
      <c r="I1375" t="s">
        <v>17222</v>
      </c>
      <c r="J1375" t="s">
        <v>190</v>
      </c>
      <c r="K1375">
        <v>0</v>
      </c>
      <c r="L1375" s="83">
        <v>43263</v>
      </c>
      <c r="M1375">
        <v>0</v>
      </c>
      <c r="N1375">
        <v>422819102</v>
      </c>
      <c r="O1375">
        <v>2413071</v>
      </c>
    </row>
    <row r="1376" spans="1:15" x14ac:dyDescent="0.2">
      <c r="A1376" t="s">
        <v>17388</v>
      </c>
      <c r="B1376" t="s">
        <v>3883</v>
      </c>
      <c r="C1376">
        <v>39.65</v>
      </c>
      <c r="D1376">
        <v>0</v>
      </c>
      <c r="E1376">
        <v>0</v>
      </c>
      <c r="F1376">
        <v>0</v>
      </c>
      <c r="G1376">
        <v>0</v>
      </c>
      <c r="H1376" s="45">
        <v>-4466.43</v>
      </c>
      <c r="I1376" t="s">
        <v>17222</v>
      </c>
      <c r="J1376" t="s">
        <v>190</v>
      </c>
      <c r="K1376">
        <v>0</v>
      </c>
      <c r="L1376" s="83">
        <v>43263</v>
      </c>
      <c r="M1376">
        <v>0</v>
      </c>
      <c r="N1376">
        <v>421906108</v>
      </c>
      <c r="O1376">
        <v>2417619</v>
      </c>
    </row>
    <row r="1377" spans="1:15" x14ac:dyDescent="0.2">
      <c r="A1377" t="s">
        <v>17389</v>
      </c>
      <c r="B1377" t="s">
        <v>368</v>
      </c>
      <c r="C1377">
        <v>83.6</v>
      </c>
      <c r="D1377">
        <v>0</v>
      </c>
      <c r="E1377">
        <v>0</v>
      </c>
      <c r="F1377">
        <v>0</v>
      </c>
      <c r="G1377">
        <v>0</v>
      </c>
      <c r="H1377">
        <v>-613.37</v>
      </c>
      <c r="I1377" t="s">
        <v>17222</v>
      </c>
      <c r="J1377" t="s">
        <v>190</v>
      </c>
      <c r="K1377">
        <v>0</v>
      </c>
      <c r="L1377" s="83">
        <v>43263</v>
      </c>
      <c r="M1377">
        <v>0</v>
      </c>
      <c r="N1377">
        <v>497266106</v>
      </c>
      <c r="O1377">
        <v>2493534</v>
      </c>
    </row>
    <row r="1378" spans="1:15" x14ac:dyDescent="0.2">
      <c r="A1378" t="s">
        <v>17390</v>
      </c>
      <c r="B1378" t="s">
        <v>9488</v>
      </c>
      <c r="C1378">
        <v>85.55</v>
      </c>
      <c r="D1378">
        <v>0</v>
      </c>
      <c r="E1378">
        <v>0</v>
      </c>
      <c r="F1378">
        <v>0</v>
      </c>
      <c r="G1378">
        <v>0</v>
      </c>
      <c r="H1378" s="45">
        <v>-2225.14</v>
      </c>
      <c r="I1378" t="s">
        <v>17222</v>
      </c>
      <c r="J1378" t="s">
        <v>190</v>
      </c>
      <c r="K1378">
        <v>0</v>
      </c>
      <c r="L1378" s="83">
        <v>43263</v>
      </c>
      <c r="M1378">
        <v>0</v>
      </c>
      <c r="N1378">
        <v>297425100</v>
      </c>
      <c r="O1378">
        <v>2322047</v>
      </c>
    </row>
    <row r="1379" spans="1:15" x14ac:dyDescent="0.2">
      <c r="A1379" t="s">
        <v>17391</v>
      </c>
      <c r="B1379" t="s">
        <v>998</v>
      </c>
      <c r="C1379">
        <v>34</v>
      </c>
      <c r="D1379">
        <v>0</v>
      </c>
      <c r="E1379">
        <v>0</v>
      </c>
      <c r="F1379">
        <v>0</v>
      </c>
      <c r="G1379">
        <v>0</v>
      </c>
      <c r="H1379" s="45">
        <v>7968.89</v>
      </c>
      <c r="I1379" t="s">
        <v>17222</v>
      </c>
      <c r="J1379" t="s">
        <v>190</v>
      </c>
      <c r="K1379">
        <v>0</v>
      </c>
      <c r="L1379" s="83">
        <v>43263</v>
      </c>
      <c r="M1379">
        <v>0</v>
      </c>
      <c r="N1379" t="s">
        <v>1239</v>
      </c>
      <c r="O1379" t="s">
        <v>4276</v>
      </c>
    </row>
    <row r="1380" spans="1:15" x14ac:dyDescent="0.2">
      <c r="A1380" t="s">
        <v>17392</v>
      </c>
      <c r="B1380" t="s">
        <v>212</v>
      </c>
      <c r="C1380">
        <v>17.7</v>
      </c>
      <c r="D1380">
        <v>0</v>
      </c>
      <c r="E1380">
        <v>0</v>
      </c>
      <c r="F1380">
        <v>0</v>
      </c>
      <c r="G1380">
        <v>0</v>
      </c>
      <c r="H1380" s="45">
        <v>-3658.48</v>
      </c>
      <c r="I1380" t="s">
        <v>17222</v>
      </c>
      <c r="J1380" t="s">
        <v>190</v>
      </c>
      <c r="K1380">
        <v>0</v>
      </c>
      <c r="L1380" s="83">
        <v>43263</v>
      </c>
      <c r="M1380">
        <v>0</v>
      </c>
      <c r="N1380">
        <v>398433102</v>
      </c>
      <c r="O1380">
        <v>2463344</v>
      </c>
    </row>
    <row r="1381" spans="1:15" x14ac:dyDescent="0.2">
      <c r="A1381" t="s">
        <v>17393</v>
      </c>
      <c r="B1381" t="s">
        <v>12178</v>
      </c>
      <c r="C1381">
        <v>45.825000000000003</v>
      </c>
      <c r="D1381">
        <v>0</v>
      </c>
      <c r="E1381">
        <v>0</v>
      </c>
      <c r="F1381">
        <v>0</v>
      </c>
      <c r="G1381">
        <v>0</v>
      </c>
      <c r="H1381">
        <v>188.83</v>
      </c>
      <c r="I1381" t="s">
        <v>17222</v>
      </c>
      <c r="J1381" t="s">
        <v>190</v>
      </c>
      <c r="K1381">
        <v>0</v>
      </c>
      <c r="L1381" s="83">
        <v>43263</v>
      </c>
      <c r="M1381">
        <v>0</v>
      </c>
      <c r="N1381" t="s">
        <v>12210</v>
      </c>
      <c r="O1381" t="s">
        <v>12211</v>
      </c>
    </row>
    <row r="1382" spans="1:15" x14ac:dyDescent="0.2">
      <c r="A1382" t="s">
        <v>17394</v>
      </c>
      <c r="B1382" t="s">
        <v>1027</v>
      </c>
      <c r="C1382">
        <v>122.3</v>
      </c>
      <c r="D1382">
        <v>0</v>
      </c>
      <c r="E1382">
        <v>0</v>
      </c>
      <c r="F1382">
        <v>0</v>
      </c>
      <c r="G1382">
        <v>0</v>
      </c>
      <c r="H1382" s="45">
        <v>10706.1</v>
      </c>
      <c r="I1382" t="s">
        <v>17222</v>
      </c>
      <c r="J1382" t="s">
        <v>190</v>
      </c>
      <c r="K1382">
        <v>0</v>
      </c>
      <c r="L1382" s="83">
        <v>43263</v>
      </c>
      <c r="M1382">
        <v>0</v>
      </c>
      <c r="N1382">
        <v>743713109</v>
      </c>
      <c r="O1382" t="s">
        <v>1431</v>
      </c>
    </row>
    <row r="1383" spans="1:15" x14ac:dyDescent="0.2">
      <c r="A1383" t="s">
        <v>17395</v>
      </c>
      <c r="B1383" t="s">
        <v>2694</v>
      </c>
      <c r="C1383">
        <v>414.57</v>
      </c>
      <c r="D1383">
        <v>0</v>
      </c>
      <c r="E1383">
        <v>0</v>
      </c>
      <c r="F1383">
        <v>0</v>
      </c>
      <c r="G1383">
        <v>0</v>
      </c>
      <c r="H1383">
        <v>-198.38</v>
      </c>
      <c r="I1383" t="s">
        <v>17222</v>
      </c>
      <c r="J1383" t="s">
        <v>190</v>
      </c>
      <c r="K1383">
        <v>0</v>
      </c>
      <c r="L1383" s="83">
        <v>43263</v>
      </c>
      <c r="M1383">
        <v>0</v>
      </c>
      <c r="N1383" t="s">
        <v>2748</v>
      </c>
      <c r="O1383">
        <v>2262864</v>
      </c>
    </row>
    <row r="1384" spans="1:15" x14ac:dyDescent="0.2">
      <c r="A1384" t="s">
        <v>17396</v>
      </c>
      <c r="B1384" t="s">
        <v>4642</v>
      </c>
      <c r="C1384">
        <v>71.125</v>
      </c>
      <c r="D1384">
        <v>0</v>
      </c>
      <c r="E1384">
        <v>0</v>
      </c>
      <c r="F1384">
        <v>0</v>
      </c>
      <c r="G1384">
        <v>0</v>
      </c>
      <c r="H1384">
        <v>-109.2</v>
      </c>
      <c r="I1384" t="s">
        <v>17222</v>
      </c>
      <c r="J1384" t="s">
        <v>190</v>
      </c>
      <c r="K1384">
        <v>0</v>
      </c>
      <c r="L1384" s="83">
        <v>43263</v>
      </c>
      <c r="M1384">
        <v>0</v>
      </c>
      <c r="N1384">
        <v>229669106</v>
      </c>
      <c r="O1384">
        <v>2239266</v>
      </c>
    </row>
    <row r="1385" spans="1:15" x14ac:dyDescent="0.2">
      <c r="A1385" t="s">
        <v>17397</v>
      </c>
      <c r="B1385" t="s">
        <v>9646</v>
      </c>
      <c r="C1385">
        <v>10.29</v>
      </c>
      <c r="D1385">
        <v>0</v>
      </c>
      <c r="E1385">
        <v>0</v>
      </c>
      <c r="F1385">
        <v>0</v>
      </c>
      <c r="G1385">
        <v>0</v>
      </c>
      <c r="H1385" s="45">
        <v>1321.2</v>
      </c>
      <c r="I1385" t="s">
        <v>17222</v>
      </c>
      <c r="J1385" t="s">
        <v>190</v>
      </c>
      <c r="K1385">
        <v>0</v>
      </c>
      <c r="L1385" s="83">
        <v>43263</v>
      </c>
      <c r="M1385">
        <v>0</v>
      </c>
      <c r="N1385">
        <v>984249607</v>
      </c>
      <c r="O1385" t="s">
        <v>9687</v>
      </c>
    </row>
    <row r="1386" spans="1:15" x14ac:dyDescent="0.2">
      <c r="A1386" t="s">
        <v>17398</v>
      </c>
      <c r="B1386" t="s">
        <v>3877</v>
      </c>
      <c r="C1386">
        <v>38.450000000000003</v>
      </c>
      <c r="D1386">
        <v>0</v>
      </c>
      <c r="E1386">
        <v>0</v>
      </c>
      <c r="F1386">
        <v>0</v>
      </c>
      <c r="G1386">
        <v>0</v>
      </c>
      <c r="H1386" s="45">
        <v>10018.25</v>
      </c>
      <c r="I1386" t="s">
        <v>17222</v>
      </c>
      <c r="J1386" t="s">
        <v>190</v>
      </c>
      <c r="K1386">
        <v>0</v>
      </c>
      <c r="L1386" s="83">
        <v>43263</v>
      </c>
      <c r="M1386">
        <v>0</v>
      </c>
      <c r="N1386" s="84">
        <v>4.0100000000000002E+112</v>
      </c>
      <c r="O1386">
        <v>2804501</v>
      </c>
    </row>
    <row r="1387" spans="1:15" x14ac:dyDescent="0.2">
      <c r="A1387" t="s">
        <v>17399</v>
      </c>
      <c r="B1387" t="s">
        <v>4640</v>
      </c>
      <c r="C1387">
        <v>43.82</v>
      </c>
      <c r="D1387">
        <v>0</v>
      </c>
      <c r="E1387">
        <v>0</v>
      </c>
      <c r="F1387">
        <v>0</v>
      </c>
      <c r="G1387">
        <v>0</v>
      </c>
      <c r="H1387" s="45">
        <v>-2290.33</v>
      </c>
      <c r="I1387" t="s">
        <v>17222</v>
      </c>
      <c r="J1387" t="s">
        <v>190</v>
      </c>
      <c r="K1387">
        <v>0</v>
      </c>
      <c r="L1387" s="83">
        <v>43263</v>
      </c>
      <c r="M1387">
        <v>0</v>
      </c>
      <c r="N1387" t="s">
        <v>4780</v>
      </c>
      <c r="O1387" t="s">
        <v>4781</v>
      </c>
    </row>
    <row r="1388" spans="1:15" x14ac:dyDescent="0.2">
      <c r="A1388" t="s">
        <v>17400</v>
      </c>
      <c r="B1388" t="s">
        <v>3662</v>
      </c>
      <c r="C1388">
        <v>26.48</v>
      </c>
      <c r="D1388">
        <v>0</v>
      </c>
      <c r="E1388">
        <v>0</v>
      </c>
      <c r="F1388">
        <v>0</v>
      </c>
      <c r="G1388">
        <v>0</v>
      </c>
      <c r="H1388" s="45">
        <v>-129491.92</v>
      </c>
      <c r="I1388" t="s">
        <v>15979</v>
      </c>
      <c r="J1388" t="s">
        <v>200</v>
      </c>
      <c r="K1388">
        <v>0</v>
      </c>
      <c r="L1388" s="83">
        <v>43263</v>
      </c>
      <c r="M1388">
        <v>0</v>
      </c>
      <c r="N1388" t="s">
        <v>3673</v>
      </c>
      <c r="O1388" t="s">
        <v>3674</v>
      </c>
    </row>
    <row r="1389" spans="1:15" x14ac:dyDescent="0.2">
      <c r="A1389" t="s">
        <v>17221</v>
      </c>
      <c r="B1389" t="s">
        <v>3776</v>
      </c>
      <c r="C1389">
        <v>14</v>
      </c>
      <c r="D1389">
        <v>0</v>
      </c>
      <c r="E1389">
        <v>0</v>
      </c>
      <c r="F1389">
        <v>0</v>
      </c>
      <c r="G1389">
        <v>0</v>
      </c>
      <c r="H1389" s="45">
        <v>3898.04</v>
      </c>
      <c r="I1389" t="s">
        <v>17222</v>
      </c>
      <c r="J1389" t="s">
        <v>190</v>
      </c>
      <c r="K1389">
        <v>0</v>
      </c>
      <c r="L1389" s="83">
        <v>43262</v>
      </c>
      <c r="M1389">
        <v>0</v>
      </c>
      <c r="N1389">
        <v>858155203</v>
      </c>
      <c r="O1389">
        <v>2150420</v>
      </c>
    </row>
    <row r="1390" spans="1:15" x14ac:dyDescent="0.2">
      <c r="A1390" t="s">
        <v>17223</v>
      </c>
      <c r="B1390" t="s">
        <v>1672</v>
      </c>
      <c r="C1390">
        <v>57.89</v>
      </c>
      <c r="D1390">
        <v>289</v>
      </c>
      <c r="E1390" s="45">
        <v>16730.21</v>
      </c>
      <c r="F1390">
        <v>0.04</v>
      </c>
      <c r="G1390">
        <v>-30.04</v>
      </c>
      <c r="H1390" s="45">
        <v>1591.06</v>
      </c>
      <c r="I1390" t="s">
        <v>17222</v>
      </c>
      <c r="J1390" t="s">
        <v>190</v>
      </c>
      <c r="K1390">
        <v>0.16</v>
      </c>
      <c r="L1390" s="83">
        <v>43262</v>
      </c>
      <c r="M1390">
        <v>58.4</v>
      </c>
      <c r="N1390">
        <v>690742101</v>
      </c>
      <c r="O1390" t="s">
        <v>1740</v>
      </c>
    </row>
    <row r="1391" spans="1:15" x14ac:dyDescent="0.2">
      <c r="A1391" t="s">
        <v>17224</v>
      </c>
      <c r="B1391" t="s">
        <v>13106</v>
      </c>
      <c r="C1391">
        <v>22.4</v>
      </c>
      <c r="D1391">
        <v>0</v>
      </c>
      <c r="E1391">
        <v>0</v>
      </c>
      <c r="F1391">
        <v>0</v>
      </c>
      <c r="G1391">
        <v>0</v>
      </c>
      <c r="H1391" s="45">
        <v>10817.61</v>
      </c>
      <c r="I1391" t="s">
        <v>17222</v>
      </c>
      <c r="J1391" t="s">
        <v>190</v>
      </c>
      <c r="K1391">
        <v>0</v>
      </c>
      <c r="L1391" s="83">
        <v>43262</v>
      </c>
      <c r="M1391">
        <v>0</v>
      </c>
      <c r="N1391">
        <v>573075108</v>
      </c>
      <c r="O1391">
        <v>2568357</v>
      </c>
    </row>
    <row r="1392" spans="1:15" x14ac:dyDescent="0.2">
      <c r="A1392" t="s">
        <v>17225</v>
      </c>
      <c r="B1392" t="s">
        <v>16473</v>
      </c>
      <c r="C1392">
        <v>38.674999999999997</v>
      </c>
      <c r="D1392">
        <v>0</v>
      </c>
      <c r="E1392">
        <v>0</v>
      </c>
      <c r="F1392">
        <v>0</v>
      </c>
      <c r="G1392">
        <v>0</v>
      </c>
      <c r="H1392" s="45">
        <v>14454.1</v>
      </c>
      <c r="I1392" t="s">
        <v>17222</v>
      </c>
      <c r="J1392" t="s">
        <v>190</v>
      </c>
      <c r="K1392">
        <v>0</v>
      </c>
      <c r="L1392" s="83">
        <v>43262</v>
      </c>
      <c r="M1392">
        <v>0</v>
      </c>
      <c r="N1392" t="s">
        <v>16502</v>
      </c>
      <c r="O1392" t="s">
        <v>16503</v>
      </c>
    </row>
    <row r="1393" spans="1:15" x14ac:dyDescent="0.2">
      <c r="A1393" t="s">
        <v>17226</v>
      </c>
      <c r="B1393" t="s">
        <v>17227</v>
      </c>
      <c r="C1393">
        <v>39.14</v>
      </c>
      <c r="D1393" s="45">
        <v>2408</v>
      </c>
      <c r="E1393" s="45">
        <v>94249.12</v>
      </c>
      <c r="F1393">
        <v>0.21</v>
      </c>
      <c r="G1393" s="45">
        <v>1256.92</v>
      </c>
      <c r="H1393" s="45">
        <v>-27440.77</v>
      </c>
      <c r="I1393" t="s">
        <v>17222</v>
      </c>
      <c r="J1393" t="s">
        <v>190</v>
      </c>
      <c r="K1393">
        <v>0.23</v>
      </c>
      <c r="L1393" s="83">
        <v>43262</v>
      </c>
      <c r="M1393">
        <v>41.13</v>
      </c>
      <c r="N1393">
        <v>918284100</v>
      </c>
      <c r="O1393">
        <v>2926773</v>
      </c>
    </row>
    <row r="1394" spans="1:15" x14ac:dyDescent="0.2">
      <c r="A1394" t="s">
        <v>17228</v>
      </c>
      <c r="B1394" t="s">
        <v>1805</v>
      </c>
      <c r="C1394">
        <v>141.91</v>
      </c>
      <c r="D1394" s="45">
        <v>-2129</v>
      </c>
      <c r="E1394" s="45">
        <v>-302126.39</v>
      </c>
      <c r="F1394">
        <v>-0.66</v>
      </c>
      <c r="G1394">
        <v>-304.39999999999998</v>
      </c>
      <c r="H1394">
        <v>518.97</v>
      </c>
      <c r="I1394" t="s">
        <v>17222</v>
      </c>
      <c r="J1394" t="s">
        <v>190</v>
      </c>
      <c r="K1394">
        <v>0.18</v>
      </c>
      <c r="L1394" s="83">
        <v>43262</v>
      </c>
      <c r="M1394">
        <v>142.01</v>
      </c>
      <c r="N1394" s="84">
        <v>2.6482999999999999E+104</v>
      </c>
      <c r="O1394">
        <v>2636254</v>
      </c>
    </row>
    <row r="1395" spans="1:15" x14ac:dyDescent="0.2">
      <c r="A1395" t="s">
        <v>17229</v>
      </c>
      <c r="B1395" t="s">
        <v>1073</v>
      </c>
      <c r="C1395">
        <v>43.18</v>
      </c>
      <c r="D1395">
        <v>0</v>
      </c>
      <c r="E1395">
        <v>0</v>
      </c>
      <c r="F1395">
        <v>0</v>
      </c>
      <c r="G1395">
        <v>0</v>
      </c>
      <c r="H1395">
        <v>-126.22</v>
      </c>
      <c r="I1395" t="s">
        <v>17222</v>
      </c>
      <c r="J1395" t="s">
        <v>190</v>
      </c>
      <c r="K1395">
        <v>0</v>
      </c>
      <c r="L1395" s="83">
        <v>43262</v>
      </c>
      <c r="M1395">
        <v>0</v>
      </c>
      <c r="N1395">
        <v>903293405</v>
      </c>
      <c r="O1395">
        <v>2910602</v>
      </c>
    </row>
    <row r="1396" spans="1:15" x14ac:dyDescent="0.2">
      <c r="A1396" t="s">
        <v>17230</v>
      </c>
      <c r="B1396" t="s">
        <v>3584</v>
      </c>
      <c r="C1396">
        <v>31.11</v>
      </c>
      <c r="D1396">
        <v>0</v>
      </c>
      <c r="E1396">
        <v>0</v>
      </c>
      <c r="F1396">
        <v>0</v>
      </c>
      <c r="G1396">
        <v>0</v>
      </c>
      <c r="H1396">
        <v>108.12</v>
      </c>
      <c r="I1396" t="s">
        <v>17222</v>
      </c>
      <c r="J1396" t="s">
        <v>190</v>
      </c>
      <c r="K1396">
        <v>0</v>
      </c>
      <c r="L1396" s="83">
        <v>43262</v>
      </c>
      <c r="M1396">
        <v>0</v>
      </c>
      <c r="N1396">
        <v>957100</v>
      </c>
      <c r="O1396">
        <v>2024901</v>
      </c>
    </row>
    <row r="1397" spans="1:15" x14ac:dyDescent="0.2">
      <c r="A1397" t="s">
        <v>17231</v>
      </c>
      <c r="B1397" t="s">
        <v>1577</v>
      </c>
      <c r="C1397">
        <v>67.325000000000003</v>
      </c>
      <c r="D1397">
        <v>0</v>
      </c>
      <c r="E1397">
        <v>0</v>
      </c>
      <c r="F1397">
        <v>0</v>
      </c>
      <c r="G1397">
        <v>0</v>
      </c>
      <c r="H1397">
        <v>34.380000000000003</v>
      </c>
      <c r="I1397" t="s">
        <v>17222</v>
      </c>
      <c r="J1397" t="s">
        <v>190</v>
      </c>
      <c r="K1397">
        <v>0</v>
      </c>
      <c r="L1397" s="83">
        <v>43262</v>
      </c>
      <c r="M1397">
        <v>0</v>
      </c>
      <c r="N1397">
        <v>625383104</v>
      </c>
      <c r="O1397">
        <v>2609858</v>
      </c>
    </row>
    <row r="1398" spans="1:15" x14ac:dyDescent="0.2">
      <c r="A1398" t="s">
        <v>17232</v>
      </c>
      <c r="B1398" t="s">
        <v>17233</v>
      </c>
      <c r="C1398">
        <v>18.95</v>
      </c>
      <c r="D1398">
        <v>0</v>
      </c>
      <c r="E1398">
        <v>0</v>
      </c>
      <c r="F1398">
        <v>0</v>
      </c>
      <c r="G1398">
        <v>0</v>
      </c>
      <c r="H1398" s="45">
        <v>-1278.5899999999999</v>
      </c>
      <c r="I1398" t="s">
        <v>17222</v>
      </c>
      <c r="J1398" t="s">
        <v>190</v>
      </c>
      <c r="K1398">
        <v>0</v>
      </c>
      <c r="L1398" s="83">
        <v>43262</v>
      </c>
      <c r="M1398">
        <v>0</v>
      </c>
      <c r="N1398" t="s">
        <v>17234</v>
      </c>
      <c r="O1398" t="s">
        <v>17235</v>
      </c>
    </row>
    <row r="1399" spans="1:15" x14ac:dyDescent="0.2">
      <c r="A1399" t="s">
        <v>17236</v>
      </c>
      <c r="B1399" t="s">
        <v>1988</v>
      </c>
      <c r="C1399">
        <v>110.9</v>
      </c>
      <c r="D1399">
        <v>0</v>
      </c>
      <c r="E1399">
        <v>0</v>
      </c>
      <c r="F1399">
        <v>0</v>
      </c>
      <c r="G1399">
        <v>0</v>
      </c>
      <c r="H1399" s="45">
        <v>-2739.68</v>
      </c>
      <c r="I1399" t="s">
        <v>17222</v>
      </c>
      <c r="J1399" t="s">
        <v>190</v>
      </c>
      <c r="K1399">
        <v>0</v>
      </c>
      <c r="L1399" s="83">
        <v>43262</v>
      </c>
      <c r="M1399">
        <v>0</v>
      </c>
      <c r="N1399" t="s">
        <v>2050</v>
      </c>
      <c r="O1399">
        <v>2007281</v>
      </c>
    </row>
    <row r="1400" spans="1:15" x14ac:dyDescent="0.2">
      <c r="A1400" t="s">
        <v>17237</v>
      </c>
      <c r="B1400" t="s">
        <v>263</v>
      </c>
      <c r="C1400">
        <v>20.5</v>
      </c>
      <c r="D1400" s="45">
        <v>-5899</v>
      </c>
      <c r="E1400" s="45">
        <v>-120929.5</v>
      </c>
      <c r="F1400">
        <v>-0.26</v>
      </c>
      <c r="G1400" s="45">
        <v>4119.8999999999996</v>
      </c>
      <c r="H1400" s="45">
        <v>26228.38</v>
      </c>
      <c r="I1400" t="s">
        <v>17222</v>
      </c>
      <c r="J1400" t="s">
        <v>190</v>
      </c>
      <c r="K1400">
        <v>3.9</v>
      </c>
      <c r="L1400" s="83">
        <v>43262</v>
      </c>
      <c r="M1400">
        <v>23.23</v>
      </c>
      <c r="N1400">
        <v>896818101</v>
      </c>
      <c r="O1400">
        <v>2893071</v>
      </c>
    </row>
    <row r="1401" spans="1:15" x14ac:dyDescent="0.2">
      <c r="A1401" t="s">
        <v>17238</v>
      </c>
      <c r="B1401" t="s">
        <v>17239</v>
      </c>
      <c r="C1401">
        <v>32.42</v>
      </c>
      <c r="D1401">
        <v>0</v>
      </c>
      <c r="E1401">
        <v>0</v>
      </c>
      <c r="F1401">
        <v>0</v>
      </c>
      <c r="G1401">
        <v>0</v>
      </c>
      <c r="H1401">
        <v>-179.83</v>
      </c>
      <c r="I1401" t="s">
        <v>17222</v>
      </c>
      <c r="J1401" t="s">
        <v>190</v>
      </c>
      <c r="K1401">
        <v>0</v>
      </c>
      <c r="L1401" s="83">
        <v>43262</v>
      </c>
      <c r="M1401">
        <v>0</v>
      </c>
      <c r="N1401">
        <v>970646105</v>
      </c>
      <c r="O1401">
        <v>2036779</v>
      </c>
    </row>
    <row r="1402" spans="1:15" x14ac:dyDescent="0.2">
      <c r="A1402" t="s">
        <v>17240</v>
      </c>
      <c r="B1402" t="s">
        <v>3554</v>
      </c>
      <c r="C1402">
        <v>18.25</v>
      </c>
      <c r="D1402">
        <v>0</v>
      </c>
      <c r="E1402">
        <v>0</v>
      </c>
      <c r="F1402">
        <v>0</v>
      </c>
      <c r="G1402">
        <v>0</v>
      </c>
      <c r="H1402" s="45">
        <v>1803.78</v>
      </c>
      <c r="I1402" t="s">
        <v>17222</v>
      </c>
      <c r="J1402" t="s">
        <v>190</v>
      </c>
      <c r="K1402">
        <v>0</v>
      </c>
      <c r="L1402" s="83">
        <v>43262</v>
      </c>
      <c r="M1402">
        <v>0</v>
      </c>
      <c r="N1402">
        <v>747619104</v>
      </c>
      <c r="O1402" t="s">
        <v>3578</v>
      </c>
    </row>
    <row r="1403" spans="1:15" x14ac:dyDescent="0.2">
      <c r="A1403" t="s">
        <v>17241</v>
      </c>
      <c r="B1403" t="s">
        <v>17242</v>
      </c>
      <c r="C1403">
        <v>27.73</v>
      </c>
      <c r="D1403">
        <v>0</v>
      </c>
      <c r="E1403">
        <v>0</v>
      </c>
      <c r="F1403">
        <v>0</v>
      </c>
      <c r="G1403">
        <v>0</v>
      </c>
      <c r="H1403" s="45">
        <v>-1720.4</v>
      </c>
      <c r="I1403" t="s">
        <v>17222</v>
      </c>
      <c r="J1403" t="s">
        <v>190</v>
      </c>
      <c r="K1403">
        <v>0</v>
      </c>
      <c r="L1403" s="83">
        <v>43262</v>
      </c>
      <c r="M1403">
        <v>0</v>
      </c>
      <c r="N1403" t="s">
        <v>17243</v>
      </c>
      <c r="O1403" t="s">
        <v>17244</v>
      </c>
    </row>
    <row r="1404" spans="1:15" x14ac:dyDescent="0.2">
      <c r="A1404" t="s">
        <v>17245</v>
      </c>
      <c r="B1404" t="s">
        <v>2467</v>
      </c>
      <c r="C1404">
        <v>38.049999999999997</v>
      </c>
      <c r="D1404">
        <v>0</v>
      </c>
      <c r="E1404">
        <v>0</v>
      </c>
      <c r="F1404">
        <v>0</v>
      </c>
      <c r="G1404">
        <v>0</v>
      </c>
      <c r="H1404" s="45">
        <v>-5481.3</v>
      </c>
      <c r="I1404" t="s">
        <v>17222</v>
      </c>
      <c r="J1404" t="s">
        <v>190</v>
      </c>
      <c r="K1404">
        <v>0</v>
      </c>
      <c r="L1404" s="83">
        <v>43262</v>
      </c>
      <c r="M1404">
        <v>0</v>
      </c>
      <c r="N1404">
        <v>211171103</v>
      </c>
      <c r="O1404" t="s">
        <v>2517</v>
      </c>
    </row>
    <row r="1405" spans="1:15" x14ac:dyDescent="0.2">
      <c r="A1405" t="s">
        <v>17246</v>
      </c>
      <c r="B1405" t="s">
        <v>17247</v>
      </c>
      <c r="C1405">
        <v>14.335000000000001</v>
      </c>
      <c r="D1405">
        <v>0</v>
      </c>
      <c r="E1405">
        <v>0</v>
      </c>
      <c r="F1405">
        <v>0</v>
      </c>
      <c r="G1405">
        <v>0</v>
      </c>
      <c r="H1405">
        <v>-156.11000000000001</v>
      </c>
      <c r="I1405" t="s">
        <v>17222</v>
      </c>
      <c r="J1405" t="s">
        <v>190</v>
      </c>
      <c r="K1405">
        <v>0</v>
      </c>
      <c r="L1405" s="83">
        <v>43262</v>
      </c>
      <c r="M1405">
        <v>0</v>
      </c>
      <c r="N1405" t="s">
        <v>17248</v>
      </c>
      <c r="O1405" t="s">
        <v>17249</v>
      </c>
    </row>
    <row r="1406" spans="1:15" x14ac:dyDescent="0.2">
      <c r="A1406" t="s">
        <v>17250</v>
      </c>
      <c r="B1406" t="s">
        <v>17251</v>
      </c>
      <c r="C1406">
        <v>24.9</v>
      </c>
      <c r="D1406">
        <v>0</v>
      </c>
      <c r="E1406">
        <v>0</v>
      </c>
      <c r="F1406">
        <v>0</v>
      </c>
      <c r="G1406">
        <v>0</v>
      </c>
      <c r="H1406" s="45">
        <v>1204.31</v>
      </c>
      <c r="I1406" t="s">
        <v>17222</v>
      </c>
      <c r="J1406" t="s">
        <v>190</v>
      </c>
      <c r="K1406">
        <v>0</v>
      </c>
      <c r="L1406" s="83">
        <v>43262</v>
      </c>
      <c r="M1406">
        <v>0</v>
      </c>
      <c r="N1406">
        <v>353469109</v>
      </c>
      <c r="O1406">
        <v>2352839</v>
      </c>
    </row>
    <row r="1407" spans="1:15" x14ac:dyDescent="0.2">
      <c r="A1407" t="s">
        <v>17252</v>
      </c>
      <c r="B1407" t="s">
        <v>17253</v>
      </c>
      <c r="C1407">
        <v>19.440000000000001</v>
      </c>
      <c r="D1407">
        <v>0</v>
      </c>
      <c r="E1407">
        <v>0</v>
      </c>
      <c r="F1407">
        <v>0</v>
      </c>
      <c r="G1407">
        <v>0</v>
      </c>
      <c r="H1407">
        <v>-124.49</v>
      </c>
      <c r="I1407" t="s">
        <v>17222</v>
      </c>
      <c r="J1407" t="s">
        <v>190</v>
      </c>
      <c r="K1407">
        <v>0</v>
      </c>
      <c r="L1407" s="83">
        <v>43262</v>
      </c>
      <c r="M1407">
        <v>0</v>
      </c>
      <c r="N1407" t="s">
        <v>177</v>
      </c>
      <c r="O1407">
        <v>2186191</v>
      </c>
    </row>
    <row r="1408" spans="1:15" x14ac:dyDescent="0.2">
      <c r="A1408" t="s">
        <v>17254</v>
      </c>
      <c r="B1408" t="s">
        <v>657</v>
      </c>
      <c r="C1408">
        <v>78.91</v>
      </c>
      <c r="D1408">
        <v>0</v>
      </c>
      <c r="E1408">
        <v>0</v>
      </c>
      <c r="F1408">
        <v>0</v>
      </c>
      <c r="G1408">
        <v>0</v>
      </c>
      <c r="H1408" s="45">
        <v>1072.92</v>
      </c>
      <c r="I1408" t="s">
        <v>17222</v>
      </c>
      <c r="J1408" t="s">
        <v>190</v>
      </c>
      <c r="K1408">
        <v>0</v>
      </c>
      <c r="L1408" s="83">
        <v>43262</v>
      </c>
      <c r="M1408">
        <v>0</v>
      </c>
      <c r="N1408">
        <v>980745103</v>
      </c>
      <c r="O1408">
        <v>2948089</v>
      </c>
    </row>
    <row r="1409" spans="1:15" x14ac:dyDescent="0.2">
      <c r="A1409" t="s">
        <v>17255</v>
      </c>
      <c r="B1409" t="s">
        <v>1342</v>
      </c>
      <c r="C1409">
        <v>31.53</v>
      </c>
      <c r="D1409">
        <v>0</v>
      </c>
      <c r="E1409">
        <v>0</v>
      </c>
      <c r="F1409">
        <v>0</v>
      </c>
      <c r="G1409">
        <v>-202.68</v>
      </c>
      <c r="H1409" s="45">
        <v>6672.27</v>
      </c>
      <c r="I1409" t="s">
        <v>17222</v>
      </c>
      <c r="J1409" t="s">
        <v>190</v>
      </c>
      <c r="K1409">
        <v>1.87</v>
      </c>
      <c r="L1409" s="83">
        <v>43262</v>
      </c>
      <c r="M1409">
        <v>0</v>
      </c>
      <c r="N1409">
        <v>194014106</v>
      </c>
      <c r="O1409" t="s">
        <v>1478</v>
      </c>
    </row>
    <row r="1410" spans="1:15" x14ac:dyDescent="0.2">
      <c r="A1410" t="s">
        <v>17256</v>
      </c>
      <c r="B1410" t="s">
        <v>7243</v>
      </c>
      <c r="C1410">
        <v>22</v>
      </c>
      <c r="D1410">
        <v>0</v>
      </c>
      <c r="E1410">
        <v>0</v>
      </c>
      <c r="F1410">
        <v>0</v>
      </c>
      <c r="G1410">
        <v>0</v>
      </c>
      <c r="H1410">
        <v>7.92</v>
      </c>
      <c r="I1410" t="s">
        <v>17222</v>
      </c>
      <c r="J1410" t="s">
        <v>190</v>
      </c>
      <c r="K1410">
        <v>0</v>
      </c>
      <c r="L1410" s="83">
        <v>43262</v>
      </c>
      <c r="M1410">
        <v>0</v>
      </c>
      <c r="N1410" t="s">
        <v>5248</v>
      </c>
      <c r="O1410" t="s">
        <v>5249</v>
      </c>
    </row>
    <row r="1411" spans="1:15" x14ac:dyDescent="0.2">
      <c r="A1411" t="s">
        <v>17257</v>
      </c>
      <c r="B1411" t="s">
        <v>11101</v>
      </c>
      <c r="C1411">
        <v>47.85</v>
      </c>
      <c r="D1411" s="45">
        <v>-9769</v>
      </c>
      <c r="E1411" s="45">
        <v>-467446.65</v>
      </c>
      <c r="F1411">
        <v>-1.02</v>
      </c>
      <c r="G1411" s="45">
        <v>7118.81</v>
      </c>
      <c r="H1411">
        <v>359.23</v>
      </c>
      <c r="I1411" t="s">
        <v>17222</v>
      </c>
      <c r="J1411" t="s">
        <v>190</v>
      </c>
      <c r="K1411">
        <v>12.19</v>
      </c>
      <c r="L1411" s="83">
        <v>43262</v>
      </c>
      <c r="M1411">
        <v>47.91</v>
      </c>
      <c r="N1411">
        <v>923454102</v>
      </c>
      <c r="O1411" t="s">
        <v>11158</v>
      </c>
    </row>
    <row r="1412" spans="1:15" x14ac:dyDescent="0.2">
      <c r="A1412" t="s">
        <v>17258</v>
      </c>
      <c r="B1412" t="s">
        <v>1090</v>
      </c>
      <c r="C1412">
        <v>353.02</v>
      </c>
      <c r="D1412">
        <v>0</v>
      </c>
      <c r="E1412">
        <v>0</v>
      </c>
      <c r="F1412">
        <v>0</v>
      </c>
      <c r="G1412">
        <v>0</v>
      </c>
      <c r="H1412">
        <v>21.04</v>
      </c>
      <c r="I1412" t="s">
        <v>17222</v>
      </c>
      <c r="J1412" t="s">
        <v>190</v>
      </c>
      <c r="K1412">
        <v>0</v>
      </c>
      <c r="L1412" s="83">
        <v>43262</v>
      </c>
      <c r="M1412">
        <v>0</v>
      </c>
      <c r="N1412">
        <v>23586100</v>
      </c>
      <c r="O1412">
        <v>2028174</v>
      </c>
    </row>
    <row r="1413" spans="1:15" x14ac:dyDescent="0.2">
      <c r="A1413" t="s">
        <v>17259</v>
      </c>
      <c r="B1413" t="s">
        <v>6360</v>
      </c>
      <c r="C1413">
        <v>79.099999999999994</v>
      </c>
      <c r="D1413">
        <v>0</v>
      </c>
      <c r="E1413">
        <v>0</v>
      </c>
      <c r="F1413">
        <v>0</v>
      </c>
      <c r="G1413">
        <v>0</v>
      </c>
      <c r="H1413">
        <v>948.15</v>
      </c>
      <c r="I1413" t="s">
        <v>17222</v>
      </c>
      <c r="J1413" t="s">
        <v>190</v>
      </c>
      <c r="K1413">
        <v>0</v>
      </c>
      <c r="L1413" s="83">
        <v>43262</v>
      </c>
      <c r="M1413">
        <v>0</v>
      </c>
      <c r="N1413">
        <v>109696104</v>
      </c>
      <c r="O1413">
        <v>2691305</v>
      </c>
    </row>
    <row r="1414" spans="1:15" x14ac:dyDescent="0.2">
      <c r="A1414" t="s">
        <v>17260</v>
      </c>
      <c r="B1414" t="s">
        <v>10216</v>
      </c>
      <c r="C1414">
        <v>80.3</v>
      </c>
      <c r="D1414" s="45">
        <v>-4412</v>
      </c>
      <c r="E1414" s="45">
        <v>-354283.6</v>
      </c>
      <c r="F1414">
        <v>-0.77</v>
      </c>
      <c r="G1414" s="45">
        <v>-2061.3200000000002</v>
      </c>
      <c r="H1414" s="45">
        <v>1830.94</v>
      </c>
      <c r="I1414" t="s">
        <v>17222</v>
      </c>
      <c r="J1414" t="s">
        <v>190</v>
      </c>
      <c r="K1414">
        <v>9.32</v>
      </c>
      <c r="L1414" s="83">
        <v>43262</v>
      </c>
      <c r="M1414">
        <v>79.930000000000007</v>
      </c>
      <c r="N1414" t="s">
        <v>10267</v>
      </c>
      <c r="O1414" t="s">
        <v>10268</v>
      </c>
    </row>
    <row r="1415" spans="1:15" x14ac:dyDescent="0.2">
      <c r="A1415" t="s">
        <v>17261</v>
      </c>
      <c r="B1415" t="s">
        <v>10621</v>
      </c>
      <c r="C1415">
        <v>134.55000000000001</v>
      </c>
      <c r="D1415" s="45">
        <v>-1762</v>
      </c>
      <c r="E1415" s="45">
        <v>-237077.1</v>
      </c>
      <c r="F1415">
        <v>-0.52</v>
      </c>
      <c r="G1415">
        <v>-641.75</v>
      </c>
      <c r="H1415">
        <v>485.3</v>
      </c>
      <c r="I1415" t="s">
        <v>17222</v>
      </c>
      <c r="J1415" t="s">
        <v>190</v>
      </c>
      <c r="K1415">
        <v>5.76</v>
      </c>
      <c r="L1415" s="83">
        <v>43262</v>
      </c>
      <c r="M1415">
        <v>134.18</v>
      </c>
      <c r="N1415">
        <v>637215104</v>
      </c>
      <c r="O1415">
        <v>2626802</v>
      </c>
    </row>
    <row r="1416" spans="1:15" x14ac:dyDescent="0.2">
      <c r="A1416" t="s">
        <v>17262</v>
      </c>
      <c r="B1416" t="s">
        <v>9172</v>
      </c>
      <c r="C1416">
        <v>16.25</v>
      </c>
      <c r="D1416">
        <v>0</v>
      </c>
      <c r="E1416">
        <v>0</v>
      </c>
      <c r="F1416">
        <v>0</v>
      </c>
      <c r="G1416">
        <v>0</v>
      </c>
      <c r="H1416" s="45">
        <v>21158.43</v>
      </c>
      <c r="I1416" t="s">
        <v>17222</v>
      </c>
      <c r="J1416" t="s">
        <v>190</v>
      </c>
      <c r="K1416">
        <v>0</v>
      </c>
      <c r="L1416" s="83">
        <v>43262</v>
      </c>
      <c r="M1416">
        <v>0</v>
      </c>
      <c r="N1416" t="s">
        <v>9179</v>
      </c>
      <c r="O1416">
        <v>2697853</v>
      </c>
    </row>
    <row r="1417" spans="1:15" x14ac:dyDescent="0.2">
      <c r="A1417" t="s">
        <v>17263</v>
      </c>
      <c r="B1417" t="s">
        <v>2846</v>
      </c>
      <c r="C1417">
        <v>30.35</v>
      </c>
      <c r="D1417">
        <v>-552</v>
      </c>
      <c r="E1417" s="45">
        <v>-16753.2</v>
      </c>
      <c r="F1417">
        <v>-0.04</v>
      </c>
      <c r="G1417">
        <v>-120.32</v>
      </c>
      <c r="H1417" s="45">
        <v>1395.11</v>
      </c>
      <c r="I1417" t="s">
        <v>17222</v>
      </c>
      <c r="J1417" t="s">
        <v>190</v>
      </c>
      <c r="K1417">
        <v>0.32</v>
      </c>
      <c r="L1417" s="83">
        <v>43262</v>
      </c>
      <c r="M1417">
        <v>31.03</v>
      </c>
      <c r="N1417">
        <v>896215209</v>
      </c>
      <c r="O1417" t="s">
        <v>3011</v>
      </c>
    </row>
    <row r="1418" spans="1:15" x14ac:dyDescent="0.2">
      <c r="A1418" t="s">
        <v>17264</v>
      </c>
      <c r="B1418" t="s">
        <v>1337</v>
      </c>
      <c r="C1418">
        <v>59.45</v>
      </c>
      <c r="D1418">
        <v>0</v>
      </c>
      <c r="E1418">
        <v>0</v>
      </c>
      <c r="F1418">
        <v>0</v>
      </c>
      <c r="G1418">
        <v>0</v>
      </c>
      <c r="H1418" s="45">
        <v>5677.8</v>
      </c>
      <c r="I1418" t="s">
        <v>17222</v>
      </c>
      <c r="J1418" t="s">
        <v>190</v>
      </c>
      <c r="K1418">
        <v>0</v>
      </c>
      <c r="L1418" s="83">
        <v>43262</v>
      </c>
      <c r="M1418">
        <v>0</v>
      </c>
      <c r="N1418">
        <v>830879102</v>
      </c>
      <c r="O1418">
        <v>2814210</v>
      </c>
    </row>
    <row r="1419" spans="1:15" x14ac:dyDescent="0.2">
      <c r="A1419" t="s">
        <v>17265</v>
      </c>
      <c r="B1419" t="s">
        <v>2474</v>
      </c>
      <c r="C1419">
        <v>50.21</v>
      </c>
      <c r="D1419" s="45">
        <v>-6179</v>
      </c>
      <c r="E1419" s="45">
        <v>-310247.59000000003</v>
      </c>
      <c r="F1419">
        <v>-0.68</v>
      </c>
      <c r="G1419" s="45">
        <v>-5938.87</v>
      </c>
      <c r="H1419" s="45">
        <v>-3157.05</v>
      </c>
      <c r="I1419" t="s">
        <v>17222</v>
      </c>
      <c r="J1419" t="s">
        <v>190</v>
      </c>
      <c r="K1419">
        <v>0.82</v>
      </c>
      <c r="L1419" s="83">
        <v>43262</v>
      </c>
      <c r="M1419">
        <v>49.77</v>
      </c>
      <c r="N1419" t="s">
        <v>2530</v>
      </c>
      <c r="O1419">
        <v>2288406</v>
      </c>
    </row>
    <row r="1420" spans="1:15" x14ac:dyDescent="0.2">
      <c r="A1420" t="s">
        <v>17266</v>
      </c>
      <c r="B1420" t="s">
        <v>9287</v>
      </c>
      <c r="C1420">
        <v>41.32</v>
      </c>
      <c r="D1420">
        <v>0</v>
      </c>
      <c r="E1420">
        <v>0</v>
      </c>
      <c r="F1420">
        <v>0</v>
      </c>
      <c r="G1420">
        <v>0</v>
      </c>
      <c r="H1420" s="45">
        <v>2534.31</v>
      </c>
      <c r="I1420" t="s">
        <v>17222</v>
      </c>
      <c r="J1420" t="s">
        <v>190</v>
      </c>
      <c r="K1420">
        <v>0</v>
      </c>
      <c r="L1420" s="83">
        <v>43262</v>
      </c>
      <c r="M1420">
        <v>0</v>
      </c>
      <c r="N1420">
        <v>199333105</v>
      </c>
      <c r="O1420">
        <v>2211071</v>
      </c>
    </row>
    <row r="1421" spans="1:15" x14ac:dyDescent="0.2">
      <c r="A1421" t="s">
        <v>17267</v>
      </c>
      <c r="B1421" t="s">
        <v>17268</v>
      </c>
      <c r="C1421">
        <v>19.850000000000001</v>
      </c>
      <c r="D1421" s="45">
        <v>14781</v>
      </c>
      <c r="E1421" s="45">
        <v>293402.84999999998</v>
      </c>
      <c r="F1421">
        <v>0.64</v>
      </c>
      <c r="G1421" s="45">
        <v>3484.53</v>
      </c>
      <c r="H1421" s="45">
        <v>1992.73</v>
      </c>
      <c r="I1421" t="s">
        <v>17222</v>
      </c>
      <c r="J1421" t="s">
        <v>190</v>
      </c>
      <c r="K1421">
        <v>21.22</v>
      </c>
      <c r="L1421" s="83">
        <v>43262</v>
      </c>
      <c r="M1421">
        <v>19.71</v>
      </c>
      <c r="N1421">
        <v>124765108</v>
      </c>
      <c r="O1421">
        <v>2125097</v>
      </c>
    </row>
    <row r="1422" spans="1:15" x14ac:dyDescent="0.2">
      <c r="A1422" t="s">
        <v>17269</v>
      </c>
      <c r="B1422" t="s">
        <v>7106</v>
      </c>
      <c r="C1422">
        <v>34.26</v>
      </c>
      <c r="D1422" s="45">
        <v>4416</v>
      </c>
      <c r="E1422" s="45">
        <v>151292.16</v>
      </c>
      <c r="F1422">
        <v>0.33</v>
      </c>
      <c r="G1422">
        <v>789.95</v>
      </c>
      <c r="H1422" s="45">
        <v>1067.28</v>
      </c>
      <c r="I1422" t="s">
        <v>17222</v>
      </c>
      <c r="J1422" t="s">
        <v>190</v>
      </c>
      <c r="K1422">
        <v>7.99</v>
      </c>
      <c r="L1422" s="83">
        <v>43262</v>
      </c>
      <c r="M1422">
        <v>34.08</v>
      </c>
      <c r="N1422">
        <v>784635104</v>
      </c>
      <c r="O1422">
        <v>2787185</v>
      </c>
    </row>
    <row r="1423" spans="1:15" x14ac:dyDescent="0.2">
      <c r="A1423" t="s">
        <v>17270</v>
      </c>
      <c r="B1423" t="s">
        <v>1057</v>
      </c>
      <c r="C1423">
        <v>42.15</v>
      </c>
      <c r="D1423">
        <v>0</v>
      </c>
      <c r="E1423">
        <v>0</v>
      </c>
      <c r="F1423">
        <v>0</v>
      </c>
      <c r="G1423">
        <v>0</v>
      </c>
      <c r="H1423">
        <v>-433.5</v>
      </c>
      <c r="I1423" t="s">
        <v>17222</v>
      </c>
      <c r="J1423" t="s">
        <v>190</v>
      </c>
      <c r="K1423">
        <v>0</v>
      </c>
      <c r="L1423" s="83">
        <v>43262</v>
      </c>
      <c r="M1423">
        <v>0</v>
      </c>
      <c r="N1423" t="s">
        <v>177</v>
      </c>
      <c r="O1423" t="s">
        <v>7850</v>
      </c>
    </row>
    <row r="1424" spans="1:15" x14ac:dyDescent="0.2">
      <c r="A1424" t="s">
        <v>17271</v>
      </c>
      <c r="B1424" t="s">
        <v>17272</v>
      </c>
      <c r="C1424">
        <v>7.27</v>
      </c>
      <c r="D1424">
        <v>0</v>
      </c>
      <c r="E1424">
        <v>0</v>
      </c>
      <c r="F1424">
        <v>0</v>
      </c>
      <c r="G1424">
        <v>0</v>
      </c>
      <c r="H1424" s="45">
        <v>5060.07</v>
      </c>
      <c r="I1424" t="s">
        <v>17222</v>
      </c>
      <c r="J1424" t="s">
        <v>190</v>
      </c>
      <c r="K1424">
        <v>0</v>
      </c>
      <c r="L1424" s="83">
        <v>43262</v>
      </c>
      <c r="M1424">
        <v>0</v>
      </c>
      <c r="N1424">
        <v>493723100</v>
      </c>
      <c r="O1424" t="s">
        <v>17273</v>
      </c>
    </row>
    <row r="1425" spans="1:15" x14ac:dyDescent="0.2">
      <c r="A1425" t="s">
        <v>17274</v>
      </c>
      <c r="B1425" t="s">
        <v>11906</v>
      </c>
      <c r="C1425">
        <v>26.55</v>
      </c>
      <c r="D1425">
        <v>0</v>
      </c>
      <c r="E1425">
        <v>0</v>
      </c>
      <c r="F1425">
        <v>0</v>
      </c>
      <c r="G1425">
        <v>0</v>
      </c>
      <c r="H1425" s="45">
        <v>-4759.1400000000003</v>
      </c>
      <c r="I1425" t="s">
        <v>17222</v>
      </c>
      <c r="J1425" t="s">
        <v>190</v>
      </c>
      <c r="K1425">
        <v>0</v>
      </c>
      <c r="L1425" s="83">
        <v>43262</v>
      </c>
      <c r="M1425">
        <v>0</v>
      </c>
      <c r="N1425" t="s">
        <v>11912</v>
      </c>
      <c r="O1425" t="s">
        <v>11913</v>
      </c>
    </row>
    <row r="1426" spans="1:15" x14ac:dyDescent="0.2">
      <c r="A1426" t="s">
        <v>17275</v>
      </c>
      <c r="B1426" t="s">
        <v>3480</v>
      </c>
      <c r="C1426">
        <v>115.34</v>
      </c>
      <c r="D1426">
        <v>-842</v>
      </c>
      <c r="E1426" s="45">
        <v>-97116.28</v>
      </c>
      <c r="F1426">
        <v>-0.21</v>
      </c>
      <c r="G1426">
        <v>152.77000000000001</v>
      </c>
      <c r="H1426" s="45">
        <v>5329.4</v>
      </c>
      <c r="I1426" t="s">
        <v>17222</v>
      </c>
      <c r="J1426" t="s">
        <v>190</v>
      </c>
      <c r="K1426">
        <v>0.23</v>
      </c>
      <c r="L1426" s="83">
        <v>43262</v>
      </c>
      <c r="M1426">
        <v>116.44</v>
      </c>
      <c r="N1426">
        <v>596278101</v>
      </c>
      <c r="O1426">
        <v>2590930</v>
      </c>
    </row>
    <row r="1427" spans="1:15" x14ac:dyDescent="0.2">
      <c r="A1427" t="s">
        <v>17276</v>
      </c>
      <c r="B1427" t="s">
        <v>2306</v>
      </c>
      <c r="C1427">
        <v>52.5</v>
      </c>
      <c r="D1427">
        <v>0</v>
      </c>
      <c r="E1427">
        <v>0</v>
      </c>
      <c r="F1427">
        <v>0</v>
      </c>
      <c r="G1427">
        <v>0</v>
      </c>
      <c r="H1427">
        <v>76.73</v>
      </c>
      <c r="I1427" t="s">
        <v>17222</v>
      </c>
      <c r="J1427" t="s">
        <v>190</v>
      </c>
      <c r="K1427">
        <v>0</v>
      </c>
      <c r="L1427" s="83">
        <v>43262</v>
      </c>
      <c r="M1427">
        <v>0</v>
      </c>
      <c r="N1427">
        <v>930427109</v>
      </c>
      <c r="O1427" t="s">
        <v>2385</v>
      </c>
    </row>
    <row r="1428" spans="1:15" x14ac:dyDescent="0.2">
      <c r="A1428" t="s">
        <v>17277</v>
      </c>
      <c r="B1428" t="s">
        <v>4941</v>
      </c>
      <c r="C1428">
        <v>19.850000000000001</v>
      </c>
      <c r="D1428">
        <v>-844</v>
      </c>
      <c r="E1428" s="45">
        <v>-16753.400000000001</v>
      </c>
      <c r="F1428">
        <v>-0.04</v>
      </c>
      <c r="G1428">
        <v>-356.07</v>
      </c>
      <c r="H1428" s="45">
        <v>3272.68</v>
      </c>
      <c r="I1428" t="s">
        <v>17222</v>
      </c>
      <c r="J1428" t="s">
        <v>190</v>
      </c>
      <c r="K1428">
        <v>3.67</v>
      </c>
      <c r="L1428" s="83">
        <v>43262</v>
      </c>
      <c r="M1428">
        <v>20.12</v>
      </c>
      <c r="N1428">
        <v>901109108</v>
      </c>
      <c r="O1428">
        <v>2681760</v>
      </c>
    </row>
    <row r="1429" spans="1:15" x14ac:dyDescent="0.2">
      <c r="A1429" t="s">
        <v>17278</v>
      </c>
      <c r="B1429" t="s">
        <v>5280</v>
      </c>
      <c r="C1429">
        <v>16.760000000000002</v>
      </c>
      <c r="D1429" s="45">
        <v>-1395</v>
      </c>
      <c r="E1429" s="45">
        <v>-23380.2</v>
      </c>
      <c r="F1429">
        <v>-0.05</v>
      </c>
      <c r="G1429">
        <v>94.92</v>
      </c>
      <c r="H1429" s="45">
        <v>-1463.4</v>
      </c>
      <c r="I1429" t="s">
        <v>17222</v>
      </c>
      <c r="J1429" t="s">
        <v>190</v>
      </c>
      <c r="K1429">
        <v>0.84</v>
      </c>
      <c r="L1429" s="83">
        <v>43262</v>
      </c>
      <c r="M1429">
        <v>17.12</v>
      </c>
      <c r="N1429" t="s">
        <v>5340</v>
      </c>
      <c r="O1429" t="s">
        <v>5341</v>
      </c>
    </row>
    <row r="1430" spans="1:15" x14ac:dyDescent="0.2">
      <c r="A1430" t="s">
        <v>17279</v>
      </c>
      <c r="B1430" t="s">
        <v>17280</v>
      </c>
      <c r="C1430">
        <v>22.5</v>
      </c>
      <c r="D1430">
        <v>0</v>
      </c>
      <c r="E1430">
        <v>0</v>
      </c>
      <c r="F1430">
        <v>0</v>
      </c>
      <c r="G1430">
        <v>0</v>
      </c>
      <c r="H1430">
        <v>-656.79</v>
      </c>
      <c r="I1430" t="s">
        <v>17222</v>
      </c>
      <c r="J1430" t="s">
        <v>190</v>
      </c>
      <c r="K1430">
        <v>0</v>
      </c>
      <c r="L1430" s="83">
        <v>43262</v>
      </c>
      <c r="M1430">
        <v>0</v>
      </c>
      <c r="N1430">
        <v>95306106</v>
      </c>
      <c r="O1430" t="s">
        <v>17281</v>
      </c>
    </row>
    <row r="1431" spans="1:15" x14ac:dyDescent="0.2">
      <c r="A1431" t="s">
        <v>17282</v>
      </c>
      <c r="B1431" t="s">
        <v>17283</v>
      </c>
      <c r="C1431">
        <v>89.38</v>
      </c>
      <c r="D1431">
        <v>0</v>
      </c>
      <c r="E1431">
        <v>0</v>
      </c>
      <c r="F1431">
        <v>0</v>
      </c>
      <c r="G1431">
        <v>0</v>
      </c>
      <c r="H1431" s="45">
        <v>-17946.3</v>
      </c>
      <c r="I1431" t="s">
        <v>17222</v>
      </c>
      <c r="J1431" t="s">
        <v>190</v>
      </c>
      <c r="K1431">
        <v>0</v>
      </c>
      <c r="L1431" s="83">
        <v>43262</v>
      </c>
      <c r="M1431">
        <v>0</v>
      </c>
      <c r="N1431">
        <v>682095104</v>
      </c>
      <c r="O1431" t="s">
        <v>17284</v>
      </c>
    </row>
    <row r="1432" spans="1:15" x14ac:dyDescent="0.2">
      <c r="A1432" t="s">
        <v>17285</v>
      </c>
      <c r="B1432" t="s">
        <v>2872</v>
      </c>
      <c r="C1432">
        <v>77.42</v>
      </c>
      <c r="D1432">
        <v>0</v>
      </c>
      <c r="E1432">
        <v>0</v>
      </c>
      <c r="F1432">
        <v>0</v>
      </c>
      <c r="G1432">
        <v>0</v>
      </c>
      <c r="H1432" s="45">
        <v>3921.81</v>
      </c>
      <c r="I1432" t="s">
        <v>17222</v>
      </c>
      <c r="J1432" t="s">
        <v>190</v>
      </c>
      <c r="K1432">
        <v>0</v>
      </c>
      <c r="L1432" s="83">
        <v>43262</v>
      </c>
      <c r="M1432">
        <v>0</v>
      </c>
      <c r="N1432" t="s">
        <v>3006</v>
      </c>
      <c r="O1432">
        <v>2483074</v>
      </c>
    </row>
    <row r="1433" spans="1:15" x14ac:dyDescent="0.2">
      <c r="A1433" t="s">
        <v>17286</v>
      </c>
      <c r="B1433" t="s">
        <v>12887</v>
      </c>
      <c r="C1433">
        <v>83.86</v>
      </c>
      <c r="D1433">
        <v>0</v>
      </c>
      <c r="E1433">
        <v>0</v>
      </c>
      <c r="F1433">
        <v>0</v>
      </c>
      <c r="G1433">
        <v>0</v>
      </c>
      <c r="H1433" s="45">
        <v>3744.39</v>
      </c>
      <c r="I1433" t="s">
        <v>17222</v>
      </c>
      <c r="J1433" t="s">
        <v>190</v>
      </c>
      <c r="K1433">
        <v>0</v>
      </c>
      <c r="L1433" s="83">
        <v>43262</v>
      </c>
      <c r="M1433">
        <v>0</v>
      </c>
      <c r="N1433" t="s">
        <v>12896</v>
      </c>
      <c r="O1433" t="s">
        <v>12897</v>
      </c>
    </row>
    <row r="1434" spans="1:15" x14ac:dyDescent="0.2">
      <c r="A1434" t="s">
        <v>17287</v>
      </c>
      <c r="B1434" t="s">
        <v>9288</v>
      </c>
      <c r="C1434">
        <v>17.809999999999999</v>
      </c>
      <c r="D1434">
        <v>0</v>
      </c>
      <c r="E1434">
        <v>0</v>
      </c>
      <c r="F1434">
        <v>0</v>
      </c>
      <c r="G1434">
        <v>0</v>
      </c>
      <c r="H1434" s="45">
        <v>5566.57</v>
      </c>
      <c r="I1434" t="s">
        <v>17222</v>
      </c>
      <c r="J1434" t="s">
        <v>190</v>
      </c>
      <c r="K1434">
        <v>0</v>
      </c>
      <c r="L1434" s="83">
        <v>43262</v>
      </c>
      <c r="M1434">
        <v>0</v>
      </c>
      <c r="N1434">
        <v>477143101</v>
      </c>
      <c r="O1434">
        <v>2852760</v>
      </c>
    </row>
    <row r="1435" spans="1:15" x14ac:dyDescent="0.2">
      <c r="A1435" t="s">
        <v>17288</v>
      </c>
      <c r="B1435" t="s">
        <v>2388</v>
      </c>
      <c r="C1435">
        <v>44.17</v>
      </c>
      <c r="D1435">
        <v>0</v>
      </c>
      <c r="E1435">
        <v>0</v>
      </c>
      <c r="F1435">
        <v>0</v>
      </c>
      <c r="G1435">
        <v>0</v>
      </c>
      <c r="H1435" s="45">
        <v>-1163.8</v>
      </c>
      <c r="I1435" t="s">
        <v>17222</v>
      </c>
      <c r="J1435" t="s">
        <v>190</v>
      </c>
      <c r="K1435">
        <v>0</v>
      </c>
      <c r="L1435" s="83">
        <v>43262</v>
      </c>
      <c r="M1435">
        <v>0</v>
      </c>
      <c r="N1435" t="s">
        <v>2434</v>
      </c>
      <c r="O1435">
        <v>2496384</v>
      </c>
    </row>
    <row r="1436" spans="1:15" x14ac:dyDescent="0.2">
      <c r="A1436" t="s">
        <v>17289</v>
      </c>
      <c r="B1436" t="s">
        <v>4246</v>
      </c>
      <c r="C1436">
        <v>61.59</v>
      </c>
      <c r="D1436">
        <v>0</v>
      </c>
      <c r="E1436">
        <v>0</v>
      </c>
      <c r="F1436">
        <v>0</v>
      </c>
      <c r="G1436">
        <v>0</v>
      </c>
      <c r="H1436">
        <v>-585.54999999999995</v>
      </c>
      <c r="I1436" t="s">
        <v>17222</v>
      </c>
      <c r="J1436" t="s">
        <v>190</v>
      </c>
      <c r="K1436">
        <v>0</v>
      </c>
      <c r="L1436" s="83">
        <v>43262</v>
      </c>
      <c r="M1436">
        <v>0</v>
      </c>
      <c r="N1436">
        <v>1084102</v>
      </c>
      <c r="O1436">
        <v>2010278</v>
      </c>
    </row>
    <row r="1437" spans="1:15" x14ac:dyDescent="0.2">
      <c r="A1437" t="s">
        <v>17290</v>
      </c>
      <c r="B1437" t="s">
        <v>4660</v>
      </c>
      <c r="C1437">
        <v>94.53</v>
      </c>
      <c r="D1437">
        <v>0</v>
      </c>
      <c r="E1437">
        <v>0</v>
      </c>
      <c r="F1437">
        <v>0</v>
      </c>
      <c r="G1437">
        <v>0</v>
      </c>
      <c r="H1437">
        <v>-14.15</v>
      </c>
      <c r="I1437" t="s">
        <v>17222</v>
      </c>
      <c r="J1437" t="s">
        <v>190</v>
      </c>
      <c r="K1437">
        <v>0</v>
      </c>
      <c r="L1437" s="83">
        <v>43262</v>
      </c>
      <c r="M1437">
        <v>0</v>
      </c>
      <c r="N1437">
        <v>553498106</v>
      </c>
      <c r="O1437" t="s">
        <v>4787</v>
      </c>
    </row>
    <row r="1438" spans="1:15" x14ac:dyDescent="0.2">
      <c r="A1438" t="s">
        <v>17291</v>
      </c>
      <c r="B1438" t="s">
        <v>2218</v>
      </c>
      <c r="C1438">
        <v>92.1</v>
      </c>
      <c r="D1438">
        <v>0</v>
      </c>
      <c r="E1438">
        <v>0</v>
      </c>
      <c r="F1438">
        <v>0</v>
      </c>
      <c r="G1438">
        <v>0</v>
      </c>
      <c r="H1438">
        <v>-704.63</v>
      </c>
      <c r="I1438" t="s">
        <v>17222</v>
      </c>
      <c r="J1438" t="s">
        <v>190</v>
      </c>
      <c r="K1438">
        <v>0</v>
      </c>
      <c r="L1438" s="83">
        <v>43262</v>
      </c>
      <c r="M1438">
        <v>0</v>
      </c>
      <c r="N1438" t="s">
        <v>16249</v>
      </c>
      <c r="O1438" t="s">
        <v>16250</v>
      </c>
    </row>
    <row r="1439" spans="1:15" x14ac:dyDescent="0.2">
      <c r="A1439" t="s">
        <v>17292</v>
      </c>
      <c r="B1439" t="s">
        <v>2571</v>
      </c>
      <c r="C1439">
        <v>75.02</v>
      </c>
      <c r="D1439" s="45">
        <v>6231</v>
      </c>
      <c r="E1439" s="45">
        <v>467449.62</v>
      </c>
      <c r="F1439">
        <v>1.02</v>
      </c>
      <c r="G1439" s="45">
        <v>3229.24</v>
      </c>
      <c r="H1439" s="45">
        <v>15500.99</v>
      </c>
      <c r="I1439" t="s">
        <v>17222</v>
      </c>
      <c r="J1439" t="s">
        <v>190</v>
      </c>
      <c r="K1439">
        <v>6.17</v>
      </c>
      <c r="L1439" s="83">
        <v>43262</v>
      </c>
      <c r="M1439">
        <v>73.040000000000006</v>
      </c>
      <c r="N1439">
        <v>267475101</v>
      </c>
      <c r="O1439">
        <v>2289841</v>
      </c>
    </row>
    <row r="1440" spans="1:15" x14ac:dyDescent="0.2">
      <c r="A1440" t="s">
        <v>17293</v>
      </c>
      <c r="B1440" t="s">
        <v>552</v>
      </c>
      <c r="C1440">
        <v>58.82</v>
      </c>
      <c r="D1440">
        <v>0</v>
      </c>
      <c r="E1440">
        <v>0</v>
      </c>
      <c r="F1440">
        <v>0</v>
      </c>
      <c r="G1440">
        <v>0</v>
      </c>
      <c r="H1440" s="45">
        <v>3257.04</v>
      </c>
      <c r="I1440" t="s">
        <v>17222</v>
      </c>
      <c r="J1440" t="s">
        <v>190</v>
      </c>
      <c r="K1440">
        <v>0</v>
      </c>
      <c r="L1440" s="83">
        <v>43262</v>
      </c>
      <c r="M1440">
        <v>0</v>
      </c>
      <c r="N1440">
        <v>844741108</v>
      </c>
      <c r="O1440">
        <v>2831543</v>
      </c>
    </row>
    <row r="1441" spans="1:15" x14ac:dyDescent="0.2">
      <c r="A1441" t="s">
        <v>17294</v>
      </c>
      <c r="B1441" t="s">
        <v>5594</v>
      </c>
      <c r="C1441">
        <v>12.3</v>
      </c>
      <c r="D1441" s="45">
        <v>12301</v>
      </c>
      <c r="E1441" s="45">
        <v>151302.29999999999</v>
      </c>
      <c r="F1441">
        <v>0.33</v>
      </c>
      <c r="G1441">
        <v>514.6</v>
      </c>
      <c r="H1441">
        <v>147.34</v>
      </c>
      <c r="I1441" t="s">
        <v>17222</v>
      </c>
      <c r="J1441" t="s">
        <v>190</v>
      </c>
      <c r="K1441">
        <v>22.36</v>
      </c>
      <c r="L1441" s="83">
        <v>43262</v>
      </c>
      <c r="M1441">
        <v>12.32</v>
      </c>
      <c r="N1441">
        <v>369604103</v>
      </c>
      <c r="O1441">
        <v>2380498</v>
      </c>
    </row>
    <row r="1442" spans="1:15" x14ac:dyDescent="0.2">
      <c r="A1442" t="s">
        <v>17295</v>
      </c>
      <c r="B1442" t="s">
        <v>17145</v>
      </c>
      <c r="C1442">
        <v>15.34</v>
      </c>
      <c r="D1442">
        <v>0</v>
      </c>
      <c r="E1442">
        <v>0</v>
      </c>
      <c r="F1442">
        <v>0</v>
      </c>
      <c r="G1442">
        <v>0</v>
      </c>
      <c r="H1442" s="45">
        <v>-10879.37</v>
      </c>
      <c r="I1442" t="s">
        <v>17222</v>
      </c>
      <c r="J1442" t="s">
        <v>190</v>
      </c>
      <c r="K1442">
        <v>0</v>
      </c>
      <c r="L1442" s="83">
        <v>43262</v>
      </c>
      <c r="M1442">
        <v>0</v>
      </c>
      <c r="N1442" t="s">
        <v>17156</v>
      </c>
      <c r="O1442" t="s">
        <v>17157</v>
      </c>
    </row>
    <row r="1443" spans="1:15" x14ac:dyDescent="0.2">
      <c r="A1443" t="s">
        <v>17296</v>
      </c>
      <c r="B1443" t="s">
        <v>733</v>
      </c>
      <c r="C1443">
        <v>231.15</v>
      </c>
      <c r="D1443">
        <v>0</v>
      </c>
      <c r="E1443">
        <v>0</v>
      </c>
      <c r="F1443">
        <v>0</v>
      </c>
      <c r="G1443">
        <v>0</v>
      </c>
      <c r="H1443" s="45">
        <v>1069.48</v>
      </c>
      <c r="I1443" t="s">
        <v>17222</v>
      </c>
      <c r="J1443" t="s">
        <v>190</v>
      </c>
      <c r="K1443">
        <v>0</v>
      </c>
      <c r="L1443" s="83">
        <v>43262</v>
      </c>
      <c r="M1443">
        <v>0</v>
      </c>
      <c r="N1443" t="s">
        <v>734</v>
      </c>
      <c r="O1443">
        <v>2142784</v>
      </c>
    </row>
    <row r="1444" spans="1:15" x14ac:dyDescent="0.2">
      <c r="A1444" t="s">
        <v>17297</v>
      </c>
      <c r="B1444" t="s">
        <v>16065</v>
      </c>
      <c r="C1444">
        <v>60.65</v>
      </c>
      <c r="D1444">
        <v>0</v>
      </c>
      <c r="E1444">
        <v>0</v>
      </c>
      <c r="F1444">
        <v>0</v>
      </c>
      <c r="G1444">
        <v>-102.14</v>
      </c>
      <c r="H1444" s="45">
        <v>-14967.41</v>
      </c>
      <c r="I1444" t="s">
        <v>17222</v>
      </c>
      <c r="J1444" t="s">
        <v>190</v>
      </c>
      <c r="K1444">
        <v>1.34</v>
      </c>
      <c r="L1444" s="83">
        <v>43262</v>
      </c>
      <c r="M1444">
        <v>0</v>
      </c>
      <c r="N1444">
        <v>925815102</v>
      </c>
      <c r="O1444">
        <v>2930774</v>
      </c>
    </row>
    <row r="1445" spans="1:15" x14ac:dyDescent="0.2">
      <c r="A1445" t="s">
        <v>17298</v>
      </c>
      <c r="B1445" t="s">
        <v>1070</v>
      </c>
      <c r="C1445">
        <v>37.67</v>
      </c>
      <c r="D1445" s="45">
        <v>3839</v>
      </c>
      <c r="E1445" s="45">
        <v>144615.13</v>
      </c>
      <c r="F1445">
        <v>0.32</v>
      </c>
      <c r="G1445" s="45">
        <v>2688.24</v>
      </c>
      <c r="H1445" s="45">
        <v>7380.63</v>
      </c>
      <c r="I1445" t="s">
        <v>17222</v>
      </c>
      <c r="J1445" t="s">
        <v>190</v>
      </c>
      <c r="K1445">
        <v>5.36</v>
      </c>
      <c r="L1445" s="83">
        <v>43262</v>
      </c>
      <c r="M1445">
        <v>36.25</v>
      </c>
      <c r="N1445">
        <v>73685109</v>
      </c>
      <c r="O1445" t="s">
        <v>1416</v>
      </c>
    </row>
    <row r="1446" spans="1:15" x14ac:dyDescent="0.2">
      <c r="A1446" t="s">
        <v>17299</v>
      </c>
      <c r="B1446" t="s">
        <v>17300</v>
      </c>
      <c r="C1446">
        <v>11.705</v>
      </c>
      <c r="D1446">
        <v>0</v>
      </c>
      <c r="E1446">
        <v>0</v>
      </c>
      <c r="F1446">
        <v>0</v>
      </c>
      <c r="G1446">
        <v>0</v>
      </c>
      <c r="H1446" s="45">
        <v>-12359.01</v>
      </c>
      <c r="I1446" t="s">
        <v>17222</v>
      </c>
      <c r="J1446" t="s">
        <v>190</v>
      </c>
      <c r="K1446">
        <v>0</v>
      </c>
      <c r="L1446" s="83">
        <v>43262</v>
      </c>
      <c r="M1446">
        <v>0</v>
      </c>
      <c r="N1446" t="s">
        <v>177</v>
      </c>
      <c r="O1446" t="s">
        <v>17301</v>
      </c>
    </row>
    <row r="1447" spans="1:15" x14ac:dyDescent="0.2">
      <c r="A1447" t="s">
        <v>17302</v>
      </c>
      <c r="B1447" t="s">
        <v>1789</v>
      </c>
      <c r="C1447">
        <v>119.5</v>
      </c>
      <c r="D1447">
        <v>0</v>
      </c>
      <c r="E1447">
        <v>0</v>
      </c>
      <c r="F1447">
        <v>0</v>
      </c>
      <c r="G1447">
        <v>0</v>
      </c>
      <c r="H1447">
        <v>-878.58</v>
      </c>
      <c r="I1447" t="s">
        <v>17222</v>
      </c>
      <c r="J1447" t="s">
        <v>190</v>
      </c>
      <c r="K1447">
        <v>0</v>
      </c>
      <c r="L1447" s="83">
        <v>43262</v>
      </c>
      <c r="M1447">
        <v>0</v>
      </c>
      <c r="N1447" t="s">
        <v>1970</v>
      </c>
      <c r="O1447" t="s">
        <v>1971</v>
      </c>
    </row>
    <row r="1448" spans="1:15" x14ac:dyDescent="0.2">
      <c r="A1448" t="s">
        <v>17303</v>
      </c>
      <c r="B1448" t="s">
        <v>10381</v>
      </c>
      <c r="C1448">
        <v>9</v>
      </c>
      <c r="D1448">
        <v>0</v>
      </c>
      <c r="E1448">
        <v>0</v>
      </c>
      <c r="F1448">
        <v>0</v>
      </c>
      <c r="G1448">
        <v>0</v>
      </c>
      <c r="H1448" s="45">
        <v>5018.3999999999996</v>
      </c>
      <c r="I1448" t="s">
        <v>17222</v>
      </c>
      <c r="J1448" t="s">
        <v>190</v>
      </c>
      <c r="K1448">
        <v>0</v>
      </c>
      <c r="L1448" s="83">
        <v>43262</v>
      </c>
      <c r="M1448">
        <v>0</v>
      </c>
      <c r="N1448" t="s">
        <v>17304</v>
      </c>
      <c r="O1448" t="s">
        <v>17305</v>
      </c>
    </row>
    <row r="1449" spans="1:15" x14ac:dyDescent="0.2">
      <c r="A1449" t="s">
        <v>17306</v>
      </c>
      <c r="B1449" t="s">
        <v>7530</v>
      </c>
      <c r="C1449">
        <v>27.85</v>
      </c>
      <c r="D1449">
        <v>0</v>
      </c>
      <c r="E1449">
        <v>0</v>
      </c>
      <c r="F1449">
        <v>0</v>
      </c>
      <c r="G1449">
        <v>0</v>
      </c>
      <c r="H1449">
        <v>692.43</v>
      </c>
      <c r="I1449" t="s">
        <v>17222</v>
      </c>
      <c r="J1449" t="s">
        <v>190</v>
      </c>
      <c r="K1449">
        <v>0</v>
      </c>
      <c r="L1449" s="83">
        <v>43262</v>
      </c>
      <c r="M1449">
        <v>0</v>
      </c>
      <c r="N1449" t="s">
        <v>7536</v>
      </c>
      <c r="O1449">
        <v>2716792</v>
      </c>
    </row>
    <row r="1450" spans="1:15" x14ac:dyDescent="0.2">
      <c r="A1450" t="s">
        <v>17307</v>
      </c>
      <c r="B1450" t="s">
        <v>17308</v>
      </c>
      <c r="C1450">
        <v>25.39</v>
      </c>
      <c r="D1450">
        <v>0</v>
      </c>
      <c r="E1450">
        <v>0</v>
      </c>
      <c r="F1450">
        <v>0</v>
      </c>
      <c r="G1450">
        <v>0</v>
      </c>
      <c r="H1450" s="45">
        <v>-4030.57</v>
      </c>
      <c r="I1450" t="s">
        <v>17222</v>
      </c>
      <c r="J1450" t="s">
        <v>190</v>
      </c>
      <c r="K1450">
        <v>0</v>
      </c>
      <c r="L1450" s="83">
        <v>43262</v>
      </c>
      <c r="M1450">
        <v>0</v>
      </c>
      <c r="N1450">
        <v>901476101</v>
      </c>
      <c r="O1450">
        <v>2908685</v>
      </c>
    </row>
    <row r="1451" spans="1:15" x14ac:dyDescent="0.2">
      <c r="A1451" t="s">
        <v>17309</v>
      </c>
      <c r="B1451" t="s">
        <v>852</v>
      </c>
      <c r="C1451">
        <v>27.05</v>
      </c>
      <c r="D1451">
        <v>0</v>
      </c>
      <c r="E1451">
        <v>0</v>
      </c>
      <c r="F1451">
        <v>0</v>
      </c>
      <c r="G1451">
        <v>0</v>
      </c>
      <c r="H1451">
        <v>807.64</v>
      </c>
      <c r="I1451" t="s">
        <v>17222</v>
      </c>
      <c r="J1451" t="s">
        <v>190</v>
      </c>
      <c r="K1451">
        <v>0</v>
      </c>
      <c r="L1451" s="83">
        <v>43262</v>
      </c>
      <c r="M1451">
        <v>0</v>
      </c>
      <c r="N1451" t="s">
        <v>981</v>
      </c>
      <c r="O1451">
        <v>2519849</v>
      </c>
    </row>
    <row r="1452" spans="1:15" x14ac:dyDescent="0.2">
      <c r="A1452" t="s">
        <v>17310</v>
      </c>
      <c r="B1452" t="s">
        <v>17311</v>
      </c>
      <c r="C1452">
        <v>54.725000000000001</v>
      </c>
      <c r="D1452">
        <v>0</v>
      </c>
      <c r="E1452">
        <v>0</v>
      </c>
      <c r="F1452">
        <v>0</v>
      </c>
      <c r="G1452">
        <v>0</v>
      </c>
      <c r="H1452">
        <v>883.51</v>
      </c>
      <c r="I1452" t="s">
        <v>17222</v>
      </c>
      <c r="J1452" t="s">
        <v>190</v>
      </c>
      <c r="K1452">
        <v>0</v>
      </c>
      <c r="L1452" s="83">
        <v>43262</v>
      </c>
      <c r="M1452">
        <v>0</v>
      </c>
      <c r="N1452">
        <v>126402106</v>
      </c>
      <c r="O1452" t="s">
        <v>17312</v>
      </c>
    </row>
    <row r="1453" spans="1:15" x14ac:dyDescent="0.2">
      <c r="A1453" t="s">
        <v>17313</v>
      </c>
      <c r="B1453" t="s">
        <v>15817</v>
      </c>
      <c r="C1453">
        <v>16.75</v>
      </c>
      <c r="D1453">
        <v>0</v>
      </c>
      <c r="E1453">
        <v>0</v>
      </c>
      <c r="F1453">
        <v>0</v>
      </c>
      <c r="G1453">
        <v>0</v>
      </c>
      <c r="H1453" s="45">
        <v>8882.7099999999991</v>
      </c>
      <c r="I1453" t="s">
        <v>17222</v>
      </c>
      <c r="J1453" t="s">
        <v>190</v>
      </c>
      <c r="K1453">
        <v>0</v>
      </c>
      <c r="L1453" s="83">
        <v>43262</v>
      </c>
      <c r="M1453">
        <v>0</v>
      </c>
      <c r="N1453">
        <v>749527107</v>
      </c>
      <c r="O1453" t="s">
        <v>15830</v>
      </c>
    </row>
    <row r="1454" spans="1:15" x14ac:dyDescent="0.2">
      <c r="A1454" t="s">
        <v>17314</v>
      </c>
      <c r="B1454" t="s">
        <v>17315</v>
      </c>
      <c r="C1454">
        <v>17.68</v>
      </c>
      <c r="D1454" s="45">
        <v>-7314</v>
      </c>
      <c r="E1454" s="45">
        <v>-129311.52</v>
      </c>
      <c r="F1454">
        <v>-0.28000000000000003</v>
      </c>
      <c r="G1454" s="45">
        <v>-1667.94</v>
      </c>
      <c r="H1454" s="45">
        <v>4637.83</v>
      </c>
      <c r="I1454" t="s">
        <v>17222</v>
      </c>
      <c r="J1454" t="s">
        <v>190</v>
      </c>
      <c r="K1454">
        <v>9.76</v>
      </c>
      <c r="L1454" s="83">
        <v>43262</v>
      </c>
      <c r="M1454">
        <v>17.62</v>
      </c>
      <c r="N1454">
        <v>494274103</v>
      </c>
      <c r="O1454">
        <v>2491635</v>
      </c>
    </row>
    <row r="1455" spans="1:15" x14ac:dyDescent="0.2">
      <c r="A1455" t="s">
        <v>17316</v>
      </c>
      <c r="B1455" t="s">
        <v>2828</v>
      </c>
      <c r="C1455">
        <v>86.5</v>
      </c>
      <c r="D1455">
        <v>0</v>
      </c>
      <c r="E1455">
        <v>0</v>
      </c>
      <c r="F1455">
        <v>0</v>
      </c>
      <c r="G1455">
        <v>0</v>
      </c>
      <c r="H1455">
        <v>971.77</v>
      </c>
      <c r="I1455" t="s">
        <v>17222</v>
      </c>
      <c r="J1455" t="s">
        <v>190</v>
      </c>
      <c r="K1455">
        <v>0</v>
      </c>
      <c r="L1455" s="83">
        <v>43262</v>
      </c>
      <c r="M1455">
        <v>0</v>
      </c>
      <c r="N1455">
        <v>30506109</v>
      </c>
      <c r="O1455">
        <v>2030674</v>
      </c>
    </row>
    <row r="1456" spans="1:15" x14ac:dyDescent="0.2">
      <c r="A1456" t="s">
        <v>17317</v>
      </c>
      <c r="B1456" t="s">
        <v>2853</v>
      </c>
      <c r="C1456">
        <v>76.849999999999994</v>
      </c>
      <c r="D1456">
        <v>0</v>
      </c>
      <c r="E1456">
        <v>0</v>
      </c>
      <c r="F1456">
        <v>0</v>
      </c>
      <c r="G1456">
        <v>0</v>
      </c>
      <c r="H1456" s="45">
        <v>2681.05</v>
      </c>
      <c r="I1456" t="s">
        <v>17222</v>
      </c>
      <c r="J1456" t="s">
        <v>190</v>
      </c>
      <c r="K1456">
        <v>0</v>
      </c>
      <c r="L1456" s="83">
        <v>43262</v>
      </c>
      <c r="M1456">
        <v>0</v>
      </c>
      <c r="N1456" t="s">
        <v>2939</v>
      </c>
      <c r="O1456" t="s">
        <v>2940</v>
      </c>
    </row>
    <row r="1457" spans="1:15" x14ac:dyDescent="0.2">
      <c r="A1457" t="s">
        <v>17318</v>
      </c>
      <c r="B1457" t="s">
        <v>3183</v>
      </c>
      <c r="C1457">
        <v>25.39</v>
      </c>
      <c r="D1457" s="45">
        <v>2257</v>
      </c>
      <c r="E1457" s="45">
        <v>57305.23</v>
      </c>
      <c r="F1457">
        <v>0.12</v>
      </c>
      <c r="G1457">
        <v>797.24</v>
      </c>
      <c r="H1457">
        <v>901.02</v>
      </c>
      <c r="I1457" t="s">
        <v>17222</v>
      </c>
      <c r="J1457" t="s">
        <v>190</v>
      </c>
      <c r="K1457">
        <v>2</v>
      </c>
      <c r="L1457" s="83">
        <v>43262</v>
      </c>
      <c r="M1457">
        <v>25.37</v>
      </c>
      <c r="N1457" t="s">
        <v>3330</v>
      </c>
      <c r="O1457" t="s">
        <v>3331</v>
      </c>
    </row>
    <row r="1458" spans="1:15" x14ac:dyDescent="0.2">
      <c r="A1458" t="s">
        <v>17319</v>
      </c>
      <c r="B1458" t="s">
        <v>16143</v>
      </c>
      <c r="C1458">
        <v>26.26</v>
      </c>
      <c r="D1458">
        <v>0</v>
      </c>
      <c r="E1458">
        <v>0</v>
      </c>
      <c r="F1458">
        <v>0</v>
      </c>
      <c r="G1458">
        <v>0</v>
      </c>
      <c r="H1458">
        <v>710.36</v>
      </c>
      <c r="I1458" t="s">
        <v>17222</v>
      </c>
      <c r="J1458" t="s">
        <v>190</v>
      </c>
      <c r="K1458">
        <v>0</v>
      </c>
      <c r="L1458" s="83">
        <v>43262</v>
      </c>
      <c r="M1458">
        <v>0</v>
      </c>
      <c r="N1458" t="s">
        <v>16220</v>
      </c>
      <c r="O1458" t="s">
        <v>16221</v>
      </c>
    </row>
    <row r="1459" spans="1:15" x14ac:dyDescent="0.2">
      <c r="A1459" t="s">
        <v>17320</v>
      </c>
      <c r="B1459" t="s">
        <v>3598</v>
      </c>
      <c r="C1459">
        <v>63.68</v>
      </c>
      <c r="D1459">
        <v>0</v>
      </c>
      <c r="E1459">
        <v>0</v>
      </c>
      <c r="F1459">
        <v>0</v>
      </c>
      <c r="G1459">
        <v>0</v>
      </c>
      <c r="H1459" s="45">
        <v>1681.03</v>
      </c>
      <c r="I1459" t="s">
        <v>17222</v>
      </c>
      <c r="J1459" t="s">
        <v>190</v>
      </c>
      <c r="K1459">
        <v>0</v>
      </c>
      <c r="L1459" s="83">
        <v>43262</v>
      </c>
      <c r="M1459">
        <v>0</v>
      </c>
      <c r="N1459">
        <v>500643200</v>
      </c>
      <c r="O1459">
        <v>2386849</v>
      </c>
    </row>
    <row r="1460" spans="1:15" x14ac:dyDescent="0.2">
      <c r="A1460" t="s">
        <v>17321</v>
      </c>
      <c r="B1460" t="s">
        <v>5801</v>
      </c>
      <c r="C1460">
        <v>14.6</v>
      </c>
      <c r="D1460" s="45">
        <v>1602</v>
      </c>
      <c r="E1460" s="45">
        <v>23389.200000000001</v>
      </c>
      <c r="F1460">
        <v>0.05</v>
      </c>
      <c r="G1460" s="45">
        <v>1282.4100000000001</v>
      </c>
      <c r="H1460" s="45">
        <v>-30840.11</v>
      </c>
      <c r="I1460" t="s">
        <v>17222</v>
      </c>
      <c r="J1460" t="s">
        <v>190</v>
      </c>
      <c r="K1460">
        <v>5.04</v>
      </c>
      <c r="L1460" s="83">
        <v>43262</v>
      </c>
      <c r="M1460">
        <v>15.66</v>
      </c>
      <c r="N1460">
        <v>628852204</v>
      </c>
      <c r="O1460">
        <v>2617486</v>
      </c>
    </row>
    <row r="1461" spans="1:15" x14ac:dyDescent="0.2">
      <c r="A1461" t="s">
        <v>17322</v>
      </c>
      <c r="B1461" t="s">
        <v>6260</v>
      </c>
      <c r="C1461">
        <v>19.190000000000001</v>
      </c>
      <c r="D1461">
        <v>0</v>
      </c>
      <c r="E1461">
        <v>0</v>
      </c>
      <c r="F1461">
        <v>0</v>
      </c>
      <c r="G1461">
        <v>0</v>
      </c>
      <c r="H1461" s="45">
        <v>11797.9</v>
      </c>
      <c r="I1461" t="s">
        <v>17222</v>
      </c>
      <c r="J1461" t="s">
        <v>190</v>
      </c>
      <c r="K1461">
        <v>0</v>
      </c>
      <c r="L1461" s="83">
        <v>43262</v>
      </c>
      <c r="M1461">
        <v>0</v>
      </c>
      <c r="N1461">
        <v>422347104</v>
      </c>
      <c r="O1461">
        <v>2414018</v>
      </c>
    </row>
    <row r="1462" spans="1:15" x14ac:dyDescent="0.2">
      <c r="A1462" t="s">
        <v>17323</v>
      </c>
      <c r="B1462" t="s">
        <v>7380</v>
      </c>
      <c r="C1462">
        <v>59.74</v>
      </c>
      <c r="D1462">
        <v>0</v>
      </c>
      <c r="E1462">
        <v>0</v>
      </c>
      <c r="F1462">
        <v>0</v>
      </c>
      <c r="G1462">
        <v>0</v>
      </c>
      <c r="H1462" s="45">
        <v>2035.28</v>
      </c>
      <c r="I1462" t="s">
        <v>17222</v>
      </c>
      <c r="J1462" t="s">
        <v>190</v>
      </c>
      <c r="K1462">
        <v>0</v>
      </c>
      <c r="L1462" s="83">
        <v>43262</v>
      </c>
      <c r="M1462">
        <v>0</v>
      </c>
      <c r="N1462">
        <v>891092108</v>
      </c>
      <c r="O1462">
        <v>2897040</v>
      </c>
    </row>
    <row r="1463" spans="1:15" x14ac:dyDescent="0.2">
      <c r="A1463" t="s">
        <v>17324</v>
      </c>
      <c r="B1463" t="s">
        <v>1677</v>
      </c>
      <c r="C1463">
        <v>128.03</v>
      </c>
      <c r="D1463">
        <v>0</v>
      </c>
      <c r="E1463">
        <v>0</v>
      </c>
      <c r="F1463">
        <v>0</v>
      </c>
      <c r="G1463">
        <v>0</v>
      </c>
      <c r="H1463">
        <v>-753.03</v>
      </c>
      <c r="I1463" t="s">
        <v>17222</v>
      </c>
      <c r="J1463" t="s">
        <v>190</v>
      </c>
      <c r="K1463">
        <v>0</v>
      </c>
      <c r="L1463" s="83">
        <v>43262</v>
      </c>
      <c r="M1463">
        <v>0</v>
      </c>
      <c r="N1463">
        <v>294429105</v>
      </c>
      <c r="O1463">
        <v>2319146</v>
      </c>
    </row>
    <row r="1464" spans="1:15" x14ac:dyDescent="0.2">
      <c r="A1464" t="s">
        <v>17325</v>
      </c>
      <c r="B1464" t="s">
        <v>1008</v>
      </c>
      <c r="C1464">
        <v>135.15</v>
      </c>
      <c r="D1464">
        <v>0</v>
      </c>
      <c r="E1464">
        <v>0</v>
      </c>
      <c r="F1464">
        <v>0</v>
      </c>
      <c r="G1464">
        <v>0</v>
      </c>
      <c r="H1464">
        <v>-519.85</v>
      </c>
      <c r="I1464" t="s">
        <v>17222</v>
      </c>
      <c r="J1464" t="s">
        <v>190</v>
      </c>
      <c r="K1464">
        <v>0</v>
      </c>
      <c r="L1464" s="83">
        <v>43262</v>
      </c>
      <c r="M1464">
        <v>0</v>
      </c>
      <c r="N1464">
        <v>231021106</v>
      </c>
      <c r="O1464">
        <v>2240202</v>
      </c>
    </row>
    <row r="1465" spans="1:15" x14ac:dyDescent="0.2">
      <c r="A1465" t="s">
        <v>17326</v>
      </c>
      <c r="B1465" t="s">
        <v>10549</v>
      </c>
      <c r="C1465">
        <v>13.59</v>
      </c>
      <c r="D1465">
        <v>0</v>
      </c>
      <c r="E1465">
        <v>0</v>
      </c>
      <c r="F1465">
        <v>0</v>
      </c>
      <c r="G1465">
        <v>0</v>
      </c>
      <c r="H1465" s="45">
        <v>-1578.83</v>
      </c>
      <c r="I1465" t="s">
        <v>17222</v>
      </c>
      <c r="J1465" t="s">
        <v>190</v>
      </c>
      <c r="K1465">
        <v>0</v>
      </c>
      <c r="L1465" s="83">
        <v>43262</v>
      </c>
      <c r="M1465">
        <v>0</v>
      </c>
      <c r="N1465" t="s">
        <v>10560</v>
      </c>
      <c r="O1465" t="s">
        <v>10561</v>
      </c>
    </row>
    <row r="1466" spans="1:15" x14ac:dyDescent="0.2">
      <c r="A1466" t="s">
        <v>17327</v>
      </c>
      <c r="B1466" t="s">
        <v>17328</v>
      </c>
      <c r="C1466">
        <v>8.5549999999999997</v>
      </c>
      <c r="D1466">
        <v>0</v>
      </c>
      <c r="E1466">
        <v>0</v>
      </c>
      <c r="F1466">
        <v>0</v>
      </c>
      <c r="G1466">
        <v>0</v>
      </c>
      <c r="H1466" s="45">
        <v>-10201.25</v>
      </c>
      <c r="I1466" t="s">
        <v>17222</v>
      </c>
      <c r="J1466" t="s">
        <v>190</v>
      </c>
      <c r="K1466">
        <v>0</v>
      </c>
      <c r="L1466" s="83">
        <v>43262</v>
      </c>
      <c r="M1466">
        <v>0</v>
      </c>
      <c r="N1466" t="s">
        <v>177</v>
      </c>
      <c r="O1466" t="s">
        <v>17329</v>
      </c>
    </row>
    <row r="1467" spans="1:15" x14ac:dyDescent="0.2">
      <c r="A1467" t="s">
        <v>17330</v>
      </c>
      <c r="B1467" t="s">
        <v>1670</v>
      </c>
      <c r="C1467">
        <v>17.25</v>
      </c>
      <c r="D1467">
        <v>0</v>
      </c>
      <c r="E1467">
        <v>0</v>
      </c>
      <c r="F1467">
        <v>0</v>
      </c>
      <c r="G1467">
        <v>0</v>
      </c>
      <c r="H1467" s="45">
        <v>1760.71</v>
      </c>
      <c r="I1467" t="s">
        <v>17222</v>
      </c>
      <c r="J1467" t="s">
        <v>190</v>
      </c>
      <c r="K1467">
        <v>0</v>
      </c>
      <c r="L1467" s="83">
        <v>43262</v>
      </c>
      <c r="M1467">
        <v>0</v>
      </c>
      <c r="N1467" t="s">
        <v>177</v>
      </c>
      <c r="O1467" t="s">
        <v>1750</v>
      </c>
    </row>
    <row r="1468" spans="1:15" x14ac:dyDescent="0.2">
      <c r="A1468" t="s">
        <v>17331</v>
      </c>
      <c r="B1468" t="s">
        <v>237</v>
      </c>
      <c r="C1468">
        <v>36.65</v>
      </c>
      <c r="D1468">
        <v>0</v>
      </c>
      <c r="E1468">
        <v>0</v>
      </c>
      <c r="F1468">
        <v>0</v>
      </c>
      <c r="G1468">
        <v>0</v>
      </c>
      <c r="H1468">
        <v>761.04</v>
      </c>
      <c r="I1468" t="s">
        <v>17222</v>
      </c>
      <c r="J1468" t="s">
        <v>190</v>
      </c>
      <c r="K1468">
        <v>0</v>
      </c>
      <c r="L1468" s="83">
        <v>43262</v>
      </c>
      <c r="M1468">
        <v>0</v>
      </c>
      <c r="N1468" t="s">
        <v>177</v>
      </c>
      <c r="O1468" t="s">
        <v>8639</v>
      </c>
    </row>
    <row r="1469" spans="1:15" x14ac:dyDescent="0.2">
      <c r="A1469" t="s">
        <v>17332</v>
      </c>
      <c r="B1469" t="s">
        <v>306</v>
      </c>
      <c r="C1469">
        <v>22.36</v>
      </c>
      <c r="D1469" s="45">
        <v>18671</v>
      </c>
      <c r="E1469" s="45">
        <v>417483.56</v>
      </c>
      <c r="F1469">
        <v>0.91</v>
      </c>
      <c r="G1469" s="45">
        <v>8432.93</v>
      </c>
      <c r="H1469" s="45">
        <v>-10991.01</v>
      </c>
      <c r="I1469" t="s">
        <v>17222</v>
      </c>
      <c r="J1469" t="s">
        <v>190</v>
      </c>
      <c r="K1469">
        <v>12.13</v>
      </c>
      <c r="L1469" s="83">
        <v>43262</v>
      </c>
      <c r="M1469">
        <v>22.87</v>
      </c>
      <c r="N1469">
        <v>563571405</v>
      </c>
      <c r="O1469" t="s">
        <v>16733</v>
      </c>
    </row>
    <row r="1470" spans="1:15" x14ac:dyDescent="0.2">
      <c r="A1470" t="s">
        <v>17333</v>
      </c>
      <c r="B1470" t="s">
        <v>9046</v>
      </c>
      <c r="C1470">
        <v>38.25</v>
      </c>
      <c r="D1470">
        <v>0</v>
      </c>
      <c r="E1470">
        <v>0</v>
      </c>
      <c r="F1470">
        <v>0</v>
      </c>
      <c r="G1470">
        <v>0</v>
      </c>
      <c r="H1470" s="45">
        <v>6142.2</v>
      </c>
      <c r="I1470" t="s">
        <v>17222</v>
      </c>
      <c r="J1470" t="s">
        <v>190</v>
      </c>
      <c r="K1470">
        <v>0</v>
      </c>
      <c r="L1470" s="83">
        <v>43262</v>
      </c>
      <c r="M1470">
        <v>0</v>
      </c>
      <c r="N1470">
        <v>600544100</v>
      </c>
      <c r="O1470">
        <v>2594222</v>
      </c>
    </row>
    <row r="1471" spans="1:15" x14ac:dyDescent="0.2">
      <c r="A1471" t="s">
        <v>17334</v>
      </c>
      <c r="B1471" t="s">
        <v>404</v>
      </c>
      <c r="C1471">
        <v>132.25</v>
      </c>
      <c r="D1471">
        <v>0</v>
      </c>
      <c r="E1471">
        <v>0</v>
      </c>
      <c r="F1471">
        <v>0</v>
      </c>
      <c r="G1471">
        <v>0</v>
      </c>
      <c r="H1471" s="45">
        <v>6615.07</v>
      </c>
      <c r="I1471" t="s">
        <v>17222</v>
      </c>
      <c r="J1471" t="s">
        <v>190</v>
      </c>
      <c r="K1471">
        <v>0</v>
      </c>
      <c r="L1471" s="83">
        <v>43262</v>
      </c>
      <c r="M1471">
        <v>0</v>
      </c>
      <c r="N1471" t="s">
        <v>405</v>
      </c>
      <c r="O1471" t="s">
        <v>406</v>
      </c>
    </row>
    <row r="1472" spans="1:15" x14ac:dyDescent="0.2">
      <c r="A1472" t="s">
        <v>17335</v>
      </c>
      <c r="B1472" t="s">
        <v>17336</v>
      </c>
      <c r="C1472">
        <v>12.52</v>
      </c>
      <c r="D1472" s="45">
        <v>17370</v>
      </c>
      <c r="E1472" s="45">
        <v>217472.4</v>
      </c>
      <c r="F1472">
        <v>0.47</v>
      </c>
      <c r="G1472">
        <v>-886.2</v>
      </c>
      <c r="H1472" s="45">
        <v>-9770.6</v>
      </c>
      <c r="I1472" t="s">
        <v>17222</v>
      </c>
      <c r="J1472" t="s">
        <v>190</v>
      </c>
      <c r="K1472">
        <v>24</v>
      </c>
      <c r="L1472" s="83">
        <v>43262</v>
      </c>
      <c r="M1472">
        <v>12.62</v>
      </c>
      <c r="N1472" t="s">
        <v>177</v>
      </c>
      <c r="O1472" t="s">
        <v>17337</v>
      </c>
    </row>
    <row r="1473" spans="1:15" x14ac:dyDescent="0.2">
      <c r="A1473" t="s">
        <v>17338</v>
      </c>
      <c r="B1473" t="s">
        <v>14045</v>
      </c>
      <c r="C1473">
        <v>27.515000000000001</v>
      </c>
      <c r="D1473">
        <v>0</v>
      </c>
      <c r="E1473">
        <v>0</v>
      </c>
      <c r="F1473">
        <v>0</v>
      </c>
      <c r="G1473">
        <v>0</v>
      </c>
      <c r="H1473" s="45">
        <v>-4460.63</v>
      </c>
      <c r="I1473" t="s">
        <v>17222</v>
      </c>
      <c r="J1473" t="s">
        <v>190</v>
      </c>
      <c r="K1473">
        <v>0</v>
      </c>
      <c r="L1473" s="83">
        <v>43262</v>
      </c>
      <c r="M1473">
        <v>0</v>
      </c>
      <c r="N1473" t="s">
        <v>14089</v>
      </c>
      <c r="O1473" t="s">
        <v>14090</v>
      </c>
    </row>
    <row r="1474" spans="1:15" x14ac:dyDescent="0.2">
      <c r="A1474" t="s">
        <v>17339</v>
      </c>
      <c r="B1474" t="s">
        <v>2692</v>
      </c>
      <c r="C1474">
        <v>66.650000000000006</v>
      </c>
      <c r="D1474">
        <v>0</v>
      </c>
      <c r="E1474">
        <v>0</v>
      </c>
      <c r="F1474">
        <v>0</v>
      </c>
      <c r="G1474">
        <v>0</v>
      </c>
      <c r="H1474">
        <v>-293.13</v>
      </c>
      <c r="I1474" t="s">
        <v>17222</v>
      </c>
      <c r="J1474" t="s">
        <v>190</v>
      </c>
      <c r="K1474">
        <v>0</v>
      </c>
      <c r="L1474" s="83">
        <v>43262</v>
      </c>
      <c r="M1474">
        <v>0</v>
      </c>
      <c r="N1474">
        <v>575385109</v>
      </c>
      <c r="O1474" t="s">
        <v>2751</v>
      </c>
    </row>
    <row r="1475" spans="1:15" x14ac:dyDescent="0.2">
      <c r="A1475" t="s">
        <v>17340</v>
      </c>
      <c r="B1475" t="s">
        <v>10505</v>
      </c>
      <c r="C1475">
        <v>20.04</v>
      </c>
      <c r="D1475" s="45">
        <v>7911</v>
      </c>
      <c r="E1475" s="45">
        <v>158536.44</v>
      </c>
      <c r="F1475">
        <v>0.35</v>
      </c>
      <c r="G1475" s="45">
        <v>2516.13</v>
      </c>
      <c r="H1475" s="45">
        <v>-6935.99</v>
      </c>
      <c r="I1475" t="s">
        <v>17222</v>
      </c>
      <c r="J1475" t="s">
        <v>190</v>
      </c>
      <c r="K1475">
        <v>3.1</v>
      </c>
      <c r="L1475" s="83">
        <v>43262</v>
      </c>
      <c r="M1475">
        <v>20.56</v>
      </c>
      <c r="N1475" t="s">
        <v>10510</v>
      </c>
      <c r="O1475">
        <v>2938002</v>
      </c>
    </row>
    <row r="1476" spans="1:15" x14ac:dyDescent="0.2">
      <c r="A1476" t="s">
        <v>17341</v>
      </c>
      <c r="B1476" t="s">
        <v>3937</v>
      </c>
      <c r="C1476">
        <v>36.049999999999997</v>
      </c>
      <c r="D1476">
        <v>0</v>
      </c>
      <c r="E1476">
        <v>0</v>
      </c>
      <c r="F1476">
        <v>0</v>
      </c>
      <c r="G1476">
        <v>0</v>
      </c>
      <c r="H1476" s="45">
        <v>1769.32</v>
      </c>
      <c r="I1476" t="s">
        <v>17222</v>
      </c>
      <c r="J1476" t="s">
        <v>190</v>
      </c>
      <c r="K1476">
        <v>0</v>
      </c>
      <c r="L1476" s="83">
        <v>43262</v>
      </c>
      <c r="M1476">
        <v>0</v>
      </c>
      <c r="N1476">
        <v>950755108</v>
      </c>
      <c r="O1476">
        <v>2948852</v>
      </c>
    </row>
    <row r="1477" spans="1:15" x14ac:dyDescent="0.2">
      <c r="A1477" t="s">
        <v>17342</v>
      </c>
      <c r="B1477" t="s">
        <v>13879</v>
      </c>
      <c r="C1477">
        <v>84.05</v>
      </c>
      <c r="D1477">
        <v>0</v>
      </c>
      <c r="E1477">
        <v>0</v>
      </c>
      <c r="F1477">
        <v>0</v>
      </c>
      <c r="G1477">
        <v>-676.89</v>
      </c>
      <c r="H1477" s="45">
        <v>10264.620000000001</v>
      </c>
      <c r="I1477" t="s">
        <v>17222</v>
      </c>
      <c r="J1477" t="s">
        <v>190</v>
      </c>
      <c r="K1477">
        <v>1.69</v>
      </c>
      <c r="L1477" s="83">
        <v>43262</v>
      </c>
      <c r="M1477">
        <v>0</v>
      </c>
      <c r="N1477" t="s">
        <v>13928</v>
      </c>
      <c r="O1477" t="s">
        <v>13929</v>
      </c>
    </row>
    <row r="1478" spans="1:15" x14ac:dyDescent="0.2">
      <c r="A1478" t="s">
        <v>17343</v>
      </c>
      <c r="B1478" t="s">
        <v>542</v>
      </c>
      <c r="C1478">
        <v>115.79</v>
      </c>
      <c r="D1478">
        <v>0</v>
      </c>
      <c r="E1478">
        <v>0</v>
      </c>
      <c r="F1478">
        <v>0</v>
      </c>
      <c r="G1478">
        <v>0</v>
      </c>
      <c r="H1478">
        <v>121.29</v>
      </c>
      <c r="I1478" t="s">
        <v>17222</v>
      </c>
      <c r="J1478" t="s">
        <v>190</v>
      </c>
      <c r="K1478">
        <v>0</v>
      </c>
      <c r="L1478" s="83">
        <v>43262</v>
      </c>
      <c r="M1478">
        <v>0</v>
      </c>
      <c r="N1478">
        <v>485170302</v>
      </c>
      <c r="O1478">
        <v>2607647</v>
      </c>
    </row>
    <row r="1479" spans="1:15" x14ac:dyDescent="0.2">
      <c r="A1479" t="s">
        <v>17344</v>
      </c>
      <c r="B1479" t="s">
        <v>17345</v>
      </c>
      <c r="C1479">
        <v>18.5</v>
      </c>
      <c r="D1479">
        <v>0</v>
      </c>
      <c r="E1479">
        <v>0</v>
      </c>
      <c r="F1479">
        <v>0</v>
      </c>
      <c r="G1479">
        <v>0</v>
      </c>
      <c r="H1479">
        <v>-905.65</v>
      </c>
      <c r="I1479" t="s">
        <v>17222</v>
      </c>
      <c r="J1479" t="s">
        <v>190</v>
      </c>
      <c r="K1479">
        <v>0</v>
      </c>
      <c r="L1479" s="83">
        <v>43262</v>
      </c>
      <c r="M1479">
        <v>0</v>
      </c>
      <c r="N1479" t="s">
        <v>17346</v>
      </c>
      <c r="O1479" t="s">
        <v>17347</v>
      </c>
    </row>
    <row r="1480" spans="1:15" x14ac:dyDescent="0.2">
      <c r="A1480" t="s">
        <v>17348</v>
      </c>
      <c r="B1480" t="s">
        <v>12522</v>
      </c>
      <c r="C1480">
        <v>25.87</v>
      </c>
      <c r="D1480">
        <v>0</v>
      </c>
      <c r="E1480">
        <v>0</v>
      </c>
      <c r="F1480">
        <v>0</v>
      </c>
      <c r="G1480">
        <v>0</v>
      </c>
      <c r="H1480" s="45">
        <v>4479.01</v>
      </c>
      <c r="I1480" t="s">
        <v>17222</v>
      </c>
      <c r="J1480" t="s">
        <v>190</v>
      </c>
      <c r="K1480">
        <v>0</v>
      </c>
      <c r="L1480" s="83">
        <v>43262</v>
      </c>
      <c r="M1480">
        <v>0</v>
      </c>
      <c r="N1480">
        <v>147448104</v>
      </c>
      <c r="O1480">
        <v>2120490</v>
      </c>
    </row>
    <row r="1481" spans="1:15" x14ac:dyDescent="0.2">
      <c r="A1481" t="s">
        <v>17349</v>
      </c>
      <c r="B1481" t="s">
        <v>4943</v>
      </c>
      <c r="C1481">
        <v>13.7</v>
      </c>
      <c r="D1481" s="45">
        <v>6310</v>
      </c>
      <c r="E1481" s="45">
        <v>86447</v>
      </c>
      <c r="F1481">
        <v>0.19</v>
      </c>
      <c r="G1481">
        <v>-7.6</v>
      </c>
      <c r="H1481" s="45">
        <v>7041.18</v>
      </c>
      <c r="I1481" t="s">
        <v>17222</v>
      </c>
      <c r="J1481" t="s">
        <v>190</v>
      </c>
      <c r="K1481">
        <v>15.2</v>
      </c>
      <c r="L1481" s="83">
        <v>43262</v>
      </c>
      <c r="M1481">
        <v>13.78</v>
      </c>
      <c r="N1481" t="s">
        <v>177</v>
      </c>
      <c r="O1481" t="s">
        <v>5076</v>
      </c>
    </row>
    <row r="1482" spans="1:15" x14ac:dyDescent="0.2">
      <c r="A1482" t="s">
        <v>17350</v>
      </c>
      <c r="B1482" t="s">
        <v>7633</v>
      </c>
      <c r="C1482">
        <v>49.25</v>
      </c>
      <c r="D1482">
        <v>0</v>
      </c>
      <c r="E1482">
        <v>0</v>
      </c>
      <c r="F1482">
        <v>0</v>
      </c>
      <c r="G1482">
        <v>0</v>
      </c>
      <c r="H1482">
        <v>760.18</v>
      </c>
      <c r="I1482" t="s">
        <v>17222</v>
      </c>
      <c r="J1482" t="s">
        <v>190</v>
      </c>
      <c r="K1482">
        <v>0</v>
      </c>
      <c r="L1482" s="83">
        <v>43262</v>
      </c>
      <c r="M1482">
        <v>0</v>
      </c>
      <c r="N1482" t="s">
        <v>7648</v>
      </c>
      <c r="O1482">
        <v>2330318</v>
      </c>
    </row>
    <row r="1483" spans="1:15" x14ac:dyDescent="0.2">
      <c r="A1483" t="s">
        <v>17351</v>
      </c>
      <c r="B1483" t="s">
        <v>9414</v>
      </c>
      <c r="C1483">
        <v>18.07</v>
      </c>
      <c r="D1483">
        <v>0</v>
      </c>
      <c r="E1483">
        <v>0</v>
      </c>
      <c r="F1483">
        <v>0</v>
      </c>
      <c r="G1483">
        <v>0</v>
      </c>
      <c r="H1483" s="45">
        <v>8550.23</v>
      </c>
      <c r="I1483" t="s">
        <v>17222</v>
      </c>
      <c r="J1483" t="s">
        <v>190</v>
      </c>
      <c r="K1483">
        <v>0</v>
      </c>
      <c r="L1483" s="83">
        <v>43262</v>
      </c>
      <c r="M1483">
        <v>0</v>
      </c>
      <c r="N1483">
        <v>929566107</v>
      </c>
      <c r="O1483">
        <v>2932048</v>
      </c>
    </row>
    <row r="1484" spans="1:15" x14ac:dyDescent="0.2">
      <c r="A1484" t="s">
        <v>17352</v>
      </c>
      <c r="B1484" t="s">
        <v>2391</v>
      </c>
      <c r="C1484">
        <v>139.75</v>
      </c>
      <c r="D1484">
        <v>0</v>
      </c>
      <c r="E1484">
        <v>0</v>
      </c>
      <c r="F1484">
        <v>0</v>
      </c>
      <c r="G1484">
        <v>0</v>
      </c>
      <c r="H1484">
        <v>471.15</v>
      </c>
      <c r="I1484" t="s">
        <v>17222</v>
      </c>
      <c r="J1484" t="s">
        <v>190</v>
      </c>
      <c r="K1484">
        <v>0</v>
      </c>
      <c r="L1484" s="83">
        <v>43262</v>
      </c>
      <c r="M1484">
        <v>0</v>
      </c>
      <c r="N1484">
        <v>920253101</v>
      </c>
      <c r="O1484">
        <v>2926825</v>
      </c>
    </row>
    <row r="1485" spans="1:15" x14ac:dyDescent="0.2">
      <c r="A1485" t="s">
        <v>17353</v>
      </c>
      <c r="B1485" t="s">
        <v>5387</v>
      </c>
      <c r="C1485">
        <v>37.9</v>
      </c>
      <c r="D1485" s="45">
        <v>-12775</v>
      </c>
      <c r="E1485" s="45">
        <v>-484172.5</v>
      </c>
      <c r="F1485">
        <v>-1.06</v>
      </c>
      <c r="G1485" s="45">
        <v>-2416.96</v>
      </c>
      <c r="H1485" s="45">
        <v>-2667.59</v>
      </c>
      <c r="I1485" t="s">
        <v>17222</v>
      </c>
      <c r="J1485" t="s">
        <v>190</v>
      </c>
      <c r="K1485">
        <v>14.21</v>
      </c>
      <c r="L1485" s="83">
        <v>43262</v>
      </c>
      <c r="M1485">
        <v>37.729999999999997</v>
      </c>
      <c r="N1485">
        <v>767744105</v>
      </c>
      <c r="O1485">
        <v>2202729</v>
      </c>
    </row>
    <row r="1486" spans="1:15" x14ac:dyDescent="0.2">
      <c r="A1486" t="s">
        <v>17354</v>
      </c>
      <c r="B1486" t="s">
        <v>118</v>
      </c>
      <c r="C1486">
        <v>79.36</v>
      </c>
      <c r="D1486">
        <v>0</v>
      </c>
      <c r="E1486">
        <v>0</v>
      </c>
      <c r="F1486">
        <v>0</v>
      </c>
      <c r="G1486">
        <v>0</v>
      </c>
      <c r="H1486" s="45">
        <v>-5639.14</v>
      </c>
      <c r="I1486" t="s">
        <v>17222</v>
      </c>
      <c r="J1486" t="s">
        <v>190</v>
      </c>
      <c r="K1486">
        <v>0</v>
      </c>
      <c r="L1486" s="83">
        <v>43262</v>
      </c>
      <c r="M1486">
        <v>0</v>
      </c>
      <c r="N1486">
        <v>770323103</v>
      </c>
      <c r="O1486">
        <v>2110703</v>
      </c>
    </row>
    <row r="1487" spans="1:15" x14ac:dyDescent="0.2">
      <c r="A1487" t="s">
        <v>17355</v>
      </c>
      <c r="B1487" t="s">
        <v>11483</v>
      </c>
      <c r="C1487">
        <v>62.66</v>
      </c>
      <c r="D1487">
        <v>0</v>
      </c>
      <c r="E1487">
        <v>0</v>
      </c>
      <c r="F1487">
        <v>0</v>
      </c>
      <c r="G1487" s="45">
        <v>1086.3</v>
      </c>
      <c r="H1487" s="45">
        <v>14688.96</v>
      </c>
      <c r="I1487" t="s">
        <v>17222</v>
      </c>
      <c r="J1487" t="s">
        <v>190</v>
      </c>
      <c r="K1487">
        <v>2.66</v>
      </c>
      <c r="L1487" s="83">
        <v>43262</v>
      </c>
      <c r="M1487">
        <v>0</v>
      </c>
      <c r="N1487" t="s">
        <v>11491</v>
      </c>
      <c r="O1487" t="s">
        <v>11492</v>
      </c>
    </row>
    <row r="1488" spans="1:15" x14ac:dyDescent="0.2">
      <c r="A1488" t="s">
        <v>17356</v>
      </c>
      <c r="B1488" t="s">
        <v>17357</v>
      </c>
      <c r="C1488">
        <v>46.35</v>
      </c>
      <c r="D1488">
        <v>0</v>
      </c>
      <c r="E1488">
        <v>0</v>
      </c>
      <c r="F1488">
        <v>0</v>
      </c>
      <c r="G1488">
        <v>0</v>
      </c>
      <c r="H1488">
        <v>451.41</v>
      </c>
      <c r="I1488" t="s">
        <v>17222</v>
      </c>
      <c r="J1488" t="s">
        <v>190</v>
      </c>
      <c r="K1488">
        <v>0</v>
      </c>
      <c r="L1488" s="83">
        <v>43262</v>
      </c>
      <c r="M1488">
        <v>0</v>
      </c>
      <c r="N1488">
        <v>447324104</v>
      </c>
      <c r="O1488">
        <v>2446367</v>
      </c>
    </row>
    <row r="1489" spans="1:15" x14ac:dyDescent="0.2">
      <c r="A1489" t="s">
        <v>17358</v>
      </c>
      <c r="B1489" t="s">
        <v>6830</v>
      </c>
      <c r="C1489">
        <v>18.850000000000001</v>
      </c>
      <c r="D1489">
        <v>0</v>
      </c>
      <c r="E1489">
        <v>0</v>
      </c>
      <c r="F1489">
        <v>0</v>
      </c>
      <c r="G1489">
        <v>0</v>
      </c>
      <c r="H1489" s="45">
        <v>15686.98</v>
      </c>
      <c r="I1489" t="s">
        <v>17222</v>
      </c>
      <c r="J1489" t="s">
        <v>190</v>
      </c>
      <c r="K1489">
        <v>0</v>
      </c>
      <c r="L1489" s="83">
        <v>43262</v>
      </c>
      <c r="M1489">
        <v>0</v>
      </c>
      <c r="N1489">
        <v>629337106</v>
      </c>
      <c r="O1489">
        <v>2620558</v>
      </c>
    </row>
    <row r="1490" spans="1:15" x14ac:dyDescent="0.2">
      <c r="A1490" t="s">
        <v>17359</v>
      </c>
      <c r="B1490" t="s">
        <v>12419</v>
      </c>
      <c r="C1490">
        <v>25.1</v>
      </c>
      <c r="D1490">
        <v>0</v>
      </c>
      <c r="E1490">
        <v>0</v>
      </c>
      <c r="F1490">
        <v>0</v>
      </c>
      <c r="G1490">
        <v>0</v>
      </c>
      <c r="H1490" s="45">
        <v>4232.5600000000004</v>
      </c>
      <c r="I1490" t="s">
        <v>17222</v>
      </c>
      <c r="J1490" t="s">
        <v>190</v>
      </c>
      <c r="K1490">
        <v>0</v>
      </c>
      <c r="L1490" s="83">
        <v>43262</v>
      </c>
      <c r="M1490">
        <v>0</v>
      </c>
      <c r="N1490">
        <v>415864107</v>
      </c>
      <c r="O1490">
        <v>2412700</v>
      </c>
    </row>
    <row r="1491" spans="1:15" x14ac:dyDescent="0.2">
      <c r="A1491" t="s">
        <v>17360</v>
      </c>
      <c r="B1491" t="s">
        <v>16472</v>
      </c>
      <c r="C1491">
        <v>73.64</v>
      </c>
      <c r="D1491" s="45">
        <v>3945</v>
      </c>
      <c r="E1491" s="45">
        <v>290509.8</v>
      </c>
      <c r="F1491">
        <v>0.63</v>
      </c>
      <c r="G1491" s="45">
        <v>-2953.03</v>
      </c>
      <c r="H1491" s="45">
        <v>8219.8700000000008</v>
      </c>
      <c r="I1491" t="s">
        <v>17222</v>
      </c>
      <c r="J1491" t="s">
        <v>190</v>
      </c>
      <c r="K1491">
        <v>0.85</v>
      </c>
      <c r="L1491" s="83">
        <v>43262</v>
      </c>
      <c r="M1491">
        <v>73.150000000000006</v>
      </c>
      <c r="N1491">
        <v>68463108</v>
      </c>
      <c r="O1491">
        <v>2082675</v>
      </c>
    </row>
    <row r="1492" spans="1:15" x14ac:dyDescent="0.2">
      <c r="A1492" t="s">
        <v>17361</v>
      </c>
      <c r="B1492" t="s">
        <v>14798</v>
      </c>
      <c r="C1492">
        <v>31.3</v>
      </c>
      <c r="D1492" s="45">
        <v>-7286</v>
      </c>
      <c r="E1492" s="45">
        <v>-228051.8</v>
      </c>
      <c r="F1492">
        <v>-0.5</v>
      </c>
      <c r="G1492">
        <v>333.29</v>
      </c>
      <c r="H1492" s="45">
        <v>1408.43</v>
      </c>
      <c r="I1492" t="s">
        <v>17222</v>
      </c>
      <c r="J1492" t="s">
        <v>190</v>
      </c>
      <c r="K1492">
        <v>2.5099999999999998</v>
      </c>
      <c r="L1492" s="83">
        <v>43262</v>
      </c>
      <c r="M1492">
        <v>31.11</v>
      </c>
      <c r="N1492" t="s">
        <v>14885</v>
      </c>
      <c r="O1492" t="s">
        <v>14886</v>
      </c>
    </row>
    <row r="1493" spans="1:15" x14ac:dyDescent="0.2">
      <c r="A1493" t="s">
        <v>17362</v>
      </c>
      <c r="B1493" t="s">
        <v>4834</v>
      </c>
      <c r="C1493">
        <v>34.08</v>
      </c>
      <c r="D1493">
        <v>0</v>
      </c>
      <c r="E1493">
        <v>0</v>
      </c>
      <c r="F1493">
        <v>0</v>
      </c>
      <c r="G1493">
        <v>0</v>
      </c>
      <c r="H1493" s="45">
        <v>8066.75</v>
      </c>
      <c r="I1493" t="s">
        <v>17222</v>
      </c>
      <c r="J1493" t="s">
        <v>190</v>
      </c>
      <c r="K1493">
        <v>0</v>
      </c>
      <c r="L1493" s="83">
        <v>43262</v>
      </c>
      <c r="M1493">
        <v>0</v>
      </c>
      <c r="N1493">
        <v>53774105</v>
      </c>
      <c r="O1493" t="s">
        <v>4867</v>
      </c>
    </row>
    <row r="1494" spans="1:15" x14ac:dyDescent="0.2">
      <c r="A1494" t="s">
        <v>17363</v>
      </c>
      <c r="B1494" t="s">
        <v>11530</v>
      </c>
      <c r="C1494">
        <v>21.16</v>
      </c>
      <c r="D1494" s="45">
        <v>9481</v>
      </c>
      <c r="E1494" s="45">
        <v>200617.96</v>
      </c>
      <c r="F1494">
        <v>0.44</v>
      </c>
      <c r="G1494" s="45">
        <v>4627.17</v>
      </c>
      <c r="H1494" s="45">
        <v>4705.1499999999996</v>
      </c>
      <c r="I1494" t="s">
        <v>17222</v>
      </c>
      <c r="J1494" t="s">
        <v>190</v>
      </c>
      <c r="K1494">
        <v>8.43</v>
      </c>
      <c r="L1494" s="83">
        <v>43262</v>
      </c>
      <c r="M1494">
        <v>20.23</v>
      </c>
      <c r="N1494">
        <v>949090104</v>
      </c>
      <c r="O1494" t="s">
        <v>11589</v>
      </c>
    </row>
    <row r="1495" spans="1:15" x14ac:dyDescent="0.2">
      <c r="A1495" t="s">
        <v>17364</v>
      </c>
      <c r="B1495" t="s">
        <v>3932</v>
      </c>
      <c r="C1495">
        <v>32.979999999999997</v>
      </c>
      <c r="D1495">
        <v>0</v>
      </c>
      <c r="E1495">
        <v>0</v>
      </c>
      <c r="F1495">
        <v>0</v>
      </c>
      <c r="G1495">
        <v>0</v>
      </c>
      <c r="H1495" s="45">
        <v>5521.01</v>
      </c>
      <c r="I1495" t="s">
        <v>17222</v>
      </c>
      <c r="J1495" t="s">
        <v>190</v>
      </c>
      <c r="K1495">
        <v>0</v>
      </c>
      <c r="L1495" s="83">
        <v>43262</v>
      </c>
      <c r="M1495">
        <v>0</v>
      </c>
      <c r="N1495">
        <v>499049104</v>
      </c>
      <c r="O1495" t="s">
        <v>13778</v>
      </c>
    </row>
    <row r="1496" spans="1:15" x14ac:dyDescent="0.2">
      <c r="A1496" t="s">
        <v>17365</v>
      </c>
      <c r="B1496" t="s">
        <v>17366</v>
      </c>
      <c r="C1496">
        <v>9.16</v>
      </c>
      <c r="D1496" s="45">
        <v>-27937</v>
      </c>
      <c r="E1496" s="45">
        <v>-255902.92</v>
      </c>
      <c r="F1496">
        <v>-0.56000000000000005</v>
      </c>
      <c r="G1496" s="45">
        <v>-4388.87</v>
      </c>
      <c r="H1496" s="45">
        <v>-4931.5</v>
      </c>
      <c r="I1496" t="s">
        <v>17222</v>
      </c>
      <c r="J1496" t="s">
        <v>190</v>
      </c>
      <c r="K1496">
        <v>31.96</v>
      </c>
      <c r="L1496" s="83">
        <v>43262</v>
      </c>
      <c r="M1496">
        <v>9.15</v>
      </c>
      <c r="N1496">
        <v>202608105</v>
      </c>
      <c r="O1496" t="s">
        <v>17367</v>
      </c>
    </row>
    <row r="1497" spans="1:15" x14ac:dyDescent="0.2">
      <c r="A1497" t="s">
        <v>17368</v>
      </c>
      <c r="B1497" t="s">
        <v>2216</v>
      </c>
      <c r="C1497">
        <v>37.729999999999997</v>
      </c>
      <c r="D1497">
        <v>622</v>
      </c>
      <c r="E1497" s="45">
        <v>23468.06</v>
      </c>
      <c r="F1497">
        <v>0.05</v>
      </c>
      <c r="G1497">
        <v>887.48</v>
      </c>
      <c r="H1497" s="45">
        <v>1019.38</v>
      </c>
      <c r="I1497" t="s">
        <v>17222</v>
      </c>
      <c r="J1497" t="s">
        <v>190</v>
      </c>
      <c r="K1497">
        <v>1.9</v>
      </c>
      <c r="L1497" s="83">
        <v>43262</v>
      </c>
      <c r="M1497">
        <v>37.61</v>
      </c>
      <c r="N1497">
        <v>880779103</v>
      </c>
      <c r="O1497">
        <v>2884224</v>
      </c>
    </row>
    <row r="1498" spans="1:15" x14ac:dyDescent="0.2">
      <c r="A1498" t="s">
        <v>17369</v>
      </c>
      <c r="B1498" t="s">
        <v>2079</v>
      </c>
      <c r="C1498">
        <v>15.565</v>
      </c>
      <c r="D1498">
        <v>0</v>
      </c>
      <c r="E1498">
        <v>0</v>
      </c>
      <c r="F1498">
        <v>0</v>
      </c>
      <c r="G1498">
        <v>0</v>
      </c>
      <c r="H1498" s="45">
        <v>6451.58</v>
      </c>
      <c r="I1498" t="s">
        <v>17222</v>
      </c>
      <c r="J1498" t="s">
        <v>190</v>
      </c>
      <c r="K1498">
        <v>0</v>
      </c>
      <c r="L1498" s="83">
        <v>43262</v>
      </c>
      <c r="M1498">
        <v>0</v>
      </c>
      <c r="N1498">
        <v>296689102</v>
      </c>
      <c r="O1498" t="s">
        <v>2153</v>
      </c>
    </row>
    <row r="1499" spans="1:15" x14ac:dyDescent="0.2">
      <c r="A1499" t="s">
        <v>17370</v>
      </c>
      <c r="B1499" t="s">
        <v>2400</v>
      </c>
      <c r="C1499">
        <v>36.4</v>
      </c>
      <c r="D1499">
        <v>0</v>
      </c>
      <c r="E1499">
        <v>0</v>
      </c>
      <c r="F1499">
        <v>0</v>
      </c>
      <c r="G1499">
        <v>0</v>
      </c>
      <c r="H1499" s="45">
        <v>2908.37</v>
      </c>
      <c r="I1499" t="s">
        <v>17222</v>
      </c>
      <c r="J1499" t="s">
        <v>190</v>
      </c>
      <c r="K1499">
        <v>0</v>
      </c>
      <c r="L1499" s="83">
        <v>43262</v>
      </c>
      <c r="M1499">
        <v>0</v>
      </c>
      <c r="N1499">
        <v>913543104</v>
      </c>
      <c r="O1499">
        <v>2906496</v>
      </c>
    </row>
    <row r="1500" spans="1:15" x14ac:dyDescent="0.2">
      <c r="A1500" t="s">
        <v>17371</v>
      </c>
      <c r="B1500" t="s">
        <v>15041</v>
      </c>
      <c r="C1500">
        <v>23</v>
      </c>
      <c r="D1500">
        <v>0</v>
      </c>
      <c r="E1500">
        <v>0</v>
      </c>
      <c r="F1500">
        <v>0</v>
      </c>
      <c r="G1500">
        <v>0</v>
      </c>
      <c r="H1500" s="45">
        <v>-2475.61</v>
      </c>
      <c r="I1500" t="s">
        <v>17222</v>
      </c>
      <c r="J1500" t="s">
        <v>190</v>
      </c>
      <c r="K1500">
        <v>0</v>
      </c>
      <c r="L1500" s="83">
        <v>43262</v>
      </c>
      <c r="M1500">
        <v>0</v>
      </c>
      <c r="N1500">
        <v>124805102</v>
      </c>
      <c r="O1500">
        <v>2730781</v>
      </c>
    </row>
    <row r="1501" spans="1:15" x14ac:dyDescent="0.2">
      <c r="A1501" t="s">
        <v>17372</v>
      </c>
      <c r="B1501" t="s">
        <v>2205</v>
      </c>
      <c r="C1501">
        <v>86.71</v>
      </c>
      <c r="D1501" s="45">
        <v>1926</v>
      </c>
      <c r="E1501" s="45">
        <v>167003.46</v>
      </c>
      <c r="F1501">
        <v>0.36</v>
      </c>
      <c r="G1501" s="45">
        <v>-4658.45</v>
      </c>
      <c r="H1501">
        <v>73.47</v>
      </c>
      <c r="I1501" t="s">
        <v>17222</v>
      </c>
      <c r="J1501" t="s">
        <v>190</v>
      </c>
      <c r="K1501">
        <v>1.85</v>
      </c>
      <c r="L1501" s="83">
        <v>43262</v>
      </c>
      <c r="M1501">
        <v>83.76</v>
      </c>
      <c r="N1501" t="s">
        <v>177</v>
      </c>
      <c r="O1501" t="s">
        <v>2255</v>
      </c>
    </row>
    <row r="1502" spans="1:15" x14ac:dyDescent="0.2">
      <c r="A1502" t="s">
        <v>17373</v>
      </c>
      <c r="B1502" t="s">
        <v>4846</v>
      </c>
      <c r="C1502">
        <v>19.920000000000002</v>
      </c>
      <c r="D1502">
        <v>0</v>
      </c>
      <c r="E1502">
        <v>0</v>
      </c>
      <c r="F1502">
        <v>0</v>
      </c>
      <c r="G1502">
        <v>0</v>
      </c>
      <c r="H1502">
        <v>165.58</v>
      </c>
      <c r="I1502" t="s">
        <v>17222</v>
      </c>
      <c r="J1502" t="s">
        <v>190</v>
      </c>
      <c r="K1502">
        <v>0</v>
      </c>
      <c r="L1502" s="83">
        <v>43262</v>
      </c>
      <c r="M1502">
        <v>0</v>
      </c>
      <c r="N1502" t="s">
        <v>4895</v>
      </c>
      <c r="O1502" t="s">
        <v>4896</v>
      </c>
    </row>
    <row r="1503" spans="1:15" x14ac:dyDescent="0.2">
      <c r="A1503" t="s">
        <v>17374</v>
      </c>
      <c r="B1503" t="s">
        <v>3173</v>
      </c>
      <c r="C1503">
        <v>33.6</v>
      </c>
      <c r="D1503">
        <v>0</v>
      </c>
      <c r="E1503">
        <v>0</v>
      </c>
      <c r="F1503">
        <v>0</v>
      </c>
      <c r="G1503">
        <v>0</v>
      </c>
      <c r="H1503">
        <v>-333.15</v>
      </c>
      <c r="I1503" t="s">
        <v>17222</v>
      </c>
      <c r="J1503" t="s">
        <v>190</v>
      </c>
      <c r="K1503">
        <v>0</v>
      </c>
      <c r="L1503" s="83">
        <v>43262</v>
      </c>
      <c r="M1503">
        <v>0</v>
      </c>
      <c r="N1503">
        <v>360206</v>
      </c>
      <c r="O1503">
        <v>2268130</v>
      </c>
    </row>
    <row r="1504" spans="1:15" x14ac:dyDescent="0.2">
      <c r="A1504" t="s">
        <v>17375</v>
      </c>
      <c r="B1504" t="s">
        <v>3693</v>
      </c>
      <c r="C1504">
        <v>43.29</v>
      </c>
      <c r="D1504">
        <v>0</v>
      </c>
      <c r="E1504">
        <v>0</v>
      </c>
      <c r="F1504">
        <v>0</v>
      </c>
      <c r="G1504">
        <v>0</v>
      </c>
      <c r="H1504">
        <v>-203.15</v>
      </c>
      <c r="I1504" t="s">
        <v>17222</v>
      </c>
      <c r="J1504" t="s">
        <v>190</v>
      </c>
      <c r="K1504">
        <v>0</v>
      </c>
      <c r="L1504" s="83">
        <v>43262</v>
      </c>
      <c r="M1504">
        <v>0</v>
      </c>
      <c r="N1504" t="s">
        <v>3702</v>
      </c>
      <c r="O1504" t="s">
        <v>3703</v>
      </c>
    </row>
    <row r="1505" spans="1:15" x14ac:dyDescent="0.2">
      <c r="A1505" t="s">
        <v>17376</v>
      </c>
      <c r="B1505" t="s">
        <v>17377</v>
      </c>
      <c r="C1505">
        <v>60.29</v>
      </c>
      <c r="D1505">
        <v>-389</v>
      </c>
      <c r="E1505" s="45">
        <v>-23452.81</v>
      </c>
      <c r="F1505">
        <v>-0.05</v>
      </c>
      <c r="G1505">
        <v>-237.4</v>
      </c>
      <c r="H1505" s="45">
        <v>1706.73</v>
      </c>
      <c r="I1505" t="s">
        <v>17222</v>
      </c>
      <c r="J1505" t="s">
        <v>190</v>
      </c>
      <c r="K1505">
        <v>0.26</v>
      </c>
      <c r="L1505" s="83">
        <v>43262</v>
      </c>
      <c r="M1505">
        <v>63.38</v>
      </c>
      <c r="N1505">
        <v>693149106</v>
      </c>
      <c r="O1505">
        <v>2669090</v>
      </c>
    </row>
    <row r="1506" spans="1:15" x14ac:dyDescent="0.2">
      <c r="A1506" t="s">
        <v>17378</v>
      </c>
      <c r="B1506" t="s">
        <v>11164</v>
      </c>
      <c r="C1506">
        <v>40.85</v>
      </c>
      <c r="D1506" s="45">
        <v>-2326</v>
      </c>
      <c r="E1506" s="45">
        <v>-95017.1</v>
      </c>
      <c r="F1506">
        <v>-0.21</v>
      </c>
      <c r="G1506">
        <v>58.31</v>
      </c>
      <c r="H1506">
        <v>660.76</v>
      </c>
      <c r="I1506" t="s">
        <v>17222</v>
      </c>
      <c r="J1506" t="s">
        <v>190</v>
      </c>
      <c r="K1506">
        <v>10.54</v>
      </c>
      <c r="L1506" s="83">
        <v>43262</v>
      </c>
      <c r="M1506">
        <v>40.880000000000003</v>
      </c>
      <c r="N1506" t="s">
        <v>11253</v>
      </c>
      <c r="O1506" t="s">
        <v>11254</v>
      </c>
    </row>
    <row r="1507" spans="1:15" x14ac:dyDescent="0.2">
      <c r="A1507" t="s">
        <v>17379</v>
      </c>
      <c r="B1507" t="s">
        <v>8491</v>
      </c>
      <c r="C1507">
        <v>20.49</v>
      </c>
      <c r="D1507" s="45">
        <v>-5747</v>
      </c>
      <c r="E1507" s="45">
        <v>-117756.03</v>
      </c>
      <c r="F1507">
        <v>-0.26</v>
      </c>
      <c r="G1507" s="45">
        <v>-5036.68</v>
      </c>
      <c r="H1507" s="45">
        <v>-2022.26</v>
      </c>
      <c r="I1507" t="s">
        <v>17222</v>
      </c>
      <c r="J1507" t="s">
        <v>190</v>
      </c>
      <c r="K1507">
        <v>2.38</v>
      </c>
      <c r="L1507" s="83">
        <v>43262</v>
      </c>
      <c r="M1507">
        <v>19.309999999999999</v>
      </c>
      <c r="N1507" t="s">
        <v>8572</v>
      </c>
      <c r="O1507" t="s">
        <v>8573</v>
      </c>
    </row>
    <row r="1508" spans="1:15" x14ac:dyDescent="0.2">
      <c r="A1508" t="s">
        <v>17380</v>
      </c>
      <c r="B1508" t="s">
        <v>2466</v>
      </c>
      <c r="C1508">
        <v>131.63999999999999</v>
      </c>
      <c r="D1508">
        <v>0</v>
      </c>
      <c r="E1508">
        <v>0</v>
      </c>
      <c r="F1508">
        <v>0</v>
      </c>
      <c r="G1508">
        <v>0</v>
      </c>
      <c r="H1508">
        <v>-50.56</v>
      </c>
      <c r="I1508" t="s">
        <v>17222</v>
      </c>
      <c r="J1508" t="s">
        <v>190</v>
      </c>
      <c r="K1508">
        <v>0</v>
      </c>
      <c r="L1508" s="83">
        <v>43262</v>
      </c>
      <c r="M1508">
        <v>0</v>
      </c>
      <c r="N1508">
        <v>655663102</v>
      </c>
      <c r="O1508">
        <v>2641838</v>
      </c>
    </row>
    <row r="1509" spans="1:15" x14ac:dyDescent="0.2">
      <c r="A1509" t="s">
        <v>17381</v>
      </c>
      <c r="B1509" t="s">
        <v>3553</v>
      </c>
      <c r="C1509">
        <v>99.18</v>
      </c>
      <c r="D1509">
        <v>0</v>
      </c>
      <c r="E1509">
        <v>0</v>
      </c>
      <c r="F1509">
        <v>0</v>
      </c>
      <c r="G1509">
        <v>0</v>
      </c>
      <c r="H1509" s="45">
        <v>-15000.6</v>
      </c>
      <c r="I1509" t="s">
        <v>15979</v>
      </c>
      <c r="J1509" t="s">
        <v>235</v>
      </c>
      <c r="K1509">
        <v>0</v>
      </c>
      <c r="L1509" s="83">
        <v>43262</v>
      </c>
      <c r="M1509">
        <v>0</v>
      </c>
      <c r="N1509">
        <v>147528103</v>
      </c>
      <c r="O1509">
        <v>2179414</v>
      </c>
    </row>
    <row r="1510" spans="1:15" x14ac:dyDescent="0.2">
      <c r="A1510" t="s">
        <v>17382</v>
      </c>
      <c r="B1510" t="s">
        <v>3486</v>
      </c>
      <c r="C1510">
        <v>24.29</v>
      </c>
      <c r="D1510">
        <v>0</v>
      </c>
      <c r="E1510">
        <v>0</v>
      </c>
      <c r="F1510">
        <v>0</v>
      </c>
      <c r="G1510">
        <v>0</v>
      </c>
      <c r="H1510" s="45">
        <v>112976.24</v>
      </c>
      <c r="I1510" t="s">
        <v>15979</v>
      </c>
      <c r="J1510" t="s">
        <v>200</v>
      </c>
      <c r="K1510">
        <v>0</v>
      </c>
      <c r="L1510" s="83">
        <v>43262</v>
      </c>
      <c r="M1510">
        <v>0</v>
      </c>
      <c r="N1510">
        <v>93671105</v>
      </c>
      <c r="O1510">
        <v>2105505</v>
      </c>
    </row>
    <row r="1511" spans="1:15" x14ac:dyDescent="0.2">
      <c r="A1511" t="s">
        <v>17383</v>
      </c>
      <c r="B1511" t="s">
        <v>3716</v>
      </c>
      <c r="C1511">
        <v>26.45</v>
      </c>
      <c r="D1511">
        <v>0</v>
      </c>
      <c r="E1511">
        <v>0</v>
      </c>
      <c r="F1511">
        <v>0</v>
      </c>
      <c r="G1511">
        <v>0</v>
      </c>
      <c r="H1511" s="45">
        <v>-107837.47</v>
      </c>
      <c r="I1511" t="s">
        <v>15979</v>
      </c>
      <c r="J1511" t="s">
        <v>200</v>
      </c>
      <c r="K1511">
        <v>0</v>
      </c>
      <c r="L1511" s="83">
        <v>43262</v>
      </c>
      <c r="M1511">
        <v>0</v>
      </c>
      <c r="N1511" t="s">
        <v>3723</v>
      </c>
      <c r="O1511" t="s">
        <v>3724</v>
      </c>
    </row>
    <row r="1512" spans="1:15" x14ac:dyDescent="0.2">
      <c r="A1512" t="s">
        <v>17384</v>
      </c>
      <c r="B1512" t="s">
        <v>3757</v>
      </c>
      <c r="C1512">
        <v>88.15</v>
      </c>
      <c r="D1512">
        <v>0</v>
      </c>
      <c r="E1512">
        <v>0</v>
      </c>
      <c r="F1512">
        <v>0</v>
      </c>
      <c r="G1512">
        <v>0</v>
      </c>
      <c r="H1512" s="45">
        <v>-16218.18</v>
      </c>
      <c r="I1512" t="s">
        <v>15979</v>
      </c>
      <c r="J1512" t="s">
        <v>200</v>
      </c>
      <c r="K1512">
        <v>0</v>
      </c>
      <c r="L1512" s="83">
        <v>43262</v>
      </c>
      <c r="M1512">
        <v>0</v>
      </c>
      <c r="N1512">
        <v>691497309</v>
      </c>
      <c r="O1512">
        <v>2665300</v>
      </c>
    </row>
    <row r="1513" spans="1:15" x14ac:dyDescent="0.2">
      <c r="A1513" t="s">
        <v>17385</v>
      </c>
      <c r="B1513" t="s">
        <v>5983</v>
      </c>
      <c r="C1513">
        <v>260.99</v>
      </c>
      <c r="D1513">
        <v>-800</v>
      </c>
      <c r="E1513" s="45">
        <v>-208792</v>
      </c>
      <c r="F1513">
        <v>-0.46</v>
      </c>
      <c r="G1513" s="45">
        <v>-3002.4</v>
      </c>
      <c r="H1513" s="45">
        <v>8046.22</v>
      </c>
      <c r="I1513" t="s">
        <v>17222</v>
      </c>
      <c r="J1513" t="s">
        <v>713</v>
      </c>
      <c r="K1513">
        <v>2.4</v>
      </c>
      <c r="L1513" s="83">
        <v>43262</v>
      </c>
      <c r="M1513">
        <v>259.48</v>
      </c>
      <c r="N1513">
        <v>922908363</v>
      </c>
      <c r="O1513" t="s">
        <v>5984</v>
      </c>
    </row>
    <row r="1514" spans="1:15" x14ac:dyDescent="0.2">
      <c r="A1514" t="s">
        <v>17217</v>
      </c>
      <c r="B1514" t="s">
        <v>3677</v>
      </c>
      <c r="C1514">
        <v>27.2</v>
      </c>
      <c r="D1514">
        <v>0</v>
      </c>
      <c r="E1514">
        <v>0</v>
      </c>
      <c r="F1514">
        <v>0</v>
      </c>
      <c r="G1514">
        <v>0</v>
      </c>
      <c r="H1514" s="45">
        <v>-2946.78</v>
      </c>
      <c r="I1514" t="s">
        <v>15989</v>
      </c>
      <c r="J1514" t="s">
        <v>200</v>
      </c>
      <c r="K1514">
        <v>0</v>
      </c>
      <c r="L1514" s="83">
        <v>43259</v>
      </c>
      <c r="M1514">
        <v>0</v>
      </c>
      <c r="N1514">
        <v>989817101</v>
      </c>
      <c r="O1514" t="s">
        <v>3689</v>
      </c>
    </row>
    <row r="1515" spans="1:15" x14ac:dyDescent="0.2">
      <c r="A1515" t="s">
        <v>17218</v>
      </c>
      <c r="B1515" t="s">
        <v>3797</v>
      </c>
      <c r="C1515">
        <v>45.3</v>
      </c>
      <c r="D1515">
        <v>0</v>
      </c>
      <c r="E1515">
        <v>0</v>
      </c>
      <c r="F1515">
        <v>0</v>
      </c>
      <c r="G1515">
        <v>0</v>
      </c>
      <c r="H1515" s="45">
        <v>-6973.02</v>
      </c>
      <c r="I1515" t="s">
        <v>15989</v>
      </c>
      <c r="J1515" t="s">
        <v>164</v>
      </c>
      <c r="K1515">
        <v>0</v>
      </c>
      <c r="L1515" s="83">
        <v>43259</v>
      </c>
      <c r="M1515">
        <v>0</v>
      </c>
      <c r="N1515" t="s">
        <v>3817</v>
      </c>
      <c r="O1515">
        <v>2849193</v>
      </c>
    </row>
    <row r="1516" spans="1:15" x14ac:dyDescent="0.2">
      <c r="A1516" t="s">
        <v>17219</v>
      </c>
      <c r="B1516" t="s">
        <v>15949</v>
      </c>
      <c r="C1516">
        <v>38.35</v>
      </c>
      <c r="D1516">
        <v>0</v>
      </c>
      <c r="E1516">
        <v>0</v>
      </c>
      <c r="F1516">
        <v>0</v>
      </c>
      <c r="G1516">
        <v>0</v>
      </c>
      <c r="H1516" s="45">
        <v>-8698.86</v>
      </c>
      <c r="I1516" t="s">
        <v>15989</v>
      </c>
      <c r="J1516" t="s">
        <v>200</v>
      </c>
      <c r="K1516">
        <v>0</v>
      </c>
      <c r="L1516" s="83">
        <v>43259</v>
      </c>
      <c r="M1516">
        <v>0</v>
      </c>
      <c r="N1516" t="s">
        <v>15955</v>
      </c>
      <c r="O1516" t="s">
        <v>15956</v>
      </c>
    </row>
    <row r="1517" spans="1:15" x14ac:dyDescent="0.2">
      <c r="A1517" t="s">
        <v>17220</v>
      </c>
      <c r="B1517" t="s">
        <v>11836</v>
      </c>
      <c r="C1517">
        <v>36.15</v>
      </c>
      <c r="D1517">
        <v>0</v>
      </c>
      <c r="E1517">
        <v>0</v>
      </c>
      <c r="F1517">
        <v>0</v>
      </c>
      <c r="G1517">
        <v>0</v>
      </c>
      <c r="H1517" s="45">
        <v>23706.84</v>
      </c>
      <c r="I1517" t="s">
        <v>15989</v>
      </c>
      <c r="J1517" t="s">
        <v>200</v>
      </c>
      <c r="K1517">
        <v>0</v>
      </c>
      <c r="L1517" s="83">
        <v>43259</v>
      </c>
      <c r="M1517">
        <v>0</v>
      </c>
      <c r="N1517">
        <v>208242107</v>
      </c>
      <c r="O1517">
        <v>2925792</v>
      </c>
    </row>
    <row r="1518" spans="1:15" x14ac:dyDescent="0.2">
      <c r="A1518" t="s">
        <v>17212</v>
      </c>
      <c r="B1518" t="s">
        <v>3600</v>
      </c>
      <c r="C1518">
        <v>41.01</v>
      </c>
      <c r="D1518">
        <v>0</v>
      </c>
      <c r="E1518">
        <v>0</v>
      </c>
      <c r="F1518">
        <v>0</v>
      </c>
      <c r="G1518">
        <v>0</v>
      </c>
      <c r="H1518" s="45">
        <v>-2069.9</v>
      </c>
      <c r="I1518" t="s">
        <v>15989</v>
      </c>
      <c r="J1518" t="s">
        <v>235</v>
      </c>
      <c r="K1518">
        <v>0</v>
      </c>
      <c r="L1518" s="83">
        <v>43258</v>
      </c>
      <c r="M1518">
        <v>0</v>
      </c>
      <c r="N1518">
        <v>911163103</v>
      </c>
      <c r="O1518">
        <v>2895163</v>
      </c>
    </row>
    <row r="1519" spans="1:15" x14ac:dyDescent="0.2">
      <c r="A1519" t="s">
        <v>17213</v>
      </c>
      <c r="B1519" t="s">
        <v>5881</v>
      </c>
      <c r="C1519">
        <v>100.56</v>
      </c>
      <c r="D1519">
        <v>0</v>
      </c>
      <c r="E1519">
        <v>0</v>
      </c>
      <c r="F1519">
        <v>0</v>
      </c>
      <c r="G1519">
        <v>0</v>
      </c>
      <c r="H1519" s="45">
        <v>9182.8799999999992</v>
      </c>
      <c r="I1519" t="s">
        <v>15989</v>
      </c>
      <c r="J1519" t="s">
        <v>200</v>
      </c>
      <c r="K1519">
        <v>0</v>
      </c>
      <c r="L1519" s="83">
        <v>43258</v>
      </c>
      <c r="M1519">
        <v>0</v>
      </c>
      <c r="N1519">
        <v>885160101</v>
      </c>
      <c r="O1519">
        <v>2889876</v>
      </c>
    </row>
    <row r="1520" spans="1:15" x14ac:dyDescent="0.2">
      <c r="A1520" t="s">
        <v>17214</v>
      </c>
      <c r="B1520" t="s">
        <v>15817</v>
      </c>
      <c r="C1520">
        <v>16.75</v>
      </c>
      <c r="D1520">
        <v>0</v>
      </c>
      <c r="E1520">
        <v>0</v>
      </c>
      <c r="F1520">
        <v>0</v>
      </c>
      <c r="G1520">
        <v>0</v>
      </c>
      <c r="H1520" s="45">
        <v>45268.2</v>
      </c>
      <c r="I1520" t="s">
        <v>15989</v>
      </c>
      <c r="J1520" t="s">
        <v>190</v>
      </c>
      <c r="K1520">
        <v>0</v>
      </c>
      <c r="L1520" s="83">
        <v>43258</v>
      </c>
      <c r="M1520">
        <v>0</v>
      </c>
      <c r="N1520">
        <v>749527107</v>
      </c>
      <c r="O1520" t="s">
        <v>15830</v>
      </c>
    </row>
    <row r="1521" spans="1:15" x14ac:dyDescent="0.2">
      <c r="A1521" t="s">
        <v>17215</v>
      </c>
      <c r="B1521" t="s">
        <v>17211</v>
      </c>
      <c r="C1521">
        <v>51.61</v>
      </c>
      <c r="D1521">
        <v>0</v>
      </c>
      <c r="E1521">
        <v>0</v>
      </c>
      <c r="F1521">
        <v>0</v>
      </c>
      <c r="G1521">
        <v>0</v>
      </c>
      <c r="H1521" s="45">
        <v>29957.3</v>
      </c>
      <c r="I1521" t="s">
        <v>15989</v>
      </c>
      <c r="J1521" t="s">
        <v>164</v>
      </c>
      <c r="K1521">
        <v>0</v>
      </c>
      <c r="L1521" s="83">
        <v>43258</v>
      </c>
      <c r="M1521">
        <v>0</v>
      </c>
      <c r="N1521">
        <v>679295105</v>
      </c>
      <c r="O1521" t="s">
        <v>17216</v>
      </c>
    </row>
    <row r="1522" spans="1:15" x14ac:dyDescent="0.2">
      <c r="A1522" t="s">
        <v>17199</v>
      </c>
      <c r="B1522" t="s">
        <v>3547</v>
      </c>
      <c r="C1522">
        <v>42.66</v>
      </c>
      <c r="D1522">
        <v>0</v>
      </c>
      <c r="E1522">
        <v>0</v>
      </c>
      <c r="F1522">
        <v>0</v>
      </c>
      <c r="G1522">
        <v>0</v>
      </c>
      <c r="H1522" s="45">
        <v>2374.5700000000002</v>
      </c>
      <c r="I1522" t="s">
        <v>15989</v>
      </c>
      <c r="J1522" t="s">
        <v>164</v>
      </c>
      <c r="K1522">
        <v>0</v>
      </c>
      <c r="L1522" s="83">
        <v>43257</v>
      </c>
      <c r="M1522">
        <v>0</v>
      </c>
      <c r="N1522" t="s">
        <v>177</v>
      </c>
      <c r="O1522" t="s">
        <v>3564</v>
      </c>
    </row>
    <row r="1523" spans="1:15" x14ac:dyDescent="0.2">
      <c r="A1523" t="s">
        <v>17200</v>
      </c>
      <c r="B1523" t="s">
        <v>3485</v>
      </c>
      <c r="C1523">
        <v>257.97000000000003</v>
      </c>
      <c r="D1523">
        <v>0</v>
      </c>
      <c r="E1523">
        <v>0</v>
      </c>
      <c r="F1523">
        <v>0</v>
      </c>
      <c r="G1523">
        <v>0</v>
      </c>
      <c r="H1523" s="45">
        <v>-8667.17</v>
      </c>
      <c r="I1523" t="s">
        <v>15979</v>
      </c>
      <c r="J1523" t="s">
        <v>164</v>
      </c>
      <c r="K1523">
        <v>0</v>
      </c>
      <c r="L1523" s="83">
        <v>43257</v>
      </c>
      <c r="M1523">
        <v>0</v>
      </c>
      <c r="N1523" t="s">
        <v>17201</v>
      </c>
      <c r="O1523" t="s">
        <v>17202</v>
      </c>
    </row>
    <row r="1524" spans="1:15" x14ac:dyDescent="0.2">
      <c r="A1524" t="s">
        <v>17203</v>
      </c>
      <c r="B1524" t="s">
        <v>3487</v>
      </c>
      <c r="C1524">
        <v>232.21</v>
      </c>
      <c r="D1524">
        <v>0</v>
      </c>
      <c r="E1524">
        <v>0</v>
      </c>
      <c r="F1524">
        <v>0</v>
      </c>
      <c r="G1524">
        <v>0</v>
      </c>
      <c r="H1524" s="45">
        <v>-2973.98</v>
      </c>
      <c r="I1524" t="s">
        <v>15979</v>
      </c>
      <c r="J1524" t="s">
        <v>169</v>
      </c>
      <c r="K1524">
        <v>0</v>
      </c>
      <c r="L1524" s="83">
        <v>43257</v>
      </c>
      <c r="M1524">
        <v>0</v>
      </c>
      <c r="N1524">
        <v>216648402</v>
      </c>
      <c r="O1524">
        <v>2222631</v>
      </c>
    </row>
    <row r="1525" spans="1:15" x14ac:dyDescent="0.2">
      <c r="A1525" t="s">
        <v>17204</v>
      </c>
      <c r="B1525" t="s">
        <v>3479</v>
      </c>
      <c r="C1525">
        <v>88.6</v>
      </c>
      <c r="D1525">
        <v>0</v>
      </c>
      <c r="E1525">
        <v>0</v>
      </c>
      <c r="F1525">
        <v>0</v>
      </c>
      <c r="G1525">
        <v>0</v>
      </c>
      <c r="H1525" s="45">
        <v>17292.37</v>
      </c>
      <c r="I1525" t="s">
        <v>15989</v>
      </c>
      <c r="J1525" t="s">
        <v>164</v>
      </c>
      <c r="K1525">
        <v>0</v>
      </c>
      <c r="L1525" s="83">
        <v>43257</v>
      </c>
      <c r="M1525">
        <v>0</v>
      </c>
      <c r="N1525" t="s">
        <v>3508</v>
      </c>
      <c r="O1525" t="s">
        <v>3509</v>
      </c>
    </row>
    <row r="1526" spans="1:15" x14ac:dyDescent="0.2">
      <c r="A1526" t="s">
        <v>17205</v>
      </c>
      <c r="B1526" t="s">
        <v>15949</v>
      </c>
      <c r="C1526">
        <v>38.35</v>
      </c>
      <c r="D1526">
        <v>0</v>
      </c>
      <c r="E1526">
        <v>0</v>
      </c>
      <c r="F1526">
        <v>0</v>
      </c>
      <c r="G1526">
        <v>0</v>
      </c>
      <c r="H1526" s="45">
        <v>-33261.339999999997</v>
      </c>
      <c r="I1526" t="s">
        <v>15979</v>
      </c>
      <c r="J1526" t="s">
        <v>200</v>
      </c>
      <c r="K1526">
        <v>0</v>
      </c>
      <c r="L1526" s="83">
        <v>43257</v>
      </c>
      <c r="M1526">
        <v>0</v>
      </c>
      <c r="N1526" t="s">
        <v>15955</v>
      </c>
      <c r="O1526" t="s">
        <v>15956</v>
      </c>
    </row>
    <row r="1527" spans="1:15" x14ac:dyDescent="0.2">
      <c r="A1527" t="s">
        <v>17206</v>
      </c>
      <c r="B1527" t="s">
        <v>7487</v>
      </c>
      <c r="C1527">
        <v>42.25</v>
      </c>
      <c r="D1527">
        <v>0</v>
      </c>
      <c r="E1527">
        <v>0</v>
      </c>
      <c r="F1527">
        <v>0</v>
      </c>
      <c r="G1527">
        <v>0</v>
      </c>
      <c r="H1527" s="45">
        <v>6694.36</v>
      </c>
      <c r="I1527" t="s">
        <v>15989</v>
      </c>
      <c r="J1527" t="s">
        <v>190</v>
      </c>
      <c r="K1527">
        <v>0</v>
      </c>
      <c r="L1527" s="83">
        <v>43257</v>
      </c>
      <c r="M1527">
        <v>0</v>
      </c>
      <c r="N1527" s="84">
        <v>6.3933999999999998E+112</v>
      </c>
      <c r="O1527">
        <v>2624464</v>
      </c>
    </row>
    <row r="1528" spans="1:15" x14ac:dyDescent="0.2">
      <c r="A1528" t="s">
        <v>17207</v>
      </c>
      <c r="B1528" t="s">
        <v>5801</v>
      </c>
      <c r="C1528">
        <v>14.6</v>
      </c>
      <c r="D1528">
        <v>0</v>
      </c>
      <c r="E1528">
        <v>0</v>
      </c>
      <c r="F1528">
        <v>0</v>
      </c>
      <c r="G1528">
        <v>0</v>
      </c>
      <c r="H1528" s="45">
        <v>-86333.64</v>
      </c>
      <c r="I1528" t="s">
        <v>15989</v>
      </c>
      <c r="J1528" t="s">
        <v>190</v>
      </c>
      <c r="K1528">
        <v>0</v>
      </c>
      <c r="L1528" s="83">
        <v>43257</v>
      </c>
      <c r="M1528">
        <v>0</v>
      </c>
      <c r="N1528">
        <v>628852204</v>
      </c>
      <c r="O1528">
        <v>2617486</v>
      </c>
    </row>
    <row r="1529" spans="1:15" x14ac:dyDescent="0.2">
      <c r="A1529" t="s">
        <v>17208</v>
      </c>
      <c r="B1529" t="s">
        <v>8888</v>
      </c>
      <c r="C1529">
        <v>102.52</v>
      </c>
      <c r="D1529">
        <v>0</v>
      </c>
      <c r="E1529">
        <v>0</v>
      </c>
      <c r="F1529">
        <v>0</v>
      </c>
      <c r="G1529">
        <v>0</v>
      </c>
      <c r="H1529" s="45">
        <v>19017.86</v>
      </c>
      <c r="I1529" t="s">
        <v>15979</v>
      </c>
      <c r="J1529" t="s">
        <v>235</v>
      </c>
      <c r="K1529">
        <v>0</v>
      </c>
      <c r="L1529" s="83">
        <v>43257</v>
      </c>
      <c r="M1529">
        <v>0</v>
      </c>
      <c r="N1529">
        <v>832696405</v>
      </c>
      <c r="O1529">
        <v>2951452</v>
      </c>
    </row>
    <row r="1530" spans="1:15" x14ac:dyDescent="0.2">
      <c r="A1530" t="s">
        <v>17209</v>
      </c>
      <c r="B1530" t="s">
        <v>3797</v>
      </c>
      <c r="C1530">
        <v>45.3</v>
      </c>
      <c r="D1530">
        <v>0</v>
      </c>
      <c r="E1530">
        <v>0</v>
      </c>
      <c r="F1530">
        <v>0</v>
      </c>
      <c r="G1530">
        <v>0</v>
      </c>
      <c r="H1530" s="45">
        <v>4458.6899999999996</v>
      </c>
      <c r="I1530" t="s">
        <v>15979</v>
      </c>
      <c r="J1530" t="s">
        <v>164</v>
      </c>
      <c r="K1530">
        <v>0</v>
      </c>
      <c r="L1530" s="83">
        <v>43257</v>
      </c>
      <c r="M1530">
        <v>0</v>
      </c>
      <c r="N1530" t="s">
        <v>3817</v>
      </c>
      <c r="O1530">
        <v>2849193</v>
      </c>
    </row>
    <row r="1531" spans="1:15" x14ac:dyDescent="0.2">
      <c r="A1531" t="s">
        <v>17210</v>
      </c>
      <c r="B1531" t="s">
        <v>3677</v>
      </c>
      <c r="C1531">
        <v>27.2</v>
      </c>
      <c r="D1531">
        <v>0</v>
      </c>
      <c r="E1531">
        <v>0</v>
      </c>
      <c r="F1531">
        <v>0</v>
      </c>
      <c r="G1531">
        <v>0</v>
      </c>
      <c r="H1531" s="45">
        <v>-11240.8</v>
      </c>
      <c r="I1531" t="s">
        <v>15979</v>
      </c>
      <c r="J1531" t="s">
        <v>200</v>
      </c>
      <c r="K1531">
        <v>0</v>
      </c>
      <c r="L1531" s="83">
        <v>43257</v>
      </c>
      <c r="M1531">
        <v>0</v>
      </c>
      <c r="N1531">
        <v>989817101</v>
      </c>
      <c r="O1531" t="s">
        <v>3689</v>
      </c>
    </row>
    <row r="1532" spans="1:15" x14ac:dyDescent="0.2">
      <c r="A1532" t="s">
        <v>17190</v>
      </c>
      <c r="B1532" t="s">
        <v>17190</v>
      </c>
      <c r="C1532">
        <v>5</v>
      </c>
      <c r="D1532">
        <v>0</v>
      </c>
      <c r="E1532">
        <v>0</v>
      </c>
      <c r="F1532">
        <v>0</v>
      </c>
      <c r="G1532">
        <v>0</v>
      </c>
      <c r="H1532" s="45">
        <v>-76402.64</v>
      </c>
      <c r="I1532" t="s">
        <v>7560</v>
      </c>
      <c r="J1532" t="s">
        <v>713</v>
      </c>
      <c r="K1532">
        <v>0</v>
      </c>
      <c r="L1532" s="83">
        <v>43256</v>
      </c>
      <c r="M1532">
        <v>0</v>
      </c>
      <c r="N1532" t="s">
        <v>17147</v>
      </c>
      <c r="O1532" t="s">
        <v>17147</v>
      </c>
    </row>
    <row r="1533" spans="1:15" x14ac:dyDescent="0.2">
      <c r="A1533" t="s">
        <v>17191</v>
      </c>
      <c r="B1533" t="s">
        <v>17191</v>
      </c>
      <c r="C1533">
        <v>117.06088800000001</v>
      </c>
      <c r="D1533">
        <v>0</v>
      </c>
      <c r="E1533">
        <v>0</v>
      </c>
      <c r="F1533">
        <v>0</v>
      </c>
      <c r="G1533">
        <v>0</v>
      </c>
      <c r="H1533" s="45">
        <v>-36660.379999999997</v>
      </c>
      <c r="I1533" t="s">
        <v>7560</v>
      </c>
      <c r="J1533" t="s">
        <v>713</v>
      </c>
      <c r="K1533">
        <v>0</v>
      </c>
      <c r="L1533" s="83">
        <v>43256</v>
      </c>
      <c r="M1533">
        <v>0</v>
      </c>
      <c r="N1533" t="s">
        <v>17147</v>
      </c>
      <c r="O1533" t="s">
        <v>17147</v>
      </c>
    </row>
    <row r="1534" spans="1:15" x14ac:dyDescent="0.2">
      <c r="A1534" t="s">
        <v>17192</v>
      </c>
      <c r="B1534" t="s">
        <v>3584</v>
      </c>
      <c r="C1534">
        <v>31.11</v>
      </c>
      <c r="D1534">
        <v>0</v>
      </c>
      <c r="E1534">
        <v>0</v>
      </c>
      <c r="F1534">
        <v>0</v>
      </c>
      <c r="G1534">
        <v>0</v>
      </c>
      <c r="H1534" s="45">
        <v>-143974.51999999999</v>
      </c>
      <c r="I1534" t="s">
        <v>15979</v>
      </c>
      <c r="J1534" t="s">
        <v>190</v>
      </c>
      <c r="K1534">
        <v>0</v>
      </c>
      <c r="L1534" s="83">
        <v>43256</v>
      </c>
      <c r="M1534">
        <v>0</v>
      </c>
      <c r="N1534">
        <v>957100</v>
      </c>
      <c r="O1534">
        <v>2024901</v>
      </c>
    </row>
    <row r="1535" spans="1:15" x14ac:dyDescent="0.2">
      <c r="A1535" t="s">
        <v>17193</v>
      </c>
      <c r="B1535" t="s">
        <v>14271</v>
      </c>
      <c r="C1535">
        <v>59.03</v>
      </c>
      <c r="D1535">
        <v>0</v>
      </c>
      <c r="E1535">
        <v>0</v>
      </c>
      <c r="F1535">
        <v>0</v>
      </c>
      <c r="G1535">
        <v>0</v>
      </c>
      <c r="H1535">
        <v>-177.18</v>
      </c>
      <c r="I1535" t="s">
        <v>15989</v>
      </c>
      <c r="J1535" t="s">
        <v>164</v>
      </c>
      <c r="K1535">
        <v>0</v>
      </c>
      <c r="L1535" s="83">
        <v>43256</v>
      </c>
      <c r="M1535">
        <v>0</v>
      </c>
      <c r="N1535" t="s">
        <v>14272</v>
      </c>
      <c r="O1535" t="s">
        <v>14273</v>
      </c>
    </row>
    <row r="1536" spans="1:15" x14ac:dyDescent="0.2">
      <c r="A1536" t="s">
        <v>17194</v>
      </c>
      <c r="B1536" t="s">
        <v>3552</v>
      </c>
      <c r="C1536">
        <v>57.3</v>
      </c>
      <c r="D1536">
        <v>0</v>
      </c>
      <c r="E1536">
        <v>0</v>
      </c>
      <c r="F1536">
        <v>0</v>
      </c>
      <c r="G1536">
        <v>0</v>
      </c>
      <c r="H1536" s="45">
        <v>-15087.15</v>
      </c>
      <c r="I1536" t="s">
        <v>15979</v>
      </c>
      <c r="J1536" t="s">
        <v>188</v>
      </c>
      <c r="K1536">
        <v>0</v>
      </c>
      <c r="L1536" s="83">
        <v>43256</v>
      </c>
      <c r="M1536">
        <v>0</v>
      </c>
      <c r="N1536">
        <v>397624107</v>
      </c>
      <c r="O1536">
        <v>2388016</v>
      </c>
    </row>
    <row r="1537" spans="1:15" x14ac:dyDescent="0.2">
      <c r="A1537" t="s">
        <v>17195</v>
      </c>
      <c r="B1537" t="s">
        <v>15817</v>
      </c>
      <c r="C1537">
        <v>16.75</v>
      </c>
      <c r="D1537">
        <v>0</v>
      </c>
      <c r="E1537">
        <v>0</v>
      </c>
      <c r="F1537">
        <v>0</v>
      </c>
      <c r="G1537">
        <v>0</v>
      </c>
      <c r="H1537" s="45">
        <v>126958.38</v>
      </c>
      <c r="I1537" t="s">
        <v>15979</v>
      </c>
      <c r="J1537" t="s">
        <v>190</v>
      </c>
      <c r="K1537">
        <v>0</v>
      </c>
      <c r="L1537" s="83">
        <v>43256</v>
      </c>
      <c r="M1537">
        <v>0</v>
      </c>
      <c r="N1537">
        <v>749527107</v>
      </c>
      <c r="O1537" t="s">
        <v>15830</v>
      </c>
    </row>
    <row r="1538" spans="1:15" x14ac:dyDescent="0.2">
      <c r="A1538" t="s">
        <v>17196</v>
      </c>
      <c r="B1538" t="s">
        <v>5881</v>
      </c>
      <c r="C1538">
        <v>100.56</v>
      </c>
      <c r="D1538">
        <v>0</v>
      </c>
      <c r="E1538">
        <v>0</v>
      </c>
      <c r="F1538">
        <v>0</v>
      </c>
      <c r="G1538">
        <v>0</v>
      </c>
      <c r="H1538" s="45">
        <v>-38996.31</v>
      </c>
      <c r="I1538" t="s">
        <v>15979</v>
      </c>
      <c r="J1538" t="s">
        <v>200</v>
      </c>
      <c r="K1538">
        <v>0</v>
      </c>
      <c r="L1538" s="83">
        <v>43256</v>
      </c>
      <c r="M1538">
        <v>0</v>
      </c>
      <c r="N1538">
        <v>885160101</v>
      </c>
      <c r="O1538">
        <v>2889876</v>
      </c>
    </row>
    <row r="1539" spans="1:15" x14ac:dyDescent="0.2">
      <c r="A1539" t="s">
        <v>17197</v>
      </c>
      <c r="B1539" t="s">
        <v>3600</v>
      </c>
      <c r="C1539">
        <v>41.01</v>
      </c>
      <c r="D1539">
        <v>0</v>
      </c>
      <c r="E1539">
        <v>0</v>
      </c>
      <c r="F1539">
        <v>0</v>
      </c>
      <c r="G1539">
        <v>0</v>
      </c>
      <c r="H1539" s="45">
        <v>84823.35</v>
      </c>
      <c r="I1539" t="s">
        <v>15979</v>
      </c>
      <c r="J1539" t="s">
        <v>235</v>
      </c>
      <c r="K1539">
        <v>0</v>
      </c>
      <c r="L1539" s="83">
        <v>43256</v>
      </c>
      <c r="M1539">
        <v>0</v>
      </c>
      <c r="N1539">
        <v>911163103</v>
      </c>
      <c r="O1539">
        <v>2895163</v>
      </c>
    </row>
    <row r="1540" spans="1:15" x14ac:dyDescent="0.2">
      <c r="A1540" t="s">
        <v>17185</v>
      </c>
      <c r="B1540" t="s">
        <v>3518</v>
      </c>
      <c r="C1540">
        <v>42.7</v>
      </c>
      <c r="D1540">
        <v>0</v>
      </c>
      <c r="E1540">
        <v>0</v>
      </c>
      <c r="F1540">
        <v>0</v>
      </c>
      <c r="G1540">
        <v>0</v>
      </c>
      <c r="H1540" s="45">
        <v>40536.85</v>
      </c>
      <c r="I1540" t="s">
        <v>15989</v>
      </c>
      <c r="J1540" t="s">
        <v>200</v>
      </c>
      <c r="K1540">
        <v>0</v>
      </c>
      <c r="L1540" s="83">
        <v>43255</v>
      </c>
      <c r="M1540">
        <v>0</v>
      </c>
      <c r="N1540">
        <v>89302103</v>
      </c>
      <c r="O1540">
        <v>2218447</v>
      </c>
    </row>
    <row r="1541" spans="1:15" x14ac:dyDescent="0.2">
      <c r="A1541" t="s">
        <v>17186</v>
      </c>
      <c r="B1541" t="s">
        <v>3520</v>
      </c>
      <c r="C1541">
        <v>25.32</v>
      </c>
      <c r="D1541">
        <v>0</v>
      </c>
      <c r="E1541">
        <v>0</v>
      </c>
      <c r="F1541">
        <v>0</v>
      </c>
      <c r="G1541">
        <v>0</v>
      </c>
      <c r="H1541" s="45">
        <v>-70810.63</v>
      </c>
      <c r="I1541" t="s">
        <v>15989</v>
      </c>
      <c r="J1541" t="s">
        <v>200</v>
      </c>
      <c r="K1541">
        <v>0</v>
      </c>
      <c r="L1541" s="83">
        <v>43255</v>
      </c>
      <c r="M1541">
        <v>0</v>
      </c>
      <c r="N1541">
        <v>2896207</v>
      </c>
      <c r="O1541">
        <v>2004185</v>
      </c>
    </row>
    <row r="1542" spans="1:15" x14ac:dyDescent="0.2">
      <c r="A1542" t="s">
        <v>17187</v>
      </c>
      <c r="B1542" t="s">
        <v>3775</v>
      </c>
      <c r="C1542">
        <v>48.6</v>
      </c>
      <c r="D1542">
        <v>0</v>
      </c>
      <c r="E1542">
        <v>0</v>
      </c>
      <c r="F1542">
        <v>0</v>
      </c>
      <c r="G1542">
        <v>0</v>
      </c>
      <c r="H1542" s="45">
        <v>89434.44</v>
      </c>
      <c r="I1542" t="s">
        <v>15979</v>
      </c>
      <c r="J1542" t="s">
        <v>200</v>
      </c>
      <c r="K1542">
        <v>0</v>
      </c>
      <c r="L1542" s="83">
        <v>43255</v>
      </c>
      <c r="M1542">
        <v>0</v>
      </c>
      <c r="N1542" t="s">
        <v>3783</v>
      </c>
      <c r="O1542">
        <v>2369721</v>
      </c>
    </row>
    <row r="1543" spans="1:15" x14ac:dyDescent="0.2">
      <c r="A1543" t="s">
        <v>17188</v>
      </c>
      <c r="B1543" t="s">
        <v>16004</v>
      </c>
      <c r="C1543">
        <v>15.75</v>
      </c>
      <c r="D1543">
        <v>0</v>
      </c>
      <c r="E1543">
        <v>0</v>
      </c>
      <c r="F1543">
        <v>0</v>
      </c>
      <c r="G1543">
        <v>0</v>
      </c>
      <c r="H1543" s="45">
        <v>-6612.05</v>
      </c>
      <c r="I1543" t="s">
        <v>15979</v>
      </c>
      <c r="J1543" t="s">
        <v>190</v>
      </c>
      <c r="K1543">
        <v>0</v>
      </c>
      <c r="L1543" s="83">
        <v>43255</v>
      </c>
      <c r="M1543">
        <v>0</v>
      </c>
      <c r="N1543">
        <v>521050104</v>
      </c>
      <c r="O1543">
        <v>2508018</v>
      </c>
    </row>
    <row r="1544" spans="1:15" x14ac:dyDescent="0.2">
      <c r="A1544" t="s">
        <v>17189</v>
      </c>
      <c r="B1544" t="s">
        <v>8991</v>
      </c>
      <c r="C1544">
        <v>74.8</v>
      </c>
      <c r="D1544">
        <v>0</v>
      </c>
      <c r="E1544">
        <v>0</v>
      </c>
      <c r="F1544">
        <v>0</v>
      </c>
      <c r="G1544">
        <v>0</v>
      </c>
      <c r="H1544" s="45">
        <v>9489.11</v>
      </c>
      <c r="I1544" t="s">
        <v>15979</v>
      </c>
      <c r="J1544" t="s">
        <v>200</v>
      </c>
      <c r="K1544">
        <v>0</v>
      </c>
      <c r="L1544" s="83">
        <v>43255</v>
      </c>
      <c r="M1544">
        <v>0</v>
      </c>
      <c r="N1544">
        <v>681116109</v>
      </c>
      <c r="O1544" t="s">
        <v>9003</v>
      </c>
    </row>
    <row r="1545" spans="1:15" x14ac:dyDescent="0.2">
      <c r="A1545" t="s">
        <v>17166</v>
      </c>
      <c r="B1545" t="s">
        <v>17145</v>
      </c>
      <c r="C1545">
        <v>15.34</v>
      </c>
      <c r="D1545">
        <v>0</v>
      </c>
      <c r="E1545">
        <v>0</v>
      </c>
      <c r="F1545">
        <v>0</v>
      </c>
      <c r="G1545">
        <v>0</v>
      </c>
      <c r="H1545" s="45">
        <v>-7763.27</v>
      </c>
      <c r="I1545" t="s">
        <v>15989</v>
      </c>
      <c r="J1545" t="s">
        <v>190</v>
      </c>
      <c r="K1545">
        <v>0</v>
      </c>
      <c r="L1545" s="83">
        <v>43252</v>
      </c>
      <c r="M1545">
        <v>0</v>
      </c>
      <c r="N1545" t="s">
        <v>17156</v>
      </c>
      <c r="O1545" t="s">
        <v>17157</v>
      </c>
    </row>
    <row r="1546" spans="1:15" x14ac:dyDescent="0.2">
      <c r="A1546" t="s">
        <v>17167</v>
      </c>
      <c r="B1546" t="s">
        <v>11749</v>
      </c>
      <c r="C1546">
        <v>22.03</v>
      </c>
      <c r="D1546">
        <v>0</v>
      </c>
      <c r="E1546">
        <v>0</v>
      </c>
      <c r="F1546">
        <v>0</v>
      </c>
      <c r="G1546">
        <v>0</v>
      </c>
      <c r="H1546" s="45">
        <v>5889.33</v>
      </c>
      <c r="I1546" t="s">
        <v>15989</v>
      </c>
      <c r="J1546" t="s">
        <v>164</v>
      </c>
      <c r="K1546">
        <v>0</v>
      </c>
      <c r="L1546" s="83">
        <v>43252</v>
      </c>
      <c r="M1546">
        <v>0</v>
      </c>
      <c r="N1546" t="s">
        <v>177</v>
      </c>
      <c r="O1546">
        <v>2594653</v>
      </c>
    </row>
    <row r="1547" spans="1:15" x14ac:dyDescent="0.2">
      <c r="A1547" t="s">
        <v>17168</v>
      </c>
      <c r="B1547" t="s">
        <v>5799</v>
      </c>
      <c r="C1547">
        <v>81.59</v>
      </c>
      <c r="D1547">
        <v>0</v>
      </c>
      <c r="E1547">
        <v>0</v>
      </c>
      <c r="F1547">
        <v>0</v>
      </c>
      <c r="G1547">
        <v>0</v>
      </c>
      <c r="H1547">
        <v>885.19</v>
      </c>
      <c r="I1547" t="s">
        <v>15989</v>
      </c>
      <c r="J1547" t="s">
        <v>200</v>
      </c>
      <c r="K1547">
        <v>0</v>
      </c>
      <c r="L1547" s="83">
        <v>43252</v>
      </c>
      <c r="M1547">
        <v>0</v>
      </c>
      <c r="N1547">
        <v>256746108</v>
      </c>
      <c r="O1547">
        <v>2272476</v>
      </c>
    </row>
    <row r="1548" spans="1:15" x14ac:dyDescent="0.2">
      <c r="A1548" t="s">
        <v>17169</v>
      </c>
      <c r="B1548" t="s">
        <v>3490</v>
      </c>
      <c r="C1548">
        <v>24.11</v>
      </c>
      <c r="D1548">
        <v>0</v>
      </c>
      <c r="E1548">
        <v>0</v>
      </c>
      <c r="F1548">
        <v>0</v>
      </c>
      <c r="G1548">
        <v>0</v>
      </c>
      <c r="H1548" s="45">
        <v>-15231.8</v>
      </c>
      <c r="I1548" t="s">
        <v>15989</v>
      </c>
      <c r="J1548" t="s">
        <v>164</v>
      </c>
      <c r="K1548">
        <v>0</v>
      </c>
      <c r="L1548" s="83">
        <v>43252</v>
      </c>
      <c r="M1548">
        <v>0</v>
      </c>
      <c r="N1548">
        <v>171779309</v>
      </c>
      <c r="O1548" t="s">
        <v>3500</v>
      </c>
    </row>
    <row r="1549" spans="1:15" x14ac:dyDescent="0.2">
      <c r="A1549" t="s">
        <v>17170</v>
      </c>
      <c r="B1549" t="s">
        <v>11748</v>
      </c>
      <c r="C1549">
        <v>155.91</v>
      </c>
      <c r="D1549">
        <v>0</v>
      </c>
      <c r="E1549">
        <v>0</v>
      </c>
      <c r="F1549">
        <v>0</v>
      </c>
      <c r="G1549">
        <v>0</v>
      </c>
      <c r="H1549" s="45">
        <v>-9337</v>
      </c>
      <c r="I1549" t="s">
        <v>15989</v>
      </c>
      <c r="J1549" t="s">
        <v>200</v>
      </c>
      <c r="K1549">
        <v>0</v>
      </c>
      <c r="L1549" s="83">
        <v>43252</v>
      </c>
      <c r="M1549">
        <v>0</v>
      </c>
      <c r="N1549">
        <v>122017106</v>
      </c>
      <c r="O1549" t="s">
        <v>11754</v>
      </c>
    </row>
    <row r="1550" spans="1:15" x14ac:dyDescent="0.2">
      <c r="A1550" t="s">
        <v>17171</v>
      </c>
      <c r="B1550" t="s">
        <v>15766</v>
      </c>
      <c r="C1550">
        <v>86.65</v>
      </c>
      <c r="D1550">
        <v>0</v>
      </c>
      <c r="E1550">
        <v>0</v>
      </c>
      <c r="F1550">
        <v>0</v>
      </c>
      <c r="G1550">
        <v>0</v>
      </c>
      <c r="H1550" s="45">
        <v>6801.86</v>
      </c>
      <c r="I1550" t="s">
        <v>15979</v>
      </c>
      <c r="J1550" t="s">
        <v>164</v>
      </c>
      <c r="K1550">
        <v>0</v>
      </c>
      <c r="L1550" s="83">
        <v>43252</v>
      </c>
      <c r="M1550">
        <v>0</v>
      </c>
      <c r="N1550" t="s">
        <v>15785</v>
      </c>
      <c r="O1550" t="s">
        <v>15786</v>
      </c>
    </row>
    <row r="1551" spans="1:15" x14ac:dyDescent="0.2">
      <c r="A1551" t="s">
        <v>17172</v>
      </c>
      <c r="B1551" t="s">
        <v>3412</v>
      </c>
      <c r="C1551">
        <v>27.14</v>
      </c>
      <c r="D1551">
        <v>0</v>
      </c>
      <c r="E1551">
        <v>0</v>
      </c>
      <c r="F1551">
        <v>0</v>
      </c>
      <c r="G1551">
        <v>0</v>
      </c>
      <c r="H1551" s="45">
        <v>9605.02</v>
      </c>
      <c r="I1551" t="s">
        <v>15989</v>
      </c>
      <c r="J1551" t="s">
        <v>182</v>
      </c>
      <c r="K1551">
        <v>0</v>
      </c>
      <c r="L1551" s="83">
        <v>43252</v>
      </c>
      <c r="M1551">
        <v>0</v>
      </c>
      <c r="N1551" t="s">
        <v>177</v>
      </c>
      <c r="O1551">
        <v>2367963</v>
      </c>
    </row>
    <row r="1552" spans="1:15" x14ac:dyDescent="0.2">
      <c r="A1552" t="s">
        <v>17173</v>
      </c>
      <c r="B1552" t="s">
        <v>3631</v>
      </c>
      <c r="C1552">
        <v>253.93</v>
      </c>
      <c r="D1552">
        <v>0</v>
      </c>
      <c r="E1552">
        <v>0</v>
      </c>
      <c r="F1552">
        <v>0</v>
      </c>
      <c r="G1552">
        <v>0</v>
      </c>
      <c r="H1552" s="45">
        <v>-14606.87</v>
      </c>
      <c r="I1552" t="s">
        <v>15989</v>
      </c>
      <c r="J1552" t="s">
        <v>200</v>
      </c>
      <c r="K1552">
        <v>0</v>
      </c>
      <c r="L1552" s="83">
        <v>43252</v>
      </c>
      <c r="M1552">
        <v>0</v>
      </c>
      <c r="N1552" t="s">
        <v>3660</v>
      </c>
      <c r="O1552" t="s">
        <v>3661</v>
      </c>
    </row>
    <row r="1553" spans="1:15" x14ac:dyDescent="0.2">
      <c r="A1553" t="s">
        <v>17174</v>
      </c>
      <c r="B1553" t="s">
        <v>3411</v>
      </c>
      <c r="C1553">
        <v>128.71</v>
      </c>
      <c r="D1553">
        <v>0</v>
      </c>
      <c r="E1553">
        <v>0</v>
      </c>
      <c r="F1553">
        <v>0</v>
      </c>
      <c r="G1553">
        <v>0</v>
      </c>
      <c r="H1553" s="45">
        <v>-17064.73</v>
      </c>
      <c r="I1553" t="s">
        <v>15989</v>
      </c>
      <c r="J1553" t="s">
        <v>164</v>
      </c>
      <c r="K1553">
        <v>0</v>
      </c>
      <c r="L1553" s="83">
        <v>43252</v>
      </c>
      <c r="M1553">
        <v>0</v>
      </c>
      <c r="N1553" t="s">
        <v>3472</v>
      </c>
      <c r="O1553" t="s">
        <v>3473</v>
      </c>
    </row>
    <row r="1554" spans="1:15" x14ac:dyDescent="0.2">
      <c r="A1554" t="s">
        <v>17175</v>
      </c>
      <c r="B1554" t="s">
        <v>17165</v>
      </c>
      <c r="C1554">
        <v>17.260000000000002</v>
      </c>
      <c r="D1554">
        <v>0</v>
      </c>
      <c r="E1554">
        <v>0</v>
      </c>
      <c r="F1554">
        <v>0</v>
      </c>
      <c r="G1554">
        <v>0</v>
      </c>
      <c r="H1554" s="45">
        <v>-9633.01</v>
      </c>
      <c r="I1554" t="s">
        <v>15989</v>
      </c>
      <c r="J1554" t="s">
        <v>164</v>
      </c>
      <c r="K1554">
        <v>0</v>
      </c>
      <c r="L1554" s="83">
        <v>43252</v>
      </c>
      <c r="M1554">
        <v>0</v>
      </c>
      <c r="N1554" t="s">
        <v>17176</v>
      </c>
      <c r="O1554" t="s">
        <v>17177</v>
      </c>
    </row>
    <row r="1555" spans="1:15" x14ac:dyDescent="0.2">
      <c r="A1555" t="s">
        <v>17178</v>
      </c>
      <c r="B1555" t="s">
        <v>17179</v>
      </c>
      <c r="C1555">
        <v>57.41</v>
      </c>
      <c r="D1555" s="45">
        <v>31212</v>
      </c>
      <c r="E1555" s="45">
        <v>1791880.92</v>
      </c>
      <c r="F1555">
        <v>3.91</v>
      </c>
      <c r="G1555" s="45">
        <v>20912.04</v>
      </c>
      <c r="H1555" s="45">
        <v>-149755.99</v>
      </c>
      <c r="I1555" t="s">
        <v>210</v>
      </c>
      <c r="J1555" t="s">
        <v>200</v>
      </c>
      <c r="K1555">
        <v>0</v>
      </c>
      <c r="L1555" s="83">
        <v>43252</v>
      </c>
      <c r="M1555">
        <v>62.04</v>
      </c>
    </row>
    <row r="1556" spans="1:15" x14ac:dyDescent="0.2">
      <c r="A1556" t="s">
        <v>17180</v>
      </c>
      <c r="B1556" t="s">
        <v>17181</v>
      </c>
      <c r="C1556">
        <v>23.3</v>
      </c>
      <c r="D1556">
        <v>0</v>
      </c>
      <c r="E1556">
        <v>0</v>
      </c>
      <c r="F1556">
        <v>0</v>
      </c>
      <c r="G1556">
        <v>0</v>
      </c>
      <c r="H1556" s="45">
        <v>-16037</v>
      </c>
      <c r="I1556" t="s">
        <v>210</v>
      </c>
      <c r="J1556" t="s">
        <v>164</v>
      </c>
      <c r="K1556">
        <v>0</v>
      </c>
      <c r="L1556" s="83">
        <v>43252</v>
      </c>
      <c r="M1556">
        <v>0</v>
      </c>
    </row>
    <row r="1557" spans="1:15" x14ac:dyDescent="0.2">
      <c r="A1557" t="s">
        <v>17160</v>
      </c>
      <c r="B1557" t="s">
        <v>5854</v>
      </c>
      <c r="C1557">
        <v>49.5</v>
      </c>
      <c r="D1557">
        <v>0</v>
      </c>
      <c r="E1557">
        <v>0</v>
      </c>
      <c r="F1557">
        <v>0</v>
      </c>
      <c r="G1557">
        <v>0</v>
      </c>
      <c r="H1557" s="45">
        <v>-13680.82</v>
      </c>
      <c r="I1557" t="s">
        <v>15989</v>
      </c>
      <c r="J1557" t="s">
        <v>164</v>
      </c>
      <c r="K1557">
        <v>0</v>
      </c>
      <c r="L1557" s="83">
        <v>43251</v>
      </c>
      <c r="M1557">
        <v>0</v>
      </c>
      <c r="N1557">
        <v>816850101</v>
      </c>
      <c r="O1557">
        <v>2795542</v>
      </c>
    </row>
    <row r="1558" spans="1:15" x14ac:dyDescent="0.2">
      <c r="A1558" t="s">
        <v>17161</v>
      </c>
      <c r="B1558" t="s">
        <v>5762</v>
      </c>
      <c r="C1558">
        <v>20.98</v>
      </c>
      <c r="D1558">
        <v>0</v>
      </c>
      <c r="E1558">
        <v>0</v>
      </c>
      <c r="F1558">
        <v>0</v>
      </c>
      <c r="G1558">
        <v>0</v>
      </c>
      <c r="H1558" s="45">
        <v>6875.18</v>
      </c>
      <c r="I1558" t="s">
        <v>15989</v>
      </c>
      <c r="J1558" t="s">
        <v>200</v>
      </c>
      <c r="K1558">
        <v>0</v>
      </c>
      <c r="L1558" s="83">
        <v>43251</v>
      </c>
      <c r="M1558">
        <v>0</v>
      </c>
      <c r="N1558">
        <v>401617105</v>
      </c>
      <c r="O1558">
        <v>2387109</v>
      </c>
    </row>
    <row r="1559" spans="1:15" x14ac:dyDescent="0.2">
      <c r="A1559" t="s">
        <v>17162</v>
      </c>
      <c r="B1559" t="s">
        <v>3518</v>
      </c>
      <c r="C1559">
        <v>42.7</v>
      </c>
      <c r="D1559">
        <v>0</v>
      </c>
      <c r="E1559">
        <v>0</v>
      </c>
      <c r="F1559">
        <v>0</v>
      </c>
      <c r="G1559">
        <v>0</v>
      </c>
      <c r="H1559" s="45">
        <v>15042.59</v>
      </c>
      <c r="I1559" t="s">
        <v>15979</v>
      </c>
      <c r="J1559" t="s">
        <v>200</v>
      </c>
      <c r="K1559">
        <v>0</v>
      </c>
      <c r="L1559" s="83">
        <v>43251</v>
      </c>
      <c r="M1559">
        <v>0</v>
      </c>
      <c r="N1559">
        <v>89302103</v>
      </c>
      <c r="O1559">
        <v>2218447</v>
      </c>
    </row>
    <row r="1560" spans="1:15" x14ac:dyDescent="0.2">
      <c r="A1560" t="s">
        <v>17146</v>
      </c>
      <c r="B1560" t="s">
        <v>17146</v>
      </c>
      <c r="C1560">
        <v>21</v>
      </c>
      <c r="D1560">
        <v>0</v>
      </c>
      <c r="E1560">
        <v>0</v>
      </c>
      <c r="F1560">
        <v>0</v>
      </c>
      <c r="G1560">
        <v>0</v>
      </c>
      <c r="H1560" s="45">
        <v>-33540</v>
      </c>
      <c r="I1560" t="s">
        <v>7560</v>
      </c>
      <c r="J1560" t="s">
        <v>713</v>
      </c>
      <c r="K1560">
        <v>0</v>
      </c>
      <c r="L1560" s="83">
        <v>43250</v>
      </c>
      <c r="M1560">
        <v>0</v>
      </c>
      <c r="N1560" t="s">
        <v>17147</v>
      </c>
      <c r="O1560" t="s">
        <v>17147</v>
      </c>
    </row>
    <row r="1561" spans="1:15" x14ac:dyDescent="0.2">
      <c r="A1561" t="s">
        <v>17148</v>
      </c>
      <c r="B1561" t="s">
        <v>3523</v>
      </c>
      <c r="C1561">
        <v>22.56</v>
      </c>
      <c r="D1561">
        <v>0</v>
      </c>
      <c r="E1561">
        <v>0</v>
      </c>
      <c r="F1561">
        <v>0</v>
      </c>
      <c r="G1561">
        <v>0</v>
      </c>
      <c r="H1561">
        <v>-991.02</v>
      </c>
      <c r="I1561" t="s">
        <v>15979</v>
      </c>
      <c r="J1561" t="s">
        <v>200</v>
      </c>
      <c r="K1561">
        <v>0</v>
      </c>
      <c r="L1561" s="83">
        <v>43250</v>
      </c>
      <c r="M1561">
        <v>0</v>
      </c>
      <c r="N1561" s="84">
        <v>2.5529999999999999E+109</v>
      </c>
      <c r="O1561">
        <v>2048592</v>
      </c>
    </row>
    <row r="1562" spans="1:15" x14ac:dyDescent="0.2">
      <c r="A1562" t="s">
        <v>17149</v>
      </c>
      <c r="B1562" t="s">
        <v>11748</v>
      </c>
      <c r="C1562">
        <v>155.91</v>
      </c>
      <c r="D1562">
        <v>0</v>
      </c>
      <c r="E1562">
        <v>0</v>
      </c>
      <c r="F1562">
        <v>0</v>
      </c>
      <c r="G1562">
        <v>0</v>
      </c>
      <c r="H1562" s="45">
        <v>-56407.56</v>
      </c>
      <c r="I1562" t="s">
        <v>15979</v>
      </c>
      <c r="J1562" t="s">
        <v>200</v>
      </c>
      <c r="K1562">
        <v>0</v>
      </c>
      <c r="L1562" s="83">
        <v>43250</v>
      </c>
      <c r="M1562">
        <v>0</v>
      </c>
      <c r="N1562">
        <v>122017106</v>
      </c>
      <c r="O1562" t="s">
        <v>11754</v>
      </c>
    </row>
    <row r="1563" spans="1:15" x14ac:dyDescent="0.2">
      <c r="A1563" t="s">
        <v>17150</v>
      </c>
      <c r="B1563" t="s">
        <v>3692</v>
      </c>
      <c r="C1563">
        <v>34.6</v>
      </c>
      <c r="D1563">
        <v>0</v>
      </c>
      <c r="E1563">
        <v>0</v>
      </c>
      <c r="F1563">
        <v>0</v>
      </c>
      <c r="G1563">
        <v>0</v>
      </c>
      <c r="H1563" s="45">
        <v>18773.900000000001</v>
      </c>
      <c r="I1563" t="s">
        <v>15979</v>
      </c>
      <c r="J1563" t="s">
        <v>200</v>
      </c>
      <c r="K1563">
        <v>0</v>
      </c>
      <c r="L1563" s="83">
        <v>43250</v>
      </c>
      <c r="M1563">
        <v>0</v>
      </c>
      <c r="N1563">
        <v>129500104</v>
      </c>
      <c r="O1563" t="s">
        <v>3699</v>
      </c>
    </row>
    <row r="1564" spans="1:15" x14ac:dyDescent="0.2">
      <c r="A1564" t="s">
        <v>17151</v>
      </c>
      <c r="B1564" t="s">
        <v>3490</v>
      </c>
      <c r="C1564">
        <v>24.11</v>
      </c>
      <c r="D1564">
        <v>0</v>
      </c>
      <c r="E1564">
        <v>0</v>
      </c>
      <c r="F1564">
        <v>0</v>
      </c>
      <c r="G1564">
        <v>0</v>
      </c>
      <c r="H1564" s="45">
        <v>27211.45</v>
      </c>
      <c r="I1564" t="s">
        <v>15979</v>
      </c>
      <c r="J1564" t="s">
        <v>164</v>
      </c>
      <c r="K1564">
        <v>0</v>
      </c>
      <c r="L1564" s="83">
        <v>43250</v>
      </c>
      <c r="M1564">
        <v>0</v>
      </c>
      <c r="N1564">
        <v>171779309</v>
      </c>
      <c r="O1564" t="s">
        <v>3500</v>
      </c>
    </row>
    <row r="1565" spans="1:15" x14ac:dyDescent="0.2">
      <c r="A1565" t="s">
        <v>17152</v>
      </c>
      <c r="B1565" t="s">
        <v>5799</v>
      </c>
      <c r="C1565">
        <v>81.59</v>
      </c>
      <c r="D1565">
        <v>0</v>
      </c>
      <c r="E1565">
        <v>0</v>
      </c>
      <c r="F1565">
        <v>0</v>
      </c>
      <c r="G1565">
        <v>0</v>
      </c>
      <c r="H1565" s="45">
        <v>-86032.3</v>
      </c>
      <c r="I1565" t="s">
        <v>15979</v>
      </c>
      <c r="J1565" t="s">
        <v>200</v>
      </c>
      <c r="K1565">
        <v>0</v>
      </c>
      <c r="L1565" s="83">
        <v>43250</v>
      </c>
      <c r="M1565">
        <v>0</v>
      </c>
      <c r="N1565">
        <v>256746108</v>
      </c>
      <c r="O1565">
        <v>2272476</v>
      </c>
    </row>
    <row r="1566" spans="1:15" x14ac:dyDescent="0.2">
      <c r="A1566" t="s">
        <v>17153</v>
      </c>
      <c r="B1566" t="s">
        <v>11749</v>
      </c>
      <c r="C1566">
        <v>22.03</v>
      </c>
      <c r="D1566">
        <v>0</v>
      </c>
      <c r="E1566">
        <v>0</v>
      </c>
      <c r="F1566">
        <v>0</v>
      </c>
      <c r="G1566">
        <v>0</v>
      </c>
      <c r="H1566" s="45">
        <v>-6503.02</v>
      </c>
      <c r="I1566" t="s">
        <v>15979</v>
      </c>
      <c r="J1566" t="s">
        <v>164</v>
      </c>
      <c r="K1566">
        <v>0</v>
      </c>
      <c r="L1566" s="83">
        <v>43250</v>
      </c>
      <c r="M1566">
        <v>0</v>
      </c>
      <c r="N1566" t="s">
        <v>177</v>
      </c>
      <c r="O1566">
        <v>2594653</v>
      </c>
    </row>
    <row r="1567" spans="1:15" x14ac:dyDescent="0.2">
      <c r="A1567" t="s">
        <v>17154</v>
      </c>
      <c r="B1567" t="s">
        <v>3491</v>
      </c>
      <c r="C1567">
        <v>88.33</v>
      </c>
      <c r="D1567">
        <v>0</v>
      </c>
      <c r="E1567">
        <v>0</v>
      </c>
      <c r="F1567">
        <v>0</v>
      </c>
      <c r="G1567">
        <v>0</v>
      </c>
      <c r="H1567" s="45">
        <v>19275.32</v>
      </c>
      <c r="I1567" t="s">
        <v>15979</v>
      </c>
      <c r="J1567" t="s">
        <v>164</v>
      </c>
      <c r="K1567">
        <v>0</v>
      </c>
      <c r="L1567" s="83">
        <v>43250</v>
      </c>
      <c r="M1567">
        <v>0</v>
      </c>
      <c r="N1567">
        <v>878237106</v>
      </c>
      <c r="O1567">
        <v>2879532</v>
      </c>
    </row>
    <row r="1568" spans="1:15" x14ac:dyDescent="0.2">
      <c r="A1568" t="s">
        <v>17155</v>
      </c>
      <c r="B1568" t="s">
        <v>17145</v>
      </c>
      <c r="C1568">
        <v>15.34</v>
      </c>
      <c r="D1568">
        <v>0</v>
      </c>
      <c r="E1568">
        <v>0</v>
      </c>
      <c r="F1568">
        <v>0</v>
      </c>
      <c r="G1568">
        <v>0</v>
      </c>
      <c r="H1568" s="45">
        <v>114078.01</v>
      </c>
      <c r="I1568" t="s">
        <v>15979</v>
      </c>
      <c r="J1568" t="s">
        <v>190</v>
      </c>
      <c r="K1568">
        <v>0</v>
      </c>
      <c r="L1568" s="83">
        <v>43250</v>
      </c>
      <c r="M1568">
        <v>0</v>
      </c>
      <c r="N1568" t="s">
        <v>17156</v>
      </c>
      <c r="O1568" t="s">
        <v>17157</v>
      </c>
    </row>
    <row r="1569" spans="1:15" x14ac:dyDescent="0.2">
      <c r="A1569" t="s">
        <v>17158</v>
      </c>
      <c r="B1569" t="s">
        <v>486</v>
      </c>
      <c r="C1569">
        <v>145.93</v>
      </c>
      <c r="D1569">
        <v>0</v>
      </c>
      <c r="E1569">
        <v>0</v>
      </c>
      <c r="F1569">
        <v>0</v>
      </c>
      <c r="G1569">
        <v>0</v>
      </c>
      <c r="H1569" s="45">
        <v>29973.53</v>
      </c>
      <c r="I1569" t="s">
        <v>15979</v>
      </c>
      <c r="J1569" t="s">
        <v>164</v>
      </c>
      <c r="K1569">
        <v>0</v>
      </c>
      <c r="L1569" s="83">
        <v>43250</v>
      </c>
      <c r="M1569">
        <v>0</v>
      </c>
      <c r="N1569">
        <v>928563402</v>
      </c>
      <c r="O1569" t="s">
        <v>487</v>
      </c>
    </row>
    <row r="1570" spans="1:15" x14ac:dyDescent="0.2">
      <c r="A1570" t="s">
        <v>17136</v>
      </c>
      <c r="B1570" t="s">
        <v>3694</v>
      </c>
      <c r="C1570">
        <v>26</v>
      </c>
      <c r="D1570">
        <v>0</v>
      </c>
      <c r="E1570">
        <v>0</v>
      </c>
      <c r="F1570">
        <v>0</v>
      </c>
      <c r="G1570">
        <v>0</v>
      </c>
      <c r="H1570" s="45">
        <v>4878.68</v>
      </c>
      <c r="I1570" t="s">
        <v>15989</v>
      </c>
      <c r="J1570" t="s">
        <v>200</v>
      </c>
      <c r="K1570">
        <v>0</v>
      </c>
      <c r="L1570" s="83">
        <v>43249</v>
      </c>
      <c r="M1570">
        <v>0</v>
      </c>
      <c r="N1570">
        <v>428567101</v>
      </c>
      <c r="O1570">
        <v>2428376</v>
      </c>
    </row>
    <row r="1571" spans="1:15" x14ac:dyDescent="0.2">
      <c r="A1571" t="s">
        <v>17137</v>
      </c>
      <c r="B1571" t="s">
        <v>9287</v>
      </c>
      <c r="C1571">
        <v>41.32</v>
      </c>
      <c r="D1571">
        <v>0</v>
      </c>
      <c r="E1571">
        <v>0</v>
      </c>
      <c r="F1571">
        <v>0</v>
      </c>
      <c r="G1571">
        <v>0</v>
      </c>
      <c r="H1571" s="45">
        <v>46290.46</v>
      </c>
      <c r="I1571" t="s">
        <v>15979</v>
      </c>
      <c r="J1571" t="s">
        <v>190</v>
      </c>
      <c r="K1571">
        <v>0</v>
      </c>
      <c r="L1571" s="83">
        <v>43249</v>
      </c>
      <c r="M1571">
        <v>0</v>
      </c>
      <c r="N1571">
        <v>199333105</v>
      </c>
      <c r="O1571">
        <v>2211071</v>
      </c>
    </row>
    <row r="1572" spans="1:15" x14ac:dyDescent="0.2">
      <c r="A1572" t="s">
        <v>17138</v>
      </c>
      <c r="B1572" t="s">
        <v>3585</v>
      </c>
      <c r="C1572">
        <v>36.6</v>
      </c>
      <c r="D1572">
        <v>0</v>
      </c>
      <c r="E1572">
        <v>0</v>
      </c>
      <c r="F1572">
        <v>0</v>
      </c>
      <c r="G1572">
        <v>0</v>
      </c>
      <c r="H1572" s="45">
        <v>-99128.44</v>
      </c>
      <c r="I1572" t="s">
        <v>15979</v>
      </c>
      <c r="J1572" t="s">
        <v>200</v>
      </c>
      <c r="K1572">
        <v>0</v>
      </c>
      <c r="L1572" s="83">
        <v>43249</v>
      </c>
      <c r="M1572">
        <v>0</v>
      </c>
      <c r="N1572">
        <v>253393102</v>
      </c>
      <c r="O1572">
        <v>2969637</v>
      </c>
    </row>
    <row r="1573" spans="1:15" x14ac:dyDescent="0.2">
      <c r="A1573" t="s">
        <v>17139</v>
      </c>
      <c r="B1573" t="s">
        <v>317</v>
      </c>
      <c r="C1573">
        <v>75.17</v>
      </c>
      <c r="D1573">
        <v>0</v>
      </c>
      <c r="E1573">
        <v>0</v>
      </c>
      <c r="F1573">
        <v>0</v>
      </c>
      <c r="G1573">
        <v>0</v>
      </c>
      <c r="H1573" s="45">
        <v>4022.35</v>
      </c>
      <c r="I1573" t="s">
        <v>15979</v>
      </c>
      <c r="J1573" t="s">
        <v>190</v>
      </c>
      <c r="K1573">
        <v>0</v>
      </c>
      <c r="L1573" s="83">
        <v>43249</v>
      </c>
      <c r="M1573">
        <v>0</v>
      </c>
      <c r="N1573" t="s">
        <v>318</v>
      </c>
      <c r="O1573" t="s">
        <v>319</v>
      </c>
    </row>
    <row r="1574" spans="1:15" x14ac:dyDescent="0.2">
      <c r="A1574" t="s">
        <v>17140</v>
      </c>
      <c r="B1574" t="s">
        <v>3040</v>
      </c>
      <c r="C1574">
        <v>54.7</v>
      </c>
      <c r="D1574">
        <v>0</v>
      </c>
      <c r="E1574">
        <v>0</v>
      </c>
      <c r="F1574">
        <v>0</v>
      </c>
      <c r="G1574">
        <v>0</v>
      </c>
      <c r="H1574">
        <v>214.02</v>
      </c>
      <c r="I1574" t="s">
        <v>15989</v>
      </c>
      <c r="J1574" t="s">
        <v>200</v>
      </c>
      <c r="K1574">
        <v>0</v>
      </c>
      <c r="L1574" s="83">
        <v>43249</v>
      </c>
      <c r="M1574">
        <v>0</v>
      </c>
      <c r="N1574">
        <v>344849104</v>
      </c>
      <c r="O1574">
        <v>2980906</v>
      </c>
    </row>
    <row r="1575" spans="1:15" x14ac:dyDescent="0.2">
      <c r="A1575" t="s">
        <v>17141</v>
      </c>
      <c r="B1575" t="s">
        <v>5762</v>
      </c>
      <c r="C1575">
        <v>20.98</v>
      </c>
      <c r="D1575">
        <v>0</v>
      </c>
      <c r="E1575">
        <v>0</v>
      </c>
      <c r="F1575">
        <v>0</v>
      </c>
      <c r="G1575">
        <v>0</v>
      </c>
      <c r="H1575" s="45">
        <v>102246.71</v>
      </c>
      <c r="I1575" t="s">
        <v>15979</v>
      </c>
      <c r="J1575" t="s">
        <v>200</v>
      </c>
      <c r="K1575">
        <v>0</v>
      </c>
      <c r="L1575" s="83">
        <v>43249</v>
      </c>
      <c r="M1575">
        <v>0</v>
      </c>
      <c r="N1575">
        <v>401617105</v>
      </c>
      <c r="O1575">
        <v>2387109</v>
      </c>
    </row>
    <row r="1576" spans="1:15" x14ac:dyDescent="0.2">
      <c r="A1576" t="s">
        <v>17142</v>
      </c>
      <c r="B1576" t="s">
        <v>106</v>
      </c>
      <c r="C1576">
        <v>72.344999999999999</v>
      </c>
      <c r="D1576">
        <v>0</v>
      </c>
      <c r="E1576">
        <v>0</v>
      </c>
      <c r="F1576">
        <v>0</v>
      </c>
      <c r="G1576">
        <v>0</v>
      </c>
      <c r="H1576" s="45">
        <v>-92043.55</v>
      </c>
      <c r="I1576" t="s">
        <v>15979</v>
      </c>
      <c r="J1576" t="s">
        <v>200</v>
      </c>
      <c r="K1576">
        <v>0</v>
      </c>
      <c r="L1576" s="83">
        <v>43249</v>
      </c>
      <c r="M1576">
        <v>0</v>
      </c>
      <c r="N1576" t="s">
        <v>177</v>
      </c>
      <c r="O1576" t="s">
        <v>800</v>
      </c>
    </row>
    <row r="1577" spans="1:15" x14ac:dyDescent="0.2">
      <c r="A1577" t="s">
        <v>17143</v>
      </c>
      <c r="B1577" t="s">
        <v>5776</v>
      </c>
      <c r="C1577">
        <v>49.1</v>
      </c>
      <c r="D1577">
        <v>0</v>
      </c>
      <c r="E1577">
        <v>0</v>
      </c>
      <c r="F1577">
        <v>0</v>
      </c>
      <c r="G1577">
        <v>0</v>
      </c>
      <c r="H1577" s="45">
        <v>-158349.56</v>
      </c>
      <c r="I1577" t="s">
        <v>15979</v>
      </c>
      <c r="J1577" t="s">
        <v>200</v>
      </c>
      <c r="K1577">
        <v>0</v>
      </c>
      <c r="L1577" s="83">
        <v>43249</v>
      </c>
      <c r="M1577">
        <v>0</v>
      </c>
      <c r="N1577">
        <v>624580106</v>
      </c>
      <c r="O1577">
        <v>2643168</v>
      </c>
    </row>
    <row r="1578" spans="1:15" x14ac:dyDescent="0.2">
      <c r="A1578" t="s">
        <v>17144</v>
      </c>
      <c r="B1578" t="s">
        <v>5854</v>
      </c>
      <c r="C1578">
        <v>49.5</v>
      </c>
      <c r="D1578">
        <v>0</v>
      </c>
      <c r="E1578">
        <v>0</v>
      </c>
      <c r="F1578">
        <v>0</v>
      </c>
      <c r="G1578">
        <v>0</v>
      </c>
      <c r="H1578" s="45">
        <v>-29160.75</v>
      </c>
      <c r="I1578" t="s">
        <v>15979</v>
      </c>
      <c r="J1578" t="s">
        <v>164</v>
      </c>
      <c r="K1578">
        <v>0</v>
      </c>
      <c r="L1578" s="83">
        <v>43249</v>
      </c>
      <c r="M1578">
        <v>0</v>
      </c>
      <c r="N1578">
        <v>816850101</v>
      </c>
      <c r="O1578">
        <v>2795542</v>
      </c>
    </row>
    <row r="1579" spans="1:15" x14ac:dyDescent="0.2">
      <c r="A1579" t="s">
        <v>17122</v>
      </c>
      <c r="B1579" t="s">
        <v>3478</v>
      </c>
      <c r="C1579">
        <v>76.95</v>
      </c>
      <c r="D1579">
        <v>0</v>
      </c>
      <c r="E1579">
        <v>0</v>
      </c>
      <c r="F1579">
        <v>0</v>
      </c>
      <c r="G1579">
        <v>0</v>
      </c>
      <c r="H1579">
        <v>967.98</v>
      </c>
      <c r="I1579" t="s">
        <v>15989</v>
      </c>
      <c r="J1579" t="s">
        <v>169</v>
      </c>
      <c r="K1579">
        <v>0</v>
      </c>
      <c r="L1579" s="83">
        <v>43245</v>
      </c>
      <c r="M1579">
        <v>0</v>
      </c>
      <c r="N1579">
        <v>922475108</v>
      </c>
      <c r="O1579" t="s">
        <v>3517</v>
      </c>
    </row>
    <row r="1580" spans="1:15" x14ac:dyDescent="0.2">
      <c r="A1580" t="s">
        <v>17123</v>
      </c>
      <c r="B1580" t="s">
        <v>1806</v>
      </c>
      <c r="C1580">
        <v>40.799999999999997</v>
      </c>
      <c r="D1580">
        <v>0</v>
      </c>
      <c r="E1580">
        <v>0</v>
      </c>
      <c r="F1580">
        <v>0</v>
      </c>
      <c r="G1580">
        <v>0</v>
      </c>
      <c r="H1580" s="45">
        <v>33581.769999999997</v>
      </c>
      <c r="I1580" t="s">
        <v>15989</v>
      </c>
      <c r="J1580" t="s">
        <v>164</v>
      </c>
      <c r="K1580">
        <v>0</v>
      </c>
      <c r="L1580" s="83">
        <v>43245</v>
      </c>
      <c r="M1580">
        <v>0</v>
      </c>
      <c r="N1580" t="s">
        <v>177</v>
      </c>
      <c r="O1580" t="s">
        <v>1914</v>
      </c>
    </row>
    <row r="1581" spans="1:15" x14ac:dyDescent="0.2">
      <c r="A1581" t="s">
        <v>17124</v>
      </c>
      <c r="B1581" t="s">
        <v>3169</v>
      </c>
      <c r="C1581">
        <v>129.37</v>
      </c>
      <c r="D1581">
        <v>0</v>
      </c>
      <c r="E1581">
        <v>0</v>
      </c>
      <c r="F1581">
        <v>0</v>
      </c>
      <c r="G1581">
        <v>0</v>
      </c>
      <c r="H1581" s="45">
        <v>5354.76</v>
      </c>
      <c r="I1581" t="s">
        <v>15989</v>
      </c>
      <c r="J1581" t="s">
        <v>164</v>
      </c>
      <c r="K1581">
        <v>0</v>
      </c>
      <c r="L1581" s="83">
        <v>43245</v>
      </c>
      <c r="M1581">
        <v>0</v>
      </c>
      <c r="N1581">
        <v>52769106</v>
      </c>
      <c r="O1581">
        <v>2065159</v>
      </c>
    </row>
    <row r="1582" spans="1:15" x14ac:dyDescent="0.2">
      <c r="A1582" t="s">
        <v>17125</v>
      </c>
      <c r="B1582" t="s">
        <v>2828</v>
      </c>
      <c r="C1582">
        <v>86.5</v>
      </c>
      <c r="D1582">
        <v>0</v>
      </c>
      <c r="E1582">
        <v>0</v>
      </c>
      <c r="F1582">
        <v>0</v>
      </c>
      <c r="G1582">
        <v>0</v>
      </c>
      <c r="H1582" s="45">
        <v>-131327.95000000001</v>
      </c>
      <c r="I1582" t="s">
        <v>15979</v>
      </c>
      <c r="J1582" t="s">
        <v>190</v>
      </c>
      <c r="K1582">
        <v>0</v>
      </c>
      <c r="L1582" s="83">
        <v>43245</v>
      </c>
      <c r="M1582">
        <v>0</v>
      </c>
      <c r="N1582">
        <v>30506109</v>
      </c>
      <c r="O1582">
        <v>2030674</v>
      </c>
    </row>
    <row r="1583" spans="1:15" x14ac:dyDescent="0.2">
      <c r="A1583" t="s">
        <v>17126</v>
      </c>
      <c r="B1583" t="s">
        <v>1330</v>
      </c>
      <c r="C1583">
        <v>111.03</v>
      </c>
      <c r="D1583">
        <v>0</v>
      </c>
      <c r="E1583">
        <v>0</v>
      </c>
      <c r="F1583">
        <v>0</v>
      </c>
      <c r="G1583">
        <v>0</v>
      </c>
      <c r="H1583" s="45">
        <v>-12811.49</v>
      </c>
      <c r="I1583" t="s">
        <v>15989</v>
      </c>
      <c r="J1583" t="s">
        <v>200</v>
      </c>
      <c r="K1583">
        <v>0</v>
      </c>
      <c r="L1583" s="83">
        <v>43245</v>
      </c>
      <c r="M1583">
        <v>0</v>
      </c>
      <c r="N1583">
        <v>243537107</v>
      </c>
      <c r="O1583">
        <v>2267278</v>
      </c>
    </row>
    <row r="1584" spans="1:15" x14ac:dyDescent="0.2">
      <c r="A1584" t="s">
        <v>17127</v>
      </c>
      <c r="B1584" t="s">
        <v>6079</v>
      </c>
      <c r="C1584">
        <v>19.95</v>
      </c>
      <c r="D1584">
        <v>0</v>
      </c>
      <c r="E1584">
        <v>0</v>
      </c>
      <c r="F1584">
        <v>0</v>
      </c>
      <c r="G1584">
        <v>0</v>
      </c>
      <c r="H1584" s="45">
        <v>-2976.54</v>
      </c>
      <c r="I1584" t="s">
        <v>15989</v>
      </c>
      <c r="J1584" t="s">
        <v>164</v>
      </c>
      <c r="K1584">
        <v>0</v>
      </c>
      <c r="L1584" s="83">
        <v>43245</v>
      </c>
      <c r="M1584">
        <v>0</v>
      </c>
      <c r="N1584">
        <v>282914100</v>
      </c>
      <c r="O1584">
        <v>2037170</v>
      </c>
    </row>
    <row r="1585" spans="1:15" x14ac:dyDescent="0.2">
      <c r="A1585" t="s">
        <v>17128</v>
      </c>
      <c r="B1585" t="s">
        <v>17120</v>
      </c>
      <c r="C1585">
        <v>21.8628</v>
      </c>
      <c r="D1585">
        <v>0</v>
      </c>
      <c r="E1585">
        <v>0</v>
      </c>
      <c r="F1585">
        <v>0</v>
      </c>
      <c r="G1585">
        <v>0</v>
      </c>
      <c r="H1585" s="45">
        <v>-16862.93</v>
      </c>
      <c r="I1585" t="s">
        <v>15989</v>
      </c>
      <c r="J1585" t="s">
        <v>200</v>
      </c>
      <c r="K1585">
        <v>0</v>
      </c>
      <c r="L1585" s="83">
        <v>43245</v>
      </c>
      <c r="M1585">
        <v>0</v>
      </c>
      <c r="N1585">
        <v>535919203</v>
      </c>
      <c r="O1585">
        <v>2753506</v>
      </c>
    </row>
    <row r="1586" spans="1:15" x14ac:dyDescent="0.2">
      <c r="A1586" t="s">
        <v>17129</v>
      </c>
      <c r="B1586" t="s">
        <v>17119</v>
      </c>
      <c r="C1586">
        <v>54.39</v>
      </c>
      <c r="D1586">
        <v>0</v>
      </c>
      <c r="E1586">
        <v>0</v>
      </c>
      <c r="F1586">
        <v>0</v>
      </c>
      <c r="G1586">
        <v>0</v>
      </c>
      <c r="H1586" s="45">
        <v>-5489.41</v>
      </c>
      <c r="I1586" t="s">
        <v>15989</v>
      </c>
      <c r="J1586" t="s">
        <v>164</v>
      </c>
      <c r="K1586">
        <v>0</v>
      </c>
      <c r="L1586" s="83">
        <v>43245</v>
      </c>
      <c r="M1586">
        <v>0</v>
      </c>
      <c r="N1586" t="s">
        <v>17130</v>
      </c>
      <c r="O1586" t="s">
        <v>17131</v>
      </c>
    </row>
    <row r="1587" spans="1:15" x14ac:dyDescent="0.2">
      <c r="A1587" t="s">
        <v>17132</v>
      </c>
      <c r="B1587" t="s">
        <v>226</v>
      </c>
      <c r="C1587">
        <v>16.829999999999998</v>
      </c>
      <c r="D1587">
        <v>0</v>
      </c>
      <c r="E1587">
        <v>0</v>
      </c>
      <c r="F1587">
        <v>0</v>
      </c>
      <c r="G1587">
        <v>0</v>
      </c>
      <c r="H1587" s="45">
        <v>-1775.9</v>
      </c>
      <c r="I1587" t="s">
        <v>15989</v>
      </c>
      <c r="J1587" t="s">
        <v>169</v>
      </c>
      <c r="K1587">
        <v>0</v>
      </c>
      <c r="L1587" s="83">
        <v>43245</v>
      </c>
      <c r="M1587">
        <v>0</v>
      </c>
      <c r="N1587">
        <v>747582104</v>
      </c>
      <c r="O1587">
        <v>2715391</v>
      </c>
    </row>
    <row r="1588" spans="1:15" x14ac:dyDescent="0.2">
      <c r="A1588" t="s">
        <v>17133</v>
      </c>
      <c r="B1588" t="s">
        <v>5797</v>
      </c>
      <c r="C1588">
        <v>111.5</v>
      </c>
      <c r="D1588">
        <v>0</v>
      </c>
      <c r="E1588">
        <v>0</v>
      </c>
      <c r="F1588">
        <v>0</v>
      </c>
      <c r="G1588">
        <v>0</v>
      </c>
      <c r="H1588" s="45">
        <v>16317.13</v>
      </c>
      <c r="I1588" t="s">
        <v>15989</v>
      </c>
      <c r="J1588" t="s">
        <v>164</v>
      </c>
      <c r="K1588">
        <v>0</v>
      </c>
      <c r="L1588" s="83">
        <v>43245</v>
      </c>
      <c r="M1588">
        <v>0</v>
      </c>
      <c r="N1588">
        <v>848637104</v>
      </c>
      <c r="O1588" t="s">
        <v>5828</v>
      </c>
    </row>
    <row r="1589" spans="1:15" x14ac:dyDescent="0.2">
      <c r="A1589" t="s">
        <v>17134</v>
      </c>
      <c r="B1589" t="s">
        <v>2699</v>
      </c>
      <c r="C1589">
        <v>19.52</v>
      </c>
      <c r="D1589">
        <v>0</v>
      </c>
      <c r="E1589">
        <v>0</v>
      </c>
      <c r="F1589">
        <v>0</v>
      </c>
      <c r="G1589">
        <v>0</v>
      </c>
      <c r="H1589" s="45">
        <v>112358.8</v>
      </c>
      <c r="I1589" t="s">
        <v>15979</v>
      </c>
      <c r="J1589" t="s">
        <v>235</v>
      </c>
      <c r="K1589">
        <v>0</v>
      </c>
      <c r="L1589" s="83">
        <v>43245</v>
      </c>
      <c r="M1589">
        <v>0</v>
      </c>
      <c r="N1589">
        <v>847215100</v>
      </c>
      <c r="O1589" t="s">
        <v>2792</v>
      </c>
    </row>
    <row r="1590" spans="1:15" x14ac:dyDescent="0.2">
      <c r="A1590" t="s">
        <v>17135</v>
      </c>
      <c r="B1590" t="s">
        <v>14798</v>
      </c>
      <c r="C1590">
        <v>31.3</v>
      </c>
      <c r="D1590">
        <v>0</v>
      </c>
      <c r="E1590">
        <v>0</v>
      </c>
      <c r="F1590">
        <v>0</v>
      </c>
      <c r="G1590">
        <v>0</v>
      </c>
      <c r="H1590" s="45">
        <v>-65903.48</v>
      </c>
      <c r="I1590" t="s">
        <v>15979</v>
      </c>
      <c r="J1590" t="s">
        <v>190</v>
      </c>
      <c r="K1590">
        <v>0</v>
      </c>
      <c r="L1590" s="83">
        <v>43245</v>
      </c>
      <c r="M1590">
        <v>0</v>
      </c>
      <c r="N1590" t="s">
        <v>14885</v>
      </c>
      <c r="O1590" t="s">
        <v>14886</v>
      </c>
    </row>
    <row r="1591" spans="1:15" x14ac:dyDescent="0.2">
      <c r="A1591" t="s">
        <v>17115</v>
      </c>
      <c r="B1591" t="s">
        <v>3695</v>
      </c>
      <c r="C1591">
        <v>25.7</v>
      </c>
      <c r="D1591">
        <v>0</v>
      </c>
      <c r="E1591">
        <v>0</v>
      </c>
      <c r="F1591">
        <v>0</v>
      </c>
      <c r="G1591">
        <v>0</v>
      </c>
      <c r="H1591" s="45">
        <v>-1044.0999999999999</v>
      </c>
      <c r="I1591" t="s">
        <v>15979</v>
      </c>
      <c r="J1591" t="s">
        <v>200</v>
      </c>
      <c r="K1591">
        <v>0</v>
      </c>
      <c r="L1591" s="83">
        <v>43244</v>
      </c>
      <c r="M1591">
        <v>0</v>
      </c>
      <c r="N1591">
        <v>118440106</v>
      </c>
      <c r="O1591">
        <v>2149934</v>
      </c>
    </row>
    <row r="1592" spans="1:15" x14ac:dyDescent="0.2">
      <c r="A1592" t="s">
        <v>17116</v>
      </c>
      <c r="B1592" t="s">
        <v>3694</v>
      </c>
      <c r="C1592">
        <v>26</v>
      </c>
      <c r="D1592">
        <v>0</v>
      </c>
      <c r="E1592">
        <v>0</v>
      </c>
      <c r="F1592">
        <v>0</v>
      </c>
      <c r="G1592">
        <v>0</v>
      </c>
      <c r="H1592" s="45">
        <v>42247.88</v>
      </c>
      <c r="I1592" t="s">
        <v>15979</v>
      </c>
      <c r="J1592" t="s">
        <v>200</v>
      </c>
      <c r="K1592">
        <v>0</v>
      </c>
      <c r="L1592" s="83">
        <v>43244</v>
      </c>
      <c r="M1592">
        <v>0</v>
      </c>
      <c r="N1592">
        <v>428567101</v>
      </c>
      <c r="O1592">
        <v>2428376</v>
      </c>
    </row>
    <row r="1593" spans="1:15" x14ac:dyDescent="0.2">
      <c r="A1593" t="s">
        <v>17117</v>
      </c>
      <c r="B1593" t="s">
        <v>12420</v>
      </c>
      <c r="C1593">
        <v>17.399999999999999</v>
      </c>
      <c r="D1593">
        <v>0</v>
      </c>
      <c r="E1593">
        <v>0</v>
      </c>
      <c r="F1593">
        <v>0</v>
      </c>
      <c r="G1593">
        <v>0</v>
      </c>
      <c r="H1593" s="45">
        <v>-33462.800000000003</v>
      </c>
      <c r="I1593" t="s">
        <v>15989</v>
      </c>
      <c r="J1593" t="s">
        <v>200</v>
      </c>
      <c r="K1593">
        <v>0</v>
      </c>
      <c r="L1593" s="83">
        <v>43244</v>
      </c>
      <c r="M1593">
        <v>0</v>
      </c>
      <c r="N1593">
        <v>607828100</v>
      </c>
      <c r="O1593">
        <v>2598354</v>
      </c>
    </row>
    <row r="1594" spans="1:15" x14ac:dyDescent="0.2">
      <c r="A1594" t="s">
        <v>17105</v>
      </c>
      <c r="B1594" t="s">
        <v>1991</v>
      </c>
      <c r="C1594">
        <v>48</v>
      </c>
      <c r="D1594">
        <v>0</v>
      </c>
      <c r="E1594">
        <v>0</v>
      </c>
      <c r="F1594">
        <v>0</v>
      </c>
      <c r="G1594">
        <v>0</v>
      </c>
      <c r="H1594" s="45">
        <v>-15482.85</v>
      </c>
      <c r="I1594" t="s">
        <v>15989</v>
      </c>
      <c r="J1594" t="s">
        <v>200</v>
      </c>
      <c r="K1594">
        <v>0</v>
      </c>
      <c r="L1594" s="83">
        <v>43243</v>
      </c>
      <c r="M1594">
        <v>0</v>
      </c>
      <c r="N1594" t="s">
        <v>2061</v>
      </c>
      <c r="O1594">
        <v>2966144</v>
      </c>
    </row>
    <row r="1595" spans="1:15" x14ac:dyDescent="0.2">
      <c r="A1595" t="s">
        <v>17106</v>
      </c>
      <c r="B1595" t="s">
        <v>3167</v>
      </c>
      <c r="C1595">
        <v>68.45</v>
      </c>
      <c r="D1595">
        <v>0</v>
      </c>
      <c r="E1595">
        <v>0</v>
      </c>
      <c r="F1595">
        <v>0</v>
      </c>
      <c r="G1595">
        <v>0</v>
      </c>
      <c r="H1595" s="45">
        <v>60505.84</v>
      </c>
      <c r="I1595" t="s">
        <v>15979</v>
      </c>
      <c r="J1595" t="s">
        <v>200</v>
      </c>
      <c r="K1595">
        <v>0</v>
      </c>
      <c r="L1595" s="83">
        <v>43243</v>
      </c>
      <c r="M1595">
        <v>0</v>
      </c>
      <c r="N1595">
        <v>86516101</v>
      </c>
      <c r="O1595">
        <v>2094670</v>
      </c>
    </row>
    <row r="1596" spans="1:15" x14ac:dyDescent="0.2">
      <c r="A1596" t="s">
        <v>17107</v>
      </c>
      <c r="B1596" t="s">
        <v>2814</v>
      </c>
      <c r="C1596">
        <v>28.15</v>
      </c>
      <c r="D1596">
        <v>0</v>
      </c>
      <c r="E1596">
        <v>0</v>
      </c>
      <c r="F1596">
        <v>0</v>
      </c>
      <c r="G1596">
        <v>0</v>
      </c>
      <c r="H1596" s="45">
        <v>48107.54</v>
      </c>
      <c r="I1596" t="s">
        <v>15979</v>
      </c>
      <c r="J1596" t="s">
        <v>200</v>
      </c>
      <c r="K1596">
        <v>0</v>
      </c>
      <c r="L1596" s="83">
        <v>43243</v>
      </c>
      <c r="M1596">
        <v>0</v>
      </c>
      <c r="N1596">
        <v>364760108</v>
      </c>
      <c r="O1596">
        <v>2360326</v>
      </c>
    </row>
    <row r="1597" spans="1:15" x14ac:dyDescent="0.2">
      <c r="A1597" t="s">
        <v>17108</v>
      </c>
      <c r="B1597" t="s">
        <v>1806</v>
      </c>
      <c r="C1597">
        <v>40.799999999999997</v>
      </c>
      <c r="D1597">
        <v>0</v>
      </c>
      <c r="E1597">
        <v>0</v>
      </c>
      <c r="F1597">
        <v>0</v>
      </c>
      <c r="G1597">
        <v>0</v>
      </c>
      <c r="H1597" s="45">
        <v>-222035.41</v>
      </c>
      <c r="I1597" t="s">
        <v>15979</v>
      </c>
      <c r="J1597" t="s">
        <v>164</v>
      </c>
      <c r="K1597">
        <v>0</v>
      </c>
      <c r="L1597" s="83">
        <v>43243</v>
      </c>
      <c r="M1597">
        <v>0</v>
      </c>
      <c r="N1597" t="s">
        <v>177</v>
      </c>
      <c r="O1597" t="s">
        <v>1914</v>
      </c>
    </row>
    <row r="1598" spans="1:15" x14ac:dyDescent="0.2">
      <c r="A1598" t="s">
        <v>17109</v>
      </c>
      <c r="B1598" t="s">
        <v>1006</v>
      </c>
      <c r="C1598">
        <v>100.27500000000001</v>
      </c>
      <c r="D1598">
        <v>0</v>
      </c>
      <c r="E1598">
        <v>0</v>
      </c>
      <c r="F1598">
        <v>0</v>
      </c>
      <c r="G1598">
        <v>0</v>
      </c>
      <c r="H1598" s="45">
        <v>-15110.69</v>
      </c>
      <c r="I1598" t="s">
        <v>15979</v>
      </c>
      <c r="J1598" t="s">
        <v>164</v>
      </c>
      <c r="K1598">
        <v>0</v>
      </c>
      <c r="L1598" s="83">
        <v>43243</v>
      </c>
      <c r="M1598">
        <v>0</v>
      </c>
      <c r="N1598">
        <v>294268107</v>
      </c>
      <c r="O1598">
        <v>2597748</v>
      </c>
    </row>
    <row r="1599" spans="1:15" x14ac:dyDescent="0.2">
      <c r="A1599" t="s">
        <v>17110</v>
      </c>
      <c r="B1599" t="s">
        <v>2826</v>
      </c>
      <c r="C1599">
        <v>100.96</v>
      </c>
      <c r="D1599">
        <v>0</v>
      </c>
      <c r="E1599">
        <v>0</v>
      </c>
      <c r="F1599">
        <v>0</v>
      </c>
      <c r="G1599">
        <v>0</v>
      </c>
      <c r="H1599" s="45">
        <v>36520.879999999997</v>
      </c>
      <c r="I1599" t="s">
        <v>15979</v>
      </c>
      <c r="J1599" t="s">
        <v>235</v>
      </c>
      <c r="K1599">
        <v>0</v>
      </c>
      <c r="L1599" s="83">
        <v>43243</v>
      </c>
      <c r="M1599">
        <v>0</v>
      </c>
      <c r="N1599">
        <v>800013104</v>
      </c>
      <c r="O1599">
        <v>2774336</v>
      </c>
    </row>
    <row r="1600" spans="1:15" x14ac:dyDescent="0.2">
      <c r="A1600" t="s">
        <v>17111</v>
      </c>
      <c r="B1600" t="s">
        <v>3555</v>
      </c>
      <c r="C1600">
        <v>42.19</v>
      </c>
      <c r="D1600">
        <v>0</v>
      </c>
      <c r="E1600">
        <v>0</v>
      </c>
      <c r="F1600">
        <v>0</v>
      </c>
      <c r="G1600">
        <v>0</v>
      </c>
      <c r="H1600" s="45">
        <v>-11573.43</v>
      </c>
      <c r="I1600" t="s">
        <v>15989</v>
      </c>
      <c r="J1600" t="s">
        <v>200</v>
      </c>
      <c r="K1600">
        <v>0</v>
      </c>
      <c r="L1600" s="83">
        <v>43243</v>
      </c>
      <c r="M1600">
        <v>0</v>
      </c>
      <c r="N1600">
        <v>917047102</v>
      </c>
      <c r="O1600">
        <v>2933438</v>
      </c>
    </row>
    <row r="1601" spans="1:15" x14ac:dyDescent="0.2">
      <c r="A1601" t="s">
        <v>17112</v>
      </c>
      <c r="B1601" t="s">
        <v>3478</v>
      </c>
      <c r="C1601">
        <v>76.95</v>
      </c>
      <c r="D1601">
        <v>0</v>
      </c>
      <c r="E1601">
        <v>0</v>
      </c>
      <c r="F1601">
        <v>0</v>
      </c>
      <c r="G1601">
        <v>0</v>
      </c>
      <c r="H1601" s="45">
        <v>-6035.58</v>
      </c>
      <c r="I1601" t="s">
        <v>15979</v>
      </c>
      <c r="J1601" t="s">
        <v>169</v>
      </c>
      <c r="K1601">
        <v>0</v>
      </c>
      <c r="L1601" s="83">
        <v>43243</v>
      </c>
      <c r="M1601">
        <v>0</v>
      </c>
      <c r="N1601">
        <v>922475108</v>
      </c>
      <c r="O1601" t="s">
        <v>3517</v>
      </c>
    </row>
    <row r="1602" spans="1:15" x14ac:dyDescent="0.2">
      <c r="A1602" t="s">
        <v>17113</v>
      </c>
      <c r="B1602" t="s">
        <v>1553</v>
      </c>
      <c r="C1602">
        <v>59.625</v>
      </c>
      <c r="D1602">
        <v>0</v>
      </c>
      <c r="E1602">
        <v>0</v>
      </c>
      <c r="F1602">
        <v>0</v>
      </c>
      <c r="G1602">
        <v>0</v>
      </c>
      <c r="H1602" s="45">
        <v>-7343.93</v>
      </c>
      <c r="I1602" t="s">
        <v>15979</v>
      </c>
      <c r="J1602" t="s">
        <v>164</v>
      </c>
      <c r="K1602">
        <v>0</v>
      </c>
      <c r="L1602" s="83">
        <v>43243</v>
      </c>
      <c r="M1602">
        <v>0</v>
      </c>
      <c r="N1602" t="s">
        <v>1651</v>
      </c>
      <c r="O1602">
        <v>2946243</v>
      </c>
    </row>
    <row r="1603" spans="1:15" x14ac:dyDescent="0.2">
      <c r="A1603" t="s">
        <v>17114</v>
      </c>
      <c r="B1603" t="s">
        <v>2818</v>
      </c>
      <c r="C1603">
        <v>8.65</v>
      </c>
      <c r="D1603">
        <v>0</v>
      </c>
      <c r="E1603">
        <v>0</v>
      </c>
      <c r="F1603">
        <v>0</v>
      </c>
      <c r="G1603">
        <v>0</v>
      </c>
      <c r="H1603" s="45">
        <v>118915.3</v>
      </c>
      <c r="I1603" t="s">
        <v>15979</v>
      </c>
      <c r="J1603" t="s">
        <v>200</v>
      </c>
      <c r="K1603">
        <v>0</v>
      </c>
      <c r="L1603" s="83">
        <v>43243</v>
      </c>
      <c r="M1603">
        <v>0</v>
      </c>
      <c r="N1603" t="s">
        <v>3034</v>
      </c>
      <c r="O1603" t="s">
        <v>3035</v>
      </c>
    </row>
    <row r="1604" spans="1:15" x14ac:dyDescent="0.2">
      <c r="A1604" t="s">
        <v>17094</v>
      </c>
      <c r="B1604" t="s">
        <v>2832</v>
      </c>
      <c r="C1604">
        <v>61.73</v>
      </c>
      <c r="D1604" s="45">
        <v>33700</v>
      </c>
      <c r="E1604" s="45">
        <v>2080301</v>
      </c>
      <c r="F1604">
        <v>4.54</v>
      </c>
      <c r="G1604" s="45">
        <v>40440</v>
      </c>
      <c r="H1604" s="45">
        <v>134270.82999999999</v>
      </c>
      <c r="I1604" t="s">
        <v>210</v>
      </c>
      <c r="J1604" t="s">
        <v>200</v>
      </c>
      <c r="K1604">
        <v>0</v>
      </c>
      <c r="L1604" s="83">
        <v>43242</v>
      </c>
      <c r="M1604">
        <v>57.75</v>
      </c>
      <c r="N1604" t="s">
        <v>2993</v>
      </c>
      <c r="O1604" t="s">
        <v>2994</v>
      </c>
    </row>
    <row r="1605" spans="1:15" x14ac:dyDescent="0.2">
      <c r="A1605" t="s">
        <v>17095</v>
      </c>
      <c r="B1605" t="s">
        <v>1305</v>
      </c>
      <c r="C1605">
        <v>14.36</v>
      </c>
      <c r="D1605">
        <v>0</v>
      </c>
      <c r="E1605">
        <v>0</v>
      </c>
      <c r="F1605">
        <v>0</v>
      </c>
      <c r="G1605">
        <v>0</v>
      </c>
      <c r="H1605" s="45">
        <v>63424.26</v>
      </c>
      <c r="I1605" t="s">
        <v>15979</v>
      </c>
      <c r="J1605" t="s">
        <v>182</v>
      </c>
      <c r="K1605">
        <v>0</v>
      </c>
      <c r="L1605" s="83">
        <v>43242</v>
      </c>
      <c r="M1605">
        <v>0</v>
      </c>
      <c r="N1605">
        <v>110394103</v>
      </c>
      <c r="O1605">
        <v>2656229</v>
      </c>
    </row>
    <row r="1606" spans="1:15" x14ac:dyDescent="0.2">
      <c r="A1606" t="s">
        <v>17096</v>
      </c>
      <c r="B1606" t="s">
        <v>8908</v>
      </c>
      <c r="C1606">
        <v>23.65</v>
      </c>
      <c r="D1606">
        <v>0</v>
      </c>
      <c r="E1606">
        <v>0</v>
      </c>
      <c r="F1606">
        <v>0</v>
      </c>
      <c r="G1606">
        <v>0</v>
      </c>
      <c r="H1606" s="45">
        <v>8220.73</v>
      </c>
      <c r="I1606" t="s">
        <v>15989</v>
      </c>
      <c r="J1606" t="s">
        <v>200</v>
      </c>
      <c r="K1606">
        <v>0</v>
      </c>
      <c r="L1606" s="83">
        <v>43242</v>
      </c>
      <c r="M1606">
        <v>0</v>
      </c>
      <c r="N1606" t="s">
        <v>177</v>
      </c>
      <c r="O1606" t="s">
        <v>8915</v>
      </c>
    </row>
    <row r="1607" spans="1:15" x14ac:dyDescent="0.2">
      <c r="A1607" t="s">
        <v>17097</v>
      </c>
      <c r="B1607" t="s">
        <v>2696</v>
      </c>
      <c r="C1607">
        <v>35.22</v>
      </c>
      <c r="D1607">
        <v>0</v>
      </c>
      <c r="E1607">
        <v>0</v>
      </c>
      <c r="F1607">
        <v>0</v>
      </c>
      <c r="G1607">
        <v>0</v>
      </c>
      <c r="H1607" s="45">
        <v>-28921.86</v>
      </c>
      <c r="I1607" t="s">
        <v>15979</v>
      </c>
      <c r="J1607" t="s">
        <v>200</v>
      </c>
      <c r="K1607">
        <v>0</v>
      </c>
      <c r="L1607" s="83">
        <v>43242</v>
      </c>
      <c r="M1607">
        <v>0</v>
      </c>
      <c r="N1607">
        <v>501797104</v>
      </c>
      <c r="O1607" t="s">
        <v>2769</v>
      </c>
    </row>
    <row r="1608" spans="1:15" x14ac:dyDescent="0.2">
      <c r="A1608" t="s">
        <v>17098</v>
      </c>
      <c r="B1608" t="s">
        <v>3052</v>
      </c>
      <c r="C1608">
        <v>96.49</v>
      </c>
      <c r="D1608">
        <v>0</v>
      </c>
      <c r="E1608">
        <v>0</v>
      </c>
      <c r="F1608">
        <v>0</v>
      </c>
      <c r="G1608">
        <v>0</v>
      </c>
      <c r="H1608" s="45">
        <v>45506.71</v>
      </c>
      <c r="I1608" t="s">
        <v>15979</v>
      </c>
      <c r="J1608" t="s">
        <v>200</v>
      </c>
      <c r="K1608">
        <v>0</v>
      </c>
      <c r="L1608" s="83">
        <v>43242</v>
      </c>
      <c r="M1608">
        <v>0</v>
      </c>
      <c r="N1608">
        <v>548661107</v>
      </c>
      <c r="O1608">
        <v>2536763</v>
      </c>
    </row>
    <row r="1609" spans="1:15" x14ac:dyDescent="0.2">
      <c r="A1609" t="s">
        <v>17099</v>
      </c>
      <c r="B1609" t="s">
        <v>2221</v>
      </c>
      <c r="C1609">
        <v>79.510000000000005</v>
      </c>
      <c r="D1609">
        <v>0</v>
      </c>
      <c r="E1609">
        <v>0</v>
      </c>
      <c r="F1609">
        <v>0</v>
      </c>
      <c r="G1609">
        <v>0</v>
      </c>
      <c r="H1609">
        <v>-356.82</v>
      </c>
      <c r="I1609" t="s">
        <v>15979</v>
      </c>
      <c r="J1609" t="s">
        <v>164</v>
      </c>
      <c r="K1609">
        <v>0</v>
      </c>
      <c r="L1609" s="83">
        <v>43242</v>
      </c>
      <c r="M1609">
        <v>0</v>
      </c>
      <c r="N1609" t="s">
        <v>2277</v>
      </c>
      <c r="O1609">
        <v>2630643</v>
      </c>
    </row>
    <row r="1610" spans="1:15" x14ac:dyDescent="0.2">
      <c r="A1610" t="s">
        <v>17100</v>
      </c>
      <c r="B1610" t="s">
        <v>17093</v>
      </c>
      <c r="C1610">
        <v>20.99</v>
      </c>
      <c r="D1610">
        <v>0</v>
      </c>
      <c r="E1610">
        <v>0</v>
      </c>
      <c r="F1610">
        <v>0</v>
      </c>
      <c r="G1610">
        <v>0</v>
      </c>
      <c r="H1610" s="45">
        <v>38260.050000000003</v>
      </c>
      <c r="I1610" t="s">
        <v>15989</v>
      </c>
      <c r="J1610" t="s">
        <v>164</v>
      </c>
      <c r="K1610">
        <v>0</v>
      </c>
      <c r="L1610" s="83">
        <v>43242</v>
      </c>
      <c r="M1610">
        <v>0</v>
      </c>
      <c r="N1610" t="s">
        <v>17101</v>
      </c>
      <c r="O1610" t="s">
        <v>17102</v>
      </c>
    </row>
    <row r="1611" spans="1:15" x14ac:dyDescent="0.2">
      <c r="A1611" t="s">
        <v>17103</v>
      </c>
      <c r="B1611" t="s">
        <v>3049</v>
      </c>
      <c r="C1611">
        <v>70.94</v>
      </c>
      <c r="D1611">
        <v>0</v>
      </c>
      <c r="E1611">
        <v>0</v>
      </c>
      <c r="F1611">
        <v>0</v>
      </c>
      <c r="G1611">
        <v>0</v>
      </c>
      <c r="H1611" s="45">
        <v>-39933.949999999997</v>
      </c>
      <c r="I1611" t="s">
        <v>15979</v>
      </c>
      <c r="J1611" t="s">
        <v>200</v>
      </c>
      <c r="K1611">
        <v>0</v>
      </c>
      <c r="L1611" s="83">
        <v>43242</v>
      </c>
      <c r="M1611">
        <v>0</v>
      </c>
      <c r="N1611" s="84">
        <v>8.7611999999999999E+110</v>
      </c>
      <c r="O1611">
        <v>2259101</v>
      </c>
    </row>
    <row r="1612" spans="1:15" x14ac:dyDescent="0.2">
      <c r="A1612" t="s">
        <v>17104</v>
      </c>
      <c r="B1612" t="s">
        <v>3727</v>
      </c>
      <c r="C1612">
        <v>51.96</v>
      </c>
      <c r="D1612">
        <v>0</v>
      </c>
      <c r="E1612">
        <v>0</v>
      </c>
      <c r="F1612">
        <v>0</v>
      </c>
      <c r="G1612">
        <v>0</v>
      </c>
      <c r="H1612" s="45">
        <v>-66662.460000000006</v>
      </c>
      <c r="I1612" t="s">
        <v>15979</v>
      </c>
      <c r="J1612" t="s">
        <v>200</v>
      </c>
      <c r="K1612">
        <v>0</v>
      </c>
      <c r="L1612" s="83">
        <v>43242</v>
      </c>
      <c r="M1612">
        <v>0</v>
      </c>
      <c r="N1612">
        <v>969904101</v>
      </c>
      <c r="O1612">
        <v>2967589</v>
      </c>
    </row>
    <row r="1613" spans="1:15" x14ac:dyDescent="0.2">
      <c r="A1613" t="s">
        <v>17068</v>
      </c>
      <c r="B1613" t="s">
        <v>17069</v>
      </c>
      <c r="C1613">
        <v>30.81</v>
      </c>
      <c r="D1613">
        <v>0</v>
      </c>
      <c r="E1613">
        <v>0</v>
      </c>
      <c r="F1613">
        <v>0</v>
      </c>
      <c r="G1613">
        <v>0</v>
      </c>
      <c r="H1613">
        <v>0</v>
      </c>
      <c r="I1613" t="s">
        <v>210</v>
      </c>
      <c r="J1613" t="s">
        <v>169</v>
      </c>
      <c r="K1613">
        <v>0</v>
      </c>
      <c r="L1613" s="83">
        <v>43241</v>
      </c>
      <c r="M1613">
        <v>0</v>
      </c>
      <c r="N1613">
        <v>138035100</v>
      </c>
      <c r="O1613" t="s">
        <v>17070</v>
      </c>
    </row>
    <row r="1614" spans="1:15" x14ac:dyDescent="0.2">
      <c r="A1614" t="s">
        <v>17071</v>
      </c>
      <c r="B1614" t="s">
        <v>17072</v>
      </c>
      <c r="C1614">
        <v>19.850000000000001</v>
      </c>
      <c r="D1614">
        <v>0</v>
      </c>
      <c r="E1614">
        <v>0</v>
      </c>
      <c r="F1614">
        <v>0</v>
      </c>
      <c r="G1614">
        <v>0</v>
      </c>
      <c r="H1614">
        <v>-25.59</v>
      </c>
      <c r="I1614" t="s">
        <v>17073</v>
      </c>
      <c r="J1614" t="s">
        <v>200</v>
      </c>
      <c r="K1614">
        <v>0</v>
      </c>
      <c r="L1614" s="83">
        <v>43241</v>
      </c>
      <c r="M1614">
        <v>0</v>
      </c>
      <c r="N1614" t="s">
        <v>17074</v>
      </c>
      <c r="O1614" t="s">
        <v>17075</v>
      </c>
    </row>
    <row r="1615" spans="1:15" x14ac:dyDescent="0.2">
      <c r="A1615" t="s">
        <v>17076</v>
      </c>
      <c r="B1615" t="s">
        <v>2302</v>
      </c>
      <c r="C1615">
        <v>25.65</v>
      </c>
      <c r="D1615">
        <v>0</v>
      </c>
      <c r="E1615">
        <v>0</v>
      </c>
      <c r="F1615">
        <v>0</v>
      </c>
      <c r="G1615">
        <v>0</v>
      </c>
      <c r="H1615">
        <v>-5.15</v>
      </c>
      <c r="I1615" t="s">
        <v>17073</v>
      </c>
      <c r="J1615" t="s">
        <v>200</v>
      </c>
      <c r="K1615">
        <v>0</v>
      </c>
      <c r="L1615" s="83">
        <v>43241</v>
      </c>
      <c r="M1615">
        <v>0</v>
      </c>
      <c r="N1615" t="s">
        <v>2342</v>
      </c>
      <c r="O1615" t="s">
        <v>2343</v>
      </c>
    </row>
    <row r="1616" spans="1:15" x14ac:dyDescent="0.2">
      <c r="A1616" t="s">
        <v>17077</v>
      </c>
      <c r="B1616" t="s">
        <v>17078</v>
      </c>
      <c r="C1616">
        <v>42.97</v>
      </c>
      <c r="D1616">
        <v>0</v>
      </c>
      <c r="E1616">
        <v>0</v>
      </c>
      <c r="F1616">
        <v>0</v>
      </c>
      <c r="G1616">
        <v>0</v>
      </c>
      <c r="H1616">
        <v>-6.1</v>
      </c>
      <c r="I1616" t="s">
        <v>17073</v>
      </c>
      <c r="J1616" t="s">
        <v>200</v>
      </c>
      <c r="K1616">
        <v>0</v>
      </c>
      <c r="L1616" s="83">
        <v>43241</v>
      </c>
      <c r="M1616">
        <v>0</v>
      </c>
      <c r="N1616">
        <v>526057302</v>
      </c>
      <c r="O1616">
        <v>2578293</v>
      </c>
    </row>
    <row r="1617" spans="1:15" x14ac:dyDescent="0.2">
      <c r="A1617" t="s">
        <v>17079</v>
      </c>
      <c r="B1617" t="s">
        <v>3795</v>
      </c>
      <c r="C1617">
        <v>51.26</v>
      </c>
      <c r="D1617">
        <v>0</v>
      </c>
      <c r="E1617">
        <v>0</v>
      </c>
      <c r="F1617">
        <v>0</v>
      </c>
      <c r="G1617">
        <v>0</v>
      </c>
      <c r="H1617">
        <v>-21.5</v>
      </c>
      <c r="I1617" t="s">
        <v>17073</v>
      </c>
      <c r="J1617" t="s">
        <v>200</v>
      </c>
      <c r="K1617">
        <v>0</v>
      </c>
      <c r="L1617" s="83">
        <v>43241</v>
      </c>
      <c r="M1617">
        <v>0</v>
      </c>
      <c r="N1617">
        <v>526057104</v>
      </c>
      <c r="O1617">
        <v>2511920</v>
      </c>
    </row>
    <row r="1618" spans="1:15" x14ac:dyDescent="0.2">
      <c r="A1618" t="s">
        <v>17080</v>
      </c>
      <c r="B1618" t="s">
        <v>14921</v>
      </c>
      <c r="C1618">
        <v>15.21</v>
      </c>
      <c r="D1618">
        <v>0</v>
      </c>
      <c r="E1618">
        <v>0</v>
      </c>
      <c r="F1618">
        <v>0</v>
      </c>
      <c r="G1618">
        <v>0</v>
      </c>
      <c r="H1618">
        <v>-15.93</v>
      </c>
      <c r="I1618" t="s">
        <v>17073</v>
      </c>
      <c r="J1618" t="s">
        <v>200</v>
      </c>
      <c r="K1618">
        <v>0</v>
      </c>
      <c r="L1618" s="83">
        <v>43241</v>
      </c>
      <c r="M1618">
        <v>0</v>
      </c>
      <c r="N1618" t="s">
        <v>14956</v>
      </c>
      <c r="O1618" t="s">
        <v>14957</v>
      </c>
    </row>
    <row r="1619" spans="1:15" x14ac:dyDescent="0.2">
      <c r="A1619" t="s">
        <v>17081</v>
      </c>
      <c r="B1619" t="s">
        <v>17082</v>
      </c>
      <c r="C1619">
        <v>15.6</v>
      </c>
      <c r="D1619">
        <v>0</v>
      </c>
      <c r="E1619">
        <v>0</v>
      </c>
      <c r="F1619">
        <v>0</v>
      </c>
      <c r="G1619">
        <v>0</v>
      </c>
      <c r="H1619">
        <v>-32.85</v>
      </c>
      <c r="I1619" t="s">
        <v>17073</v>
      </c>
      <c r="J1619" t="s">
        <v>200</v>
      </c>
      <c r="K1619">
        <v>0</v>
      </c>
      <c r="L1619" s="83">
        <v>43241</v>
      </c>
      <c r="M1619">
        <v>0</v>
      </c>
      <c r="N1619" t="s">
        <v>17083</v>
      </c>
      <c r="O1619" t="s">
        <v>17084</v>
      </c>
    </row>
    <row r="1620" spans="1:15" x14ac:dyDescent="0.2">
      <c r="A1620" t="s">
        <v>17085</v>
      </c>
      <c r="B1620" t="s">
        <v>1317</v>
      </c>
      <c r="C1620">
        <v>38.56</v>
      </c>
      <c r="D1620">
        <v>0</v>
      </c>
      <c r="E1620">
        <v>0</v>
      </c>
      <c r="F1620">
        <v>0</v>
      </c>
      <c r="G1620">
        <v>0</v>
      </c>
      <c r="H1620">
        <v>-29.49</v>
      </c>
      <c r="I1620" t="s">
        <v>17073</v>
      </c>
      <c r="J1620" t="s">
        <v>200</v>
      </c>
      <c r="K1620">
        <v>0</v>
      </c>
      <c r="L1620" s="83">
        <v>43241</v>
      </c>
      <c r="M1620">
        <v>0</v>
      </c>
      <c r="N1620" t="s">
        <v>1493</v>
      </c>
      <c r="O1620" t="s">
        <v>1494</v>
      </c>
    </row>
    <row r="1621" spans="1:15" x14ac:dyDescent="0.2">
      <c r="A1621" t="s">
        <v>17086</v>
      </c>
      <c r="B1621" t="s">
        <v>17087</v>
      </c>
      <c r="C1621">
        <v>38.270000000000003</v>
      </c>
      <c r="D1621">
        <v>0</v>
      </c>
      <c r="E1621">
        <v>0</v>
      </c>
      <c r="F1621">
        <v>0</v>
      </c>
      <c r="G1621">
        <v>0</v>
      </c>
      <c r="H1621">
        <v>-18.52</v>
      </c>
      <c r="I1621" t="s">
        <v>17073</v>
      </c>
      <c r="J1621" t="s">
        <v>200</v>
      </c>
      <c r="K1621">
        <v>0</v>
      </c>
      <c r="L1621" s="83">
        <v>43241</v>
      </c>
      <c r="M1621">
        <v>0</v>
      </c>
      <c r="N1621" t="s">
        <v>17088</v>
      </c>
      <c r="O1621" t="s">
        <v>17089</v>
      </c>
    </row>
    <row r="1622" spans="1:15" x14ac:dyDescent="0.2">
      <c r="A1622" t="s">
        <v>17090</v>
      </c>
      <c r="B1622" t="s">
        <v>5902</v>
      </c>
      <c r="C1622">
        <v>622.09</v>
      </c>
      <c r="D1622">
        <v>0</v>
      </c>
      <c r="E1622">
        <v>0</v>
      </c>
      <c r="F1622">
        <v>0</v>
      </c>
      <c r="G1622">
        <v>0</v>
      </c>
      <c r="H1622" s="45">
        <v>-20889.830000000002</v>
      </c>
      <c r="I1622" t="s">
        <v>15979</v>
      </c>
      <c r="J1622" t="s">
        <v>200</v>
      </c>
      <c r="K1622">
        <v>0</v>
      </c>
      <c r="L1622" s="83">
        <v>43241</v>
      </c>
      <c r="M1622">
        <v>0</v>
      </c>
      <c r="N1622">
        <v>53332102</v>
      </c>
      <c r="O1622">
        <v>2065955</v>
      </c>
    </row>
    <row r="1623" spans="1:15" x14ac:dyDescent="0.2">
      <c r="A1623" t="s">
        <v>17091</v>
      </c>
      <c r="B1623" t="s">
        <v>2816</v>
      </c>
      <c r="C1623">
        <v>62.26</v>
      </c>
      <c r="D1623">
        <v>0</v>
      </c>
      <c r="E1623">
        <v>0</v>
      </c>
      <c r="F1623">
        <v>0</v>
      </c>
      <c r="G1623">
        <v>0</v>
      </c>
      <c r="H1623" s="45">
        <v>32836.69</v>
      </c>
      <c r="I1623" t="s">
        <v>15979</v>
      </c>
      <c r="J1623" t="s">
        <v>200</v>
      </c>
      <c r="K1623">
        <v>0</v>
      </c>
      <c r="L1623" s="83">
        <v>43241</v>
      </c>
      <c r="M1623">
        <v>0</v>
      </c>
      <c r="N1623">
        <v>500255104</v>
      </c>
      <c r="O1623">
        <v>2496113</v>
      </c>
    </row>
    <row r="1624" spans="1:15" x14ac:dyDescent="0.2">
      <c r="A1624" t="s">
        <v>17092</v>
      </c>
      <c r="B1624" t="s">
        <v>1991</v>
      </c>
      <c r="C1624">
        <v>48</v>
      </c>
      <c r="D1624">
        <v>0</v>
      </c>
      <c r="E1624">
        <v>0</v>
      </c>
      <c r="F1624">
        <v>0</v>
      </c>
      <c r="G1624">
        <v>0</v>
      </c>
      <c r="H1624" s="45">
        <v>-99053.47</v>
      </c>
      <c r="I1624" t="s">
        <v>15979</v>
      </c>
      <c r="J1624" t="s">
        <v>200</v>
      </c>
      <c r="K1624">
        <v>0</v>
      </c>
      <c r="L1624" s="83">
        <v>43241</v>
      </c>
      <c r="M1624">
        <v>0</v>
      </c>
      <c r="N1624" t="s">
        <v>2061</v>
      </c>
      <c r="O1624">
        <v>2966144</v>
      </c>
    </row>
    <row r="1625" spans="1:15" x14ac:dyDescent="0.2">
      <c r="A1625" t="s">
        <v>17064</v>
      </c>
      <c r="B1625" t="s">
        <v>12524</v>
      </c>
      <c r="C1625">
        <v>26.25</v>
      </c>
      <c r="D1625">
        <v>0</v>
      </c>
      <c r="E1625">
        <v>0</v>
      </c>
      <c r="F1625">
        <v>0</v>
      </c>
      <c r="G1625">
        <v>0</v>
      </c>
      <c r="H1625" s="45">
        <v>-12174.14</v>
      </c>
      <c r="I1625" t="s">
        <v>15989</v>
      </c>
      <c r="J1625" t="s">
        <v>164</v>
      </c>
      <c r="K1625">
        <v>0</v>
      </c>
      <c r="L1625" s="83">
        <v>43238</v>
      </c>
      <c r="M1625">
        <v>0</v>
      </c>
      <c r="N1625">
        <v>488360207</v>
      </c>
      <c r="O1625">
        <v>2487612</v>
      </c>
    </row>
    <row r="1626" spans="1:15" x14ac:dyDescent="0.2">
      <c r="A1626" t="s">
        <v>17065</v>
      </c>
      <c r="B1626" t="s">
        <v>2308</v>
      </c>
      <c r="C1626">
        <v>52.28</v>
      </c>
      <c r="D1626">
        <v>0</v>
      </c>
      <c r="E1626">
        <v>0</v>
      </c>
      <c r="F1626">
        <v>0</v>
      </c>
      <c r="G1626">
        <v>0</v>
      </c>
      <c r="H1626">
        <v>-969.45</v>
      </c>
      <c r="I1626" t="s">
        <v>15989</v>
      </c>
      <c r="J1626" t="s">
        <v>200</v>
      </c>
      <c r="K1626">
        <v>0</v>
      </c>
      <c r="L1626" s="83">
        <v>43238</v>
      </c>
      <c r="M1626">
        <v>0</v>
      </c>
      <c r="N1626">
        <v>655664100</v>
      </c>
      <c r="O1626">
        <v>2641827</v>
      </c>
    </row>
    <row r="1627" spans="1:15" x14ac:dyDescent="0.2">
      <c r="A1627" t="s">
        <v>17066</v>
      </c>
      <c r="B1627" t="s">
        <v>2709</v>
      </c>
      <c r="C1627">
        <v>74.8</v>
      </c>
      <c r="D1627">
        <v>0</v>
      </c>
      <c r="E1627">
        <v>0</v>
      </c>
      <c r="F1627">
        <v>0</v>
      </c>
      <c r="G1627">
        <v>0</v>
      </c>
      <c r="H1627" s="45">
        <v>5724.81</v>
      </c>
      <c r="I1627" t="s">
        <v>15989</v>
      </c>
      <c r="J1627" t="s">
        <v>200</v>
      </c>
      <c r="K1627">
        <v>0</v>
      </c>
      <c r="L1627" s="83">
        <v>43238</v>
      </c>
      <c r="M1627">
        <v>0</v>
      </c>
      <c r="N1627">
        <v>254067101</v>
      </c>
      <c r="O1627">
        <v>2269768</v>
      </c>
    </row>
    <row r="1628" spans="1:15" x14ac:dyDescent="0.2">
      <c r="A1628" t="s">
        <v>17067</v>
      </c>
      <c r="B1628" t="s">
        <v>6613</v>
      </c>
      <c r="C1628">
        <v>63.95</v>
      </c>
      <c r="D1628">
        <v>0</v>
      </c>
      <c r="E1628">
        <v>0</v>
      </c>
      <c r="F1628">
        <v>0</v>
      </c>
      <c r="G1628">
        <v>0</v>
      </c>
      <c r="H1628" s="45">
        <v>-15071.25</v>
      </c>
      <c r="I1628" t="s">
        <v>15979</v>
      </c>
      <c r="J1628" t="s">
        <v>200</v>
      </c>
      <c r="K1628">
        <v>0</v>
      </c>
      <c r="L1628" s="83">
        <v>43238</v>
      </c>
      <c r="M1628">
        <v>0</v>
      </c>
      <c r="N1628">
        <v>610236101</v>
      </c>
      <c r="O1628">
        <v>2600088</v>
      </c>
    </row>
    <row r="1629" spans="1:15" x14ac:dyDescent="0.2">
      <c r="A1629" t="s">
        <v>17063</v>
      </c>
      <c r="B1629" t="s">
        <v>5737</v>
      </c>
      <c r="C1629">
        <v>33.58</v>
      </c>
      <c r="D1629">
        <v>0</v>
      </c>
      <c r="E1629">
        <v>0</v>
      </c>
      <c r="F1629">
        <v>0</v>
      </c>
      <c r="G1629">
        <v>0</v>
      </c>
      <c r="H1629" s="45">
        <v>85552.25</v>
      </c>
      <c r="I1629" t="s">
        <v>15979</v>
      </c>
      <c r="J1629" t="s">
        <v>235</v>
      </c>
      <c r="K1629">
        <v>0</v>
      </c>
      <c r="L1629" s="83">
        <v>43237</v>
      </c>
      <c r="M1629">
        <v>0</v>
      </c>
      <c r="N1629">
        <v>134429109</v>
      </c>
      <c r="O1629">
        <v>2162845</v>
      </c>
    </row>
    <row r="1630" spans="1:15" x14ac:dyDescent="0.2">
      <c r="A1630" t="s">
        <v>17056</v>
      </c>
      <c r="B1630" t="s">
        <v>17055</v>
      </c>
      <c r="C1630">
        <v>35.1</v>
      </c>
      <c r="D1630">
        <v>0</v>
      </c>
      <c r="E1630">
        <v>0</v>
      </c>
      <c r="F1630">
        <v>0</v>
      </c>
      <c r="G1630">
        <v>0</v>
      </c>
      <c r="H1630" s="45">
        <v>-11192.93</v>
      </c>
      <c r="I1630" t="s">
        <v>15989</v>
      </c>
      <c r="J1630" t="s">
        <v>169</v>
      </c>
      <c r="K1630">
        <v>0</v>
      </c>
      <c r="L1630" s="83">
        <v>43236</v>
      </c>
      <c r="M1630">
        <v>0</v>
      </c>
      <c r="N1630" t="s">
        <v>177</v>
      </c>
      <c r="O1630" t="s">
        <v>17057</v>
      </c>
    </row>
    <row r="1631" spans="1:15" x14ac:dyDescent="0.2">
      <c r="A1631" t="s">
        <v>17058</v>
      </c>
      <c r="B1631" t="s">
        <v>2308</v>
      </c>
      <c r="C1631">
        <v>52.28</v>
      </c>
      <c r="D1631">
        <v>0</v>
      </c>
      <c r="E1631">
        <v>0</v>
      </c>
      <c r="F1631">
        <v>0</v>
      </c>
      <c r="G1631">
        <v>0</v>
      </c>
      <c r="H1631" s="45">
        <v>74877.53</v>
      </c>
      <c r="I1631" t="s">
        <v>15979</v>
      </c>
      <c r="J1631" t="s">
        <v>200</v>
      </c>
      <c r="K1631">
        <v>0</v>
      </c>
      <c r="L1631" s="83">
        <v>43236</v>
      </c>
      <c r="M1631">
        <v>0</v>
      </c>
      <c r="N1631">
        <v>655664100</v>
      </c>
      <c r="O1631">
        <v>2641827</v>
      </c>
    </row>
    <row r="1632" spans="1:15" x14ac:dyDescent="0.2">
      <c r="A1632" t="s">
        <v>17059</v>
      </c>
      <c r="B1632" t="s">
        <v>12524</v>
      </c>
      <c r="C1632">
        <v>26.25</v>
      </c>
      <c r="D1632">
        <v>0</v>
      </c>
      <c r="E1632">
        <v>0</v>
      </c>
      <c r="F1632">
        <v>0</v>
      </c>
      <c r="G1632">
        <v>0</v>
      </c>
      <c r="H1632" s="45">
        <v>-97318.54</v>
      </c>
      <c r="I1632" t="s">
        <v>15979</v>
      </c>
      <c r="J1632" t="s">
        <v>164</v>
      </c>
      <c r="K1632">
        <v>0</v>
      </c>
      <c r="L1632" s="83">
        <v>43236</v>
      </c>
      <c r="M1632">
        <v>0</v>
      </c>
      <c r="N1632">
        <v>488360207</v>
      </c>
      <c r="O1632">
        <v>2487612</v>
      </c>
    </row>
    <row r="1633" spans="1:15" x14ac:dyDescent="0.2">
      <c r="A1633" t="s">
        <v>17060</v>
      </c>
      <c r="B1633" t="s">
        <v>3714</v>
      </c>
      <c r="C1633">
        <v>127.5</v>
      </c>
      <c r="D1633">
        <v>0</v>
      </c>
      <c r="E1633">
        <v>0</v>
      </c>
      <c r="F1633">
        <v>0</v>
      </c>
      <c r="G1633">
        <v>0</v>
      </c>
      <c r="H1633" s="45">
        <v>37632.26</v>
      </c>
      <c r="I1633" t="s">
        <v>15979</v>
      </c>
      <c r="J1633" t="s">
        <v>200</v>
      </c>
      <c r="K1633">
        <v>0</v>
      </c>
      <c r="L1633" s="83">
        <v>43236</v>
      </c>
      <c r="M1633">
        <v>0</v>
      </c>
      <c r="N1633">
        <v>168905107</v>
      </c>
      <c r="O1633">
        <v>2106791</v>
      </c>
    </row>
    <row r="1634" spans="1:15" x14ac:dyDescent="0.2">
      <c r="A1634" t="s">
        <v>17061</v>
      </c>
      <c r="B1634" t="s">
        <v>7388</v>
      </c>
      <c r="C1634">
        <v>38.15</v>
      </c>
      <c r="D1634">
        <v>0</v>
      </c>
      <c r="E1634">
        <v>0</v>
      </c>
      <c r="F1634">
        <v>0</v>
      </c>
      <c r="G1634">
        <v>0</v>
      </c>
      <c r="H1634" s="45">
        <v>-26522.06</v>
      </c>
      <c r="I1634" t="s">
        <v>15979</v>
      </c>
      <c r="J1634" t="s">
        <v>190</v>
      </c>
      <c r="K1634">
        <v>0</v>
      </c>
      <c r="L1634" s="83">
        <v>43236</v>
      </c>
      <c r="M1634">
        <v>0</v>
      </c>
      <c r="N1634">
        <v>754212108</v>
      </c>
      <c r="O1634">
        <v>2725851</v>
      </c>
    </row>
    <row r="1635" spans="1:15" x14ac:dyDescent="0.2">
      <c r="A1635" t="s">
        <v>17062</v>
      </c>
      <c r="B1635" t="s">
        <v>1315</v>
      </c>
      <c r="C1635">
        <v>51.75</v>
      </c>
      <c r="D1635">
        <v>0</v>
      </c>
      <c r="E1635">
        <v>0</v>
      </c>
      <c r="F1635">
        <v>0</v>
      </c>
      <c r="G1635">
        <v>0</v>
      </c>
      <c r="H1635" s="45">
        <v>1947.62</v>
      </c>
      <c r="I1635" t="s">
        <v>15989</v>
      </c>
      <c r="J1635" t="s">
        <v>164</v>
      </c>
      <c r="K1635">
        <v>0</v>
      </c>
      <c r="L1635" s="83">
        <v>43236</v>
      </c>
      <c r="M1635">
        <v>0</v>
      </c>
      <c r="N1635" t="s">
        <v>1538</v>
      </c>
      <c r="O1635" t="s">
        <v>1539</v>
      </c>
    </row>
    <row r="1636" spans="1:15" x14ac:dyDescent="0.2">
      <c r="A1636" t="s">
        <v>17043</v>
      </c>
      <c r="B1636" t="s">
        <v>17044</v>
      </c>
      <c r="C1636">
        <v>29.91</v>
      </c>
      <c r="D1636">
        <v>0</v>
      </c>
      <c r="E1636">
        <v>0</v>
      </c>
      <c r="F1636">
        <v>0</v>
      </c>
      <c r="G1636">
        <v>0</v>
      </c>
      <c r="H1636" s="45">
        <v>-2145.19</v>
      </c>
      <c r="I1636" t="s">
        <v>7560</v>
      </c>
      <c r="J1636" t="s">
        <v>713</v>
      </c>
      <c r="K1636">
        <v>0</v>
      </c>
      <c r="L1636" s="83">
        <v>43235</v>
      </c>
      <c r="M1636">
        <v>0</v>
      </c>
      <c r="N1636" t="s">
        <v>17045</v>
      </c>
      <c r="O1636" t="s">
        <v>17046</v>
      </c>
    </row>
    <row r="1637" spans="1:15" x14ac:dyDescent="0.2">
      <c r="A1637" t="s">
        <v>17047</v>
      </c>
      <c r="B1637" t="s">
        <v>9814</v>
      </c>
      <c r="C1637">
        <v>38.83</v>
      </c>
      <c r="D1637">
        <v>0</v>
      </c>
      <c r="E1637">
        <v>0</v>
      </c>
      <c r="F1637">
        <v>0</v>
      </c>
      <c r="G1637">
        <v>0</v>
      </c>
      <c r="H1637" s="45">
        <v>-37872.400000000001</v>
      </c>
      <c r="I1637" t="s">
        <v>15989</v>
      </c>
      <c r="J1637" t="s">
        <v>164</v>
      </c>
      <c r="K1637">
        <v>0</v>
      </c>
      <c r="L1637" s="83">
        <v>43235</v>
      </c>
      <c r="M1637">
        <v>0</v>
      </c>
      <c r="N1637" t="s">
        <v>177</v>
      </c>
      <c r="O1637" t="s">
        <v>9838</v>
      </c>
    </row>
    <row r="1638" spans="1:15" x14ac:dyDescent="0.2">
      <c r="A1638" t="s">
        <v>17048</v>
      </c>
      <c r="B1638" t="s">
        <v>2583</v>
      </c>
      <c r="C1638">
        <v>35.81</v>
      </c>
      <c r="D1638">
        <v>0</v>
      </c>
      <c r="E1638">
        <v>0</v>
      </c>
      <c r="F1638">
        <v>0</v>
      </c>
      <c r="G1638">
        <v>0</v>
      </c>
      <c r="H1638" s="45">
        <v>-89930.41</v>
      </c>
      <c r="I1638" t="s">
        <v>15979</v>
      </c>
      <c r="J1638" t="s">
        <v>200</v>
      </c>
      <c r="K1638">
        <v>0</v>
      </c>
      <c r="L1638" s="83">
        <v>43235</v>
      </c>
      <c r="M1638">
        <v>0</v>
      </c>
      <c r="N1638" t="s">
        <v>2651</v>
      </c>
      <c r="O1638">
        <v>2345022</v>
      </c>
    </row>
    <row r="1639" spans="1:15" x14ac:dyDescent="0.2">
      <c r="A1639" t="s">
        <v>17049</v>
      </c>
      <c r="B1639" t="s">
        <v>1060</v>
      </c>
      <c r="C1639">
        <v>28.72</v>
      </c>
      <c r="D1639">
        <v>0</v>
      </c>
      <c r="E1639">
        <v>0</v>
      </c>
      <c r="F1639">
        <v>0</v>
      </c>
      <c r="G1639">
        <v>0</v>
      </c>
      <c r="H1639" s="45">
        <v>-2572.91</v>
      </c>
      <c r="I1639" t="s">
        <v>15989</v>
      </c>
      <c r="J1639" t="s">
        <v>190</v>
      </c>
      <c r="K1639">
        <v>0</v>
      </c>
      <c r="L1639" s="83">
        <v>43235</v>
      </c>
      <c r="M1639">
        <v>0</v>
      </c>
      <c r="N1639" t="s">
        <v>1146</v>
      </c>
      <c r="O1639" t="s">
        <v>8474</v>
      </c>
    </row>
    <row r="1640" spans="1:15" x14ac:dyDescent="0.2">
      <c r="A1640" t="s">
        <v>17050</v>
      </c>
      <c r="B1640" t="s">
        <v>1075</v>
      </c>
      <c r="C1640">
        <v>124.95</v>
      </c>
      <c r="D1640">
        <v>0</v>
      </c>
      <c r="E1640">
        <v>0</v>
      </c>
      <c r="F1640">
        <v>0</v>
      </c>
      <c r="G1640">
        <v>0</v>
      </c>
      <c r="H1640" s="45">
        <v>12235.68</v>
      </c>
      <c r="I1640" t="s">
        <v>15979</v>
      </c>
      <c r="J1640" t="s">
        <v>164</v>
      </c>
      <c r="K1640">
        <v>0</v>
      </c>
      <c r="L1640" s="83">
        <v>43235</v>
      </c>
      <c r="M1640">
        <v>0</v>
      </c>
      <c r="N1640">
        <v>874054109</v>
      </c>
      <c r="O1640">
        <v>2122117</v>
      </c>
    </row>
    <row r="1641" spans="1:15" x14ac:dyDescent="0.2">
      <c r="A1641" t="s">
        <v>17051</v>
      </c>
      <c r="B1641" t="s">
        <v>16040</v>
      </c>
      <c r="C1641">
        <v>0.75960000000000005</v>
      </c>
      <c r="D1641">
        <v>0</v>
      </c>
      <c r="E1641">
        <v>0</v>
      </c>
      <c r="F1641">
        <v>0</v>
      </c>
      <c r="G1641">
        <v>0</v>
      </c>
      <c r="H1641" s="45">
        <v>9368.84</v>
      </c>
      <c r="I1641" t="s">
        <v>210</v>
      </c>
      <c r="J1641" t="s">
        <v>687</v>
      </c>
      <c r="K1641">
        <v>0</v>
      </c>
      <c r="L1641" s="83">
        <v>43234</v>
      </c>
      <c r="M1641">
        <v>0</v>
      </c>
    </row>
    <row r="1642" spans="1:15" x14ac:dyDescent="0.2">
      <c r="A1642" t="s">
        <v>17052</v>
      </c>
      <c r="B1642" t="s">
        <v>17053</v>
      </c>
      <c r="C1642">
        <v>28.160133999999999</v>
      </c>
      <c r="D1642">
        <v>0</v>
      </c>
      <c r="E1642">
        <v>0</v>
      </c>
      <c r="F1642">
        <v>0</v>
      </c>
      <c r="G1642">
        <v>0</v>
      </c>
      <c r="H1642" s="45">
        <v>243396.16</v>
      </c>
      <c r="I1642" t="s">
        <v>210</v>
      </c>
      <c r="J1642" t="s">
        <v>200</v>
      </c>
      <c r="K1642">
        <v>0</v>
      </c>
      <c r="L1642" s="83">
        <v>43234</v>
      </c>
      <c r="M1642">
        <v>0</v>
      </c>
    </row>
    <row r="1643" spans="1:15" x14ac:dyDescent="0.2">
      <c r="A1643" t="s">
        <v>17054</v>
      </c>
      <c r="B1643" t="s">
        <v>17054</v>
      </c>
      <c r="C1643">
        <v>103.83</v>
      </c>
      <c r="D1643">
        <v>0</v>
      </c>
      <c r="E1643">
        <v>0</v>
      </c>
      <c r="F1643">
        <v>0</v>
      </c>
      <c r="G1643">
        <v>0</v>
      </c>
      <c r="H1643" s="45">
        <v>-2644.6</v>
      </c>
      <c r="I1643" t="s">
        <v>7560</v>
      </c>
      <c r="J1643" t="s">
        <v>713</v>
      </c>
      <c r="K1643">
        <v>0</v>
      </c>
      <c r="L1643" s="83">
        <v>43234</v>
      </c>
      <c r="M1643">
        <v>0</v>
      </c>
    </row>
    <row r="1644" spans="1:15" x14ac:dyDescent="0.2">
      <c r="A1644" t="s">
        <v>17019</v>
      </c>
      <c r="B1644" t="s">
        <v>1698</v>
      </c>
      <c r="C1644">
        <v>46.94</v>
      </c>
      <c r="D1644">
        <v>0</v>
      </c>
      <c r="E1644">
        <v>0</v>
      </c>
      <c r="F1644">
        <v>0</v>
      </c>
      <c r="G1644">
        <v>0</v>
      </c>
      <c r="H1644" s="45">
        <v>14622.66</v>
      </c>
      <c r="I1644" t="s">
        <v>15989</v>
      </c>
      <c r="J1644" t="s">
        <v>164</v>
      </c>
      <c r="K1644">
        <v>0</v>
      </c>
      <c r="L1644" s="83">
        <v>43231</v>
      </c>
      <c r="M1644">
        <v>0</v>
      </c>
      <c r="N1644">
        <v>985817105</v>
      </c>
      <c r="O1644" t="s">
        <v>1742</v>
      </c>
    </row>
    <row r="1645" spans="1:15" x14ac:dyDescent="0.2">
      <c r="A1645" t="s">
        <v>17020</v>
      </c>
      <c r="B1645" t="s">
        <v>293</v>
      </c>
      <c r="C1645">
        <v>100.93</v>
      </c>
      <c r="D1645">
        <v>0</v>
      </c>
      <c r="E1645">
        <v>0</v>
      </c>
      <c r="F1645">
        <v>0</v>
      </c>
      <c r="G1645">
        <v>0</v>
      </c>
      <c r="H1645" s="45">
        <v>7115.92</v>
      </c>
      <c r="I1645" t="s">
        <v>15989</v>
      </c>
      <c r="J1645" t="s">
        <v>186</v>
      </c>
      <c r="K1645">
        <v>0</v>
      </c>
      <c r="L1645" s="83">
        <v>43231</v>
      </c>
      <c r="M1645">
        <v>0</v>
      </c>
      <c r="N1645">
        <v>981419104</v>
      </c>
      <c r="O1645">
        <v>2981181</v>
      </c>
    </row>
    <row r="1646" spans="1:15" x14ac:dyDescent="0.2">
      <c r="A1646" t="s">
        <v>17021</v>
      </c>
      <c r="B1646" t="s">
        <v>15402</v>
      </c>
      <c r="C1646">
        <v>133</v>
      </c>
      <c r="D1646">
        <v>0</v>
      </c>
      <c r="E1646">
        <v>0</v>
      </c>
      <c r="F1646">
        <v>0</v>
      </c>
      <c r="G1646">
        <v>0</v>
      </c>
      <c r="H1646" s="45">
        <v>-26087.69</v>
      </c>
      <c r="I1646" t="s">
        <v>15989</v>
      </c>
      <c r="J1646" t="s">
        <v>164</v>
      </c>
      <c r="K1646">
        <v>0</v>
      </c>
      <c r="L1646" s="83">
        <v>43231</v>
      </c>
      <c r="M1646">
        <v>0</v>
      </c>
      <c r="N1646" t="s">
        <v>15473</v>
      </c>
      <c r="O1646" t="s">
        <v>15474</v>
      </c>
    </row>
    <row r="1647" spans="1:15" x14ac:dyDescent="0.2">
      <c r="A1647" t="s">
        <v>17022</v>
      </c>
      <c r="B1647" t="s">
        <v>263</v>
      </c>
      <c r="C1647">
        <v>20.5</v>
      </c>
      <c r="D1647">
        <v>0</v>
      </c>
      <c r="E1647">
        <v>0</v>
      </c>
      <c r="F1647">
        <v>0</v>
      </c>
      <c r="G1647">
        <v>0</v>
      </c>
      <c r="H1647" s="45">
        <v>25550.12</v>
      </c>
      <c r="I1647" t="s">
        <v>15989</v>
      </c>
      <c r="J1647" t="s">
        <v>190</v>
      </c>
      <c r="K1647">
        <v>0</v>
      </c>
      <c r="L1647" s="83">
        <v>43231</v>
      </c>
      <c r="M1647">
        <v>0</v>
      </c>
      <c r="N1647">
        <v>896818101</v>
      </c>
      <c r="O1647">
        <v>2893071</v>
      </c>
    </row>
    <row r="1648" spans="1:15" x14ac:dyDescent="0.2">
      <c r="A1648" t="s">
        <v>17023</v>
      </c>
      <c r="B1648" t="s">
        <v>1323</v>
      </c>
      <c r="C1648">
        <v>19.440000000000001</v>
      </c>
      <c r="D1648">
        <v>0</v>
      </c>
      <c r="E1648">
        <v>0</v>
      </c>
      <c r="F1648">
        <v>0</v>
      </c>
      <c r="G1648">
        <v>0</v>
      </c>
      <c r="H1648" s="45">
        <v>-45257.05</v>
      </c>
      <c r="I1648" t="s">
        <v>15989</v>
      </c>
      <c r="J1648" t="s">
        <v>164</v>
      </c>
      <c r="K1648">
        <v>0</v>
      </c>
      <c r="L1648" s="83">
        <v>43231</v>
      </c>
      <c r="M1648">
        <v>0</v>
      </c>
      <c r="N1648">
        <v>871503108</v>
      </c>
      <c r="O1648">
        <v>2861078</v>
      </c>
    </row>
    <row r="1649" spans="1:15" x14ac:dyDescent="0.2">
      <c r="A1649" t="s">
        <v>17024</v>
      </c>
      <c r="B1649" t="s">
        <v>2844</v>
      </c>
      <c r="C1649">
        <v>59.375</v>
      </c>
      <c r="D1649">
        <v>0</v>
      </c>
      <c r="E1649">
        <v>0</v>
      </c>
      <c r="F1649">
        <v>0</v>
      </c>
      <c r="G1649">
        <v>0</v>
      </c>
      <c r="H1649" s="45">
        <v>50117.66</v>
      </c>
      <c r="I1649" t="s">
        <v>15989</v>
      </c>
      <c r="J1649" t="s">
        <v>164</v>
      </c>
      <c r="K1649">
        <v>0</v>
      </c>
      <c r="L1649" s="83">
        <v>43231</v>
      </c>
      <c r="M1649">
        <v>0</v>
      </c>
      <c r="N1649">
        <v>705573103</v>
      </c>
      <c r="O1649">
        <v>2675860</v>
      </c>
    </row>
    <row r="1650" spans="1:15" x14ac:dyDescent="0.2">
      <c r="A1650" t="s">
        <v>17025</v>
      </c>
      <c r="B1650" t="s">
        <v>5647</v>
      </c>
      <c r="C1650">
        <v>91.02</v>
      </c>
      <c r="D1650">
        <v>0</v>
      </c>
      <c r="E1650">
        <v>0</v>
      </c>
      <c r="F1650">
        <v>0</v>
      </c>
      <c r="G1650">
        <v>0</v>
      </c>
      <c r="H1650" s="45">
        <v>-6753.43</v>
      </c>
      <c r="I1650" t="s">
        <v>15989</v>
      </c>
      <c r="J1650" t="s">
        <v>186</v>
      </c>
      <c r="K1650">
        <v>0</v>
      </c>
      <c r="L1650" s="83">
        <v>43231</v>
      </c>
      <c r="M1650">
        <v>0</v>
      </c>
      <c r="N1650">
        <v>313148306</v>
      </c>
      <c r="O1650">
        <v>2363381</v>
      </c>
    </row>
    <row r="1651" spans="1:15" x14ac:dyDescent="0.2">
      <c r="A1651" t="s">
        <v>17026</v>
      </c>
      <c r="B1651" t="s">
        <v>5384</v>
      </c>
      <c r="C1651">
        <v>79.385000000000005</v>
      </c>
      <c r="D1651">
        <v>0</v>
      </c>
      <c r="E1651">
        <v>0</v>
      </c>
      <c r="F1651">
        <v>0</v>
      </c>
      <c r="G1651">
        <v>0</v>
      </c>
      <c r="H1651" s="45">
        <v>15126.04</v>
      </c>
      <c r="I1651" t="s">
        <v>15989</v>
      </c>
      <c r="J1651" t="s">
        <v>169</v>
      </c>
      <c r="K1651">
        <v>0</v>
      </c>
      <c r="L1651" s="83">
        <v>43231</v>
      </c>
      <c r="M1651">
        <v>0</v>
      </c>
      <c r="N1651">
        <v>269796108</v>
      </c>
      <c r="O1651" t="s">
        <v>5470</v>
      </c>
    </row>
    <row r="1652" spans="1:15" x14ac:dyDescent="0.2">
      <c r="A1652" t="s">
        <v>17027</v>
      </c>
      <c r="B1652" t="s">
        <v>13952</v>
      </c>
      <c r="C1652">
        <v>17.25</v>
      </c>
      <c r="D1652">
        <v>0</v>
      </c>
      <c r="E1652">
        <v>0</v>
      </c>
      <c r="F1652">
        <v>0</v>
      </c>
      <c r="G1652">
        <v>0</v>
      </c>
      <c r="H1652" s="45">
        <v>-21942.75</v>
      </c>
      <c r="I1652" t="s">
        <v>15989</v>
      </c>
      <c r="J1652" t="s">
        <v>169</v>
      </c>
      <c r="K1652">
        <v>0</v>
      </c>
      <c r="L1652" s="83">
        <v>43231</v>
      </c>
      <c r="M1652">
        <v>0</v>
      </c>
      <c r="N1652" t="s">
        <v>13998</v>
      </c>
      <c r="O1652">
        <v>2975098</v>
      </c>
    </row>
    <row r="1653" spans="1:15" x14ac:dyDescent="0.2">
      <c r="A1653" t="s">
        <v>17028</v>
      </c>
      <c r="B1653" t="s">
        <v>844</v>
      </c>
      <c r="C1653">
        <v>21.11</v>
      </c>
      <c r="D1653">
        <v>0</v>
      </c>
      <c r="E1653">
        <v>0</v>
      </c>
      <c r="F1653">
        <v>0</v>
      </c>
      <c r="G1653">
        <v>0</v>
      </c>
      <c r="H1653" s="45">
        <v>48526.17</v>
      </c>
      <c r="I1653" t="s">
        <v>15979</v>
      </c>
      <c r="J1653" t="s">
        <v>164</v>
      </c>
      <c r="K1653">
        <v>0</v>
      </c>
      <c r="L1653" s="83">
        <v>43231</v>
      </c>
      <c r="M1653">
        <v>0</v>
      </c>
      <c r="N1653" t="s">
        <v>177</v>
      </c>
      <c r="O1653" t="s">
        <v>1366</v>
      </c>
    </row>
    <row r="1654" spans="1:15" x14ac:dyDescent="0.2">
      <c r="A1654" t="s">
        <v>17029</v>
      </c>
      <c r="B1654" t="s">
        <v>2604</v>
      </c>
      <c r="C1654">
        <v>31.7</v>
      </c>
      <c r="D1654">
        <v>0</v>
      </c>
      <c r="E1654">
        <v>0</v>
      </c>
      <c r="F1654">
        <v>0</v>
      </c>
      <c r="G1654">
        <v>0</v>
      </c>
      <c r="H1654" s="45">
        <v>-25588.2</v>
      </c>
      <c r="I1654" t="s">
        <v>15989</v>
      </c>
      <c r="J1654" t="s">
        <v>169</v>
      </c>
      <c r="K1654">
        <v>0</v>
      </c>
      <c r="L1654" s="83">
        <v>43231</v>
      </c>
      <c r="M1654">
        <v>0</v>
      </c>
      <c r="N1654">
        <v>427746102</v>
      </c>
      <c r="O1654" t="s">
        <v>2645</v>
      </c>
    </row>
    <row r="1655" spans="1:15" x14ac:dyDescent="0.2">
      <c r="A1655" t="s">
        <v>17030</v>
      </c>
      <c r="B1655" t="s">
        <v>8380</v>
      </c>
      <c r="C1655">
        <v>125.45</v>
      </c>
      <c r="D1655">
        <v>0</v>
      </c>
      <c r="E1655">
        <v>0</v>
      </c>
      <c r="F1655">
        <v>0</v>
      </c>
      <c r="G1655">
        <v>0</v>
      </c>
      <c r="H1655" s="45">
        <v>53976.45</v>
      </c>
      <c r="I1655" t="s">
        <v>15989</v>
      </c>
      <c r="J1655" t="s">
        <v>164</v>
      </c>
      <c r="K1655">
        <v>0</v>
      </c>
      <c r="L1655" s="83">
        <v>43231</v>
      </c>
      <c r="M1655">
        <v>0</v>
      </c>
      <c r="N1655">
        <v>443573100</v>
      </c>
      <c r="O1655" t="s">
        <v>8451</v>
      </c>
    </row>
    <row r="1656" spans="1:15" x14ac:dyDescent="0.2">
      <c r="A1656" t="s">
        <v>17031</v>
      </c>
      <c r="B1656" t="s">
        <v>2395</v>
      </c>
      <c r="C1656">
        <v>63.024999999999999</v>
      </c>
      <c r="D1656">
        <v>0</v>
      </c>
      <c r="E1656">
        <v>0</v>
      </c>
      <c r="F1656">
        <v>0</v>
      </c>
      <c r="G1656">
        <v>0</v>
      </c>
      <c r="H1656" s="45">
        <v>-44576.1</v>
      </c>
      <c r="I1656" t="s">
        <v>15979</v>
      </c>
      <c r="J1656" t="s">
        <v>164</v>
      </c>
      <c r="K1656">
        <v>0</v>
      </c>
      <c r="L1656" s="83">
        <v>43231</v>
      </c>
      <c r="M1656">
        <v>0</v>
      </c>
      <c r="N1656">
        <v>465741106</v>
      </c>
      <c r="O1656">
        <v>2471949</v>
      </c>
    </row>
    <row r="1657" spans="1:15" x14ac:dyDescent="0.2">
      <c r="A1657" t="s">
        <v>17032</v>
      </c>
      <c r="B1657" t="s">
        <v>4650</v>
      </c>
      <c r="C1657">
        <v>49.1</v>
      </c>
      <c r="D1657">
        <v>0</v>
      </c>
      <c r="E1657">
        <v>0</v>
      </c>
      <c r="F1657">
        <v>0</v>
      </c>
      <c r="G1657">
        <v>0</v>
      </c>
      <c r="H1657" s="45">
        <v>1934.59</v>
      </c>
      <c r="I1657" t="s">
        <v>15989</v>
      </c>
      <c r="J1657" t="s">
        <v>200</v>
      </c>
      <c r="K1657">
        <v>0</v>
      </c>
      <c r="L1657" s="83">
        <v>43231</v>
      </c>
      <c r="M1657">
        <v>0</v>
      </c>
      <c r="N1657">
        <v>589433101</v>
      </c>
      <c r="O1657">
        <v>2578516</v>
      </c>
    </row>
    <row r="1658" spans="1:15" x14ac:dyDescent="0.2">
      <c r="A1658" t="s">
        <v>17033</v>
      </c>
      <c r="B1658" t="s">
        <v>9814</v>
      </c>
      <c r="C1658">
        <v>38.83</v>
      </c>
      <c r="D1658">
        <v>0</v>
      </c>
      <c r="E1658">
        <v>0</v>
      </c>
      <c r="F1658">
        <v>0</v>
      </c>
      <c r="G1658">
        <v>0</v>
      </c>
      <c r="H1658" s="45">
        <v>-11647.27</v>
      </c>
      <c r="I1658" t="s">
        <v>15979</v>
      </c>
      <c r="J1658" t="s">
        <v>164</v>
      </c>
      <c r="K1658">
        <v>0</v>
      </c>
      <c r="L1658" s="83">
        <v>43231</v>
      </c>
      <c r="M1658">
        <v>0</v>
      </c>
      <c r="N1658" t="s">
        <v>177</v>
      </c>
      <c r="O1658" t="s">
        <v>9838</v>
      </c>
    </row>
    <row r="1659" spans="1:15" x14ac:dyDescent="0.2">
      <c r="A1659" t="s">
        <v>17034</v>
      </c>
      <c r="B1659" t="s">
        <v>5114</v>
      </c>
      <c r="C1659">
        <v>83.4</v>
      </c>
      <c r="D1659">
        <v>0</v>
      </c>
      <c r="E1659">
        <v>0</v>
      </c>
      <c r="F1659">
        <v>0</v>
      </c>
      <c r="G1659">
        <v>0</v>
      </c>
      <c r="H1659" s="45">
        <v>-22056.75</v>
      </c>
      <c r="I1659" t="s">
        <v>15989</v>
      </c>
      <c r="J1659" t="s">
        <v>169</v>
      </c>
      <c r="K1659">
        <v>0</v>
      </c>
      <c r="L1659" s="83">
        <v>43231</v>
      </c>
      <c r="M1659">
        <v>0</v>
      </c>
      <c r="N1659">
        <v>640268108</v>
      </c>
      <c r="O1659">
        <v>2454445</v>
      </c>
    </row>
    <row r="1660" spans="1:15" x14ac:dyDescent="0.2">
      <c r="A1660" t="s">
        <v>17035</v>
      </c>
      <c r="B1660" t="s">
        <v>14921</v>
      </c>
      <c r="C1660">
        <v>15.21</v>
      </c>
      <c r="D1660">
        <v>0</v>
      </c>
      <c r="E1660">
        <v>0</v>
      </c>
      <c r="F1660">
        <v>0</v>
      </c>
      <c r="G1660">
        <v>0</v>
      </c>
      <c r="H1660" s="45">
        <v>-5913.34</v>
      </c>
      <c r="I1660" t="s">
        <v>15989</v>
      </c>
      <c r="J1660" t="s">
        <v>200</v>
      </c>
      <c r="K1660">
        <v>0</v>
      </c>
      <c r="L1660" s="83">
        <v>43231</v>
      </c>
      <c r="M1660">
        <v>0</v>
      </c>
      <c r="N1660" t="s">
        <v>14956</v>
      </c>
      <c r="O1660" t="s">
        <v>14957</v>
      </c>
    </row>
    <row r="1661" spans="1:15" x14ac:dyDescent="0.2">
      <c r="A1661" t="s">
        <v>17036</v>
      </c>
      <c r="B1661" t="s">
        <v>5590</v>
      </c>
      <c r="C1661">
        <v>18.774999999999999</v>
      </c>
      <c r="D1661">
        <v>0</v>
      </c>
      <c r="E1661">
        <v>0</v>
      </c>
      <c r="F1661">
        <v>0</v>
      </c>
      <c r="G1661">
        <v>0</v>
      </c>
      <c r="H1661" s="45">
        <v>2987.51</v>
      </c>
      <c r="I1661" t="s">
        <v>15989</v>
      </c>
      <c r="J1661" t="s">
        <v>822</v>
      </c>
      <c r="K1661">
        <v>0</v>
      </c>
      <c r="L1661" s="83">
        <v>43231</v>
      </c>
      <c r="M1661">
        <v>0</v>
      </c>
      <c r="N1661" t="s">
        <v>5632</v>
      </c>
      <c r="O1661" t="s">
        <v>5633</v>
      </c>
    </row>
    <row r="1662" spans="1:15" x14ac:dyDescent="0.2">
      <c r="A1662" t="s">
        <v>17037</v>
      </c>
      <c r="B1662" t="s">
        <v>3175</v>
      </c>
      <c r="C1662">
        <v>20.93</v>
      </c>
      <c r="D1662">
        <v>0</v>
      </c>
      <c r="E1662">
        <v>0</v>
      </c>
      <c r="F1662">
        <v>0</v>
      </c>
      <c r="G1662">
        <v>0</v>
      </c>
      <c r="H1662" s="45">
        <v>-13218.63</v>
      </c>
      <c r="I1662" t="s">
        <v>15989</v>
      </c>
      <c r="J1662" t="s">
        <v>169</v>
      </c>
      <c r="K1662">
        <v>0</v>
      </c>
      <c r="L1662" s="83">
        <v>43231</v>
      </c>
      <c r="M1662">
        <v>0</v>
      </c>
      <c r="N1662">
        <v>750469207</v>
      </c>
      <c r="O1662" t="s">
        <v>3336</v>
      </c>
    </row>
    <row r="1663" spans="1:15" x14ac:dyDescent="0.2">
      <c r="A1663" t="s">
        <v>17038</v>
      </c>
      <c r="B1663" t="s">
        <v>2697</v>
      </c>
      <c r="C1663">
        <v>51.07</v>
      </c>
      <c r="D1663">
        <v>0</v>
      </c>
      <c r="E1663">
        <v>0</v>
      </c>
      <c r="F1663">
        <v>0</v>
      </c>
      <c r="G1663">
        <v>0</v>
      </c>
      <c r="H1663" s="45">
        <v>15669.71</v>
      </c>
      <c r="I1663" t="s">
        <v>15989</v>
      </c>
      <c r="J1663" t="s">
        <v>164</v>
      </c>
      <c r="K1663">
        <v>0</v>
      </c>
      <c r="L1663" s="83">
        <v>43231</v>
      </c>
      <c r="M1663">
        <v>0</v>
      </c>
      <c r="N1663">
        <v>278768106</v>
      </c>
      <c r="O1663" t="s">
        <v>2790</v>
      </c>
    </row>
    <row r="1664" spans="1:15" x14ac:dyDescent="0.2">
      <c r="A1664" t="s">
        <v>17039</v>
      </c>
      <c r="B1664" t="s">
        <v>13708</v>
      </c>
      <c r="C1664">
        <v>17.7</v>
      </c>
      <c r="D1664">
        <v>0</v>
      </c>
      <c r="E1664">
        <v>0</v>
      </c>
      <c r="F1664">
        <v>0</v>
      </c>
      <c r="G1664">
        <v>0</v>
      </c>
      <c r="H1664" s="45">
        <v>99973.86</v>
      </c>
      <c r="I1664" t="s">
        <v>15989</v>
      </c>
      <c r="J1664" t="s">
        <v>169</v>
      </c>
      <c r="K1664">
        <v>0</v>
      </c>
      <c r="L1664" s="83">
        <v>43231</v>
      </c>
      <c r="M1664">
        <v>0</v>
      </c>
      <c r="N1664" t="s">
        <v>13816</v>
      </c>
      <c r="O1664" t="s">
        <v>13817</v>
      </c>
    </row>
    <row r="1665" spans="1:15" x14ac:dyDescent="0.2">
      <c r="A1665" t="s">
        <v>17040</v>
      </c>
      <c r="B1665" t="s">
        <v>17018</v>
      </c>
      <c r="C1665">
        <v>81.7</v>
      </c>
      <c r="D1665">
        <v>0</v>
      </c>
      <c r="E1665">
        <v>0</v>
      </c>
      <c r="F1665">
        <v>0</v>
      </c>
      <c r="G1665">
        <v>0</v>
      </c>
      <c r="H1665">
        <v>-570.76</v>
      </c>
      <c r="I1665" t="s">
        <v>15989</v>
      </c>
      <c r="J1665" t="s">
        <v>164</v>
      </c>
      <c r="K1665">
        <v>0</v>
      </c>
      <c r="L1665" s="83">
        <v>43231</v>
      </c>
      <c r="M1665">
        <v>0</v>
      </c>
      <c r="N1665">
        <v>981558109</v>
      </c>
      <c r="O1665" t="s">
        <v>17041</v>
      </c>
    </row>
    <row r="1666" spans="1:15" x14ac:dyDescent="0.2">
      <c r="A1666" t="s">
        <v>17042</v>
      </c>
      <c r="B1666" t="s">
        <v>3403</v>
      </c>
      <c r="C1666">
        <v>16.2</v>
      </c>
      <c r="D1666">
        <v>0</v>
      </c>
      <c r="E1666">
        <v>0</v>
      </c>
      <c r="F1666">
        <v>0</v>
      </c>
      <c r="G1666">
        <v>0</v>
      </c>
      <c r="H1666" s="45">
        <v>-18634.7</v>
      </c>
      <c r="I1666" t="s">
        <v>15989</v>
      </c>
      <c r="J1666" t="s">
        <v>169</v>
      </c>
      <c r="K1666">
        <v>0</v>
      </c>
      <c r="L1666" s="83">
        <v>43231</v>
      </c>
      <c r="M1666">
        <v>0</v>
      </c>
      <c r="N1666" t="s">
        <v>3475</v>
      </c>
      <c r="O1666" t="s">
        <v>3476</v>
      </c>
    </row>
    <row r="1667" spans="1:15" x14ac:dyDescent="0.2">
      <c r="A1667" t="s">
        <v>16982</v>
      </c>
      <c r="B1667" t="s">
        <v>15748</v>
      </c>
      <c r="C1667">
        <v>19.704999999999998</v>
      </c>
      <c r="D1667">
        <v>0</v>
      </c>
      <c r="E1667">
        <v>0</v>
      </c>
      <c r="F1667">
        <v>0</v>
      </c>
      <c r="G1667">
        <v>0</v>
      </c>
      <c r="H1667" s="45">
        <v>26734.49</v>
      </c>
      <c r="I1667" t="s">
        <v>15989</v>
      </c>
      <c r="J1667" t="s">
        <v>182</v>
      </c>
      <c r="K1667">
        <v>0</v>
      </c>
      <c r="L1667" s="83">
        <v>43230</v>
      </c>
      <c r="M1667">
        <v>0</v>
      </c>
      <c r="N1667" t="s">
        <v>15760</v>
      </c>
      <c r="O1667" t="s">
        <v>15761</v>
      </c>
    </row>
    <row r="1668" spans="1:15" x14ac:dyDescent="0.2">
      <c r="A1668" t="s">
        <v>16983</v>
      </c>
      <c r="B1668" t="s">
        <v>4941</v>
      </c>
      <c r="C1668">
        <v>19.850000000000001</v>
      </c>
      <c r="D1668">
        <v>0</v>
      </c>
      <c r="E1668">
        <v>0</v>
      </c>
      <c r="F1668">
        <v>0</v>
      </c>
      <c r="G1668">
        <v>0</v>
      </c>
      <c r="H1668" s="45">
        <v>-15848.49</v>
      </c>
      <c r="I1668" t="s">
        <v>15989</v>
      </c>
      <c r="J1668" t="s">
        <v>190</v>
      </c>
      <c r="K1668">
        <v>0</v>
      </c>
      <c r="L1668" s="83">
        <v>43230</v>
      </c>
      <c r="M1668">
        <v>0</v>
      </c>
      <c r="N1668">
        <v>901109108</v>
      </c>
      <c r="O1668">
        <v>2681760</v>
      </c>
    </row>
    <row r="1669" spans="1:15" x14ac:dyDescent="0.2">
      <c r="A1669" t="s">
        <v>16984</v>
      </c>
      <c r="B1669" t="s">
        <v>8494</v>
      </c>
      <c r="C1669">
        <v>54.825000000000003</v>
      </c>
      <c r="D1669">
        <v>0</v>
      </c>
      <c r="E1669">
        <v>0</v>
      </c>
      <c r="F1669">
        <v>0</v>
      </c>
      <c r="G1669">
        <v>0</v>
      </c>
      <c r="H1669" s="45">
        <v>-9950.0300000000007</v>
      </c>
      <c r="I1669" t="s">
        <v>15989</v>
      </c>
      <c r="J1669" t="s">
        <v>164</v>
      </c>
      <c r="K1669">
        <v>0</v>
      </c>
      <c r="L1669" s="83">
        <v>43230</v>
      </c>
      <c r="M1669">
        <v>0</v>
      </c>
      <c r="N1669">
        <v>898697206</v>
      </c>
      <c r="O1669" t="s">
        <v>8609</v>
      </c>
    </row>
    <row r="1670" spans="1:15" x14ac:dyDescent="0.2">
      <c r="A1670" t="s">
        <v>16985</v>
      </c>
      <c r="B1670" t="s">
        <v>16828</v>
      </c>
      <c r="C1670">
        <v>52.6</v>
      </c>
      <c r="D1670">
        <v>0</v>
      </c>
      <c r="E1670">
        <v>0</v>
      </c>
      <c r="F1670">
        <v>0</v>
      </c>
      <c r="G1670">
        <v>0</v>
      </c>
      <c r="H1670" s="45">
        <v>-54673.53</v>
      </c>
      <c r="I1670" t="s">
        <v>15989</v>
      </c>
      <c r="J1670" t="s">
        <v>169</v>
      </c>
      <c r="K1670">
        <v>0</v>
      </c>
      <c r="L1670" s="83">
        <v>43230</v>
      </c>
      <c r="M1670">
        <v>0</v>
      </c>
      <c r="N1670" t="s">
        <v>16878</v>
      </c>
      <c r="O1670" t="s">
        <v>16879</v>
      </c>
    </row>
    <row r="1671" spans="1:15" x14ac:dyDescent="0.2">
      <c r="A1671" t="s">
        <v>16986</v>
      </c>
      <c r="B1671" t="s">
        <v>3400</v>
      </c>
      <c r="C1671">
        <v>70.19</v>
      </c>
      <c r="D1671">
        <v>0</v>
      </c>
      <c r="E1671">
        <v>0</v>
      </c>
      <c r="F1671">
        <v>0</v>
      </c>
      <c r="G1671">
        <v>0</v>
      </c>
      <c r="H1671" s="45">
        <v>-3169.4</v>
      </c>
      <c r="I1671" t="s">
        <v>15989</v>
      </c>
      <c r="J1671" t="s">
        <v>164</v>
      </c>
      <c r="K1671">
        <v>0</v>
      </c>
      <c r="L1671" s="83">
        <v>43230</v>
      </c>
      <c r="M1671">
        <v>0</v>
      </c>
      <c r="N1671" t="s">
        <v>177</v>
      </c>
      <c r="O1671">
        <v>2579230</v>
      </c>
    </row>
    <row r="1672" spans="1:15" x14ac:dyDescent="0.2">
      <c r="A1672" t="s">
        <v>16987</v>
      </c>
      <c r="B1672" t="s">
        <v>5388</v>
      </c>
      <c r="C1672">
        <v>46.95</v>
      </c>
      <c r="D1672">
        <v>0</v>
      </c>
      <c r="E1672">
        <v>0</v>
      </c>
      <c r="F1672">
        <v>0</v>
      </c>
      <c r="G1672">
        <v>0</v>
      </c>
      <c r="H1672" s="45">
        <v>-28537.439999999999</v>
      </c>
      <c r="I1672" t="s">
        <v>15989</v>
      </c>
      <c r="J1672" t="s">
        <v>164</v>
      </c>
      <c r="K1672">
        <v>0</v>
      </c>
      <c r="L1672" s="83">
        <v>43230</v>
      </c>
      <c r="M1672">
        <v>0</v>
      </c>
      <c r="N1672" t="s">
        <v>5520</v>
      </c>
      <c r="O1672" t="s">
        <v>5521</v>
      </c>
    </row>
    <row r="1673" spans="1:15" x14ac:dyDescent="0.2">
      <c r="A1673" t="s">
        <v>16988</v>
      </c>
      <c r="B1673" t="s">
        <v>3191</v>
      </c>
      <c r="C1673">
        <v>36.200000000000003</v>
      </c>
      <c r="D1673">
        <v>0</v>
      </c>
      <c r="E1673">
        <v>0</v>
      </c>
      <c r="F1673">
        <v>0</v>
      </c>
      <c r="G1673">
        <v>0</v>
      </c>
      <c r="H1673" s="45">
        <v>-2493.9299999999998</v>
      </c>
      <c r="I1673" t="s">
        <v>15989</v>
      </c>
      <c r="J1673" t="s">
        <v>186</v>
      </c>
      <c r="K1673">
        <v>0</v>
      </c>
      <c r="L1673" s="83">
        <v>43230</v>
      </c>
      <c r="M1673">
        <v>0</v>
      </c>
      <c r="N1673" t="s">
        <v>3327</v>
      </c>
      <c r="O1673" t="s">
        <v>3328</v>
      </c>
    </row>
    <row r="1674" spans="1:15" x14ac:dyDescent="0.2">
      <c r="A1674" t="s">
        <v>16989</v>
      </c>
      <c r="B1674" t="s">
        <v>3178</v>
      </c>
      <c r="C1674">
        <v>358.86</v>
      </c>
      <c r="D1674">
        <v>0</v>
      </c>
      <c r="E1674">
        <v>0</v>
      </c>
      <c r="F1674">
        <v>0</v>
      </c>
      <c r="G1674">
        <v>0</v>
      </c>
      <c r="H1674" s="45">
        <v>26468.86</v>
      </c>
      <c r="I1674" t="s">
        <v>15989</v>
      </c>
      <c r="J1674" t="s">
        <v>164</v>
      </c>
      <c r="K1674">
        <v>0</v>
      </c>
      <c r="L1674" s="83">
        <v>43230</v>
      </c>
      <c r="M1674">
        <v>0</v>
      </c>
      <c r="N1674" t="s">
        <v>3312</v>
      </c>
      <c r="O1674" t="s">
        <v>3313</v>
      </c>
    </row>
    <row r="1675" spans="1:15" x14ac:dyDescent="0.2">
      <c r="A1675" t="s">
        <v>16990</v>
      </c>
      <c r="B1675" t="s">
        <v>11482</v>
      </c>
      <c r="C1675">
        <v>50.94</v>
      </c>
      <c r="D1675">
        <v>0</v>
      </c>
      <c r="E1675">
        <v>0</v>
      </c>
      <c r="F1675">
        <v>0</v>
      </c>
      <c r="G1675">
        <v>0</v>
      </c>
      <c r="H1675" s="45">
        <v>-5123.1899999999996</v>
      </c>
      <c r="I1675" t="s">
        <v>15989</v>
      </c>
      <c r="J1675" t="s">
        <v>190</v>
      </c>
      <c r="K1675">
        <v>0</v>
      </c>
      <c r="L1675" s="83">
        <v>43230</v>
      </c>
      <c r="M1675">
        <v>0</v>
      </c>
      <c r="N1675" t="s">
        <v>11501</v>
      </c>
      <c r="O1675" t="s">
        <v>11502</v>
      </c>
    </row>
    <row r="1676" spans="1:15" x14ac:dyDescent="0.2">
      <c r="A1676" t="s">
        <v>16991</v>
      </c>
      <c r="B1676" t="s">
        <v>15889</v>
      </c>
      <c r="C1676">
        <v>25.95</v>
      </c>
      <c r="D1676">
        <v>0</v>
      </c>
      <c r="E1676">
        <v>0</v>
      </c>
      <c r="F1676">
        <v>0</v>
      </c>
      <c r="G1676">
        <v>0</v>
      </c>
      <c r="H1676" s="45">
        <v>2308.77</v>
      </c>
      <c r="I1676" t="s">
        <v>15989</v>
      </c>
      <c r="J1676" t="s">
        <v>200</v>
      </c>
      <c r="K1676">
        <v>0</v>
      </c>
      <c r="L1676" s="83">
        <v>43230</v>
      </c>
      <c r="M1676">
        <v>0</v>
      </c>
      <c r="N1676">
        <v>381013101</v>
      </c>
      <c r="O1676" t="s">
        <v>15898</v>
      </c>
    </row>
    <row r="1677" spans="1:15" x14ac:dyDescent="0.2">
      <c r="A1677" t="s">
        <v>16992</v>
      </c>
      <c r="B1677" t="s">
        <v>1659</v>
      </c>
      <c r="C1677">
        <v>20.975000000000001</v>
      </c>
      <c r="D1677">
        <v>0</v>
      </c>
      <c r="E1677">
        <v>0</v>
      </c>
      <c r="F1677">
        <v>0</v>
      </c>
      <c r="G1677">
        <v>0</v>
      </c>
      <c r="H1677">
        <v>-634.5</v>
      </c>
      <c r="I1677" t="s">
        <v>15989</v>
      </c>
      <c r="J1677" t="s">
        <v>448</v>
      </c>
      <c r="K1677">
        <v>0</v>
      </c>
      <c r="L1677" s="83">
        <v>43230</v>
      </c>
      <c r="M1677">
        <v>0</v>
      </c>
      <c r="N1677">
        <v>156700106</v>
      </c>
      <c r="O1677">
        <v>2185046</v>
      </c>
    </row>
    <row r="1678" spans="1:15" x14ac:dyDescent="0.2">
      <c r="A1678" t="s">
        <v>16993</v>
      </c>
      <c r="B1678" t="s">
        <v>15195</v>
      </c>
      <c r="C1678">
        <v>19.079999999999998</v>
      </c>
      <c r="D1678">
        <v>0</v>
      </c>
      <c r="E1678">
        <v>0</v>
      </c>
      <c r="F1678">
        <v>0</v>
      </c>
      <c r="G1678">
        <v>0</v>
      </c>
      <c r="H1678" s="45">
        <v>-1950.11</v>
      </c>
      <c r="I1678" t="s">
        <v>15989</v>
      </c>
      <c r="J1678" t="s">
        <v>164</v>
      </c>
      <c r="K1678">
        <v>0</v>
      </c>
      <c r="L1678" s="83">
        <v>43230</v>
      </c>
      <c r="M1678">
        <v>0</v>
      </c>
      <c r="N1678">
        <v>206787103</v>
      </c>
      <c r="O1678" t="s">
        <v>15211</v>
      </c>
    </row>
    <row r="1679" spans="1:15" x14ac:dyDescent="0.2">
      <c r="A1679" t="s">
        <v>16994</v>
      </c>
      <c r="B1679" t="s">
        <v>14047</v>
      </c>
      <c r="C1679">
        <v>27.5</v>
      </c>
      <c r="D1679">
        <v>0</v>
      </c>
      <c r="E1679">
        <v>0</v>
      </c>
      <c r="F1679">
        <v>0</v>
      </c>
      <c r="G1679">
        <v>0</v>
      </c>
      <c r="H1679" s="45">
        <v>12625.16</v>
      </c>
      <c r="I1679" t="s">
        <v>15989</v>
      </c>
      <c r="J1679" t="s">
        <v>235</v>
      </c>
      <c r="K1679">
        <v>0</v>
      </c>
      <c r="L1679" s="83">
        <v>43230</v>
      </c>
      <c r="M1679">
        <v>0</v>
      </c>
      <c r="N1679">
        <v>163086101</v>
      </c>
      <c r="O1679" t="s">
        <v>14066</v>
      </c>
    </row>
    <row r="1680" spans="1:15" x14ac:dyDescent="0.2">
      <c r="A1680" t="s">
        <v>16995</v>
      </c>
      <c r="B1680" t="s">
        <v>842</v>
      </c>
      <c r="C1680">
        <v>29.3</v>
      </c>
      <c r="D1680">
        <v>0</v>
      </c>
      <c r="E1680">
        <v>0</v>
      </c>
      <c r="F1680">
        <v>0</v>
      </c>
      <c r="G1680">
        <v>0</v>
      </c>
      <c r="H1680" s="45">
        <v>32276.11</v>
      </c>
      <c r="I1680" t="s">
        <v>15989</v>
      </c>
      <c r="J1680" t="s">
        <v>164</v>
      </c>
      <c r="K1680">
        <v>0</v>
      </c>
      <c r="L1680" s="83">
        <v>43230</v>
      </c>
      <c r="M1680">
        <v>0</v>
      </c>
      <c r="N1680">
        <v>157210105</v>
      </c>
      <c r="O1680">
        <v>2986937</v>
      </c>
    </row>
    <row r="1681" spans="1:15" x14ac:dyDescent="0.2">
      <c r="A1681" t="s">
        <v>16996</v>
      </c>
      <c r="B1681" t="s">
        <v>8384</v>
      </c>
      <c r="C1681">
        <v>16.8</v>
      </c>
      <c r="D1681">
        <v>0</v>
      </c>
      <c r="E1681">
        <v>0</v>
      </c>
      <c r="F1681">
        <v>0</v>
      </c>
      <c r="G1681">
        <v>0</v>
      </c>
      <c r="H1681" s="45">
        <v>-1798.09</v>
      </c>
      <c r="I1681" t="s">
        <v>15989</v>
      </c>
      <c r="J1681" t="s">
        <v>448</v>
      </c>
      <c r="K1681">
        <v>0</v>
      </c>
      <c r="L1681" s="83">
        <v>43230</v>
      </c>
      <c r="M1681">
        <v>0</v>
      </c>
      <c r="N1681">
        <v>171871502</v>
      </c>
      <c r="O1681" t="s">
        <v>8427</v>
      </c>
    </row>
    <row r="1682" spans="1:15" x14ac:dyDescent="0.2">
      <c r="A1682" t="s">
        <v>16997</v>
      </c>
      <c r="B1682" t="s">
        <v>15546</v>
      </c>
      <c r="C1682" s="45">
        <v>2072.02</v>
      </c>
      <c r="D1682">
        <v>0</v>
      </c>
      <c r="E1682">
        <v>0</v>
      </c>
      <c r="F1682">
        <v>0</v>
      </c>
      <c r="G1682">
        <v>0</v>
      </c>
      <c r="H1682">
        <v>-204.06</v>
      </c>
      <c r="I1682" t="s">
        <v>15989</v>
      </c>
      <c r="J1682" t="s">
        <v>200</v>
      </c>
      <c r="K1682">
        <v>0</v>
      </c>
      <c r="L1682" s="83">
        <v>43230</v>
      </c>
      <c r="M1682">
        <v>0</v>
      </c>
      <c r="N1682" t="s">
        <v>16843</v>
      </c>
      <c r="O1682" t="s">
        <v>16844</v>
      </c>
    </row>
    <row r="1683" spans="1:15" x14ac:dyDescent="0.2">
      <c r="A1683" t="s">
        <v>16998</v>
      </c>
      <c r="B1683" t="s">
        <v>16981</v>
      </c>
      <c r="C1683">
        <v>34.200000000000003</v>
      </c>
      <c r="D1683">
        <v>0</v>
      </c>
      <c r="E1683">
        <v>0</v>
      </c>
      <c r="F1683">
        <v>0</v>
      </c>
      <c r="G1683">
        <v>0</v>
      </c>
      <c r="H1683" s="45">
        <v>-19514.919999999998</v>
      </c>
      <c r="I1683" t="s">
        <v>15989</v>
      </c>
      <c r="J1683" t="s">
        <v>164</v>
      </c>
      <c r="K1683">
        <v>0</v>
      </c>
      <c r="L1683" s="83">
        <v>43230</v>
      </c>
      <c r="M1683">
        <v>0</v>
      </c>
      <c r="N1683" t="s">
        <v>16999</v>
      </c>
      <c r="O1683" t="s">
        <v>17000</v>
      </c>
    </row>
    <row r="1684" spans="1:15" x14ac:dyDescent="0.2">
      <c r="A1684" t="s">
        <v>17001</v>
      </c>
      <c r="B1684" t="s">
        <v>14148</v>
      </c>
      <c r="C1684">
        <v>35.17</v>
      </c>
      <c r="D1684">
        <v>0</v>
      </c>
      <c r="E1684">
        <v>0</v>
      </c>
      <c r="F1684">
        <v>0</v>
      </c>
      <c r="G1684">
        <v>0</v>
      </c>
      <c r="H1684" s="45">
        <v>-4718.74</v>
      </c>
      <c r="I1684" t="s">
        <v>15989</v>
      </c>
      <c r="J1684" t="s">
        <v>169</v>
      </c>
      <c r="K1684">
        <v>0</v>
      </c>
      <c r="L1684" s="83">
        <v>43230</v>
      </c>
      <c r="M1684">
        <v>0</v>
      </c>
      <c r="N1684" t="s">
        <v>14162</v>
      </c>
      <c r="O1684" t="s">
        <v>14163</v>
      </c>
    </row>
    <row r="1685" spans="1:15" x14ac:dyDescent="0.2">
      <c r="A1685" t="s">
        <v>17002</v>
      </c>
      <c r="B1685" t="s">
        <v>16980</v>
      </c>
      <c r="C1685">
        <v>65.06</v>
      </c>
      <c r="D1685">
        <v>0</v>
      </c>
      <c r="E1685">
        <v>0</v>
      </c>
      <c r="F1685">
        <v>0</v>
      </c>
      <c r="G1685">
        <v>0</v>
      </c>
      <c r="H1685" s="45">
        <v>4943.96</v>
      </c>
      <c r="I1685" t="s">
        <v>15989</v>
      </c>
      <c r="J1685" t="s">
        <v>822</v>
      </c>
      <c r="K1685">
        <v>0</v>
      </c>
      <c r="L1685" s="83">
        <v>43230</v>
      </c>
      <c r="M1685">
        <v>0</v>
      </c>
      <c r="N1685">
        <v>207797101</v>
      </c>
      <c r="O1685">
        <v>2216258</v>
      </c>
    </row>
    <row r="1686" spans="1:15" x14ac:dyDescent="0.2">
      <c r="A1686" t="s">
        <v>17003</v>
      </c>
      <c r="B1686" t="s">
        <v>14050</v>
      </c>
      <c r="C1686">
        <v>19.510000000000002</v>
      </c>
      <c r="D1686">
        <v>0</v>
      </c>
      <c r="E1686">
        <v>0</v>
      </c>
      <c r="F1686">
        <v>0</v>
      </c>
      <c r="G1686">
        <v>0</v>
      </c>
      <c r="H1686" s="45">
        <v>-7094.77</v>
      </c>
      <c r="I1686" t="s">
        <v>15989</v>
      </c>
      <c r="J1686" t="s">
        <v>235</v>
      </c>
      <c r="K1686">
        <v>0</v>
      </c>
      <c r="L1686" s="83">
        <v>43230</v>
      </c>
      <c r="M1686">
        <v>0</v>
      </c>
      <c r="N1686" t="s">
        <v>14070</v>
      </c>
      <c r="O1686" t="s">
        <v>14071</v>
      </c>
    </row>
    <row r="1687" spans="1:15" x14ac:dyDescent="0.2">
      <c r="A1687" t="s">
        <v>17004</v>
      </c>
      <c r="B1687" t="s">
        <v>7102</v>
      </c>
      <c r="C1687">
        <v>18.899999999999999</v>
      </c>
      <c r="D1687">
        <v>0</v>
      </c>
      <c r="E1687">
        <v>0</v>
      </c>
      <c r="F1687">
        <v>0</v>
      </c>
      <c r="G1687">
        <v>0</v>
      </c>
      <c r="H1687" s="45">
        <v>-21613.69</v>
      </c>
      <c r="I1687" t="s">
        <v>15989</v>
      </c>
      <c r="J1687" t="s">
        <v>169</v>
      </c>
      <c r="K1687">
        <v>0</v>
      </c>
      <c r="L1687" s="83">
        <v>43230</v>
      </c>
      <c r="M1687">
        <v>0</v>
      </c>
      <c r="N1687" t="s">
        <v>7156</v>
      </c>
      <c r="O1687" t="s">
        <v>7157</v>
      </c>
    </row>
    <row r="1688" spans="1:15" x14ac:dyDescent="0.2">
      <c r="A1688" t="s">
        <v>17005</v>
      </c>
      <c r="B1688" t="s">
        <v>2321</v>
      </c>
      <c r="C1688">
        <v>31.16</v>
      </c>
      <c r="D1688">
        <v>0</v>
      </c>
      <c r="E1688">
        <v>0</v>
      </c>
      <c r="F1688">
        <v>0</v>
      </c>
      <c r="G1688">
        <v>0</v>
      </c>
      <c r="H1688" s="45">
        <v>-1428.8</v>
      </c>
      <c r="I1688" t="s">
        <v>15989</v>
      </c>
      <c r="J1688" t="s">
        <v>182</v>
      </c>
      <c r="K1688">
        <v>0</v>
      </c>
      <c r="L1688" s="83">
        <v>43230</v>
      </c>
      <c r="M1688">
        <v>0</v>
      </c>
      <c r="N1688" t="s">
        <v>177</v>
      </c>
      <c r="O1688" t="s">
        <v>15223</v>
      </c>
    </row>
    <row r="1689" spans="1:15" x14ac:dyDescent="0.2">
      <c r="A1689" t="s">
        <v>17006</v>
      </c>
      <c r="B1689" t="s">
        <v>6832</v>
      </c>
      <c r="C1689">
        <v>32.729999999999997</v>
      </c>
      <c r="D1689">
        <v>0</v>
      </c>
      <c r="E1689">
        <v>0</v>
      </c>
      <c r="F1689">
        <v>0</v>
      </c>
      <c r="G1689">
        <v>0</v>
      </c>
      <c r="H1689" s="45">
        <v>14774.05</v>
      </c>
      <c r="I1689" t="s">
        <v>15989</v>
      </c>
      <c r="J1689" t="s">
        <v>169</v>
      </c>
      <c r="K1689">
        <v>0</v>
      </c>
      <c r="L1689" s="83">
        <v>43230</v>
      </c>
      <c r="M1689">
        <v>0</v>
      </c>
      <c r="N1689">
        <v>377322102</v>
      </c>
      <c r="O1689" t="s">
        <v>6864</v>
      </c>
    </row>
    <row r="1690" spans="1:15" x14ac:dyDescent="0.2">
      <c r="A1690" t="s">
        <v>17007</v>
      </c>
      <c r="B1690" t="s">
        <v>847</v>
      </c>
      <c r="C1690">
        <v>270.35000000000002</v>
      </c>
      <c r="D1690">
        <v>0</v>
      </c>
      <c r="E1690">
        <v>0</v>
      </c>
      <c r="F1690">
        <v>0</v>
      </c>
      <c r="G1690">
        <v>0</v>
      </c>
      <c r="H1690" s="45">
        <v>-15654.04</v>
      </c>
      <c r="I1690" t="s">
        <v>15989</v>
      </c>
      <c r="J1690" t="s">
        <v>169</v>
      </c>
      <c r="K1690">
        <v>0</v>
      </c>
      <c r="L1690" s="83">
        <v>43230</v>
      </c>
      <c r="M1690">
        <v>0</v>
      </c>
      <c r="N1690" t="s">
        <v>945</v>
      </c>
      <c r="O1690">
        <v>2451918</v>
      </c>
    </row>
    <row r="1691" spans="1:15" x14ac:dyDescent="0.2">
      <c r="A1691" t="s">
        <v>17008</v>
      </c>
      <c r="B1691" t="s">
        <v>14922</v>
      </c>
      <c r="C1691">
        <v>18.78</v>
      </c>
      <c r="D1691">
        <v>0</v>
      </c>
      <c r="E1691">
        <v>0</v>
      </c>
      <c r="F1691">
        <v>0</v>
      </c>
      <c r="G1691">
        <v>0</v>
      </c>
      <c r="H1691" s="45">
        <v>-6779.67</v>
      </c>
      <c r="I1691" t="s">
        <v>15989</v>
      </c>
      <c r="J1691" t="s">
        <v>169</v>
      </c>
      <c r="K1691">
        <v>0</v>
      </c>
      <c r="L1691" s="83">
        <v>43230</v>
      </c>
      <c r="M1691">
        <v>0</v>
      </c>
      <c r="N1691">
        <v>452907108</v>
      </c>
      <c r="O1691">
        <v>2457961</v>
      </c>
    </row>
    <row r="1692" spans="1:15" x14ac:dyDescent="0.2">
      <c r="A1692" t="s">
        <v>17009</v>
      </c>
      <c r="B1692" t="s">
        <v>15765</v>
      </c>
      <c r="C1692">
        <v>16.600000000000001</v>
      </c>
      <c r="D1692">
        <v>0</v>
      </c>
      <c r="E1692">
        <v>0</v>
      </c>
      <c r="F1692">
        <v>0</v>
      </c>
      <c r="G1692">
        <v>0</v>
      </c>
      <c r="H1692" s="45">
        <v>36793.269999999997</v>
      </c>
      <c r="I1692" t="s">
        <v>15989</v>
      </c>
      <c r="J1692" t="s">
        <v>169</v>
      </c>
      <c r="K1692">
        <v>0</v>
      </c>
      <c r="L1692" s="83">
        <v>43230</v>
      </c>
      <c r="M1692">
        <v>0</v>
      </c>
      <c r="N1692">
        <v>481116101</v>
      </c>
      <c r="O1692" t="s">
        <v>15796</v>
      </c>
    </row>
    <row r="1693" spans="1:15" x14ac:dyDescent="0.2">
      <c r="A1693" t="s">
        <v>17010</v>
      </c>
      <c r="B1693" t="s">
        <v>13706</v>
      </c>
      <c r="C1693">
        <v>29.45</v>
      </c>
      <c r="D1693">
        <v>0</v>
      </c>
      <c r="E1693">
        <v>0</v>
      </c>
      <c r="F1693">
        <v>0</v>
      </c>
      <c r="G1693">
        <v>0</v>
      </c>
      <c r="H1693" s="45">
        <v>2368.0300000000002</v>
      </c>
      <c r="I1693" t="s">
        <v>15989</v>
      </c>
      <c r="J1693" t="s">
        <v>169</v>
      </c>
      <c r="K1693">
        <v>0</v>
      </c>
      <c r="L1693" s="83">
        <v>43230</v>
      </c>
      <c r="M1693">
        <v>0</v>
      </c>
      <c r="N1693" t="s">
        <v>13792</v>
      </c>
      <c r="O1693" t="s">
        <v>13793</v>
      </c>
    </row>
    <row r="1694" spans="1:15" x14ac:dyDescent="0.2">
      <c r="A1694" t="s">
        <v>17011</v>
      </c>
      <c r="B1694" t="s">
        <v>3376</v>
      </c>
      <c r="C1694">
        <v>25.17</v>
      </c>
      <c r="D1694">
        <v>0</v>
      </c>
      <c r="E1694">
        <v>0</v>
      </c>
      <c r="F1694">
        <v>0</v>
      </c>
      <c r="G1694">
        <v>0</v>
      </c>
      <c r="H1694" s="45">
        <v>-13350.04</v>
      </c>
      <c r="I1694" t="s">
        <v>15989</v>
      </c>
      <c r="J1694" t="s">
        <v>169</v>
      </c>
      <c r="K1694">
        <v>0</v>
      </c>
      <c r="L1694" s="83">
        <v>43230</v>
      </c>
      <c r="M1694">
        <v>0</v>
      </c>
      <c r="N1694">
        <v>737010108</v>
      </c>
      <c r="O1694" t="s">
        <v>3395</v>
      </c>
    </row>
    <row r="1695" spans="1:15" x14ac:dyDescent="0.2">
      <c r="A1695" t="s">
        <v>17012</v>
      </c>
      <c r="B1695" t="s">
        <v>275</v>
      </c>
      <c r="C1695">
        <v>42.685000000000002</v>
      </c>
      <c r="D1695">
        <v>0</v>
      </c>
      <c r="E1695">
        <v>0</v>
      </c>
      <c r="F1695">
        <v>0</v>
      </c>
      <c r="G1695">
        <v>0</v>
      </c>
      <c r="H1695" s="45">
        <v>28957.97</v>
      </c>
      <c r="I1695" t="s">
        <v>15989</v>
      </c>
      <c r="J1695" t="s">
        <v>164</v>
      </c>
      <c r="K1695">
        <v>0</v>
      </c>
      <c r="L1695" s="83">
        <v>43230</v>
      </c>
      <c r="M1695">
        <v>0</v>
      </c>
      <c r="N1695" t="s">
        <v>276</v>
      </c>
      <c r="O1695">
        <v>2839268</v>
      </c>
    </row>
    <row r="1696" spans="1:15" x14ac:dyDescent="0.2">
      <c r="A1696" t="s">
        <v>17013</v>
      </c>
      <c r="B1696" t="s">
        <v>10092</v>
      </c>
      <c r="C1696">
        <v>18.57</v>
      </c>
      <c r="D1696">
        <v>0</v>
      </c>
      <c r="E1696">
        <v>0</v>
      </c>
      <c r="F1696">
        <v>0</v>
      </c>
      <c r="G1696">
        <v>0</v>
      </c>
      <c r="H1696" s="45">
        <v>-9618.3700000000008</v>
      </c>
      <c r="I1696" t="s">
        <v>15989</v>
      </c>
      <c r="J1696" t="s">
        <v>188</v>
      </c>
      <c r="K1696">
        <v>0</v>
      </c>
      <c r="L1696" s="83">
        <v>43230</v>
      </c>
      <c r="M1696">
        <v>0</v>
      </c>
      <c r="N1696" t="s">
        <v>177</v>
      </c>
      <c r="O1696" t="s">
        <v>10157</v>
      </c>
    </row>
    <row r="1697" spans="1:15" x14ac:dyDescent="0.2">
      <c r="A1697" t="s">
        <v>17014</v>
      </c>
      <c r="B1697" t="s">
        <v>15764</v>
      </c>
      <c r="C1697">
        <v>34.57</v>
      </c>
      <c r="D1697">
        <v>0</v>
      </c>
      <c r="E1697">
        <v>0</v>
      </c>
      <c r="F1697">
        <v>0</v>
      </c>
      <c r="G1697">
        <v>0</v>
      </c>
      <c r="H1697" s="45">
        <v>-3446.27</v>
      </c>
      <c r="I1697" t="s">
        <v>15989</v>
      </c>
      <c r="J1697" t="s">
        <v>164</v>
      </c>
      <c r="K1697">
        <v>0</v>
      </c>
      <c r="L1697" s="83">
        <v>43230</v>
      </c>
      <c r="M1697">
        <v>0</v>
      </c>
      <c r="N1697" t="s">
        <v>15808</v>
      </c>
      <c r="O1697" t="s">
        <v>15809</v>
      </c>
    </row>
    <row r="1698" spans="1:15" x14ac:dyDescent="0.2">
      <c r="A1698" t="s">
        <v>17015</v>
      </c>
      <c r="B1698" t="s">
        <v>1995</v>
      </c>
      <c r="C1698">
        <v>84.25</v>
      </c>
      <c r="D1698">
        <v>0</v>
      </c>
      <c r="E1698">
        <v>0</v>
      </c>
      <c r="F1698">
        <v>0</v>
      </c>
      <c r="G1698">
        <v>0</v>
      </c>
      <c r="H1698" s="45">
        <v>-9792.52</v>
      </c>
      <c r="I1698" t="s">
        <v>15989</v>
      </c>
      <c r="J1698" t="s">
        <v>164</v>
      </c>
      <c r="K1698">
        <v>0</v>
      </c>
      <c r="L1698" s="83">
        <v>43230</v>
      </c>
      <c r="M1698">
        <v>0</v>
      </c>
      <c r="N1698" t="s">
        <v>177</v>
      </c>
      <c r="O1698" t="s">
        <v>2071</v>
      </c>
    </row>
    <row r="1699" spans="1:15" x14ac:dyDescent="0.2">
      <c r="A1699" t="s">
        <v>17016</v>
      </c>
      <c r="B1699" t="s">
        <v>11673</v>
      </c>
      <c r="C1699">
        <v>46.25</v>
      </c>
      <c r="D1699">
        <v>0</v>
      </c>
      <c r="E1699">
        <v>0</v>
      </c>
      <c r="F1699">
        <v>0</v>
      </c>
      <c r="G1699">
        <v>0</v>
      </c>
      <c r="H1699" s="45">
        <v>34847.910000000003</v>
      </c>
      <c r="I1699" t="s">
        <v>15989</v>
      </c>
      <c r="J1699" t="s">
        <v>169</v>
      </c>
      <c r="K1699">
        <v>0</v>
      </c>
      <c r="L1699" s="83">
        <v>43230</v>
      </c>
      <c r="M1699">
        <v>0</v>
      </c>
      <c r="N1699" t="s">
        <v>177</v>
      </c>
      <c r="O1699" t="s">
        <v>11699</v>
      </c>
    </row>
    <row r="1700" spans="1:15" x14ac:dyDescent="0.2">
      <c r="A1700" t="s">
        <v>17017</v>
      </c>
      <c r="B1700" t="s">
        <v>13954</v>
      </c>
      <c r="C1700">
        <v>38.299999999999997</v>
      </c>
      <c r="D1700">
        <v>0</v>
      </c>
      <c r="E1700">
        <v>0</v>
      </c>
      <c r="F1700">
        <v>0</v>
      </c>
      <c r="G1700">
        <v>0</v>
      </c>
      <c r="H1700" s="45">
        <v>-7288.48</v>
      </c>
      <c r="I1700" t="s">
        <v>15989</v>
      </c>
      <c r="J1700" t="s">
        <v>169</v>
      </c>
      <c r="K1700">
        <v>0</v>
      </c>
      <c r="L1700" s="83">
        <v>43230</v>
      </c>
      <c r="M1700">
        <v>0</v>
      </c>
      <c r="N1700" t="s">
        <v>14039</v>
      </c>
      <c r="O1700" t="s">
        <v>14040</v>
      </c>
    </row>
    <row r="1701" spans="1:15" x14ac:dyDescent="0.2">
      <c r="A1701" t="s">
        <v>16890</v>
      </c>
      <c r="B1701" t="s">
        <v>16890</v>
      </c>
      <c r="C1701">
        <v>5</v>
      </c>
      <c r="D1701">
        <v>0</v>
      </c>
      <c r="E1701">
        <v>0</v>
      </c>
      <c r="F1701">
        <v>0</v>
      </c>
      <c r="G1701">
        <v>0</v>
      </c>
      <c r="H1701" s="45">
        <v>-53267.199999999997</v>
      </c>
      <c r="I1701" t="s">
        <v>210</v>
      </c>
      <c r="J1701" t="s">
        <v>200</v>
      </c>
      <c r="K1701">
        <v>0</v>
      </c>
      <c r="L1701" s="83">
        <v>43229</v>
      </c>
      <c r="M1701">
        <v>0</v>
      </c>
    </row>
    <row r="1702" spans="1:15" x14ac:dyDescent="0.2">
      <c r="A1702" t="s">
        <v>16891</v>
      </c>
      <c r="B1702" t="s">
        <v>1793</v>
      </c>
      <c r="C1702">
        <v>54.07</v>
      </c>
      <c r="D1702">
        <v>0</v>
      </c>
      <c r="E1702">
        <v>0</v>
      </c>
      <c r="F1702">
        <v>0</v>
      </c>
      <c r="G1702">
        <v>0</v>
      </c>
      <c r="H1702" s="45">
        <v>-6489.07</v>
      </c>
      <c r="I1702" t="s">
        <v>15989</v>
      </c>
      <c r="J1702" t="s">
        <v>200</v>
      </c>
      <c r="K1702">
        <v>0</v>
      </c>
      <c r="L1702" s="83">
        <v>43229</v>
      </c>
      <c r="M1702">
        <v>0</v>
      </c>
      <c r="N1702">
        <v>896945201</v>
      </c>
      <c r="O1702" t="s">
        <v>1962</v>
      </c>
    </row>
    <row r="1703" spans="1:15" x14ac:dyDescent="0.2">
      <c r="A1703" t="s">
        <v>16892</v>
      </c>
      <c r="B1703" t="s">
        <v>15839</v>
      </c>
      <c r="C1703">
        <v>66.254999999999995</v>
      </c>
      <c r="D1703">
        <v>0</v>
      </c>
      <c r="E1703">
        <v>0</v>
      </c>
      <c r="F1703">
        <v>0</v>
      </c>
      <c r="G1703">
        <v>0</v>
      </c>
      <c r="H1703" s="45">
        <v>-9990.2099999999991</v>
      </c>
      <c r="I1703" t="s">
        <v>15989</v>
      </c>
      <c r="J1703" t="s">
        <v>169</v>
      </c>
      <c r="K1703">
        <v>0</v>
      </c>
      <c r="L1703" s="83">
        <v>43229</v>
      </c>
      <c r="M1703">
        <v>0</v>
      </c>
      <c r="N1703">
        <v>873379101</v>
      </c>
      <c r="O1703" t="s">
        <v>15860</v>
      </c>
    </row>
    <row r="1704" spans="1:15" x14ac:dyDescent="0.2">
      <c r="A1704" t="s">
        <v>16893</v>
      </c>
      <c r="B1704" t="s">
        <v>4947</v>
      </c>
      <c r="C1704">
        <v>20.77</v>
      </c>
      <c r="D1704">
        <v>0</v>
      </c>
      <c r="E1704">
        <v>0</v>
      </c>
      <c r="F1704">
        <v>0</v>
      </c>
      <c r="G1704">
        <v>0</v>
      </c>
      <c r="H1704" s="45">
        <v>3788.26</v>
      </c>
      <c r="I1704" t="s">
        <v>15989</v>
      </c>
      <c r="J1704" t="s">
        <v>188</v>
      </c>
      <c r="K1704">
        <v>0</v>
      </c>
      <c r="L1704" s="83">
        <v>43229</v>
      </c>
      <c r="M1704">
        <v>0</v>
      </c>
      <c r="N1704" t="s">
        <v>5071</v>
      </c>
      <c r="O1704" t="s">
        <v>5072</v>
      </c>
    </row>
    <row r="1705" spans="1:15" x14ac:dyDescent="0.2">
      <c r="A1705" t="s">
        <v>16894</v>
      </c>
      <c r="B1705" t="s">
        <v>1573</v>
      </c>
      <c r="C1705">
        <v>36.799999999999997</v>
      </c>
      <c r="D1705">
        <v>0</v>
      </c>
      <c r="E1705">
        <v>0</v>
      </c>
      <c r="F1705">
        <v>0</v>
      </c>
      <c r="G1705">
        <v>0</v>
      </c>
      <c r="H1705" s="45">
        <v>-4244.88</v>
      </c>
      <c r="I1705" t="s">
        <v>15989</v>
      </c>
      <c r="J1705" t="s">
        <v>164</v>
      </c>
      <c r="K1705">
        <v>0</v>
      </c>
      <c r="L1705" s="83">
        <v>43229</v>
      </c>
      <c r="M1705">
        <v>0</v>
      </c>
      <c r="N1705">
        <v>806037107</v>
      </c>
      <c r="O1705">
        <v>2767756</v>
      </c>
    </row>
    <row r="1706" spans="1:15" x14ac:dyDescent="0.2">
      <c r="A1706" t="s">
        <v>16895</v>
      </c>
      <c r="B1706" t="s">
        <v>15600</v>
      </c>
      <c r="C1706">
        <v>79.465000000000003</v>
      </c>
      <c r="D1706">
        <v>0</v>
      </c>
      <c r="E1706">
        <v>0</v>
      </c>
      <c r="F1706">
        <v>0</v>
      </c>
      <c r="G1706">
        <v>0</v>
      </c>
      <c r="H1706" s="45">
        <v>-28759.94</v>
      </c>
      <c r="I1706" t="s">
        <v>15989</v>
      </c>
      <c r="J1706" t="s">
        <v>182</v>
      </c>
      <c r="K1706">
        <v>0</v>
      </c>
      <c r="L1706" s="83">
        <v>43229</v>
      </c>
      <c r="M1706">
        <v>0</v>
      </c>
      <c r="N1706" t="s">
        <v>15670</v>
      </c>
      <c r="O1706" t="s">
        <v>15671</v>
      </c>
    </row>
    <row r="1707" spans="1:15" x14ac:dyDescent="0.2">
      <c r="A1707" t="s">
        <v>16896</v>
      </c>
      <c r="B1707" t="s">
        <v>12417</v>
      </c>
      <c r="C1707">
        <v>66.5</v>
      </c>
      <c r="D1707">
        <v>0</v>
      </c>
      <c r="E1707">
        <v>0</v>
      </c>
      <c r="F1707">
        <v>0</v>
      </c>
      <c r="G1707">
        <v>0</v>
      </c>
      <c r="H1707" s="45">
        <v>-10707.79</v>
      </c>
      <c r="I1707" t="s">
        <v>15989</v>
      </c>
      <c r="J1707" t="s">
        <v>164</v>
      </c>
      <c r="K1707">
        <v>0</v>
      </c>
      <c r="L1707" s="83">
        <v>43229</v>
      </c>
      <c r="M1707">
        <v>0</v>
      </c>
      <c r="N1707" t="s">
        <v>12488</v>
      </c>
      <c r="O1707" t="s">
        <v>12489</v>
      </c>
    </row>
    <row r="1708" spans="1:15" x14ac:dyDescent="0.2">
      <c r="A1708" t="s">
        <v>16897</v>
      </c>
      <c r="B1708" t="s">
        <v>2837</v>
      </c>
      <c r="C1708">
        <v>60.984999999999999</v>
      </c>
      <c r="D1708">
        <v>0</v>
      </c>
      <c r="E1708">
        <v>0</v>
      </c>
      <c r="F1708">
        <v>0</v>
      </c>
      <c r="G1708">
        <v>0</v>
      </c>
      <c r="H1708">
        <v>-126</v>
      </c>
      <c r="I1708" t="s">
        <v>15989</v>
      </c>
      <c r="J1708" t="s">
        <v>235</v>
      </c>
      <c r="K1708">
        <v>0</v>
      </c>
      <c r="L1708" s="83">
        <v>43229</v>
      </c>
      <c r="M1708">
        <v>0</v>
      </c>
      <c r="N1708" t="s">
        <v>2968</v>
      </c>
      <c r="O1708" t="s">
        <v>2969</v>
      </c>
    </row>
    <row r="1709" spans="1:15" x14ac:dyDescent="0.2">
      <c r="A1709" t="s">
        <v>16898</v>
      </c>
      <c r="B1709" t="s">
        <v>5275</v>
      </c>
      <c r="C1709">
        <v>84.08</v>
      </c>
      <c r="D1709">
        <v>0</v>
      </c>
      <c r="E1709">
        <v>0</v>
      </c>
      <c r="F1709">
        <v>0</v>
      </c>
      <c r="G1709">
        <v>0</v>
      </c>
      <c r="H1709" s="45">
        <v>4574.18</v>
      </c>
      <c r="I1709" t="s">
        <v>15989</v>
      </c>
      <c r="J1709" t="s">
        <v>164</v>
      </c>
      <c r="K1709">
        <v>0</v>
      </c>
      <c r="L1709" s="83">
        <v>43229</v>
      </c>
      <c r="M1709">
        <v>0</v>
      </c>
      <c r="N1709">
        <v>595017104</v>
      </c>
      <c r="O1709">
        <v>2592174</v>
      </c>
    </row>
    <row r="1710" spans="1:15" x14ac:dyDescent="0.2">
      <c r="A1710" t="s">
        <v>16899</v>
      </c>
      <c r="B1710" t="s">
        <v>1671</v>
      </c>
      <c r="C1710">
        <v>240.35</v>
      </c>
      <c r="D1710">
        <v>0</v>
      </c>
      <c r="E1710">
        <v>0</v>
      </c>
      <c r="F1710">
        <v>0</v>
      </c>
      <c r="G1710">
        <v>0</v>
      </c>
      <c r="H1710" s="45">
        <v>-10483.379999999999</v>
      </c>
      <c r="I1710" t="s">
        <v>15989</v>
      </c>
      <c r="J1710" t="s">
        <v>169</v>
      </c>
      <c r="K1710">
        <v>0</v>
      </c>
      <c r="L1710" s="83">
        <v>43229</v>
      </c>
      <c r="M1710">
        <v>0</v>
      </c>
      <c r="N1710" t="s">
        <v>1764</v>
      </c>
      <c r="O1710">
        <v>2501578</v>
      </c>
    </row>
    <row r="1711" spans="1:15" x14ac:dyDescent="0.2">
      <c r="A1711" t="s">
        <v>16900</v>
      </c>
      <c r="B1711" t="s">
        <v>16759</v>
      </c>
      <c r="C1711">
        <v>26.76</v>
      </c>
      <c r="D1711">
        <v>0</v>
      </c>
      <c r="E1711">
        <v>0</v>
      </c>
      <c r="F1711">
        <v>0</v>
      </c>
      <c r="G1711">
        <v>0</v>
      </c>
      <c r="H1711" s="45">
        <v>1528.63</v>
      </c>
      <c r="I1711" t="s">
        <v>15989</v>
      </c>
      <c r="J1711" t="s">
        <v>190</v>
      </c>
      <c r="K1711">
        <v>0</v>
      </c>
      <c r="L1711" s="83">
        <v>43229</v>
      </c>
      <c r="M1711">
        <v>0</v>
      </c>
      <c r="N1711" t="s">
        <v>16798</v>
      </c>
      <c r="O1711" t="s">
        <v>16799</v>
      </c>
    </row>
    <row r="1712" spans="1:15" x14ac:dyDescent="0.2">
      <c r="A1712" t="s">
        <v>16901</v>
      </c>
      <c r="B1712" t="s">
        <v>1024</v>
      </c>
      <c r="C1712">
        <v>135.04</v>
      </c>
      <c r="D1712">
        <v>0</v>
      </c>
      <c r="E1712">
        <v>0</v>
      </c>
      <c r="F1712">
        <v>0</v>
      </c>
      <c r="G1712">
        <v>0</v>
      </c>
      <c r="H1712" s="45">
        <v>-1903.41</v>
      </c>
      <c r="I1712" t="s">
        <v>15989</v>
      </c>
      <c r="J1712" t="s">
        <v>164</v>
      </c>
      <c r="K1712">
        <v>0</v>
      </c>
      <c r="L1712" s="83">
        <v>43229</v>
      </c>
      <c r="M1712">
        <v>0</v>
      </c>
      <c r="N1712">
        <v>366651107</v>
      </c>
      <c r="O1712">
        <v>2372763</v>
      </c>
    </row>
    <row r="1713" spans="1:15" x14ac:dyDescent="0.2">
      <c r="A1713" t="s">
        <v>16902</v>
      </c>
      <c r="B1713" t="s">
        <v>866</v>
      </c>
      <c r="C1713">
        <v>27.09</v>
      </c>
      <c r="D1713">
        <v>0</v>
      </c>
      <c r="E1713">
        <v>0</v>
      </c>
      <c r="F1713">
        <v>0</v>
      </c>
      <c r="G1713">
        <v>0</v>
      </c>
      <c r="H1713" s="45">
        <v>-7650.91</v>
      </c>
      <c r="I1713" t="s">
        <v>15989</v>
      </c>
      <c r="J1713" t="s">
        <v>235</v>
      </c>
      <c r="K1713">
        <v>0</v>
      </c>
      <c r="L1713" s="83">
        <v>43229</v>
      </c>
      <c r="M1713">
        <v>0</v>
      </c>
      <c r="N1713">
        <v>405217100</v>
      </c>
      <c r="O1713">
        <v>2492337</v>
      </c>
    </row>
    <row r="1714" spans="1:15" x14ac:dyDescent="0.2">
      <c r="A1714" t="s">
        <v>16903</v>
      </c>
      <c r="B1714" t="s">
        <v>13698</v>
      </c>
      <c r="C1714">
        <v>43.725000000000001</v>
      </c>
      <c r="D1714">
        <v>0</v>
      </c>
      <c r="E1714">
        <v>0</v>
      </c>
      <c r="F1714">
        <v>0</v>
      </c>
      <c r="G1714">
        <v>0</v>
      </c>
      <c r="H1714">
        <v>-597.58000000000004</v>
      </c>
      <c r="I1714" t="s">
        <v>15989</v>
      </c>
      <c r="J1714" t="s">
        <v>164</v>
      </c>
      <c r="K1714">
        <v>0</v>
      </c>
      <c r="L1714" s="83">
        <v>43229</v>
      </c>
      <c r="M1714">
        <v>0</v>
      </c>
      <c r="N1714" t="s">
        <v>13761</v>
      </c>
      <c r="O1714" t="s">
        <v>13762</v>
      </c>
    </row>
    <row r="1715" spans="1:15" x14ac:dyDescent="0.2">
      <c r="A1715" t="s">
        <v>16904</v>
      </c>
      <c r="B1715" t="s">
        <v>2676</v>
      </c>
      <c r="C1715">
        <v>39.975000000000001</v>
      </c>
      <c r="D1715">
        <v>0</v>
      </c>
      <c r="E1715">
        <v>0</v>
      </c>
      <c r="F1715">
        <v>0</v>
      </c>
      <c r="G1715">
        <v>0</v>
      </c>
      <c r="H1715">
        <v>463.61</v>
      </c>
      <c r="I1715" t="s">
        <v>15989</v>
      </c>
      <c r="J1715" t="s">
        <v>186</v>
      </c>
      <c r="K1715">
        <v>0</v>
      </c>
      <c r="L1715" s="83">
        <v>43229</v>
      </c>
      <c r="M1715">
        <v>0</v>
      </c>
      <c r="N1715">
        <v>292554102</v>
      </c>
      <c r="O1715">
        <v>2443078</v>
      </c>
    </row>
    <row r="1716" spans="1:15" x14ac:dyDescent="0.2">
      <c r="A1716" t="s">
        <v>16905</v>
      </c>
      <c r="B1716" t="s">
        <v>8492</v>
      </c>
      <c r="C1716">
        <v>45.9</v>
      </c>
      <c r="D1716">
        <v>0</v>
      </c>
      <c r="E1716">
        <v>0</v>
      </c>
      <c r="F1716">
        <v>0</v>
      </c>
      <c r="G1716">
        <v>0</v>
      </c>
      <c r="H1716" s="45">
        <v>4782.59</v>
      </c>
      <c r="I1716" t="s">
        <v>15989</v>
      </c>
      <c r="J1716" t="s">
        <v>190</v>
      </c>
      <c r="K1716">
        <v>0</v>
      </c>
      <c r="L1716" s="83">
        <v>43229</v>
      </c>
      <c r="M1716">
        <v>0</v>
      </c>
      <c r="N1716">
        <v>233377407</v>
      </c>
      <c r="O1716">
        <v>2276627</v>
      </c>
    </row>
    <row r="1717" spans="1:15" x14ac:dyDescent="0.2">
      <c r="A1717" t="s">
        <v>16906</v>
      </c>
      <c r="B1717" t="s">
        <v>2303</v>
      </c>
      <c r="C1717">
        <v>36.585000000000001</v>
      </c>
      <c r="D1717">
        <v>0</v>
      </c>
      <c r="E1717">
        <v>0</v>
      </c>
      <c r="F1717">
        <v>0</v>
      </c>
      <c r="G1717">
        <v>0</v>
      </c>
      <c r="H1717" s="45">
        <v>10937</v>
      </c>
      <c r="I1717" t="s">
        <v>15989</v>
      </c>
      <c r="J1717" t="s">
        <v>200</v>
      </c>
      <c r="K1717">
        <v>0</v>
      </c>
      <c r="L1717" s="83">
        <v>43229</v>
      </c>
      <c r="M1717">
        <v>0</v>
      </c>
      <c r="N1717" t="s">
        <v>2345</v>
      </c>
      <c r="O1717">
        <v>2303581</v>
      </c>
    </row>
    <row r="1718" spans="1:15" x14ac:dyDescent="0.2">
      <c r="A1718" t="s">
        <v>16907</v>
      </c>
      <c r="B1718" t="s">
        <v>2302</v>
      </c>
      <c r="C1718">
        <v>25.65</v>
      </c>
      <c r="D1718">
        <v>0</v>
      </c>
      <c r="E1718">
        <v>0</v>
      </c>
      <c r="F1718">
        <v>0</v>
      </c>
      <c r="G1718">
        <v>0</v>
      </c>
      <c r="H1718" s="45">
        <v>-41296.43</v>
      </c>
      <c r="I1718" t="s">
        <v>15989</v>
      </c>
      <c r="J1718" t="s">
        <v>200</v>
      </c>
      <c r="K1718">
        <v>0</v>
      </c>
      <c r="L1718" s="83">
        <v>43229</v>
      </c>
      <c r="M1718">
        <v>0</v>
      </c>
      <c r="N1718" t="s">
        <v>2342</v>
      </c>
      <c r="O1718" t="s">
        <v>2343</v>
      </c>
    </row>
    <row r="1719" spans="1:15" x14ac:dyDescent="0.2">
      <c r="A1719" t="s">
        <v>16908</v>
      </c>
      <c r="B1719" t="s">
        <v>13951</v>
      </c>
      <c r="C1719">
        <v>20.5</v>
      </c>
      <c r="D1719">
        <v>0</v>
      </c>
      <c r="E1719">
        <v>0</v>
      </c>
      <c r="F1719">
        <v>0</v>
      </c>
      <c r="G1719">
        <v>0</v>
      </c>
      <c r="H1719" s="45">
        <v>-8217.76</v>
      </c>
      <c r="I1719" t="s">
        <v>15989</v>
      </c>
      <c r="J1719" t="s">
        <v>200</v>
      </c>
      <c r="K1719">
        <v>0</v>
      </c>
      <c r="L1719" s="83">
        <v>43229</v>
      </c>
      <c r="M1719">
        <v>0</v>
      </c>
      <c r="N1719" t="s">
        <v>13987</v>
      </c>
      <c r="O1719" t="s">
        <v>13988</v>
      </c>
    </row>
    <row r="1720" spans="1:15" x14ac:dyDescent="0.2">
      <c r="A1720" t="s">
        <v>16909</v>
      </c>
      <c r="B1720" t="s">
        <v>12618</v>
      </c>
      <c r="C1720">
        <v>34.575000000000003</v>
      </c>
      <c r="D1720">
        <v>0</v>
      </c>
      <c r="E1720">
        <v>0</v>
      </c>
      <c r="F1720">
        <v>0</v>
      </c>
      <c r="G1720">
        <v>0</v>
      </c>
      <c r="H1720" s="45">
        <v>63569.98</v>
      </c>
      <c r="I1720" t="s">
        <v>15989</v>
      </c>
      <c r="J1720" t="s">
        <v>169</v>
      </c>
      <c r="K1720">
        <v>0</v>
      </c>
      <c r="L1720" s="83">
        <v>43229</v>
      </c>
      <c r="M1720">
        <v>0</v>
      </c>
      <c r="N1720">
        <v>232109108</v>
      </c>
      <c r="O1720">
        <v>2839741</v>
      </c>
    </row>
    <row r="1721" spans="1:15" x14ac:dyDescent="0.2">
      <c r="A1721" t="s">
        <v>16910</v>
      </c>
      <c r="B1721" t="s">
        <v>13531</v>
      </c>
      <c r="C1721">
        <v>16.2</v>
      </c>
      <c r="D1721">
        <v>0</v>
      </c>
      <c r="E1721">
        <v>0</v>
      </c>
      <c r="F1721">
        <v>0</v>
      </c>
      <c r="G1721">
        <v>0</v>
      </c>
      <c r="H1721" s="45">
        <v>15318.43</v>
      </c>
      <c r="I1721" t="s">
        <v>15989</v>
      </c>
      <c r="J1721" t="s">
        <v>169</v>
      </c>
      <c r="K1721">
        <v>0</v>
      </c>
      <c r="L1721" s="83">
        <v>43229</v>
      </c>
      <c r="M1721">
        <v>0</v>
      </c>
      <c r="N1721">
        <v>218352102</v>
      </c>
      <c r="O1721" t="s">
        <v>13573</v>
      </c>
    </row>
    <row r="1722" spans="1:15" x14ac:dyDescent="0.2">
      <c r="A1722" t="s">
        <v>16911</v>
      </c>
      <c r="B1722" t="s">
        <v>2575</v>
      </c>
      <c r="C1722">
        <v>61.96</v>
      </c>
      <c r="D1722">
        <v>0</v>
      </c>
      <c r="E1722">
        <v>0</v>
      </c>
      <c r="F1722">
        <v>0</v>
      </c>
      <c r="G1722">
        <v>0</v>
      </c>
      <c r="H1722">
        <v>245.85</v>
      </c>
      <c r="I1722" t="s">
        <v>15989</v>
      </c>
      <c r="J1722" t="s">
        <v>169</v>
      </c>
      <c r="K1722">
        <v>0</v>
      </c>
      <c r="L1722" s="83">
        <v>43229</v>
      </c>
      <c r="M1722">
        <v>0</v>
      </c>
      <c r="N1722" t="s">
        <v>2618</v>
      </c>
      <c r="O1722" t="s">
        <v>2619</v>
      </c>
    </row>
    <row r="1723" spans="1:15" x14ac:dyDescent="0.2">
      <c r="A1723" t="s">
        <v>16912</v>
      </c>
      <c r="B1723" t="s">
        <v>11483</v>
      </c>
      <c r="C1723">
        <v>62.66</v>
      </c>
      <c r="D1723">
        <v>0</v>
      </c>
      <c r="E1723">
        <v>0</v>
      </c>
      <c r="F1723">
        <v>0</v>
      </c>
      <c r="G1723">
        <v>0</v>
      </c>
      <c r="H1723" s="45">
        <v>-8679.7199999999993</v>
      </c>
      <c r="I1723" t="s">
        <v>15989</v>
      </c>
      <c r="J1723" t="s">
        <v>190</v>
      </c>
      <c r="K1723">
        <v>0</v>
      </c>
      <c r="L1723" s="83">
        <v>43229</v>
      </c>
      <c r="M1723">
        <v>0</v>
      </c>
      <c r="N1723" t="s">
        <v>11491</v>
      </c>
      <c r="O1723" t="s">
        <v>11492</v>
      </c>
    </row>
    <row r="1724" spans="1:15" x14ac:dyDescent="0.2">
      <c r="A1724" t="s">
        <v>16913</v>
      </c>
      <c r="B1724" t="s">
        <v>2845</v>
      </c>
      <c r="C1724">
        <v>22.55</v>
      </c>
      <c r="D1724">
        <v>0</v>
      </c>
      <c r="E1724">
        <v>0</v>
      </c>
      <c r="F1724">
        <v>0</v>
      </c>
      <c r="G1724">
        <v>0</v>
      </c>
      <c r="H1724" s="45">
        <v>8023.72</v>
      </c>
      <c r="I1724" t="s">
        <v>15979</v>
      </c>
      <c r="J1724" t="s">
        <v>164</v>
      </c>
      <c r="K1724">
        <v>0</v>
      </c>
      <c r="L1724" s="83">
        <v>43229</v>
      </c>
      <c r="M1724">
        <v>0</v>
      </c>
      <c r="N1724">
        <v>4498101</v>
      </c>
      <c r="O1724">
        <v>2889155</v>
      </c>
    </row>
    <row r="1725" spans="1:15" x14ac:dyDescent="0.2">
      <c r="A1725" t="s">
        <v>16914</v>
      </c>
      <c r="B1725" t="s">
        <v>1564</v>
      </c>
      <c r="C1725">
        <v>33.25</v>
      </c>
      <c r="D1725">
        <v>0</v>
      </c>
      <c r="E1725">
        <v>0</v>
      </c>
      <c r="F1725">
        <v>0</v>
      </c>
      <c r="G1725">
        <v>0</v>
      </c>
      <c r="H1725" s="45">
        <v>6999.84</v>
      </c>
      <c r="I1725" t="s">
        <v>15989</v>
      </c>
      <c r="J1725" t="s">
        <v>190</v>
      </c>
      <c r="K1725">
        <v>0</v>
      </c>
      <c r="L1725" s="83">
        <v>43229</v>
      </c>
      <c r="M1725">
        <v>0</v>
      </c>
      <c r="N1725" t="s">
        <v>1591</v>
      </c>
      <c r="O1725" t="s">
        <v>1592</v>
      </c>
    </row>
    <row r="1726" spans="1:15" x14ac:dyDescent="0.2">
      <c r="A1726" t="s">
        <v>16915</v>
      </c>
      <c r="B1726" t="s">
        <v>11596</v>
      </c>
      <c r="C1726">
        <v>18.86</v>
      </c>
      <c r="D1726">
        <v>0</v>
      </c>
      <c r="E1726">
        <v>0</v>
      </c>
      <c r="F1726">
        <v>0</v>
      </c>
      <c r="G1726">
        <v>0</v>
      </c>
      <c r="H1726" s="45">
        <v>-8013.77</v>
      </c>
      <c r="I1726" t="s">
        <v>15989</v>
      </c>
      <c r="J1726" t="s">
        <v>169</v>
      </c>
      <c r="K1726">
        <v>0</v>
      </c>
      <c r="L1726" s="83">
        <v>43229</v>
      </c>
      <c r="M1726">
        <v>0</v>
      </c>
      <c r="N1726" t="s">
        <v>11613</v>
      </c>
      <c r="O1726" t="s">
        <v>11614</v>
      </c>
    </row>
    <row r="1727" spans="1:15" x14ac:dyDescent="0.2">
      <c r="A1727" t="s">
        <v>16916</v>
      </c>
      <c r="B1727" t="s">
        <v>8852</v>
      </c>
      <c r="C1727">
        <v>29.22</v>
      </c>
      <c r="D1727">
        <v>0</v>
      </c>
      <c r="E1727">
        <v>0</v>
      </c>
      <c r="F1727">
        <v>0</v>
      </c>
      <c r="G1727">
        <v>0</v>
      </c>
      <c r="H1727" s="45">
        <v>4404.54</v>
      </c>
      <c r="I1727" t="s">
        <v>15989</v>
      </c>
      <c r="J1727" t="s">
        <v>169</v>
      </c>
      <c r="K1727">
        <v>0</v>
      </c>
      <c r="L1727" s="83">
        <v>43229</v>
      </c>
      <c r="M1727">
        <v>0</v>
      </c>
      <c r="N1727" t="s">
        <v>8863</v>
      </c>
      <c r="O1727" t="s">
        <v>8864</v>
      </c>
    </row>
    <row r="1728" spans="1:15" x14ac:dyDescent="0.2">
      <c r="A1728" t="s">
        <v>16917</v>
      </c>
      <c r="B1728" t="s">
        <v>2829</v>
      </c>
      <c r="C1728">
        <v>60.57</v>
      </c>
      <c r="D1728">
        <v>0</v>
      </c>
      <c r="E1728">
        <v>0</v>
      </c>
      <c r="F1728">
        <v>0</v>
      </c>
      <c r="G1728">
        <v>0</v>
      </c>
      <c r="H1728" s="45">
        <v>-33134.720000000001</v>
      </c>
      <c r="I1728" t="s">
        <v>15979</v>
      </c>
      <c r="J1728" t="s">
        <v>200</v>
      </c>
      <c r="K1728">
        <v>0</v>
      </c>
      <c r="L1728" s="83">
        <v>43229</v>
      </c>
      <c r="M1728">
        <v>0</v>
      </c>
      <c r="N1728" t="s">
        <v>2907</v>
      </c>
      <c r="O1728" t="s">
        <v>2908</v>
      </c>
    </row>
    <row r="1729" spans="1:15" x14ac:dyDescent="0.2">
      <c r="A1729" t="s">
        <v>16918</v>
      </c>
      <c r="B1729" t="s">
        <v>15747</v>
      </c>
      <c r="C1729">
        <v>81.459999999999994</v>
      </c>
      <c r="D1729">
        <v>0</v>
      </c>
      <c r="E1729">
        <v>0</v>
      </c>
      <c r="F1729">
        <v>0</v>
      </c>
      <c r="G1729">
        <v>0</v>
      </c>
      <c r="H1729" s="45">
        <v>-1329.65</v>
      </c>
      <c r="I1729" t="s">
        <v>15989</v>
      </c>
      <c r="J1729" t="s">
        <v>169</v>
      </c>
      <c r="K1729">
        <v>0</v>
      </c>
      <c r="L1729" s="83">
        <v>43229</v>
      </c>
      <c r="M1729">
        <v>0</v>
      </c>
      <c r="N1729">
        <v>32724106</v>
      </c>
      <c r="O1729" t="s">
        <v>15751</v>
      </c>
    </row>
    <row r="1730" spans="1:15" x14ac:dyDescent="0.2">
      <c r="A1730" t="s">
        <v>16919</v>
      </c>
      <c r="B1730" t="s">
        <v>16888</v>
      </c>
      <c r="C1730">
        <v>14.87</v>
      </c>
      <c r="D1730">
        <v>0</v>
      </c>
      <c r="E1730">
        <v>0</v>
      </c>
      <c r="F1730">
        <v>0</v>
      </c>
      <c r="G1730">
        <v>0</v>
      </c>
      <c r="H1730" s="45">
        <v>4720.25</v>
      </c>
      <c r="I1730" t="s">
        <v>15989</v>
      </c>
      <c r="J1730" t="s">
        <v>169</v>
      </c>
      <c r="K1730">
        <v>0</v>
      </c>
      <c r="L1730" s="83">
        <v>43229</v>
      </c>
      <c r="M1730">
        <v>0</v>
      </c>
      <c r="N1730">
        <v>29227105</v>
      </c>
      <c r="O1730" t="s">
        <v>16920</v>
      </c>
    </row>
    <row r="1731" spans="1:15" x14ac:dyDescent="0.2">
      <c r="A1731" t="s">
        <v>16921</v>
      </c>
      <c r="B1731" t="s">
        <v>12773</v>
      </c>
      <c r="C1731">
        <v>36.695</v>
      </c>
      <c r="D1731">
        <v>0</v>
      </c>
      <c r="E1731">
        <v>0</v>
      </c>
      <c r="F1731">
        <v>0</v>
      </c>
      <c r="G1731">
        <v>0</v>
      </c>
      <c r="H1731" s="45">
        <v>22496.11</v>
      </c>
      <c r="I1731" t="s">
        <v>15989</v>
      </c>
      <c r="J1731" t="s">
        <v>169</v>
      </c>
      <c r="K1731">
        <v>0</v>
      </c>
      <c r="L1731" s="83">
        <v>43229</v>
      </c>
      <c r="M1731">
        <v>0</v>
      </c>
      <c r="N1731">
        <v>40047607</v>
      </c>
      <c r="O1731" t="s">
        <v>12790</v>
      </c>
    </row>
    <row r="1732" spans="1:15" x14ac:dyDescent="0.2">
      <c r="A1732" t="s">
        <v>16922</v>
      </c>
      <c r="B1732" t="s">
        <v>5403</v>
      </c>
      <c r="C1732">
        <v>37.799999999999997</v>
      </c>
      <c r="D1732">
        <v>0</v>
      </c>
      <c r="E1732">
        <v>0</v>
      </c>
      <c r="F1732">
        <v>0</v>
      </c>
      <c r="G1732">
        <v>0</v>
      </c>
      <c r="H1732" s="45">
        <v>26432.45</v>
      </c>
      <c r="I1732" t="s">
        <v>15989</v>
      </c>
      <c r="J1732" t="s">
        <v>169</v>
      </c>
      <c r="K1732">
        <v>0</v>
      </c>
      <c r="L1732" s="83">
        <v>43229</v>
      </c>
      <c r="M1732">
        <v>0</v>
      </c>
      <c r="N1732">
        <v>46513107</v>
      </c>
      <c r="O1732" t="s">
        <v>5459</v>
      </c>
    </row>
    <row r="1733" spans="1:15" x14ac:dyDescent="0.2">
      <c r="A1733" t="s">
        <v>16923</v>
      </c>
      <c r="B1733" t="s">
        <v>1070</v>
      </c>
      <c r="C1733">
        <v>37.67</v>
      </c>
      <c r="D1733">
        <v>0</v>
      </c>
      <c r="E1733">
        <v>0</v>
      </c>
      <c r="F1733">
        <v>0</v>
      </c>
      <c r="G1733">
        <v>0</v>
      </c>
      <c r="H1733" s="45">
        <v>12863.02</v>
      </c>
      <c r="I1733" t="s">
        <v>15989</v>
      </c>
      <c r="J1733" t="s">
        <v>190</v>
      </c>
      <c r="K1733">
        <v>0</v>
      </c>
      <c r="L1733" s="83">
        <v>43229</v>
      </c>
      <c r="M1733">
        <v>0</v>
      </c>
      <c r="N1733">
        <v>73685109</v>
      </c>
      <c r="O1733" t="s">
        <v>1416</v>
      </c>
    </row>
    <row r="1734" spans="1:15" x14ac:dyDescent="0.2">
      <c r="A1734" t="s">
        <v>16924</v>
      </c>
      <c r="B1734" t="s">
        <v>3152</v>
      </c>
      <c r="C1734">
        <v>319.87</v>
      </c>
      <c r="D1734">
        <v>0</v>
      </c>
      <c r="E1734">
        <v>0</v>
      </c>
      <c r="F1734">
        <v>0</v>
      </c>
      <c r="G1734">
        <v>0</v>
      </c>
      <c r="H1734" s="45">
        <v>-4806.58</v>
      </c>
      <c r="I1734" t="s">
        <v>15989</v>
      </c>
      <c r="J1734" t="s">
        <v>169</v>
      </c>
      <c r="K1734">
        <v>0</v>
      </c>
      <c r="L1734" s="83">
        <v>43229</v>
      </c>
      <c r="M1734">
        <v>0</v>
      </c>
      <c r="N1734">
        <v>90572207</v>
      </c>
      <c r="O1734">
        <v>2098508</v>
      </c>
    </row>
    <row r="1735" spans="1:15" x14ac:dyDescent="0.2">
      <c r="A1735" t="s">
        <v>16925</v>
      </c>
      <c r="B1735" t="s">
        <v>3195</v>
      </c>
      <c r="C1735">
        <v>36.880000000000003</v>
      </c>
      <c r="D1735">
        <v>0</v>
      </c>
      <c r="E1735">
        <v>0</v>
      </c>
      <c r="F1735">
        <v>0</v>
      </c>
      <c r="G1735">
        <v>0</v>
      </c>
      <c r="H1735" s="45">
        <v>53692.52</v>
      </c>
      <c r="I1735" t="s">
        <v>15989</v>
      </c>
      <c r="J1735" t="s">
        <v>169</v>
      </c>
      <c r="K1735">
        <v>0</v>
      </c>
      <c r="L1735" s="83">
        <v>43229</v>
      </c>
      <c r="M1735">
        <v>0</v>
      </c>
      <c r="N1735">
        <v>189464100</v>
      </c>
      <c r="O1735" t="s">
        <v>3266</v>
      </c>
    </row>
    <row r="1736" spans="1:15" x14ac:dyDescent="0.2">
      <c r="A1736" t="s">
        <v>16926</v>
      </c>
      <c r="B1736" t="s">
        <v>3597</v>
      </c>
      <c r="C1736">
        <v>166.22</v>
      </c>
      <c r="D1736">
        <v>0</v>
      </c>
      <c r="E1736">
        <v>0</v>
      </c>
      <c r="F1736">
        <v>0</v>
      </c>
      <c r="G1736">
        <v>0</v>
      </c>
      <c r="H1736" s="45">
        <v>8710.5300000000007</v>
      </c>
      <c r="I1736" t="s">
        <v>15989</v>
      </c>
      <c r="J1736" t="s">
        <v>235</v>
      </c>
      <c r="K1736">
        <v>0</v>
      </c>
      <c r="L1736" s="83">
        <v>43229</v>
      </c>
      <c r="M1736">
        <v>0</v>
      </c>
      <c r="N1736">
        <v>191098102</v>
      </c>
      <c r="O1736">
        <v>2206721</v>
      </c>
    </row>
    <row r="1737" spans="1:15" x14ac:dyDescent="0.2">
      <c r="A1737" t="s">
        <v>16927</v>
      </c>
      <c r="B1737" t="s">
        <v>1674</v>
      </c>
      <c r="C1737">
        <v>119.93</v>
      </c>
      <c r="D1737">
        <v>0</v>
      </c>
      <c r="E1737">
        <v>0</v>
      </c>
      <c r="F1737">
        <v>0</v>
      </c>
      <c r="G1737">
        <v>0</v>
      </c>
      <c r="H1737" s="45">
        <v>-1123.83</v>
      </c>
      <c r="I1737" t="s">
        <v>15979</v>
      </c>
      <c r="J1737" t="s">
        <v>169</v>
      </c>
      <c r="K1737">
        <v>0</v>
      </c>
      <c r="L1737" s="83">
        <v>43229</v>
      </c>
      <c r="M1737">
        <v>0</v>
      </c>
      <c r="N1737">
        <v>159864107</v>
      </c>
      <c r="O1737">
        <v>2604336</v>
      </c>
    </row>
    <row r="1738" spans="1:15" x14ac:dyDescent="0.2">
      <c r="A1738" t="s">
        <v>16928</v>
      </c>
      <c r="B1738" t="s">
        <v>2002</v>
      </c>
      <c r="C1738">
        <v>53.52</v>
      </c>
      <c r="D1738">
        <v>0</v>
      </c>
      <c r="E1738">
        <v>0</v>
      </c>
      <c r="F1738">
        <v>0</v>
      </c>
      <c r="G1738">
        <v>0</v>
      </c>
      <c r="H1738" s="45">
        <v>-4517.7299999999996</v>
      </c>
      <c r="I1738" t="s">
        <v>15989</v>
      </c>
      <c r="J1738" t="s">
        <v>164</v>
      </c>
      <c r="K1738">
        <v>0</v>
      </c>
      <c r="L1738" s="83">
        <v>43229</v>
      </c>
      <c r="M1738">
        <v>0</v>
      </c>
      <c r="N1738" t="s">
        <v>2034</v>
      </c>
      <c r="O1738" t="s">
        <v>2035</v>
      </c>
    </row>
    <row r="1739" spans="1:15" x14ac:dyDescent="0.2">
      <c r="A1739" t="s">
        <v>16929</v>
      </c>
      <c r="B1739" t="s">
        <v>3636</v>
      </c>
      <c r="C1739">
        <v>19.95</v>
      </c>
      <c r="D1739">
        <v>0</v>
      </c>
      <c r="E1739">
        <v>0</v>
      </c>
      <c r="F1739">
        <v>0</v>
      </c>
      <c r="G1739">
        <v>0</v>
      </c>
      <c r="H1739" s="45">
        <v>41302.839999999997</v>
      </c>
      <c r="I1739" t="s">
        <v>15989</v>
      </c>
      <c r="J1739" t="s">
        <v>169</v>
      </c>
      <c r="K1739">
        <v>0</v>
      </c>
      <c r="L1739" s="83">
        <v>43229</v>
      </c>
      <c r="M1739">
        <v>0</v>
      </c>
      <c r="N1739">
        <v>268158201</v>
      </c>
      <c r="O1739" t="s">
        <v>3645</v>
      </c>
    </row>
    <row r="1740" spans="1:15" x14ac:dyDescent="0.2">
      <c r="A1740" t="s">
        <v>16930</v>
      </c>
      <c r="B1740" t="s">
        <v>14046</v>
      </c>
      <c r="C1740">
        <v>211.55</v>
      </c>
      <c r="D1740">
        <v>0</v>
      </c>
      <c r="E1740">
        <v>0</v>
      </c>
      <c r="F1740">
        <v>0</v>
      </c>
      <c r="G1740">
        <v>0</v>
      </c>
      <c r="H1740" s="45">
        <v>-3481.94</v>
      </c>
      <c r="I1740" t="s">
        <v>15989</v>
      </c>
      <c r="J1740" t="s">
        <v>186</v>
      </c>
      <c r="K1740">
        <v>0</v>
      </c>
      <c r="L1740" s="83">
        <v>43229</v>
      </c>
      <c r="M1740">
        <v>0</v>
      </c>
      <c r="N1740" t="s">
        <v>177</v>
      </c>
      <c r="O1740" t="s">
        <v>14073</v>
      </c>
    </row>
    <row r="1741" spans="1:15" x14ac:dyDescent="0.2">
      <c r="A1741" t="s">
        <v>16931</v>
      </c>
      <c r="B1741" t="s">
        <v>2474</v>
      </c>
      <c r="C1741">
        <v>50.21</v>
      </c>
      <c r="D1741">
        <v>0</v>
      </c>
      <c r="E1741">
        <v>0</v>
      </c>
      <c r="F1741">
        <v>0</v>
      </c>
      <c r="G1741">
        <v>0</v>
      </c>
      <c r="H1741" s="45">
        <v>14781.31</v>
      </c>
      <c r="I1741" t="s">
        <v>15979</v>
      </c>
      <c r="J1741" t="s">
        <v>190</v>
      </c>
      <c r="K1741">
        <v>0</v>
      </c>
      <c r="L1741" s="83">
        <v>43229</v>
      </c>
      <c r="M1741">
        <v>0</v>
      </c>
      <c r="N1741" t="s">
        <v>2530</v>
      </c>
      <c r="O1741">
        <v>2288406</v>
      </c>
    </row>
    <row r="1742" spans="1:15" x14ac:dyDescent="0.2">
      <c r="A1742" t="s">
        <v>16932</v>
      </c>
      <c r="B1742" t="s">
        <v>7021</v>
      </c>
      <c r="C1742">
        <v>25.78</v>
      </c>
      <c r="D1742">
        <v>0</v>
      </c>
      <c r="E1742">
        <v>0</v>
      </c>
      <c r="F1742">
        <v>0</v>
      </c>
      <c r="G1742">
        <v>0</v>
      </c>
      <c r="H1742">
        <v>-756.44</v>
      </c>
      <c r="I1742" t="s">
        <v>15989</v>
      </c>
      <c r="J1742" t="s">
        <v>169</v>
      </c>
      <c r="K1742">
        <v>0</v>
      </c>
      <c r="L1742" s="83">
        <v>43229</v>
      </c>
      <c r="M1742">
        <v>0</v>
      </c>
      <c r="N1742" t="s">
        <v>7064</v>
      </c>
      <c r="O1742" t="s">
        <v>7065</v>
      </c>
    </row>
    <row r="1743" spans="1:15" x14ac:dyDescent="0.2">
      <c r="A1743" t="s">
        <v>16933</v>
      </c>
      <c r="B1743" t="s">
        <v>2083</v>
      </c>
      <c r="C1743">
        <v>24.51</v>
      </c>
      <c r="D1743">
        <v>0</v>
      </c>
      <c r="E1743">
        <v>0</v>
      </c>
      <c r="F1743">
        <v>0</v>
      </c>
      <c r="G1743">
        <v>0</v>
      </c>
      <c r="H1743" s="45">
        <v>17890.349999999999</v>
      </c>
      <c r="I1743" t="s">
        <v>15989</v>
      </c>
      <c r="J1743" t="s">
        <v>200</v>
      </c>
      <c r="K1743">
        <v>0</v>
      </c>
      <c r="L1743" s="83">
        <v>43229</v>
      </c>
      <c r="M1743">
        <v>0</v>
      </c>
      <c r="N1743" t="s">
        <v>2161</v>
      </c>
      <c r="O1743" t="s">
        <v>2162</v>
      </c>
    </row>
    <row r="1744" spans="1:15" x14ac:dyDescent="0.2">
      <c r="A1744" t="s">
        <v>16934</v>
      </c>
      <c r="B1744" t="s">
        <v>5105</v>
      </c>
      <c r="C1744">
        <v>13.86</v>
      </c>
      <c r="D1744">
        <v>0</v>
      </c>
      <c r="E1744">
        <v>0</v>
      </c>
      <c r="F1744">
        <v>0</v>
      </c>
      <c r="G1744">
        <v>0</v>
      </c>
      <c r="H1744" s="45">
        <v>3324.14</v>
      </c>
      <c r="I1744" t="s">
        <v>15989</v>
      </c>
      <c r="J1744" t="s">
        <v>169</v>
      </c>
      <c r="K1744">
        <v>0</v>
      </c>
      <c r="L1744" s="83">
        <v>43229</v>
      </c>
      <c r="M1744">
        <v>0</v>
      </c>
      <c r="N1744" t="s">
        <v>5195</v>
      </c>
      <c r="O1744" t="s">
        <v>5196</v>
      </c>
    </row>
    <row r="1745" spans="1:15" x14ac:dyDescent="0.2">
      <c r="A1745" t="s">
        <v>16935</v>
      </c>
      <c r="B1745" t="s">
        <v>5276</v>
      </c>
      <c r="C1745">
        <v>76.78</v>
      </c>
      <c r="D1745">
        <v>0</v>
      </c>
      <c r="E1745">
        <v>0</v>
      </c>
      <c r="F1745">
        <v>0</v>
      </c>
      <c r="G1745">
        <v>0</v>
      </c>
      <c r="H1745" s="45">
        <v>-2387.71</v>
      </c>
      <c r="I1745" t="s">
        <v>15989</v>
      </c>
      <c r="J1745" t="s">
        <v>164</v>
      </c>
      <c r="K1745">
        <v>0</v>
      </c>
      <c r="L1745" s="83">
        <v>43229</v>
      </c>
      <c r="M1745">
        <v>0</v>
      </c>
      <c r="N1745">
        <v>380237107</v>
      </c>
      <c r="O1745" t="s">
        <v>5349</v>
      </c>
    </row>
    <row r="1746" spans="1:15" x14ac:dyDescent="0.2">
      <c r="A1746" t="s">
        <v>16936</v>
      </c>
      <c r="B1746" t="s">
        <v>2212</v>
      </c>
      <c r="C1746">
        <v>51.83</v>
      </c>
      <c r="D1746">
        <v>0</v>
      </c>
      <c r="E1746">
        <v>0</v>
      </c>
      <c r="F1746">
        <v>0</v>
      </c>
      <c r="G1746">
        <v>0</v>
      </c>
      <c r="H1746" s="45">
        <v>-24823.27</v>
      </c>
      <c r="I1746" t="s">
        <v>15979</v>
      </c>
      <c r="J1746" t="s">
        <v>164</v>
      </c>
      <c r="K1746">
        <v>0</v>
      </c>
      <c r="L1746" s="83">
        <v>43229</v>
      </c>
      <c r="M1746">
        <v>0</v>
      </c>
      <c r="N1746" t="s">
        <v>177</v>
      </c>
      <c r="O1746" t="s">
        <v>2261</v>
      </c>
    </row>
    <row r="1747" spans="1:15" x14ac:dyDescent="0.2">
      <c r="A1747" t="s">
        <v>16937</v>
      </c>
      <c r="B1747" t="s">
        <v>1997</v>
      </c>
      <c r="C1747">
        <v>79.8</v>
      </c>
      <c r="D1747">
        <v>0</v>
      </c>
      <c r="E1747">
        <v>0</v>
      </c>
      <c r="F1747">
        <v>0</v>
      </c>
      <c r="G1747">
        <v>0</v>
      </c>
      <c r="H1747" s="45">
        <v>-4551.37</v>
      </c>
      <c r="I1747" t="s">
        <v>15989</v>
      </c>
      <c r="J1747" t="s">
        <v>169</v>
      </c>
      <c r="K1747">
        <v>0</v>
      </c>
      <c r="L1747" s="83">
        <v>43229</v>
      </c>
      <c r="M1747">
        <v>0</v>
      </c>
      <c r="N1747">
        <v>806407102</v>
      </c>
      <c r="O1747">
        <v>2416962</v>
      </c>
    </row>
    <row r="1748" spans="1:15" x14ac:dyDescent="0.2">
      <c r="A1748" t="s">
        <v>16938</v>
      </c>
      <c r="B1748" t="s">
        <v>7107</v>
      </c>
      <c r="C1748">
        <v>71</v>
      </c>
      <c r="D1748">
        <v>0</v>
      </c>
      <c r="E1748">
        <v>0</v>
      </c>
      <c r="F1748">
        <v>0</v>
      </c>
      <c r="G1748">
        <v>0</v>
      </c>
      <c r="H1748">
        <v>52.37</v>
      </c>
      <c r="I1748" t="s">
        <v>15989</v>
      </c>
      <c r="J1748" t="s">
        <v>169</v>
      </c>
      <c r="K1748">
        <v>0</v>
      </c>
      <c r="L1748" s="83">
        <v>43229</v>
      </c>
      <c r="M1748">
        <v>0</v>
      </c>
      <c r="N1748" t="s">
        <v>7164</v>
      </c>
      <c r="O1748" t="s">
        <v>7165</v>
      </c>
    </row>
    <row r="1749" spans="1:15" x14ac:dyDescent="0.2">
      <c r="A1749" t="s">
        <v>16939</v>
      </c>
      <c r="B1749" t="s">
        <v>2588</v>
      </c>
      <c r="C1749">
        <v>175.58</v>
      </c>
      <c r="D1749">
        <v>0</v>
      </c>
      <c r="E1749">
        <v>0</v>
      </c>
      <c r="F1749">
        <v>0</v>
      </c>
      <c r="G1749">
        <v>0</v>
      </c>
      <c r="H1749" s="45">
        <v>-13506.35</v>
      </c>
      <c r="I1749" t="s">
        <v>15989</v>
      </c>
      <c r="J1749" t="s">
        <v>169</v>
      </c>
      <c r="K1749">
        <v>0</v>
      </c>
      <c r="L1749" s="83">
        <v>43229</v>
      </c>
      <c r="M1749">
        <v>0</v>
      </c>
      <c r="N1749" t="s">
        <v>177</v>
      </c>
      <c r="O1749" t="s">
        <v>2647</v>
      </c>
    </row>
    <row r="1750" spans="1:15" x14ac:dyDescent="0.2">
      <c r="A1750" t="s">
        <v>16940</v>
      </c>
      <c r="B1750" t="s">
        <v>834</v>
      </c>
      <c r="C1750">
        <v>70.87</v>
      </c>
      <c r="D1750">
        <v>0</v>
      </c>
      <c r="E1750">
        <v>0</v>
      </c>
      <c r="F1750">
        <v>0</v>
      </c>
      <c r="G1750">
        <v>0</v>
      </c>
      <c r="H1750" s="45">
        <v>-3636.74</v>
      </c>
      <c r="I1750" t="s">
        <v>15989</v>
      </c>
      <c r="J1750" t="s">
        <v>190</v>
      </c>
      <c r="K1750">
        <v>0</v>
      </c>
      <c r="L1750" s="83">
        <v>43229</v>
      </c>
      <c r="M1750">
        <v>0</v>
      </c>
      <c r="N1750">
        <v>469814107</v>
      </c>
      <c r="O1750">
        <v>2469052</v>
      </c>
    </row>
    <row r="1751" spans="1:15" x14ac:dyDescent="0.2">
      <c r="A1751" t="s">
        <v>16941</v>
      </c>
      <c r="B1751" t="s">
        <v>11526</v>
      </c>
      <c r="C1751">
        <v>23.58</v>
      </c>
      <c r="D1751">
        <v>0</v>
      </c>
      <c r="E1751">
        <v>0</v>
      </c>
      <c r="F1751">
        <v>0</v>
      </c>
      <c r="G1751">
        <v>0</v>
      </c>
      <c r="H1751" s="45">
        <v>-17762.14</v>
      </c>
      <c r="I1751" t="s">
        <v>15989</v>
      </c>
      <c r="J1751" t="s">
        <v>188</v>
      </c>
      <c r="K1751">
        <v>0</v>
      </c>
      <c r="L1751" s="83">
        <v>43229</v>
      </c>
      <c r="M1751">
        <v>0</v>
      </c>
      <c r="N1751" t="s">
        <v>11571</v>
      </c>
      <c r="O1751">
        <v>2166397</v>
      </c>
    </row>
    <row r="1752" spans="1:15" x14ac:dyDescent="0.2">
      <c r="A1752" t="s">
        <v>16942</v>
      </c>
      <c r="B1752" t="s">
        <v>16889</v>
      </c>
      <c r="C1752">
        <v>17</v>
      </c>
      <c r="D1752">
        <v>0</v>
      </c>
      <c r="E1752">
        <v>0</v>
      </c>
      <c r="F1752">
        <v>0</v>
      </c>
      <c r="G1752">
        <v>0</v>
      </c>
      <c r="H1752" s="45">
        <v>18325.580000000002</v>
      </c>
      <c r="I1752" t="s">
        <v>15989</v>
      </c>
      <c r="J1752" t="s">
        <v>169</v>
      </c>
      <c r="K1752">
        <v>0</v>
      </c>
      <c r="L1752" s="83">
        <v>43229</v>
      </c>
      <c r="M1752">
        <v>0</v>
      </c>
      <c r="N1752" t="s">
        <v>16943</v>
      </c>
      <c r="O1752" t="s">
        <v>16944</v>
      </c>
    </row>
    <row r="1753" spans="1:15" x14ac:dyDescent="0.2">
      <c r="A1753" t="s">
        <v>16945</v>
      </c>
      <c r="B1753" t="s">
        <v>13630</v>
      </c>
      <c r="C1753">
        <v>21.62</v>
      </c>
      <c r="D1753">
        <v>0</v>
      </c>
      <c r="E1753">
        <v>0</v>
      </c>
      <c r="F1753">
        <v>0</v>
      </c>
      <c r="G1753">
        <v>0</v>
      </c>
      <c r="H1753">
        <v>638.33000000000004</v>
      </c>
      <c r="I1753" t="s">
        <v>15989</v>
      </c>
      <c r="J1753" t="s">
        <v>200</v>
      </c>
      <c r="K1753">
        <v>0</v>
      </c>
      <c r="L1753" s="83">
        <v>43229</v>
      </c>
      <c r="M1753">
        <v>0</v>
      </c>
      <c r="N1753" t="s">
        <v>13681</v>
      </c>
      <c r="O1753" t="s">
        <v>13682</v>
      </c>
    </row>
    <row r="1754" spans="1:15" x14ac:dyDescent="0.2">
      <c r="A1754" t="s">
        <v>16946</v>
      </c>
      <c r="B1754" t="s">
        <v>14100</v>
      </c>
      <c r="C1754">
        <v>129.74</v>
      </c>
      <c r="D1754">
        <v>0</v>
      </c>
      <c r="E1754">
        <v>0</v>
      </c>
      <c r="F1754">
        <v>0</v>
      </c>
      <c r="G1754">
        <v>0</v>
      </c>
      <c r="H1754" s="45">
        <v>9499.93</v>
      </c>
      <c r="I1754" t="s">
        <v>15989</v>
      </c>
      <c r="J1754" t="s">
        <v>169</v>
      </c>
      <c r="K1754">
        <v>0</v>
      </c>
      <c r="L1754" s="83">
        <v>43229</v>
      </c>
      <c r="M1754">
        <v>0</v>
      </c>
      <c r="N1754">
        <v>558868105</v>
      </c>
      <c r="O1754" t="s">
        <v>14121</v>
      </c>
    </row>
    <row r="1755" spans="1:15" x14ac:dyDescent="0.2">
      <c r="A1755" t="s">
        <v>16947</v>
      </c>
      <c r="B1755" t="s">
        <v>16887</v>
      </c>
      <c r="C1755">
        <v>20.8</v>
      </c>
      <c r="D1755">
        <v>0</v>
      </c>
      <c r="E1755">
        <v>0</v>
      </c>
      <c r="F1755">
        <v>0</v>
      </c>
      <c r="G1755">
        <v>0</v>
      </c>
      <c r="H1755" s="45">
        <v>5108.2299999999996</v>
      </c>
      <c r="I1755" t="s">
        <v>15989</v>
      </c>
      <c r="J1755" t="s">
        <v>169</v>
      </c>
      <c r="K1755">
        <v>0</v>
      </c>
      <c r="L1755" s="83">
        <v>43229</v>
      </c>
      <c r="M1755">
        <v>0</v>
      </c>
      <c r="N1755" t="s">
        <v>16948</v>
      </c>
      <c r="O1755" t="s">
        <v>16949</v>
      </c>
    </row>
    <row r="1756" spans="1:15" x14ac:dyDescent="0.2">
      <c r="A1756" t="s">
        <v>16950</v>
      </c>
      <c r="B1756" t="s">
        <v>5588</v>
      </c>
      <c r="C1756">
        <v>18.89</v>
      </c>
      <c r="D1756">
        <v>0</v>
      </c>
      <c r="E1756">
        <v>0</v>
      </c>
      <c r="F1756">
        <v>0</v>
      </c>
      <c r="G1756">
        <v>0</v>
      </c>
      <c r="H1756" s="45">
        <v>-1129.3599999999999</v>
      </c>
      <c r="I1756" t="s">
        <v>15989</v>
      </c>
      <c r="J1756" t="s">
        <v>164</v>
      </c>
      <c r="K1756">
        <v>0</v>
      </c>
      <c r="L1756" s="83">
        <v>43229</v>
      </c>
      <c r="M1756">
        <v>0</v>
      </c>
      <c r="N1756" t="s">
        <v>5628</v>
      </c>
      <c r="O1756" t="s">
        <v>5629</v>
      </c>
    </row>
    <row r="1757" spans="1:15" x14ac:dyDescent="0.2">
      <c r="A1757" t="s">
        <v>16951</v>
      </c>
      <c r="B1757" t="s">
        <v>12775</v>
      </c>
      <c r="C1757">
        <v>58.5</v>
      </c>
      <c r="D1757">
        <v>0</v>
      </c>
      <c r="E1757">
        <v>0</v>
      </c>
      <c r="F1757">
        <v>0</v>
      </c>
      <c r="G1757">
        <v>0</v>
      </c>
      <c r="H1757" s="45">
        <v>-8652.25</v>
      </c>
      <c r="I1757" t="s">
        <v>15989</v>
      </c>
      <c r="J1757" t="s">
        <v>169</v>
      </c>
      <c r="K1757">
        <v>0</v>
      </c>
      <c r="L1757" s="83">
        <v>43229</v>
      </c>
      <c r="M1757">
        <v>0</v>
      </c>
      <c r="N1757" t="s">
        <v>12809</v>
      </c>
      <c r="O1757" t="s">
        <v>12810</v>
      </c>
    </row>
    <row r="1758" spans="1:15" x14ac:dyDescent="0.2">
      <c r="A1758" t="s">
        <v>16952</v>
      </c>
      <c r="B1758" t="s">
        <v>1697</v>
      </c>
      <c r="C1758">
        <v>14.105</v>
      </c>
      <c r="D1758">
        <v>0</v>
      </c>
      <c r="E1758">
        <v>0</v>
      </c>
      <c r="F1758">
        <v>0</v>
      </c>
      <c r="G1758">
        <v>0</v>
      </c>
      <c r="H1758" s="45">
        <v>-18865.240000000002</v>
      </c>
      <c r="I1758" t="s">
        <v>15979</v>
      </c>
      <c r="J1758" t="s">
        <v>169</v>
      </c>
      <c r="K1758">
        <v>0</v>
      </c>
      <c r="L1758" s="83">
        <v>43229</v>
      </c>
      <c r="M1758">
        <v>0</v>
      </c>
      <c r="N1758">
        <v>690732102</v>
      </c>
      <c r="O1758">
        <v>2665128</v>
      </c>
    </row>
    <row r="1759" spans="1:15" x14ac:dyDescent="0.2">
      <c r="A1759" t="s">
        <v>16953</v>
      </c>
      <c r="B1759" t="s">
        <v>14049</v>
      </c>
      <c r="C1759">
        <v>39.549999999999997</v>
      </c>
      <c r="D1759">
        <v>0</v>
      </c>
      <c r="E1759">
        <v>0</v>
      </c>
      <c r="F1759">
        <v>0</v>
      </c>
      <c r="G1759">
        <v>0</v>
      </c>
      <c r="H1759" s="45">
        <v>17419.060000000001</v>
      </c>
      <c r="I1759" t="s">
        <v>15989</v>
      </c>
      <c r="J1759" t="s">
        <v>200</v>
      </c>
      <c r="K1759">
        <v>0</v>
      </c>
      <c r="L1759" s="83">
        <v>43229</v>
      </c>
      <c r="M1759">
        <v>0</v>
      </c>
      <c r="N1759">
        <v>690370101</v>
      </c>
      <c r="O1759">
        <v>2855930</v>
      </c>
    </row>
    <row r="1760" spans="1:15" x14ac:dyDescent="0.2">
      <c r="A1760" t="s">
        <v>16954</v>
      </c>
      <c r="B1760" t="s">
        <v>16886</v>
      </c>
      <c r="C1760">
        <v>23.68</v>
      </c>
      <c r="D1760">
        <v>0</v>
      </c>
      <c r="E1760">
        <v>0</v>
      </c>
      <c r="F1760">
        <v>0</v>
      </c>
      <c r="G1760">
        <v>0</v>
      </c>
      <c r="H1760" s="45">
        <v>4615.3999999999996</v>
      </c>
      <c r="I1760" t="s">
        <v>15989</v>
      </c>
      <c r="J1760" t="s">
        <v>182</v>
      </c>
      <c r="K1760">
        <v>0</v>
      </c>
      <c r="L1760" s="83">
        <v>43229</v>
      </c>
      <c r="M1760">
        <v>0</v>
      </c>
      <c r="N1760">
        <v>726503105</v>
      </c>
      <c r="O1760">
        <v>2311960</v>
      </c>
    </row>
    <row r="1761" spans="1:15" x14ac:dyDescent="0.2">
      <c r="A1761" t="s">
        <v>16955</v>
      </c>
      <c r="B1761" t="s">
        <v>2844</v>
      </c>
      <c r="C1761">
        <v>59.375</v>
      </c>
      <c r="D1761">
        <v>0</v>
      </c>
      <c r="E1761">
        <v>0</v>
      </c>
      <c r="F1761">
        <v>0</v>
      </c>
      <c r="G1761">
        <v>0</v>
      </c>
      <c r="H1761" s="45">
        <v>-9713.93</v>
      </c>
      <c r="I1761" t="s">
        <v>15979</v>
      </c>
      <c r="J1761" t="s">
        <v>164</v>
      </c>
      <c r="K1761">
        <v>0</v>
      </c>
      <c r="L1761" s="83">
        <v>43229</v>
      </c>
      <c r="M1761">
        <v>0</v>
      </c>
      <c r="N1761">
        <v>705573103</v>
      </c>
      <c r="O1761">
        <v>2675860</v>
      </c>
    </row>
    <row r="1762" spans="1:15" x14ac:dyDescent="0.2">
      <c r="A1762" t="s">
        <v>16956</v>
      </c>
      <c r="B1762" t="s">
        <v>7327</v>
      </c>
      <c r="C1762">
        <v>51.93</v>
      </c>
      <c r="D1762">
        <v>0</v>
      </c>
      <c r="E1762">
        <v>0</v>
      </c>
      <c r="F1762">
        <v>0</v>
      </c>
      <c r="G1762">
        <v>0</v>
      </c>
      <c r="H1762" s="45">
        <v>-14581.21</v>
      </c>
      <c r="I1762" t="s">
        <v>15989</v>
      </c>
      <c r="J1762" t="s">
        <v>200</v>
      </c>
      <c r="K1762">
        <v>0</v>
      </c>
      <c r="L1762" s="83">
        <v>43229</v>
      </c>
      <c r="M1762">
        <v>0</v>
      </c>
      <c r="N1762" t="s">
        <v>7340</v>
      </c>
      <c r="O1762" t="s">
        <v>7341</v>
      </c>
    </row>
    <row r="1763" spans="1:15" x14ac:dyDescent="0.2">
      <c r="A1763" t="s">
        <v>16957</v>
      </c>
      <c r="B1763" t="s">
        <v>12181</v>
      </c>
      <c r="C1763">
        <v>14.64</v>
      </c>
      <c r="D1763">
        <v>0</v>
      </c>
      <c r="E1763">
        <v>0</v>
      </c>
      <c r="F1763">
        <v>0</v>
      </c>
      <c r="G1763">
        <v>0</v>
      </c>
      <c r="H1763" s="45">
        <v>-27584.77</v>
      </c>
      <c r="I1763" t="s">
        <v>15989</v>
      </c>
      <c r="J1763" t="s">
        <v>169</v>
      </c>
      <c r="K1763">
        <v>0</v>
      </c>
      <c r="L1763" s="83">
        <v>43229</v>
      </c>
      <c r="M1763">
        <v>0</v>
      </c>
      <c r="N1763" t="s">
        <v>12242</v>
      </c>
      <c r="O1763" t="s">
        <v>12243</v>
      </c>
    </row>
    <row r="1764" spans="1:15" x14ac:dyDescent="0.2">
      <c r="A1764" t="s">
        <v>16958</v>
      </c>
      <c r="B1764" t="s">
        <v>4520</v>
      </c>
      <c r="C1764">
        <v>17.64</v>
      </c>
      <c r="D1764">
        <v>0</v>
      </c>
      <c r="E1764">
        <v>0</v>
      </c>
      <c r="F1764">
        <v>0</v>
      </c>
      <c r="G1764">
        <v>0</v>
      </c>
      <c r="H1764" s="45">
        <v>-18884.419999999998</v>
      </c>
      <c r="I1764" t="s">
        <v>15979</v>
      </c>
      <c r="J1764" t="s">
        <v>235</v>
      </c>
      <c r="K1764">
        <v>0</v>
      </c>
      <c r="L1764" s="83">
        <v>43229</v>
      </c>
      <c r="M1764">
        <v>0</v>
      </c>
      <c r="N1764" t="s">
        <v>4610</v>
      </c>
      <c r="O1764" t="s">
        <v>4611</v>
      </c>
    </row>
    <row r="1765" spans="1:15" x14ac:dyDescent="0.2">
      <c r="A1765" t="s">
        <v>16959</v>
      </c>
      <c r="B1765" t="s">
        <v>3183</v>
      </c>
      <c r="C1765">
        <v>25.39</v>
      </c>
      <c r="D1765">
        <v>0</v>
      </c>
      <c r="E1765">
        <v>0</v>
      </c>
      <c r="F1765">
        <v>0</v>
      </c>
      <c r="G1765">
        <v>0</v>
      </c>
      <c r="H1765" s="45">
        <v>5411.31</v>
      </c>
      <c r="I1765" t="s">
        <v>15989</v>
      </c>
      <c r="J1765" t="s">
        <v>190</v>
      </c>
      <c r="K1765">
        <v>0</v>
      </c>
      <c r="L1765" s="83">
        <v>43229</v>
      </c>
      <c r="M1765">
        <v>0</v>
      </c>
      <c r="N1765" t="s">
        <v>3330</v>
      </c>
      <c r="O1765" t="s">
        <v>3331</v>
      </c>
    </row>
    <row r="1766" spans="1:15" x14ac:dyDescent="0.2">
      <c r="A1766" t="s">
        <v>16960</v>
      </c>
      <c r="B1766" t="s">
        <v>15873</v>
      </c>
      <c r="C1766">
        <v>22.02</v>
      </c>
      <c r="D1766">
        <v>0</v>
      </c>
      <c r="E1766">
        <v>0</v>
      </c>
      <c r="F1766">
        <v>0</v>
      </c>
      <c r="G1766">
        <v>0</v>
      </c>
      <c r="H1766" s="45">
        <v>-17284.93</v>
      </c>
      <c r="I1766" t="s">
        <v>15979</v>
      </c>
      <c r="J1766" t="s">
        <v>200</v>
      </c>
      <c r="K1766">
        <v>0</v>
      </c>
      <c r="L1766" s="83">
        <v>43229</v>
      </c>
      <c r="M1766">
        <v>0</v>
      </c>
      <c r="N1766" t="s">
        <v>16961</v>
      </c>
      <c r="O1766" t="s">
        <v>16962</v>
      </c>
    </row>
    <row r="1767" spans="1:15" x14ac:dyDescent="0.2">
      <c r="A1767" t="s">
        <v>16963</v>
      </c>
      <c r="B1767" t="s">
        <v>5387</v>
      </c>
      <c r="C1767">
        <v>37.9</v>
      </c>
      <c r="D1767">
        <v>0</v>
      </c>
      <c r="E1767">
        <v>0</v>
      </c>
      <c r="F1767">
        <v>0</v>
      </c>
      <c r="G1767">
        <v>0</v>
      </c>
      <c r="H1767" s="45">
        <v>3609.37</v>
      </c>
      <c r="I1767" t="s">
        <v>15979</v>
      </c>
      <c r="J1767" t="s">
        <v>190</v>
      </c>
      <c r="K1767">
        <v>0</v>
      </c>
      <c r="L1767" s="83">
        <v>43229</v>
      </c>
      <c r="M1767">
        <v>0</v>
      </c>
      <c r="N1767">
        <v>767744105</v>
      </c>
      <c r="O1767">
        <v>2202729</v>
      </c>
    </row>
    <row r="1768" spans="1:15" x14ac:dyDescent="0.2">
      <c r="A1768" t="s">
        <v>16964</v>
      </c>
      <c r="B1768" t="s">
        <v>11592</v>
      </c>
      <c r="C1768">
        <v>49.3</v>
      </c>
      <c r="D1768">
        <v>0</v>
      </c>
      <c r="E1768">
        <v>0</v>
      </c>
      <c r="F1768">
        <v>0</v>
      </c>
      <c r="G1768">
        <v>0</v>
      </c>
      <c r="H1768" s="45">
        <v>-25947.75</v>
      </c>
      <c r="I1768" t="s">
        <v>15989</v>
      </c>
      <c r="J1768" t="s">
        <v>169</v>
      </c>
      <c r="K1768">
        <v>0</v>
      </c>
      <c r="L1768" s="83">
        <v>43229</v>
      </c>
      <c r="M1768">
        <v>0</v>
      </c>
      <c r="N1768" t="s">
        <v>11658</v>
      </c>
      <c r="O1768" t="s">
        <v>11659</v>
      </c>
    </row>
    <row r="1769" spans="1:15" x14ac:dyDescent="0.2">
      <c r="A1769" t="s">
        <v>16965</v>
      </c>
      <c r="B1769" t="s">
        <v>5108</v>
      </c>
      <c r="C1769">
        <v>24.45</v>
      </c>
      <c r="D1769">
        <v>0</v>
      </c>
      <c r="E1769">
        <v>0</v>
      </c>
      <c r="F1769">
        <v>0</v>
      </c>
      <c r="G1769">
        <v>0</v>
      </c>
      <c r="H1769" s="45">
        <v>-11681.88</v>
      </c>
      <c r="I1769" t="s">
        <v>15989</v>
      </c>
      <c r="J1769" t="s">
        <v>182</v>
      </c>
      <c r="K1769">
        <v>0</v>
      </c>
      <c r="L1769" s="83">
        <v>43229</v>
      </c>
      <c r="M1769">
        <v>0</v>
      </c>
      <c r="N1769" t="s">
        <v>5242</v>
      </c>
      <c r="O1769" t="s">
        <v>5243</v>
      </c>
    </row>
    <row r="1770" spans="1:15" x14ac:dyDescent="0.2">
      <c r="A1770" t="s">
        <v>16966</v>
      </c>
      <c r="B1770" t="s">
        <v>1323</v>
      </c>
      <c r="C1770">
        <v>19.440000000000001</v>
      </c>
      <c r="D1770">
        <v>0</v>
      </c>
      <c r="E1770">
        <v>0</v>
      </c>
      <c r="F1770">
        <v>0</v>
      </c>
      <c r="G1770">
        <v>0</v>
      </c>
      <c r="H1770" s="45">
        <v>-122523.26</v>
      </c>
      <c r="I1770" t="s">
        <v>15979</v>
      </c>
      <c r="J1770" t="s">
        <v>164</v>
      </c>
      <c r="K1770">
        <v>0</v>
      </c>
      <c r="L1770" s="83">
        <v>43229</v>
      </c>
      <c r="M1770">
        <v>0</v>
      </c>
      <c r="N1770">
        <v>871503108</v>
      </c>
      <c r="O1770">
        <v>2861078</v>
      </c>
    </row>
    <row r="1771" spans="1:15" x14ac:dyDescent="0.2">
      <c r="A1771" t="s">
        <v>16967</v>
      </c>
      <c r="B1771" t="s">
        <v>263</v>
      </c>
      <c r="C1771">
        <v>20.5</v>
      </c>
      <c r="D1771">
        <v>0</v>
      </c>
      <c r="E1771">
        <v>0</v>
      </c>
      <c r="F1771">
        <v>0</v>
      </c>
      <c r="G1771">
        <v>0</v>
      </c>
      <c r="H1771" s="45">
        <v>-15700.83</v>
      </c>
      <c r="I1771" t="s">
        <v>15979</v>
      </c>
      <c r="J1771" t="s">
        <v>190</v>
      </c>
      <c r="K1771">
        <v>0</v>
      </c>
      <c r="L1771" s="83">
        <v>43229</v>
      </c>
      <c r="M1771">
        <v>0</v>
      </c>
      <c r="N1771">
        <v>896818101</v>
      </c>
      <c r="O1771">
        <v>2893071</v>
      </c>
    </row>
    <row r="1772" spans="1:15" x14ac:dyDescent="0.2">
      <c r="A1772" t="s">
        <v>16968</v>
      </c>
      <c r="B1772" t="s">
        <v>3201</v>
      </c>
      <c r="C1772">
        <v>37.67</v>
      </c>
      <c r="D1772">
        <v>0</v>
      </c>
      <c r="E1772">
        <v>0</v>
      </c>
      <c r="F1772">
        <v>0</v>
      </c>
      <c r="G1772">
        <v>0</v>
      </c>
      <c r="H1772" s="45">
        <v>1370.55</v>
      </c>
      <c r="I1772" t="s">
        <v>15979</v>
      </c>
      <c r="J1772" t="s">
        <v>200</v>
      </c>
      <c r="K1772">
        <v>0</v>
      </c>
      <c r="L1772" s="83">
        <v>43229</v>
      </c>
      <c r="M1772">
        <v>0</v>
      </c>
      <c r="N1772">
        <v>896047503</v>
      </c>
      <c r="O1772" t="s">
        <v>3350</v>
      </c>
    </row>
    <row r="1773" spans="1:15" x14ac:dyDescent="0.2">
      <c r="A1773" t="s">
        <v>16969</v>
      </c>
      <c r="B1773" t="s">
        <v>15402</v>
      </c>
      <c r="C1773">
        <v>133</v>
      </c>
      <c r="D1773">
        <v>0</v>
      </c>
      <c r="E1773">
        <v>0</v>
      </c>
      <c r="F1773">
        <v>0</v>
      </c>
      <c r="G1773">
        <v>0</v>
      </c>
      <c r="H1773" s="45">
        <v>-148088.39000000001</v>
      </c>
      <c r="I1773" t="s">
        <v>15979</v>
      </c>
      <c r="J1773" t="s">
        <v>164</v>
      </c>
      <c r="K1773">
        <v>0</v>
      </c>
      <c r="L1773" s="83">
        <v>43229</v>
      </c>
      <c r="M1773">
        <v>0</v>
      </c>
      <c r="N1773" t="s">
        <v>15473</v>
      </c>
      <c r="O1773" t="s">
        <v>15474</v>
      </c>
    </row>
    <row r="1774" spans="1:15" x14ac:dyDescent="0.2">
      <c r="A1774" t="s">
        <v>16970</v>
      </c>
      <c r="B1774" t="s">
        <v>14042</v>
      </c>
      <c r="C1774">
        <v>77.915000000000006</v>
      </c>
      <c r="D1774">
        <v>0</v>
      </c>
      <c r="E1774">
        <v>0</v>
      </c>
      <c r="F1774">
        <v>0</v>
      </c>
      <c r="G1774">
        <v>0</v>
      </c>
      <c r="H1774" s="45">
        <v>-24751.1</v>
      </c>
      <c r="I1774" t="s">
        <v>15989</v>
      </c>
      <c r="J1774" t="s">
        <v>164</v>
      </c>
      <c r="K1774">
        <v>0</v>
      </c>
      <c r="L1774" s="83">
        <v>43229</v>
      </c>
      <c r="M1774">
        <v>0</v>
      </c>
      <c r="N1774" t="s">
        <v>14092</v>
      </c>
      <c r="O1774" t="s">
        <v>14093</v>
      </c>
    </row>
    <row r="1775" spans="1:15" x14ac:dyDescent="0.2">
      <c r="A1775" t="s">
        <v>16971</v>
      </c>
      <c r="B1775" t="s">
        <v>11101</v>
      </c>
      <c r="C1775">
        <v>47.85</v>
      </c>
      <c r="D1775">
        <v>0</v>
      </c>
      <c r="E1775">
        <v>0</v>
      </c>
      <c r="F1775">
        <v>0</v>
      </c>
      <c r="G1775">
        <v>0</v>
      </c>
      <c r="H1775" s="45">
        <v>-2330.62</v>
      </c>
      <c r="I1775" t="s">
        <v>15989</v>
      </c>
      <c r="J1775" t="s">
        <v>190</v>
      </c>
      <c r="K1775">
        <v>0</v>
      </c>
      <c r="L1775" s="83">
        <v>43229</v>
      </c>
      <c r="M1775">
        <v>0</v>
      </c>
      <c r="N1775">
        <v>923454102</v>
      </c>
      <c r="O1775" t="s">
        <v>11158</v>
      </c>
    </row>
    <row r="1776" spans="1:15" x14ac:dyDescent="0.2">
      <c r="A1776" t="s">
        <v>16972</v>
      </c>
      <c r="B1776" t="s">
        <v>293</v>
      </c>
      <c r="C1776">
        <v>100.93</v>
      </c>
      <c r="D1776">
        <v>0</v>
      </c>
      <c r="E1776">
        <v>0</v>
      </c>
      <c r="F1776">
        <v>0</v>
      </c>
      <c r="G1776">
        <v>0</v>
      </c>
      <c r="H1776" s="45">
        <v>-8158.34</v>
      </c>
      <c r="I1776" t="s">
        <v>15979</v>
      </c>
      <c r="J1776" t="s">
        <v>186</v>
      </c>
      <c r="K1776">
        <v>0</v>
      </c>
      <c r="L1776" s="83">
        <v>43229</v>
      </c>
      <c r="M1776">
        <v>0</v>
      </c>
      <c r="N1776">
        <v>981419104</v>
      </c>
      <c r="O1776">
        <v>2981181</v>
      </c>
    </row>
    <row r="1777" spans="1:15" x14ac:dyDescent="0.2">
      <c r="A1777" t="s">
        <v>16973</v>
      </c>
      <c r="B1777" t="s">
        <v>7019</v>
      </c>
      <c r="C1777">
        <v>88.95</v>
      </c>
      <c r="D1777">
        <v>0</v>
      </c>
      <c r="E1777">
        <v>0</v>
      </c>
      <c r="F1777">
        <v>0</v>
      </c>
      <c r="G1777">
        <v>0</v>
      </c>
      <c r="H1777">
        <v>-290.10000000000002</v>
      </c>
      <c r="I1777" t="s">
        <v>15989</v>
      </c>
      <c r="J1777" t="s">
        <v>182</v>
      </c>
      <c r="K1777">
        <v>0</v>
      </c>
      <c r="L1777" s="83">
        <v>43229</v>
      </c>
      <c r="M1777">
        <v>0</v>
      </c>
      <c r="N1777">
        <v>171798101</v>
      </c>
      <c r="O1777">
        <v>2987521</v>
      </c>
    </row>
    <row r="1778" spans="1:15" x14ac:dyDescent="0.2">
      <c r="A1778" t="s">
        <v>16974</v>
      </c>
      <c r="B1778" t="s">
        <v>3186</v>
      </c>
      <c r="C1778">
        <v>46.73</v>
      </c>
      <c r="D1778">
        <v>0</v>
      </c>
      <c r="E1778">
        <v>0</v>
      </c>
      <c r="F1778">
        <v>0</v>
      </c>
      <c r="G1778">
        <v>0</v>
      </c>
      <c r="H1778" s="45">
        <v>-9913.5400000000009</v>
      </c>
      <c r="I1778" t="s">
        <v>15989</v>
      </c>
      <c r="J1778" t="s">
        <v>169</v>
      </c>
      <c r="K1778">
        <v>0</v>
      </c>
      <c r="L1778" s="83">
        <v>43229</v>
      </c>
      <c r="M1778">
        <v>0</v>
      </c>
      <c r="N1778" t="s">
        <v>3363</v>
      </c>
      <c r="O1778" t="s">
        <v>3364</v>
      </c>
    </row>
    <row r="1779" spans="1:15" x14ac:dyDescent="0.2">
      <c r="A1779" t="s">
        <v>16975</v>
      </c>
      <c r="B1779" t="s">
        <v>1698</v>
      </c>
      <c r="C1779">
        <v>46.94</v>
      </c>
      <c r="D1779">
        <v>0</v>
      </c>
      <c r="E1779">
        <v>0</v>
      </c>
      <c r="F1779">
        <v>0</v>
      </c>
      <c r="G1779">
        <v>0</v>
      </c>
      <c r="H1779" s="45">
        <v>-15544.14</v>
      </c>
      <c r="I1779" t="s">
        <v>15979</v>
      </c>
      <c r="J1779" t="s">
        <v>164</v>
      </c>
      <c r="K1779">
        <v>0</v>
      </c>
      <c r="L1779" s="83">
        <v>43229</v>
      </c>
      <c r="M1779">
        <v>0</v>
      </c>
      <c r="N1779">
        <v>985817105</v>
      </c>
      <c r="O1779" t="s">
        <v>1742</v>
      </c>
    </row>
    <row r="1780" spans="1:15" x14ac:dyDescent="0.2">
      <c r="A1780" t="s">
        <v>16976</v>
      </c>
      <c r="B1780" t="s">
        <v>16977</v>
      </c>
      <c r="C1780">
        <v>43.9</v>
      </c>
      <c r="D1780">
        <v>0</v>
      </c>
      <c r="E1780">
        <v>0</v>
      </c>
      <c r="F1780">
        <v>0</v>
      </c>
      <c r="G1780">
        <v>0</v>
      </c>
      <c r="H1780">
        <v>0</v>
      </c>
      <c r="I1780" t="s">
        <v>210</v>
      </c>
      <c r="J1780" t="s">
        <v>182</v>
      </c>
      <c r="K1780">
        <v>0</v>
      </c>
      <c r="L1780" s="83">
        <v>43229</v>
      </c>
      <c r="M1780">
        <v>0</v>
      </c>
    </row>
    <row r="1781" spans="1:15" x14ac:dyDescent="0.2">
      <c r="A1781" t="s">
        <v>16830</v>
      </c>
      <c r="B1781" t="s">
        <v>2462</v>
      </c>
      <c r="C1781">
        <v>16.100000000000001</v>
      </c>
      <c r="D1781">
        <v>0</v>
      </c>
      <c r="E1781">
        <v>0</v>
      </c>
      <c r="F1781">
        <v>0</v>
      </c>
      <c r="G1781">
        <v>0</v>
      </c>
      <c r="H1781" s="45">
        <v>36290</v>
      </c>
      <c r="I1781" t="s">
        <v>15989</v>
      </c>
      <c r="J1781" t="s">
        <v>164</v>
      </c>
      <c r="K1781">
        <v>0</v>
      </c>
      <c r="L1781" s="83">
        <v>43228</v>
      </c>
      <c r="M1781">
        <v>0</v>
      </c>
      <c r="N1781">
        <v>922417100</v>
      </c>
      <c r="O1781">
        <v>2938422</v>
      </c>
    </row>
    <row r="1782" spans="1:15" x14ac:dyDescent="0.2">
      <c r="A1782" t="s">
        <v>16831</v>
      </c>
      <c r="B1782" t="s">
        <v>9455</v>
      </c>
      <c r="C1782">
        <v>20.309999999999999</v>
      </c>
      <c r="D1782">
        <v>0</v>
      </c>
      <c r="E1782">
        <v>0</v>
      </c>
      <c r="F1782">
        <v>0</v>
      </c>
      <c r="G1782">
        <v>0</v>
      </c>
      <c r="H1782" s="45">
        <v>-12687.07</v>
      </c>
      <c r="I1782" t="s">
        <v>15989</v>
      </c>
      <c r="J1782" t="s">
        <v>188</v>
      </c>
      <c r="K1782">
        <v>0</v>
      </c>
      <c r="L1782" s="83">
        <v>43228</v>
      </c>
      <c r="M1782">
        <v>0</v>
      </c>
      <c r="N1782" t="s">
        <v>9482</v>
      </c>
      <c r="O1782" t="s">
        <v>9483</v>
      </c>
    </row>
    <row r="1783" spans="1:15" x14ac:dyDescent="0.2">
      <c r="A1783" t="s">
        <v>16832</v>
      </c>
      <c r="B1783" t="s">
        <v>8660</v>
      </c>
      <c r="C1783">
        <v>31.835000000000001</v>
      </c>
      <c r="D1783">
        <v>0</v>
      </c>
      <c r="E1783">
        <v>0</v>
      </c>
      <c r="F1783">
        <v>0</v>
      </c>
      <c r="G1783">
        <v>0</v>
      </c>
      <c r="H1783" s="45">
        <v>-29259.919999999998</v>
      </c>
      <c r="I1783" t="s">
        <v>15989</v>
      </c>
      <c r="J1783" t="s">
        <v>182</v>
      </c>
      <c r="K1783">
        <v>0</v>
      </c>
      <c r="L1783" s="83">
        <v>43228</v>
      </c>
      <c r="M1783">
        <v>0</v>
      </c>
      <c r="N1783" t="s">
        <v>8720</v>
      </c>
      <c r="O1783" t="s">
        <v>8721</v>
      </c>
    </row>
    <row r="1784" spans="1:15" x14ac:dyDescent="0.2">
      <c r="A1784" t="s">
        <v>16833</v>
      </c>
      <c r="B1784" t="s">
        <v>1309</v>
      </c>
      <c r="C1784">
        <v>31.92</v>
      </c>
      <c r="D1784">
        <v>0</v>
      </c>
      <c r="E1784">
        <v>0</v>
      </c>
      <c r="F1784">
        <v>0</v>
      </c>
      <c r="G1784">
        <v>0</v>
      </c>
      <c r="H1784" s="45">
        <v>-7476.37</v>
      </c>
      <c r="I1784" t="s">
        <v>15989</v>
      </c>
      <c r="J1784" t="s">
        <v>169</v>
      </c>
      <c r="K1784">
        <v>0</v>
      </c>
      <c r="L1784" s="83">
        <v>43228</v>
      </c>
      <c r="M1784">
        <v>0</v>
      </c>
      <c r="N1784" t="s">
        <v>1516</v>
      </c>
      <c r="O1784" t="s">
        <v>1517</v>
      </c>
    </row>
    <row r="1785" spans="1:15" x14ac:dyDescent="0.2">
      <c r="A1785" t="s">
        <v>16834</v>
      </c>
      <c r="B1785" t="s">
        <v>1779</v>
      </c>
      <c r="C1785">
        <v>32.064999999999998</v>
      </c>
      <c r="D1785">
        <v>0</v>
      </c>
      <c r="E1785">
        <v>0</v>
      </c>
      <c r="F1785">
        <v>0</v>
      </c>
      <c r="G1785">
        <v>0</v>
      </c>
      <c r="H1785">
        <v>569.05999999999995</v>
      </c>
      <c r="I1785" t="s">
        <v>15989</v>
      </c>
      <c r="J1785" t="s">
        <v>188</v>
      </c>
      <c r="K1785">
        <v>0</v>
      </c>
      <c r="L1785" s="83">
        <v>43228</v>
      </c>
      <c r="M1785">
        <v>0</v>
      </c>
      <c r="N1785" t="s">
        <v>1922</v>
      </c>
      <c r="O1785" t="s">
        <v>1923</v>
      </c>
    </row>
    <row r="1786" spans="1:15" x14ac:dyDescent="0.2">
      <c r="A1786" t="s">
        <v>16835</v>
      </c>
      <c r="B1786" t="s">
        <v>4638</v>
      </c>
      <c r="C1786">
        <v>17.074999999999999</v>
      </c>
      <c r="D1786">
        <v>0</v>
      </c>
      <c r="E1786">
        <v>0</v>
      </c>
      <c r="F1786">
        <v>0</v>
      </c>
      <c r="G1786">
        <v>0</v>
      </c>
      <c r="H1786" s="45">
        <v>-3327.33</v>
      </c>
      <c r="I1786" t="s">
        <v>15989</v>
      </c>
      <c r="J1786" t="s">
        <v>182</v>
      </c>
      <c r="K1786">
        <v>0</v>
      </c>
      <c r="L1786" s="83">
        <v>43228</v>
      </c>
      <c r="M1786">
        <v>0</v>
      </c>
      <c r="N1786">
        <v>393222104</v>
      </c>
      <c r="O1786" t="s">
        <v>4756</v>
      </c>
    </row>
    <row r="1787" spans="1:15" x14ac:dyDescent="0.2">
      <c r="A1787" t="s">
        <v>16836</v>
      </c>
      <c r="B1787" t="s">
        <v>2470</v>
      </c>
      <c r="C1787">
        <v>42.74</v>
      </c>
      <c r="D1787">
        <v>0</v>
      </c>
      <c r="E1787">
        <v>0</v>
      </c>
      <c r="F1787">
        <v>0</v>
      </c>
      <c r="G1787">
        <v>0</v>
      </c>
      <c r="H1787" s="45">
        <v>-35973.61</v>
      </c>
      <c r="I1787" t="s">
        <v>15989</v>
      </c>
      <c r="J1787" t="s">
        <v>169</v>
      </c>
      <c r="K1787">
        <v>0</v>
      </c>
      <c r="L1787" s="83">
        <v>43228</v>
      </c>
      <c r="M1787">
        <v>0</v>
      </c>
      <c r="N1787" t="s">
        <v>10419</v>
      </c>
      <c r="O1787" t="s">
        <v>10420</v>
      </c>
    </row>
    <row r="1788" spans="1:15" x14ac:dyDescent="0.2">
      <c r="A1788" t="s">
        <v>16837</v>
      </c>
      <c r="B1788" t="s">
        <v>7969</v>
      </c>
      <c r="C1788">
        <v>53.32</v>
      </c>
      <c r="D1788">
        <v>0</v>
      </c>
      <c r="E1788">
        <v>0</v>
      </c>
      <c r="F1788">
        <v>0</v>
      </c>
      <c r="G1788">
        <v>0</v>
      </c>
      <c r="H1788" s="45">
        <v>7101.93</v>
      </c>
      <c r="I1788" t="s">
        <v>15989</v>
      </c>
      <c r="J1788" t="s">
        <v>182</v>
      </c>
      <c r="K1788">
        <v>0</v>
      </c>
      <c r="L1788" s="83">
        <v>43228</v>
      </c>
      <c r="M1788">
        <v>0</v>
      </c>
      <c r="N1788" t="s">
        <v>12361</v>
      </c>
      <c r="O1788" t="s">
        <v>12362</v>
      </c>
    </row>
    <row r="1789" spans="1:15" x14ac:dyDescent="0.2">
      <c r="A1789" t="s">
        <v>16838</v>
      </c>
      <c r="B1789" t="s">
        <v>10505</v>
      </c>
      <c r="C1789">
        <v>20.04</v>
      </c>
      <c r="D1789">
        <v>0</v>
      </c>
      <c r="E1789">
        <v>0</v>
      </c>
      <c r="F1789">
        <v>0</v>
      </c>
      <c r="G1789">
        <v>0</v>
      </c>
      <c r="H1789">
        <v>-809.24</v>
      </c>
      <c r="I1789" t="s">
        <v>15989</v>
      </c>
      <c r="J1789" t="s">
        <v>190</v>
      </c>
      <c r="K1789">
        <v>0</v>
      </c>
      <c r="L1789" s="83">
        <v>43228</v>
      </c>
      <c r="M1789">
        <v>0</v>
      </c>
      <c r="N1789" t="s">
        <v>10510</v>
      </c>
      <c r="O1789">
        <v>2938002</v>
      </c>
    </row>
    <row r="1790" spans="1:15" x14ac:dyDescent="0.2">
      <c r="A1790" t="s">
        <v>16839</v>
      </c>
      <c r="B1790" t="s">
        <v>5644</v>
      </c>
      <c r="C1790">
        <v>98.77</v>
      </c>
      <c r="D1790">
        <v>0</v>
      </c>
      <c r="E1790">
        <v>0</v>
      </c>
      <c r="F1790">
        <v>0</v>
      </c>
      <c r="G1790">
        <v>0</v>
      </c>
      <c r="H1790" s="45">
        <v>11181.89</v>
      </c>
      <c r="I1790" t="s">
        <v>15979</v>
      </c>
      <c r="J1790" t="s">
        <v>188</v>
      </c>
      <c r="K1790">
        <v>0</v>
      </c>
      <c r="L1790" s="83">
        <v>43228</v>
      </c>
      <c r="M1790">
        <v>0</v>
      </c>
      <c r="N1790">
        <v>12653101</v>
      </c>
      <c r="O1790">
        <v>2046853</v>
      </c>
    </row>
    <row r="1791" spans="1:15" x14ac:dyDescent="0.2">
      <c r="A1791" t="s">
        <v>16840</v>
      </c>
      <c r="B1791" t="s">
        <v>5115</v>
      </c>
      <c r="C1791">
        <v>71.86</v>
      </c>
      <c r="D1791">
        <v>0</v>
      </c>
      <c r="E1791">
        <v>0</v>
      </c>
      <c r="F1791">
        <v>0</v>
      </c>
      <c r="G1791">
        <v>0</v>
      </c>
      <c r="H1791">
        <v>-845.85</v>
      </c>
      <c r="I1791" t="s">
        <v>15989</v>
      </c>
      <c r="J1791" t="s">
        <v>169</v>
      </c>
      <c r="K1791">
        <v>0</v>
      </c>
      <c r="L1791" s="83">
        <v>43228</v>
      </c>
      <c r="M1791">
        <v>0</v>
      </c>
      <c r="N1791">
        <v>23436108</v>
      </c>
      <c r="O1791">
        <v>2024332</v>
      </c>
    </row>
    <row r="1792" spans="1:15" x14ac:dyDescent="0.2">
      <c r="A1792" t="s">
        <v>16841</v>
      </c>
      <c r="B1792" t="s">
        <v>2219</v>
      </c>
      <c r="C1792">
        <v>45.01</v>
      </c>
      <c r="D1792">
        <v>0</v>
      </c>
      <c r="E1792">
        <v>0</v>
      </c>
      <c r="F1792">
        <v>0</v>
      </c>
      <c r="G1792">
        <v>0</v>
      </c>
      <c r="H1792" s="45">
        <v>-28546.21</v>
      </c>
      <c r="I1792" t="s">
        <v>15979</v>
      </c>
      <c r="J1792" t="s">
        <v>190</v>
      </c>
      <c r="K1792">
        <v>0</v>
      </c>
      <c r="L1792" s="83">
        <v>43228</v>
      </c>
      <c r="M1792">
        <v>0</v>
      </c>
      <c r="N1792">
        <v>46433108</v>
      </c>
      <c r="O1792">
        <v>2060518</v>
      </c>
    </row>
    <row r="1793" spans="1:15" x14ac:dyDescent="0.2">
      <c r="A1793" t="s">
        <v>16842</v>
      </c>
      <c r="B1793" t="s">
        <v>15546</v>
      </c>
      <c r="C1793" s="45">
        <v>2072.02</v>
      </c>
      <c r="D1793">
        <v>0</v>
      </c>
      <c r="E1793">
        <v>0</v>
      </c>
      <c r="F1793">
        <v>0</v>
      </c>
      <c r="G1793">
        <v>0</v>
      </c>
      <c r="H1793" s="45">
        <v>14869.09</v>
      </c>
      <c r="I1793" t="s">
        <v>15979</v>
      </c>
      <c r="J1793" t="s">
        <v>200</v>
      </c>
      <c r="K1793">
        <v>0</v>
      </c>
      <c r="L1793" s="83">
        <v>43228</v>
      </c>
      <c r="M1793">
        <v>0</v>
      </c>
      <c r="N1793" t="s">
        <v>16843</v>
      </c>
      <c r="O1793" t="s">
        <v>16844</v>
      </c>
    </row>
    <row r="1794" spans="1:15" x14ac:dyDescent="0.2">
      <c r="A1794" t="s">
        <v>16845</v>
      </c>
      <c r="B1794" t="s">
        <v>11352</v>
      </c>
      <c r="C1794">
        <v>16.89</v>
      </c>
      <c r="D1794">
        <v>0</v>
      </c>
      <c r="E1794">
        <v>0</v>
      </c>
      <c r="F1794">
        <v>0</v>
      </c>
      <c r="G1794">
        <v>0</v>
      </c>
      <c r="H1794" s="45">
        <v>2650.2</v>
      </c>
      <c r="I1794" t="s">
        <v>15979</v>
      </c>
      <c r="J1794" t="s">
        <v>190</v>
      </c>
      <c r="K1794">
        <v>0</v>
      </c>
      <c r="L1794" s="83">
        <v>43228</v>
      </c>
      <c r="M1794">
        <v>0</v>
      </c>
      <c r="N1794" t="s">
        <v>11407</v>
      </c>
      <c r="O1794" t="s">
        <v>11408</v>
      </c>
    </row>
    <row r="1795" spans="1:15" x14ac:dyDescent="0.2">
      <c r="A1795" t="s">
        <v>16846</v>
      </c>
      <c r="B1795" t="s">
        <v>8384</v>
      </c>
      <c r="C1795">
        <v>16.8</v>
      </c>
      <c r="D1795">
        <v>0</v>
      </c>
      <c r="E1795">
        <v>0</v>
      </c>
      <c r="F1795">
        <v>0</v>
      </c>
      <c r="G1795">
        <v>0</v>
      </c>
      <c r="H1795" s="45">
        <v>-49549.72</v>
      </c>
      <c r="I1795" t="s">
        <v>15979</v>
      </c>
      <c r="J1795" t="s">
        <v>448</v>
      </c>
      <c r="K1795">
        <v>0</v>
      </c>
      <c r="L1795" s="83">
        <v>43228</v>
      </c>
      <c r="M1795">
        <v>0</v>
      </c>
      <c r="N1795">
        <v>171871502</v>
      </c>
      <c r="O1795" t="s">
        <v>8427</v>
      </c>
    </row>
    <row r="1796" spans="1:15" x14ac:dyDescent="0.2">
      <c r="A1796" t="s">
        <v>16847</v>
      </c>
      <c r="B1796" t="s">
        <v>863</v>
      </c>
      <c r="C1796">
        <v>61.65</v>
      </c>
      <c r="D1796">
        <v>0</v>
      </c>
      <c r="E1796">
        <v>0</v>
      </c>
      <c r="F1796">
        <v>0</v>
      </c>
      <c r="G1796">
        <v>0</v>
      </c>
      <c r="H1796" s="45">
        <v>-13779.86</v>
      </c>
      <c r="I1796" t="s">
        <v>15989</v>
      </c>
      <c r="J1796" t="s">
        <v>188</v>
      </c>
      <c r="K1796">
        <v>0</v>
      </c>
      <c r="L1796" s="83">
        <v>43228</v>
      </c>
      <c r="M1796">
        <v>0</v>
      </c>
      <c r="N1796">
        <v>127055101</v>
      </c>
      <c r="O1796">
        <v>2162500</v>
      </c>
    </row>
    <row r="1797" spans="1:15" x14ac:dyDescent="0.2">
      <c r="A1797" t="s">
        <v>16848</v>
      </c>
      <c r="B1797" t="s">
        <v>842</v>
      </c>
      <c r="C1797">
        <v>29.3</v>
      </c>
      <c r="D1797">
        <v>0</v>
      </c>
      <c r="E1797">
        <v>0</v>
      </c>
      <c r="F1797">
        <v>0</v>
      </c>
      <c r="G1797">
        <v>0</v>
      </c>
      <c r="H1797" s="45">
        <v>-79963.11</v>
      </c>
      <c r="I1797" t="s">
        <v>15979</v>
      </c>
      <c r="J1797" t="s">
        <v>164</v>
      </c>
      <c r="K1797">
        <v>0</v>
      </c>
      <c r="L1797" s="83">
        <v>43228</v>
      </c>
      <c r="M1797">
        <v>0</v>
      </c>
      <c r="N1797">
        <v>157210105</v>
      </c>
      <c r="O1797">
        <v>2986937</v>
      </c>
    </row>
    <row r="1798" spans="1:15" x14ac:dyDescent="0.2">
      <c r="A1798" t="s">
        <v>16849</v>
      </c>
      <c r="B1798" t="s">
        <v>14047</v>
      </c>
      <c r="C1798">
        <v>27.5</v>
      </c>
      <c r="D1798">
        <v>0</v>
      </c>
      <c r="E1798">
        <v>0</v>
      </c>
      <c r="F1798">
        <v>0</v>
      </c>
      <c r="G1798">
        <v>0</v>
      </c>
      <c r="H1798" s="45">
        <v>-34401.879999999997</v>
      </c>
      <c r="I1798" t="s">
        <v>15979</v>
      </c>
      <c r="J1798" t="s">
        <v>235</v>
      </c>
      <c r="K1798">
        <v>0</v>
      </c>
      <c r="L1798" s="83">
        <v>43228</v>
      </c>
      <c r="M1798">
        <v>0</v>
      </c>
      <c r="N1798">
        <v>163086101</v>
      </c>
      <c r="O1798" t="s">
        <v>14066</v>
      </c>
    </row>
    <row r="1799" spans="1:15" x14ac:dyDescent="0.2">
      <c r="A1799" t="s">
        <v>16850</v>
      </c>
      <c r="B1799" t="s">
        <v>15195</v>
      </c>
      <c r="C1799">
        <v>19.079999999999998</v>
      </c>
      <c r="D1799">
        <v>0</v>
      </c>
      <c r="E1799">
        <v>0</v>
      </c>
      <c r="F1799">
        <v>0</v>
      </c>
      <c r="G1799">
        <v>0</v>
      </c>
      <c r="H1799" s="45">
        <v>7637.92</v>
      </c>
      <c r="I1799" t="s">
        <v>15979</v>
      </c>
      <c r="J1799" t="s">
        <v>164</v>
      </c>
      <c r="K1799">
        <v>0</v>
      </c>
      <c r="L1799" s="83">
        <v>43228</v>
      </c>
      <c r="M1799">
        <v>0</v>
      </c>
      <c r="N1799">
        <v>206787103</v>
      </c>
      <c r="O1799" t="s">
        <v>15211</v>
      </c>
    </row>
    <row r="1800" spans="1:15" x14ac:dyDescent="0.2">
      <c r="A1800" t="s">
        <v>16851</v>
      </c>
      <c r="B1800" t="s">
        <v>2691</v>
      </c>
      <c r="C1800">
        <v>35.755000000000003</v>
      </c>
      <c r="D1800">
        <v>0</v>
      </c>
      <c r="E1800">
        <v>0</v>
      </c>
      <c r="F1800">
        <v>0</v>
      </c>
      <c r="G1800">
        <v>0</v>
      </c>
      <c r="H1800" s="45">
        <v>28685.08</v>
      </c>
      <c r="I1800" t="s">
        <v>15979</v>
      </c>
      <c r="J1800" t="s">
        <v>200</v>
      </c>
      <c r="K1800">
        <v>0</v>
      </c>
      <c r="L1800" s="83">
        <v>43228</v>
      </c>
      <c r="M1800">
        <v>0</v>
      </c>
      <c r="N1800" t="s">
        <v>2742</v>
      </c>
      <c r="O1800" t="s">
        <v>2743</v>
      </c>
    </row>
    <row r="1801" spans="1:15" x14ac:dyDescent="0.2">
      <c r="A1801" t="s">
        <v>16852</v>
      </c>
      <c r="B1801" t="s">
        <v>1000</v>
      </c>
      <c r="C1801">
        <v>14.5</v>
      </c>
      <c r="D1801">
        <v>0</v>
      </c>
      <c r="E1801">
        <v>0</v>
      </c>
      <c r="F1801">
        <v>0</v>
      </c>
      <c r="G1801">
        <v>0</v>
      </c>
      <c r="H1801" s="45">
        <v>38907.72</v>
      </c>
      <c r="I1801" t="s">
        <v>15979</v>
      </c>
      <c r="J1801" t="s">
        <v>235</v>
      </c>
      <c r="K1801">
        <v>0</v>
      </c>
      <c r="L1801" s="83">
        <v>43228</v>
      </c>
      <c r="M1801">
        <v>0</v>
      </c>
      <c r="N1801">
        <v>222070203</v>
      </c>
      <c r="O1801" t="s">
        <v>1458</v>
      </c>
    </row>
    <row r="1802" spans="1:15" x14ac:dyDescent="0.2">
      <c r="A1802" t="s">
        <v>16853</v>
      </c>
      <c r="B1802" t="s">
        <v>1659</v>
      </c>
      <c r="C1802">
        <v>20.975000000000001</v>
      </c>
      <c r="D1802">
        <v>0</v>
      </c>
      <c r="E1802">
        <v>0</v>
      </c>
      <c r="F1802">
        <v>0</v>
      </c>
      <c r="G1802">
        <v>0</v>
      </c>
      <c r="H1802" s="45">
        <v>-28689.87</v>
      </c>
      <c r="I1802" t="s">
        <v>15979</v>
      </c>
      <c r="J1802" t="s">
        <v>448</v>
      </c>
      <c r="K1802">
        <v>0</v>
      </c>
      <c r="L1802" s="83">
        <v>43228</v>
      </c>
      <c r="M1802">
        <v>0</v>
      </c>
      <c r="N1802">
        <v>156700106</v>
      </c>
      <c r="O1802">
        <v>2185046</v>
      </c>
    </row>
    <row r="1803" spans="1:15" x14ac:dyDescent="0.2">
      <c r="A1803" t="s">
        <v>16854</v>
      </c>
      <c r="B1803" t="s">
        <v>11702</v>
      </c>
      <c r="C1803">
        <v>19.48</v>
      </c>
      <c r="D1803">
        <v>0</v>
      </c>
      <c r="E1803">
        <v>0</v>
      </c>
      <c r="F1803">
        <v>0</v>
      </c>
      <c r="G1803">
        <v>0</v>
      </c>
      <c r="H1803" s="45">
        <v>-19310.259999999998</v>
      </c>
      <c r="I1803" t="s">
        <v>15979</v>
      </c>
      <c r="J1803" t="s">
        <v>235</v>
      </c>
      <c r="K1803">
        <v>0</v>
      </c>
      <c r="L1803" s="83">
        <v>43228</v>
      </c>
      <c r="M1803">
        <v>0</v>
      </c>
      <c r="N1803">
        <v>237266101</v>
      </c>
      <c r="O1803">
        <v>2250289</v>
      </c>
    </row>
    <row r="1804" spans="1:15" x14ac:dyDescent="0.2">
      <c r="A1804" t="s">
        <v>16855</v>
      </c>
      <c r="B1804" t="s">
        <v>3197</v>
      </c>
      <c r="C1804">
        <v>19.145</v>
      </c>
      <c r="D1804">
        <v>0</v>
      </c>
      <c r="E1804">
        <v>0</v>
      </c>
      <c r="F1804">
        <v>0</v>
      </c>
      <c r="G1804">
        <v>0</v>
      </c>
      <c r="H1804" s="45">
        <v>-64017</v>
      </c>
      <c r="I1804" t="s">
        <v>15989</v>
      </c>
      <c r="J1804" t="s">
        <v>169</v>
      </c>
      <c r="K1804">
        <v>0</v>
      </c>
      <c r="L1804" s="83">
        <v>43228</v>
      </c>
      <c r="M1804">
        <v>0</v>
      </c>
      <c r="N1804" t="s">
        <v>3274</v>
      </c>
      <c r="O1804" t="s">
        <v>3275</v>
      </c>
    </row>
    <row r="1805" spans="1:15" x14ac:dyDescent="0.2">
      <c r="A1805" t="s">
        <v>16856</v>
      </c>
      <c r="B1805" t="s">
        <v>3176</v>
      </c>
      <c r="C1805">
        <v>58.924999999999997</v>
      </c>
      <c r="D1805">
        <v>0</v>
      </c>
      <c r="E1805">
        <v>0</v>
      </c>
      <c r="F1805">
        <v>0</v>
      </c>
      <c r="G1805">
        <v>0</v>
      </c>
      <c r="H1805" s="45">
        <v>-19189.55</v>
      </c>
      <c r="I1805" t="s">
        <v>15979</v>
      </c>
      <c r="J1805" t="s">
        <v>164</v>
      </c>
      <c r="K1805">
        <v>0</v>
      </c>
      <c r="L1805" s="83">
        <v>43228</v>
      </c>
      <c r="M1805">
        <v>0</v>
      </c>
      <c r="N1805" t="s">
        <v>3288</v>
      </c>
      <c r="O1805" t="s">
        <v>3289</v>
      </c>
    </row>
    <row r="1806" spans="1:15" x14ac:dyDescent="0.2">
      <c r="A1806" t="s">
        <v>16857</v>
      </c>
      <c r="B1806" t="s">
        <v>2233</v>
      </c>
      <c r="C1806">
        <v>131.22</v>
      </c>
      <c r="D1806">
        <v>0</v>
      </c>
      <c r="E1806">
        <v>0</v>
      </c>
      <c r="F1806">
        <v>0</v>
      </c>
      <c r="G1806">
        <v>0</v>
      </c>
      <c r="H1806" s="45">
        <v>16433.810000000001</v>
      </c>
      <c r="I1806" t="s">
        <v>15979</v>
      </c>
      <c r="J1806" t="s">
        <v>164</v>
      </c>
      <c r="K1806">
        <v>0</v>
      </c>
      <c r="L1806" s="83">
        <v>43228</v>
      </c>
      <c r="M1806">
        <v>0</v>
      </c>
      <c r="N1806" t="s">
        <v>2258</v>
      </c>
      <c r="O1806" t="s">
        <v>2259</v>
      </c>
    </row>
    <row r="1807" spans="1:15" x14ac:dyDescent="0.2">
      <c r="A1807" t="s">
        <v>16858</v>
      </c>
      <c r="B1807" t="s">
        <v>13883</v>
      </c>
      <c r="C1807">
        <v>50.335000000000001</v>
      </c>
      <c r="D1807">
        <v>0</v>
      </c>
      <c r="E1807">
        <v>0</v>
      </c>
      <c r="F1807">
        <v>0</v>
      </c>
      <c r="G1807">
        <v>0</v>
      </c>
      <c r="H1807" s="45">
        <v>-25892.87</v>
      </c>
      <c r="I1807" t="s">
        <v>15989</v>
      </c>
      <c r="J1807" t="s">
        <v>164</v>
      </c>
      <c r="K1807">
        <v>0</v>
      </c>
      <c r="L1807" s="83">
        <v>43228</v>
      </c>
      <c r="M1807">
        <v>0</v>
      </c>
      <c r="N1807" t="s">
        <v>13916</v>
      </c>
      <c r="O1807" t="s">
        <v>13917</v>
      </c>
    </row>
    <row r="1808" spans="1:15" x14ac:dyDescent="0.2">
      <c r="A1808" t="s">
        <v>16859</v>
      </c>
      <c r="B1808" t="s">
        <v>8779</v>
      </c>
      <c r="C1808">
        <v>46.55</v>
      </c>
      <c r="D1808">
        <v>0</v>
      </c>
      <c r="E1808">
        <v>0</v>
      </c>
      <c r="F1808">
        <v>0</v>
      </c>
      <c r="G1808">
        <v>0</v>
      </c>
      <c r="H1808" s="45">
        <v>10473.24</v>
      </c>
      <c r="I1808" t="s">
        <v>15989</v>
      </c>
      <c r="J1808" t="s">
        <v>169</v>
      </c>
      <c r="K1808">
        <v>0</v>
      </c>
      <c r="L1808" s="83">
        <v>43228</v>
      </c>
      <c r="M1808">
        <v>0</v>
      </c>
      <c r="N1808" t="s">
        <v>8801</v>
      </c>
      <c r="O1808" t="s">
        <v>8802</v>
      </c>
    </row>
    <row r="1809" spans="1:15" x14ac:dyDescent="0.2">
      <c r="A1809" t="s">
        <v>16860</v>
      </c>
      <c r="B1809" t="s">
        <v>15889</v>
      </c>
      <c r="C1809">
        <v>25.95</v>
      </c>
      <c r="D1809">
        <v>0</v>
      </c>
      <c r="E1809">
        <v>0</v>
      </c>
      <c r="F1809">
        <v>0</v>
      </c>
      <c r="G1809">
        <v>0</v>
      </c>
      <c r="H1809" s="45">
        <v>-23917.72</v>
      </c>
      <c r="I1809" t="s">
        <v>15979</v>
      </c>
      <c r="J1809" t="s">
        <v>200</v>
      </c>
      <c r="K1809">
        <v>0</v>
      </c>
      <c r="L1809" s="83">
        <v>43228</v>
      </c>
      <c r="M1809">
        <v>0</v>
      </c>
      <c r="N1809">
        <v>381013101</v>
      </c>
      <c r="O1809" t="s">
        <v>15898</v>
      </c>
    </row>
    <row r="1810" spans="1:15" x14ac:dyDescent="0.2">
      <c r="A1810" t="s">
        <v>16861</v>
      </c>
      <c r="B1810" t="s">
        <v>11482</v>
      </c>
      <c r="C1810">
        <v>50.94</v>
      </c>
      <c r="D1810">
        <v>0</v>
      </c>
      <c r="E1810">
        <v>0</v>
      </c>
      <c r="F1810">
        <v>0</v>
      </c>
      <c r="G1810">
        <v>0</v>
      </c>
      <c r="H1810" s="45">
        <v>-31321.84</v>
      </c>
      <c r="I1810" t="s">
        <v>15979</v>
      </c>
      <c r="J1810" t="s">
        <v>190</v>
      </c>
      <c r="K1810">
        <v>0</v>
      </c>
      <c r="L1810" s="83">
        <v>43228</v>
      </c>
      <c r="M1810">
        <v>0</v>
      </c>
      <c r="N1810" t="s">
        <v>11501</v>
      </c>
      <c r="O1810" t="s">
        <v>11502</v>
      </c>
    </row>
    <row r="1811" spans="1:15" x14ac:dyDescent="0.2">
      <c r="A1811" t="s">
        <v>16862</v>
      </c>
      <c r="B1811" t="s">
        <v>16829</v>
      </c>
      <c r="C1811">
        <v>17.649999999999999</v>
      </c>
      <c r="D1811">
        <v>0</v>
      </c>
      <c r="E1811">
        <v>0</v>
      </c>
      <c r="F1811">
        <v>0</v>
      </c>
      <c r="G1811">
        <v>0</v>
      </c>
      <c r="H1811" s="45">
        <v>-1864.24</v>
      </c>
      <c r="I1811" t="s">
        <v>15989</v>
      </c>
      <c r="J1811" t="s">
        <v>169</v>
      </c>
      <c r="K1811">
        <v>0</v>
      </c>
      <c r="L1811" s="83">
        <v>43228</v>
      </c>
      <c r="M1811">
        <v>0</v>
      </c>
      <c r="N1811">
        <v>461203101</v>
      </c>
      <c r="O1811">
        <v>2467971</v>
      </c>
    </row>
    <row r="1812" spans="1:15" x14ac:dyDescent="0.2">
      <c r="A1812" t="s">
        <v>16863</v>
      </c>
      <c r="B1812" t="s">
        <v>453</v>
      </c>
      <c r="C1812">
        <v>15.65</v>
      </c>
      <c r="D1812">
        <v>0</v>
      </c>
      <c r="E1812">
        <v>0</v>
      </c>
      <c r="F1812">
        <v>0</v>
      </c>
      <c r="G1812">
        <v>0</v>
      </c>
      <c r="H1812" s="45">
        <v>17697.189999999999</v>
      </c>
      <c r="I1812" t="s">
        <v>15989</v>
      </c>
      <c r="J1812" t="s">
        <v>169</v>
      </c>
      <c r="K1812">
        <v>0</v>
      </c>
      <c r="L1812" s="83">
        <v>43228</v>
      </c>
      <c r="M1812">
        <v>0</v>
      </c>
      <c r="N1812">
        <v>516012101</v>
      </c>
      <c r="O1812">
        <v>2447694</v>
      </c>
    </row>
    <row r="1813" spans="1:15" x14ac:dyDescent="0.2">
      <c r="A1813" t="s">
        <v>16864</v>
      </c>
      <c r="B1813" t="s">
        <v>3178</v>
      </c>
      <c r="C1813">
        <v>358.86</v>
      </c>
      <c r="D1813">
        <v>0</v>
      </c>
      <c r="E1813">
        <v>0</v>
      </c>
      <c r="F1813">
        <v>0</v>
      </c>
      <c r="G1813">
        <v>0</v>
      </c>
      <c r="H1813" s="45">
        <v>16525.48</v>
      </c>
      <c r="I1813" t="s">
        <v>15979</v>
      </c>
      <c r="J1813" t="s">
        <v>164</v>
      </c>
      <c r="K1813">
        <v>0</v>
      </c>
      <c r="L1813" s="83">
        <v>43228</v>
      </c>
      <c r="M1813">
        <v>0</v>
      </c>
      <c r="N1813" t="s">
        <v>3312</v>
      </c>
      <c r="O1813" t="s">
        <v>3313</v>
      </c>
    </row>
    <row r="1814" spans="1:15" x14ac:dyDescent="0.2">
      <c r="A1814" t="s">
        <v>16865</v>
      </c>
      <c r="B1814" t="s">
        <v>3480</v>
      </c>
      <c r="C1814">
        <v>115.34</v>
      </c>
      <c r="D1814">
        <v>0</v>
      </c>
      <c r="E1814">
        <v>0</v>
      </c>
      <c r="F1814">
        <v>0</v>
      </c>
      <c r="G1814">
        <v>0</v>
      </c>
      <c r="H1814" s="45">
        <v>50946.62</v>
      </c>
      <c r="I1814" t="s">
        <v>15979</v>
      </c>
      <c r="J1814" t="s">
        <v>190</v>
      </c>
      <c r="K1814">
        <v>0</v>
      </c>
      <c r="L1814" s="83">
        <v>43228</v>
      </c>
      <c r="M1814">
        <v>0</v>
      </c>
      <c r="N1814">
        <v>596278101</v>
      </c>
      <c r="O1814">
        <v>2590930</v>
      </c>
    </row>
    <row r="1815" spans="1:15" x14ac:dyDescent="0.2">
      <c r="A1815" t="s">
        <v>16866</v>
      </c>
      <c r="B1815" t="s">
        <v>9940</v>
      </c>
      <c r="C1815">
        <v>88.125</v>
      </c>
      <c r="D1815">
        <v>0</v>
      </c>
      <c r="E1815">
        <v>0</v>
      </c>
      <c r="F1815">
        <v>0</v>
      </c>
      <c r="G1815">
        <v>0</v>
      </c>
      <c r="H1815" s="45">
        <v>-8545.2099999999991</v>
      </c>
      <c r="I1815" t="s">
        <v>15979</v>
      </c>
      <c r="J1815" t="s">
        <v>188</v>
      </c>
      <c r="K1815">
        <v>0</v>
      </c>
      <c r="L1815" s="83">
        <v>43228</v>
      </c>
      <c r="M1815">
        <v>0</v>
      </c>
      <c r="N1815">
        <v>640079109</v>
      </c>
      <c r="O1815" t="s">
        <v>9964</v>
      </c>
    </row>
    <row r="1816" spans="1:15" x14ac:dyDescent="0.2">
      <c r="A1816" t="s">
        <v>16867</v>
      </c>
      <c r="B1816" t="s">
        <v>3404</v>
      </c>
      <c r="C1816">
        <v>63.23</v>
      </c>
      <c r="D1816">
        <v>0</v>
      </c>
      <c r="E1816">
        <v>0</v>
      </c>
      <c r="F1816">
        <v>0</v>
      </c>
      <c r="G1816">
        <v>0</v>
      </c>
      <c r="H1816" s="45">
        <v>4186.46</v>
      </c>
      <c r="I1816" t="s">
        <v>15989</v>
      </c>
      <c r="J1816" t="s">
        <v>169</v>
      </c>
      <c r="K1816">
        <v>0</v>
      </c>
      <c r="L1816" s="83">
        <v>43228</v>
      </c>
      <c r="M1816">
        <v>0</v>
      </c>
      <c r="N1816" t="s">
        <v>3460</v>
      </c>
      <c r="O1816" t="s">
        <v>3461</v>
      </c>
    </row>
    <row r="1817" spans="1:15" x14ac:dyDescent="0.2">
      <c r="A1817" t="s">
        <v>16868</v>
      </c>
      <c r="B1817" t="s">
        <v>2822</v>
      </c>
      <c r="C1817">
        <v>76.724999999999994</v>
      </c>
      <c r="D1817">
        <v>0</v>
      </c>
      <c r="E1817">
        <v>0</v>
      </c>
      <c r="F1817">
        <v>0</v>
      </c>
      <c r="G1817">
        <v>0</v>
      </c>
      <c r="H1817" s="45">
        <v>-1254.82</v>
      </c>
      <c r="I1817" t="s">
        <v>15979</v>
      </c>
      <c r="J1817" t="s">
        <v>200</v>
      </c>
      <c r="K1817">
        <v>0</v>
      </c>
      <c r="L1817" s="83">
        <v>43228</v>
      </c>
      <c r="M1817">
        <v>0</v>
      </c>
      <c r="N1817" t="s">
        <v>2974</v>
      </c>
      <c r="O1817">
        <v>2949758</v>
      </c>
    </row>
    <row r="1818" spans="1:15" x14ac:dyDescent="0.2">
      <c r="A1818" t="s">
        <v>16869</v>
      </c>
      <c r="B1818" t="s">
        <v>1823</v>
      </c>
      <c r="C1818">
        <v>43.55</v>
      </c>
      <c r="D1818">
        <v>0</v>
      </c>
      <c r="E1818">
        <v>0</v>
      </c>
      <c r="F1818">
        <v>0</v>
      </c>
      <c r="G1818">
        <v>0</v>
      </c>
      <c r="H1818" s="45">
        <v>-1835.47</v>
      </c>
      <c r="I1818" t="s">
        <v>15989</v>
      </c>
      <c r="J1818" t="s">
        <v>169</v>
      </c>
      <c r="K1818">
        <v>0</v>
      </c>
      <c r="L1818" s="83">
        <v>43228</v>
      </c>
      <c r="M1818">
        <v>0</v>
      </c>
      <c r="N1818" t="s">
        <v>1932</v>
      </c>
      <c r="O1818" t="s">
        <v>1933</v>
      </c>
    </row>
    <row r="1819" spans="1:15" x14ac:dyDescent="0.2">
      <c r="A1819" t="s">
        <v>16870</v>
      </c>
      <c r="B1819" t="s">
        <v>3191</v>
      </c>
      <c r="C1819">
        <v>36.200000000000003</v>
      </c>
      <c r="D1819">
        <v>0</v>
      </c>
      <c r="E1819">
        <v>0</v>
      </c>
      <c r="F1819">
        <v>0</v>
      </c>
      <c r="G1819">
        <v>0</v>
      </c>
      <c r="H1819" s="45">
        <v>-22972.95</v>
      </c>
      <c r="I1819" t="s">
        <v>15979</v>
      </c>
      <c r="J1819" t="s">
        <v>186</v>
      </c>
      <c r="K1819">
        <v>0</v>
      </c>
      <c r="L1819" s="83">
        <v>43228</v>
      </c>
      <c r="M1819">
        <v>0</v>
      </c>
      <c r="N1819" t="s">
        <v>3327</v>
      </c>
      <c r="O1819" t="s">
        <v>3328</v>
      </c>
    </row>
    <row r="1820" spans="1:15" x14ac:dyDescent="0.2">
      <c r="A1820" t="s">
        <v>16871</v>
      </c>
      <c r="B1820" t="s">
        <v>6902</v>
      </c>
      <c r="C1820">
        <v>15.074999999999999</v>
      </c>
      <c r="D1820">
        <v>0</v>
      </c>
      <c r="E1820">
        <v>0</v>
      </c>
      <c r="F1820">
        <v>0</v>
      </c>
      <c r="G1820">
        <v>0</v>
      </c>
      <c r="H1820" s="45">
        <v>-12706.12</v>
      </c>
      <c r="I1820" t="s">
        <v>15979</v>
      </c>
      <c r="J1820" t="s">
        <v>200</v>
      </c>
      <c r="K1820">
        <v>0</v>
      </c>
      <c r="L1820" s="83">
        <v>43228</v>
      </c>
      <c r="M1820">
        <v>0</v>
      </c>
      <c r="N1820">
        <v>702149105</v>
      </c>
      <c r="O1820" t="s">
        <v>6979</v>
      </c>
    </row>
    <row r="1821" spans="1:15" x14ac:dyDescent="0.2">
      <c r="A1821" t="s">
        <v>16872</v>
      </c>
      <c r="B1821" t="s">
        <v>4954</v>
      </c>
      <c r="C1821">
        <v>27.774999999999999</v>
      </c>
      <c r="D1821">
        <v>0</v>
      </c>
      <c r="E1821">
        <v>0</v>
      </c>
      <c r="F1821">
        <v>0</v>
      </c>
      <c r="G1821">
        <v>0</v>
      </c>
      <c r="H1821" s="45">
        <v>-42221.24</v>
      </c>
      <c r="I1821" t="s">
        <v>15979</v>
      </c>
      <c r="J1821" t="s">
        <v>200</v>
      </c>
      <c r="K1821">
        <v>0</v>
      </c>
      <c r="L1821" s="83">
        <v>43228</v>
      </c>
      <c r="M1821">
        <v>0</v>
      </c>
      <c r="N1821">
        <v>829226109</v>
      </c>
      <c r="O1821">
        <v>2799351</v>
      </c>
    </row>
    <row r="1822" spans="1:15" x14ac:dyDescent="0.2">
      <c r="A1822" t="s">
        <v>16873</v>
      </c>
      <c r="B1822" t="s">
        <v>5388</v>
      </c>
      <c r="C1822">
        <v>46.95</v>
      </c>
      <c r="D1822">
        <v>0</v>
      </c>
      <c r="E1822">
        <v>0</v>
      </c>
      <c r="F1822">
        <v>0</v>
      </c>
      <c r="G1822">
        <v>0</v>
      </c>
      <c r="H1822" s="45">
        <v>-56655.37</v>
      </c>
      <c r="I1822" t="s">
        <v>15979</v>
      </c>
      <c r="J1822" t="s">
        <v>164</v>
      </c>
      <c r="K1822">
        <v>0</v>
      </c>
      <c r="L1822" s="83">
        <v>43228</v>
      </c>
      <c r="M1822">
        <v>0</v>
      </c>
      <c r="N1822" t="s">
        <v>5520</v>
      </c>
      <c r="O1822" t="s">
        <v>5521</v>
      </c>
    </row>
    <row r="1823" spans="1:15" x14ac:dyDescent="0.2">
      <c r="A1823" t="s">
        <v>16874</v>
      </c>
      <c r="B1823" t="s">
        <v>11532</v>
      </c>
      <c r="C1823">
        <v>36.316301000000003</v>
      </c>
      <c r="D1823">
        <v>0</v>
      </c>
      <c r="E1823">
        <v>0</v>
      </c>
      <c r="F1823">
        <v>0</v>
      </c>
      <c r="G1823">
        <v>0</v>
      </c>
      <c r="H1823" s="45">
        <v>-17554.04</v>
      </c>
      <c r="I1823" t="s">
        <v>15989</v>
      </c>
      <c r="J1823" t="s">
        <v>182</v>
      </c>
      <c r="K1823">
        <v>0</v>
      </c>
      <c r="L1823" s="83">
        <v>43228</v>
      </c>
      <c r="M1823">
        <v>0</v>
      </c>
      <c r="N1823">
        <v>861642403</v>
      </c>
      <c r="O1823" t="s">
        <v>11585</v>
      </c>
    </row>
    <row r="1824" spans="1:15" x14ac:dyDescent="0.2">
      <c r="A1824" t="s">
        <v>16875</v>
      </c>
      <c r="B1824" t="s">
        <v>3400</v>
      </c>
      <c r="C1824">
        <v>70.19</v>
      </c>
      <c r="D1824">
        <v>0</v>
      </c>
      <c r="E1824">
        <v>0</v>
      </c>
      <c r="F1824">
        <v>0</v>
      </c>
      <c r="G1824">
        <v>0</v>
      </c>
      <c r="H1824" s="45">
        <v>37675.54</v>
      </c>
      <c r="I1824" t="s">
        <v>15979</v>
      </c>
      <c r="J1824" t="s">
        <v>164</v>
      </c>
      <c r="K1824">
        <v>0</v>
      </c>
      <c r="L1824" s="83">
        <v>43228</v>
      </c>
      <c r="M1824">
        <v>0</v>
      </c>
      <c r="N1824" t="s">
        <v>177</v>
      </c>
      <c r="O1824">
        <v>2579230</v>
      </c>
    </row>
    <row r="1825" spans="1:15" x14ac:dyDescent="0.2">
      <c r="A1825" t="s">
        <v>16876</v>
      </c>
      <c r="B1825" t="s">
        <v>12774</v>
      </c>
      <c r="C1825">
        <v>49.09</v>
      </c>
      <c r="D1825">
        <v>0</v>
      </c>
      <c r="E1825">
        <v>0</v>
      </c>
      <c r="F1825">
        <v>0</v>
      </c>
      <c r="G1825">
        <v>0</v>
      </c>
      <c r="H1825" s="45">
        <v>10516.22</v>
      </c>
      <c r="I1825" t="s">
        <v>15989</v>
      </c>
      <c r="J1825" t="s">
        <v>190</v>
      </c>
      <c r="K1825">
        <v>0</v>
      </c>
      <c r="L1825" s="83">
        <v>43228</v>
      </c>
      <c r="M1825">
        <v>0</v>
      </c>
      <c r="N1825">
        <v>866942105</v>
      </c>
      <c r="O1825">
        <v>2819282</v>
      </c>
    </row>
    <row r="1826" spans="1:15" x14ac:dyDescent="0.2">
      <c r="A1826" t="s">
        <v>16877</v>
      </c>
      <c r="B1826" t="s">
        <v>16828</v>
      </c>
      <c r="C1826">
        <v>52.6</v>
      </c>
      <c r="D1826">
        <v>0</v>
      </c>
      <c r="E1826">
        <v>0</v>
      </c>
      <c r="F1826">
        <v>0</v>
      </c>
      <c r="G1826">
        <v>0</v>
      </c>
      <c r="H1826" s="45">
        <v>-6192.1</v>
      </c>
      <c r="I1826" t="s">
        <v>15979</v>
      </c>
      <c r="J1826" t="s">
        <v>169</v>
      </c>
      <c r="K1826">
        <v>0</v>
      </c>
      <c r="L1826" s="83">
        <v>43228</v>
      </c>
      <c r="M1826">
        <v>0</v>
      </c>
      <c r="N1826" t="s">
        <v>16878</v>
      </c>
      <c r="O1826" t="s">
        <v>16879</v>
      </c>
    </row>
    <row r="1827" spans="1:15" x14ac:dyDescent="0.2">
      <c r="A1827" t="s">
        <v>16880</v>
      </c>
      <c r="B1827" t="s">
        <v>8494</v>
      </c>
      <c r="C1827">
        <v>54.825000000000003</v>
      </c>
      <c r="D1827">
        <v>0</v>
      </c>
      <c r="E1827">
        <v>0</v>
      </c>
      <c r="F1827">
        <v>0</v>
      </c>
      <c r="G1827">
        <v>0</v>
      </c>
      <c r="H1827" s="45">
        <v>-17836.419999999998</v>
      </c>
      <c r="I1827" t="s">
        <v>15979</v>
      </c>
      <c r="J1827" t="s">
        <v>164</v>
      </c>
      <c r="K1827">
        <v>0</v>
      </c>
      <c r="L1827" s="83">
        <v>43228</v>
      </c>
      <c r="M1827">
        <v>0</v>
      </c>
      <c r="N1827">
        <v>898697206</v>
      </c>
      <c r="O1827" t="s">
        <v>8609</v>
      </c>
    </row>
    <row r="1828" spans="1:15" x14ac:dyDescent="0.2">
      <c r="A1828" t="s">
        <v>16881</v>
      </c>
      <c r="B1828" t="s">
        <v>4941</v>
      </c>
      <c r="C1828">
        <v>19.850000000000001</v>
      </c>
      <c r="D1828">
        <v>0</v>
      </c>
      <c r="E1828">
        <v>0</v>
      </c>
      <c r="F1828">
        <v>0</v>
      </c>
      <c r="G1828">
        <v>0</v>
      </c>
      <c r="H1828" s="45">
        <v>38901.519999999997</v>
      </c>
      <c r="I1828" t="s">
        <v>15979</v>
      </c>
      <c r="J1828" t="s">
        <v>190</v>
      </c>
      <c r="K1828">
        <v>0</v>
      </c>
      <c r="L1828" s="83">
        <v>43228</v>
      </c>
      <c r="M1828">
        <v>0</v>
      </c>
      <c r="N1828">
        <v>901109108</v>
      </c>
      <c r="O1828">
        <v>2681760</v>
      </c>
    </row>
    <row r="1829" spans="1:15" x14ac:dyDescent="0.2">
      <c r="A1829" t="s">
        <v>16882</v>
      </c>
      <c r="B1829" t="s">
        <v>15748</v>
      </c>
      <c r="C1829">
        <v>19.704999999999998</v>
      </c>
      <c r="D1829">
        <v>0</v>
      </c>
      <c r="E1829">
        <v>0</v>
      </c>
      <c r="F1829">
        <v>0</v>
      </c>
      <c r="G1829">
        <v>0</v>
      </c>
      <c r="H1829" s="45">
        <v>-12797.1</v>
      </c>
      <c r="I1829" t="s">
        <v>15979</v>
      </c>
      <c r="J1829" t="s">
        <v>182</v>
      </c>
      <c r="K1829">
        <v>0</v>
      </c>
      <c r="L1829" s="83">
        <v>43228</v>
      </c>
      <c r="M1829">
        <v>0</v>
      </c>
      <c r="N1829" t="s">
        <v>15760</v>
      </c>
      <c r="O1829" t="s">
        <v>15761</v>
      </c>
    </row>
    <row r="1830" spans="1:15" x14ac:dyDescent="0.2">
      <c r="A1830" t="s">
        <v>16883</v>
      </c>
      <c r="B1830" t="s">
        <v>2586</v>
      </c>
      <c r="C1830">
        <v>31.79</v>
      </c>
      <c r="D1830">
        <v>0</v>
      </c>
      <c r="E1830">
        <v>0</v>
      </c>
      <c r="F1830">
        <v>0</v>
      </c>
      <c r="G1830">
        <v>0</v>
      </c>
      <c r="H1830" s="45">
        <v>-29366.59</v>
      </c>
      <c r="I1830" t="s">
        <v>15979</v>
      </c>
      <c r="J1830" t="s">
        <v>200</v>
      </c>
      <c r="K1830">
        <v>0</v>
      </c>
      <c r="L1830" s="83">
        <v>43228</v>
      </c>
      <c r="M1830">
        <v>0</v>
      </c>
      <c r="N1830">
        <v>978097103</v>
      </c>
      <c r="O1830">
        <v>2977500</v>
      </c>
    </row>
    <row r="1831" spans="1:15" x14ac:dyDescent="0.2">
      <c r="A1831" t="s">
        <v>16884</v>
      </c>
      <c r="B1831" t="s">
        <v>8183</v>
      </c>
      <c r="C1831">
        <v>40.155000000000001</v>
      </c>
      <c r="D1831">
        <v>0</v>
      </c>
      <c r="E1831">
        <v>0</v>
      </c>
      <c r="F1831">
        <v>0</v>
      </c>
      <c r="G1831">
        <v>0</v>
      </c>
      <c r="H1831" s="45">
        <v>-8505.15</v>
      </c>
      <c r="I1831" t="s">
        <v>15989</v>
      </c>
      <c r="J1831" t="s">
        <v>169</v>
      </c>
      <c r="K1831">
        <v>0</v>
      </c>
      <c r="L1831" s="83">
        <v>43228</v>
      </c>
      <c r="M1831">
        <v>0</v>
      </c>
      <c r="N1831" t="s">
        <v>8259</v>
      </c>
      <c r="O1831" t="s">
        <v>8260</v>
      </c>
    </row>
    <row r="1832" spans="1:15" x14ac:dyDescent="0.2">
      <c r="A1832" t="s">
        <v>16885</v>
      </c>
      <c r="B1832" t="s">
        <v>5122</v>
      </c>
      <c r="C1832">
        <v>49.4</v>
      </c>
      <c r="D1832">
        <v>0</v>
      </c>
      <c r="E1832">
        <v>0</v>
      </c>
      <c r="F1832">
        <v>0</v>
      </c>
      <c r="G1832">
        <v>0</v>
      </c>
      <c r="H1832" s="45">
        <v>-2903.1</v>
      </c>
      <c r="I1832" t="s">
        <v>15989</v>
      </c>
      <c r="J1832" t="s">
        <v>164</v>
      </c>
      <c r="K1832">
        <v>0</v>
      </c>
      <c r="L1832" s="83">
        <v>43228</v>
      </c>
      <c r="M1832">
        <v>0</v>
      </c>
      <c r="N1832" t="s">
        <v>5266</v>
      </c>
      <c r="O1832" t="s">
        <v>5267</v>
      </c>
    </row>
    <row r="1833" spans="1:15" x14ac:dyDescent="0.2">
      <c r="A1833" t="s">
        <v>16762</v>
      </c>
      <c r="B1833" t="s">
        <v>6828</v>
      </c>
      <c r="C1833">
        <v>20.149999999999999</v>
      </c>
      <c r="D1833">
        <v>0</v>
      </c>
      <c r="E1833">
        <v>0</v>
      </c>
      <c r="F1833">
        <v>0</v>
      </c>
      <c r="G1833">
        <v>0</v>
      </c>
      <c r="H1833" s="45">
        <v>16155.99</v>
      </c>
      <c r="I1833" t="s">
        <v>15989</v>
      </c>
      <c r="J1833" t="s">
        <v>186</v>
      </c>
      <c r="K1833">
        <v>0</v>
      </c>
      <c r="L1833" s="83">
        <v>43227</v>
      </c>
      <c r="M1833">
        <v>0</v>
      </c>
      <c r="N1833">
        <v>928254101</v>
      </c>
      <c r="O1833" t="s">
        <v>6893</v>
      </c>
    </row>
    <row r="1834" spans="1:15" x14ac:dyDescent="0.2">
      <c r="A1834" t="s">
        <v>16763</v>
      </c>
      <c r="B1834" t="s">
        <v>2488</v>
      </c>
      <c r="C1834">
        <v>43.625</v>
      </c>
      <c r="D1834">
        <v>0</v>
      </c>
      <c r="E1834">
        <v>0</v>
      </c>
      <c r="F1834">
        <v>0</v>
      </c>
      <c r="G1834">
        <v>0</v>
      </c>
      <c r="H1834">
        <v>-55.99</v>
      </c>
      <c r="I1834" t="s">
        <v>15989</v>
      </c>
      <c r="J1834" t="s">
        <v>190</v>
      </c>
      <c r="K1834">
        <v>0</v>
      </c>
      <c r="L1834" s="83">
        <v>43227</v>
      </c>
      <c r="M1834">
        <v>0</v>
      </c>
      <c r="N1834">
        <v>374689107</v>
      </c>
      <c r="O1834">
        <v>2369226</v>
      </c>
    </row>
    <row r="1835" spans="1:15" x14ac:dyDescent="0.2">
      <c r="A1835" t="s">
        <v>16764</v>
      </c>
      <c r="B1835" t="s">
        <v>139</v>
      </c>
      <c r="C1835">
        <v>26.96</v>
      </c>
      <c r="D1835">
        <v>0</v>
      </c>
      <c r="E1835">
        <v>0</v>
      </c>
      <c r="F1835">
        <v>0</v>
      </c>
      <c r="G1835">
        <v>0</v>
      </c>
      <c r="H1835" s="45">
        <v>3382.11</v>
      </c>
      <c r="I1835" t="s">
        <v>15989</v>
      </c>
      <c r="J1835" t="s">
        <v>200</v>
      </c>
      <c r="K1835">
        <v>0</v>
      </c>
      <c r="L1835" s="83">
        <v>43227</v>
      </c>
      <c r="M1835">
        <v>0</v>
      </c>
      <c r="N1835">
        <v>651229106</v>
      </c>
      <c r="O1835">
        <v>2635701</v>
      </c>
    </row>
    <row r="1836" spans="1:15" x14ac:dyDescent="0.2">
      <c r="A1836" t="s">
        <v>16765</v>
      </c>
      <c r="B1836" t="s">
        <v>2815</v>
      </c>
      <c r="C1836">
        <v>48.695</v>
      </c>
      <c r="D1836">
        <v>0</v>
      </c>
      <c r="E1836">
        <v>0</v>
      </c>
      <c r="F1836">
        <v>0</v>
      </c>
      <c r="G1836">
        <v>0</v>
      </c>
      <c r="H1836" s="45">
        <v>20731.79</v>
      </c>
      <c r="I1836" t="s">
        <v>15989</v>
      </c>
      <c r="J1836" t="s">
        <v>169</v>
      </c>
      <c r="K1836">
        <v>0</v>
      </c>
      <c r="L1836" s="83">
        <v>43227</v>
      </c>
      <c r="M1836">
        <v>0</v>
      </c>
      <c r="N1836">
        <v>462222100</v>
      </c>
      <c r="O1836" t="s">
        <v>2957</v>
      </c>
    </row>
    <row r="1837" spans="1:15" x14ac:dyDescent="0.2">
      <c r="A1837" t="s">
        <v>16766</v>
      </c>
      <c r="B1837" t="s">
        <v>3187</v>
      </c>
      <c r="C1837">
        <v>94.69</v>
      </c>
      <c r="D1837">
        <v>0</v>
      </c>
      <c r="E1837">
        <v>0</v>
      </c>
      <c r="F1837">
        <v>0</v>
      </c>
      <c r="G1837">
        <v>0</v>
      </c>
      <c r="H1837" s="45">
        <v>-4924.5600000000004</v>
      </c>
      <c r="I1837" t="s">
        <v>15989</v>
      </c>
      <c r="J1837" t="s">
        <v>169</v>
      </c>
      <c r="K1837">
        <v>0</v>
      </c>
      <c r="L1837" s="83">
        <v>43227</v>
      </c>
      <c r="M1837">
        <v>0</v>
      </c>
      <c r="N1837" t="s">
        <v>177</v>
      </c>
      <c r="O1837" t="s">
        <v>12350</v>
      </c>
    </row>
    <row r="1838" spans="1:15" x14ac:dyDescent="0.2">
      <c r="A1838" t="s">
        <v>16767</v>
      </c>
      <c r="B1838" t="s">
        <v>11483</v>
      </c>
      <c r="C1838">
        <v>62.66</v>
      </c>
      <c r="D1838">
        <v>0</v>
      </c>
      <c r="E1838">
        <v>0</v>
      </c>
      <c r="F1838">
        <v>0</v>
      </c>
      <c r="G1838">
        <v>0</v>
      </c>
      <c r="H1838" s="45">
        <v>-125680.73</v>
      </c>
      <c r="I1838" t="s">
        <v>15979</v>
      </c>
      <c r="J1838" t="s">
        <v>190</v>
      </c>
      <c r="K1838">
        <v>0</v>
      </c>
      <c r="L1838" s="83">
        <v>43227</v>
      </c>
      <c r="M1838">
        <v>0</v>
      </c>
      <c r="N1838" t="s">
        <v>11491</v>
      </c>
      <c r="O1838" t="s">
        <v>11492</v>
      </c>
    </row>
    <row r="1839" spans="1:15" x14ac:dyDescent="0.2">
      <c r="A1839" t="s">
        <v>16768</v>
      </c>
      <c r="B1839" t="s">
        <v>3418</v>
      </c>
      <c r="C1839">
        <v>18.260000000000002</v>
      </c>
      <c r="D1839">
        <v>0</v>
      </c>
      <c r="E1839">
        <v>0</v>
      </c>
      <c r="F1839">
        <v>0</v>
      </c>
      <c r="G1839">
        <v>0</v>
      </c>
      <c r="H1839">
        <v>987.9</v>
      </c>
      <c r="I1839" t="s">
        <v>15989</v>
      </c>
      <c r="J1839" t="s">
        <v>169</v>
      </c>
      <c r="K1839">
        <v>0</v>
      </c>
      <c r="L1839" s="83">
        <v>43227</v>
      </c>
      <c r="M1839">
        <v>0</v>
      </c>
      <c r="N1839">
        <v>4225108</v>
      </c>
      <c r="O1839">
        <v>2713317</v>
      </c>
    </row>
    <row r="1840" spans="1:15" x14ac:dyDescent="0.2">
      <c r="A1840" t="s">
        <v>16769</v>
      </c>
      <c r="B1840" t="s">
        <v>2575</v>
      </c>
      <c r="C1840">
        <v>61.96</v>
      </c>
      <c r="D1840">
        <v>0</v>
      </c>
      <c r="E1840">
        <v>0</v>
      </c>
      <c r="F1840">
        <v>0</v>
      </c>
      <c r="G1840">
        <v>0</v>
      </c>
      <c r="H1840" s="45">
        <v>-20706.740000000002</v>
      </c>
      <c r="I1840" t="s">
        <v>15979</v>
      </c>
      <c r="J1840" t="s">
        <v>169</v>
      </c>
      <c r="K1840">
        <v>0</v>
      </c>
      <c r="L1840" s="83">
        <v>43227</v>
      </c>
      <c r="M1840">
        <v>0</v>
      </c>
      <c r="N1840" t="s">
        <v>2618</v>
      </c>
      <c r="O1840" t="s">
        <v>2619</v>
      </c>
    </row>
    <row r="1841" spans="1:15" x14ac:dyDescent="0.2">
      <c r="A1841" t="s">
        <v>16770</v>
      </c>
      <c r="B1841" t="s">
        <v>16760</v>
      </c>
      <c r="C1841">
        <v>38.6</v>
      </c>
      <c r="D1841">
        <v>0</v>
      </c>
      <c r="E1841">
        <v>0</v>
      </c>
      <c r="F1841">
        <v>0</v>
      </c>
      <c r="G1841">
        <v>0</v>
      </c>
      <c r="H1841">
        <v>-316.54000000000002</v>
      </c>
      <c r="I1841" t="s">
        <v>15979</v>
      </c>
      <c r="J1841" t="s">
        <v>200</v>
      </c>
      <c r="K1841">
        <v>0</v>
      </c>
      <c r="L1841" s="83">
        <v>43227</v>
      </c>
      <c r="M1841">
        <v>0</v>
      </c>
      <c r="N1841" t="s">
        <v>16771</v>
      </c>
      <c r="O1841" t="s">
        <v>16772</v>
      </c>
    </row>
    <row r="1842" spans="1:15" x14ac:dyDescent="0.2">
      <c r="A1842" t="s">
        <v>16773</v>
      </c>
      <c r="B1842" t="s">
        <v>12725</v>
      </c>
      <c r="C1842">
        <v>26.27</v>
      </c>
      <c r="D1842">
        <v>0</v>
      </c>
      <c r="E1842">
        <v>0</v>
      </c>
      <c r="F1842">
        <v>0</v>
      </c>
      <c r="G1842">
        <v>0</v>
      </c>
      <c r="H1842" s="45">
        <v>19986.82</v>
      </c>
      <c r="I1842" t="s">
        <v>15979</v>
      </c>
      <c r="J1842" t="s">
        <v>190</v>
      </c>
      <c r="K1842">
        <v>0</v>
      </c>
      <c r="L1842" s="83">
        <v>43227</v>
      </c>
      <c r="M1842">
        <v>0</v>
      </c>
      <c r="N1842">
        <v>47649108</v>
      </c>
      <c r="O1842" t="s">
        <v>12735</v>
      </c>
    </row>
    <row r="1843" spans="1:15" x14ac:dyDescent="0.2">
      <c r="A1843" t="s">
        <v>16774</v>
      </c>
      <c r="B1843" t="s">
        <v>5551</v>
      </c>
      <c r="C1843">
        <v>17.05</v>
      </c>
      <c r="D1843">
        <v>0</v>
      </c>
      <c r="E1843">
        <v>0</v>
      </c>
      <c r="F1843">
        <v>0</v>
      </c>
      <c r="G1843">
        <v>0</v>
      </c>
      <c r="H1843">
        <v>26.04</v>
      </c>
      <c r="I1843" t="s">
        <v>15989</v>
      </c>
      <c r="J1843" t="s">
        <v>200</v>
      </c>
      <c r="K1843">
        <v>0</v>
      </c>
      <c r="L1843" s="83">
        <v>43227</v>
      </c>
      <c r="M1843">
        <v>0</v>
      </c>
      <c r="N1843">
        <v>24061103</v>
      </c>
      <c r="O1843">
        <v>2382416</v>
      </c>
    </row>
    <row r="1844" spans="1:15" x14ac:dyDescent="0.2">
      <c r="A1844" t="s">
        <v>16775</v>
      </c>
      <c r="B1844" t="s">
        <v>6899</v>
      </c>
      <c r="C1844">
        <v>81.010000000000005</v>
      </c>
      <c r="D1844">
        <v>0</v>
      </c>
      <c r="E1844">
        <v>0</v>
      </c>
      <c r="F1844">
        <v>0</v>
      </c>
      <c r="G1844">
        <v>0</v>
      </c>
      <c r="H1844" s="45">
        <v>7582.38</v>
      </c>
      <c r="I1844" t="s">
        <v>15979</v>
      </c>
      <c r="J1844" t="s">
        <v>200</v>
      </c>
      <c r="K1844">
        <v>0</v>
      </c>
      <c r="L1844" s="83">
        <v>43227</v>
      </c>
      <c r="M1844">
        <v>0</v>
      </c>
      <c r="N1844" t="s">
        <v>6924</v>
      </c>
      <c r="O1844" t="s">
        <v>6925</v>
      </c>
    </row>
    <row r="1845" spans="1:15" x14ac:dyDescent="0.2">
      <c r="A1845" t="s">
        <v>16776</v>
      </c>
      <c r="B1845" t="s">
        <v>7243</v>
      </c>
      <c r="C1845">
        <v>22</v>
      </c>
      <c r="D1845">
        <v>0</v>
      </c>
      <c r="E1845">
        <v>0</v>
      </c>
      <c r="F1845">
        <v>0</v>
      </c>
      <c r="G1845">
        <v>0</v>
      </c>
      <c r="H1845" s="45">
        <v>-31250.84</v>
      </c>
      <c r="I1845" t="s">
        <v>15979</v>
      </c>
      <c r="J1845" t="s">
        <v>190</v>
      </c>
      <c r="K1845">
        <v>0</v>
      </c>
      <c r="L1845" s="83">
        <v>43227</v>
      </c>
      <c r="M1845">
        <v>0</v>
      </c>
      <c r="N1845" t="s">
        <v>5248</v>
      </c>
      <c r="O1845" t="s">
        <v>5249</v>
      </c>
    </row>
    <row r="1846" spans="1:15" x14ac:dyDescent="0.2">
      <c r="A1846" t="s">
        <v>16777</v>
      </c>
      <c r="B1846" t="s">
        <v>11533</v>
      </c>
      <c r="C1846">
        <v>18.515000000000001</v>
      </c>
      <c r="D1846">
        <v>0</v>
      </c>
      <c r="E1846">
        <v>0</v>
      </c>
      <c r="F1846">
        <v>0</v>
      </c>
      <c r="G1846">
        <v>0</v>
      </c>
      <c r="H1846" s="45">
        <v>-18632.650000000001</v>
      </c>
      <c r="I1846" t="s">
        <v>15979</v>
      </c>
      <c r="J1846" t="s">
        <v>182</v>
      </c>
      <c r="K1846">
        <v>0</v>
      </c>
      <c r="L1846" s="83">
        <v>43227</v>
      </c>
      <c r="M1846">
        <v>0</v>
      </c>
      <c r="N1846" t="s">
        <v>11550</v>
      </c>
      <c r="O1846" t="s">
        <v>11551</v>
      </c>
    </row>
    <row r="1847" spans="1:15" x14ac:dyDescent="0.2">
      <c r="A1847" t="s">
        <v>16778</v>
      </c>
      <c r="B1847" t="s">
        <v>12072</v>
      </c>
      <c r="C1847">
        <v>26.29</v>
      </c>
      <c r="D1847">
        <v>0</v>
      </c>
      <c r="E1847">
        <v>0</v>
      </c>
      <c r="F1847">
        <v>0</v>
      </c>
      <c r="G1847">
        <v>0</v>
      </c>
      <c r="H1847" s="45">
        <v>-24032.43</v>
      </c>
      <c r="I1847" t="s">
        <v>15979</v>
      </c>
      <c r="J1847" t="s">
        <v>164</v>
      </c>
      <c r="K1847">
        <v>0</v>
      </c>
      <c r="L1847" s="83">
        <v>43227</v>
      </c>
      <c r="M1847">
        <v>0</v>
      </c>
      <c r="N1847">
        <v>192576106</v>
      </c>
      <c r="O1847">
        <v>2208426</v>
      </c>
    </row>
    <row r="1848" spans="1:15" x14ac:dyDescent="0.2">
      <c r="A1848" t="s">
        <v>16779</v>
      </c>
      <c r="B1848" t="s">
        <v>3170</v>
      </c>
      <c r="C1848">
        <v>29.06</v>
      </c>
      <c r="D1848">
        <v>0</v>
      </c>
      <c r="E1848">
        <v>0</v>
      </c>
      <c r="F1848">
        <v>0</v>
      </c>
      <c r="G1848">
        <v>0</v>
      </c>
      <c r="H1848" s="45">
        <v>41425.43</v>
      </c>
      <c r="I1848" t="s">
        <v>15979</v>
      </c>
      <c r="J1848" t="s">
        <v>200</v>
      </c>
      <c r="K1848">
        <v>0</v>
      </c>
      <c r="L1848" s="83">
        <v>43227</v>
      </c>
      <c r="M1848">
        <v>0</v>
      </c>
      <c r="N1848">
        <v>218681104</v>
      </c>
      <c r="O1848" t="s">
        <v>3268</v>
      </c>
    </row>
    <row r="1849" spans="1:15" x14ac:dyDescent="0.2">
      <c r="A1849" t="s">
        <v>16780</v>
      </c>
      <c r="B1849" t="s">
        <v>13531</v>
      </c>
      <c r="C1849">
        <v>16.2</v>
      </c>
      <c r="D1849">
        <v>0</v>
      </c>
      <c r="E1849">
        <v>0</v>
      </c>
      <c r="F1849">
        <v>0</v>
      </c>
      <c r="G1849">
        <v>0</v>
      </c>
      <c r="H1849" s="45">
        <v>40342.75</v>
      </c>
      <c r="I1849" t="s">
        <v>15979</v>
      </c>
      <c r="J1849" t="s">
        <v>169</v>
      </c>
      <c r="K1849">
        <v>0</v>
      </c>
      <c r="L1849" s="83">
        <v>43227</v>
      </c>
      <c r="M1849">
        <v>0</v>
      </c>
      <c r="N1849">
        <v>218352102</v>
      </c>
      <c r="O1849" t="s">
        <v>13573</v>
      </c>
    </row>
    <row r="1850" spans="1:15" x14ac:dyDescent="0.2">
      <c r="A1850" t="s">
        <v>16781</v>
      </c>
      <c r="B1850" t="s">
        <v>12618</v>
      </c>
      <c r="C1850">
        <v>34.575000000000003</v>
      </c>
      <c r="D1850">
        <v>0</v>
      </c>
      <c r="E1850">
        <v>0</v>
      </c>
      <c r="F1850">
        <v>0</v>
      </c>
      <c r="G1850">
        <v>0</v>
      </c>
      <c r="H1850" s="45">
        <v>78453.679999999993</v>
      </c>
      <c r="I1850" t="s">
        <v>15979</v>
      </c>
      <c r="J1850" t="s">
        <v>169</v>
      </c>
      <c r="K1850">
        <v>0</v>
      </c>
      <c r="L1850" s="83">
        <v>43227</v>
      </c>
      <c r="M1850">
        <v>0</v>
      </c>
      <c r="N1850">
        <v>232109108</v>
      </c>
      <c r="O1850">
        <v>2839741</v>
      </c>
    </row>
    <row r="1851" spans="1:15" x14ac:dyDescent="0.2">
      <c r="A1851" t="s">
        <v>16782</v>
      </c>
      <c r="B1851" t="s">
        <v>13951</v>
      </c>
      <c r="C1851">
        <v>20.5</v>
      </c>
      <c r="D1851">
        <v>0</v>
      </c>
      <c r="E1851">
        <v>0</v>
      </c>
      <c r="F1851">
        <v>0</v>
      </c>
      <c r="G1851">
        <v>0</v>
      </c>
      <c r="H1851" s="45">
        <v>114930.25</v>
      </c>
      <c r="I1851" t="s">
        <v>15979</v>
      </c>
      <c r="J1851" t="s">
        <v>200</v>
      </c>
      <c r="K1851">
        <v>0</v>
      </c>
      <c r="L1851" s="83">
        <v>43227</v>
      </c>
      <c r="M1851">
        <v>0</v>
      </c>
      <c r="N1851" t="s">
        <v>13987</v>
      </c>
      <c r="O1851" t="s">
        <v>13988</v>
      </c>
    </row>
    <row r="1852" spans="1:15" x14ac:dyDescent="0.2">
      <c r="A1852" t="s">
        <v>16783</v>
      </c>
      <c r="B1852" t="s">
        <v>2302</v>
      </c>
      <c r="C1852">
        <v>25.65</v>
      </c>
      <c r="D1852">
        <v>0</v>
      </c>
      <c r="E1852">
        <v>0</v>
      </c>
      <c r="F1852">
        <v>0</v>
      </c>
      <c r="G1852">
        <v>0</v>
      </c>
      <c r="H1852" s="45">
        <v>15945.19</v>
      </c>
      <c r="I1852" t="s">
        <v>15979</v>
      </c>
      <c r="J1852" t="s">
        <v>200</v>
      </c>
      <c r="K1852">
        <v>0</v>
      </c>
      <c r="L1852" s="83">
        <v>43227</v>
      </c>
      <c r="M1852">
        <v>0</v>
      </c>
      <c r="N1852" t="s">
        <v>2342</v>
      </c>
      <c r="O1852" t="s">
        <v>2343</v>
      </c>
    </row>
    <row r="1853" spans="1:15" x14ac:dyDescent="0.2">
      <c r="A1853" t="s">
        <v>16784</v>
      </c>
      <c r="B1853" t="s">
        <v>2303</v>
      </c>
      <c r="C1853">
        <v>36.585000000000001</v>
      </c>
      <c r="D1853">
        <v>0</v>
      </c>
      <c r="E1853">
        <v>0</v>
      </c>
      <c r="F1853">
        <v>0</v>
      </c>
      <c r="G1853">
        <v>0</v>
      </c>
      <c r="H1853" s="45">
        <v>45335.56</v>
      </c>
      <c r="I1853" t="s">
        <v>15979</v>
      </c>
      <c r="J1853" t="s">
        <v>200</v>
      </c>
      <c r="K1853">
        <v>0</v>
      </c>
      <c r="L1853" s="83">
        <v>43227</v>
      </c>
      <c r="M1853">
        <v>0</v>
      </c>
      <c r="N1853" t="s">
        <v>2345</v>
      </c>
      <c r="O1853">
        <v>2303581</v>
      </c>
    </row>
    <row r="1854" spans="1:15" x14ac:dyDescent="0.2">
      <c r="A1854" t="s">
        <v>16785</v>
      </c>
      <c r="B1854" t="s">
        <v>8492</v>
      </c>
      <c r="C1854">
        <v>45.9</v>
      </c>
      <c r="D1854">
        <v>0</v>
      </c>
      <c r="E1854">
        <v>0</v>
      </c>
      <c r="F1854">
        <v>0</v>
      </c>
      <c r="G1854">
        <v>0</v>
      </c>
      <c r="H1854" s="45">
        <v>-18027.91</v>
      </c>
      <c r="I1854" t="s">
        <v>15979</v>
      </c>
      <c r="J1854" t="s">
        <v>190</v>
      </c>
      <c r="K1854">
        <v>0</v>
      </c>
      <c r="L1854" s="83">
        <v>43227</v>
      </c>
      <c r="M1854">
        <v>0</v>
      </c>
      <c r="N1854">
        <v>233377407</v>
      </c>
      <c r="O1854">
        <v>2276627</v>
      </c>
    </row>
    <row r="1855" spans="1:15" x14ac:dyDescent="0.2">
      <c r="A1855" t="s">
        <v>16786</v>
      </c>
      <c r="B1855" t="s">
        <v>220</v>
      </c>
      <c r="C1855">
        <v>131.01</v>
      </c>
      <c r="D1855">
        <v>0</v>
      </c>
      <c r="E1855">
        <v>0</v>
      </c>
      <c r="F1855">
        <v>0</v>
      </c>
      <c r="G1855">
        <v>0</v>
      </c>
      <c r="H1855" s="45">
        <v>15083.78</v>
      </c>
      <c r="I1855" t="s">
        <v>15979</v>
      </c>
      <c r="J1855" t="s">
        <v>164</v>
      </c>
      <c r="K1855">
        <v>0</v>
      </c>
      <c r="L1855" s="83">
        <v>43227</v>
      </c>
      <c r="M1855">
        <v>0</v>
      </c>
      <c r="N1855">
        <v>285512109</v>
      </c>
      <c r="O1855">
        <v>2310194</v>
      </c>
    </row>
    <row r="1856" spans="1:15" x14ac:dyDescent="0.2">
      <c r="A1856" t="s">
        <v>16787</v>
      </c>
      <c r="B1856" t="s">
        <v>2676</v>
      </c>
      <c r="C1856">
        <v>39.975000000000001</v>
      </c>
      <c r="D1856">
        <v>0</v>
      </c>
      <c r="E1856">
        <v>0</v>
      </c>
      <c r="F1856">
        <v>0</v>
      </c>
      <c r="G1856">
        <v>0</v>
      </c>
      <c r="H1856" s="45">
        <v>-3748.78</v>
      </c>
      <c r="I1856" t="s">
        <v>15979</v>
      </c>
      <c r="J1856" t="s">
        <v>186</v>
      </c>
      <c r="K1856">
        <v>0</v>
      </c>
      <c r="L1856" s="83">
        <v>43227</v>
      </c>
      <c r="M1856">
        <v>0</v>
      </c>
      <c r="N1856">
        <v>292554102</v>
      </c>
      <c r="O1856">
        <v>2443078</v>
      </c>
    </row>
    <row r="1857" spans="1:15" x14ac:dyDescent="0.2">
      <c r="A1857" t="s">
        <v>16788</v>
      </c>
      <c r="B1857" t="s">
        <v>1310</v>
      </c>
      <c r="C1857">
        <v>86.94</v>
      </c>
      <c r="D1857">
        <v>0</v>
      </c>
      <c r="E1857">
        <v>0</v>
      </c>
      <c r="F1857">
        <v>0</v>
      </c>
      <c r="G1857">
        <v>0</v>
      </c>
      <c r="H1857" s="45">
        <v>14574.1</v>
      </c>
      <c r="I1857" t="s">
        <v>15979</v>
      </c>
      <c r="J1857" t="s">
        <v>169</v>
      </c>
      <c r="K1857">
        <v>0</v>
      </c>
      <c r="L1857" s="83">
        <v>43227</v>
      </c>
      <c r="M1857">
        <v>0</v>
      </c>
      <c r="N1857" t="s">
        <v>1490</v>
      </c>
      <c r="O1857" t="s">
        <v>1491</v>
      </c>
    </row>
    <row r="1858" spans="1:15" x14ac:dyDescent="0.2">
      <c r="A1858" t="s">
        <v>16789</v>
      </c>
      <c r="B1858" t="s">
        <v>14551</v>
      </c>
      <c r="C1858">
        <v>22.25</v>
      </c>
      <c r="D1858">
        <v>0</v>
      </c>
      <c r="E1858">
        <v>0</v>
      </c>
      <c r="F1858">
        <v>0</v>
      </c>
      <c r="G1858">
        <v>0</v>
      </c>
      <c r="H1858" s="45">
        <v>-6793.44</v>
      </c>
      <c r="I1858" t="s">
        <v>15979</v>
      </c>
      <c r="J1858" t="s">
        <v>164</v>
      </c>
      <c r="K1858">
        <v>0</v>
      </c>
      <c r="L1858" s="83">
        <v>43227</v>
      </c>
      <c r="M1858">
        <v>0</v>
      </c>
      <c r="N1858">
        <v>285229100</v>
      </c>
      <c r="O1858">
        <v>2310440</v>
      </c>
    </row>
    <row r="1859" spans="1:15" x14ac:dyDescent="0.2">
      <c r="A1859" t="s">
        <v>16790</v>
      </c>
      <c r="B1859" t="s">
        <v>13698</v>
      </c>
      <c r="C1859">
        <v>43.725000000000001</v>
      </c>
      <c r="D1859">
        <v>0</v>
      </c>
      <c r="E1859">
        <v>0</v>
      </c>
      <c r="F1859">
        <v>0</v>
      </c>
      <c r="G1859">
        <v>0</v>
      </c>
      <c r="H1859" s="45">
        <v>15477.16</v>
      </c>
      <c r="I1859" t="s">
        <v>15979</v>
      </c>
      <c r="J1859" t="s">
        <v>164</v>
      </c>
      <c r="K1859">
        <v>0</v>
      </c>
      <c r="L1859" s="83">
        <v>43227</v>
      </c>
      <c r="M1859">
        <v>0</v>
      </c>
      <c r="N1859" t="s">
        <v>13761</v>
      </c>
      <c r="O1859" t="s">
        <v>13762</v>
      </c>
    </row>
    <row r="1860" spans="1:15" x14ac:dyDescent="0.2">
      <c r="A1860" t="s">
        <v>16791</v>
      </c>
      <c r="B1860" t="s">
        <v>4837</v>
      </c>
      <c r="C1860">
        <v>70.540000000000006</v>
      </c>
      <c r="D1860">
        <v>0</v>
      </c>
      <c r="E1860">
        <v>0</v>
      </c>
      <c r="F1860">
        <v>0</v>
      </c>
      <c r="G1860">
        <v>0</v>
      </c>
      <c r="H1860" s="45">
        <v>-30445.34</v>
      </c>
      <c r="I1860" t="s">
        <v>15979</v>
      </c>
      <c r="J1860" t="s">
        <v>190</v>
      </c>
      <c r="K1860">
        <v>0</v>
      </c>
      <c r="L1860" s="83">
        <v>43227</v>
      </c>
      <c r="M1860">
        <v>0</v>
      </c>
      <c r="N1860">
        <v>302130109</v>
      </c>
      <c r="O1860">
        <v>2325507</v>
      </c>
    </row>
    <row r="1861" spans="1:15" x14ac:dyDescent="0.2">
      <c r="A1861" t="s">
        <v>16792</v>
      </c>
      <c r="B1861" t="s">
        <v>2315</v>
      </c>
      <c r="C1861">
        <v>131.87</v>
      </c>
      <c r="D1861">
        <v>0</v>
      </c>
      <c r="E1861">
        <v>0</v>
      </c>
      <c r="F1861">
        <v>0</v>
      </c>
      <c r="G1861">
        <v>0</v>
      </c>
      <c r="H1861" s="45">
        <v>-3543.44</v>
      </c>
      <c r="I1861" t="s">
        <v>15979</v>
      </c>
      <c r="J1861" t="s">
        <v>182</v>
      </c>
      <c r="K1861">
        <v>0</v>
      </c>
      <c r="L1861" s="83">
        <v>43227</v>
      </c>
      <c r="M1861">
        <v>0</v>
      </c>
      <c r="N1861" t="s">
        <v>2352</v>
      </c>
      <c r="O1861" t="s">
        <v>2353</v>
      </c>
    </row>
    <row r="1862" spans="1:15" x14ac:dyDescent="0.2">
      <c r="A1862" t="s">
        <v>16793</v>
      </c>
      <c r="B1862" t="s">
        <v>11593</v>
      </c>
      <c r="C1862">
        <v>29</v>
      </c>
      <c r="D1862">
        <v>0</v>
      </c>
      <c r="E1862">
        <v>0</v>
      </c>
      <c r="F1862">
        <v>0</v>
      </c>
      <c r="G1862">
        <v>0</v>
      </c>
      <c r="H1862" s="45">
        <v>1856.27</v>
      </c>
      <c r="I1862" t="s">
        <v>15979</v>
      </c>
      <c r="J1862" t="s">
        <v>188</v>
      </c>
      <c r="K1862">
        <v>0</v>
      </c>
      <c r="L1862" s="83">
        <v>43227</v>
      </c>
      <c r="M1862">
        <v>0</v>
      </c>
      <c r="N1862" t="s">
        <v>11631</v>
      </c>
      <c r="O1862" t="s">
        <v>11632</v>
      </c>
    </row>
    <row r="1863" spans="1:15" x14ac:dyDescent="0.2">
      <c r="A1863" t="s">
        <v>16794</v>
      </c>
      <c r="B1863" t="s">
        <v>2476</v>
      </c>
      <c r="C1863">
        <v>31.42</v>
      </c>
      <c r="D1863">
        <v>0</v>
      </c>
      <c r="E1863">
        <v>0</v>
      </c>
      <c r="F1863">
        <v>0</v>
      </c>
      <c r="G1863">
        <v>0</v>
      </c>
      <c r="H1863" s="45">
        <v>-28442.28</v>
      </c>
      <c r="I1863" t="s">
        <v>15979</v>
      </c>
      <c r="J1863" t="s">
        <v>169</v>
      </c>
      <c r="K1863">
        <v>0</v>
      </c>
      <c r="L1863" s="83">
        <v>43227</v>
      </c>
      <c r="M1863">
        <v>0</v>
      </c>
      <c r="N1863">
        <v>896749108</v>
      </c>
      <c r="O1863" t="s">
        <v>2534</v>
      </c>
    </row>
    <row r="1864" spans="1:15" x14ac:dyDescent="0.2">
      <c r="A1864" t="s">
        <v>16795</v>
      </c>
      <c r="B1864" t="s">
        <v>866</v>
      </c>
      <c r="C1864">
        <v>27.09</v>
      </c>
      <c r="D1864">
        <v>0</v>
      </c>
      <c r="E1864">
        <v>0</v>
      </c>
      <c r="F1864">
        <v>0</v>
      </c>
      <c r="G1864">
        <v>0</v>
      </c>
      <c r="H1864" s="45">
        <v>10235.31</v>
      </c>
      <c r="I1864" t="s">
        <v>15979</v>
      </c>
      <c r="J1864" t="s">
        <v>235</v>
      </c>
      <c r="K1864">
        <v>0</v>
      </c>
      <c r="L1864" s="83">
        <v>43227</v>
      </c>
      <c r="M1864">
        <v>0</v>
      </c>
      <c r="N1864">
        <v>405217100</v>
      </c>
      <c r="O1864">
        <v>2492337</v>
      </c>
    </row>
    <row r="1865" spans="1:15" x14ac:dyDescent="0.2">
      <c r="A1865" t="s">
        <v>16796</v>
      </c>
      <c r="B1865" t="s">
        <v>1024</v>
      </c>
      <c r="C1865">
        <v>135.04</v>
      </c>
      <c r="D1865">
        <v>0</v>
      </c>
      <c r="E1865">
        <v>0</v>
      </c>
      <c r="F1865">
        <v>0</v>
      </c>
      <c r="G1865">
        <v>0</v>
      </c>
      <c r="H1865" s="45">
        <v>43974.22</v>
      </c>
      <c r="I1865" t="s">
        <v>15979</v>
      </c>
      <c r="J1865" t="s">
        <v>164</v>
      </c>
      <c r="K1865">
        <v>0</v>
      </c>
      <c r="L1865" s="83">
        <v>43227</v>
      </c>
      <c r="M1865">
        <v>0</v>
      </c>
      <c r="N1865">
        <v>366651107</v>
      </c>
      <c r="O1865">
        <v>2372763</v>
      </c>
    </row>
    <row r="1866" spans="1:15" x14ac:dyDescent="0.2">
      <c r="A1866" t="s">
        <v>16797</v>
      </c>
      <c r="B1866" t="s">
        <v>16759</v>
      </c>
      <c r="C1866">
        <v>26.76</v>
      </c>
      <c r="D1866">
        <v>0</v>
      </c>
      <c r="E1866">
        <v>0</v>
      </c>
      <c r="F1866">
        <v>0</v>
      </c>
      <c r="G1866">
        <v>0</v>
      </c>
      <c r="H1866" s="45">
        <v>28349.39</v>
      </c>
      <c r="I1866" t="s">
        <v>15979</v>
      </c>
      <c r="J1866" t="s">
        <v>190</v>
      </c>
      <c r="K1866">
        <v>0</v>
      </c>
      <c r="L1866" s="83">
        <v>43227</v>
      </c>
      <c r="M1866">
        <v>0</v>
      </c>
      <c r="N1866" t="s">
        <v>16798</v>
      </c>
      <c r="O1866" t="s">
        <v>16799</v>
      </c>
    </row>
    <row r="1867" spans="1:15" x14ac:dyDescent="0.2">
      <c r="A1867" t="s">
        <v>16800</v>
      </c>
      <c r="B1867" t="s">
        <v>9858</v>
      </c>
      <c r="C1867">
        <v>18.95</v>
      </c>
      <c r="D1867">
        <v>0</v>
      </c>
      <c r="E1867">
        <v>0</v>
      </c>
      <c r="F1867">
        <v>0</v>
      </c>
      <c r="G1867">
        <v>0</v>
      </c>
      <c r="H1867" s="45">
        <v>33833.230000000003</v>
      </c>
      <c r="I1867" t="s">
        <v>15979</v>
      </c>
      <c r="J1867" t="s">
        <v>190</v>
      </c>
      <c r="K1867">
        <v>0</v>
      </c>
      <c r="L1867" s="83">
        <v>43227</v>
      </c>
      <c r="M1867">
        <v>0</v>
      </c>
      <c r="N1867" t="s">
        <v>177</v>
      </c>
      <c r="O1867" t="s">
        <v>9873</v>
      </c>
    </row>
    <row r="1868" spans="1:15" x14ac:dyDescent="0.2">
      <c r="A1868" t="s">
        <v>16801</v>
      </c>
      <c r="B1868" t="s">
        <v>2320</v>
      </c>
      <c r="C1868">
        <v>27.824999999999999</v>
      </c>
      <c r="D1868">
        <v>0</v>
      </c>
      <c r="E1868">
        <v>0</v>
      </c>
      <c r="F1868">
        <v>0</v>
      </c>
      <c r="G1868">
        <v>0</v>
      </c>
      <c r="H1868" s="45">
        <v>-21298.38</v>
      </c>
      <c r="I1868" t="s">
        <v>15979</v>
      </c>
      <c r="J1868" t="s">
        <v>200</v>
      </c>
      <c r="K1868">
        <v>0</v>
      </c>
      <c r="L1868" s="83">
        <v>43227</v>
      </c>
      <c r="M1868">
        <v>0</v>
      </c>
      <c r="N1868" t="s">
        <v>177</v>
      </c>
      <c r="O1868" t="s">
        <v>2370</v>
      </c>
    </row>
    <row r="1869" spans="1:15" x14ac:dyDescent="0.2">
      <c r="A1869" t="s">
        <v>16802</v>
      </c>
      <c r="B1869" t="s">
        <v>1671</v>
      </c>
      <c r="C1869">
        <v>240.35</v>
      </c>
      <c r="D1869">
        <v>0</v>
      </c>
      <c r="E1869">
        <v>0</v>
      </c>
      <c r="F1869">
        <v>0</v>
      </c>
      <c r="G1869">
        <v>0</v>
      </c>
      <c r="H1869" s="45">
        <v>-35692.06</v>
      </c>
      <c r="I1869" t="s">
        <v>15979</v>
      </c>
      <c r="J1869" t="s">
        <v>169</v>
      </c>
      <c r="K1869">
        <v>0</v>
      </c>
      <c r="L1869" s="83">
        <v>43227</v>
      </c>
      <c r="M1869">
        <v>0</v>
      </c>
      <c r="N1869" t="s">
        <v>1764</v>
      </c>
      <c r="O1869">
        <v>2501578</v>
      </c>
    </row>
    <row r="1870" spans="1:15" x14ac:dyDescent="0.2">
      <c r="A1870" t="s">
        <v>16803</v>
      </c>
      <c r="B1870" t="s">
        <v>5275</v>
      </c>
      <c r="C1870">
        <v>84.08</v>
      </c>
      <c r="D1870">
        <v>0</v>
      </c>
      <c r="E1870">
        <v>0</v>
      </c>
      <c r="F1870">
        <v>0</v>
      </c>
      <c r="G1870">
        <v>0</v>
      </c>
      <c r="H1870" s="45">
        <v>-5180.54</v>
      </c>
      <c r="I1870" t="s">
        <v>15979</v>
      </c>
      <c r="J1870" t="s">
        <v>164</v>
      </c>
      <c r="K1870">
        <v>0</v>
      </c>
      <c r="L1870" s="83">
        <v>43227</v>
      </c>
      <c r="M1870">
        <v>0</v>
      </c>
      <c r="N1870">
        <v>595017104</v>
      </c>
      <c r="O1870">
        <v>2592174</v>
      </c>
    </row>
    <row r="1871" spans="1:15" x14ac:dyDescent="0.2">
      <c r="A1871" t="s">
        <v>16804</v>
      </c>
      <c r="B1871" t="s">
        <v>3633</v>
      </c>
      <c r="C1871">
        <v>37.229999999999997</v>
      </c>
      <c r="D1871">
        <v>0</v>
      </c>
      <c r="E1871">
        <v>0</v>
      </c>
      <c r="F1871">
        <v>0</v>
      </c>
      <c r="G1871">
        <v>0</v>
      </c>
      <c r="H1871" s="45">
        <v>-16325.97</v>
      </c>
      <c r="I1871" t="s">
        <v>15979</v>
      </c>
      <c r="J1871" t="s">
        <v>8017</v>
      </c>
      <c r="K1871">
        <v>0</v>
      </c>
      <c r="L1871" s="83">
        <v>43227</v>
      </c>
      <c r="M1871">
        <v>0</v>
      </c>
      <c r="N1871">
        <v>566324109</v>
      </c>
      <c r="O1871" t="s">
        <v>3654</v>
      </c>
    </row>
    <row r="1872" spans="1:15" x14ac:dyDescent="0.2">
      <c r="A1872" t="s">
        <v>16805</v>
      </c>
      <c r="B1872" t="s">
        <v>2837</v>
      </c>
      <c r="C1872">
        <v>60.984999999999999</v>
      </c>
      <c r="D1872">
        <v>0</v>
      </c>
      <c r="E1872">
        <v>0</v>
      </c>
      <c r="F1872">
        <v>0</v>
      </c>
      <c r="G1872">
        <v>0</v>
      </c>
      <c r="H1872" s="45">
        <v>-46456.75</v>
      </c>
      <c r="I1872" t="s">
        <v>15979</v>
      </c>
      <c r="J1872" t="s">
        <v>235</v>
      </c>
      <c r="K1872">
        <v>0</v>
      </c>
      <c r="L1872" s="83">
        <v>43227</v>
      </c>
      <c r="M1872">
        <v>0</v>
      </c>
      <c r="N1872" t="s">
        <v>2968</v>
      </c>
      <c r="O1872" t="s">
        <v>2969</v>
      </c>
    </row>
    <row r="1873" spans="1:15" x14ac:dyDescent="0.2">
      <c r="A1873" t="s">
        <v>16806</v>
      </c>
      <c r="B1873" t="s">
        <v>9415</v>
      </c>
      <c r="C1873">
        <v>45.6</v>
      </c>
      <c r="D1873">
        <v>0</v>
      </c>
      <c r="E1873">
        <v>0</v>
      </c>
      <c r="F1873">
        <v>0</v>
      </c>
      <c r="G1873">
        <v>0</v>
      </c>
      <c r="H1873" s="45">
        <v>-12566.58</v>
      </c>
      <c r="I1873" t="s">
        <v>15979</v>
      </c>
      <c r="J1873" t="s">
        <v>164</v>
      </c>
      <c r="K1873">
        <v>0</v>
      </c>
      <c r="L1873" s="83">
        <v>43227</v>
      </c>
      <c r="M1873">
        <v>0</v>
      </c>
      <c r="N1873" t="s">
        <v>9440</v>
      </c>
      <c r="O1873" t="s">
        <v>9441</v>
      </c>
    </row>
    <row r="1874" spans="1:15" x14ac:dyDescent="0.2">
      <c r="A1874" t="s">
        <v>16807</v>
      </c>
      <c r="B1874" t="s">
        <v>120</v>
      </c>
      <c r="C1874">
        <v>33.369999999999997</v>
      </c>
      <c r="D1874">
        <v>0</v>
      </c>
      <c r="E1874">
        <v>0</v>
      </c>
      <c r="F1874">
        <v>0</v>
      </c>
      <c r="G1874">
        <v>0</v>
      </c>
      <c r="H1874" s="45">
        <v>-77345.509999999995</v>
      </c>
      <c r="I1874" t="s">
        <v>15979</v>
      </c>
      <c r="J1874" t="s">
        <v>169</v>
      </c>
      <c r="K1874">
        <v>0</v>
      </c>
      <c r="L1874" s="83">
        <v>43227</v>
      </c>
      <c r="M1874">
        <v>0</v>
      </c>
      <c r="N1874" t="s">
        <v>795</v>
      </c>
      <c r="O1874">
        <v>2614153</v>
      </c>
    </row>
    <row r="1875" spans="1:15" x14ac:dyDescent="0.2">
      <c r="A1875" t="s">
        <v>16808</v>
      </c>
      <c r="B1875" t="s">
        <v>12417</v>
      </c>
      <c r="C1875">
        <v>66.5</v>
      </c>
      <c r="D1875">
        <v>0</v>
      </c>
      <c r="E1875">
        <v>0</v>
      </c>
      <c r="F1875">
        <v>0</v>
      </c>
      <c r="G1875">
        <v>0</v>
      </c>
      <c r="H1875" s="45">
        <v>2410.65</v>
      </c>
      <c r="I1875" t="s">
        <v>15979</v>
      </c>
      <c r="J1875" t="s">
        <v>164</v>
      </c>
      <c r="K1875">
        <v>0</v>
      </c>
      <c r="L1875" s="83">
        <v>43227</v>
      </c>
      <c r="M1875">
        <v>0</v>
      </c>
      <c r="N1875" t="s">
        <v>12488</v>
      </c>
      <c r="O1875" t="s">
        <v>12489</v>
      </c>
    </row>
    <row r="1876" spans="1:15" x14ac:dyDescent="0.2">
      <c r="A1876" t="s">
        <v>16809</v>
      </c>
      <c r="B1876" t="s">
        <v>10385</v>
      </c>
      <c r="C1876">
        <v>124.65</v>
      </c>
      <c r="D1876">
        <v>0</v>
      </c>
      <c r="E1876">
        <v>0</v>
      </c>
      <c r="F1876">
        <v>0</v>
      </c>
      <c r="G1876">
        <v>0</v>
      </c>
      <c r="H1876" s="45">
        <v>-22030.97</v>
      </c>
      <c r="I1876" t="s">
        <v>15979</v>
      </c>
      <c r="J1876" t="s">
        <v>169</v>
      </c>
      <c r="K1876">
        <v>0</v>
      </c>
      <c r="L1876" s="83">
        <v>43227</v>
      </c>
      <c r="M1876">
        <v>0</v>
      </c>
      <c r="N1876" t="s">
        <v>10435</v>
      </c>
      <c r="O1876" t="s">
        <v>10436</v>
      </c>
    </row>
    <row r="1877" spans="1:15" x14ac:dyDescent="0.2">
      <c r="A1877" t="s">
        <v>16810</v>
      </c>
      <c r="B1877" t="s">
        <v>15948</v>
      </c>
      <c r="C1877">
        <v>16.559999999999999</v>
      </c>
      <c r="D1877">
        <v>0</v>
      </c>
      <c r="E1877">
        <v>0</v>
      </c>
      <c r="F1877">
        <v>0</v>
      </c>
      <c r="G1877">
        <v>0</v>
      </c>
      <c r="H1877" s="45">
        <v>14456.36</v>
      </c>
      <c r="I1877" t="s">
        <v>15979</v>
      </c>
      <c r="J1877" t="s">
        <v>182</v>
      </c>
      <c r="K1877">
        <v>0</v>
      </c>
      <c r="L1877" s="83">
        <v>43227</v>
      </c>
      <c r="M1877">
        <v>0</v>
      </c>
      <c r="N1877" t="s">
        <v>15960</v>
      </c>
      <c r="O1877" t="s">
        <v>15961</v>
      </c>
    </row>
    <row r="1878" spans="1:15" x14ac:dyDescent="0.2">
      <c r="A1878" t="s">
        <v>16811</v>
      </c>
      <c r="B1878" t="s">
        <v>15600</v>
      </c>
      <c r="C1878">
        <v>79.465000000000003</v>
      </c>
      <c r="D1878">
        <v>0</v>
      </c>
      <c r="E1878">
        <v>0</v>
      </c>
      <c r="F1878">
        <v>0</v>
      </c>
      <c r="G1878">
        <v>0</v>
      </c>
      <c r="H1878" s="45">
        <v>-37837.08</v>
      </c>
      <c r="I1878" t="s">
        <v>15979</v>
      </c>
      <c r="J1878" t="s">
        <v>182</v>
      </c>
      <c r="K1878">
        <v>0</v>
      </c>
      <c r="L1878" s="83">
        <v>43227</v>
      </c>
      <c r="M1878">
        <v>0</v>
      </c>
      <c r="N1878" t="s">
        <v>15670</v>
      </c>
      <c r="O1878" t="s">
        <v>15671</v>
      </c>
    </row>
    <row r="1879" spans="1:15" x14ac:dyDescent="0.2">
      <c r="A1879" t="s">
        <v>16812</v>
      </c>
      <c r="B1879" t="s">
        <v>2830</v>
      </c>
      <c r="C1879">
        <v>49.01</v>
      </c>
      <c r="D1879">
        <v>0</v>
      </c>
      <c r="E1879">
        <v>0</v>
      </c>
      <c r="F1879">
        <v>0</v>
      </c>
      <c r="G1879">
        <v>0</v>
      </c>
      <c r="H1879" s="45">
        <v>-30049.83</v>
      </c>
      <c r="I1879" t="s">
        <v>15979</v>
      </c>
      <c r="J1879" t="s">
        <v>169</v>
      </c>
      <c r="K1879">
        <v>0</v>
      </c>
      <c r="L1879" s="83">
        <v>43227</v>
      </c>
      <c r="M1879">
        <v>0</v>
      </c>
      <c r="N1879">
        <v>759916109</v>
      </c>
      <c r="O1879">
        <v>2731654</v>
      </c>
    </row>
    <row r="1880" spans="1:15" x14ac:dyDescent="0.2">
      <c r="A1880" t="s">
        <v>16813</v>
      </c>
      <c r="B1880" t="s">
        <v>2689</v>
      </c>
      <c r="C1880">
        <v>53.25</v>
      </c>
      <c r="D1880">
        <v>0</v>
      </c>
      <c r="E1880">
        <v>0</v>
      </c>
      <c r="F1880">
        <v>0</v>
      </c>
      <c r="G1880">
        <v>0</v>
      </c>
      <c r="H1880" s="45">
        <v>-4149.0600000000004</v>
      </c>
      <c r="I1880" t="s">
        <v>15979</v>
      </c>
      <c r="J1880" t="s">
        <v>200</v>
      </c>
      <c r="K1880">
        <v>0</v>
      </c>
      <c r="L1880" s="83">
        <v>43227</v>
      </c>
      <c r="M1880">
        <v>0</v>
      </c>
      <c r="N1880">
        <v>864159108</v>
      </c>
      <c r="O1880">
        <v>2856289</v>
      </c>
    </row>
    <row r="1881" spans="1:15" x14ac:dyDescent="0.2">
      <c r="A1881" t="s">
        <v>16814</v>
      </c>
      <c r="B1881" t="s">
        <v>1573</v>
      </c>
      <c r="C1881">
        <v>36.799999999999997</v>
      </c>
      <c r="D1881">
        <v>0</v>
      </c>
      <c r="E1881">
        <v>0</v>
      </c>
      <c r="F1881">
        <v>0</v>
      </c>
      <c r="G1881">
        <v>0</v>
      </c>
      <c r="H1881" s="45">
        <v>6352.31</v>
      </c>
      <c r="I1881" t="s">
        <v>15979</v>
      </c>
      <c r="J1881" t="s">
        <v>164</v>
      </c>
      <c r="K1881">
        <v>0</v>
      </c>
      <c r="L1881" s="83">
        <v>43227</v>
      </c>
      <c r="M1881">
        <v>0</v>
      </c>
      <c r="N1881">
        <v>806037107</v>
      </c>
      <c r="O1881">
        <v>2767756</v>
      </c>
    </row>
    <row r="1882" spans="1:15" x14ac:dyDescent="0.2">
      <c r="A1882" t="s">
        <v>16815</v>
      </c>
      <c r="B1882" t="s">
        <v>2820</v>
      </c>
      <c r="C1882">
        <v>25.004999999999999</v>
      </c>
      <c r="D1882">
        <v>0</v>
      </c>
      <c r="E1882">
        <v>0</v>
      </c>
      <c r="F1882">
        <v>0</v>
      </c>
      <c r="G1882">
        <v>0</v>
      </c>
      <c r="H1882" s="45">
        <v>11423.31</v>
      </c>
      <c r="I1882" t="s">
        <v>15979</v>
      </c>
      <c r="J1882" t="s">
        <v>200</v>
      </c>
      <c r="K1882">
        <v>0</v>
      </c>
      <c r="L1882" s="83">
        <v>43227</v>
      </c>
      <c r="M1882">
        <v>0</v>
      </c>
      <c r="N1882" t="s">
        <v>2990</v>
      </c>
      <c r="O1882" t="s">
        <v>2991</v>
      </c>
    </row>
    <row r="1883" spans="1:15" x14ac:dyDescent="0.2">
      <c r="A1883" t="s">
        <v>16816</v>
      </c>
      <c r="B1883" t="s">
        <v>4947</v>
      </c>
      <c r="C1883">
        <v>20.77</v>
      </c>
      <c r="D1883">
        <v>0</v>
      </c>
      <c r="E1883">
        <v>0</v>
      </c>
      <c r="F1883">
        <v>0</v>
      </c>
      <c r="G1883">
        <v>0</v>
      </c>
      <c r="H1883">
        <v>840.71</v>
      </c>
      <c r="I1883" t="s">
        <v>15979</v>
      </c>
      <c r="J1883" t="s">
        <v>188</v>
      </c>
      <c r="K1883">
        <v>0</v>
      </c>
      <c r="L1883" s="83">
        <v>43227</v>
      </c>
      <c r="M1883">
        <v>0</v>
      </c>
      <c r="N1883" t="s">
        <v>5071</v>
      </c>
      <c r="O1883" t="s">
        <v>5072</v>
      </c>
    </row>
    <row r="1884" spans="1:15" x14ac:dyDescent="0.2">
      <c r="A1884" t="s">
        <v>16817</v>
      </c>
      <c r="B1884" t="s">
        <v>685</v>
      </c>
      <c r="C1884">
        <v>23.074999999999999</v>
      </c>
      <c r="D1884">
        <v>0</v>
      </c>
      <c r="E1884">
        <v>0</v>
      </c>
      <c r="F1884">
        <v>0</v>
      </c>
      <c r="G1884">
        <v>0</v>
      </c>
      <c r="H1884" s="45">
        <v>-13639.58</v>
      </c>
      <c r="I1884" t="s">
        <v>15979</v>
      </c>
      <c r="J1884" t="s">
        <v>190</v>
      </c>
      <c r="K1884">
        <v>0</v>
      </c>
      <c r="L1884" s="83">
        <v>43227</v>
      </c>
      <c r="M1884">
        <v>0</v>
      </c>
      <c r="N1884">
        <v>878155100</v>
      </c>
      <c r="O1884">
        <v>2879123</v>
      </c>
    </row>
    <row r="1885" spans="1:15" x14ac:dyDescent="0.2">
      <c r="A1885" t="s">
        <v>16818</v>
      </c>
      <c r="B1885" t="s">
        <v>15839</v>
      </c>
      <c r="C1885">
        <v>66.254999999999995</v>
      </c>
      <c r="D1885">
        <v>0</v>
      </c>
      <c r="E1885">
        <v>0</v>
      </c>
      <c r="F1885">
        <v>0</v>
      </c>
      <c r="G1885">
        <v>0</v>
      </c>
      <c r="H1885" s="45">
        <v>-30705.25</v>
      </c>
      <c r="I1885" t="s">
        <v>15979</v>
      </c>
      <c r="J1885" t="s">
        <v>169</v>
      </c>
      <c r="K1885">
        <v>0</v>
      </c>
      <c r="L1885" s="83">
        <v>43227</v>
      </c>
      <c r="M1885">
        <v>0</v>
      </c>
      <c r="N1885">
        <v>873379101</v>
      </c>
      <c r="O1885" t="s">
        <v>15860</v>
      </c>
    </row>
    <row r="1886" spans="1:15" x14ac:dyDescent="0.2">
      <c r="A1886" t="s">
        <v>16819</v>
      </c>
      <c r="B1886" t="s">
        <v>1793</v>
      </c>
      <c r="C1886">
        <v>54.07</v>
      </c>
      <c r="D1886">
        <v>0</v>
      </c>
      <c r="E1886">
        <v>0</v>
      </c>
      <c r="F1886">
        <v>0</v>
      </c>
      <c r="G1886">
        <v>0</v>
      </c>
      <c r="H1886" s="45">
        <v>-67085.09</v>
      </c>
      <c r="I1886" t="s">
        <v>15979</v>
      </c>
      <c r="J1886" t="s">
        <v>200</v>
      </c>
      <c r="K1886">
        <v>0</v>
      </c>
      <c r="L1886" s="83">
        <v>43227</v>
      </c>
      <c r="M1886">
        <v>0</v>
      </c>
      <c r="N1886">
        <v>896945201</v>
      </c>
      <c r="O1886" t="s">
        <v>1962</v>
      </c>
    </row>
    <row r="1887" spans="1:15" x14ac:dyDescent="0.2">
      <c r="A1887" t="s">
        <v>16820</v>
      </c>
      <c r="B1887" t="s">
        <v>15139</v>
      </c>
      <c r="C1887">
        <v>34.270000000000003</v>
      </c>
      <c r="D1887">
        <v>0</v>
      </c>
      <c r="E1887">
        <v>0</v>
      </c>
      <c r="F1887">
        <v>0</v>
      </c>
      <c r="G1887">
        <v>0</v>
      </c>
      <c r="H1887" s="45">
        <v>-3830.89</v>
      </c>
      <c r="I1887" t="s">
        <v>15979</v>
      </c>
      <c r="J1887" t="s">
        <v>235</v>
      </c>
      <c r="K1887">
        <v>0</v>
      </c>
      <c r="L1887" s="83">
        <v>43227</v>
      </c>
      <c r="M1887">
        <v>0</v>
      </c>
      <c r="N1887">
        <v>912008109</v>
      </c>
      <c r="O1887" t="s">
        <v>15188</v>
      </c>
    </row>
    <row r="1888" spans="1:15" x14ac:dyDescent="0.2">
      <c r="A1888" t="s">
        <v>16821</v>
      </c>
      <c r="B1888" t="s">
        <v>3206</v>
      </c>
      <c r="C1888">
        <v>20.25</v>
      </c>
      <c r="D1888">
        <v>0</v>
      </c>
      <c r="E1888">
        <v>0</v>
      </c>
      <c r="F1888">
        <v>0</v>
      </c>
      <c r="G1888">
        <v>0</v>
      </c>
      <c r="H1888" s="45">
        <v>21856.91</v>
      </c>
      <c r="I1888" t="s">
        <v>15979</v>
      </c>
      <c r="J1888" t="s">
        <v>169</v>
      </c>
      <c r="K1888">
        <v>0</v>
      </c>
      <c r="L1888" s="83">
        <v>43227</v>
      </c>
      <c r="M1888">
        <v>0</v>
      </c>
      <c r="N1888" t="s">
        <v>3357</v>
      </c>
      <c r="O1888" t="s">
        <v>3358</v>
      </c>
    </row>
    <row r="1889" spans="1:15" x14ac:dyDescent="0.2">
      <c r="A1889" t="s">
        <v>16822</v>
      </c>
      <c r="B1889" t="s">
        <v>9692</v>
      </c>
      <c r="C1889">
        <v>24.2</v>
      </c>
      <c r="D1889">
        <v>0</v>
      </c>
      <c r="E1889">
        <v>0</v>
      </c>
      <c r="F1889">
        <v>0</v>
      </c>
      <c r="G1889">
        <v>0</v>
      </c>
      <c r="H1889" s="45">
        <v>-46349.98</v>
      </c>
      <c r="I1889" t="s">
        <v>15979</v>
      </c>
      <c r="J1889" t="s">
        <v>164</v>
      </c>
      <c r="K1889">
        <v>0</v>
      </c>
      <c r="L1889" s="83">
        <v>43227</v>
      </c>
      <c r="M1889">
        <v>0</v>
      </c>
      <c r="N1889">
        <v>928298108</v>
      </c>
      <c r="O1889">
        <v>2930149</v>
      </c>
    </row>
    <row r="1890" spans="1:15" x14ac:dyDescent="0.2">
      <c r="A1890" t="s">
        <v>16823</v>
      </c>
      <c r="B1890" t="s">
        <v>16761</v>
      </c>
      <c r="C1890">
        <v>22.99</v>
      </c>
      <c r="D1890">
        <v>0</v>
      </c>
      <c r="E1890">
        <v>0</v>
      </c>
      <c r="F1890">
        <v>0</v>
      </c>
      <c r="G1890">
        <v>0</v>
      </c>
      <c r="H1890" s="45">
        <v>10617.2</v>
      </c>
      <c r="I1890" t="s">
        <v>15989</v>
      </c>
      <c r="J1890" t="s">
        <v>822</v>
      </c>
      <c r="K1890">
        <v>0</v>
      </c>
      <c r="L1890" s="83">
        <v>43227</v>
      </c>
      <c r="M1890">
        <v>0</v>
      </c>
      <c r="N1890" t="s">
        <v>16824</v>
      </c>
      <c r="O1890" t="s">
        <v>16825</v>
      </c>
    </row>
    <row r="1891" spans="1:15" x14ac:dyDescent="0.2">
      <c r="A1891" t="s">
        <v>16826</v>
      </c>
      <c r="B1891" t="s">
        <v>15344</v>
      </c>
      <c r="C1891">
        <v>17.260000000000002</v>
      </c>
      <c r="D1891">
        <v>0</v>
      </c>
      <c r="E1891">
        <v>0</v>
      </c>
      <c r="F1891">
        <v>0</v>
      </c>
      <c r="G1891">
        <v>0</v>
      </c>
      <c r="H1891" s="45">
        <v>1708.07</v>
      </c>
      <c r="I1891" t="s">
        <v>15979</v>
      </c>
      <c r="J1891" t="s">
        <v>200</v>
      </c>
      <c r="K1891">
        <v>0</v>
      </c>
      <c r="L1891" s="83">
        <v>43227</v>
      </c>
      <c r="M1891">
        <v>0</v>
      </c>
      <c r="N1891" t="s">
        <v>15398</v>
      </c>
      <c r="O1891" t="s">
        <v>15399</v>
      </c>
    </row>
    <row r="1892" spans="1:15" x14ac:dyDescent="0.2">
      <c r="A1892" t="s">
        <v>16827</v>
      </c>
      <c r="B1892" t="s">
        <v>2839</v>
      </c>
      <c r="C1892">
        <v>157.38</v>
      </c>
      <c r="D1892">
        <v>0</v>
      </c>
      <c r="E1892">
        <v>0</v>
      </c>
      <c r="F1892">
        <v>0</v>
      </c>
      <c r="G1892">
        <v>0</v>
      </c>
      <c r="H1892" s="45">
        <v>27353.040000000001</v>
      </c>
      <c r="I1892" t="s">
        <v>15979</v>
      </c>
      <c r="J1892" t="s">
        <v>164</v>
      </c>
      <c r="K1892">
        <v>0</v>
      </c>
      <c r="L1892" s="83">
        <v>43227</v>
      </c>
      <c r="M1892">
        <v>0</v>
      </c>
      <c r="N1892">
        <v>989207105</v>
      </c>
      <c r="O1892">
        <v>2989356</v>
      </c>
    </row>
    <row r="1893" spans="1:15" x14ac:dyDescent="0.2">
      <c r="A1893" t="s">
        <v>16978</v>
      </c>
      <c r="B1893" t="s">
        <v>16977</v>
      </c>
      <c r="C1893">
        <v>43.9</v>
      </c>
      <c r="D1893">
        <v>0</v>
      </c>
      <c r="E1893">
        <v>0</v>
      </c>
      <c r="F1893">
        <v>0</v>
      </c>
      <c r="G1893">
        <v>0</v>
      </c>
      <c r="H1893" s="45">
        <v>193565.31</v>
      </c>
      <c r="I1893" t="s">
        <v>210</v>
      </c>
      <c r="J1893" t="s">
        <v>182</v>
      </c>
      <c r="K1893">
        <v>0</v>
      </c>
      <c r="L1893" s="83">
        <v>43224</v>
      </c>
      <c r="M1893">
        <v>0</v>
      </c>
      <c r="N1893" t="s">
        <v>16669</v>
      </c>
      <c r="O1893" t="s">
        <v>16670</v>
      </c>
    </row>
    <row r="1894" spans="1:15" x14ac:dyDescent="0.2">
      <c r="A1894" t="s">
        <v>16671</v>
      </c>
      <c r="B1894" t="s">
        <v>11100</v>
      </c>
      <c r="C1894">
        <v>16.55</v>
      </c>
      <c r="D1894">
        <v>0</v>
      </c>
      <c r="E1894">
        <v>0</v>
      </c>
      <c r="F1894">
        <v>0</v>
      </c>
      <c r="G1894">
        <v>0</v>
      </c>
      <c r="H1894" s="45">
        <v>1065.3499999999999</v>
      </c>
      <c r="I1894" t="s">
        <v>15989</v>
      </c>
      <c r="J1894" t="s">
        <v>164</v>
      </c>
      <c r="K1894">
        <v>0</v>
      </c>
      <c r="L1894" s="83">
        <v>43224</v>
      </c>
      <c r="M1894">
        <v>0</v>
      </c>
      <c r="N1894" t="s">
        <v>11161</v>
      </c>
      <c r="O1894" t="s">
        <v>11162</v>
      </c>
    </row>
    <row r="1895" spans="1:15" x14ac:dyDescent="0.2">
      <c r="A1895" t="s">
        <v>16672</v>
      </c>
      <c r="B1895" t="s">
        <v>11061</v>
      </c>
      <c r="C1895">
        <v>77.415000000000006</v>
      </c>
      <c r="D1895">
        <v>0</v>
      </c>
      <c r="E1895">
        <v>0</v>
      </c>
      <c r="F1895">
        <v>0</v>
      </c>
      <c r="G1895">
        <v>0</v>
      </c>
      <c r="H1895" s="45">
        <v>5760.33</v>
      </c>
      <c r="I1895" t="s">
        <v>15989</v>
      </c>
      <c r="J1895" t="s">
        <v>200</v>
      </c>
      <c r="K1895">
        <v>0</v>
      </c>
      <c r="L1895" s="83">
        <v>43224</v>
      </c>
      <c r="M1895">
        <v>0</v>
      </c>
      <c r="N1895">
        <v>948626106</v>
      </c>
      <c r="O1895">
        <v>2813585</v>
      </c>
    </row>
    <row r="1896" spans="1:15" x14ac:dyDescent="0.2">
      <c r="A1896" t="s">
        <v>16673</v>
      </c>
      <c r="B1896" t="s">
        <v>1812</v>
      </c>
      <c r="C1896">
        <v>17.75</v>
      </c>
      <c r="D1896">
        <v>0</v>
      </c>
      <c r="E1896">
        <v>0</v>
      </c>
      <c r="F1896">
        <v>0</v>
      </c>
      <c r="G1896">
        <v>0</v>
      </c>
      <c r="H1896" s="45">
        <v>-1302.44</v>
      </c>
      <c r="I1896" t="s">
        <v>15989</v>
      </c>
      <c r="J1896" t="s">
        <v>164</v>
      </c>
      <c r="K1896">
        <v>0</v>
      </c>
      <c r="L1896" s="83">
        <v>43224</v>
      </c>
      <c r="M1896">
        <v>0</v>
      </c>
      <c r="N1896" t="s">
        <v>1973</v>
      </c>
      <c r="O1896" t="s">
        <v>1974</v>
      </c>
    </row>
    <row r="1897" spans="1:15" x14ac:dyDescent="0.2">
      <c r="A1897" t="s">
        <v>16674</v>
      </c>
      <c r="B1897" t="s">
        <v>14045</v>
      </c>
      <c r="C1897">
        <v>27.515000000000001</v>
      </c>
      <c r="D1897">
        <v>0</v>
      </c>
      <c r="E1897">
        <v>0</v>
      </c>
      <c r="F1897">
        <v>0</v>
      </c>
      <c r="G1897">
        <v>0</v>
      </c>
      <c r="H1897" s="45">
        <v>-10551.01</v>
      </c>
      <c r="I1897" t="s">
        <v>15989</v>
      </c>
      <c r="J1897" t="s">
        <v>190</v>
      </c>
      <c r="K1897">
        <v>0</v>
      </c>
      <c r="L1897" s="83">
        <v>43224</v>
      </c>
      <c r="M1897">
        <v>0</v>
      </c>
      <c r="N1897" t="s">
        <v>14089</v>
      </c>
      <c r="O1897" t="s">
        <v>14090</v>
      </c>
    </row>
    <row r="1898" spans="1:15" x14ac:dyDescent="0.2">
      <c r="A1898" t="s">
        <v>16675</v>
      </c>
      <c r="B1898" t="s">
        <v>1018</v>
      </c>
      <c r="C1898">
        <v>40.46</v>
      </c>
      <c r="D1898">
        <v>0</v>
      </c>
      <c r="E1898">
        <v>0</v>
      </c>
      <c r="F1898">
        <v>0</v>
      </c>
      <c r="G1898">
        <v>0</v>
      </c>
      <c r="H1898" s="45">
        <v>-8587.35</v>
      </c>
      <c r="I1898" t="s">
        <v>15989</v>
      </c>
      <c r="J1898" t="s">
        <v>164</v>
      </c>
      <c r="K1898">
        <v>0</v>
      </c>
      <c r="L1898" s="83">
        <v>43224</v>
      </c>
      <c r="M1898">
        <v>0</v>
      </c>
      <c r="N1898" t="s">
        <v>1244</v>
      </c>
      <c r="O1898" t="s">
        <v>1425</v>
      </c>
    </row>
    <row r="1899" spans="1:15" x14ac:dyDescent="0.2">
      <c r="A1899" t="s">
        <v>16676</v>
      </c>
      <c r="B1899" t="s">
        <v>2812</v>
      </c>
      <c r="C1899">
        <v>258.3</v>
      </c>
      <c r="D1899">
        <v>0</v>
      </c>
      <c r="E1899">
        <v>0</v>
      </c>
      <c r="F1899">
        <v>0</v>
      </c>
      <c r="G1899">
        <v>0</v>
      </c>
      <c r="H1899" s="45">
        <v>-5657.41</v>
      </c>
      <c r="I1899" t="s">
        <v>15989</v>
      </c>
      <c r="J1899" t="s">
        <v>164</v>
      </c>
      <c r="K1899">
        <v>0</v>
      </c>
      <c r="L1899" s="83">
        <v>43224</v>
      </c>
      <c r="M1899">
        <v>0</v>
      </c>
      <c r="N1899">
        <v>852857200</v>
      </c>
      <c r="O1899" t="s">
        <v>3000</v>
      </c>
    </row>
    <row r="1900" spans="1:15" x14ac:dyDescent="0.2">
      <c r="A1900" t="s">
        <v>16677</v>
      </c>
      <c r="B1900" t="s">
        <v>5124</v>
      </c>
      <c r="C1900">
        <v>26.95</v>
      </c>
      <c r="D1900">
        <v>0</v>
      </c>
      <c r="E1900">
        <v>0</v>
      </c>
      <c r="F1900">
        <v>0</v>
      </c>
      <c r="G1900">
        <v>0</v>
      </c>
      <c r="H1900" s="45">
        <v>10675.96</v>
      </c>
      <c r="I1900" t="s">
        <v>15989</v>
      </c>
      <c r="J1900" t="s">
        <v>182</v>
      </c>
      <c r="K1900">
        <v>0</v>
      </c>
      <c r="L1900" s="83">
        <v>43224</v>
      </c>
      <c r="M1900">
        <v>0</v>
      </c>
      <c r="N1900" t="s">
        <v>5245</v>
      </c>
      <c r="O1900">
        <v>2764188</v>
      </c>
    </row>
    <row r="1901" spans="1:15" x14ac:dyDescent="0.2">
      <c r="A1901" t="s">
        <v>16678</v>
      </c>
      <c r="B1901" t="s">
        <v>3037</v>
      </c>
      <c r="C1901">
        <v>36.1</v>
      </c>
      <c r="D1901">
        <v>0</v>
      </c>
      <c r="E1901">
        <v>0</v>
      </c>
      <c r="F1901">
        <v>0</v>
      </c>
      <c r="G1901">
        <v>0</v>
      </c>
      <c r="H1901" s="45">
        <v>8319.07</v>
      </c>
      <c r="I1901" t="s">
        <v>15989</v>
      </c>
      <c r="J1901" t="s">
        <v>448</v>
      </c>
      <c r="K1901">
        <v>0</v>
      </c>
      <c r="L1901" s="83">
        <v>43224</v>
      </c>
      <c r="M1901">
        <v>0</v>
      </c>
      <c r="N1901" t="s">
        <v>3143</v>
      </c>
      <c r="O1901">
        <v>2676692</v>
      </c>
    </row>
    <row r="1902" spans="1:15" x14ac:dyDescent="0.2">
      <c r="A1902" t="s">
        <v>16679</v>
      </c>
      <c r="B1902" t="s">
        <v>1663</v>
      </c>
      <c r="C1902">
        <v>44.09</v>
      </c>
      <c r="D1902">
        <v>0</v>
      </c>
      <c r="E1902">
        <v>0</v>
      </c>
      <c r="F1902">
        <v>0</v>
      </c>
      <c r="G1902">
        <v>0</v>
      </c>
      <c r="H1902" s="45">
        <v>2667.99</v>
      </c>
      <c r="I1902" t="s">
        <v>15989</v>
      </c>
      <c r="J1902" t="s">
        <v>188</v>
      </c>
      <c r="K1902">
        <v>0</v>
      </c>
      <c r="L1902" s="83">
        <v>43224</v>
      </c>
      <c r="M1902">
        <v>0</v>
      </c>
      <c r="N1902" t="s">
        <v>1721</v>
      </c>
      <c r="O1902">
        <v>2232793</v>
      </c>
    </row>
    <row r="1903" spans="1:15" x14ac:dyDescent="0.2">
      <c r="A1903" t="s">
        <v>16680</v>
      </c>
      <c r="B1903" t="s">
        <v>2579</v>
      </c>
      <c r="C1903">
        <v>56.65</v>
      </c>
      <c r="D1903">
        <v>0</v>
      </c>
      <c r="E1903">
        <v>0</v>
      </c>
      <c r="F1903">
        <v>0</v>
      </c>
      <c r="G1903">
        <v>0</v>
      </c>
      <c r="H1903" s="45">
        <v>-15137.91</v>
      </c>
      <c r="I1903" t="s">
        <v>15989</v>
      </c>
      <c r="J1903" t="s">
        <v>164</v>
      </c>
      <c r="K1903">
        <v>0</v>
      </c>
      <c r="L1903" s="83">
        <v>43224</v>
      </c>
      <c r="M1903">
        <v>0</v>
      </c>
      <c r="N1903" t="s">
        <v>2656</v>
      </c>
      <c r="O1903" t="s">
        <v>2657</v>
      </c>
    </row>
    <row r="1904" spans="1:15" x14ac:dyDescent="0.2">
      <c r="A1904" t="s">
        <v>16681</v>
      </c>
      <c r="B1904" t="s">
        <v>2695</v>
      </c>
      <c r="C1904">
        <v>23.91</v>
      </c>
      <c r="D1904">
        <v>0</v>
      </c>
      <c r="E1904">
        <v>0</v>
      </c>
      <c r="F1904">
        <v>0</v>
      </c>
      <c r="G1904">
        <v>0</v>
      </c>
      <c r="H1904" s="45">
        <v>-8159.36</v>
      </c>
      <c r="I1904" t="s">
        <v>15989</v>
      </c>
      <c r="J1904" t="s">
        <v>8017</v>
      </c>
      <c r="K1904">
        <v>0</v>
      </c>
      <c r="L1904" s="83">
        <v>43224</v>
      </c>
      <c r="M1904">
        <v>0</v>
      </c>
      <c r="N1904" t="s">
        <v>2784</v>
      </c>
      <c r="O1904" t="s">
        <v>2785</v>
      </c>
    </row>
    <row r="1905" spans="1:15" x14ac:dyDescent="0.2">
      <c r="A1905" t="s">
        <v>16682</v>
      </c>
      <c r="B1905" t="s">
        <v>3158</v>
      </c>
      <c r="C1905">
        <v>83.27</v>
      </c>
      <c r="D1905">
        <v>0</v>
      </c>
      <c r="E1905">
        <v>0</v>
      </c>
      <c r="F1905">
        <v>0</v>
      </c>
      <c r="G1905">
        <v>0</v>
      </c>
      <c r="H1905" s="45">
        <v>4314.68</v>
      </c>
      <c r="I1905" t="s">
        <v>15989</v>
      </c>
      <c r="J1905" t="s">
        <v>169</v>
      </c>
      <c r="K1905">
        <v>0</v>
      </c>
      <c r="L1905" s="83">
        <v>43224</v>
      </c>
      <c r="M1905">
        <v>0</v>
      </c>
      <c r="N1905" t="s">
        <v>3324</v>
      </c>
      <c r="O1905" t="s">
        <v>3325</v>
      </c>
    </row>
    <row r="1906" spans="1:15" x14ac:dyDescent="0.2">
      <c r="A1906" t="s">
        <v>16683</v>
      </c>
      <c r="B1906" t="s">
        <v>2819</v>
      </c>
      <c r="C1906">
        <v>119</v>
      </c>
      <c r="D1906">
        <v>0</v>
      </c>
      <c r="E1906">
        <v>0</v>
      </c>
      <c r="F1906">
        <v>0</v>
      </c>
      <c r="G1906">
        <v>0</v>
      </c>
      <c r="H1906">
        <v>-467.64</v>
      </c>
      <c r="I1906" t="s">
        <v>15989</v>
      </c>
      <c r="J1906" t="s">
        <v>164</v>
      </c>
      <c r="K1906">
        <v>0</v>
      </c>
      <c r="L1906" s="83">
        <v>43224</v>
      </c>
      <c r="M1906">
        <v>0</v>
      </c>
      <c r="N1906" t="s">
        <v>2976</v>
      </c>
      <c r="O1906">
        <v>2277880</v>
      </c>
    </row>
    <row r="1907" spans="1:15" x14ac:dyDescent="0.2">
      <c r="A1907" t="s">
        <v>16684</v>
      </c>
      <c r="B1907" t="s">
        <v>14801</v>
      </c>
      <c r="C1907">
        <v>22.824999999999999</v>
      </c>
      <c r="D1907">
        <v>0</v>
      </c>
      <c r="E1907">
        <v>0</v>
      </c>
      <c r="F1907">
        <v>0</v>
      </c>
      <c r="G1907">
        <v>0</v>
      </c>
      <c r="H1907">
        <v>818.16</v>
      </c>
      <c r="I1907" t="s">
        <v>15989</v>
      </c>
      <c r="J1907" t="s">
        <v>200</v>
      </c>
      <c r="K1907">
        <v>0</v>
      </c>
      <c r="L1907" s="83">
        <v>43224</v>
      </c>
      <c r="M1907">
        <v>0</v>
      </c>
      <c r="N1907">
        <v>650111107</v>
      </c>
      <c r="O1907">
        <v>2632003</v>
      </c>
    </row>
    <row r="1908" spans="1:15" x14ac:dyDescent="0.2">
      <c r="A1908" t="s">
        <v>16685</v>
      </c>
      <c r="B1908" t="s">
        <v>312</v>
      </c>
      <c r="C1908">
        <v>27.35</v>
      </c>
      <c r="D1908">
        <v>0</v>
      </c>
      <c r="E1908">
        <v>0</v>
      </c>
      <c r="F1908">
        <v>0</v>
      </c>
      <c r="G1908">
        <v>0</v>
      </c>
      <c r="H1908" s="45">
        <v>-11824.51</v>
      </c>
      <c r="I1908" t="s">
        <v>15989</v>
      </c>
      <c r="J1908" t="s">
        <v>164</v>
      </c>
      <c r="K1908">
        <v>0</v>
      </c>
      <c r="L1908" s="83">
        <v>43224</v>
      </c>
      <c r="M1908">
        <v>0</v>
      </c>
      <c r="N1908" t="s">
        <v>313</v>
      </c>
      <c r="O1908">
        <v>2447285</v>
      </c>
    </row>
    <row r="1909" spans="1:15" x14ac:dyDescent="0.2">
      <c r="A1909" t="s">
        <v>16686</v>
      </c>
      <c r="B1909" t="s">
        <v>9542</v>
      </c>
      <c r="C1909">
        <v>22.72</v>
      </c>
      <c r="D1909">
        <v>0</v>
      </c>
      <c r="E1909">
        <v>0</v>
      </c>
      <c r="F1909">
        <v>0</v>
      </c>
      <c r="G1909">
        <v>0</v>
      </c>
      <c r="H1909" s="45">
        <v>-6464.01</v>
      </c>
      <c r="I1909" t="s">
        <v>15989</v>
      </c>
      <c r="J1909" t="s">
        <v>190</v>
      </c>
      <c r="K1909">
        <v>0</v>
      </c>
      <c r="L1909" s="83">
        <v>43224</v>
      </c>
      <c r="M1909">
        <v>0</v>
      </c>
      <c r="N1909" t="s">
        <v>9565</v>
      </c>
      <c r="O1909">
        <v>2608349</v>
      </c>
    </row>
    <row r="1910" spans="1:15" x14ac:dyDescent="0.2">
      <c r="A1910" t="s">
        <v>16687</v>
      </c>
      <c r="B1910" t="s">
        <v>4945</v>
      </c>
      <c r="C1910">
        <v>18.850000000000001</v>
      </c>
      <c r="D1910">
        <v>0</v>
      </c>
      <c r="E1910">
        <v>0</v>
      </c>
      <c r="F1910">
        <v>0</v>
      </c>
      <c r="G1910">
        <v>0</v>
      </c>
      <c r="H1910" s="45">
        <v>-4293.71</v>
      </c>
      <c r="I1910" t="s">
        <v>15989</v>
      </c>
      <c r="J1910" t="s">
        <v>200</v>
      </c>
      <c r="K1910">
        <v>0</v>
      </c>
      <c r="L1910" s="83">
        <v>43224</v>
      </c>
      <c r="M1910">
        <v>0</v>
      </c>
      <c r="N1910">
        <v>553573106</v>
      </c>
      <c r="O1910" t="s">
        <v>5039</v>
      </c>
    </row>
    <row r="1911" spans="1:15" x14ac:dyDescent="0.2">
      <c r="A1911" t="s">
        <v>16688</v>
      </c>
      <c r="B1911" t="s">
        <v>3627</v>
      </c>
      <c r="C1911">
        <v>198.88</v>
      </c>
      <c r="D1911">
        <v>0</v>
      </c>
      <c r="E1911">
        <v>0</v>
      </c>
      <c r="F1911">
        <v>0</v>
      </c>
      <c r="G1911">
        <v>0</v>
      </c>
      <c r="H1911" s="45">
        <v>3894.87</v>
      </c>
      <c r="I1911" t="s">
        <v>15989</v>
      </c>
      <c r="J1911" t="s">
        <v>235</v>
      </c>
      <c r="K1911">
        <v>0</v>
      </c>
      <c r="L1911" s="83">
        <v>43224</v>
      </c>
      <c r="M1911">
        <v>0</v>
      </c>
      <c r="N1911" t="s">
        <v>3652</v>
      </c>
      <c r="O1911">
        <v>2934033</v>
      </c>
    </row>
    <row r="1912" spans="1:15" x14ac:dyDescent="0.2">
      <c r="A1912" t="s">
        <v>16689</v>
      </c>
      <c r="B1912" t="s">
        <v>1089</v>
      </c>
      <c r="C1912">
        <v>30.27</v>
      </c>
      <c r="D1912">
        <v>0</v>
      </c>
      <c r="E1912">
        <v>0</v>
      </c>
      <c r="F1912">
        <v>0</v>
      </c>
      <c r="G1912">
        <v>0</v>
      </c>
      <c r="H1912">
        <v>695.99</v>
      </c>
      <c r="I1912" t="s">
        <v>15989</v>
      </c>
      <c r="J1912" t="s">
        <v>200</v>
      </c>
      <c r="K1912">
        <v>0</v>
      </c>
      <c r="L1912" s="83">
        <v>43224</v>
      </c>
      <c r="M1912">
        <v>0</v>
      </c>
      <c r="N1912">
        <v>552676108</v>
      </c>
      <c r="O1912">
        <v>2561204</v>
      </c>
    </row>
    <row r="1913" spans="1:15" x14ac:dyDescent="0.2">
      <c r="A1913" t="s">
        <v>16690</v>
      </c>
      <c r="B1913" t="s">
        <v>16474</v>
      </c>
      <c r="C1913">
        <v>24.1</v>
      </c>
      <c r="D1913">
        <v>0</v>
      </c>
      <c r="E1913">
        <v>0</v>
      </c>
      <c r="F1913">
        <v>0</v>
      </c>
      <c r="G1913">
        <v>0</v>
      </c>
      <c r="H1913" s="45">
        <v>1475.08</v>
      </c>
      <c r="I1913" t="s">
        <v>15989</v>
      </c>
      <c r="J1913" t="s">
        <v>164</v>
      </c>
      <c r="K1913">
        <v>0</v>
      </c>
      <c r="L1913" s="83">
        <v>43224</v>
      </c>
      <c r="M1913">
        <v>0</v>
      </c>
      <c r="N1913">
        <v>538146101</v>
      </c>
      <c r="O1913">
        <v>2577052</v>
      </c>
    </row>
    <row r="1914" spans="1:15" x14ac:dyDescent="0.2">
      <c r="A1914" t="s">
        <v>16691</v>
      </c>
      <c r="B1914" t="s">
        <v>5975</v>
      </c>
      <c r="C1914">
        <v>70.75</v>
      </c>
      <c r="D1914">
        <v>0</v>
      </c>
      <c r="E1914">
        <v>0</v>
      </c>
      <c r="F1914">
        <v>0</v>
      </c>
      <c r="G1914">
        <v>0</v>
      </c>
      <c r="H1914" s="45">
        <v>-16828.009999999998</v>
      </c>
      <c r="I1914" t="s">
        <v>15989</v>
      </c>
      <c r="J1914" t="s">
        <v>169</v>
      </c>
      <c r="K1914">
        <v>0</v>
      </c>
      <c r="L1914" s="83">
        <v>43224</v>
      </c>
      <c r="M1914">
        <v>0</v>
      </c>
      <c r="N1914" t="s">
        <v>6445</v>
      </c>
      <c r="O1914" t="s">
        <v>6446</v>
      </c>
    </row>
    <row r="1915" spans="1:15" x14ac:dyDescent="0.2">
      <c r="A1915" t="s">
        <v>16692</v>
      </c>
      <c r="B1915" t="s">
        <v>1088</v>
      </c>
      <c r="C1915">
        <v>43.12</v>
      </c>
      <c r="D1915">
        <v>0</v>
      </c>
      <c r="E1915">
        <v>0</v>
      </c>
      <c r="F1915">
        <v>0</v>
      </c>
      <c r="G1915">
        <v>0</v>
      </c>
      <c r="H1915" s="45">
        <v>14519.19</v>
      </c>
      <c r="I1915" t="s">
        <v>15989</v>
      </c>
      <c r="J1915" t="s">
        <v>235</v>
      </c>
      <c r="K1915">
        <v>0</v>
      </c>
      <c r="L1915" s="83">
        <v>43224</v>
      </c>
      <c r="M1915">
        <v>0</v>
      </c>
      <c r="N1915" t="s">
        <v>1403</v>
      </c>
      <c r="O1915" t="s">
        <v>1404</v>
      </c>
    </row>
    <row r="1916" spans="1:15" x14ac:dyDescent="0.2">
      <c r="A1916" t="s">
        <v>16693</v>
      </c>
      <c r="B1916" t="s">
        <v>1811</v>
      </c>
      <c r="C1916">
        <v>69.02</v>
      </c>
      <c r="D1916">
        <v>0</v>
      </c>
      <c r="E1916">
        <v>0</v>
      </c>
      <c r="F1916">
        <v>0</v>
      </c>
      <c r="G1916">
        <v>0</v>
      </c>
      <c r="H1916" s="45">
        <v>-1760.66</v>
      </c>
      <c r="I1916" t="s">
        <v>15989</v>
      </c>
      <c r="J1916" t="s">
        <v>164</v>
      </c>
      <c r="K1916">
        <v>0</v>
      </c>
      <c r="L1916" s="83">
        <v>43224</v>
      </c>
      <c r="M1916">
        <v>0</v>
      </c>
      <c r="N1916" t="s">
        <v>177</v>
      </c>
      <c r="O1916" t="s">
        <v>1887</v>
      </c>
    </row>
    <row r="1917" spans="1:15" x14ac:dyDescent="0.2">
      <c r="A1917" t="s">
        <v>16694</v>
      </c>
      <c r="B1917" t="s">
        <v>11354</v>
      </c>
      <c r="C1917">
        <v>23.21</v>
      </c>
      <c r="D1917">
        <v>0</v>
      </c>
      <c r="E1917">
        <v>0</v>
      </c>
      <c r="F1917">
        <v>0</v>
      </c>
      <c r="G1917">
        <v>0</v>
      </c>
      <c r="H1917" s="45">
        <v>5435.46</v>
      </c>
      <c r="I1917" t="s">
        <v>15989</v>
      </c>
      <c r="J1917" t="s">
        <v>164</v>
      </c>
      <c r="K1917">
        <v>0</v>
      </c>
      <c r="L1917" s="83">
        <v>43224</v>
      </c>
      <c r="M1917">
        <v>0</v>
      </c>
      <c r="N1917" t="s">
        <v>11418</v>
      </c>
      <c r="O1917" t="s">
        <v>11419</v>
      </c>
    </row>
    <row r="1918" spans="1:15" x14ac:dyDescent="0.2">
      <c r="A1918" t="s">
        <v>16695</v>
      </c>
      <c r="B1918" t="s">
        <v>8620</v>
      </c>
      <c r="C1918">
        <v>47.04</v>
      </c>
      <c r="D1918">
        <v>0</v>
      </c>
      <c r="E1918">
        <v>0</v>
      </c>
      <c r="F1918">
        <v>0</v>
      </c>
      <c r="G1918">
        <v>0</v>
      </c>
      <c r="H1918">
        <v>-747.35</v>
      </c>
      <c r="I1918" t="s">
        <v>15989</v>
      </c>
      <c r="J1918" t="s">
        <v>188</v>
      </c>
      <c r="K1918">
        <v>0</v>
      </c>
      <c r="L1918" s="83">
        <v>43224</v>
      </c>
      <c r="M1918">
        <v>0</v>
      </c>
      <c r="N1918">
        <v>163851108</v>
      </c>
      <c r="O1918" t="s">
        <v>8630</v>
      </c>
    </row>
    <row r="1919" spans="1:15" x14ac:dyDescent="0.2">
      <c r="A1919" t="s">
        <v>16696</v>
      </c>
      <c r="B1919" t="s">
        <v>16473</v>
      </c>
      <c r="C1919">
        <v>38.674999999999997</v>
      </c>
      <c r="D1919">
        <v>0</v>
      </c>
      <c r="E1919">
        <v>0</v>
      </c>
      <c r="F1919">
        <v>0</v>
      </c>
      <c r="G1919">
        <v>0</v>
      </c>
      <c r="H1919" s="45">
        <v>-1271.47</v>
      </c>
      <c r="I1919" t="s">
        <v>15989</v>
      </c>
      <c r="J1919" t="s">
        <v>190</v>
      </c>
      <c r="K1919">
        <v>0</v>
      </c>
      <c r="L1919" s="83">
        <v>43224</v>
      </c>
      <c r="M1919">
        <v>0</v>
      </c>
      <c r="N1919" t="s">
        <v>16502</v>
      </c>
      <c r="O1919" t="s">
        <v>16503</v>
      </c>
    </row>
    <row r="1920" spans="1:15" x14ac:dyDescent="0.2">
      <c r="A1920" t="s">
        <v>16697</v>
      </c>
      <c r="B1920" t="s">
        <v>3374</v>
      </c>
      <c r="C1920">
        <v>49.01</v>
      </c>
      <c r="D1920">
        <v>0</v>
      </c>
      <c r="E1920">
        <v>0</v>
      </c>
      <c r="F1920">
        <v>0</v>
      </c>
      <c r="G1920">
        <v>0</v>
      </c>
      <c r="H1920" s="45">
        <v>-10036.67</v>
      </c>
      <c r="I1920" t="s">
        <v>15989</v>
      </c>
      <c r="J1920" t="s">
        <v>200</v>
      </c>
      <c r="K1920">
        <v>0</v>
      </c>
      <c r="L1920" s="83">
        <v>43224</v>
      </c>
      <c r="M1920">
        <v>0</v>
      </c>
      <c r="N1920">
        <v>835898107</v>
      </c>
      <c r="O1920">
        <v>2822406</v>
      </c>
    </row>
    <row r="1921" spans="1:15" x14ac:dyDescent="0.2">
      <c r="A1921" t="s">
        <v>16698</v>
      </c>
      <c r="B1921" t="s">
        <v>2827</v>
      </c>
      <c r="C1921">
        <v>31.05</v>
      </c>
      <c r="D1921">
        <v>0</v>
      </c>
      <c r="E1921">
        <v>0</v>
      </c>
      <c r="F1921">
        <v>0</v>
      </c>
      <c r="G1921">
        <v>0</v>
      </c>
      <c r="H1921" s="45">
        <v>3193.97</v>
      </c>
      <c r="I1921" t="s">
        <v>15989</v>
      </c>
      <c r="J1921" t="s">
        <v>235</v>
      </c>
      <c r="K1921">
        <v>0</v>
      </c>
      <c r="L1921" s="83">
        <v>43224</v>
      </c>
      <c r="M1921">
        <v>0</v>
      </c>
      <c r="N1921" t="s">
        <v>2916</v>
      </c>
      <c r="O1921" t="s">
        <v>2917</v>
      </c>
    </row>
    <row r="1922" spans="1:15" x14ac:dyDescent="0.2">
      <c r="A1922" t="s">
        <v>16699</v>
      </c>
      <c r="B1922" t="s">
        <v>2231</v>
      </c>
      <c r="C1922">
        <v>25.2</v>
      </c>
      <c r="D1922">
        <v>0</v>
      </c>
      <c r="E1922">
        <v>0</v>
      </c>
      <c r="F1922">
        <v>0</v>
      </c>
      <c r="G1922">
        <v>0</v>
      </c>
      <c r="H1922" s="45">
        <v>-11103.61</v>
      </c>
      <c r="I1922" t="s">
        <v>15989</v>
      </c>
      <c r="J1922" t="s">
        <v>169</v>
      </c>
      <c r="K1922">
        <v>0</v>
      </c>
      <c r="L1922" s="83">
        <v>43224</v>
      </c>
      <c r="M1922">
        <v>0</v>
      </c>
      <c r="N1922" t="s">
        <v>2246</v>
      </c>
      <c r="O1922">
        <v>2008121</v>
      </c>
    </row>
    <row r="1923" spans="1:15" x14ac:dyDescent="0.2">
      <c r="A1923" t="s">
        <v>16700</v>
      </c>
      <c r="B1923" t="s">
        <v>7326</v>
      </c>
      <c r="C1923">
        <v>48.24</v>
      </c>
      <c r="D1923">
        <v>0</v>
      </c>
      <c r="E1923">
        <v>0</v>
      </c>
      <c r="F1923">
        <v>0</v>
      </c>
      <c r="G1923">
        <v>0</v>
      </c>
      <c r="H1923" s="45">
        <v>7358.89</v>
      </c>
      <c r="I1923" t="s">
        <v>15989</v>
      </c>
      <c r="J1923" t="s">
        <v>164</v>
      </c>
      <c r="K1923">
        <v>0</v>
      </c>
      <c r="L1923" s="83">
        <v>43224</v>
      </c>
      <c r="M1923">
        <v>0</v>
      </c>
      <c r="N1923">
        <v>11642105</v>
      </c>
      <c r="O1923" t="s">
        <v>7334</v>
      </c>
    </row>
    <row r="1924" spans="1:15" x14ac:dyDescent="0.2">
      <c r="A1924" t="s">
        <v>16701</v>
      </c>
      <c r="B1924" t="s">
        <v>3156</v>
      </c>
      <c r="C1924">
        <v>35</v>
      </c>
      <c r="D1924">
        <v>0</v>
      </c>
      <c r="E1924">
        <v>0</v>
      </c>
      <c r="F1924">
        <v>0</v>
      </c>
      <c r="G1924">
        <v>0</v>
      </c>
      <c r="H1924" s="45">
        <v>5277.72</v>
      </c>
      <c r="I1924" t="s">
        <v>15989</v>
      </c>
      <c r="J1924" t="s">
        <v>186</v>
      </c>
      <c r="K1924">
        <v>0</v>
      </c>
      <c r="L1924" s="83">
        <v>43224</v>
      </c>
      <c r="M1924">
        <v>0</v>
      </c>
      <c r="N1924" t="s">
        <v>177</v>
      </c>
      <c r="O1924" t="s">
        <v>3243</v>
      </c>
    </row>
    <row r="1925" spans="1:15" x14ac:dyDescent="0.2">
      <c r="A1925" t="s">
        <v>16702</v>
      </c>
      <c r="B1925" t="s">
        <v>5112</v>
      </c>
      <c r="C1925">
        <v>59.875</v>
      </c>
      <c r="D1925">
        <v>0</v>
      </c>
      <c r="E1925">
        <v>0</v>
      </c>
      <c r="F1925">
        <v>0</v>
      </c>
      <c r="G1925">
        <v>0</v>
      </c>
      <c r="H1925" s="45">
        <v>-5380.2</v>
      </c>
      <c r="I1925" t="s">
        <v>15989</v>
      </c>
      <c r="J1925" t="s">
        <v>190</v>
      </c>
      <c r="K1925">
        <v>0</v>
      </c>
      <c r="L1925" s="83">
        <v>43224</v>
      </c>
      <c r="M1925">
        <v>0</v>
      </c>
      <c r="N1925">
        <v>49164205</v>
      </c>
      <c r="O1925" t="s">
        <v>5157</v>
      </c>
    </row>
    <row r="1926" spans="1:15" x14ac:dyDescent="0.2">
      <c r="A1926" t="s">
        <v>16703</v>
      </c>
      <c r="B1926" t="s">
        <v>12414</v>
      </c>
      <c r="C1926">
        <v>37.44</v>
      </c>
      <c r="D1926">
        <v>0</v>
      </c>
      <c r="E1926">
        <v>0</v>
      </c>
      <c r="F1926">
        <v>0</v>
      </c>
      <c r="G1926">
        <v>0</v>
      </c>
      <c r="H1926" s="45">
        <v>15671.64</v>
      </c>
      <c r="I1926" t="s">
        <v>15989</v>
      </c>
      <c r="J1926" t="s">
        <v>164</v>
      </c>
      <c r="K1926">
        <v>0</v>
      </c>
      <c r="L1926" s="83">
        <v>43224</v>
      </c>
      <c r="M1926">
        <v>0</v>
      </c>
      <c r="N1926" t="s">
        <v>12438</v>
      </c>
      <c r="O1926" t="s">
        <v>12439</v>
      </c>
    </row>
    <row r="1927" spans="1:15" x14ac:dyDescent="0.2">
      <c r="A1927" t="s">
        <v>16704</v>
      </c>
      <c r="B1927" t="s">
        <v>2105</v>
      </c>
      <c r="C1927">
        <v>97.09</v>
      </c>
      <c r="D1927">
        <v>0</v>
      </c>
      <c r="E1927">
        <v>0</v>
      </c>
      <c r="F1927">
        <v>0</v>
      </c>
      <c r="G1927">
        <v>0</v>
      </c>
      <c r="H1927" s="45">
        <v>33126.25</v>
      </c>
      <c r="I1927" t="s">
        <v>15989</v>
      </c>
      <c r="J1927" t="s">
        <v>169</v>
      </c>
      <c r="K1927">
        <v>0</v>
      </c>
      <c r="L1927" s="83">
        <v>43224</v>
      </c>
      <c r="M1927">
        <v>0</v>
      </c>
      <c r="N1927" t="s">
        <v>2142</v>
      </c>
      <c r="O1927" t="s">
        <v>2143</v>
      </c>
    </row>
    <row r="1928" spans="1:15" x14ac:dyDescent="0.2">
      <c r="A1928" t="s">
        <v>16705</v>
      </c>
      <c r="B1928" t="s">
        <v>10505</v>
      </c>
      <c r="C1928">
        <v>20.04</v>
      </c>
      <c r="D1928">
        <v>0</v>
      </c>
      <c r="E1928">
        <v>0</v>
      </c>
      <c r="F1928">
        <v>0</v>
      </c>
      <c r="G1928">
        <v>0</v>
      </c>
      <c r="H1928" s="45">
        <v>-37814.36</v>
      </c>
      <c r="I1928" t="s">
        <v>15979</v>
      </c>
      <c r="J1928" t="s">
        <v>190</v>
      </c>
      <c r="K1928">
        <v>0</v>
      </c>
      <c r="L1928" s="83">
        <v>43224</v>
      </c>
      <c r="M1928">
        <v>0</v>
      </c>
      <c r="N1928" t="s">
        <v>10510</v>
      </c>
      <c r="O1928">
        <v>2938002</v>
      </c>
    </row>
    <row r="1929" spans="1:15" x14ac:dyDescent="0.2">
      <c r="A1929" t="s">
        <v>16706</v>
      </c>
      <c r="B1929" t="s">
        <v>12609</v>
      </c>
      <c r="C1929">
        <v>221.35</v>
      </c>
      <c r="D1929">
        <v>0</v>
      </c>
      <c r="E1929">
        <v>0</v>
      </c>
      <c r="F1929">
        <v>0</v>
      </c>
      <c r="G1929">
        <v>0</v>
      </c>
      <c r="H1929" s="45">
        <v>2986</v>
      </c>
      <c r="I1929" t="s">
        <v>15989</v>
      </c>
      <c r="J1929" t="s">
        <v>169</v>
      </c>
      <c r="K1929">
        <v>0</v>
      </c>
      <c r="L1929" s="83">
        <v>43224</v>
      </c>
      <c r="M1929">
        <v>0</v>
      </c>
      <c r="N1929">
        <v>75887109</v>
      </c>
      <c r="O1929">
        <v>2087807</v>
      </c>
    </row>
    <row r="1930" spans="1:15" x14ac:dyDescent="0.2">
      <c r="A1930" t="s">
        <v>16707</v>
      </c>
      <c r="B1930" t="s">
        <v>13700</v>
      </c>
      <c r="C1930">
        <v>49.04</v>
      </c>
      <c r="D1930">
        <v>0</v>
      </c>
      <c r="E1930">
        <v>0</v>
      </c>
      <c r="F1930">
        <v>0</v>
      </c>
      <c r="G1930">
        <v>0</v>
      </c>
      <c r="H1930">
        <v>302.42</v>
      </c>
      <c r="I1930" t="s">
        <v>15989</v>
      </c>
      <c r="J1930" t="s">
        <v>164</v>
      </c>
      <c r="K1930">
        <v>0</v>
      </c>
      <c r="L1930" s="83">
        <v>43224</v>
      </c>
      <c r="M1930">
        <v>0</v>
      </c>
      <c r="N1930" t="s">
        <v>13747</v>
      </c>
      <c r="O1930" t="s">
        <v>13748</v>
      </c>
    </row>
    <row r="1931" spans="1:15" x14ac:dyDescent="0.2">
      <c r="A1931" t="s">
        <v>16708</v>
      </c>
      <c r="B1931" t="s">
        <v>1025</v>
      </c>
      <c r="C1931">
        <v>30.29</v>
      </c>
      <c r="D1931">
        <v>0</v>
      </c>
      <c r="E1931">
        <v>0</v>
      </c>
      <c r="F1931">
        <v>0</v>
      </c>
      <c r="G1931">
        <v>0</v>
      </c>
      <c r="H1931" s="45">
        <v>-12739.99</v>
      </c>
      <c r="I1931" t="s">
        <v>15989</v>
      </c>
      <c r="J1931" t="s">
        <v>164</v>
      </c>
      <c r="K1931">
        <v>0</v>
      </c>
      <c r="L1931" s="83">
        <v>43224</v>
      </c>
      <c r="M1931">
        <v>0</v>
      </c>
      <c r="N1931" t="s">
        <v>177</v>
      </c>
      <c r="O1931" t="s">
        <v>6667</v>
      </c>
    </row>
    <row r="1932" spans="1:15" x14ac:dyDescent="0.2">
      <c r="A1932" t="s">
        <v>16709</v>
      </c>
      <c r="B1932" t="s">
        <v>6745</v>
      </c>
      <c r="C1932">
        <v>43.51</v>
      </c>
      <c r="D1932">
        <v>0</v>
      </c>
      <c r="E1932">
        <v>0</v>
      </c>
      <c r="F1932">
        <v>0</v>
      </c>
      <c r="G1932">
        <v>0</v>
      </c>
      <c r="H1932" s="45">
        <v>-7204.96</v>
      </c>
      <c r="I1932" t="s">
        <v>15979</v>
      </c>
      <c r="J1932" t="s">
        <v>235</v>
      </c>
      <c r="K1932">
        <v>0</v>
      </c>
      <c r="L1932" s="83">
        <v>43224</v>
      </c>
      <c r="M1932">
        <v>0</v>
      </c>
      <c r="N1932">
        <v>153527106</v>
      </c>
      <c r="O1932">
        <v>2183868</v>
      </c>
    </row>
    <row r="1933" spans="1:15" x14ac:dyDescent="0.2">
      <c r="A1933" t="s">
        <v>16710</v>
      </c>
      <c r="B1933" t="s">
        <v>16666</v>
      </c>
      <c r="C1933">
        <v>23.85</v>
      </c>
      <c r="D1933">
        <v>0</v>
      </c>
      <c r="E1933">
        <v>0</v>
      </c>
      <c r="F1933">
        <v>0</v>
      </c>
      <c r="G1933">
        <v>0</v>
      </c>
      <c r="H1933" s="45">
        <v>-3399.4</v>
      </c>
      <c r="I1933" t="s">
        <v>15989</v>
      </c>
      <c r="J1933" t="s">
        <v>182</v>
      </c>
      <c r="K1933">
        <v>0</v>
      </c>
      <c r="L1933" s="83">
        <v>43224</v>
      </c>
      <c r="M1933">
        <v>0</v>
      </c>
      <c r="N1933" t="s">
        <v>16711</v>
      </c>
      <c r="O1933" t="s">
        <v>16712</v>
      </c>
    </row>
    <row r="1934" spans="1:15" x14ac:dyDescent="0.2">
      <c r="A1934" t="s">
        <v>16713</v>
      </c>
      <c r="B1934" t="s">
        <v>2712</v>
      </c>
      <c r="C1934">
        <v>24.465</v>
      </c>
      <c r="D1934">
        <v>0</v>
      </c>
      <c r="E1934">
        <v>0</v>
      </c>
      <c r="F1934">
        <v>0</v>
      </c>
      <c r="G1934">
        <v>0</v>
      </c>
      <c r="H1934" s="45">
        <v>-21407.37</v>
      </c>
      <c r="I1934" t="s">
        <v>15979</v>
      </c>
      <c r="J1934" t="s">
        <v>182</v>
      </c>
      <c r="K1934">
        <v>0</v>
      </c>
      <c r="L1934" s="83">
        <v>43224</v>
      </c>
      <c r="M1934">
        <v>0</v>
      </c>
      <c r="N1934">
        <v>144577103</v>
      </c>
      <c r="O1934">
        <v>2092801</v>
      </c>
    </row>
    <row r="1935" spans="1:15" x14ac:dyDescent="0.2">
      <c r="A1935" t="s">
        <v>16714</v>
      </c>
      <c r="B1935" t="s">
        <v>12522</v>
      </c>
      <c r="C1935">
        <v>25.87</v>
      </c>
      <c r="D1935">
        <v>0</v>
      </c>
      <c r="E1935">
        <v>0</v>
      </c>
      <c r="F1935">
        <v>0</v>
      </c>
      <c r="G1935">
        <v>0</v>
      </c>
      <c r="H1935" s="45">
        <v>10142.31</v>
      </c>
      <c r="I1935" t="s">
        <v>15989</v>
      </c>
      <c r="J1935" t="s">
        <v>190</v>
      </c>
      <c r="K1935">
        <v>0</v>
      </c>
      <c r="L1935" s="83">
        <v>43224</v>
      </c>
      <c r="M1935">
        <v>0</v>
      </c>
      <c r="N1935">
        <v>147448104</v>
      </c>
      <c r="O1935">
        <v>2120490</v>
      </c>
    </row>
    <row r="1936" spans="1:15" x14ac:dyDescent="0.2">
      <c r="A1936" t="s">
        <v>16715</v>
      </c>
      <c r="B1936" t="s">
        <v>7969</v>
      </c>
      <c r="C1936">
        <v>53.32</v>
      </c>
      <c r="D1936">
        <v>0</v>
      </c>
      <c r="E1936">
        <v>0</v>
      </c>
      <c r="F1936">
        <v>0</v>
      </c>
      <c r="G1936">
        <v>0</v>
      </c>
      <c r="H1936" s="45">
        <v>2301.12</v>
      </c>
      <c r="I1936" t="s">
        <v>15979</v>
      </c>
      <c r="J1936" t="s">
        <v>182</v>
      </c>
      <c r="K1936">
        <v>0</v>
      </c>
      <c r="L1936" s="83">
        <v>43224</v>
      </c>
      <c r="M1936">
        <v>0</v>
      </c>
      <c r="N1936" t="s">
        <v>12361</v>
      </c>
      <c r="O1936" t="s">
        <v>12362</v>
      </c>
    </row>
    <row r="1937" spans="1:15" x14ac:dyDescent="0.2">
      <c r="A1937" t="s">
        <v>16716</v>
      </c>
      <c r="B1937" t="s">
        <v>3161</v>
      </c>
      <c r="C1937">
        <v>48.78</v>
      </c>
      <c r="D1937">
        <v>0</v>
      </c>
      <c r="E1937">
        <v>0</v>
      </c>
      <c r="F1937">
        <v>0</v>
      </c>
      <c r="G1937">
        <v>0</v>
      </c>
      <c r="H1937" s="45">
        <v>1758.2</v>
      </c>
      <c r="I1937" t="s">
        <v>15989</v>
      </c>
      <c r="J1937" t="s">
        <v>169</v>
      </c>
      <c r="K1937">
        <v>0</v>
      </c>
      <c r="L1937" s="83">
        <v>43224</v>
      </c>
      <c r="M1937">
        <v>0</v>
      </c>
      <c r="N1937" t="s">
        <v>3281</v>
      </c>
      <c r="O1937" t="s">
        <v>3282</v>
      </c>
    </row>
    <row r="1938" spans="1:15" x14ac:dyDescent="0.2">
      <c r="A1938" t="s">
        <v>16717</v>
      </c>
      <c r="B1938" t="s">
        <v>15763</v>
      </c>
      <c r="C1938">
        <v>33.46</v>
      </c>
      <c r="D1938">
        <v>0</v>
      </c>
      <c r="E1938">
        <v>0</v>
      </c>
      <c r="F1938">
        <v>0</v>
      </c>
      <c r="G1938">
        <v>0</v>
      </c>
      <c r="H1938" s="45">
        <v>2934.56</v>
      </c>
      <c r="I1938" t="s">
        <v>15989</v>
      </c>
      <c r="J1938" t="s">
        <v>169</v>
      </c>
      <c r="K1938">
        <v>0</v>
      </c>
      <c r="L1938" s="83">
        <v>43224</v>
      </c>
      <c r="M1938">
        <v>0</v>
      </c>
      <c r="N1938" t="s">
        <v>15788</v>
      </c>
      <c r="O1938" t="s">
        <v>15789</v>
      </c>
    </row>
    <row r="1939" spans="1:15" x14ac:dyDescent="0.2">
      <c r="A1939" t="s">
        <v>16718</v>
      </c>
      <c r="B1939" t="s">
        <v>2470</v>
      </c>
      <c r="C1939">
        <v>42.74</v>
      </c>
      <c r="D1939">
        <v>0</v>
      </c>
      <c r="E1939">
        <v>0</v>
      </c>
      <c r="F1939">
        <v>0</v>
      </c>
      <c r="G1939">
        <v>0</v>
      </c>
      <c r="H1939" s="45">
        <v>-12761.1</v>
      </c>
      <c r="I1939" t="s">
        <v>15979</v>
      </c>
      <c r="J1939" t="s">
        <v>169</v>
      </c>
      <c r="K1939">
        <v>0</v>
      </c>
      <c r="L1939" s="83">
        <v>43224</v>
      </c>
      <c r="M1939">
        <v>0</v>
      </c>
      <c r="N1939" t="s">
        <v>10419</v>
      </c>
      <c r="O1939" t="s">
        <v>10420</v>
      </c>
    </row>
    <row r="1940" spans="1:15" x14ac:dyDescent="0.2">
      <c r="A1940" t="s">
        <v>16719</v>
      </c>
      <c r="B1940" t="s">
        <v>8498</v>
      </c>
      <c r="C1940">
        <v>55.22</v>
      </c>
      <c r="D1940">
        <v>0</v>
      </c>
      <c r="E1940">
        <v>0</v>
      </c>
      <c r="F1940">
        <v>0</v>
      </c>
      <c r="G1940">
        <v>0</v>
      </c>
      <c r="H1940" s="45">
        <v>15716.74</v>
      </c>
      <c r="I1940" t="s">
        <v>15989</v>
      </c>
      <c r="J1940" t="s">
        <v>190</v>
      </c>
      <c r="K1940">
        <v>0</v>
      </c>
      <c r="L1940" s="83">
        <v>43224</v>
      </c>
      <c r="M1940">
        <v>0</v>
      </c>
      <c r="N1940">
        <v>343412102</v>
      </c>
      <c r="O1940">
        <v>2696838</v>
      </c>
    </row>
    <row r="1941" spans="1:15" x14ac:dyDescent="0.2">
      <c r="A1941" t="s">
        <v>16720</v>
      </c>
      <c r="B1941" t="s">
        <v>97</v>
      </c>
      <c r="C1941">
        <v>35.51</v>
      </c>
      <c r="D1941">
        <v>0</v>
      </c>
      <c r="E1941">
        <v>0</v>
      </c>
      <c r="F1941">
        <v>0</v>
      </c>
      <c r="G1941">
        <v>0</v>
      </c>
      <c r="H1941" s="45">
        <v>18756.509999999998</v>
      </c>
      <c r="I1941" t="s">
        <v>15979</v>
      </c>
      <c r="J1941" t="s">
        <v>164</v>
      </c>
      <c r="K1941">
        <v>0</v>
      </c>
      <c r="L1941" s="83">
        <v>43224</v>
      </c>
      <c r="M1941">
        <v>0</v>
      </c>
      <c r="N1941" t="s">
        <v>177</v>
      </c>
      <c r="O1941" t="s">
        <v>178</v>
      </c>
    </row>
    <row r="1942" spans="1:15" x14ac:dyDescent="0.2">
      <c r="A1942" t="s">
        <v>16721</v>
      </c>
      <c r="B1942" t="s">
        <v>12616</v>
      </c>
      <c r="C1942">
        <v>33.274999999999999</v>
      </c>
      <c r="D1942">
        <v>0</v>
      </c>
      <c r="E1942">
        <v>0</v>
      </c>
      <c r="F1942">
        <v>0</v>
      </c>
      <c r="G1942">
        <v>0</v>
      </c>
      <c r="H1942" s="45">
        <v>-19370.78</v>
      </c>
      <c r="I1942" t="s">
        <v>15979</v>
      </c>
      <c r="J1942" t="s">
        <v>235</v>
      </c>
      <c r="K1942">
        <v>0</v>
      </c>
      <c r="L1942" s="83">
        <v>43224</v>
      </c>
      <c r="M1942">
        <v>0</v>
      </c>
      <c r="N1942">
        <v>358039105</v>
      </c>
      <c r="O1942" t="s">
        <v>12674</v>
      </c>
    </row>
    <row r="1943" spans="1:15" x14ac:dyDescent="0.2">
      <c r="A1943" t="s">
        <v>16722</v>
      </c>
      <c r="B1943" t="s">
        <v>16668</v>
      </c>
      <c r="C1943">
        <v>18.25</v>
      </c>
      <c r="D1943">
        <v>0</v>
      </c>
      <c r="E1943">
        <v>0</v>
      </c>
      <c r="F1943">
        <v>0</v>
      </c>
      <c r="G1943">
        <v>0</v>
      </c>
      <c r="H1943" s="45">
        <v>20311.349999999999</v>
      </c>
      <c r="I1943" t="s">
        <v>15989</v>
      </c>
      <c r="J1943" t="s">
        <v>169</v>
      </c>
      <c r="K1943">
        <v>0</v>
      </c>
      <c r="L1943" s="83">
        <v>43224</v>
      </c>
      <c r="M1943">
        <v>0</v>
      </c>
      <c r="N1943" t="s">
        <v>16723</v>
      </c>
      <c r="O1943" t="s">
        <v>16724</v>
      </c>
    </row>
    <row r="1944" spans="1:15" x14ac:dyDescent="0.2">
      <c r="A1944" t="s">
        <v>16725</v>
      </c>
      <c r="B1944" t="s">
        <v>4638</v>
      </c>
      <c r="C1944">
        <v>17.074999999999999</v>
      </c>
      <c r="D1944">
        <v>0</v>
      </c>
      <c r="E1944">
        <v>0</v>
      </c>
      <c r="F1944">
        <v>0</v>
      </c>
      <c r="G1944">
        <v>0</v>
      </c>
      <c r="H1944" s="45">
        <v>-21977.88</v>
      </c>
      <c r="I1944" t="s">
        <v>15979</v>
      </c>
      <c r="J1944" t="s">
        <v>182</v>
      </c>
      <c r="K1944">
        <v>0</v>
      </c>
      <c r="L1944" s="83">
        <v>43224</v>
      </c>
      <c r="M1944">
        <v>0</v>
      </c>
      <c r="N1944">
        <v>393222104</v>
      </c>
      <c r="O1944" t="s">
        <v>4756</v>
      </c>
    </row>
    <row r="1945" spans="1:15" x14ac:dyDescent="0.2">
      <c r="A1945" t="s">
        <v>16726</v>
      </c>
      <c r="B1945" t="s">
        <v>3483</v>
      </c>
      <c r="C1945">
        <v>37.9</v>
      </c>
      <c r="D1945">
        <v>0</v>
      </c>
      <c r="E1945">
        <v>0</v>
      </c>
      <c r="F1945">
        <v>0</v>
      </c>
      <c r="G1945">
        <v>0</v>
      </c>
      <c r="H1945" s="45">
        <v>-13459.12</v>
      </c>
      <c r="I1945" t="s">
        <v>15989</v>
      </c>
      <c r="J1945" t="s">
        <v>164</v>
      </c>
      <c r="K1945">
        <v>0</v>
      </c>
      <c r="L1945" s="83">
        <v>43224</v>
      </c>
      <c r="M1945">
        <v>0</v>
      </c>
      <c r="N1945">
        <v>362393100</v>
      </c>
      <c r="O1945" t="s">
        <v>3506</v>
      </c>
    </row>
    <row r="1946" spans="1:15" x14ac:dyDescent="0.2">
      <c r="A1946" t="s">
        <v>16727</v>
      </c>
      <c r="B1946" t="s">
        <v>5106</v>
      </c>
      <c r="C1946">
        <v>39.090000000000003</v>
      </c>
      <c r="D1946">
        <v>0</v>
      </c>
      <c r="E1946">
        <v>0</v>
      </c>
      <c r="F1946">
        <v>0</v>
      </c>
      <c r="G1946">
        <v>0</v>
      </c>
      <c r="H1946" s="45">
        <v>8384.6</v>
      </c>
      <c r="I1946" t="s">
        <v>15989</v>
      </c>
      <c r="J1946" t="s">
        <v>188</v>
      </c>
      <c r="K1946">
        <v>0</v>
      </c>
      <c r="L1946" s="83">
        <v>43224</v>
      </c>
      <c r="M1946">
        <v>0</v>
      </c>
      <c r="N1946">
        <v>420877201</v>
      </c>
      <c r="O1946" t="s">
        <v>5200</v>
      </c>
    </row>
    <row r="1947" spans="1:15" x14ac:dyDescent="0.2">
      <c r="A1947" t="s">
        <v>16728</v>
      </c>
      <c r="B1947" t="s">
        <v>5278</v>
      </c>
      <c r="C1947">
        <v>64.28</v>
      </c>
      <c r="D1947">
        <v>0</v>
      </c>
      <c r="E1947">
        <v>0</v>
      </c>
      <c r="F1947">
        <v>0</v>
      </c>
      <c r="G1947">
        <v>0</v>
      </c>
      <c r="H1947">
        <v>765.73</v>
      </c>
      <c r="I1947" t="s">
        <v>15989</v>
      </c>
      <c r="J1947" t="s">
        <v>164</v>
      </c>
      <c r="K1947">
        <v>0</v>
      </c>
      <c r="L1947" s="83">
        <v>43224</v>
      </c>
      <c r="M1947">
        <v>0</v>
      </c>
      <c r="N1947" t="s">
        <v>177</v>
      </c>
      <c r="O1947" t="s">
        <v>5356</v>
      </c>
    </row>
    <row r="1948" spans="1:15" x14ac:dyDescent="0.2">
      <c r="A1948" t="s">
        <v>16729</v>
      </c>
      <c r="B1948" t="s">
        <v>1688</v>
      </c>
      <c r="C1948">
        <v>80.36</v>
      </c>
      <c r="D1948">
        <v>0</v>
      </c>
      <c r="E1948">
        <v>0</v>
      </c>
      <c r="F1948">
        <v>0</v>
      </c>
      <c r="G1948">
        <v>0</v>
      </c>
      <c r="H1948" s="45">
        <v>-8074.07</v>
      </c>
      <c r="I1948" t="s">
        <v>15979</v>
      </c>
      <c r="J1948" t="s">
        <v>164</v>
      </c>
      <c r="K1948">
        <v>0</v>
      </c>
      <c r="L1948" s="83">
        <v>43224</v>
      </c>
      <c r="M1948">
        <v>0</v>
      </c>
      <c r="N1948" t="s">
        <v>1774</v>
      </c>
      <c r="O1948" t="s">
        <v>1775</v>
      </c>
    </row>
    <row r="1949" spans="1:15" x14ac:dyDescent="0.2">
      <c r="A1949" t="s">
        <v>16730</v>
      </c>
      <c r="B1949" t="s">
        <v>5550</v>
      </c>
      <c r="C1949">
        <v>35.225000000000001</v>
      </c>
      <c r="D1949">
        <v>0</v>
      </c>
      <c r="E1949">
        <v>0</v>
      </c>
      <c r="F1949">
        <v>0</v>
      </c>
      <c r="G1949">
        <v>0</v>
      </c>
      <c r="H1949" s="45">
        <v>3647.92</v>
      </c>
      <c r="I1949" t="s">
        <v>15989</v>
      </c>
      <c r="J1949" t="s">
        <v>188</v>
      </c>
      <c r="K1949">
        <v>0</v>
      </c>
      <c r="L1949" s="83">
        <v>43224</v>
      </c>
      <c r="M1949">
        <v>0</v>
      </c>
      <c r="N1949" t="s">
        <v>5574</v>
      </c>
      <c r="O1949" t="s">
        <v>5575</v>
      </c>
    </row>
    <row r="1950" spans="1:15" x14ac:dyDescent="0.2">
      <c r="A1950" t="s">
        <v>16731</v>
      </c>
      <c r="B1950" t="s">
        <v>1779</v>
      </c>
      <c r="C1950">
        <v>32.064999999999998</v>
      </c>
      <c r="D1950">
        <v>0</v>
      </c>
      <c r="E1950">
        <v>0</v>
      </c>
      <c r="F1950">
        <v>0</v>
      </c>
      <c r="G1950">
        <v>0</v>
      </c>
      <c r="H1950" s="45">
        <v>-6269.18</v>
      </c>
      <c r="I1950" t="s">
        <v>15979</v>
      </c>
      <c r="J1950" t="s">
        <v>188</v>
      </c>
      <c r="K1950">
        <v>0</v>
      </c>
      <c r="L1950" s="83">
        <v>43224</v>
      </c>
      <c r="M1950">
        <v>0</v>
      </c>
      <c r="N1950" t="s">
        <v>1922</v>
      </c>
      <c r="O1950" t="s">
        <v>1923</v>
      </c>
    </row>
    <row r="1951" spans="1:15" x14ac:dyDescent="0.2">
      <c r="A1951" t="s">
        <v>16732</v>
      </c>
      <c r="B1951" t="s">
        <v>306</v>
      </c>
      <c r="C1951">
        <v>22.36</v>
      </c>
      <c r="D1951">
        <v>0</v>
      </c>
      <c r="E1951">
        <v>0</v>
      </c>
      <c r="F1951">
        <v>0</v>
      </c>
      <c r="G1951">
        <v>0</v>
      </c>
      <c r="H1951" s="45">
        <v>-14293.45</v>
      </c>
      <c r="I1951" t="s">
        <v>15979</v>
      </c>
      <c r="J1951" t="s">
        <v>190</v>
      </c>
      <c r="K1951">
        <v>0</v>
      </c>
      <c r="L1951" s="83">
        <v>43224</v>
      </c>
      <c r="M1951">
        <v>0</v>
      </c>
      <c r="N1951">
        <v>563571405</v>
      </c>
      <c r="O1951" t="s">
        <v>16733</v>
      </c>
    </row>
    <row r="1952" spans="1:15" x14ac:dyDescent="0.2">
      <c r="A1952" t="s">
        <v>16734</v>
      </c>
      <c r="B1952" t="s">
        <v>16665</v>
      </c>
      <c r="C1952">
        <v>26.43</v>
      </c>
      <c r="D1952">
        <v>0</v>
      </c>
      <c r="E1952">
        <v>0</v>
      </c>
      <c r="F1952">
        <v>0</v>
      </c>
      <c r="G1952">
        <v>0</v>
      </c>
      <c r="H1952" s="45">
        <v>-9058.09</v>
      </c>
      <c r="I1952" t="s">
        <v>15979</v>
      </c>
      <c r="J1952" t="s">
        <v>186</v>
      </c>
      <c r="K1952">
        <v>0</v>
      </c>
      <c r="L1952" s="83">
        <v>43224</v>
      </c>
      <c r="M1952">
        <v>0</v>
      </c>
      <c r="N1952">
        <v>636220303</v>
      </c>
      <c r="O1952" t="s">
        <v>16735</v>
      </c>
    </row>
    <row r="1953" spans="1:15" x14ac:dyDescent="0.2">
      <c r="A1953" t="s">
        <v>16736</v>
      </c>
      <c r="B1953" t="s">
        <v>13879</v>
      </c>
      <c r="C1953">
        <v>84.05</v>
      </c>
      <c r="D1953">
        <v>0</v>
      </c>
      <c r="E1953">
        <v>0</v>
      </c>
      <c r="F1953">
        <v>0</v>
      </c>
      <c r="G1953">
        <v>0</v>
      </c>
      <c r="H1953" s="45">
        <v>19801.37</v>
      </c>
      <c r="I1953" t="s">
        <v>15989</v>
      </c>
      <c r="J1953" t="s">
        <v>190</v>
      </c>
      <c r="K1953">
        <v>0</v>
      </c>
      <c r="L1953" s="83">
        <v>43224</v>
      </c>
      <c r="M1953">
        <v>0</v>
      </c>
      <c r="N1953" t="s">
        <v>13928</v>
      </c>
      <c r="O1953" t="s">
        <v>13929</v>
      </c>
    </row>
    <row r="1954" spans="1:15" x14ac:dyDescent="0.2">
      <c r="A1954" t="s">
        <v>16737</v>
      </c>
      <c r="B1954" t="s">
        <v>2685</v>
      </c>
      <c r="C1954">
        <v>30.274999999999999</v>
      </c>
      <c r="D1954">
        <v>0</v>
      </c>
      <c r="E1954">
        <v>0</v>
      </c>
      <c r="F1954">
        <v>0</v>
      </c>
      <c r="G1954">
        <v>0</v>
      </c>
      <c r="H1954" s="45">
        <v>-1470.22</v>
      </c>
      <c r="I1954" t="s">
        <v>15989</v>
      </c>
      <c r="J1954" t="s">
        <v>182</v>
      </c>
      <c r="K1954">
        <v>0</v>
      </c>
      <c r="L1954" s="83">
        <v>43224</v>
      </c>
      <c r="M1954">
        <v>0</v>
      </c>
      <c r="N1954">
        <v>701877102</v>
      </c>
      <c r="O1954" t="s">
        <v>2778</v>
      </c>
    </row>
    <row r="1955" spans="1:15" x14ac:dyDescent="0.2">
      <c r="A1955" t="s">
        <v>16738</v>
      </c>
      <c r="B1955" t="s">
        <v>515</v>
      </c>
      <c r="C1955">
        <v>35.43</v>
      </c>
      <c r="D1955">
        <v>0</v>
      </c>
      <c r="E1955">
        <v>0</v>
      </c>
      <c r="F1955">
        <v>0</v>
      </c>
      <c r="G1955">
        <v>0</v>
      </c>
      <c r="H1955" s="45">
        <v>9459.4699999999993</v>
      </c>
      <c r="I1955" t="s">
        <v>15979</v>
      </c>
      <c r="J1955" t="s">
        <v>200</v>
      </c>
      <c r="K1955">
        <v>0</v>
      </c>
      <c r="L1955" s="83">
        <v>43224</v>
      </c>
      <c r="M1955">
        <v>0</v>
      </c>
      <c r="N1955">
        <v>716382106</v>
      </c>
      <c r="O1955">
        <v>2143099</v>
      </c>
    </row>
    <row r="1956" spans="1:15" x14ac:dyDescent="0.2">
      <c r="A1956" t="s">
        <v>16739</v>
      </c>
      <c r="B1956" t="s">
        <v>1309</v>
      </c>
      <c r="C1956">
        <v>31.92</v>
      </c>
      <c r="D1956">
        <v>0</v>
      </c>
      <c r="E1956">
        <v>0</v>
      </c>
      <c r="F1956">
        <v>0</v>
      </c>
      <c r="G1956">
        <v>0</v>
      </c>
      <c r="H1956" s="45">
        <v>10939.92</v>
      </c>
      <c r="I1956" t="s">
        <v>15979</v>
      </c>
      <c r="J1956" t="s">
        <v>169</v>
      </c>
      <c r="K1956">
        <v>0</v>
      </c>
      <c r="L1956" s="83">
        <v>43224</v>
      </c>
      <c r="M1956">
        <v>0</v>
      </c>
      <c r="N1956" t="s">
        <v>1516</v>
      </c>
      <c r="O1956" t="s">
        <v>1517</v>
      </c>
    </row>
    <row r="1957" spans="1:15" x14ac:dyDescent="0.2">
      <c r="A1957" t="s">
        <v>16740</v>
      </c>
      <c r="B1957" t="s">
        <v>11527</v>
      </c>
      <c r="C1957">
        <v>43.15</v>
      </c>
      <c r="D1957">
        <v>0</v>
      </c>
      <c r="E1957">
        <v>0</v>
      </c>
      <c r="F1957">
        <v>0</v>
      </c>
      <c r="G1957">
        <v>0</v>
      </c>
      <c r="H1957" s="45">
        <v>7806.71</v>
      </c>
      <c r="I1957" t="s">
        <v>15979</v>
      </c>
      <c r="J1957" t="s">
        <v>190</v>
      </c>
      <c r="K1957">
        <v>0</v>
      </c>
      <c r="L1957" s="83">
        <v>43224</v>
      </c>
      <c r="M1957">
        <v>0</v>
      </c>
      <c r="N1957" t="s">
        <v>11578</v>
      </c>
      <c r="O1957" t="s">
        <v>11579</v>
      </c>
    </row>
    <row r="1958" spans="1:15" x14ac:dyDescent="0.2">
      <c r="A1958" t="s">
        <v>16741</v>
      </c>
      <c r="B1958" t="s">
        <v>8660</v>
      </c>
      <c r="C1958">
        <v>31.835000000000001</v>
      </c>
      <c r="D1958">
        <v>0</v>
      </c>
      <c r="E1958">
        <v>0</v>
      </c>
      <c r="F1958">
        <v>0</v>
      </c>
      <c r="G1958">
        <v>0</v>
      </c>
      <c r="H1958" s="45">
        <v>1155.32</v>
      </c>
      <c r="I1958" t="s">
        <v>15979</v>
      </c>
      <c r="J1958" t="s">
        <v>182</v>
      </c>
      <c r="K1958">
        <v>0</v>
      </c>
      <c r="L1958" s="83">
        <v>43224</v>
      </c>
      <c r="M1958">
        <v>0</v>
      </c>
      <c r="N1958" t="s">
        <v>8720</v>
      </c>
      <c r="O1958" t="s">
        <v>8721</v>
      </c>
    </row>
    <row r="1959" spans="1:15" x14ac:dyDescent="0.2">
      <c r="A1959" t="s">
        <v>16742</v>
      </c>
      <c r="B1959" t="s">
        <v>9455</v>
      </c>
      <c r="C1959">
        <v>20.309999999999999</v>
      </c>
      <c r="D1959">
        <v>0</v>
      </c>
      <c r="E1959">
        <v>0</v>
      </c>
      <c r="F1959">
        <v>0</v>
      </c>
      <c r="G1959">
        <v>0</v>
      </c>
      <c r="H1959" s="45">
        <v>18966.34</v>
      </c>
      <c r="I1959" t="s">
        <v>15979</v>
      </c>
      <c r="J1959" t="s">
        <v>188</v>
      </c>
      <c r="K1959">
        <v>0</v>
      </c>
      <c r="L1959" s="83">
        <v>43224</v>
      </c>
      <c r="M1959">
        <v>0</v>
      </c>
      <c r="N1959" t="s">
        <v>9482</v>
      </c>
      <c r="O1959" t="s">
        <v>9483</v>
      </c>
    </row>
    <row r="1960" spans="1:15" x14ac:dyDescent="0.2">
      <c r="A1960" t="s">
        <v>16743</v>
      </c>
      <c r="B1960" t="s">
        <v>3063</v>
      </c>
      <c r="C1960">
        <v>148.285</v>
      </c>
      <c r="D1960">
        <v>0</v>
      </c>
      <c r="E1960">
        <v>0</v>
      </c>
      <c r="F1960">
        <v>0</v>
      </c>
      <c r="G1960">
        <v>0</v>
      </c>
      <c r="H1960" s="45">
        <v>13458.9</v>
      </c>
      <c r="I1960" t="s">
        <v>15989</v>
      </c>
      <c r="J1960" t="s">
        <v>169</v>
      </c>
      <c r="K1960">
        <v>0</v>
      </c>
      <c r="L1960" s="83">
        <v>43224</v>
      </c>
      <c r="M1960">
        <v>0</v>
      </c>
      <c r="N1960" t="s">
        <v>3139</v>
      </c>
      <c r="O1960" t="s">
        <v>3140</v>
      </c>
    </row>
    <row r="1961" spans="1:15" x14ac:dyDescent="0.2">
      <c r="A1961" t="s">
        <v>16744</v>
      </c>
      <c r="B1961" t="s">
        <v>13704</v>
      </c>
      <c r="C1961">
        <v>16.850000000000001</v>
      </c>
      <c r="D1961">
        <v>0</v>
      </c>
      <c r="E1961">
        <v>0</v>
      </c>
      <c r="F1961">
        <v>0</v>
      </c>
      <c r="G1961">
        <v>0</v>
      </c>
      <c r="H1961" s="45">
        <v>-7927.58</v>
      </c>
      <c r="I1961" t="s">
        <v>15989</v>
      </c>
      <c r="J1961" t="s">
        <v>169</v>
      </c>
      <c r="K1961">
        <v>0</v>
      </c>
      <c r="L1961" s="83">
        <v>43224</v>
      </c>
      <c r="M1961">
        <v>0</v>
      </c>
      <c r="N1961" t="s">
        <v>13807</v>
      </c>
      <c r="O1961">
        <v>2982924</v>
      </c>
    </row>
    <row r="1962" spans="1:15" x14ac:dyDescent="0.2">
      <c r="A1962" t="s">
        <v>16745</v>
      </c>
      <c r="B1962" t="s">
        <v>7106</v>
      </c>
      <c r="C1962">
        <v>34.26</v>
      </c>
      <c r="D1962">
        <v>0</v>
      </c>
      <c r="E1962">
        <v>0</v>
      </c>
      <c r="F1962">
        <v>0</v>
      </c>
      <c r="G1962">
        <v>0</v>
      </c>
      <c r="H1962" s="45">
        <v>-3705.13</v>
      </c>
      <c r="I1962" t="s">
        <v>15989</v>
      </c>
      <c r="J1962" t="s">
        <v>190</v>
      </c>
      <c r="K1962">
        <v>0</v>
      </c>
      <c r="L1962" s="83">
        <v>43224</v>
      </c>
      <c r="M1962">
        <v>0</v>
      </c>
      <c r="N1962">
        <v>784635104</v>
      </c>
      <c r="O1962">
        <v>2787185</v>
      </c>
    </row>
    <row r="1963" spans="1:15" x14ac:dyDescent="0.2">
      <c r="A1963" t="s">
        <v>16746</v>
      </c>
      <c r="B1963" t="s">
        <v>6075</v>
      </c>
      <c r="C1963">
        <v>127.2</v>
      </c>
      <c r="D1963">
        <v>0</v>
      </c>
      <c r="E1963">
        <v>0</v>
      </c>
      <c r="F1963">
        <v>0</v>
      </c>
      <c r="G1963">
        <v>0</v>
      </c>
      <c r="H1963" s="45">
        <v>9509.43</v>
      </c>
      <c r="I1963" t="s">
        <v>15989</v>
      </c>
      <c r="J1963" t="s">
        <v>169</v>
      </c>
      <c r="K1963">
        <v>0</v>
      </c>
      <c r="L1963" s="83">
        <v>43224</v>
      </c>
      <c r="M1963">
        <v>0</v>
      </c>
      <c r="N1963">
        <v>803607100</v>
      </c>
      <c r="O1963" t="s">
        <v>6118</v>
      </c>
    </row>
    <row r="1964" spans="1:15" x14ac:dyDescent="0.2">
      <c r="A1964" t="s">
        <v>16747</v>
      </c>
      <c r="B1964" t="s">
        <v>2091</v>
      </c>
      <c r="C1964">
        <v>41.78</v>
      </c>
      <c r="D1964">
        <v>0</v>
      </c>
      <c r="E1964">
        <v>0</v>
      </c>
      <c r="F1964">
        <v>0</v>
      </c>
      <c r="G1964">
        <v>0</v>
      </c>
      <c r="H1964">
        <v>-89.6</v>
      </c>
      <c r="I1964" t="s">
        <v>15989</v>
      </c>
      <c r="J1964" t="s">
        <v>186</v>
      </c>
      <c r="K1964">
        <v>0</v>
      </c>
      <c r="L1964" s="83">
        <v>43224</v>
      </c>
      <c r="M1964">
        <v>0</v>
      </c>
      <c r="N1964">
        <v>860372101</v>
      </c>
      <c r="O1964">
        <v>2848736</v>
      </c>
    </row>
    <row r="1965" spans="1:15" x14ac:dyDescent="0.2">
      <c r="A1965" t="s">
        <v>16748</v>
      </c>
      <c r="B1965" t="s">
        <v>3203</v>
      </c>
      <c r="C1965">
        <v>29.29</v>
      </c>
      <c r="D1965">
        <v>0</v>
      </c>
      <c r="E1965">
        <v>0</v>
      </c>
      <c r="F1965">
        <v>0</v>
      </c>
      <c r="G1965">
        <v>0</v>
      </c>
      <c r="H1965">
        <v>652.17999999999995</v>
      </c>
      <c r="I1965" t="s">
        <v>15979</v>
      </c>
      <c r="J1965" t="s">
        <v>164</v>
      </c>
      <c r="K1965">
        <v>0</v>
      </c>
      <c r="L1965" s="83">
        <v>43224</v>
      </c>
      <c r="M1965">
        <v>0</v>
      </c>
      <c r="N1965">
        <v>871237103</v>
      </c>
      <c r="O1965">
        <v>2860536</v>
      </c>
    </row>
    <row r="1966" spans="1:15" x14ac:dyDescent="0.2">
      <c r="A1966" t="s">
        <v>16749</v>
      </c>
      <c r="B1966" t="s">
        <v>12615</v>
      </c>
      <c r="C1966">
        <v>56.984999999999999</v>
      </c>
      <c r="D1966">
        <v>0</v>
      </c>
      <c r="E1966">
        <v>0</v>
      </c>
      <c r="F1966">
        <v>0</v>
      </c>
      <c r="G1966">
        <v>0</v>
      </c>
      <c r="H1966" s="45">
        <v>-53649.05</v>
      </c>
      <c r="I1966" t="s">
        <v>15979</v>
      </c>
      <c r="J1966" t="s">
        <v>169</v>
      </c>
      <c r="K1966">
        <v>0</v>
      </c>
      <c r="L1966" s="83">
        <v>43224</v>
      </c>
      <c r="M1966">
        <v>0</v>
      </c>
      <c r="N1966" t="s">
        <v>12709</v>
      </c>
      <c r="O1966" t="s">
        <v>12710</v>
      </c>
    </row>
    <row r="1967" spans="1:15" x14ac:dyDescent="0.2">
      <c r="A1967" t="s">
        <v>16750</v>
      </c>
      <c r="B1967" t="s">
        <v>1557</v>
      </c>
      <c r="C1967">
        <v>39.06</v>
      </c>
      <c r="D1967">
        <v>0</v>
      </c>
      <c r="E1967">
        <v>0</v>
      </c>
      <c r="F1967">
        <v>0</v>
      </c>
      <c r="G1967">
        <v>0</v>
      </c>
      <c r="H1967" s="45">
        <v>-2863.39</v>
      </c>
      <c r="I1967" t="s">
        <v>15979</v>
      </c>
      <c r="J1967" t="s">
        <v>164</v>
      </c>
      <c r="K1967">
        <v>0</v>
      </c>
      <c r="L1967" s="83">
        <v>43224</v>
      </c>
      <c r="M1967">
        <v>0</v>
      </c>
      <c r="N1967">
        <v>896239100</v>
      </c>
      <c r="O1967">
        <v>2903958</v>
      </c>
    </row>
    <row r="1968" spans="1:15" x14ac:dyDescent="0.2">
      <c r="A1968" t="s">
        <v>16751</v>
      </c>
      <c r="B1968" t="s">
        <v>15257</v>
      </c>
      <c r="C1968">
        <v>20.23</v>
      </c>
      <c r="D1968">
        <v>0</v>
      </c>
      <c r="E1968">
        <v>0</v>
      </c>
      <c r="F1968">
        <v>0</v>
      </c>
      <c r="G1968">
        <v>0</v>
      </c>
      <c r="H1968" s="45">
        <v>-58067.05</v>
      </c>
      <c r="I1968" t="s">
        <v>15979</v>
      </c>
      <c r="J1968" t="s">
        <v>164</v>
      </c>
      <c r="K1968">
        <v>0</v>
      </c>
      <c r="L1968" s="83">
        <v>43224</v>
      </c>
      <c r="M1968">
        <v>0</v>
      </c>
      <c r="N1968" t="s">
        <v>177</v>
      </c>
      <c r="O1968">
        <v>2898173</v>
      </c>
    </row>
    <row r="1969" spans="1:15" x14ac:dyDescent="0.2">
      <c r="A1969" t="s">
        <v>16752</v>
      </c>
      <c r="B1969" t="s">
        <v>3160</v>
      </c>
      <c r="C1969">
        <v>26.86</v>
      </c>
      <c r="D1969">
        <v>0</v>
      </c>
      <c r="E1969">
        <v>0</v>
      </c>
      <c r="F1969">
        <v>0</v>
      </c>
      <c r="G1969">
        <v>0</v>
      </c>
      <c r="H1969" s="45">
        <v>-33862.47</v>
      </c>
      <c r="I1969" t="s">
        <v>15989</v>
      </c>
      <c r="J1969" t="s">
        <v>169</v>
      </c>
      <c r="K1969">
        <v>0</v>
      </c>
      <c r="L1969" s="83">
        <v>43224</v>
      </c>
      <c r="M1969">
        <v>0</v>
      </c>
      <c r="N1969">
        <v>881569107</v>
      </c>
      <c r="O1969" t="s">
        <v>3352</v>
      </c>
    </row>
    <row r="1970" spans="1:15" x14ac:dyDescent="0.2">
      <c r="A1970" t="s">
        <v>16753</v>
      </c>
      <c r="B1970" t="s">
        <v>16667</v>
      </c>
      <c r="C1970">
        <v>18.989999999999998</v>
      </c>
      <c r="D1970">
        <v>0</v>
      </c>
      <c r="E1970">
        <v>0</v>
      </c>
      <c r="F1970">
        <v>0</v>
      </c>
      <c r="G1970">
        <v>0</v>
      </c>
      <c r="H1970">
        <v>292.48</v>
      </c>
      <c r="I1970" t="s">
        <v>15989</v>
      </c>
      <c r="J1970" t="s">
        <v>164</v>
      </c>
      <c r="K1970">
        <v>0</v>
      </c>
      <c r="L1970" s="83">
        <v>43224</v>
      </c>
      <c r="M1970">
        <v>0</v>
      </c>
      <c r="N1970" t="s">
        <v>177</v>
      </c>
      <c r="O1970" t="s">
        <v>16754</v>
      </c>
    </row>
    <row r="1971" spans="1:15" x14ac:dyDescent="0.2">
      <c r="A1971" t="s">
        <v>16755</v>
      </c>
      <c r="B1971" t="s">
        <v>5397</v>
      </c>
      <c r="C1971">
        <v>73.489999999999995</v>
      </c>
      <c r="D1971">
        <v>0</v>
      </c>
      <c r="E1971">
        <v>0</v>
      </c>
      <c r="F1971">
        <v>0</v>
      </c>
      <c r="G1971">
        <v>0</v>
      </c>
      <c r="H1971" s="45">
        <v>-37099.1</v>
      </c>
      <c r="I1971" t="s">
        <v>15989</v>
      </c>
      <c r="J1971" t="s">
        <v>164</v>
      </c>
      <c r="K1971">
        <v>0</v>
      </c>
      <c r="L1971" s="83">
        <v>43224</v>
      </c>
      <c r="M1971">
        <v>0</v>
      </c>
      <c r="N1971" t="s">
        <v>5533</v>
      </c>
      <c r="O1971" t="s">
        <v>5534</v>
      </c>
    </row>
    <row r="1972" spans="1:15" x14ac:dyDescent="0.2">
      <c r="A1972" t="s">
        <v>16756</v>
      </c>
      <c r="B1972" t="s">
        <v>2310</v>
      </c>
      <c r="C1972">
        <v>44.95</v>
      </c>
      <c r="D1972">
        <v>0</v>
      </c>
      <c r="E1972">
        <v>0</v>
      </c>
      <c r="F1972">
        <v>0</v>
      </c>
      <c r="G1972">
        <v>0</v>
      </c>
      <c r="H1972" s="45">
        <v>4801.2700000000004</v>
      </c>
      <c r="I1972" t="s">
        <v>15989</v>
      </c>
      <c r="J1972" t="s">
        <v>200</v>
      </c>
      <c r="K1972">
        <v>0</v>
      </c>
      <c r="L1972" s="83">
        <v>43224</v>
      </c>
      <c r="M1972">
        <v>0</v>
      </c>
      <c r="N1972">
        <v>913483103</v>
      </c>
      <c r="O1972">
        <v>2911683</v>
      </c>
    </row>
    <row r="1973" spans="1:15" x14ac:dyDescent="0.2">
      <c r="A1973" t="s">
        <v>16757</v>
      </c>
      <c r="B1973" t="s">
        <v>2462</v>
      </c>
      <c r="C1973">
        <v>16.100000000000001</v>
      </c>
      <c r="D1973">
        <v>0</v>
      </c>
      <c r="E1973">
        <v>0</v>
      </c>
      <c r="F1973">
        <v>0</v>
      </c>
      <c r="G1973">
        <v>0</v>
      </c>
      <c r="H1973" s="45">
        <v>-13751.4</v>
      </c>
      <c r="I1973" t="s">
        <v>15979</v>
      </c>
      <c r="J1973" t="s">
        <v>164</v>
      </c>
      <c r="K1973">
        <v>0</v>
      </c>
      <c r="L1973" s="83">
        <v>43224</v>
      </c>
      <c r="M1973">
        <v>0</v>
      </c>
      <c r="N1973">
        <v>922417100</v>
      </c>
      <c r="O1973">
        <v>2938422</v>
      </c>
    </row>
    <row r="1974" spans="1:15" x14ac:dyDescent="0.2">
      <c r="A1974" t="s">
        <v>16758</v>
      </c>
      <c r="B1974" t="s">
        <v>1316</v>
      </c>
      <c r="C1974">
        <v>189.1</v>
      </c>
      <c r="D1974">
        <v>0</v>
      </c>
      <c r="E1974">
        <v>0</v>
      </c>
      <c r="F1974">
        <v>0</v>
      </c>
      <c r="G1974">
        <v>0</v>
      </c>
      <c r="H1974" s="45">
        <v>-6219</v>
      </c>
      <c r="I1974" t="s">
        <v>15989</v>
      </c>
      <c r="J1974" t="s">
        <v>164</v>
      </c>
      <c r="K1974">
        <v>0</v>
      </c>
      <c r="L1974" s="83">
        <v>43224</v>
      </c>
      <c r="M1974">
        <v>0</v>
      </c>
      <c r="N1974" t="s">
        <v>1541</v>
      </c>
      <c r="O1974" t="s">
        <v>1542</v>
      </c>
    </row>
    <row r="1975" spans="1:15" x14ac:dyDescent="0.2">
      <c r="A1975" t="s">
        <v>16591</v>
      </c>
      <c r="B1975" t="s">
        <v>4942</v>
      </c>
      <c r="C1975">
        <v>30.07</v>
      </c>
      <c r="D1975">
        <v>0</v>
      </c>
      <c r="E1975">
        <v>0</v>
      </c>
      <c r="F1975">
        <v>0</v>
      </c>
      <c r="G1975">
        <v>0</v>
      </c>
      <c r="H1975" s="45">
        <v>-4465.1499999999996</v>
      </c>
      <c r="I1975" t="s">
        <v>15989</v>
      </c>
      <c r="J1975" t="s">
        <v>182</v>
      </c>
      <c r="K1975">
        <v>0</v>
      </c>
      <c r="L1975" s="83">
        <v>43223</v>
      </c>
      <c r="M1975">
        <v>0</v>
      </c>
      <c r="N1975">
        <v>969457100</v>
      </c>
      <c r="O1975">
        <v>2967181</v>
      </c>
    </row>
    <row r="1976" spans="1:15" x14ac:dyDescent="0.2">
      <c r="A1976" t="s">
        <v>16592</v>
      </c>
      <c r="B1976" t="s">
        <v>2004</v>
      </c>
      <c r="C1976">
        <v>341.99</v>
      </c>
      <c r="D1976">
        <v>0</v>
      </c>
      <c r="E1976">
        <v>0</v>
      </c>
      <c r="F1976">
        <v>0</v>
      </c>
      <c r="G1976">
        <v>0</v>
      </c>
      <c r="H1976" s="45">
        <v>-38787.21</v>
      </c>
      <c r="I1976" t="s">
        <v>15989</v>
      </c>
      <c r="J1976" t="s">
        <v>200</v>
      </c>
      <c r="K1976">
        <v>0</v>
      </c>
      <c r="L1976" s="83">
        <v>43223</v>
      </c>
      <c r="M1976">
        <v>0</v>
      </c>
      <c r="N1976" t="s">
        <v>2065</v>
      </c>
      <c r="O1976" t="s">
        <v>2066</v>
      </c>
    </row>
    <row r="1977" spans="1:15" x14ac:dyDescent="0.2">
      <c r="A1977" t="s">
        <v>16593</v>
      </c>
      <c r="B1977" t="s">
        <v>3550</v>
      </c>
      <c r="C1977">
        <v>22.44</v>
      </c>
      <c r="D1977">
        <v>0</v>
      </c>
      <c r="E1977">
        <v>0</v>
      </c>
      <c r="F1977">
        <v>0</v>
      </c>
      <c r="G1977">
        <v>0</v>
      </c>
      <c r="H1977" s="45">
        <v>39597.93</v>
      </c>
      <c r="I1977" t="s">
        <v>15989</v>
      </c>
      <c r="J1977" t="s">
        <v>164</v>
      </c>
      <c r="K1977">
        <v>0</v>
      </c>
      <c r="L1977" s="83">
        <v>43223</v>
      </c>
      <c r="M1977">
        <v>0</v>
      </c>
      <c r="N1977" t="s">
        <v>177</v>
      </c>
      <c r="O1977" t="s">
        <v>3580</v>
      </c>
    </row>
    <row r="1978" spans="1:15" x14ac:dyDescent="0.2">
      <c r="A1978" t="s">
        <v>16594</v>
      </c>
      <c r="B1978" t="s">
        <v>12326</v>
      </c>
      <c r="C1978">
        <v>16.664999999999999</v>
      </c>
      <c r="D1978">
        <v>0</v>
      </c>
      <c r="E1978">
        <v>0</v>
      </c>
      <c r="F1978">
        <v>0</v>
      </c>
      <c r="G1978">
        <v>0</v>
      </c>
      <c r="H1978" s="45">
        <v>-6425.56</v>
      </c>
      <c r="I1978" t="s">
        <v>15989</v>
      </c>
      <c r="J1978" t="s">
        <v>169</v>
      </c>
      <c r="K1978">
        <v>0</v>
      </c>
      <c r="L1978" s="83">
        <v>43223</v>
      </c>
      <c r="M1978">
        <v>0</v>
      </c>
      <c r="N1978" t="s">
        <v>12395</v>
      </c>
      <c r="O1978">
        <v>2318790</v>
      </c>
    </row>
    <row r="1979" spans="1:15" x14ac:dyDescent="0.2">
      <c r="A1979" t="s">
        <v>16595</v>
      </c>
      <c r="B1979" t="s">
        <v>12329</v>
      </c>
      <c r="C1979">
        <v>28.05</v>
      </c>
      <c r="D1979">
        <v>0</v>
      </c>
      <c r="E1979">
        <v>0</v>
      </c>
      <c r="F1979">
        <v>0</v>
      </c>
      <c r="G1979">
        <v>0</v>
      </c>
      <c r="H1979" s="45">
        <v>-6292.64</v>
      </c>
      <c r="I1979" t="s">
        <v>15989</v>
      </c>
      <c r="J1979" t="s">
        <v>164</v>
      </c>
      <c r="K1979">
        <v>0</v>
      </c>
      <c r="L1979" s="83">
        <v>43223</v>
      </c>
      <c r="M1979">
        <v>0</v>
      </c>
      <c r="N1979" t="s">
        <v>177</v>
      </c>
      <c r="O1979">
        <v>2577740</v>
      </c>
    </row>
    <row r="1980" spans="1:15" x14ac:dyDescent="0.2">
      <c r="A1980" t="s">
        <v>16596</v>
      </c>
      <c r="B1980" t="s">
        <v>4656</v>
      </c>
      <c r="C1980">
        <v>52.39</v>
      </c>
      <c r="D1980">
        <v>0</v>
      </c>
      <c r="E1980">
        <v>0</v>
      </c>
      <c r="F1980">
        <v>0</v>
      </c>
      <c r="G1980">
        <v>0</v>
      </c>
      <c r="H1980" s="45">
        <v>-29700.47</v>
      </c>
      <c r="I1980" t="s">
        <v>15989</v>
      </c>
      <c r="J1980" t="s">
        <v>164</v>
      </c>
      <c r="K1980">
        <v>0</v>
      </c>
      <c r="L1980" s="83">
        <v>43223</v>
      </c>
      <c r="M1980">
        <v>0</v>
      </c>
      <c r="N1980" t="s">
        <v>4793</v>
      </c>
      <c r="O1980">
        <v>2475060</v>
      </c>
    </row>
    <row r="1981" spans="1:15" x14ac:dyDescent="0.2">
      <c r="A1981" t="s">
        <v>16597</v>
      </c>
      <c r="B1981" t="s">
        <v>3185</v>
      </c>
      <c r="C1981">
        <v>74.599999999999994</v>
      </c>
      <c r="D1981">
        <v>0</v>
      </c>
      <c r="E1981">
        <v>0</v>
      </c>
      <c r="F1981">
        <v>0</v>
      </c>
      <c r="G1981">
        <v>0</v>
      </c>
      <c r="H1981" s="45">
        <v>-6427.09</v>
      </c>
      <c r="I1981" t="s">
        <v>15989</v>
      </c>
      <c r="J1981" t="s">
        <v>190</v>
      </c>
      <c r="K1981">
        <v>0</v>
      </c>
      <c r="L1981" s="83">
        <v>43223</v>
      </c>
      <c r="M1981">
        <v>0</v>
      </c>
      <c r="N1981" t="s">
        <v>3317</v>
      </c>
      <c r="O1981">
        <v>2951292</v>
      </c>
    </row>
    <row r="1982" spans="1:15" x14ac:dyDescent="0.2">
      <c r="A1982" t="s">
        <v>16598</v>
      </c>
      <c r="B1982" t="s">
        <v>4640</v>
      </c>
      <c r="C1982">
        <v>43.82</v>
      </c>
      <c r="D1982">
        <v>0</v>
      </c>
      <c r="E1982">
        <v>0</v>
      </c>
      <c r="F1982">
        <v>0</v>
      </c>
      <c r="G1982">
        <v>0</v>
      </c>
      <c r="H1982" s="45">
        <v>7884.23</v>
      </c>
      <c r="I1982" t="s">
        <v>15989</v>
      </c>
      <c r="J1982" t="s">
        <v>190</v>
      </c>
      <c r="K1982">
        <v>0</v>
      </c>
      <c r="L1982" s="83">
        <v>43223</v>
      </c>
      <c r="M1982">
        <v>0</v>
      </c>
      <c r="N1982" t="s">
        <v>4780</v>
      </c>
      <c r="O1982" t="s">
        <v>4781</v>
      </c>
    </row>
    <row r="1983" spans="1:15" x14ac:dyDescent="0.2">
      <c r="A1983" t="s">
        <v>16599</v>
      </c>
      <c r="B1983" t="s">
        <v>2577</v>
      </c>
      <c r="C1983">
        <v>98.62</v>
      </c>
      <c r="D1983">
        <v>0</v>
      </c>
      <c r="E1983">
        <v>0</v>
      </c>
      <c r="F1983">
        <v>0</v>
      </c>
      <c r="G1983">
        <v>0</v>
      </c>
      <c r="H1983" s="45">
        <v>-15326.54</v>
      </c>
      <c r="I1983" t="s">
        <v>15989</v>
      </c>
      <c r="J1983" t="s">
        <v>169</v>
      </c>
      <c r="K1983">
        <v>0</v>
      </c>
      <c r="L1983" s="83">
        <v>43223</v>
      </c>
      <c r="M1983">
        <v>0</v>
      </c>
      <c r="N1983">
        <v>574795100</v>
      </c>
      <c r="O1983" t="s">
        <v>2653</v>
      </c>
    </row>
    <row r="1984" spans="1:15" x14ac:dyDescent="0.2">
      <c r="A1984" t="s">
        <v>16600</v>
      </c>
      <c r="B1984" t="s">
        <v>828</v>
      </c>
      <c r="C1984">
        <v>38.630000000000003</v>
      </c>
      <c r="D1984">
        <v>0</v>
      </c>
      <c r="E1984">
        <v>0</v>
      </c>
      <c r="F1984">
        <v>0</v>
      </c>
      <c r="G1984">
        <v>0</v>
      </c>
      <c r="H1984" s="45">
        <v>-10520.87</v>
      </c>
      <c r="I1984" t="s">
        <v>15989</v>
      </c>
      <c r="J1984" t="s">
        <v>190</v>
      </c>
      <c r="K1984">
        <v>0</v>
      </c>
      <c r="L1984" s="83">
        <v>43223</v>
      </c>
      <c r="M1984">
        <v>0</v>
      </c>
      <c r="N1984">
        <v>489170100</v>
      </c>
      <c r="O1984">
        <v>2488121</v>
      </c>
    </row>
    <row r="1985" spans="1:15" x14ac:dyDescent="0.2">
      <c r="A1985" t="s">
        <v>16601</v>
      </c>
      <c r="B1985" t="s">
        <v>390</v>
      </c>
      <c r="C1985">
        <v>41.43</v>
      </c>
      <c r="D1985">
        <v>0</v>
      </c>
      <c r="E1985">
        <v>0</v>
      </c>
      <c r="F1985">
        <v>0</v>
      </c>
      <c r="G1985">
        <v>0</v>
      </c>
      <c r="H1985" s="45">
        <v>-5513.01</v>
      </c>
      <c r="I1985" t="s">
        <v>15989</v>
      </c>
      <c r="J1985" t="s">
        <v>169</v>
      </c>
      <c r="K1985">
        <v>0</v>
      </c>
      <c r="L1985" s="83">
        <v>43223</v>
      </c>
      <c r="M1985">
        <v>0</v>
      </c>
      <c r="N1985">
        <v>436440101</v>
      </c>
      <c r="O1985">
        <v>2433530</v>
      </c>
    </row>
    <row r="1986" spans="1:15" x14ac:dyDescent="0.2">
      <c r="A1986" t="s">
        <v>16602</v>
      </c>
      <c r="B1986" t="s">
        <v>10334</v>
      </c>
      <c r="C1986">
        <v>43.05</v>
      </c>
      <c r="D1986">
        <v>0</v>
      </c>
      <c r="E1986">
        <v>0</v>
      </c>
      <c r="F1986">
        <v>0</v>
      </c>
      <c r="G1986">
        <v>0</v>
      </c>
      <c r="H1986" s="45">
        <v>-40407.56</v>
      </c>
      <c r="I1986" t="s">
        <v>15989</v>
      </c>
      <c r="J1986" t="s">
        <v>186</v>
      </c>
      <c r="K1986">
        <v>0</v>
      </c>
      <c r="L1986" s="83">
        <v>43223</v>
      </c>
      <c r="M1986">
        <v>0</v>
      </c>
      <c r="N1986" t="s">
        <v>10363</v>
      </c>
      <c r="O1986" t="s">
        <v>10364</v>
      </c>
    </row>
    <row r="1987" spans="1:15" x14ac:dyDescent="0.2">
      <c r="A1987" t="s">
        <v>16603</v>
      </c>
      <c r="B1987" t="s">
        <v>12938</v>
      </c>
      <c r="C1987">
        <v>32.094999999999999</v>
      </c>
      <c r="D1987">
        <v>0</v>
      </c>
      <c r="E1987">
        <v>0</v>
      </c>
      <c r="F1987">
        <v>0</v>
      </c>
      <c r="G1987">
        <v>0</v>
      </c>
      <c r="H1987" s="45">
        <v>8886.66</v>
      </c>
      <c r="I1987" t="s">
        <v>15989</v>
      </c>
      <c r="J1987" t="s">
        <v>200</v>
      </c>
      <c r="K1987">
        <v>0</v>
      </c>
      <c r="L1987" s="83">
        <v>43223</v>
      </c>
      <c r="M1987">
        <v>0</v>
      </c>
      <c r="N1987" t="s">
        <v>12939</v>
      </c>
      <c r="O1987" t="s">
        <v>12940</v>
      </c>
    </row>
    <row r="1988" spans="1:15" x14ac:dyDescent="0.2">
      <c r="A1988" t="s">
        <v>16604</v>
      </c>
      <c r="B1988" t="s">
        <v>1992</v>
      </c>
      <c r="C1988">
        <v>54.28</v>
      </c>
      <c r="D1988">
        <v>0</v>
      </c>
      <c r="E1988">
        <v>0</v>
      </c>
      <c r="F1988">
        <v>0</v>
      </c>
      <c r="G1988">
        <v>0</v>
      </c>
      <c r="H1988" s="45">
        <v>-17735.18</v>
      </c>
      <c r="I1988" t="s">
        <v>15989</v>
      </c>
      <c r="J1988" t="s">
        <v>169</v>
      </c>
      <c r="K1988">
        <v>0</v>
      </c>
      <c r="L1988" s="83">
        <v>43223</v>
      </c>
      <c r="M1988">
        <v>0</v>
      </c>
      <c r="N1988" t="s">
        <v>2041</v>
      </c>
      <c r="O1988" t="s">
        <v>2042</v>
      </c>
    </row>
    <row r="1989" spans="1:15" x14ac:dyDescent="0.2">
      <c r="A1989" t="s">
        <v>16605</v>
      </c>
      <c r="B1989" t="s">
        <v>16387</v>
      </c>
      <c r="C1989">
        <v>15.87</v>
      </c>
      <c r="D1989">
        <v>0</v>
      </c>
      <c r="E1989">
        <v>0</v>
      </c>
      <c r="F1989">
        <v>0</v>
      </c>
      <c r="G1989">
        <v>0</v>
      </c>
      <c r="H1989" s="45">
        <v>-5540.34</v>
      </c>
      <c r="I1989" t="s">
        <v>15989</v>
      </c>
      <c r="J1989" t="s">
        <v>182</v>
      </c>
      <c r="K1989">
        <v>0</v>
      </c>
      <c r="L1989" s="83">
        <v>43223</v>
      </c>
      <c r="M1989">
        <v>0</v>
      </c>
      <c r="N1989" t="s">
        <v>16422</v>
      </c>
      <c r="O1989" t="s">
        <v>16423</v>
      </c>
    </row>
    <row r="1990" spans="1:15" x14ac:dyDescent="0.2">
      <c r="A1990" t="s">
        <v>16606</v>
      </c>
      <c r="B1990" t="s">
        <v>8778</v>
      </c>
      <c r="C1990">
        <v>54.51</v>
      </c>
      <c r="D1990">
        <v>0</v>
      </c>
      <c r="E1990">
        <v>0</v>
      </c>
      <c r="F1990">
        <v>0</v>
      </c>
      <c r="G1990">
        <v>0</v>
      </c>
      <c r="H1990" s="45">
        <v>-6877.16</v>
      </c>
      <c r="I1990" t="s">
        <v>15989</v>
      </c>
      <c r="J1990" t="s">
        <v>235</v>
      </c>
      <c r="K1990">
        <v>0</v>
      </c>
      <c r="L1990" s="83">
        <v>43223</v>
      </c>
      <c r="M1990">
        <v>0</v>
      </c>
      <c r="N1990" t="s">
        <v>8795</v>
      </c>
      <c r="O1990" t="s">
        <v>8796</v>
      </c>
    </row>
    <row r="1991" spans="1:15" x14ac:dyDescent="0.2">
      <c r="A1991" t="s">
        <v>16607</v>
      </c>
      <c r="B1991" t="s">
        <v>4180</v>
      </c>
      <c r="C1991">
        <v>43.18</v>
      </c>
      <c r="D1991">
        <v>0</v>
      </c>
      <c r="E1991">
        <v>0</v>
      </c>
      <c r="F1991">
        <v>0</v>
      </c>
      <c r="G1991">
        <v>0</v>
      </c>
      <c r="H1991" s="45">
        <v>5768.54</v>
      </c>
      <c r="I1991" t="s">
        <v>15989</v>
      </c>
      <c r="J1991" t="s">
        <v>164</v>
      </c>
      <c r="K1991">
        <v>0</v>
      </c>
      <c r="L1991" s="83">
        <v>43223</v>
      </c>
      <c r="M1991">
        <v>0</v>
      </c>
      <c r="N1991">
        <v>172755100</v>
      </c>
      <c r="O1991">
        <v>2197308</v>
      </c>
    </row>
    <row r="1992" spans="1:15" x14ac:dyDescent="0.2">
      <c r="A1992" t="s">
        <v>16608</v>
      </c>
      <c r="B1992" t="s">
        <v>1827</v>
      </c>
      <c r="C1992">
        <v>73.25</v>
      </c>
      <c r="D1992">
        <v>0</v>
      </c>
      <c r="E1992">
        <v>0</v>
      </c>
      <c r="F1992">
        <v>0</v>
      </c>
      <c r="G1992">
        <v>0</v>
      </c>
      <c r="H1992">
        <v>251.12</v>
      </c>
      <c r="I1992" t="s">
        <v>15989</v>
      </c>
      <c r="J1992" t="s">
        <v>164</v>
      </c>
      <c r="K1992">
        <v>0</v>
      </c>
      <c r="L1992" s="83">
        <v>43223</v>
      </c>
      <c r="M1992">
        <v>0</v>
      </c>
      <c r="N1992">
        <v>77454106</v>
      </c>
      <c r="O1992" t="s">
        <v>1879</v>
      </c>
    </row>
    <row r="1993" spans="1:15" x14ac:dyDescent="0.2">
      <c r="A1993" t="s">
        <v>16609</v>
      </c>
      <c r="B1993" t="s">
        <v>1784</v>
      </c>
      <c r="C1993">
        <v>26.6</v>
      </c>
      <c r="D1993">
        <v>0</v>
      </c>
      <c r="E1993">
        <v>0</v>
      </c>
      <c r="F1993">
        <v>0</v>
      </c>
      <c r="G1993">
        <v>0</v>
      </c>
      <c r="H1993" s="45">
        <v>1869.06</v>
      </c>
      <c r="I1993" t="s">
        <v>15989</v>
      </c>
      <c r="J1993" t="s">
        <v>169</v>
      </c>
      <c r="K1993">
        <v>0</v>
      </c>
      <c r="L1993" s="83">
        <v>43223</v>
      </c>
      <c r="M1993">
        <v>0</v>
      </c>
      <c r="N1993" t="s">
        <v>1865</v>
      </c>
      <c r="O1993">
        <v>2925844</v>
      </c>
    </row>
    <row r="1994" spans="1:15" x14ac:dyDescent="0.2">
      <c r="A1994" t="s">
        <v>16610</v>
      </c>
      <c r="B1994" t="s">
        <v>1017</v>
      </c>
      <c r="C1994">
        <v>82.66</v>
      </c>
      <c r="D1994">
        <v>0</v>
      </c>
      <c r="E1994">
        <v>0</v>
      </c>
      <c r="F1994">
        <v>0</v>
      </c>
      <c r="G1994">
        <v>0</v>
      </c>
      <c r="H1994" s="45">
        <v>3454.99</v>
      </c>
      <c r="I1994" t="s">
        <v>15989</v>
      </c>
      <c r="J1994" t="s">
        <v>169</v>
      </c>
      <c r="K1994">
        <v>0</v>
      </c>
      <c r="L1994" s="83">
        <v>43223</v>
      </c>
      <c r="M1994">
        <v>0</v>
      </c>
      <c r="N1994" s="84">
        <v>3.0730000000000001E+108</v>
      </c>
      <c r="O1994">
        <v>2795393</v>
      </c>
    </row>
    <row r="1995" spans="1:15" x14ac:dyDescent="0.2">
      <c r="A1995" t="s">
        <v>16611</v>
      </c>
      <c r="B1995" t="s">
        <v>12418</v>
      </c>
      <c r="C1995">
        <v>22.3</v>
      </c>
      <c r="D1995">
        <v>0</v>
      </c>
      <c r="E1995">
        <v>0</v>
      </c>
      <c r="F1995">
        <v>0</v>
      </c>
      <c r="G1995">
        <v>0</v>
      </c>
      <c r="H1995" s="45">
        <v>-7946.14</v>
      </c>
      <c r="I1995" t="s">
        <v>15989</v>
      </c>
      <c r="J1995" t="s">
        <v>164</v>
      </c>
      <c r="K1995">
        <v>0</v>
      </c>
      <c r="L1995" s="83">
        <v>43223</v>
      </c>
      <c r="M1995">
        <v>0</v>
      </c>
      <c r="N1995">
        <v>54540208</v>
      </c>
      <c r="O1995" t="s">
        <v>12441</v>
      </c>
    </row>
    <row r="1996" spans="1:15" x14ac:dyDescent="0.2">
      <c r="A1996" t="s">
        <v>16612</v>
      </c>
      <c r="B1996" t="s">
        <v>6600</v>
      </c>
      <c r="C1996">
        <v>24.15</v>
      </c>
      <c r="D1996">
        <v>0</v>
      </c>
      <c r="E1996">
        <v>0</v>
      </c>
      <c r="F1996">
        <v>0</v>
      </c>
      <c r="G1996">
        <v>0</v>
      </c>
      <c r="H1996" s="45">
        <v>-16721.87</v>
      </c>
      <c r="I1996" t="s">
        <v>15989</v>
      </c>
      <c r="J1996" t="s">
        <v>190</v>
      </c>
      <c r="K1996">
        <v>0</v>
      </c>
      <c r="L1996" s="83">
        <v>43223</v>
      </c>
      <c r="M1996">
        <v>0</v>
      </c>
      <c r="N1996" t="s">
        <v>6654</v>
      </c>
      <c r="O1996" t="s">
        <v>6655</v>
      </c>
    </row>
    <row r="1997" spans="1:15" x14ac:dyDescent="0.2">
      <c r="A1997" t="s">
        <v>16613</v>
      </c>
      <c r="B1997" t="s">
        <v>3181</v>
      </c>
      <c r="C1997">
        <v>45.64</v>
      </c>
      <c r="D1997">
        <v>0</v>
      </c>
      <c r="E1997">
        <v>0</v>
      </c>
      <c r="F1997">
        <v>0</v>
      </c>
      <c r="G1997">
        <v>0</v>
      </c>
      <c r="H1997" s="45">
        <v>-7823.12</v>
      </c>
      <c r="I1997" t="s">
        <v>15989</v>
      </c>
      <c r="J1997" t="s">
        <v>182</v>
      </c>
      <c r="K1997">
        <v>0</v>
      </c>
      <c r="L1997" s="83">
        <v>43223</v>
      </c>
      <c r="M1997">
        <v>0</v>
      </c>
      <c r="N1997">
        <v>37411105</v>
      </c>
      <c r="O1997">
        <v>2043962</v>
      </c>
    </row>
    <row r="1998" spans="1:15" x14ac:dyDescent="0.2">
      <c r="A1998" t="s">
        <v>16614</v>
      </c>
      <c r="B1998" t="s">
        <v>1804</v>
      </c>
      <c r="C1998">
        <v>69.36</v>
      </c>
      <c r="D1998">
        <v>0</v>
      </c>
      <c r="E1998">
        <v>0</v>
      </c>
      <c r="F1998">
        <v>0</v>
      </c>
      <c r="G1998">
        <v>0</v>
      </c>
      <c r="H1998" s="45">
        <v>2411.33</v>
      </c>
      <c r="I1998" t="s">
        <v>15989</v>
      </c>
      <c r="J1998" t="s">
        <v>235</v>
      </c>
      <c r="K1998">
        <v>0</v>
      </c>
      <c r="L1998" s="83">
        <v>43223</v>
      </c>
      <c r="M1998">
        <v>0</v>
      </c>
      <c r="N1998" t="s">
        <v>177</v>
      </c>
      <c r="O1998">
        <v>2788713</v>
      </c>
    </row>
    <row r="1999" spans="1:15" x14ac:dyDescent="0.2">
      <c r="A1999" t="s">
        <v>16615</v>
      </c>
      <c r="B1999" t="s">
        <v>11274</v>
      </c>
      <c r="C1999">
        <v>71.56</v>
      </c>
      <c r="D1999">
        <v>0</v>
      </c>
      <c r="E1999">
        <v>0</v>
      </c>
      <c r="F1999">
        <v>0</v>
      </c>
      <c r="G1999">
        <v>0</v>
      </c>
      <c r="H1999" s="45">
        <v>-5523.44</v>
      </c>
      <c r="I1999" t="s">
        <v>15989</v>
      </c>
      <c r="J1999" t="s">
        <v>169</v>
      </c>
      <c r="K1999">
        <v>0</v>
      </c>
      <c r="L1999" s="83">
        <v>43223</v>
      </c>
      <c r="M1999">
        <v>0</v>
      </c>
      <c r="N1999" t="s">
        <v>11305</v>
      </c>
      <c r="O1999" t="s">
        <v>11306</v>
      </c>
    </row>
    <row r="2000" spans="1:15" x14ac:dyDescent="0.2">
      <c r="A2000" t="s">
        <v>16616</v>
      </c>
      <c r="B2000" t="s">
        <v>8124</v>
      </c>
      <c r="C2000">
        <v>92.094999999999999</v>
      </c>
      <c r="D2000">
        <v>0</v>
      </c>
      <c r="E2000">
        <v>0</v>
      </c>
      <c r="F2000">
        <v>0</v>
      </c>
      <c r="G2000">
        <v>0</v>
      </c>
      <c r="H2000" s="45">
        <v>4414.6400000000003</v>
      </c>
      <c r="I2000" t="s">
        <v>15979</v>
      </c>
      <c r="J2000" t="s">
        <v>186</v>
      </c>
      <c r="K2000">
        <v>0</v>
      </c>
      <c r="L2000" s="83">
        <v>43223</v>
      </c>
      <c r="M2000">
        <v>0</v>
      </c>
      <c r="N2000" t="s">
        <v>8143</v>
      </c>
      <c r="O2000" t="s">
        <v>8144</v>
      </c>
    </row>
    <row r="2001" spans="1:15" x14ac:dyDescent="0.2">
      <c r="A2001" t="s">
        <v>16617</v>
      </c>
      <c r="B2001" t="s">
        <v>3187</v>
      </c>
      <c r="C2001">
        <v>94.69</v>
      </c>
      <c r="D2001">
        <v>0</v>
      </c>
      <c r="E2001">
        <v>0</v>
      </c>
      <c r="F2001">
        <v>0</v>
      </c>
      <c r="G2001">
        <v>0</v>
      </c>
      <c r="H2001" s="45">
        <v>-11285.31</v>
      </c>
      <c r="I2001" t="s">
        <v>15979</v>
      </c>
      <c r="J2001" t="s">
        <v>169</v>
      </c>
      <c r="K2001">
        <v>0</v>
      </c>
      <c r="L2001" s="83">
        <v>43223</v>
      </c>
      <c r="M2001">
        <v>0</v>
      </c>
      <c r="N2001" t="s">
        <v>177</v>
      </c>
      <c r="O2001" t="s">
        <v>12350</v>
      </c>
    </row>
    <row r="2002" spans="1:15" x14ac:dyDescent="0.2">
      <c r="A2002" t="s">
        <v>16618</v>
      </c>
      <c r="B2002" t="s">
        <v>302</v>
      </c>
      <c r="C2002">
        <v>90.15</v>
      </c>
      <c r="D2002">
        <v>0</v>
      </c>
      <c r="E2002">
        <v>0</v>
      </c>
      <c r="F2002">
        <v>0</v>
      </c>
      <c r="G2002">
        <v>0</v>
      </c>
      <c r="H2002" s="45">
        <v>-1726.68</v>
      </c>
      <c r="I2002" t="s">
        <v>15979</v>
      </c>
      <c r="J2002" t="s">
        <v>169</v>
      </c>
      <c r="K2002">
        <v>0</v>
      </c>
      <c r="L2002" s="83">
        <v>43223</v>
      </c>
      <c r="M2002">
        <v>0</v>
      </c>
      <c r="N2002">
        <v>151020104</v>
      </c>
      <c r="O2002">
        <v>2182348</v>
      </c>
    </row>
    <row r="2003" spans="1:15" x14ac:dyDescent="0.2">
      <c r="A2003" t="s">
        <v>16619</v>
      </c>
      <c r="B2003" t="s">
        <v>1319</v>
      </c>
      <c r="C2003">
        <v>103.28</v>
      </c>
      <c r="D2003">
        <v>0</v>
      </c>
      <c r="E2003">
        <v>0</v>
      </c>
      <c r="F2003">
        <v>0</v>
      </c>
      <c r="G2003">
        <v>0</v>
      </c>
      <c r="H2003" s="45">
        <v>2150.6</v>
      </c>
      <c r="I2003" t="s">
        <v>15989</v>
      </c>
      <c r="J2003" t="s">
        <v>164</v>
      </c>
      <c r="K2003">
        <v>0</v>
      </c>
      <c r="L2003" s="83">
        <v>43223</v>
      </c>
      <c r="M2003">
        <v>0</v>
      </c>
      <c r="N2003" t="s">
        <v>1484</v>
      </c>
      <c r="O2003" t="s">
        <v>1485</v>
      </c>
    </row>
    <row r="2004" spans="1:15" x14ac:dyDescent="0.2">
      <c r="A2004" t="s">
        <v>16620</v>
      </c>
      <c r="B2004" t="s">
        <v>3051</v>
      </c>
      <c r="C2004">
        <v>70.98</v>
      </c>
      <c r="D2004">
        <v>0</v>
      </c>
      <c r="E2004">
        <v>0</v>
      </c>
      <c r="F2004">
        <v>0</v>
      </c>
      <c r="G2004">
        <v>0</v>
      </c>
      <c r="H2004" s="45">
        <v>-1798.82</v>
      </c>
      <c r="I2004" t="s">
        <v>15989</v>
      </c>
      <c r="J2004" t="s">
        <v>200</v>
      </c>
      <c r="K2004">
        <v>0</v>
      </c>
      <c r="L2004" s="83">
        <v>43223</v>
      </c>
      <c r="M2004">
        <v>0</v>
      </c>
      <c r="N2004">
        <v>254423106</v>
      </c>
      <c r="O2004">
        <v>2456957</v>
      </c>
    </row>
    <row r="2005" spans="1:15" x14ac:dyDescent="0.2">
      <c r="A2005" t="s">
        <v>16621</v>
      </c>
      <c r="B2005" t="s">
        <v>1985</v>
      </c>
      <c r="C2005">
        <v>35.950000000000003</v>
      </c>
      <c r="D2005">
        <v>0</v>
      </c>
      <c r="E2005">
        <v>0</v>
      </c>
      <c r="F2005">
        <v>0</v>
      </c>
      <c r="G2005">
        <v>0</v>
      </c>
      <c r="H2005" s="45">
        <v>-23270.23</v>
      </c>
      <c r="I2005" t="s">
        <v>15979</v>
      </c>
      <c r="J2005" t="s">
        <v>186</v>
      </c>
      <c r="K2005">
        <v>0</v>
      </c>
      <c r="L2005" s="83">
        <v>43223</v>
      </c>
      <c r="M2005">
        <v>0</v>
      </c>
      <c r="N2005" t="s">
        <v>177</v>
      </c>
      <c r="O2005" t="s">
        <v>2038</v>
      </c>
    </row>
    <row r="2006" spans="1:15" x14ac:dyDescent="0.2">
      <c r="A2006" t="s">
        <v>16622</v>
      </c>
      <c r="B2006" t="s">
        <v>10166</v>
      </c>
      <c r="C2006">
        <v>46.36</v>
      </c>
      <c r="D2006">
        <v>0</v>
      </c>
      <c r="E2006">
        <v>0</v>
      </c>
      <c r="F2006">
        <v>0</v>
      </c>
      <c r="G2006">
        <v>0</v>
      </c>
      <c r="H2006" s="45">
        <v>47318.35</v>
      </c>
      <c r="I2006" t="s">
        <v>15989</v>
      </c>
      <c r="J2006" t="s">
        <v>169</v>
      </c>
      <c r="K2006">
        <v>0</v>
      </c>
      <c r="L2006" s="83">
        <v>43223</v>
      </c>
      <c r="M2006">
        <v>0</v>
      </c>
      <c r="N2006" t="s">
        <v>10196</v>
      </c>
      <c r="O2006" t="s">
        <v>10197</v>
      </c>
    </row>
    <row r="2007" spans="1:15" x14ac:dyDescent="0.2">
      <c r="A2007" t="s">
        <v>16623</v>
      </c>
      <c r="B2007" t="s">
        <v>16590</v>
      </c>
      <c r="C2007">
        <v>28.7</v>
      </c>
      <c r="D2007">
        <v>0</v>
      </c>
      <c r="E2007">
        <v>0</v>
      </c>
      <c r="F2007">
        <v>0</v>
      </c>
      <c r="G2007">
        <v>0</v>
      </c>
      <c r="H2007" s="45">
        <v>4223.2700000000004</v>
      </c>
      <c r="I2007" t="s">
        <v>15989</v>
      </c>
      <c r="J2007" t="s">
        <v>182</v>
      </c>
      <c r="K2007">
        <v>0</v>
      </c>
      <c r="L2007" s="83">
        <v>43223</v>
      </c>
      <c r="M2007">
        <v>0</v>
      </c>
      <c r="N2007" t="s">
        <v>16624</v>
      </c>
      <c r="O2007" t="s">
        <v>16625</v>
      </c>
    </row>
    <row r="2008" spans="1:15" x14ac:dyDescent="0.2">
      <c r="A2008" t="s">
        <v>16626</v>
      </c>
      <c r="B2008" t="s">
        <v>5396</v>
      </c>
      <c r="C2008">
        <v>15.22</v>
      </c>
      <c r="D2008">
        <v>0</v>
      </c>
      <c r="E2008">
        <v>0</v>
      </c>
      <c r="F2008">
        <v>0</v>
      </c>
      <c r="G2008">
        <v>0</v>
      </c>
      <c r="H2008" s="45">
        <v>-8462.7900000000009</v>
      </c>
      <c r="I2008" t="s">
        <v>15989</v>
      </c>
      <c r="J2008" t="s">
        <v>164</v>
      </c>
      <c r="K2008">
        <v>0</v>
      </c>
      <c r="L2008" s="83">
        <v>43223</v>
      </c>
      <c r="M2008">
        <v>0</v>
      </c>
      <c r="N2008" t="s">
        <v>5476</v>
      </c>
      <c r="O2008" t="s">
        <v>5477</v>
      </c>
    </row>
    <row r="2009" spans="1:15" x14ac:dyDescent="0.2">
      <c r="A2009" t="s">
        <v>16627</v>
      </c>
      <c r="B2009" t="s">
        <v>116</v>
      </c>
      <c r="C2009">
        <v>51.875</v>
      </c>
      <c r="D2009">
        <v>0</v>
      </c>
      <c r="E2009">
        <v>0</v>
      </c>
      <c r="F2009">
        <v>0</v>
      </c>
      <c r="G2009">
        <v>0</v>
      </c>
      <c r="H2009" s="45">
        <v>-7931.21</v>
      </c>
      <c r="I2009" t="s">
        <v>15989</v>
      </c>
      <c r="J2009" t="s">
        <v>190</v>
      </c>
      <c r="K2009">
        <v>0</v>
      </c>
      <c r="L2009" s="83">
        <v>43223</v>
      </c>
      <c r="M2009">
        <v>0</v>
      </c>
      <c r="N2009">
        <v>431571108</v>
      </c>
      <c r="O2009" t="s">
        <v>810</v>
      </c>
    </row>
    <row r="2010" spans="1:15" x14ac:dyDescent="0.2">
      <c r="A2010" t="s">
        <v>16628</v>
      </c>
      <c r="B2010" t="s">
        <v>12419</v>
      </c>
      <c r="C2010">
        <v>25.1</v>
      </c>
      <c r="D2010">
        <v>0</v>
      </c>
      <c r="E2010">
        <v>0</v>
      </c>
      <c r="F2010">
        <v>0</v>
      </c>
      <c r="G2010">
        <v>0</v>
      </c>
      <c r="H2010" s="45">
        <v>2895.09</v>
      </c>
      <c r="I2010" t="s">
        <v>15989</v>
      </c>
      <c r="J2010" t="s">
        <v>190</v>
      </c>
      <c r="K2010">
        <v>0</v>
      </c>
      <c r="L2010" s="83">
        <v>43223</v>
      </c>
      <c r="M2010">
        <v>0</v>
      </c>
      <c r="N2010">
        <v>415864107</v>
      </c>
      <c r="O2010">
        <v>2412700</v>
      </c>
    </row>
    <row r="2011" spans="1:15" x14ac:dyDescent="0.2">
      <c r="A2011" t="s">
        <v>16629</v>
      </c>
      <c r="B2011" t="s">
        <v>8120</v>
      </c>
      <c r="C2011">
        <v>91.83</v>
      </c>
      <c r="D2011">
        <v>0</v>
      </c>
      <c r="E2011">
        <v>0</v>
      </c>
      <c r="F2011">
        <v>0</v>
      </c>
      <c r="G2011">
        <v>0</v>
      </c>
      <c r="H2011" s="45">
        <v>-26078.09</v>
      </c>
      <c r="I2011" t="s">
        <v>15979</v>
      </c>
      <c r="J2011" t="s">
        <v>169</v>
      </c>
      <c r="K2011">
        <v>0</v>
      </c>
      <c r="L2011" s="83">
        <v>43223</v>
      </c>
      <c r="M2011">
        <v>0</v>
      </c>
      <c r="N2011" s="84" t="s">
        <v>8154</v>
      </c>
      <c r="O2011" t="s">
        <v>8155</v>
      </c>
    </row>
    <row r="2012" spans="1:15" x14ac:dyDescent="0.2">
      <c r="A2012" t="s">
        <v>16630</v>
      </c>
      <c r="B2012" t="s">
        <v>1666</v>
      </c>
      <c r="C2012">
        <v>283.77</v>
      </c>
      <c r="D2012">
        <v>0</v>
      </c>
      <c r="E2012">
        <v>0</v>
      </c>
      <c r="F2012">
        <v>0</v>
      </c>
      <c r="G2012">
        <v>0</v>
      </c>
      <c r="H2012">
        <v>-289.45999999999998</v>
      </c>
      <c r="I2012" t="s">
        <v>15989</v>
      </c>
      <c r="J2012" t="s">
        <v>169</v>
      </c>
      <c r="K2012">
        <v>0</v>
      </c>
      <c r="L2012" s="83">
        <v>43223</v>
      </c>
      <c r="M2012">
        <v>0</v>
      </c>
      <c r="N2012">
        <v>444859102</v>
      </c>
      <c r="O2012">
        <v>2445063</v>
      </c>
    </row>
    <row r="2013" spans="1:15" x14ac:dyDescent="0.2">
      <c r="A2013" t="s">
        <v>16631</v>
      </c>
      <c r="B2013" t="s">
        <v>14752</v>
      </c>
      <c r="C2013">
        <v>17.149999999999999</v>
      </c>
      <c r="D2013">
        <v>0</v>
      </c>
      <c r="E2013">
        <v>0</v>
      </c>
      <c r="F2013">
        <v>0</v>
      </c>
      <c r="G2013">
        <v>0</v>
      </c>
      <c r="H2013" s="45">
        <v>-6277.42</v>
      </c>
      <c r="I2013" t="s">
        <v>15989</v>
      </c>
      <c r="J2013" t="s">
        <v>182</v>
      </c>
      <c r="K2013">
        <v>0</v>
      </c>
      <c r="L2013" s="83">
        <v>43223</v>
      </c>
      <c r="M2013">
        <v>0</v>
      </c>
      <c r="N2013">
        <v>462044207</v>
      </c>
      <c r="O2013" t="s">
        <v>14782</v>
      </c>
    </row>
    <row r="2014" spans="1:15" x14ac:dyDescent="0.2">
      <c r="A2014" t="s">
        <v>16632</v>
      </c>
      <c r="B2014" t="s">
        <v>2815</v>
      </c>
      <c r="C2014">
        <v>48.695</v>
      </c>
      <c r="D2014">
        <v>0</v>
      </c>
      <c r="E2014">
        <v>0</v>
      </c>
      <c r="F2014">
        <v>0</v>
      </c>
      <c r="G2014">
        <v>0</v>
      </c>
      <c r="H2014" s="45">
        <v>-45823.15</v>
      </c>
      <c r="I2014" t="s">
        <v>15979</v>
      </c>
      <c r="J2014" t="s">
        <v>169</v>
      </c>
      <c r="K2014">
        <v>0</v>
      </c>
      <c r="L2014" s="83">
        <v>43223</v>
      </c>
      <c r="M2014">
        <v>0</v>
      </c>
      <c r="N2014">
        <v>462222100</v>
      </c>
      <c r="O2014" t="s">
        <v>2957</v>
      </c>
    </row>
    <row r="2015" spans="1:15" x14ac:dyDescent="0.2">
      <c r="A2015" t="s">
        <v>16633</v>
      </c>
      <c r="B2015" t="s">
        <v>16587</v>
      </c>
      <c r="C2015">
        <v>98.17</v>
      </c>
      <c r="D2015">
        <v>0</v>
      </c>
      <c r="E2015">
        <v>0</v>
      </c>
      <c r="F2015">
        <v>0</v>
      </c>
      <c r="G2015">
        <v>0</v>
      </c>
      <c r="H2015" s="45">
        <v>-5237.08</v>
      </c>
      <c r="I2015" t="s">
        <v>15989</v>
      </c>
      <c r="J2015" t="s">
        <v>169</v>
      </c>
      <c r="K2015">
        <v>0</v>
      </c>
      <c r="L2015" s="83">
        <v>43223</v>
      </c>
      <c r="M2015">
        <v>0</v>
      </c>
      <c r="N2015" t="s">
        <v>16634</v>
      </c>
      <c r="O2015" t="s">
        <v>16635</v>
      </c>
    </row>
    <row r="2016" spans="1:15" x14ac:dyDescent="0.2">
      <c r="A2016" t="s">
        <v>16636</v>
      </c>
      <c r="B2016" t="s">
        <v>15097</v>
      </c>
      <c r="C2016">
        <v>83.54</v>
      </c>
      <c r="D2016">
        <v>0</v>
      </c>
      <c r="E2016">
        <v>0</v>
      </c>
      <c r="F2016">
        <v>0</v>
      </c>
      <c r="G2016">
        <v>0</v>
      </c>
      <c r="H2016" s="45">
        <v>-4939.42</v>
      </c>
      <c r="I2016" t="s">
        <v>15989</v>
      </c>
      <c r="J2016" t="s">
        <v>169</v>
      </c>
      <c r="K2016">
        <v>0</v>
      </c>
      <c r="L2016" s="83">
        <v>43223</v>
      </c>
      <c r="M2016">
        <v>0</v>
      </c>
      <c r="N2016">
        <v>450056106</v>
      </c>
      <c r="O2016" t="s">
        <v>15124</v>
      </c>
    </row>
    <row r="2017" spans="1:15" x14ac:dyDescent="0.2">
      <c r="A2017" t="s">
        <v>16637</v>
      </c>
      <c r="B2017" t="s">
        <v>7105</v>
      </c>
      <c r="C2017">
        <v>58.76</v>
      </c>
      <c r="D2017">
        <v>0</v>
      </c>
      <c r="E2017">
        <v>0</v>
      </c>
      <c r="F2017">
        <v>0</v>
      </c>
      <c r="G2017">
        <v>0</v>
      </c>
      <c r="H2017" s="45">
        <v>8175.8</v>
      </c>
      <c r="I2017" t="s">
        <v>15989</v>
      </c>
      <c r="J2017" t="s">
        <v>235</v>
      </c>
      <c r="K2017">
        <v>0</v>
      </c>
      <c r="L2017" s="83">
        <v>43223</v>
      </c>
      <c r="M2017">
        <v>0</v>
      </c>
      <c r="N2017">
        <v>500754106</v>
      </c>
      <c r="O2017" t="s">
        <v>7172</v>
      </c>
    </row>
    <row r="2018" spans="1:15" x14ac:dyDescent="0.2">
      <c r="A2018" t="s">
        <v>16638</v>
      </c>
      <c r="B2018" t="s">
        <v>2234</v>
      </c>
      <c r="C2018">
        <v>78.3</v>
      </c>
      <c r="D2018">
        <v>0</v>
      </c>
      <c r="E2018">
        <v>0</v>
      </c>
      <c r="F2018">
        <v>0</v>
      </c>
      <c r="G2018">
        <v>0</v>
      </c>
      <c r="H2018" s="45">
        <v>6335.64</v>
      </c>
      <c r="I2018" t="s">
        <v>15989</v>
      </c>
      <c r="J2018" t="s">
        <v>200</v>
      </c>
      <c r="K2018">
        <v>0</v>
      </c>
      <c r="L2018" s="83">
        <v>43223</v>
      </c>
      <c r="M2018">
        <v>0</v>
      </c>
      <c r="N2018">
        <v>530307107</v>
      </c>
      <c r="O2018" t="s">
        <v>2267</v>
      </c>
    </row>
    <row r="2019" spans="1:15" x14ac:dyDescent="0.2">
      <c r="A2019" t="s">
        <v>16639</v>
      </c>
      <c r="B2019" t="s">
        <v>9689</v>
      </c>
      <c r="C2019">
        <v>100.5</v>
      </c>
      <c r="D2019">
        <v>0</v>
      </c>
      <c r="E2019">
        <v>0</v>
      </c>
      <c r="F2019">
        <v>0</v>
      </c>
      <c r="G2019">
        <v>0</v>
      </c>
      <c r="H2019" s="45">
        <v>14628.7</v>
      </c>
      <c r="I2019" t="s">
        <v>15979</v>
      </c>
      <c r="J2019" t="s">
        <v>200</v>
      </c>
      <c r="K2019">
        <v>0</v>
      </c>
      <c r="L2019" s="83">
        <v>43223</v>
      </c>
      <c r="M2019">
        <v>0</v>
      </c>
      <c r="N2019" t="s">
        <v>9734</v>
      </c>
      <c r="O2019" t="s">
        <v>9735</v>
      </c>
    </row>
    <row r="2020" spans="1:15" x14ac:dyDescent="0.2">
      <c r="A2020" t="s">
        <v>16640</v>
      </c>
      <c r="B2020" t="s">
        <v>3401</v>
      </c>
      <c r="C2020">
        <v>70.430000000000007</v>
      </c>
      <c r="D2020">
        <v>0</v>
      </c>
      <c r="E2020">
        <v>0</v>
      </c>
      <c r="F2020">
        <v>0</v>
      </c>
      <c r="G2020">
        <v>0</v>
      </c>
      <c r="H2020" s="45">
        <v>1698.57</v>
      </c>
      <c r="I2020" t="s">
        <v>15989</v>
      </c>
      <c r="J2020" t="s">
        <v>169</v>
      </c>
      <c r="K2020">
        <v>0</v>
      </c>
      <c r="L2020" s="83">
        <v>43223</v>
      </c>
      <c r="M2020">
        <v>0</v>
      </c>
      <c r="N2020" t="s">
        <v>3452</v>
      </c>
      <c r="O2020" t="s">
        <v>3453</v>
      </c>
    </row>
    <row r="2021" spans="1:15" x14ac:dyDescent="0.2">
      <c r="A2021" t="s">
        <v>16641</v>
      </c>
      <c r="B2021" t="s">
        <v>10335</v>
      </c>
      <c r="C2021">
        <v>121.6</v>
      </c>
      <c r="D2021">
        <v>0</v>
      </c>
      <c r="E2021">
        <v>0</v>
      </c>
      <c r="F2021">
        <v>0</v>
      </c>
      <c r="G2021">
        <v>0</v>
      </c>
      <c r="H2021" s="45">
        <v>-3123.16</v>
      </c>
      <c r="I2021" t="s">
        <v>15989</v>
      </c>
      <c r="J2021" t="s">
        <v>169</v>
      </c>
      <c r="K2021">
        <v>0</v>
      </c>
      <c r="L2021" s="83">
        <v>43223</v>
      </c>
      <c r="M2021">
        <v>0</v>
      </c>
      <c r="N2021" t="s">
        <v>177</v>
      </c>
      <c r="O2021" t="s">
        <v>10369</v>
      </c>
    </row>
    <row r="2022" spans="1:15" x14ac:dyDescent="0.2">
      <c r="A2022" t="s">
        <v>16642</v>
      </c>
      <c r="B2022" t="s">
        <v>139</v>
      </c>
      <c r="C2022">
        <v>26.96</v>
      </c>
      <c r="D2022">
        <v>0</v>
      </c>
      <c r="E2022">
        <v>0</v>
      </c>
      <c r="F2022">
        <v>0</v>
      </c>
      <c r="G2022">
        <v>0</v>
      </c>
      <c r="H2022" s="45">
        <v>-11687.09</v>
      </c>
      <c r="I2022" t="s">
        <v>15979</v>
      </c>
      <c r="J2022" t="s">
        <v>200</v>
      </c>
      <c r="K2022">
        <v>0</v>
      </c>
      <c r="L2022" s="83">
        <v>43223</v>
      </c>
      <c r="M2022">
        <v>0</v>
      </c>
      <c r="N2022">
        <v>651229106</v>
      </c>
      <c r="O2022">
        <v>2635701</v>
      </c>
    </row>
    <row r="2023" spans="1:15" x14ac:dyDescent="0.2">
      <c r="A2023" t="s">
        <v>16643</v>
      </c>
      <c r="B2023" t="s">
        <v>853</v>
      </c>
      <c r="C2023">
        <v>89.64</v>
      </c>
      <c r="D2023">
        <v>0</v>
      </c>
      <c r="E2023">
        <v>0</v>
      </c>
      <c r="F2023">
        <v>0</v>
      </c>
      <c r="G2023">
        <v>0</v>
      </c>
      <c r="H2023" s="45">
        <v>-15595.36</v>
      </c>
      <c r="I2023" t="s">
        <v>15989</v>
      </c>
      <c r="J2023" t="s">
        <v>164</v>
      </c>
      <c r="K2023">
        <v>0</v>
      </c>
      <c r="L2023" s="83">
        <v>43223</v>
      </c>
      <c r="M2023">
        <v>0</v>
      </c>
      <c r="N2023" t="s">
        <v>177</v>
      </c>
      <c r="O2023" t="s">
        <v>1358</v>
      </c>
    </row>
    <row r="2024" spans="1:15" x14ac:dyDescent="0.2">
      <c r="A2024" t="s">
        <v>16644</v>
      </c>
      <c r="B2024" t="s">
        <v>2711</v>
      </c>
      <c r="C2024">
        <v>54.09</v>
      </c>
      <c r="D2024">
        <v>0</v>
      </c>
      <c r="E2024">
        <v>0</v>
      </c>
      <c r="F2024">
        <v>0</v>
      </c>
      <c r="G2024">
        <v>0</v>
      </c>
      <c r="H2024" s="45">
        <v>-64456.29</v>
      </c>
      <c r="I2024" t="s">
        <v>15989</v>
      </c>
      <c r="J2024" t="s">
        <v>182</v>
      </c>
      <c r="K2024">
        <v>0</v>
      </c>
      <c r="L2024" s="83">
        <v>43223</v>
      </c>
      <c r="M2024">
        <v>0</v>
      </c>
      <c r="N2024" t="s">
        <v>2775</v>
      </c>
      <c r="O2024" t="s">
        <v>2776</v>
      </c>
    </row>
    <row r="2025" spans="1:15" x14ac:dyDescent="0.2">
      <c r="A2025" t="s">
        <v>16645</v>
      </c>
      <c r="B2025" t="s">
        <v>16588</v>
      </c>
      <c r="C2025">
        <v>57.94</v>
      </c>
      <c r="D2025">
        <v>0</v>
      </c>
      <c r="E2025">
        <v>0</v>
      </c>
      <c r="F2025">
        <v>0</v>
      </c>
      <c r="G2025">
        <v>0</v>
      </c>
      <c r="H2025" s="45">
        <v>4723.07</v>
      </c>
      <c r="I2025" t="s">
        <v>15989</v>
      </c>
      <c r="J2025" t="s">
        <v>186</v>
      </c>
      <c r="K2025">
        <v>0</v>
      </c>
      <c r="L2025" s="83">
        <v>43223</v>
      </c>
      <c r="M2025">
        <v>0</v>
      </c>
      <c r="N2025" t="s">
        <v>16646</v>
      </c>
      <c r="O2025" t="s">
        <v>16647</v>
      </c>
    </row>
    <row r="2026" spans="1:15" x14ac:dyDescent="0.2">
      <c r="A2026" t="s">
        <v>16648</v>
      </c>
      <c r="B2026" t="s">
        <v>6502</v>
      </c>
      <c r="C2026">
        <v>186.16</v>
      </c>
      <c r="D2026">
        <v>0</v>
      </c>
      <c r="E2026">
        <v>0</v>
      </c>
      <c r="F2026">
        <v>0</v>
      </c>
      <c r="G2026">
        <v>0</v>
      </c>
      <c r="H2026" s="45">
        <v>-4984.05</v>
      </c>
      <c r="I2026" t="s">
        <v>15989</v>
      </c>
      <c r="J2026" t="s">
        <v>182</v>
      </c>
      <c r="K2026">
        <v>0</v>
      </c>
      <c r="L2026" s="83">
        <v>43223</v>
      </c>
      <c r="M2026">
        <v>0</v>
      </c>
      <c r="N2026">
        <v>723787107</v>
      </c>
      <c r="O2026">
        <v>2690830</v>
      </c>
    </row>
    <row r="2027" spans="1:15" x14ac:dyDescent="0.2">
      <c r="A2027" t="s">
        <v>16649</v>
      </c>
      <c r="B2027" t="s">
        <v>996</v>
      </c>
      <c r="C2027">
        <v>89.02</v>
      </c>
      <c r="D2027">
        <v>0</v>
      </c>
      <c r="E2027">
        <v>0</v>
      </c>
      <c r="F2027">
        <v>0</v>
      </c>
      <c r="G2027">
        <v>0</v>
      </c>
      <c r="H2027" s="45">
        <v>-3562.43</v>
      </c>
      <c r="I2027" t="s">
        <v>15989</v>
      </c>
      <c r="J2027" t="s">
        <v>188</v>
      </c>
      <c r="K2027">
        <v>0</v>
      </c>
      <c r="L2027" s="83">
        <v>43223</v>
      </c>
      <c r="M2027">
        <v>0</v>
      </c>
      <c r="N2027">
        <v>780287108</v>
      </c>
      <c r="O2027">
        <v>2755706</v>
      </c>
    </row>
    <row r="2028" spans="1:15" x14ac:dyDescent="0.2">
      <c r="A2028" t="s">
        <v>16650</v>
      </c>
      <c r="B2028" t="s">
        <v>2488</v>
      </c>
      <c r="C2028">
        <v>43.625</v>
      </c>
      <c r="D2028">
        <v>0</v>
      </c>
      <c r="E2028">
        <v>0</v>
      </c>
      <c r="F2028">
        <v>0</v>
      </c>
      <c r="G2028">
        <v>0</v>
      </c>
      <c r="H2028" s="45">
        <v>-14554.52</v>
      </c>
      <c r="I2028" t="s">
        <v>15979</v>
      </c>
      <c r="J2028" t="s">
        <v>190</v>
      </c>
      <c r="K2028">
        <v>0</v>
      </c>
      <c r="L2028" s="83">
        <v>43223</v>
      </c>
      <c r="M2028">
        <v>0</v>
      </c>
      <c r="N2028">
        <v>374689107</v>
      </c>
      <c r="O2028">
        <v>2369226</v>
      </c>
    </row>
    <row r="2029" spans="1:15" x14ac:dyDescent="0.2">
      <c r="A2029" t="s">
        <v>16651</v>
      </c>
      <c r="B2029" t="s">
        <v>12887</v>
      </c>
      <c r="C2029">
        <v>83.86</v>
      </c>
      <c r="D2029">
        <v>0</v>
      </c>
      <c r="E2029">
        <v>0</v>
      </c>
      <c r="F2029">
        <v>0</v>
      </c>
      <c r="G2029">
        <v>0</v>
      </c>
      <c r="H2029" s="45">
        <v>-1572.02</v>
      </c>
      <c r="I2029" t="s">
        <v>15989</v>
      </c>
      <c r="J2029" t="s">
        <v>190</v>
      </c>
      <c r="K2029">
        <v>0</v>
      </c>
      <c r="L2029" s="83">
        <v>43223</v>
      </c>
      <c r="M2029">
        <v>0</v>
      </c>
      <c r="N2029" t="s">
        <v>12896</v>
      </c>
      <c r="O2029" t="s">
        <v>12897</v>
      </c>
    </row>
    <row r="2030" spans="1:15" x14ac:dyDescent="0.2">
      <c r="A2030" t="s">
        <v>16652</v>
      </c>
      <c r="B2030" t="s">
        <v>2489</v>
      </c>
      <c r="C2030">
        <v>123.75</v>
      </c>
      <c r="D2030">
        <v>0</v>
      </c>
      <c r="E2030">
        <v>0</v>
      </c>
      <c r="F2030">
        <v>0</v>
      </c>
      <c r="G2030">
        <v>0</v>
      </c>
      <c r="H2030" s="45">
        <v>-11284.17</v>
      </c>
      <c r="I2030" t="s">
        <v>15989</v>
      </c>
      <c r="J2030" t="s">
        <v>200</v>
      </c>
      <c r="K2030">
        <v>0</v>
      </c>
      <c r="L2030" s="83">
        <v>43223</v>
      </c>
      <c r="M2030">
        <v>0</v>
      </c>
      <c r="N2030" t="s">
        <v>177</v>
      </c>
      <c r="O2030" t="s">
        <v>2558</v>
      </c>
    </row>
    <row r="2031" spans="1:15" x14ac:dyDescent="0.2">
      <c r="A2031" t="s">
        <v>16653</v>
      </c>
      <c r="B2031" t="s">
        <v>11273</v>
      </c>
      <c r="C2031">
        <v>70.92</v>
      </c>
      <c r="D2031">
        <v>0</v>
      </c>
      <c r="E2031">
        <v>0</v>
      </c>
      <c r="F2031">
        <v>0</v>
      </c>
      <c r="G2031">
        <v>0</v>
      </c>
      <c r="H2031" s="45">
        <v>-18088.75</v>
      </c>
      <c r="I2031" t="s">
        <v>15989</v>
      </c>
      <c r="J2031" t="s">
        <v>164</v>
      </c>
      <c r="K2031">
        <v>0</v>
      </c>
      <c r="L2031" s="83">
        <v>43223</v>
      </c>
      <c r="M2031">
        <v>0</v>
      </c>
      <c r="N2031">
        <v>852234103</v>
      </c>
      <c r="O2031" t="s">
        <v>11347</v>
      </c>
    </row>
    <row r="2032" spans="1:15" x14ac:dyDescent="0.2">
      <c r="A2032" t="s">
        <v>16654</v>
      </c>
      <c r="B2032" t="s">
        <v>2090</v>
      </c>
      <c r="C2032">
        <v>69.33</v>
      </c>
      <c r="D2032">
        <v>0</v>
      </c>
      <c r="E2032">
        <v>0</v>
      </c>
      <c r="F2032">
        <v>0</v>
      </c>
      <c r="G2032">
        <v>0</v>
      </c>
      <c r="H2032" s="45">
        <v>-1721.22</v>
      </c>
      <c r="I2032" t="s">
        <v>15989</v>
      </c>
      <c r="J2032" t="s">
        <v>235</v>
      </c>
      <c r="K2032">
        <v>0</v>
      </c>
      <c r="L2032" s="83">
        <v>43223</v>
      </c>
      <c r="M2032">
        <v>0</v>
      </c>
      <c r="N2032" t="s">
        <v>2191</v>
      </c>
      <c r="O2032" t="s">
        <v>2192</v>
      </c>
    </row>
    <row r="2033" spans="1:15" x14ac:dyDescent="0.2">
      <c r="A2033" t="s">
        <v>16655</v>
      </c>
      <c r="B2033" t="s">
        <v>13882</v>
      </c>
      <c r="C2033">
        <v>36.72</v>
      </c>
      <c r="D2033">
        <v>0</v>
      </c>
      <c r="E2033">
        <v>0</v>
      </c>
      <c r="F2033">
        <v>0</v>
      </c>
      <c r="G2033">
        <v>0</v>
      </c>
      <c r="H2033" s="45">
        <v>26163.74</v>
      </c>
      <c r="I2033" t="s">
        <v>15979</v>
      </c>
      <c r="J2033" t="s">
        <v>190</v>
      </c>
      <c r="K2033">
        <v>0</v>
      </c>
      <c r="L2033" s="83">
        <v>43223</v>
      </c>
      <c r="M2033">
        <v>0</v>
      </c>
      <c r="N2033" t="s">
        <v>177</v>
      </c>
      <c r="O2033" t="s">
        <v>13942</v>
      </c>
    </row>
    <row r="2034" spans="1:15" x14ac:dyDescent="0.2">
      <c r="A2034" t="s">
        <v>16656</v>
      </c>
      <c r="B2034" t="s">
        <v>2389</v>
      </c>
      <c r="C2034">
        <v>92.27</v>
      </c>
      <c r="D2034">
        <v>0</v>
      </c>
      <c r="E2034">
        <v>0</v>
      </c>
      <c r="F2034">
        <v>0</v>
      </c>
      <c r="G2034">
        <v>0</v>
      </c>
      <c r="H2034" s="45">
        <v>-14253.72</v>
      </c>
      <c r="I2034" t="s">
        <v>15979</v>
      </c>
      <c r="J2034" t="s">
        <v>200</v>
      </c>
      <c r="K2034">
        <v>0</v>
      </c>
      <c r="L2034" s="83">
        <v>43223</v>
      </c>
      <c r="M2034">
        <v>0</v>
      </c>
      <c r="N2034">
        <v>918204108</v>
      </c>
      <c r="O2034">
        <v>2928683</v>
      </c>
    </row>
    <row r="2035" spans="1:15" x14ac:dyDescent="0.2">
      <c r="A2035" t="s">
        <v>16657</v>
      </c>
      <c r="B2035" t="s">
        <v>6828</v>
      </c>
      <c r="C2035">
        <v>20.149999999999999</v>
      </c>
      <c r="D2035">
        <v>0</v>
      </c>
      <c r="E2035">
        <v>0</v>
      </c>
      <c r="F2035">
        <v>0</v>
      </c>
      <c r="G2035">
        <v>0</v>
      </c>
      <c r="H2035" s="45">
        <v>9000.92</v>
      </c>
      <c r="I2035" t="s">
        <v>15979</v>
      </c>
      <c r="J2035" t="s">
        <v>186</v>
      </c>
      <c r="K2035">
        <v>0</v>
      </c>
      <c r="L2035" s="83">
        <v>43223</v>
      </c>
      <c r="M2035">
        <v>0</v>
      </c>
      <c r="N2035">
        <v>928254101</v>
      </c>
      <c r="O2035" t="s">
        <v>6893</v>
      </c>
    </row>
    <row r="2036" spans="1:15" x14ac:dyDescent="0.2">
      <c r="A2036" t="s">
        <v>16658</v>
      </c>
      <c r="B2036" t="s">
        <v>16589</v>
      </c>
      <c r="C2036">
        <v>26.85</v>
      </c>
      <c r="D2036">
        <v>0</v>
      </c>
      <c r="E2036">
        <v>0</v>
      </c>
      <c r="F2036">
        <v>0</v>
      </c>
      <c r="G2036">
        <v>0</v>
      </c>
      <c r="H2036" s="45">
        <v>-19954.29</v>
      </c>
      <c r="I2036" t="s">
        <v>15989</v>
      </c>
      <c r="J2036" t="s">
        <v>164</v>
      </c>
      <c r="K2036">
        <v>0</v>
      </c>
      <c r="L2036" s="83">
        <v>43223</v>
      </c>
      <c r="M2036">
        <v>0</v>
      </c>
      <c r="N2036" t="s">
        <v>16659</v>
      </c>
      <c r="O2036" t="s">
        <v>16660</v>
      </c>
    </row>
    <row r="2037" spans="1:15" x14ac:dyDescent="0.2">
      <c r="A2037" t="s">
        <v>16661</v>
      </c>
      <c r="B2037" t="s">
        <v>16586</v>
      </c>
      <c r="C2037">
        <v>19.16</v>
      </c>
      <c r="D2037">
        <v>0</v>
      </c>
      <c r="E2037">
        <v>0</v>
      </c>
      <c r="F2037">
        <v>0</v>
      </c>
      <c r="G2037">
        <v>0</v>
      </c>
      <c r="H2037" s="45">
        <v>-17208.88</v>
      </c>
      <c r="I2037" t="s">
        <v>15989</v>
      </c>
      <c r="J2037" t="s">
        <v>182</v>
      </c>
      <c r="K2037">
        <v>0</v>
      </c>
      <c r="L2037" s="83">
        <v>43223</v>
      </c>
      <c r="M2037">
        <v>0</v>
      </c>
      <c r="N2037" t="s">
        <v>16662</v>
      </c>
      <c r="O2037" t="s">
        <v>16663</v>
      </c>
    </row>
    <row r="2038" spans="1:15" x14ac:dyDescent="0.2">
      <c r="A2038" t="s">
        <v>16664</v>
      </c>
      <c r="B2038" t="s">
        <v>1579</v>
      </c>
      <c r="C2038">
        <v>864</v>
      </c>
      <c r="D2038">
        <v>0</v>
      </c>
      <c r="E2038">
        <v>0</v>
      </c>
      <c r="F2038">
        <v>0</v>
      </c>
      <c r="G2038">
        <v>0</v>
      </c>
      <c r="H2038" s="45">
        <v>1105.01</v>
      </c>
      <c r="I2038" t="s">
        <v>15989</v>
      </c>
      <c r="J2038" t="s">
        <v>186</v>
      </c>
      <c r="K2038">
        <v>0</v>
      </c>
      <c r="L2038" s="83">
        <v>43223</v>
      </c>
      <c r="M2038">
        <v>0</v>
      </c>
      <c r="N2038" t="s">
        <v>177</v>
      </c>
      <c r="O2038">
        <v>2339252</v>
      </c>
    </row>
    <row r="2039" spans="1:15" x14ac:dyDescent="0.2">
      <c r="A2039" t="s">
        <v>16475</v>
      </c>
      <c r="B2039" t="s">
        <v>13827</v>
      </c>
      <c r="C2039">
        <v>52.07</v>
      </c>
      <c r="D2039">
        <v>0</v>
      </c>
      <c r="E2039">
        <v>0</v>
      </c>
      <c r="F2039">
        <v>0</v>
      </c>
      <c r="G2039">
        <v>0</v>
      </c>
      <c r="H2039" s="45">
        <v>2283.1799999999998</v>
      </c>
      <c r="I2039" t="s">
        <v>15989</v>
      </c>
      <c r="J2039" t="s">
        <v>200</v>
      </c>
      <c r="K2039">
        <v>0</v>
      </c>
      <c r="L2039" s="83">
        <v>43222</v>
      </c>
      <c r="M2039">
        <v>0</v>
      </c>
      <c r="N2039">
        <v>876030107</v>
      </c>
      <c r="O2039" t="s">
        <v>13855</v>
      </c>
    </row>
    <row r="2040" spans="1:15" x14ac:dyDescent="0.2">
      <c r="A2040" t="s">
        <v>16476</v>
      </c>
      <c r="B2040" t="s">
        <v>833</v>
      </c>
      <c r="C2040">
        <v>75.215000000000003</v>
      </c>
      <c r="D2040">
        <v>0</v>
      </c>
      <c r="E2040">
        <v>0</v>
      </c>
      <c r="F2040">
        <v>0</v>
      </c>
      <c r="G2040">
        <v>0</v>
      </c>
      <c r="H2040" s="45">
        <v>3102.46</v>
      </c>
      <c r="I2040" t="s">
        <v>15989</v>
      </c>
      <c r="J2040" t="s">
        <v>200</v>
      </c>
      <c r="K2040">
        <v>0</v>
      </c>
      <c r="L2040" s="83">
        <v>43222</v>
      </c>
      <c r="M2040">
        <v>0</v>
      </c>
      <c r="N2040" t="s">
        <v>968</v>
      </c>
      <c r="O2040" t="s">
        <v>1354</v>
      </c>
    </row>
    <row r="2041" spans="1:15" x14ac:dyDescent="0.2">
      <c r="A2041" t="s">
        <v>16477</v>
      </c>
      <c r="B2041" t="s">
        <v>6599</v>
      </c>
      <c r="C2041">
        <v>21.754999999999999</v>
      </c>
      <c r="D2041">
        <v>0</v>
      </c>
      <c r="E2041">
        <v>0</v>
      </c>
      <c r="F2041">
        <v>0</v>
      </c>
      <c r="G2041">
        <v>0</v>
      </c>
      <c r="H2041" s="45">
        <v>45870.06</v>
      </c>
      <c r="I2041" t="s">
        <v>15989</v>
      </c>
      <c r="J2041" t="s">
        <v>190</v>
      </c>
      <c r="K2041">
        <v>0</v>
      </c>
      <c r="L2041" s="83">
        <v>43222</v>
      </c>
      <c r="M2041">
        <v>0</v>
      </c>
      <c r="N2041">
        <v>747301109</v>
      </c>
      <c r="O2041" t="s">
        <v>6717</v>
      </c>
    </row>
    <row r="2042" spans="1:15" x14ac:dyDescent="0.2">
      <c r="A2042" t="s">
        <v>16478</v>
      </c>
      <c r="B2042" t="s">
        <v>1306</v>
      </c>
      <c r="C2042">
        <v>85.15</v>
      </c>
      <c r="D2042">
        <v>0</v>
      </c>
      <c r="E2042">
        <v>0</v>
      </c>
      <c r="F2042">
        <v>0</v>
      </c>
      <c r="G2042">
        <v>0</v>
      </c>
      <c r="H2042" s="45">
        <v>-6242.71</v>
      </c>
      <c r="I2042" t="s">
        <v>15989</v>
      </c>
      <c r="J2042" t="s">
        <v>164</v>
      </c>
      <c r="K2042">
        <v>0</v>
      </c>
      <c r="L2042" s="83">
        <v>43222</v>
      </c>
      <c r="M2042">
        <v>0</v>
      </c>
      <c r="N2042" t="s">
        <v>1522</v>
      </c>
      <c r="O2042" t="s">
        <v>1523</v>
      </c>
    </row>
    <row r="2043" spans="1:15" x14ac:dyDescent="0.2">
      <c r="A2043" t="s">
        <v>16479</v>
      </c>
      <c r="B2043" t="s">
        <v>99</v>
      </c>
      <c r="C2043">
        <v>68.17</v>
      </c>
      <c r="D2043">
        <v>0</v>
      </c>
      <c r="E2043">
        <v>0</v>
      </c>
      <c r="F2043">
        <v>0</v>
      </c>
      <c r="G2043">
        <v>0</v>
      </c>
      <c r="H2043">
        <v>-104.07</v>
      </c>
      <c r="I2043" t="s">
        <v>15989</v>
      </c>
      <c r="J2043" t="s">
        <v>164</v>
      </c>
      <c r="K2043">
        <v>0</v>
      </c>
      <c r="L2043" s="83">
        <v>43222</v>
      </c>
      <c r="M2043">
        <v>0</v>
      </c>
      <c r="N2043">
        <v>727493108</v>
      </c>
      <c r="O2043">
        <v>2692030</v>
      </c>
    </row>
    <row r="2044" spans="1:15" x14ac:dyDescent="0.2">
      <c r="A2044" t="s">
        <v>16480</v>
      </c>
      <c r="B2044" t="s">
        <v>15137</v>
      </c>
      <c r="C2044">
        <v>23.55</v>
      </c>
      <c r="D2044">
        <v>0</v>
      </c>
      <c r="E2044">
        <v>0</v>
      </c>
      <c r="F2044">
        <v>0</v>
      </c>
      <c r="G2044">
        <v>0</v>
      </c>
      <c r="H2044" s="45">
        <v>1828.66</v>
      </c>
      <c r="I2044" t="s">
        <v>15989</v>
      </c>
      <c r="J2044" t="s">
        <v>190</v>
      </c>
      <c r="K2044">
        <v>0</v>
      </c>
      <c r="L2044" s="83">
        <v>43222</v>
      </c>
      <c r="M2044">
        <v>0</v>
      </c>
      <c r="N2044" t="s">
        <v>15181</v>
      </c>
      <c r="O2044" t="s">
        <v>15182</v>
      </c>
    </row>
    <row r="2045" spans="1:15" x14ac:dyDescent="0.2">
      <c r="A2045" t="s">
        <v>16481</v>
      </c>
      <c r="B2045" t="s">
        <v>855</v>
      </c>
      <c r="C2045">
        <v>79.42</v>
      </c>
      <c r="D2045">
        <v>0</v>
      </c>
      <c r="E2045">
        <v>0</v>
      </c>
      <c r="F2045">
        <v>0</v>
      </c>
      <c r="G2045">
        <v>0</v>
      </c>
      <c r="H2045" s="45">
        <v>2817.02</v>
      </c>
      <c r="I2045" t="s">
        <v>15989</v>
      </c>
      <c r="J2045" t="s">
        <v>200</v>
      </c>
      <c r="K2045">
        <v>0</v>
      </c>
      <c r="L2045" s="83">
        <v>43222</v>
      </c>
      <c r="M2045">
        <v>0</v>
      </c>
      <c r="N2045">
        <v>626755102</v>
      </c>
      <c r="O2045" t="s">
        <v>1837</v>
      </c>
    </row>
    <row r="2046" spans="1:15" x14ac:dyDescent="0.2">
      <c r="A2046" t="s">
        <v>16482</v>
      </c>
      <c r="B2046" t="s">
        <v>10093</v>
      </c>
      <c r="C2046">
        <v>19.010000000000002</v>
      </c>
      <c r="D2046">
        <v>0</v>
      </c>
      <c r="E2046">
        <v>0</v>
      </c>
      <c r="F2046">
        <v>0</v>
      </c>
      <c r="G2046">
        <v>0</v>
      </c>
      <c r="H2046" s="45">
        <v>10140.629999999999</v>
      </c>
      <c r="I2046" t="s">
        <v>15989</v>
      </c>
      <c r="J2046" t="s">
        <v>200</v>
      </c>
      <c r="K2046">
        <v>0</v>
      </c>
      <c r="L2046" s="83">
        <v>43222</v>
      </c>
      <c r="M2046">
        <v>0</v>
      </c>
      <c r="N2046" t="s">
        <v>10134</v>
      </c>
      <c r="O2046" t="s">
        <v>10135</v>
      </c>
    </row>
    <row r="2047" spans="1:15" x14ac:dyDescent="0.2">
      <c r="A2047" t="s">
        <v>16483</v>
      </c>
      <c r="B2047" t="s">
        <v>2681</v>
      </c>
      <c r="C2047">
        <v>22.75</v>
      </c>
      <c r="D2047">
        <v>0</v>
      </c>
      <c r="E2047">
        <v>0</v>
      </c>
      <c r="F2047">
        <v>0</v>
      </c>
      <c r="G2047">
        <v>0</v>
      </c>
      <c r="H2047" s="45">
        <v>-3212.15</v>
      </c>
      <c r="I2047" t="s">
        <v>15989</v>
      </c>
      <c r="J2047" t="s">
        <v>200</v>
      </c>
      <c r="K2047">
        <v>0</v>
      </c>
      <c r="L2047" s="83">
        <v>43222</v>
      </c>
      <c r="M2047">
        <v>0</v>
      </c>
      <c r="N2047" s="84">
        <v>4.5245E+113</v>
      </c>
      <c r="O2047">
        <v>2473859</v>
      </c>
    </row>
    <row r="2048" spans="1:15" x14ac:dyDescent="0.2">
      <c r="A2048" t="s">
        <v>16484</v>
      </c>
      <c r="B2048" t="s">
        <v>4000</v>
      </c>
      <c r="C2048">
        <v>18.12</v>
      </c>
      <c r="D2048">
        <v>0</v>
      </c>
      <c r="E2048">
        <v>0</v>
      </c>
      <c r="F2048">
        <v>0</v>
      </c>
      <c r="G2048">
        <v>0</v>
      </c>
      <c r="H2048" s="45">
        <v>-2504.09</v>
      </c>
      <c r="I2048" t="s">
        <v>15989</v>
      </c>
      <c r="J2048" t="s">
        <v>200</v>
      </c>
      <c r="K2048">
        <v>0</v>
      </c>
      <c r="L2048" s="83">
        <v>43222</v>
      </c>
      <c r="M2048">
        <v>0</v>
      </c>
      <c r="N2048">
        <v>410345102</v>
      </c>
      <c r="O2048" t="s">
        <v>4031</v>
      </c>
    </row>
    <row r="2049" spans="1:15" x14ac:dyDescent="0.2">
      <c r="A2049" t="s">
        <v>16485</v>
      </c>
      <c r="B2049" t="s">
        <v>11276</v>
      </c>
      <c r="C2049">
        <v>43.034999999999997</v>
      </c>
      <c r="D2049">
        <v>0</v>
      </c>
      <c r="E2049">
        <v>0</v>
      </c>
      <c r="F2049">
        <v>0</v>
      </c>
      <c r="G2049">
        <v>0</v>
      </c>
      <c r="H2049" s="45">
        <v>8188.83</v>
      </c>
      <c r="I2049" t="s">
        <v>15989</v>
      </c>
      <c r="J2049" t="s">
        <v>164</v>
      </c>
      <c r="K2049">
        <v>0</v>
      </c>
      <c r="L2049" s="83">
        <v>43222</v>
      </c>
      <c r="M2049">
        <v>0</v>
      </c>
      <c r="N2049">
        <v>338307101</v>
      </c>
      <c r="O2049" t="s">
        <v>11320</v>
      </c>
    </row>
    <row r="2050" spans="1:15" x14ac:dyDescent="0.2">
      <c r="A2050" t="s">
        <v>16486</v>
      </c>
      <c r="B2050" t="s">
        <v>3046</v>
      </c>
      <c r="C2050">
        <v>135.15</v>
      </c>
      <c r="D2050">
        <v>0</v>
      </c>
      <c r="E2050">
        <v>0</v>
      </c>
      <c r="F2050">
        <v>0</v>
      </c>
      <c r="G2050">
        <v>0</v>
      </c>
      <c r="H2050" s="45">
        <v>7309.39</v>
      </c>
      <c r="I2050" t="s">
        <v>15989</v>
      </c>
      <c r="J2050" t="s">
        <v>182</v>
      </c>
      <c r="K2050">
        <v>0</v>
      </c>
      <c r="L2050" s="83">
        <v>43222</v>
      </c>
      <c r="M2050">
        <v>0</v>
      </c>
      <c r="N2050" t="s">
        <v>3104</v>
      </c>
      <c r="O2050" t="s">
        <v>3105</v>
      </c>
    </row>
    <row r="2051" spans="1:15" x14ac:dyDescent="0.2">
      <c r="A2051" t="s">
        <v>16487</v>
      </c>
      <c r="B2051" t="s">
        <v>265</v>
      </c>
      <c r="C2051">
        <v>187.23</v>
      </c>
      <c r="D2051">
        <v>0</v>
      </c>
      <c r="E2051">
        <v>0</v>
      </c>
      <c r="F2051">
        <v>0</v>
      </c>
      <c r="G2051">
        <v>0</v>
      </c>
      <c r="H2051" s="45">
        <v>-11812.84</v>
      </c>
      <c r="I2051" t="s">
        <v>15989</v>
      </c>
      <c r="J2051" t="s">
        <v>164</v>
      </c>
      <c r="K2051">
        <v>0</v>
      </c>
      <c r="L2051" s="83">
        <v>43222</v>
      </c>
      <c r="M2051">
        <v>0</v>
      </c>
      <c r="N2051">
        <v>192479103</v>
      </c>
      <c r="O2051">
        <v>2208374</v>
      </c>
    </row>
    <row r="2052" spans="1:15" x14ac:dyDescent="0.2">
      <c r="A2052" t="s">
        <v>16488</v>
      </c>
      <c r="B2052" t="s">
        <v>3173</v>
      </c>
      <c r="C2052">
        <v>33.6</v>
      </c>
      <c r="D2052">
        <v>0</v>
      </c>
      <c r="E2052">
        <v>0</v>
      </c>
      <c r="F2052">
        <v>0</v>
      </c>
      <c r="G2052">
        <v>0</v>
      </c>
      <c r="H2052" s="45">
        <v>22119.09</v>
      </c>
      <c r="I2052" t="s">
        <v>15979</v>
      </c>
      <c r="J2052" t="s">
        <v>190</v>
      </c>
      <c r="K2052">
        <v>0</v>
      </c>
      <c r="L2052" s="83">
        <v>43222</v>
      </c>
      <c r="M2052">
        <v>0</v>
      </c>
      <c r="N2052">
        <v>360206</v>
      </c>
      <c r="O2052">
        <v>2268130</v>
      </c>
    </row>
    <row r="2053" spans="1:15" x14ac:dyDescent="0.2">
      <c r="A2053" t="s">
        <v>16489</v>
      </c>
      <c r="B2053" t="s">
        <v>5112</v>
      </c>
      <c r="C2053">
        <v>59.875</v>
      </c>
      <c r="D2053">
        <v>0</v>
      </c>
      <c r="E2053">
        <v>0</v>
      </c>
      <c r="F2053">
        <v>0</v>
      </c>
      <c r="G2053">
        <v>0</v>
      </c>
      <c r="H2053" s="45">
        <v>-18719.939999999999</v>
      </c>
      <c r="I2053" t="s">
        <v>15979</v>
      </c>
      <c r="J2053" t="s">
        <v>190</v>
      </c>
      <c r="K2053">
        <v>0</v>
      </c>
      <c r="L2053" s="83">
        <v>43222</v>
      </c>
      <c r="M2053">
        <v>0</v>
      </c>
      <c r="N2053">
        <v>49164205</v>
      </c>
      <c r="O2053" t="s">
        <v>5157</v>
      </c>
    </row>
    <row r="2054" spans="1:15" x14ac:dyDescent="0.2">
      <c r="A2054" t="s">
        <v>16490</v>
      </c>
      <c r="B2054" t="s">
        <v>3156</v>
      </c>
      <c r="C2054">
        <v>35</v>
      </c>
      <c r="D2054">
        <v>0</v>
      </c>
      <c r="E2054">
        <v>0</v>
      </c>
      <c r="F2054">
        <v>0</v>
      </c>
      <c r="G2054">
        <v>0</v>
      </c>
      <c r="H2054">
        <v>-785.38</v>
      </c>
      <c r="I2054" t="s">
        <v>15979</v>
      </c>
      <c r="J2054" t="s">
        <v>186</v>
      </c>
      <c r="K2054">
        <v>0</v>
      </c>
      <c r="L2054" s="83">
        <v>43222</v>
      </c>
      <c r="M2054">
        <v>0</v>
      </c>
      <c r="N2054" t="s">
        <v>177</v>
      </c>
      <c r="O2054" t="s">
        <v>3243</v>
      </c>
    </row>
    <row r="2055" spans="1:15" x14ac:dyDescent="0.2">
      <c r="A2055" t="s">
        <v>16491</v>
      </c>
      <c r="B2055" t="s">
        <v>7326</v>
      </c>
      <c r="C2055">
        <v>48.24</v>
      </c>
      <c r="D2055">
        <v>0</v>
      </c>
      <c r="E2055">
        <v>0</v>
      </c>
      <c r="F2055">
        <v>0</v>
      </c>
      <c r="G2055">
        <v>0</v>
      </c>
      <c r="H2055">
        <v>113.31</v>
      </c>
      <c r="I2055" t="s">
        <v>15979</v>
      </c>
      <c r="J2055" t="s">
        <v>164</v>
      </c>
      <c r="K2055">
        <v>0</v>
      </c>
      <c r="L2055" s="83">
        <v>43222</v>
      </c>
      <c r="M2055">
        <v>0</v>
      </c>
      <c r="N2055">
        <v>11642105</v>
      </c>
      <c r="O2055" t="s">
        <v>7334</v>
      </c>
    </row>
    <row r="2056" spans="1:15" x14ac:dyDescent="0.2">
      <c r="A2056" t="s">
        <v>16492</v>
      </c>
      <c r="B2056" t="s">
        <v>2231</v>
      </c>
      <c r="C2056">
        <v>25.2</v>
      </c>
      <c r="D2056">
        <v>0</v>
      </c>
      <c r="E2056">
        <v>0</v>
      </c>
      <c r="F2056">
        <v>0</v>
      </c>
      <c r="G2056">
        <v>0</v>
      </c>
      <c r="H2056" s="45">
        <v>15864.25</v>
      </c>
      <c r="I2056" t="s">
        <v>15979</v>
      </c>
      <c r="J2056" t="s">
        <v>169</v>
      </c>
      <c r="K2056">
        <v>0</v>
      </c>
      <c r="L2056" s="83">
        <v>43222</v>
      </c>
      <c r="M2056">
        <v>0</v>
      </c>
      <c r="N2056" t="s">
        <v>2246</v>
      </c>
      <c r="O2056">
        <v>2008121</v>
      </c>
    </row>
    <row r="2057" spans="1:15" x14ac:dyDescent="0.2">
      <c r="A2057" t="s">
        <v>16493</v>
      </c>
      <c r="B2057" t="s">
        <v>5104</v>
      </c>
      <c r="C2057">
        <v>245.05</v>
      </c>
      <c r="D2057">
        <v>0</v>
      </c>
      <c r="E2057">
        <v>0</v>
      </c>
      <c r="F2057">
        <v>0</v>
      </c>
      <c r="G2057">
        <v>0</v>
      </c>
      <c r="H2057" s="45">
        <v>-10927.65</v>
      </c>
      <c r="I2057" t="s">
        <v>15979</v>
      </c>
      <c r="J2057" t="s">
        <v>164</v>
      </c>
      <c r="K2057">
        <v>0</v>
      </c>
      <c r="L2057" s="83">
        <v>43222</v>
      </c>
      <c r="M2057">
        <v>0</v>
      </c>
      <c r="N2057">
        <v>40413106</v>
      </c>
      <c r="O2057" t="s">
        <v>5166</v>
      </c>
    </row>
    <row r="2058" spans="1:15" x14ac:dyDescent="0.2">
      <c r="A2058" t="s">
        <v>16494</v>
      </c>
      <c r="B2058" t="s">
        <v>90</v>
      </c>
      <c r="C2058">
        <v>68.260000000000005</v>
      </c>
      <c r="D2058">
        <v>0</v>
      </c>
      <c r="E2058">
        <v>0</v>
      </c>
      <c r="F2058">
        <v>0</v>
      </c>
      <c r="G2058">
        <v>0</v>
      </c>
      <c r="H2058">
        <v>-598.44000000000005</v>
      </c>
      <c r="I2058" t="s">
        <v>15989</v>
      </c>
      <c r="J2058" t="s">
        <v>182</v>
      </c>
      <c r="K2058">
        <v>0</v>
      </c>
      <c r="L2058" s="83">
        <v>43222</v>
      </c>
      <c r="M2058">
        <v>0</v>
      </c>
      <c r="N2058">
        <v>32511107</v>
      </c>
      <c r="O2058">
        <v>2032380</v>
      </c>
    </row>
    <row r="2059" spans="1:15" x14ac:dyDescent="0.2">
      <c r="A2059" t="s">
        <v>16495</v>
      </c>
      <c r="B2059" t="s">
        <v>1041</v>
      </c>
      <c r="C2059">
        <v>74.349999999999994</v>
      </c>
      <c r="D2059">
        <v>0</v>
      </c>
      <c r="E2059">
        <v>0</v>
      </c>
      <c r="F2059">
        <v>0</v>
      </c>
      <c r="G2059">
        <v>0</v>
      </c>
      <c r="H2059" s="45">
        <v>4100.37</v>
      </c>
      <c r="I2059" t="s">
        <v>15979</v>
      </c>
      <c r="J2059" t="s">
        <v>164</v>
      </c>
      <c r="K2059">
        <v>0</v>
      </c>
      <c r="L2059" s="83">
        <v>43222</v>
      </c>
      <c r="M2059">
        <v>0</v>
      </c>
      <c r="N2059">
        <v>42735100</v>
      </c>
      <c r="O2059">
        <v>2051404</v>
      </c>
    </row>
    <row r="2060" spans="1:15" x14ac:dyDescent="0.2">
      <c r="A2060" t="s">
        <v>16496</v>
      </c>
      <c r="B2060" t="s">
        <v>16472</v>
      </c>
      <c r="C2060">
        <v>73.64</v>
      </c>
      <c r="D2060">
        <v>0</v>
      </c>
      <c r="E2060">
        <v>0</v>
      </c>
      <c r="F2060">
        <v>0</v>
      </c>
      <c r="G2060">
        <v>0</v>
      </c>
      <c r="H2060" s="45">
        <v>3275.87</v>
      </c>
      <c r="I2060" t="s">
        <v>15989</v>
      </c>
      <c r="J2060" t="s">
        <v>190</v>
      </c>
      <c r="K2060">
        <v>0</v>
      </c>
      <c r="L2060" s="83">
        <v>43222</v>
      </c>
      <c r="M2060">
        <v>0</v>
      </c>
      <c r="N2060">
        <v>68463108</v>
      </c>
      <c r="O2060">
        <v>2082675</v>
      </c>
    </row>
    <row r="2061" spans="1:15" x14ac:dyDescent="0.2">
      <c r="A2061" t="s">
        <v>16497</v>
      </c>
      <c r="B2061" t="s">
        <v>2827</v>
      </c>
      <c r="C2061">
        <v>31.05</v>
      </c>
      <c r="D2061">
        <v>0</v>
      </c>
      <c r="E2061">
        <v>0</v>
      </c>
      <c r="F2061">
        <v>0</v>
      </c>
      <c r="G2061">
        <v>0</v>
      </c>
      <c r="H2061" s="45">
        <v>-29943.63</v>
      </c>
      <c r="I2061" t="s">
        <v>15979</v>
      </c>
      <c r="J2061" t="s">
        <v>235</v>
      </c>
      <c r="K2061">
        <v>0</v>
      </c>
      <c r="L2061" s="83">
        <v>43222</v>
      </c>
      <c r="M2061">
        <v>0</v>
      </c>
      <c r="N2061" t="s">
        <v>2916</v>
      </c>
      <c r="O2061" t="s">
        <v>2917</v>
      </c>
    </row>
    <row r="2062" spans="1:15" x14ac:dyDescent="0.2">
      <c r="A2062" t="s">
        <v>16498</v>
      </c>
      <c r="B2062" t="s">
        <v>3374</v>
      </c>
      <c r="C2062">
        <v>49.01</v>
      </c>
      <c r="D2062">
        <v>0</v>
      </c>
      <c r="E2062">
        <v>0</v>
      </c>
      <c r="F2062">
        <v>0</v>
      </c>
      <c r="G2062">
        <v>0</v>
      </c>
      <c r="H2062" s="45">
        <v>-3317.6</v>
      </c>
      <c r="I2062" t="s">
        <v>15979</v>
      </c>
      <c r="J2062" t="s">
        <v>200</v>
      </c>
      <c r="K2062">
        <v>0</v>
      </c>
      <c r="L2062" s="83">
        <v>43222</v>
      </c>
      <c r="M2062">
        <v>0</v>
      </c>
      <c r="N2062">
        <v>835898107</v>
      </c>
      <c r="O2062">
        <v>2822406</v>
      </c>
    </row>
    <row r="2063" spans="1:15" x14ac:dyDescent="0.2">
      <c r="A2063" t="s">
        <v>16499</v>
      </c>
      <c r="B2063" t="s">
        <v>2860</v>
      </c>
      <c r="C2063">
        <v>35.35</v>
      </c>
      <c r="D2063">
        <v>0</v>
      </c>
      <c r="E2063">
        <v>0</v>
      </c>
      <c r="F2063">
        <v>0</v>
      </c>
      <c r="G2063">
        <v>0</v>
      </c>
      <c r="H2063" s="45">
        <v>-16246.98</v>
      </c>
      <c r="I2063" t="s">
        <v>15979</v>
      </c>
      <c r="J2063" t="s">
        <v>164</v>
      </c>
      <c r="K2063">
        <v>0</v>
      </c>
      <c r="L2063" s="83">
        <v>43222</v>
      </c>
      <c r="M2063">
        <v>0</v>
      </c>
      <c r="N2063" t="s">
        <v>2919</v>
      </c>
      <c r="O2063" t="s">
        <v>2920</v>
      </c>
    </row>
    <row r="2064" spans="1:15" x14ac:dyDescent="0.2">
      <c r="A2064" t="s">
        <v>16500</v>
      </c>
      <c r="B2064" t="s">
        <v>5282</v>
      </c>
      <c r="C2064">
        <v>35.299999999999997</v>
      </c>
      <c r="D2064">
        <v>0</v>
      </c>
      <c r="E2064">
        <v>0</v>
      </c>
      <c r="F2064">
        <v>0</v>
      </c>
      <c r="G2064">
        <v>0</v>
      </c>
      <c r="H2064" s="45">
        <v>6213.55</v>
      </c>
      <c r="I2064" t="s">
        <v>15979</v>
      </c>
      <c r="J2064" t="s">
        <v>190</v>
      </c>
      <c r="K2064">
        <v>0</v>
      </c>
      <c r="L2064" s="83">
        <v>43222</v>
      </c>
      <c r="M2064">
        <v>0</v>
      </c>
      <c r="N2064" t="s">
        <v>5326</v>
      </c>
      <c r="O2064" t="s">
        <v>5327</v>
      </c>
    </row>
    <row r="2065" spans="1:15" x14ac:dyDescent="0.2">
      <c r="A2065" t="s">
        <v>16501</v>
      </c>
      <c r="B2065" t="s">
        <v>16473</v>
      </c>
      <c r="C2065">
        <v>38.674999999999997</v>
      </c>
      <c r="D2065">
        <v>0</v>
      </c>
      <c r="E2065">
        <v>0</v>
      </c>
      <c r="F2065">
        <v>0</v>
      </c>
      <c r="G2065">
        <v>0</v>
      </c>
      <c r="H2065" s="45">
        <v>12222.75</v>
      </c>
      <c r="I2065" t="s">
        <v>15979</v>
      </c>
      <c r="J2065" t="s">
        <v>190</v>
      </c>
      <c r="K2065">
        <v>0</v>
      </c>
      <c r="L2065" s="83">
        <v>43222</v>
      </c>
      <c r="M2065">
        <v>0</v>
      </c>
      <c r="N2065" t="s">
        <v>16502</v>
      </c>
      <c r="O2065" t="s">
        <v>16503</v>
      </c>
    </row>
    <row r="2066" spans="1:15" x14ac:dyDescent="0.2">
      <c r="A2066" t="s">
        <v>16504</v>
      </c>
      <c r="B2066" t="s">
        <v>4511</v>
      </c>
      <c r="C2066">
        <v>48.75</v>
      </c>
      <c r="D2066">
        <v>0</v>
      </c>
      <c r="E2066">
        <v>0</v>
      </c>
      <c r="F2066">
        <v>0</v>
      </c>
      <c r="G2066">
        <v>0</v>
      </c>
      <c r="H2066" s="45">
        <v>17041.169999999998</v>
      </c>
      <c r="I2066" t="s">
        <v>15979</v>
      </c>
      <c r="J2066" t="s">
        <v>169</v>
      </c>
      <c r="K2066">
        <v>0</v>
      </c>
      <c r="L2066" s="83">
        <v>43222</v>
      </c>
      <c r="M2066">
        <v>0</v>
      </c>
      <c r="N2066">
        <v>132011107</v>
      </c>
      <c r="O2066">
        <v>2165811</v>
      </c>
    </row>
    <row r="2067" spans="1:15" x14ac:dyDescent="0.2">
      <c r="A2067" t="s">
        <v>16505</v>
      </c>
      <c r="B2067" t="s">
        <v>2467</v>
      </c>
      <c r="C2067">
        <v>38.049999999999997</v>
      </c>
      <c r="D2067">
        <v>0</v>
      </c>
      <c r="E2067">
        <v>0</v>
      </c>
      <c r="F2067">
        <v>0</v>
      </c>
      <c r="G2067">
        <v>0</v>
      </c>
      <c r="H2067" s="45">
        <v>1570.35</v>
      </c>
      <c r="I2067" t="s">
        <v>15979</v>
      </c>
      <c r="J2067" t="s">
        <v>190</v>
      </c>
      <c r="K2067">
        <v>0</v>
      </c>
      <c r="L2067" s="83">
        <v>43222</v>
      </c>
      <c r="M2067">
        <v>0</v>
      </c>
      <c r="N2067">
        <v>211171103</v>
      </c>
      <c r="O2067" t="s">
        <v>2517</v>
      </c>
    </row>
    <row r="2068" spans="1:15" x14ac:dyDescent="0.2">
      <c r="A2068" t="s">
        <v>16506</v>
      </c>
      <c r="B2068" t="s">
        <v>8620</v>
      </c>
      <c r="C2068">
        <v>47.04</v>
      </c>
      <c r="D2068">
        <v>0</v>
      </c>
      <c r="E2068">
        <v>0</v>
      </c>
      <c r="F2068">
        <v>0</v>
      </c>
      <c r="G2068">
        <v>0</v>
      </c>
      <c r="H2068" s="45">
        <v>5650.1</v>
      </c>
      <c r="I2068" t="s">
        <v>15979</v>
      </c>
      <c r="J2068" t="s">
        <v>188</v>
      </c>
      <c r="K2068">
        <v>0</v>
      </c>
      <c r="L2068" s="83">
        <v>43222</v>
      </c>
      <c r="M2068">
        <v>0</v>
      </c>
      <c r="N2068">
        <v>163851108</v>
      </c>
      <c r="O2068" t="s">
        <v>8630</v>
      </c>
    </row>
    <row r="2069" spans="1:15" x14ac:dyDescent="0.2">
      <c r="A2069" t="s">
        <v>16507</v>
      </c>
      <c r="B2069" t="s">
        <v>12519</v>
      </c>
      <c r="C2069">
        <v>14.76</v>
      </c>
      <c r="D2069">
        <v>0</v>
      </c>
      <c r="E2069">
        <v>0</v>
      </c>
      <c r="F2069">
        <v>0</v>
      </c>
      <c r="G2069">
        <v>0</v>
      </c>
      <c r="H2069" s="45">
        <v>43037.57</v>
      </c>
      <c r="I2069" t="s">
        <v>15979</v>
      </c>
      <c r="J2069" t="s">
        <v>188</v>
      </c>
      <c r="K2069">
        <v>0</v>
      </c>
      <c r="L2069" s="83">
        <v>43222</v>
      </c>
      <c r="M2069">
        <v>0</v>
      </c>
      <c r="N2069">
        <v>156431108</v>
      </c>
      <c r="O2069">
        <v>2186254</v>
      </c>
    </row>
    <row r="2070" spans="1:15" x14ac:dyDescent="0.2">
      <c r="A2070" t="s">
        <v>16508</v>
      </c>
      <c r="B2070" t="s">
        <v>1342</v>
      </c>
      <c r="C2070">
        <v>31.53</v>
      </c>
      <c r="D2070">
        <v>0</v>
      </c>
      <c r="E2070">
        <v>0</v>
      </c>
      <c r="F2070">
        <v>0</v>
      </c>
      <c r="G2070">
        <v>0</v>
      </c>
      <c r="H2070" s="45">
        <v>-1221.01</v>
      </c>
      <c r="I2070" t="s">
        <v>15979</v>
      </c>
      <c r="J2070" t="s">
        <v>190</v>
      </c>
      <c r="K2070">
        <v>0</v>
      </c>
      <c r="L2070" s="83">
        <v>43222</v>
      </c>
      <c r="M2070">
        <v>0</v>
      </c>
      <c r="N2070">
        <v>194014106</v>
      </c>
      <c r="O2070" t="s">
        <v>1478</v>
      </c>
    </row>
    <row r="2071" spans="1:15" x14ac:dyDescent="0.2">
      <c r="A2071" t="s">
        <v>16509</v>
      </c>
      <c r="B2071" t="s">
        <v>10506</v>
      </c>
      <c r="C2071">
        <v>19.73</v>
      </c>
      <c r="D2071">
        <v>0</v>
      </c>
      <c r="E2071">
        <v>0</v>
      </c>
      <c r="F2071">
        <v>0</v>
      </c>
      <c r="G2071">
        <v>0</v>
      </c>
      <c r="H2071" s="45">
        <v>-23278.19</v>
      </c>
      <c r="I2071" t="s">
        <v>15979</v>
      </c>
      <c r="J2071" t="s">
        <v>169</v>
      </c>
      <c r="K2071">
        <v>0</v>
      </c>
      <c r="L2071" s="83">
        <v>43222</v>
      </c>
      <c r="M2071">
        <v>0</v>
      </c>
      <c r="N2071">
        <v>206022105</v>
      </c>
      <c r="O2071" t="s">
        <v>10513</v>
      </c>
    </row>
    <row r="2072" spans="1:15" x14ac:dyDescent="0.2">
      <c r="A2072" t="s">
        <v>16510</v>
      </c>
      <c r="B2072" t="s">
        <v>2601</v>
      </c>
      <c r="C2072">
        <v>31.88</v>
      </c>
      <c r="D2072">
        <v>0</v>
      </c>
      <c r="E2072">
        <v>0</v>
      </c>
      <c r="F2072">
        <v>0</v>
      </c>
      <c r="G2072">
        <v>0</v>
      </c>
      <c r="H2072" s="45">
        <v>6274.78</v>
      </c>
      <c r="I2072" t="s">
        <v>15989</v>
      </c>
      <c r="J2072" t="s">
        <v>164</v>
      </c>
      <c r="K2072">
        <v>0</v>
      </c>
      <c r="L2072" s="83">
        <v>43222</v>
      </c>
      <c r="M2072">
        <v>0</v>
      </c>
      <c r="N2072" t="s">
        <v>2623</v>
      </c>
      <c r="O2072" t="s">
        <v>2624</v>
      </c>
    </row>
    <row r="2073" spans="1:15" x14ac:dyDescent="0.2">
      <c r="A2073" t="s">
        <v>16511</v>
      </c>
      <c r="B2073" t="s">
        <v>1783</v>
      </c>
      <c r="C2073">
        <v>27.2</v>
      </c>
      <c r="D2073">
        <v>0</v>
      </c>
      <c r="E2073">
        <v>0</v>
      </c>
      <c r="F2073">
        <v>0</v>
      </c>
      <c r="G2073">
        <v>0</v>
      </c>
      <c r="H2073" s="45">
        <v>1086.77</v>
      </c>
      <c r="I2073" t="s">
        <v>15989</v>
      </c>
      <c r="J2073" t="s">
        <v>164</v>
      </c>
      <c r="K2073">
        <v>0</v>
      </c>
      <c r="L2073" s="83">
        <v>43222</v>
      </c>
      <c r="M2073">
        <v>0</v>
      </c>
      <c r="N2073">
        <v>225223304</v>
      </c>
      <c r="O2073" t="s">
        <v>1884</v>
      </c>
    </row>
    <row r="2074" spans="1:15" x14ac:dyDescent="0.2">
      <c r="A2074" t="s">
        <v>16512</v>
      </c>
      <c r="B2074" t="s">
        <v>9976</v>
      </c>
      <c r="C2074">
        <v>35.79</v>
      </c>
      <c r="D2074">
        <v>0</v>
      </c>
      <c r="E2074">
        <v>0</v>
      </c>
      <c r="F2074">
        <v>0</v>
      </c>
      <c r="G2074">
        <v>0</v>
      </c>
      <c r="H2074" s="45">
        <v>-68958.94</v>
      </c>
      <c r="I2074" t="s">
        <v>15979</v>
      </c>
      <c r="J2074" t="s">
        <v>182</v>
      </c>
      <c r="K2074">
        <v>0</v>
      </c>
      <c r="L2074" s="83">
        <v>43222</v>
      </c>
      <c r="M2074">
        <v>0</v>
      </c>
      <c r="N2074" t="s">
        <v>9993</v>
      </c>
      <c r="O2074" t="s">
        <v>9994</v>
      </c>
    </row>
    <row r="2075" spans="1:15" x14ac:dyDescent="0.2">
      <c r="A2075" t="s">
        <v>16513</v>
      </c>
      <c r="B2075" t="s">
        <v>1570</v>
      </c>
      <c r="C2075">
        <v>40.659999999999997</v>
      </c>
      <c r="D2075">
        <v>0</v>
      </c>
      <c r="E2075">
        <v>0</v>
      </c>
      <c r="F2075">
        <v>0</v>
      </c>
      <c r="G2075">
        <v>0</v>
      </c>
      <c r="H2075" s="45">
        <v>1919.55</v>
      </c>
      <c r="I2075" t="s">
        <v>15989</v>
      </c>
      <c r="J2075" t="s">
        <v>169</v>
      </c>
      <c r="K2075">
        <v>0</v>
      </c>
      <c r="L2075" s="83">
        <v>43222</v>
      </c>
      <c r="M2075">
        <v>0</v>
      </c>
      <c r="N2075">
        <v>148806102</v>
      </c>
      <c r="O2075" t="s">
        <v>1612</v>
      </c>
    </row>
    <row r="2076" spans="1:15" x14ac:dyDescent="0.2">
      <c r="A2076" t="s">
        <v>16514</v>
      </c>
      <c r="B2076" t="s">
        <v>11354</v>
      </c>
      <c r="C2076">
        <v>23.21</v>
      </c>
      <c r="D2076">
        <v>0</v>
      </c>
      <c r="E2076">
        <v>0</v>
      </c>
      <c r="F2076">
        <v>0</v>
      </c>
      <c r="G2076">
        <v>0</v>
      </c>
      <c r="H2076" s="45">
        <v>-41287.410000000003</v>
      </c>
      <c r="I2076" t="s">
        <v>15979</v>
      </c>
      <c r="J2076" t="s">
        <v>164</v>
      </c>
      <c r="K2076">
        <v>0</v>
      </c>
      <c r="L2076" s="83">
        <v>43222</v>
      </c>
      <c r="M2076">
        <v>0</v>
      </c>
      <c r="N2076" t="s">
        <v>11418</v>
      </c>
      <c r="O2076" t="s">
        <v>11419</v>
      </c>
    </row>
    <row r="2077" spans="1:15" x14ac:dyDescent="0.2">
      <c r="A2077" t="s">
        <v>16515</v>
      </c>
      <c r="B2077" t="s">
        <v>1811</v>
      </c>
      <c r="C2077">
        <v>69.02</v>
      </c>
      <c r="D2077">
        <v>0</v>
      </c>
      <c r="E2077">
        <v>0</v>
      </c>
      <c r="F2077">
        <v>0</v>
      </c>
      <c r="G2077">
        <v>0</v>
      </c>
      <c r="H2077" s="45">
        <v>5483.51</v>
      </c>
      <c r="I2077" t="s">
        <v>15979</v>
      </c>
      <c r="J2077" t="s">
        <v>164</v>
      </c>
      <c r="K2077">
        <v>0</v>
      </c>
      <c r="L2077" s="83">
        <v>43222</v>
      </c>
      <c r="M2077">
        <v>0</v>
      </c>
      <c r="N2077" t="s">
        <v>177</v>
      </c>
      <c r="O2077" t="s">
        <v>1887</v>
      </c>
    </row>
    <row r="2078" spans="1:15" x14ac:dyDescent="0.2">
      <c r="A2078" t="s">
        <v>16516</v>
      </c>
      <c r="B2078" t="s">
        <v>16471</v>
      </c>
      <c r="C2078">
        <v>14.55</v>
      </c>
      <c r="D2078">
        <v>0</v>
      </c>
      <c r="E2078">
        <v>0</v>
      </c>
      <c r="F2078">
        <v>0</v>
      </c>
      <c r="G2078">
        <v>0</v>
      </c>
      <c r="H2078" s="45">
        <v>-2003.06</v>
      </c>
      <c r="I2078" t="s">
        <v>15989</v>
      </c>
      <c r="J2078" t="s">
        <v>200</v>
      </c>
      <c r="K2078">
        <v>0</v>
      </c>
      <c r="L2078" s="83">
        <v>43222</v>
      </c>
      <c r="M2078">
        <v>0</v>
      </c>
      <c r="N2078" t="s">
        <v>16517</v>
      </c>
      <c r="O2078">
        <v>2250580</v>
      </c>
    </row>
    <row r="2079" spans="1:15" x14ac:dyDescent="0.2">
      <c r="A2079" t="s">
        <v>16518</v>
      </c>
      <c r="B2079" t="s">
        <v>1792</v>
      </c>
      <c r="C2079">
        <v>66.38</v>
      </c>
      <c r="D2079">
        <v>0</v>
      </c>
      <c r="E2079">
        <v>0</v>
      </c>
      <c r="F2079">
        <v>0</v>
      </c>
      <c r="G2079">
        <v>0</v>
      </c>
      <c r="H2079" s="45">
        <v>-8852.27</v>
      </c>
      <c r="I2079" t="s">
        <v>15979</v>
      </c>
      <c r="J2079" t="s">
        <v>169</v>
      </c>
      <c r="K2079">
        <v>0</v>
      </c>
      <c r="L2079" s="83">
        <v>43222</v>
      </c>
      <c r="M2079">
        <v>0</v>
      </c>
      <c r="N2079" t="s">
        <v>1890</v>
      </c>
      <c r="O2079">
        <v>2898087</v>
      </c>
    </row>
    <row r="2080" spans="1:15" x14ac:dyDescent="0.2">
      <c r="A2080" t="s">
        <v>16519</v>
      </c>
      <c r="B2080" t="s">
        <v>2323</v>
      </c>
      <c r="C2080">
        <v>43.05</v>
      </c>
      <c r="D2080">
        <v>0</v>
      </c>
      <c r="E2080">
        <v>0</v>
      </c>
      <c r="F2080">
        <v>0</v>
      </c>
      <c r="G2080">
        <v>0</v>
      </c>
      <c r="H2080" s="45">
        <v>9242.2199999999993</v>
      </c>
      <c r="I2080" t="s">
        <v>15989</v>
      </c>
      <c r="J2080" t="s">
        <v>182</v>
      </c>
      <c r="K2080">
        <v>0</v>
      </c>
      <c r="L2080" s="83">
        <v>43222</v>
      </c>
      <c r="M2080">
        <v>0</v>
      </c>
      <c r="N2080" t="s">
        <v>2347</v>
      </c>
      <c r="O2080">
        <v>2480677</v>
      </c>
    </row>
    <row r="2081" spans="1:15" x14ac:dyDescent="0.2">
      <c r="A2081" t="s">
        <v>16520</v>
      </c>
      <c r="B2081" t="s">
        <v>622</v>
      </c>
      <c r="C2081">
        <v>43.13</v>
      </c>
      <c r="D2081">
        <v>0</v>
      </c>
      <c r="E2081">
        <v>0</v>
      </c>
      <c r="F2081">
        <v>0</v>
      </c>
      <c r="G2081">
        <v>0</v>
      </c>
      <c r="H2081" s="45">
        <v>-2996.94</v>
      </c>
      <c r="I2081" t="s">
        <v>15989</v>
      </c>
      <c r="J2081" t="s">
        <v>200</v>
      </c>
      <c r="K2081">
        <v>0</v>
      </c>
      <c r="L2081" s="83">
        <v>43222</v>
      </c>
      <c r="M2081">
        <v>0</v>
      </c>
      <c r="N2081">
        <v>109641100</v>
      </c>
      <c r="O2081">
        <v>2193544</v>
      </c>
    </row>
    <row r="2082" spans="1:15" x14ac:dyDescent="0.2">
      <c r="A2082" t="s">
        <v>16521</v>
      </c>
      <c r="B2082" t="s">
        <v>1088</v>
      </c>
      <c r="C2082">
        <v>43.12</v>
      </c>
      <c r="D2082">
        <v>0</v>
      </c>
      <c r="E2082">
        <v>0</v>
      </c>
      <c r="F2082">
        <v>0</v>
      </c>
      <c r="G2082">
        <v>0</v>
      </c>
      <c r="H2082" s="45">
        <v>4477.09</v>
      </c>
      <c r="I2082" t="s">
        <v>15979</v>
      </c>
      <c r="J2082" t="s">
        <v>235</v>
      </c>
      <c r="K2082">
        <v>0</v>
      </c>
      <c r="L2082" s="83">
        <v>43222</v>
      </c>
      <c r="M2082">
        <v>0</v>
      </c>
      <c r="N2082" t="s">
        <v>1403</v>
      </c>
      <c r="O2082" t="s">
        <v>1404</v>
      </c>
    </row>
    <row r="2083" spans="1:15" x14ac:dyDescent="0.2">
      <c r="A2083" t="s">
        <v>16522</v>
      </c>
      <c r="B2083" t="s">
        <v>9488</v>
      </c>
      <c r="C2083">
        <v>85.55</v>
      </c>
      <c r="D2083">
        <v>0</v>
      </c>
      <c r="E2083">
        <v>0</v>
      </c>
      <c r="F2083">
        <v>0</v>
      </c>
      <c r="G2083">
        <v>0</v>
      </c>
      <c r="H2083" s="45">
        <v>3744.19</v>
      </c>
      <c r="I2083" t="s">
        <v>15979</v>
      </c>
      <c r="J2083" t="s">
        <v>190</v>
      </c>
      <c r="K2083">
        <v>0</v>
      </c>
      <c r="L2083" s="83">
        <v>43222</v>
      </c>
      <c r="M2083">
        <v>0</v>
      </c>
      <c r="N2083">
        <v>297425100</v>
      </c>
      <c r="O2083">
        <v>2322047</v>
      </c>
    </row>
    <row r="2084" spans="1:15" x14ac:dyDescent="0.2">
      <c r="A2084" t="s">
        <v>16523</v>
      </c>
      <c r="B2084" t="s">
        <v>1031</v>
      </c>
      <c r="C2084">
        <v>200.04</v>
      </c>
      <c r="D2084">
        <v>0</v>
      </c>
      <c r="E2084">
        <v>0</v>
      </c>
      <c r="F2084">
        <v>0</v>
      </c>
      <c r="G2084">
        <v>0</v>
      </c>
      <c r="H2084" s="45">
        <v>-5390.63</v>
      </c>
      <c r="I2084" t="s">
        <v>15979</v>
      </c>
      <c r="J2084" t="s">
        <v>164</v>
      </c>
      <c r="K2084">
        <v>0</v>
      </c>
      <c r="L2084" s="83">
        <v>43222</v>
      </c>
      <c r="M2084">
        <v>0</v>
      </c>
      <c r="N2084">
        <v>339041105</v>
      </c>
      <c r="O2084" t="s">
        <v>1449</v>
      </c>
    </row>
    <row r="2085" spans="1:15" x14ac:dyDescent="0.2">
      <c r="A2085" t="s">
        <v>16524</v>
      </c>
      <c r="B2085" t="s">
        <v>3927</v>
      </c>
      <c r="C2085">
        <v>32.950000000000003</v>
      </c>
      <c r="D2085">
        <v>0</v>
      </c>
      <c r="E2085">
        <v>0</v>
      </c>
      <c r="F2085">
        <v>0</v>
      </c>
      <c r="G2085">
        <v>0</v>
      </c>
      <c r="H2085" s="45">
        <v>-21827.24</v>
      </c>
      <c r="I2085" t="s">
        <v>15979</v>
      </c>
      <c r="J2085" t="s">
        <v>186</v>
      </c>
      <c r="K2085">
        <v>0</v>
      </c>
      <c r="L2085" s="83">
        <v>43222</v>
      </c>
      <c r="M2085">
        <v>0</v>
      </c>
      <c r="N2085">
        <v>395259104</v>
      </c>
      <c r="O2085" t="s">
        <v>3960</v>
      </c>
    </row>
    <row r="2086" spans="1:15" x14ac:dyDescent="0.2">
      <c r="A2086" t="s">
        <v>16525</v>
      </c>
      <c r="B2086" t="s">
        <v>1030</v>
      </c>
      <c r="C2086">
        <v>121.89</v>
      </c>
      <c r="D2086">
        <v>0</v>
      </c>
      <c r="E2086">
        <v>0</v>
      </c>
      <c r="F2086">
        <v>0</v>
      </c>
      <c r="G2086">
        <v>0</v>
      </c>
      <c r="H2086" s="45">
        <v>-4219.38</v>
      </c>
      <c r="I2086" t="s">
        <v>15989</v>
      </c>
      <c r="J2086" t="s">
        <v>164</v>
      </c>
      <c r="K2086">
        <v>0</v>
      </c>
      <c r="L2086" s="83">
        <v>43222</v>
      </c>
      <c r="M2086">
        <v>0</v>
      </c>
      <c r="N2086">
        <v>400110102</v>
      </c>
      <c r="O2086" t="s">
        <v>1447</v>
      </c>
    </row>
    <row r="2087" spans="1:15" x14ac:dyDescent="0.2">
      <c r="A2087" t="s">
        <v>16526</v>
      </c>
      <c r="B2087" t="s">
        <v>3409</v>
      </c>
      <c r="C2087">
        <v>130.76499999999999</v>
      </c>
      <c r="D2087">
        <v>0</v>
      </c>
      <c r="E2087">
        <v>0</v>
      </c>
      <c r="F2087">
        <v>0</v>
      </c>
      <c r="G2087">
        <v>0</v>
      </c>
      <c r="H2087">
        <v>118.99</v>
      </c>
      <c r="I2087" t="s">
        <v>15989</v>
      </c>
      <c r="J2087" t="s">
        <v>8017</v>
      </c>
      <c r="K2087">
        <v>0</v>
      </c>
      <c r="L2087" s="83">
        <v>43222</v>
      </c>
      <c r="M2087">
        <v>0</v>
      </c>
      <c r="N2087" t="s">
        <v>3440</v>
      </c>
      <c r="O2087" t="s">
        <v>3441</v>
      </c>
    </row>
    <row r="2088" spans="1:15" x14ac:dyDescent="0.2">
      <c r="A2088" t="s">
        <v>16527</v>
      </c>
      <c r="B2088" t="s">
        <v>5401</v>
      </c>
      <c r="C2088">
        <v>240.54</v>
      </c>
      <c r="D2088">
        <v>0</v>
      </c>
      <c r="E2088">
        <v>0</v>
      </c>
      <c r="F2088">
        <v>0</v>
      </c>
      <c r="G2088">
        <v>0</v>
      </c>
      <c r="H2088" s="45">
        <v>26503.47</v>
      </c>
      <c r="I2088" t="s">
        <v>15979</v>
      </c>
      <c r="J2088" t="s">
        <v>190</v>
      </c>
      <c r="K2088">
        <v>0</v>
      </c>
      <c r="L2088" s="83">
        <v>43222</v>
      </c>
      <c r="M2088">
        <v>0</v>
      </c>
      <c r="N2088">
        <v>446413106</v>
      </c>
      <c r="O2088" t="s">
        <v>5483</v>
      </c>
    </row>
    <row r="2089" spans="1:15" x14ac:dyDescent="0.2">
      <c r="A2089" t="s">
        <v>16528</v>
      </c>
      <c r="B2089" t="s">
        <v>8732</v>
      </c>
      <c r="C2089">
        <v>33.520000000000003</v>
      </c>
      <c r="D2089">
        <v>0</v>
      </c>
      <c r="E2089">
        <v>0</v>
      </c>
      <c r="F2089">
        <v>0</v>
      </c>
      <c r="G2089">
        <v>0</v>
      </c>
      <c r="H2089" s="45">
        <v>4142.68</v>
      </c>
      <c r="I2089" t="s">
        <v>15979</v>
      </c>
      <c r="J2089" t="s">
        <v>200</v>
      </c>
      <c r="K2089">
        <v>0</v>
      </c>
      <c r="L2089" s="83">
        <v>43222</v>
      </c>
      <c r="M2089">
        <v>0</v>
      </c>
      <c r="N2089" t="s">
        <v>8753</v>
      </c>
      <c r="O2089" t="s">
        <v>8754</v>
      </c>
    </row>
    <row r="2090" spans="1:15" x14ac:dyDescent="0.2">
      <c r="A2090" t="s">
        <v>16529</v>
      </c>
      <c r="B2090" t="s">
        <v>2094</v>
      </c>
      <c r="C2090">
        <v>62.87</v>
      </c>
      <c r="D2090">
        <v>0</v>
      </c>
      <c r="E2090">
        <v>0</v>
      </c>
      <c r="F2090">
        <v>0</v>
      </c>
      <c r="G2090">
        <v>0</v>
      </c>
      <c r="H2090" s="45">
        <v>9504.48</v>
      </c>
      <c r="I2090" t="s">
        <v>15989</v>
      </c>
      <c r="J2090" t="s">
        <v>169</v>
      </c>
      <c r="K2090">
        <v>0</v>
      </c>
      <c r="L2090" s="83">
        <v>43222</v>
      </c>
      <c r="M2090">
        <v>0</v>
      </c>
      <c r="N2090" t="s">
        <v>2169</v>
      </c>
      <c r="O2090">
        <v>2471950</v>
      </c>
    </row>
    <row r="2091" spans="1:15" x14ac:dyDescent="0.2">
      <c r="A2091" t="s">
        <v>16530</v>
      </c>
      <c r="B2091" t="s">
        <v>5975</v>
      </c>
      <c r="C2091">
        <v>70.75</v>
      </c>
      <c r="D2091">
        <v>0</v>
      </c>
      <c r="E2091">
        <v>0</v>
      </c>
      <c r="F2091">
        <v>0</v>
      </c>
      <c r="G2091">
        <v>0</v>
      </c>
      <c r="H2091" s="45">
        <v>-29874.1</v>
      </c>
      <c r="I2091" t="s">
        <v>15979</v>
      </c>
      <c r="J2091" t="s">
        <v>169</v>
      </c>
      <c r="K2091">
        <v>0</v>
      </c>
      <c r="L2091" s="83">
        <v>43222</v>
      </c>
      <c r="M2091">
        <v>0</v>
      </c>
      <c r="N2091" t="s">
        <v>6445</v>
      </c>
      <c r="O2091" t="s">
        <v>6446</v>
      </c>
    </row>
    <row r="2092" spans="1:15" x14ac:dyDescent="0.2">
      <c r="A2092" t="s">
        <v>16531</v>
      </c>
      <c r="B2092" t="s">
        <v>4323</v>
      </c>
      <c r="C2092">
        <v>109.27500000000001</v>
      </c>
      <c r="D2092">
        <v>0</v>
      </c>
      <c r="E2092">
        <v>0</v>
      </c>
      <c r="F2092">
        <v>0</v>
      </c>
      <c r="G2092">
        <v>0</v>
      </c>
      <c r="H2092" s="45">
        <v>7698.4</v>
      </c>
      <c r="I2092" t="s">
        <v>15989</v>
      </c>
      <c r="J2092" t="s">
        <v>190</v>
      </c>
      <c r="K2092">
        <v>0</v>
      </c>
      <c r="L2092" s="83">
        <v>43222</v>
      </c>
      <c r="M2092">
        <v>0</v>
      </c>
      <c r="N2092">
        <v>477839104</v>
      </c>
      <c r="O2092" t="s">
        <v>4439</v>
      </c>
    </row>
    <row r="2093" spans="1:15" x14ac:dyDescent="0.2">
      <c r="A2093" t="s">
        <v>16532</v>
      </c>
      <c r="B2093" t="s">
        <v>10035</v>
      </c>
      <c r="C2093">
        <v>43.25</v>
      </c>
      <c r="D2093">
        <v>0</v>
      </c>
      <c r="E2093">
        <v>0</v>
      </c>
      <c r="F2093">
        <v>0</v>
      </c>
      <c r="G2093">
        <v>0</v>
      </c>
      <c r="H2093" s="45">
        <v>-2850.05</v>
      </c>
      <c r="I2093" t="s">
        <v>15989</v>
      </c>
      <c r="J2093" t="s">
        <v>190</v>
      </c>
      <c r="K2093">
        <v>0</v>
      </c>
      <c r="L2093" s="83">
        <v>43222</v>
      </c>
      <c r="M2093">
        <v>0</v>
      </c>
      <c r="N2093">
        <v>550819106</v>
      </c>
      <c r="O2093">
        <v>2534671</v>
      </c>
    </row>
    <row r="2094" spans="1:15" x14ac:dyDescent="0.2">
      <c r="A2094" t="s">
        <v>16533</v>
      </c>
      <c r="B2094" t="s">
        <v>16474</v>
      </c>
      <c r="C2094">
        <v>24.1</v>
      </c>
      <c r="D2094">
        <v>0</v>
      </c>
      <c r="E2094">
        <v>0</v>
      </c>
      <c r="F2094">
        <v>0</v>
      </c>
      <c r="G2094">
        <v>0</v>
      </c>
      <c r="H2094" s="45">
        <v>-15178.74</v>
      </c>
      <c r="I2094" t="s">
        <v>15979</v>
      </c>
      <c r="J2094" t="s">
        <v>164</v>
      </c>
      <c r="K2094">
        <v>0</v>
      </c>
      <c r="L2094" s="83">
        <v>43222</v>
      </c>
      <c r="M2094">
        <v>0</v>
      </c>
      <c r="N2094">
        <v>538146101</v>
      </c>
      <c r="O2094">
        <v>2577052</v>
      </c>
    </row>
    <row r="2095" spans="1:15" x14ac:dyDescent="0.2">
      <c r="A2095" t="s">
        <v>16534</v>
      </c>
      <c r="B2095" t="s">
        <v>3166</v>
      </c>
      <c r="C2095">
        <v>49.28</v>
      </c>
      <c r="D2095">
        <v>0</v>
      </c>
      <c r="E2095">
        <v>0</v>
      </c>
      <c r="F2095">
        <v>0</v>
      </c>
      <c r="G2095">
        <v>0</v>
      </c>
      <c r="H2095" s="45">
        <v>-13044.62</v>
      </c>
      <c r="I2095" t="s">
        <v>15979</v>
      </c>
      <c r="J2095" t="s">
        <v>200</v>
      </c>
      <c r="K2095">
        <v>0</v>
      </c>
      <c r="L2095" s="83">
        <v>43222</v>
      </c>
      <c r="M2095">
        <v>0</v>
      </c>
      <c r="N2095">
        <v>538034109</v>
      </c>
      <c r="O2095" t="s">
        <v>3310</v>
      </c>
    </row>
    <row r="2096" spans="1:15" x14ac:dyDescent="0.2">
      <c r="A2096" t="s">
        <v>16535</v>
      </c>
      <c r="B2096" t="s">
        <v>1089</v>
      </c>
      <c r="C2096">
        <v>30.27</v>
      </c>
      <c r="D2096">
        <v>0</v>
      </c>
      <c r="E2096">
        <v>0</v>
      </c>
      <c r="F2096">
        <v>0</v>
      </c>
      <c r="G2096">
        <v>0</v>
      </c>
      <c r="H2096" s="45">
        <v>17370.43</v>
      </c>
      <c r="I2096" t="s">
        <v>15979</v>
      </c>
      <c r="J2096" t="s">
        <v>200</v>
      </c>
      <c r="K2096">
        <v>0</v>
      </c>
      <c r="L2096" s="83">
        <v>43222</v>
      </c>
      <c r="M2096">
        <v>0</v>
      </c>
      <c r="N2096">
        <v>552676108</v>
      </c>
      <c r="O2096">
        <v>2561204</v>
      </c>
    </row>
    <row r="2097" spans="1:15" x14ac:dyDescent="0.2">
      <c r="A2097" t="s">
        <v>16536</v>
      </c>
      <c r="B2097" t="s">
        <v>3627</v>
      </c>
      <c r="C2097">
        <v>198.88</v>
      </c>
      <c r="D2097">
        <v>0</v>
      </c>
      <c r="E2097">
        <v>0</v>
      </c>
      <c r="F2097">
        <v>0</v>
      </c>
      <c r="G2097">
        <v>0</v>
      </c>
      <c r="H2097" s="45">
        <v>-40172.53</v>
      </c>
      <c r="I2097" t="s">
        <v>15979</v>
      </c>
      <c r="J2097" t="s">
        <v>235</v>
      </c>
      <c r="K2097">
        <v>0</v>
      </c>
      <c r="L2097" s="83">
        <v>43222</v>
      </c>
      <c r="M2097">
        <v>0</v>
      </c>
      <c r="N2097" t="s">
        <v>3652</v>
      </c>
      <c r="O2097">
        <v>2934033</v>
      </c>
    </row>
    <row r="2098" spans="1:15" x14ac:dyDescent="0.2">
      <c r="A2098" t="s">
        <v>16537</v>
      </c>
      <c r="B2098" t="s">
        <v>1076</v>
      </c>
      <c r="C2098">
        <v>57.75</v>
      </c>
      <c r="D2098">
        <v>0</v>
      </c>
      <c r="E2098">
        <v>0</v>
      </c>
      <c r="F2098">
        <v>0</v>
      </c>
      <c r="G2098">
        <v>0</v>
      </c>
      <c r="H2098">
        <v>-282.06</v>
      </c>
      <c r="I2098" t="s">
        <v>15989</v>
      </c>
      <c r="J2098" t="s">
        <v>169</v>
      </c>
      <c r="K2098">
        <v>0</v>
      </c>
      <c r="L2098" s="83">
        <v>43222</v>
      </c>
      <c r="M2098">
        <v>0</v>
      </c>
      <c r="N2098" t="s">
        <v>1382</v>
      </c>
      <c r="O2098">
        <v>2778844</v>
      </c>
    </row>
    <row r="2099" spans="1:15" x14ac:dyDescent="0.2">
      <c r="A2099" t="s">
        <v>16538</v>
      </c>
      <c r="B2099" t="s">
        <v>4945</v>
      </c>
      <c r="C2099">
        <v>18.850000000000001</v>
      </c>
      <c r="D2099">
        <v>0</v>
      </c>
      <c r="E2099">
        <v>0</v>
      </c>
      <c r="F2099">
        <v>0</v>
      </c>
      <c r="G2099">
        <v>0</v>
      </c>
      <c r="H2099" s="45">
        <v>9966.6299999999992</v>
      </c>
      <c r="I2099" t="s">
        <v>15979</v>
      </c>
      <c r="J2099" t="s">
        <v>200</v>
      </c>
      <c r="K2099">
        <v>0</v>
      </c>
      <c r="L2099" s="83">
        <v>43222</v>
      </c>
      <c r="M2099">
        <v>0</v>
      </c>
      <c r="N2099">
        <v>553573106</v>
      </c>
      <c r="O2099" t="s">
        <v>5039</v>
      </c>
    </row>
    <row r="2100" spans="1:15" x14ac:dyDescent="0.2">
      <c r="A2100" t="s">
        <v>16539</v>
      </c>
      <c r="B2100" t="s">
        <v>9542</v>
      </c>
      <c r="C2100">
        <v>22.72</v>
      </c>
      <c r="D2100">
        <v>0</v>
      </c>
      <c r="E2100">
        <v>0</v>
      </c>
      <c r="F2100">
        <v>0</v>
      </c>
      <c r="G2100">
        <v>0</v>
      </c>
      <c r="H2100" s="45">
        <v>-8915.42</v>
      </c>
      <c r="I2100" t="s">
        <v>15979</v>
      </c>
      <c r="J2100" t="s">
        <v>190</v>
      </c>
      <c r="K2100">
        <v>0</v>
      </c>
      <c r="L2100" s="83">
        <v>43222</v>
      </c>
      <c r="M2100">
        <v>0</v>
      </c>
      <c r="N2100" t="s">
        <v>9565</v>
      </c>
      <c r="O2100">
        <v>2608349</v>
      </c>
    </row>
    <row r="2101" spans="1:15" x14ac:dyDescent="0.2">
      <c r="A2101" t="s">
        <v>16540</v>
      </c>
      <c r="B2101" t="s">
        <v>470</v>
      </c>
      <c r="C2101">
        <v>21.18</v>
      </c>
      <c r="D2101">
        <v>0</v>
      </c>
      <c r="E2101">
        <v>0</v>
      </c>
      <c r="F2101">
        <v>0</v>
      </c>
      <c r="G2101">
        <v>0</v>
      </c>
      <c r="H2101" s="45">
        <v>23747.57</v>
      </c>
      <c r="I2101" t="s">
        <v>15989</v>
      </c>
      <c r="J2101" t="s">
        <v>164</v>
      </c>
      <c r="K2101">
        <v>0</v>
      </c>
      <c r="L2101" s="83">
        <v>43222</v>
      </c>
      <c r="M2101">
        <v>0</v>
      </c>
      <c r="N2101" t="s">
        <v>471</v>
      </c>
      <c r="O2101" t="s">
        <v>472</v>
      </c>
    </row>
    <row r="2102" spans="1:15" x14ac:dyDescent="0.2">
      <c r="A2102" t="s">
        <v>16541</v>
      </c>
      <c r="B2102" t="s">
        <v>2393</v>
      </c>
      <c r="C2102">
        <v>32.380000000000003</v>
      </c>
      <c r="D2102">
        <v>0</v>
      </c>
      <c r="E2102">
        <v>0</v>
      </c>
      <c r="F2102">
        <v>0</v>
      </c>
      <c r="G2102">
        <v>0</v>
      </c>
      <c r="H2102" s="45">
        <v>2095.13</v>
      </c>
      <c r="I2102" t="s">
        <v>15989</v>
      </c>
      <c r="J2102" t="s">
        <v>182</v>
      </c>
      <c r="K2102">
        <v>0</v>
      </c>
      <c r="L2102" s="83">
        <v>43222</v>
      </c>
      <c r="M2102">
        <v>0</v>
      </c>
      <c r="N2102">
        <v>655044105</v>
      </c>
      <c r="O2102">
        <v>2640761</v>
      </c>
    </row>
    <row r="2103" spans="1:15" x14ac:dyDescent="0.2">
      <c r="A2103" t="s">
        <v>16542</v>
      </c>
      <c r="B2103" t="s">
        <v>4343</v>
      </c>
      <c r="C2103">
        <v>16.45</v>
      </c>
      <c r="D2103">
        <v>0</v>
      </c>
      <c r="E2103">
        <v>0</v>
      </c>
      <c r="F2103">
        <v>0</v>
      </c>
      <c r="G2103">
        <v>0</v>
      </c>
      <c r="H2103" s="45">
        <v>-1654.19</v>
      </c>
      <c r="I2103" t="s">
        <v>15979</v>
      </c>
      <c r="J2103" t="s">
        <v>200</v>
      </c>
      <c r="K2103">
        <v>0</v>
      </c>
      <c r="L2103" s="83">
        <v>43222</v>
      </c>
      <c r="M2103">
        <v>0</v>
      </c>
      <c r="N2103" t="s">
        <v>4457</v>
      </c>
      <c r="O2103" t="s">
        <v>4458</v>
      </c>
    </row>
    <row r="2104" spans="1:15" x14ac:dyDescent="0.2">
      <c r="A2104" t="s">
        <v>16543</v>
      </c>
      <c r="B2104" t="s">
        <v>10384</v>
      </c>
      <c r="C2104">
        <v>33.299999999999997</v>
      </c>
      <c r="D2104">
        <v>0</v>
      </c>
      <c r="E2104">
        <v>0</v>
      </c>
      <c r="F2104">
        <v>0</v>
      </c>
      <c r="G2104">
        <v>0</v>
      </c>
      <c r="H2104" s="45">
        <v>-12371.54</v>
      </c>
      <c r="I2104" t="s">
        <v>15979</v>
      </c>
      <c r="J2104" t="s">
        <v>822</v>
      </c>
      <c r="K2104">
        <v>0</v>
      </c>
      <c r="L2104" s="83">
        <v>43222</v>
      </c>
      <c r="M2104">
        <v>0</v>
      </c>
      <c r="N2104">
        <v>629377508</v>
      </c>
      <c r="O2104">
        <v>2212922</v>
      </c>
    </row>
    <row r="2105" spans="1:15" x14ac:dyDescent="0.2">
      <c r="A2105" t="s">
        <v>16544</v>
      </c>
      <c r="B2105" t="s">
        <v>312</v>
      </c>
      <c r="C2105">
        <v>27.35</v>
      </c>
      <c r="D2105">
        <v>0</v>
      </c>
      <c r="E2105">
        <v>0</v>
      </c>
      <c r="F2105">
        <v>0</v>
      </c>
      <c r="G2105">
        <v>0</v>
      </c>
      <c r="H2105" s="45">
        <v>4593.3900000000003</v>
      </c>
      <c r="I2105" t="s">
        <v>15979</v>
      </c>
      <c r="J2105" t="s">
        <v>164</v>
      </c>
      <c r="K2105">
        <v>0</v>
      </c>
      <c r="L2105" s="83">
        <v>43222</v>
      </c>
      <c r="M2105">
        <v>0</v>
      </c>
      <c r="N2105" t="s">
        <v>313</v>
      </c>
      <c r="O2105">
        <v>2447285</v>
      </c>
    </row>
    <row r="2106" spans="1:15" x14ac:dyDescent="0.2">
      <c r="A2106" t="s">
        <v>16545</v>
      </c>
      <c r="B2106" t="s">
        <v>13533</v>
      </c>
      <c r="C2106">
        <v>27.33</v>
      </c>
      <c r="D2106">
        <v>0</v>
      </c>
      <c r="E2106">
        <v>0</v>
      </c>
      <c r="F2106">
        <v>0</v>
      </c>
      <c r="G2106">
        <v>0</v>
      </c>
      <c r="H2106" s="45">
        <v>4812.16</v>
      </c>
      <c r="I2106" t="s">
        <v>15989</v>
      </c>
      <c r="J2106" t="s">
        <v>169</v>
      </c>
      <c r="K2106">
        <v>0</v>
      </c>
      <c r="L2106" s="83">
        <v>43222</v>
      </c>
      <c r="M2106">
        <v>0</v>
      </c>
      <c r="N2106" t="s">
        <v>13604</v>
      </c>
      <c r="O2106" t="s">
        <v>13605</v>
      </c>
    </row>
    <row r="2107" spans="1:15" x14ac:dyDescent="0.2">
      <c r="A2107" t="s">
        <v>16546</v>
      </c>
      <c r="B2107" t="s">
        <v>1797</v>
      </c>
      <c r="C2107">
        <v>49.95</v>
      </c>
      <c r="D2107">
        <v>0</v>
      </c>
      <c r="E2107">
        <v>0</v>
      </c>
      <c r="F2107">
        <v>0</v>
      </c>
      <c r="G2107">
        <v>0</v>
      </c>
      <c r="H2107" s="45">
        <v>-6885.3</v>
      </c>
      <c r="I2107" t="s">
        <v>15989</v>
      </c>
      <c r="J2107" t="s">
        <v>169</v>
      </c>
      <c r="K2107">
        <v>0</v>
      </c>
      <c r="L2107" s="83">
        <v>43222</v>
      </c>
      <c r="M2107">
        <v>0</v>
      </c>
      <c r="N2107">
        <v>670704105</v>
      </c>
      <c r="O2107" t="s">
        <v>1930</v>
      </c>
    </row>
    <row r="2108" spans="1:15" x14ac:dyDescent="0.2">
      <c r="A2108" t="s">
        <v>16547</v>
      </c>
      <c r="B2108" t="s">
        <v>14801</v>
      </c>
      <c r="C2108">
        <v>22.824999999999999</v>
      </c>
      <c r="D2108">
        <v>0</v>
      </c>
      <c r="E2108">
        <v>0</v>
      </c>
      <c r="F2108">
        <v>0</v>
      </c>
      <c r="G2108">
        <v>0</v>
      </c>
      <c r="H2108" s="45">
        <v>1893.15</v>
      </c>
      <c r="I2108" t="s">
        <v>15979</v>
      </c>
      <c r="J2108" t="s">
        <v>200</v>
      </c>
      <c r="K2108">
        <v>0</v>
      </c>
      <c r="L2108" s="83">
        <v>43222</v>
      </c>
      <c r="M2108">
        <v>0</v>
      </c>
      <c r="N2108">
        <v>650111107</v>
      </c>
      <c r="O2108">
        <v>2632003</v>
      </c>
    </row>
    <row r="2109" spans="1:15" x14ac:dyDescent="0.2">
      <c r="A2109" t="s">
        <v>16548</v>
      </c>
      <c r="B2109" t="s">
        <v>2819</v>
      </c>
      <c r="C2109">
        <v>119</v>
      </c>
      <c r="D2109">
        <v>0</v>
      </c>
      <c r="E2109">
        <v>0</v>
      </c>
      <c r="F2109">
        <v>0</v>
      </c>
      <c r="G2109">
        <v>0</v>
      </c>
      <c r="H2109" s="45">
        <v>-10739.01</v>
      </c>
      <c r="I2109" t="s">
        <v>15979</v>
      </c>
      <c r="J2109" t="s">
        <v>164</v>
      </c>
      <c r="K2109">
        <v>0</v>
      </c>
      <c r="L2109" s="83">
        <v>43222</v>
      </c>
      <c r="M2109">
        <v>0</v>
      </c>
      <c r="N2109" t="s">
        <v>2976</v>
      </c>
      <c r="O2109">
        <v>2277880</v>
      </c>
    </row>
    <row r="2110" spans="1:15" x14ac:dyDescent="0.2">
      <c r="A2110" t="s">
        <v>16549</v>
      </c>
      <c r="B2110" t="s">
        <v>1320</v>
      </c>
      <c r="C2110">
        <v>67</v>
      </c>
      <c r="D2110">
        <v>0</v>
      </c>
      <c r="E2110">
        <v>0</v>
      </c>
      <c r="F2110">
        <v>0</v>
      </c>
      <c r="G2110">
        <v>0</v>
      </c>
      <c r="H2110" s="45">
        <v>9193.2999999999993</v>
      </c>
      <c r="I2110" t="s">
        <v>15979</v>
      </c>
      <c r="J2110" t="s">
        <v>164</v>
      </c>
      <c r="K2110">
        <v>0</v>
      </c>
      <c r="L2110" s="83">
        <v>43222</v>
      </c>
      <c r="M2110">
        <v>0</v>
      </c>
      <c r="N2110" t="s">
        <v>1513</v>
      </c>
      <c r="O2110" t="s">
        <v>1514</v>
      </c>
    </row>
    <row r="2111" spans="1:15" x14ac:dyDescent="0.2">
      <c r="A2111" t="s">
        <v>16550</v>
      </c>
      <c r="B2111" t="s">
        <v>14800</v>
      </c>
      <c r="C2111">
        <v>21.95</v>
      </c>
      <c r="D2111">
        <v>0</v>
      </c>
      <c r="E2111">
        <v>0</v>
      </c>
      <c r="F2111">
        <v>0</v>
      </c>
      <c r="G2111">
        <v>0</v>
      </c>
      <c r="H2111" s="45">
        <v>-6848.91</v>
      </c>
      <c r="I2111" t="s">
        <v>15979</v>
      </c>
      <c r="J2111" t="s">
        <v>186</v>
      </c>
      <c r="K2111">
        <v>0</v>
      </c>
      <c r="L2111" s="83">
        <v>43222</v>
      </c>
      <c r="M2111">
        <v>0</v>
      </c>
      <c r="N2111" t="s">
        <v>14865</v>
      </c>
      <c r="O2111" t="s">
        <v>14866</v>
      </c>
    </row>
    <row r="2112" spans="1:15" x14ac:dyDescent="0.2">
      <c r="A2112" t="s">
        <v>16551</v>
      </c>
      <c r="B2112" t="s">
        <v>3158</v>
      </c>
      <c r="C2112">
        <v>83.27</v>
      </c>
      <c r="D2112">
        <v>0</v>
      </c>
      <c r="E2112">
        <v>0</v>
      </c>
      <c r="F2112">
        <v>0</v>
      </c>
      <c r="G2112">
        <v>0</v>
      </c>
      <c r="H2112" s="45">
        <v>9592.09</v>
      </c>
      <c r="I2112" t="s">
        <v>15979</v>
      </c>
      <c r="J2112" t="s">
        <v>169</v>
      </c>
      <c r="K2112">
        <v>0</v>
      </c>
      <c r="L2112" s="83">
        <v>43222</v>
      </c>
      <c r="M2112">
        <v>0</v>
      </c>
      <c r="N2112" t="s">
        <v>3324</v>
      </c>
      <c r="O2112" t="s">
        <v>3325</v>
      </c>
    </row>
    <row r="2113" spans="1:15" x14ac:dyDescent="0.2">
      <c r="A2113" t="s">
        <v>16552</v>
      </c>
      <c r="B2113" t="s">
        <v>5097</v>
      </c>
      <c r="C2113">
        <v>95.99</v>
      </c>
      <c r="D2113">
        <v>0</v>
      </c>
      <c r="E2113">
        <v>0</v>
      </c>
      <c r="F2113">
        <v>0</v>
      </c>
      <c r="G2113">
        <v>0</v>
      </c>
      <c r="H2113" s="45">
        <v>-3517.25</v>
      </c>
      <c r="I2113" t="s">
        <v>15979</v>
      </c>
      <c r="J2113" t="s">
        <v>235</v>
      </c>
      <c r="K2113">
        <v>0</v>
      </c>
      <c r="L2113" s="83">
        <v>43222</v>
      </c>
      <c r="M2113">
        <v>0</v>
      </c>
      <c r="N2113">
        <v>737446104</v>
      </c>
      <c r="O2113" t="s">
        <v>5235</v>
      </c>
    </row>
    <row r="2114" spans="1:15" x14ac:dyDescent="0.2">
      <c r="A2114" t="s">
        <v>16553</v>
      </c>
      <c r="B2114" t="s">
        <v>1562</v>
      </c>
      <c r="C2114">
        <v>291.25</v>
      </c>
      <c r="D2114">
        <v>0</v>
      </c>
      <c r="E2114">
        <v>0</v>
      </c>
      <c r="F2114">
        <v>0</v>
      </c>
      <c r="G2114">
        <v>0</v>
      </c>
      <c r="H2114" s="45">
        <v>-3850.75</v>
      </c>
      <c r="I2114" t="s">
        <v>15979</v>
      </c>
      <c r="J2114" t="s">
        <v>169</v>
      </c>
      <c r="K2114">
        <v>0</v>
      </c>
      <c r="L2114" s="83">
        <v>43222</v>
      </c>
      <c r="M2114">
        <v>0</v>
      </c>
      <c r="N2114" t="s">
        <v>1637</v>
      </c>
      <c r="O2114">
        <v>2730190</v>
      </c>
    </row>
    <row r="2115" spans="1:15" x14ac:dyDescent="0.2">
      <c r="A2115" t="s">
        <v>16554</v>
      </c>
      <c r="B2115" t="s">
        <v>2695</v>
      </c>
      <c r="C2115">
        <v>23.91</v>
      </c>
      <c r="D2115">
        <v>0</v>
      </c>
      <c r="E2115">
        <v>0</v>
      </c>
      <c r="F2115">
        <v>0</v>
      </c>
      <c r="G2115">
        <v>0</v>
      </c>
      <c r="H2115">
        <v>334.52</v>
      </c>
      <c r="I2115" t="s">
        <v>15979</v>
      </c>
      <c r="J2115" t="s">
        <v>8017</v>
      </c>
      <c r="K2115">
        <v>0</v>
      </c>
      <c r="L2115" s="83">
        <v>43222</v>
      </c>
      <c r="M2115">
        <v>0</v>
      </c>
      <c r="N2115" t="s">
        <v>2784</v>
      </c>
      <c r="O2115" t="s">
        <v>2785</v>
      </c>
    </row>
    <row r="2116" spans="1:15" x14ac:dyDescent="0.2">
      <c r="A2116" t="s">
        <v>16555</v>
      </c>
      <c r="B2116" t="s">
        <v>2579</v>
      </c>
      <c r="C2116">
        <v>56.65</v>
      </c>
      <c r="D2116">
        <v>0</v>
      </c>
      <c r="E2116">
        <v>0</v>
      </c>
      <c r="F2116">
        <v>0</v>
      </c>
      <c r="G2116">
        <v>0</v>
      </c>
      <c r="H2116" s="45">
        <v>9983.41</v>
      </c>
      <c r="I2116" t="s">
        <v>15979</v>
      </c>
      <c r="J2116" t="s">
        <v>164</v>
      </c>
      <c r="K2116">
        <v>0</v>
      </c>
      <c r="L2116" s="83">
        <v>43222</v>
      </c>
      <c r="M2116">
        <v>0</v>
      </c>
      <c r="N2116" t="s">
        <v>2656</v>
      </c>
      <c r="O2116" t="s">
        <v>2657</v>
      </c>
    </row>
    <row r="2117" spans="1:15" x14ac:dyDescent="0.2">
      <c r="A2117" t="s">
        <v>16556</v>
      </c>
      <c r="B2117" t="s">
        <v>7103</v>
      </c>
      <c r="C2117">
        <v>23.67</v>
      </c>
      <c r="D2117">
        <v>0</v>
      </c>
      <c r="E2117">
        <v>0</v>
      </c>
      <c r="F2117">
        <v>0</v>
      </c>
      <c r="G2117">
        <v>0</v>
      </c>
      <c r="H2117" s="45">
        <v>11252.2</v>
      </c>
      <c r="I2117" t="s">
        <v>15989</v>
      </c>
      <c r="J2117" t="s">
        <v>169</v>
      </c>
      <c r="K2117">
        <v>0</v>
      </c>
      <c r="L2117" s="83">
        <v>43222</v>
      </c>
      <c r="M2117">
        <v>0</v>
      </c>
      <c r="N2117">
        <v>761299106</v>
      </c>
      <c r="O2117" t="s">
        <v>7192</v>
      </c>
    </row>
    <row r="2118" spans="1:15" x14ac:dyDescent="0.2">
      <c r="A2118" t="s">
        <v>16557</v>
      </c>
      <c r="B2118" t="s">
        <v>1013</v>
      </c>
      <c r="C2118">
        <v>14.13</v>
      </c>
      <c r="D2118">
        <v>0</v>
      </c>
      <c r="E2118">
        <v>0</v>
      </c>
      <c r="F2118">
        <v>0</v>
      </c>
      <c r="G2118">
        <v>0</v>
      </c>
      <c r="H2118" s="45">
        <v>14725.65</v>
      </c>
      <c r="I2118" t="s">
        <v>15979</v>
      </c>
      <c r="J2118" t="s">
        <v>200</v>
      </c>
      <c r="K2118">
        <v>0</v>
      </c>
      <c r="L2118" s="83">
        <v>43222</v>
      </c>
      <c r="M2118">
        <v>0</v>
      </c>
      <c r="N2118" s="84">
        <v>7.9545999999999999E+108</v>
      </c>
      <c r="O2118" t="s">
        <v>1429</v>
      </c>
    </row>
    <row r="2119" spans="1:15" x14ac:dyDescent="0.2">
      <c r="A2119" t="s">
        <v>16558</v>
      </c>
      <c r="B2119" t="s">
        <v>1663</v>
      </c>
      <c r="C2119">
        <v>44.09</v>
      </c>
      <c r="D2119">
        <v>0</v>
      </c>
      <c r="E2119">
        <v>0</v>
      </c>
      <c r="F2119">
        <v>0</v>
      </c>
      <c r="G2119">
        <v>0</v>
      </c>
      <c r="H2119" s="45">
        <v>-1992.9</v>
      </c>
      <c r="I2119" t="s">
        <v>15979</v>
      </c>
      <c r="J2119" t="s">
        <v>188</v>
      </c>
      <c r="K2119">
        <v>0</v>
      </c>
      <c r="L2119" s="83">
        <v>43222</v>
      </c>
      <c r="M2119">
        <v>0</v>
      </c>
      <c r="N2119" t="s">
        <v>1721</v>
      </c>
      <c r="O2119">
        <v>2232793</v>
      </c>
    </row>
    <row r="2120" spans="1:15" x14ac:dyDescent="0.2">
      <c r="A2120" t="s">
        <v>16559</v>
      </c>
      <c r="B2120" t="s">
        <v>2824</v>
      </c>
      <c r="C2120">
        <v>21.66</v>
      </c>
      <c r="D2120">
        <v>0</v>
      </c>
      <c r="E2120">
        <v>0</v>
      </c>
      <c r="F2120">
        <v>0</v>
      </c>
      <c r="G2120">
        <v>0</v>
      </c>
      <c r="H2120" s="45">
        <v>31020.75</v>
      </c>
      <c r="I2120" t="s">
        <v>15979</v>
      </c>
      <c r="J2120" t="s">
        <v>235</v>
      </c>
      <c r="K2120">
        <v>0</v>
      </c>
      <c r="L2120" s="83">
        <v>43222</v>
      </c>
      <c r="M2120">
        <v>0</v>
      </c>
      <c r="N2120" t="s">
        <v>2997</v>
      </c>
      <c r="O2120" t="s">
        <v>2998</v>
      </c>
    </row>
    <row r="2121" spans="1:15" x14ac:dyDescent="0.2">
      <c r="A2121" t="s">
        <v>16560</v>
      </c>
      <c r="B2121" t="s">
        <v>5648</v>
      </c>
      <c r="C2121">
        <v>56.49</v>
      </c>
      <c r="D2121">
        <v>0</v>
      </c>
      <c r="E2121">
        <v>0</v>
      </c>
      <c r="F2121">
        <v>0</v>
      </c>
      <c r="G2121">
        <v>0</v>
      </c>
      <c r="H2121" s="45">
        <v>35752.83</v>
      </c>
      <c r="I2121" t="s">
        <v>15979</v>
      </c>
      <c r="J2121" t="s">
        <v>200</v>
      </c>
      <c r="K2121">
        <v>0</v>
      </c>
      <c r="L2121" s="83">
        <v>43222</v>
      </c>
      <c r="M2121">
        <v>0</v>
      </c>
      <c r="N2121">
        <v>819047101</v>
      </c>
      <c r="O2121" t="s">
        <v>5690</v>
      </c>
    </row>
    <row r="2122" spans="1:15" x14ac:dyDescent="0.2">
      <c r="A2122" t="s">
        <v>16561</v>
      </c>
      <c r="B2122" t="s">
        <v>3037</v>
      </c>
      <c r="C2122">
        <v>36.1</v>
      </c>
      <c r="D2122">
        <v>0</v>
      </c>
      <c r="E2122">
        <v>0</v>
      </c>
      <c r="F2122">
        <v>0</v>
      </c>
      <c r="G2122">
        <v>0</v>
      </c>
      <c r="H2122" s="45">
        <v>8402.3799999999992</v>
      </c>
      <c r="I2122" t="s">
        <v>15979</v>
      </c>
      <c r="J2122" t="s">
        <v>448</v>
      </c>
      <c r="K2122">
        <v>0</v>
      </c>
      <c r="L2122" s="83">
        <v>43222</v>
      </c>
      <c r="M2122">
        <v>0</v>
      </c>
      <c r="N2122" t="s">
        <v>3143</v>
      </c>
      <c r="O2122">
        <v>2676692</v>
      </c>
    </row>
    <row r="2123" spans="1:15" x14ac:dyDescent="0.2">
      <c r="A2123" t="s">
        <v>16562</v>
      </c>
      <c r="B2123" t="s">
        <v>5124</v>
      </c>
      <c r="C2123">
        <v>26.95</v>
      </c>
      <c r="D2123">
        <v>0</v>
      </c>
      <c r="E2123">
        <v>0</v>
      </c>
      <c r="F2123">
        <v>0</v>
      </c>
      <c r="G2123">
        <v>0</v>
      </c>
      <c r="H2123" s="45">
        <v>5026.59</v>
      </c>
      <c r="I2123" t="s">
        <v>15979</v>
      </c>
      <c r="J2123" t="s">
        <v>182</v>
      </c>
      <c r="K2123">
        <v>0</v>
      </c>
      <c r="L2123" s="83">
        <v>43222</v>
      </c>
      <c r="M2123">
        <v>0</v>
      </c>
      <c r="N2123" t="s">
        <v>5245</v>
      </c>
      <c r="O2123">
        <v>2764188</v>
      </c>
    </row>
    <row r="2124" spans="1:15" x14ac:dyDescent="0.2">
      <c r="A2124" t="s">
        <v>16563</v>
      </c>
      <c r="B2124" t="s">
        <v>13458</v>
      </c>
      <c r="C2124">
        <v>15.05</v>
      </c>
      <c r="D2124">
        <v>0</v>
      </c>
      <c r="E2124">
        <v>0</v>
      </c>
      <c r="F2124">
        <v>0</v>
      </c>
      <c r="G2124">
        <v>0</v>
      </c>
      <c r="H2124" s="45">
        <v>13466.78</v>
      </c>
      <c r="I2124" t="s">
        <v>15979</v>
      </c>
      <c r="J2124" t="s">
        <v>190</v>
      </c>
      <c r="K2124">
        <v>0</v>
      </c>
      <c r="L2124" s="83">
        <v>43222</v>
      </c>
      <c r="M2124">
        <v>0</v>
      </c>
      <c r="N2124">
        <v>846819100</v>
      </c>
      <c r="O2124">
        <v>2832535</v>
      </c>
    </row>
    <row r="2125" spans="1:15" x14ac:dyDescent="0.2">
      <c r="A2125" t="s">
        <v>16564</v>
      </c>
      <c r="B2125" t="s">
        <v>2812</v>
      </c>
      <c r="C2125">
        <v>258.3</v>
      </c>
      <c r="D2125">
        <v>0</v>
      </c>
      <c r="E2125">
        <v>0</v>
      </c>
      <c r="F2125">
        <v>0</v>
      </c>
      <c r="G2125">
        <v>0</v>
      </c>
      <c r="H2125">
        <v>-717.22</v>
      </c>
      <c r="I2125" t="s">
        <v>15979</v>
      </c>
      <c r="J2125" t="s">
        <v>164</v>
      </c>
      <c r="K2125">
        <v>0</v>
      </c>
      <c r="L2125" s="83">
        <v>43222</v>
      </c>
      <c r="M2125">
        <v>0</v>
      </c>
      <c r="N2125">
        <v>852857200</v>
      </c>
      <c r="O2125" t="s">
        <v>3000</v>
      </c>
    </row>
    <row r="2126" spans="1:15" x14ac:dyDescent="0.2">
      <c r="A2126" t="s">
        <v>16565</v>
      </c>
      <c r="B2126" t="s">
        <v>12328</v>
      </c>
      <c r="C2126">
        <v>19.3</v>
      </c>
      <c r="D2126">
        <v>0</v>
      </c>
      <c r="E2126">
        <v>0</v>
      </c>
      <c r="F2126">
        <v>0</v>
      </c>
      <c r="G2126">
        <v>0</v>
      </c>
      <c r="H2126" s="45">
        <v>-2391.34</v>
      </c>
      <c r="I2126" t="s">
        <v>15979</v>
      </c>
      <c r="J2126" t="s">
        <v>164</v>
      </c>
      <c r="K2126">
        <v>0</v>
      </c>
      <c r="L2126" s="83">
        <v>43222</v>
      </c>
      <c r="M2126">
        <v>0</v>
      </c>
      <c r="N2126">
        <v>826516106</v>
      </c>
      <c r="O2126">
        <v>2585259</v>
      </c>
    </row>
    <row r="2127" spans="1:15" x14ac:dyDescent="0.2">
      <c r="A2127" t="s">
        <v>16566</v>
      </c>
      <c r="B2127" t="s">
        <v>4349</v>
      </c>
      <c r="C2127">
        <v>96.99</v>
      </c>
      <c r="D2127">
        <v>0</v>
      </c>
      <c r="E2127">
        <v>0</v>
      </c>
      <c r="F2127">
        <v>0</v>
      </c>
      <c r="G2127">
        <v>0</v>
      </c>
      <c r="H2127" s="45">
        <v>-4879.6499999999996</v>
      </c>
      <c r="I2127" t="s">
        <v>15979</v>
      </c>
      <c r="J2127" t="s">
        <v>164</v>
      </c>
      <c r="K2127">
        <v>0</v>
      </c>
      <c r="L2127" s="83">
        <v>43222</v>
      </c>
      <c r="M2127">
        <v>0</v>
      </c>
      <c r="N2127" t="s">
        <v>4490</v>
      </c>
      <c r="O2127">
        <v>2961053</v>
      </c>
    </row>
    <row r="2128" spans="1:15" x14ac:dyDescent="0.2">
      <c r="A2128" t="s">
        <v>16567</v>
      </c>
      <c r="B2128" t="s">
        <v>1018</v>
      </c>
      <c r="C2128">
        <v>40.46</v>
      </c>
      <c r="D2128">
        <v>0</v>
      </c>
      <c r="E2128">
        <v>0</v>
      </c>
      <c r="F2128">
        <v>0</v>
      </c>
      <c r="G2128">
        <v>0</v>
      </c>
      <c r="H2128" s="45">
        <v>-13912.47</v>
      </c>
      <c r="I2128" t="s">
        <v>15979</v>
      </c>
      <c r="J2128" t="s">
        <v>164</v>
      </c>
      <c r="K2128">
        <v>0</v>
      </c>
      <c r="L2128" s="83">
        <v>43222</v>
      </c>
      <c r="M2128">
        <v>0</v>
      </c>
      <c r="N2128" t="s">
        <v>1244</v>
      </c>
      <c r="O2128" t="s">
        <v>1425</v>
      </c>
    </row>
    <row r="2129" spans="1:15" x14ac:dyDescent="0.2">
      <c r="A2129" t="s">
        <v>16568</v>
      </c>
      <c r="B2129" t="s">
        <v>7017</v>
      </c>
      <c r="C2129">
        <v>66</v>
      </c>
      <c r="D2129">
        <v>0</v>
      </c>
      <c r="E2129">
        <v>0</v>
      </c>
      <c r="F2129">
        <v>0</v>
      </c>
      <c r="G2129">
        <v>0</v>
      </c>
      <c r="H2129" s="45">
        <v>18942.62</v>
      </c>
      <c r="I2129" t="s">
        <v>15989</v>
      </c>
      <c r="J2129" t="s">
        <v>169</v>
      </c>
      <c r="K2129">
        <v>0</v>
      </c>
      <c r="L2129" s="83">
        <v>43222</v>
      </c>
      <c r="M2129">
        <v>0</v>
      </c>
      <c r="N2129" t="s">
        <v>7094</v>
      </c>
      <c r="O2129" t="s">
        <v>7095</v>
      </c>
    </row>
    <row r="2130" spans="1:15" x14ac:dyDescent="0.2">
      <c r="A2130" t="s">
        <v>16569</v>
      </c>
      <c r="B2130" t="s">
        <v>7985</v>
      </c>
      <c r="C2130">
        <v>271.08999999999997</v>
      </c>
      <c r="D2130">
        <v>0</v>
      </c>
      <c r="E2130">
        <v>0</v>
      </c>
      <c r="F2130">
        <v>0</v>
      </c>
      <c r="G2130">
        <v>0</v>
      </c>
      <c r="H2130" s="45">
        <v>-2670.03</v>
      </c>
      <c r="I2130" t="s">
        <v>15979</v>
      </c>
      <c r="J2130" t="s">
        <v>169</v>
      </c>
      <c r="K2130">
        <v>0</v>
      </c>
      <c r="L2130" s="83">
        <v>43222</v>
      </c>
      <c r="M2130">
        <v>0</v>
      </c>
      <c r="N2130">
        <v>879369106</v>
      </c>
      <c r="O2130">
        <v>2881407</v>
      </c>
    </row>
    <row r="2131" spans="1:15" x14ac:dyDescent="0.2">
      <c r="A2131" t="s">
        <v>16570</v>
      </c>
      <c r="B2131" t="s">
        <v>2093</v>
      </c>
      <c r="C2131">
        <v>51</v>
      </c>
      <c r="D2131">
        <v>0</v>
      </c>
      <c r="E2131">
        <v>0</v>
      </c>
      <c r="F2131">
        <v>0</v>
      </c>
      <c r="G2131">
        <v>0</v>
      </c>
      <c r="H2131" s="45">
        <v>-28864.28</v>
      </c>
      <c r="I2131" t="s">
        <v>15979</v>
      </c>
      <c r="J2131" t="s">
        <v>235</v>
      </c>
      <c r="K2131">
        <v>0</v>
      </c>
      <c r="L2131" s="83">
        <v>43222</v>
      </c>
      <c r="M2131">
        <v>0</v>
      </c>
      <c r="N2131" t="s">
        <v>2197</v>
      </c>
      <c r="O2131" t="s">
        <v>2198</v>
      </c>
    </row>
    <row r="2132" spans="1:15" x14ac:dyDescent="0.2">
      <c r="A2132" t="s">
        <v>16571</v>
      </c>
      <c r="B2132" t="s">
        <v>14045</v>
      </c>
      <c r="C2132">
        <v>27.515000000000001</v>
      </c>
      <c r="D2132">
        <v>0</v>
      </c>
      <c r="E2132">
        <v>0</v>
      </c>
      <c r="F2132">
        <v>0</v>
      </c>
      <c r="G2132">
        <v>0</v>
      </c>
      <c r="H2132" s="45">
        <v>-28180.799999999999</v>
      </c>
      <c r="I2132" t="s">
        <v>15979</v>
      </c>
      <c r="J2132" t="s">
        <v>190</v>
      </c>
      <c r="K2132">
        <v>0</v>
      </c>
      <c r="L2132" s="83">
        <v>43222</v>
      </c>
      <c r="M2132">
        <v>0</v>
      </c>
      <c r="N2132" t="s">
        <v>14089</v>
      </c>
      <c r="O2132" t="s">
        <v>14090</v>
      </c>
    </row>
    <row r="2133" spans="1:15" x14ac:dyDescent="0.2">
      <c r="A2133" t="s">
        <v>16572</v>
      </c>
      <c r="B2133" t="s">
        <v>1336</v>
      </c>
      <c r="C2133">
        <v>48.45</v>
      </c>
      <c r="D2133">
        <v>0</v>
      </c>
      <c r="E2133">
        <v>0</v>
      </c>
      <c r="F2133">
        <v>0</v>
      </c>
      <c r="G2133">
        <v>0</v>
      </c>
      <c r="H2133">
        <v>350.94</v>
      </c>
      <c r="I2133" t="s">
        <v>15979</v>
      </c>
      <c r="J2133" t="s">
        <v>200</v>
      </c>
      <c r="K2133">
        <v>0</v>
      </c>
      <c r="L2133" s="83">
        <v>43222</v>
      </c>
      <c r="M2133">
        <v>0</v>
      </c>
      <c r="N2133" t="s">
        <v>1535</v>
      </c>
      <c r="O2133">
        <v>2216991</v>
      </c>
    </row>
    <row r="2134" spans="1:15" x14ac:dyDescent="0.2">
      <c r="A2134" t="s">
        <v>16573</v>
      </c>
      <c r="B2134" t="s">
        <v>2808</v>
      </c>
      <c r="C2134">
        <v>46.03</v>
      </c>
      <c r="D2134">
        <v>0</v>
      </c>
      <c r="E2134">
        <v>0</v>
      </c>
      <c r="F2134">
        <v>0</v>
      </c>
      <c r="G2134">
        <v>0</v>
      </c>
      <c r="H2134" s="45">
        <v>5445.15</v>
      </c>
      <c r="I2134" t="s">
        <v>15979</v>
      </c>
      <c r="J2134" t="s">
        <v>182</v>
      </c>
      <c r="K2134">
        <v>0</v>
      </c>
      <c r="L2134" s="83">
        <v>43222</v>
      </c>
      <c r="M2134">
        <v>0</v>
      </c>
      <c r="N2134" t="s">
        <v>3008</v>
      </c>
      <c r="O2134" t="s">
        <v>3009</v>
      </c>
    </row>
    <row r="2135" spans="1:15" x14ac:dyDescent="0.2">
      <c r="A2135" t="s">
        <v>16574</v>
      </c>
      <c r="B2135" t="s">
        <v>1343</v>
      </c>
      <c r="C2135">
        <v>122.7</v>
      </c>
      <c r="D2135">
        <v>0</v>
      </c>
      <c r="E2135">
        <v>0</v>
      </c>
      <c r="F2135">
        <v>0</v>
      </c>
      <c r="G2135">
        <v>0</v>
      </c>
      <c r="H2135" s="45">
        <v>-9566.14</v>
      </c>
      <c r="I2135" t="s">
        <v>15979</v>
      </c>
      <c r="J2135" t="s">
        <v>188</v>
      </c>
      <c r="K2135">
        <v>0</v>
      </c>
      <c r="L2135" s="83">
        <v>43222</v>
      </c>
      <c r="M2135">
        <v>0</v>
      </c>
      <c r="N2135">
        <v>929160109</v>
      </c>
      <c r="O2135">
        <v>2931205</v>
      </c>
    </row>
    <row r="2136" spans="1:15" x14ac:dyDescent="0.2">
      <c r="A2136" t="s">
        <v>16575</v>
      </c>
      <c r="B2136" t="s">
        <v>14604</v>
      </c>
      <c r="C2136">
        <v>28.45</v>
      </c>
      <c r="D2136">
        <v>0</v>
      </c>
      <c r="E2136">
        <v>0</v>
      </c>
      <c r="F2136">
        <v>0</v>
      </c>
      <c r="G2136">
        <v>0</v>
      </c>
      <c r="H2136" s="45">
        <v>-2288.35</v>
      </c>
      <c r="I2136" t="s">
        <v>15979</v>
      </c>
      <c r="J2136" t="s">
        <v>169</v>
      </c>
      <c r="K2136">
        <v>0</v>
      </c>
      <c r="L2136" s="83">
        <v>43222</v>
      </c>
      <c r="M2136">
        <v>0</v>
      </c>
      <c r="N2136" t="s">
        <v>14656</v>
      </c>
      <c r="O2136" t="s">
        <v>14657</v>
      </c>
    </row>
    <row r="2137" spans="1:15" x14ac:dyDescent="0.2">
      <c r="A2137" t="s">
        <v>16576</v>
      </c>
      <c r="B2137" t="s">
        <v>10549</v>
      </c>
      <c r="C2137">
        <v>13.59</v>
      </c>
      <c r="D2137">
        <v>0</v>
      </c>
      <c r="E2137">
        <v>0</v>
      </c>
      <c r="F2137">
        <v>0</v>
      </c>
      <c r="G2137">
        <v>0</v>
      </c>
      <c r="H2137" s="45">
        <v>7690.44</v>
      </c>
      <c r="I2137" t="s">
        <v>15989</v>
      </c>
      <c r="J2137" t="s">
        <v>190</v>
      </c>
      <c r="K2137">
        <v>0</v>
      </c>
      <c r="L2137" s="83">
        <v>43222</v>
      </c>
      <c r="M2137">
        <v>0</v>
      </c>
      <c r="N2137" t="s">
        <v>10560</v>
      </c>
      <c r="O2137" t="s">
        <v>10561</v>
      </c>
    </row>
    <row r="2138" spans="1:15" x14ac:dyDescent="0.2">
      <c r="A2138" t="s">
        <v>16577</v>
      </c>
      <c r="B2138" t="s">
        <v>1812</v>
      </c>
      <c r="C2138">
        <v>17.75</v>
      </c>
      <c r="D2138">
        <v>0</v>
      </c>
      <c r="E2138">
        <v>0</v>
      </c>
      <c r="F2138">
        <v>0</v>
      </c>
      <c r="G2138">
        <v>0</v>
      </c>
      <c r="H2138" s="45">
        <v>-23624.49</v>
      </c>
      <c r="I2138" t="s">
        <v>15979</v>
      </c>
      <c r="J2138" t="s">
        <v>164</v>
      </c>
      <c r="K2138">
        <v>0</v>
      </c>
      <c r="L2138" s="83">
        <v>43222</v>
      </c>
      <c r="M2138">
        <v>0</v>
      </c>
      <c r="N2138" t="s">
        <v>1973</v>
      </c>
      <c r="O2138" t="s">
        <v>1974</v>
      </c>
    </row>
    <row r="2139" spans="1:15" x14ac:dyDescent="0.2">
      <c r="A2139" t="s">
        <v>16578</v>
      </c>
      <c r="B2139" t="s">
        <v>8264</v>
      </c>
      <c r="C2139">
        <v>59.22</v>
      </c>
      <c r="D2139">
        <v>0</v>
      </c>
      <c r="E2139">
        <v>0</v>
      </c>
      <c r="F2139">
        <v>0</v>
      </c>
      <c r="G2139">
        <v>0</v>
      </c>
      <c r="H2139" s="45">
        <v>-13913.75</v>
      </c>
      <c r="I2139" t="s">
        <v>15979</v>
      </c>
      <c r="J2139" t="s">
        <v>200</v>
      </c>
      <c r="K2139">
        <v>0</v>
      </c>
      <c r="L2139" s="83">
        <v>43222</v>
      </c>
      <c r="M2139">
        <v>0</v>
      </c>
      <c r="N2139">
        <v>974155103</v>
      </c>
      <c r="O2139" t="s">
        <v>8374</v>
      </c>
    </row>
    <row r="2140" spans="1:15" x14ac:dyDescent="0.2">
      <c r="A2140" t="s">
        <v>16579</v>
      </c>
      <c r="B2140" t="s">
        <v>2587</v>
      </c>
      <c r="C2140">
        <v>99.5</v>
      </c>
      <c r="D2140">
        <v>0</v>
      </c>
      <c r="E2140">
        <v>0</v>
      </c>
      <c r="F2140">
        <v>0</v>
      </c>
      <c r="G2140">
        <v>0</v>
      </c>
      <c r="H2140" s="45">
        <v>2607.4</v>
      </c>
      <c r="I2140" t="s">
        <v>15979</v>
      </c>
      <c r="J2140" t="s">
        <v>188</v>
      </c>
      <c r="K2140">
        <v>0</v>
      </c>
      <c r="L2140" s="83">
        <v>43222</v>
      </c>
      <c r="M2140">
        <v>0</v>
      </c>
      <c r="N2140">
        <v>960413102</v>
      </c>
      <c r="O2140" t="s">
        <v>2671</v>
      </c>
    </row>
    <row r="2141" spans="1:15" x14ac:dyDescent="0.2">
      <c r="A2141" t="s">
        <v>16580</v>
      </c>
      <c r="B2141" t="s">
        <v>11061</v>
      </c>
      <c r="C2141">
        <v>77.415000000000006</v>
      </c>
      <c r="D2141">
        <v>0</v>
      </c>
      <c r="E2141">
        <v>0</v>
      </c>
      <c r="F2141">
        <v>0</v>
      </c>
      <c r="G2141">
        <v>0</v>
      </c>
      <c r="H2141" s="45">
        <v>3222.17</v>
      </c>
      <c r="I2141" t="s">
        <v>15979</v>
      </c>
      <c r="J2141" t="s">
        <v>200</v>
      </c>
      <c r="K2141">
        <v>0</v>
      </c>
      <c r="L2141" s="83">
        <v>43222</v>
      </c>
      <c r="M2141">
        <v>0</v>
      </c>
      <c r="N2141">
        <v>948626106</v>
      </c>
      <c r="O2141">
        <v>2813585</v>
      </c>
    </row>
    <row r="2142" spans="1:15" x14ac:dyDescent="0.2">
      <c r="A2142" t="s">
        <v>16581</v>
      </c>
      <c r="B2142" t="s">
        <v>1809</v>
      </c>
      <c r="C2142">
        <v>81.75</v>
      </c>
      <c r="D2142">
        <v>0</v>
      </c>
      <c r="E2142">
        <v>0</v>
      </c>
      <c r="F2142">
        <v>0</v>
      </c>
      <c r="G2142">
        <v>0</v>
      </c>
      <c r="H2142" s="45">
        <v>-2411.16</v>
      </c>
      <c r="I2142" t="s">
        <v>15979</v>
      </c>
      <c r="J2142" t="s">
        <v>200</v>
      </c>
      <c r="K2142">
        <v>0</v>
      </c>
      <c r="L2142" s="83">
        <v>43222</v>
      </c>
      <c r="M2142">
        <v>0</v>
      </c>
      <c r="N2142" t="s">
        <v>1983</v>
      </c>
      <c r="O2142">
        <v>2503529</v>
      </c>
    </row>
    <row r="2143" spans="1:15" x14ac:dyDescent="0.2">
      <c r="A2143" t="s">
        <v>16582</v>
      </c>
      <c r="B2143" t="s">
        <v>2864</v>
      </c>
      <c r="C2143">
        <v>26.8</v>
      </c>
      <c r="D2143">
        <v>0</v>
      </c>
      <c r="E2143">
        <v>0</v>
      </c>
      <c r="F2143">
        <v>0</v>
      </c>
      <c r="G2143">
        <v>0</v>
      </c>
      <c r="H2143" s="45">
        <v>-5087.0200000000004</v>
      </c>
      <c r="I2143" t="s">
        <v>15989</v>
      </c>
      <c r="J2143" t="s">
        <v>169</v>
      </c>
      <c r="K2143">
        <v>0</v>
      </c>
      <c r="L2143" s="83">
        <v>43222</v>
      </c>
      <c r="M2143">
        <v>0</v>
      </c>
      <c r="N2143" t="s">
        <v>3030</v>
      </c>
      <c r="O2143" t="s">
        <v>3031</v>
      </c>
    </row>
    <row r="2144" spans="1:15" x14ac:dyDescent="0.2">
      <c r="A2144" t="s">
        <v>16583</v>
      </c>
      <c r="B2144" t="s">
        <v>11100</v>
      </c>
      <c r="C2144">
        <v>16.55</v>
      </c>
      <c r="D2144">
        <v>0</v>
      </c>
      <c r="E2144">
        <v>0</v>
      </c>
      <c r="F2144">
        <v>0</v>
      </c>
      <c r="G2144">
        <v>0</v>
      </c>
      <c r="H2144" s="45">
        <v>-23240.45</v>
      </c>
      <c r="I2144" t="s">
        <v>15979</v>
      </c>
      <c r="J2144" t="s">
        <v>164</v>
      </c>
      <c r="K2144">
        <v>0</v>
      </c>
      <c r="L2144" s="83">
        <v>43222</v>
      </c>
      <c r="M2144">
        <v>0</v>
      </c>
      <c r="N2144" t="s">
        <v>11161</v>
      </c>
      <c r="O2144" t="s">
        <v>11162</v>
      </c>
    </row>
    <row r="2145" spans="1:15" x14ac:dyDescent="0.2">
      <c r="A2145" t="s">
        <v>16584</v>
      </c>
      <c r="B2145" t="s">
        <v>1989</v>
      </c>
      <c r="C2145">
        <v>32.97</v>
      </c>
      <c r="D2145">
        <v>0</v>
      </c>
      <c r="E2145">
        <v>0</v>
      </c>
      <c r="F2145">
        <v>0</v>
      </c>
      <c r="G2145">
        <v>0</v>
      </c>
      <c r="H2145" s="45">
        <v>11088.43</v>
      </c>
      <c r="I2145" t="s">
        <v>15979</v>
      </c>
      <c r="J2145" t="s">
        <v>448</v>
      </c>
      <c r="K2145">
        <v>0</v>
      </c>
      <c r="L2145" s="83">
        <v>43222</v>
      </c>
      <c r="M2145">
        <v>0</v>
      </c>
      <c r="N2145" t="s">
        <v>2073</v>
      </c>
      <c r="O2145" t="s">
        <v>2074</v>
      </c>
    </row>
    <row r="2146" spans="1:15" x14ac:dyDescent="0.2">
      <c r="A2146" t="s">
        <v>16585</v>
      </c>
      <c r="B2146" t="s">
        <v>5116</v>
      </c>
      <c r="C2146">
        <v>61.07</v>
      </c>
      <c r="D2146">
        <v>0</v>
      </c>
      <c r="E2146">
        <v>0</v>
      </c>
      <c r="F2146">
        <v>0</v>
      </c>
      <c r="G2146">
        <v>0</v>
      </c>
      <c r="H2146" s="45">
        <v>-8477.02</v>
      </c>
      <c r="I2146" t="s">
        <v>15989</v>
      </c>
      <c r="J2146" t="s">
        <v>164</v>
      </c>
      <c r="K2146">
        <v>0</v>
      </c>
      <c r="L2146" s="83">
        <v>43222</v>
      </c>
      <c r="M2146">
        <v>0</v>
      </c>
      <c r="N2146" t="s">
        <v>5263</v>
      </c>
      <c r="O2146" t="s">
        <v>5264</v>
      </c>
    </row>
    <row r="2147" spans="1:15" x14ac:dyDescent="0.2">
      <c r="A2147" t="s">
        <v>16388</v>
      </c>
      <c r="B2147" t="s">
        <v>3529</v>
      </c>
      <c r="C2147">
        <v>72.989999999999995</v>
      </c>
      <c r="D2147">
        <v>0</v>
      </c>
      <c r="E2147">
        <v>0</v>
      </c>
      <c r="F2147">
        <v>0</v>
      </c>
      <c r="G2147">
        <v>0</v>
      </c>
      <c r="H2147" s="45">
        <v>11067.04</v>
      </c>
      <c r="I2147" t="s">
        <v>210</v>
      </c>
      <c r="J2147" t="s">
        <v>190</v>
      </c>
      <c r="K2147">
        <v>0</v>
      </c>
      <c r="L2147" s="83">
        <v>43221</v>
      </c>
      <c r="M2147">
        <v>0</v>
      </c>
      <c r="N2147">
        <v>482539103</v>
      </c>
      <c r="O2147" t="s">
        <v>3530</v>
      </c>
    </row>
    <row r="2148" spans="1:15" x14ac:dyDescent="0.2">
      <c r="A2148" t="s">
        <v>16389</v>
      </c>
      <c r="B2148" t="s">
        <v>138</v>
      </c>
      <c r="C2148">
        <v>98.95</v>
      </c>
      <c r="D2148">
        <v>0</v>
      </c>
      <c r="E2148">
        <v>0</v>
      </c>
      <c r="F2148">
        <v>0</v>
      </c>
      <c r="G2148">
        <v>0</v>
      </c>
      <c r="H2148" s="45">
        <v>9831.31</v>
      </c>
      <c r="I2148" t="s">
        <v>210</v>
      </c>
      <c r="J2148" t="s">
        <v>200</v>
      </c>
      <c r="K2148">
        <v>0</v>
      </c>
      <c r="L2148" s="83">
        <v>43221</v>
      </c>
      <c r="M2148">
        <v>0</v>
      </c>
      <c r="N2148">
        <v>52800109</v>
      </c>
      <c r="O2148">
        <v>2064253</v>
      </c>
    </row>
    <row r="2149" spans="1:15" x14ac:dyDescent="0.2">
      <c r="A2149" t="s">
        <v>16390</v>
      </c>
      <c r="B2149" t="s">
        <v>15194</v>
      </c>
      <c r="C2149">
        <v>47.23</v>
      </c>
      <c r="D2149">
        <v>0</v>
      </c>
      <c r="E2149">
        <v>0</v>
      </c>
      <c r="F2149">
        <v>0</v>
      </c>
      <c r="G2149">
        <v>0</v>
      </c>
      <c r="H2149" s="45">
        <v>-7330.9</v>
      </c>
      <c r="I2149" t="s">
        <v>15989</v>
      </c>
      <c r="J2149" t="s">
        <v>182</v>
      </c>
      <c r="K2149">
        <v>0</v>
      </c>
      <c r="L2149" s="83">
        <v>43221</v>
      </c>
      <c r="M2149">
        <v>0</v>
      </c>
      <c r="N2149">
        <v>966387409</v>
      </c>
      <c r="O2149" t="s">
        <v>15255</v>
      </c>
    </row>
    <row r="2150" spans="1:15" x14ac:dyDescent="0.2">
      <c r="A2150" t="s">
        <v>16391</v>
      </c>
      <c r="B2150" t="s">
        <v>852</v>
      </c>
      <c r="C2150">
        <v>27.05</v>
      </c>
      <c r="D2150">
        <v>0</v>
      </c>
      <c r="E2150">
        <v>0</v>
      </c>
      <c r="F2150">
        <v>0</v>
      </c>
      <c r="G2150">
        <v>0</v>
      </c>
      <c r="H2150" s="45">
        <v>3922.93</v>
      </c>
      <c r="I2150" t="s">
        <v>15989</v>
      </c>
      <c r="J2150" t="s">
        <v>190</v>
      </c>
      <c r="K2150">
        <v>0</v>
      </c>
      <c r="L2150" s="83">
        <v>43221</v>
      </c>
      <c r="M2150">
        <v>0</v>
      </c>
      <c r="N2150" t="s">
        <v>981</v>
      </c>
      <c r="O2150">
        <v>2519849</v>
      </c>
    </row>
    <row r="2151" spans="1:15" x14ac:dyDescent="0.2">
      <c r="A2151" t="s">
        <v>16392</v>
      </c>
      <c r="B2151" t="s">
        <v>11993</v>
      </c>
      <c r="C2151">
        <v>39.229999999999997</v>
      </c>
      <c r="D2151">
        <v>0</v>
      </c>
      <c r="E2151">
        <v>0</v>
      </c>
      <c r="F2151">
        <v>0</v>
      </c>
      <c r="G2151">
        <v>0</v>
      </c>
      <c r="H2151" s="45">
        <v>-5421.42</v>
      </c>
      <c r="I2151" t="s">
        <v>15989</v>
      </c>
      <c r="J2151" t="s">
        <v>164</v>
      </c>
      <c r="K2151">
        <v>0</v>
      </c>
      <c r="L2151" s="83">
        <v>43221</v>
      </c>
      <c r="M2151">
        <v>0</v>
      </c>
      <c r="N2151" t="s">
        <v>177</v>
      </c>
      <c r="O2151">
        <v>2525426</v>
      </c>
    </row>
    <row r="2152" spans="1:15" x14ac:dyDescent="0.2">
      <c r="A2152" t="s">
        <v>16393</v>
      </c>
      <c r="B2152" t="s">
        <v>1325</v>
      </c>
      <c r="C2152">
        <v>72.17</v>
      </c>
      <c r="D2152">
        <v>0</v>
      </c>
      <c r="E2152">
        <v>0</v>
      </c>
      <c r="F2152">
        <v>0</v>
      </c>
      <c r="G2152">
        <v>0</v>
      </c>
      <c r="H2152">
        <v>844.95</v>
      </c>
      <c r="I2152" t="s">
        <v>15989</v>
      </c>
      <c r="J2152" t="s">
        <v>169</v>
      </c>
      <c r="K2152">
        <v>0</v>
      </c>
      <c r="L2152" s="83">
        <v>43221</v>
      </c>
      <c r="M2152">
        <v>0</v>
      </c>
      <c r="N2152">
        <v>714046109</v>
      </c>
      <c r="O2152">
        <v>2305844</v>
      </c>
    </row>
    <row r="2153" spans="1:15" x14ac:dyDescent="0.2">
      <c r="A2153" t="s">
        <v>16394</v>
      </c>
      <c r="B2153" t="s">
        <v>1012</v>
      </c>
      <c r="C2153">
        <v>131.05000000000001</v>
      </c>
      <c r="D2153">
        <v>0</v>
      </c>
      <c r="E2153">
        <v>0</v>
      </c>
      <c r="F2153">
        <v>0</v>
      </c>
      <c r="G2153">
        <v>0</v>
      </c>
      <c r="H2153" s="45">
        <v>-1452.65</v>
      </c>
      <c r="I2153" t="s">
        <v>15989</v>
      </c>
      <c r="J2153" t="s">
        <v>164</v>
      </c>
      <c r="K2153">
        <v>0</v>
      </c>
      <c r="L2153" s="83">
        <v>43221</v>
      </c>
      <c r="M2153">
        <v>0</v>
      </c>
      <c r="N2153">
        <v>609839105</v>
      </c>
      <c r="O2153" t="s">
        <v>5037</v>
      </c>
    </row>
    <row r="2154" spans="1:15" x14ac:dyDescent="0.2">
      <c r="A2154" t="s">
        <v>16395</v>
      </c>
      <c r="B2154" t="s">
        <v>5386</v>
      </c>
      <c r="C2154">
        <v>227.11</v>
      </c>
      <c r="D2154">
        <v>0</v>
      </c>
      <c r="E2154">
        <v>0</v>
      </c>
      <c r="F2154">
        <v>0</v>
      </c>
      <c r="G2154">
        <v>0</v>
      </c>
      <c r="H2154" s="45">
        <v>4914.18</v>
      </c>
      <c r="I2154" t="s">
        <v>15989</v>
      </c>
      <c r="J2154" t="s">
        <v>169</v>
      </c>
      <c r="K2154">
        <v>0</v>
      </c>
      <c r="L2154" s="83">
        <v>43221</v>
      </c>
      <c r="M2154">
        <v>0</v>
      </c>
      <c r="N2154" t="s">
        <v>5492</v>
      </c>
      <c r="O2154" t="s">
        <v>5493</v>
      </c>
    </row>
    <row r="2155" spans="1:15" x14ac:dyDescent="0.2">
      <c r="A2155" t="s">
        <v>16396</v>
      </c>
      <c r="B2155" t="s">
        <v>2589</v>
      </c>
      <c r="C2155">
        <v>24.3</v>
      </c>
      <c r="D2155">
        <v>0</v>
      </c>
      <c r="E2155">
        <v>0</v>
      </c>
      <c r="F2155">
        <v>0</v>
      </c>
      <c r="G2155">
        <v>0</v>
      </c>
      <c r="H2155" s="45">
        <v>8715.2000000000007</v>
      </c>
      <c r="I2155" t="s">
        <v>15989</v>
      </c>
      <c r="J2155" t="s">
        <v>200</v>
      </c>
      <c r="K2155">
        <v>0</v>
      </c>
      <c r="L2155" s="83">
        <v>43221</v>
      </c>
      <c r="M2155">
        <v>0</v>
      </c>
      <c r="N2155">
        <v>216831107</v>
      </c>
      <c r="O2155">
        <v>2222608</v>
      </c>
    </row>
    <row r="2156" spans="1:15" x14ac:dyDescent="0.2">
      <c r="A2156" t="s">
        <v>16397</v>
      </c>
      <c r="B2156" t="s">
        <v>9164</v>
      </c>
      <c r="C2156">
        <v>20.774999999999999</v>
      </c>
      <c r="D2156">
        <v>0</v>
      </c>
      <c r="E2156">
        <v>0</v>
      </c>
      <c r="F2156">
        <v>0</v>
      </c>
      <c r="G2156">
        <v>0</v>
      </c>
      <c r="H2156" s="45">
        <v>-18772.09</v>
      </c>
      <c r="I2156" t="s">
        <v>15989</v>
      </c>
      <c r="J2156" t="s">
        <v>190</v>
      </c>
      <c r="K2156">
        <v>0</v>
      </c>
      <c r="L2156" s="83">
        <v>43221</v>
      </c>
      <c r="M2156">
        <v>0</v>
      </c>
      <c r="N2156" t="s">
        <v>9165</v>
      </c>
      <c r="O2156" t="s">
        <v>9166</v>
      </c>
    </row>
    <row r="2157" spans="1:15" x14ac:dyDescent="0.2">
      <c r="A2157" t="s">
        <v>16398</v>
      </c>
      <c r="B2157" t="s">
        <v>13699</v>
      </c>
      <c r="C2157">
        <v>75.95</v>
      </c>
      <c r="D2157">
        <v>0</v>
      </c>
      <c r="E2157">
        <v>0</v>
      </c>
      <c r="F2157">
        <v>0</v>
      </c>
      <c r="G2157">
        <v>0</v>
      </c>
      <c r="H2157" s="45">
        <v>-11670.97</v>
      </c>
      <c r="I2157" t="s">
        <v>15989</v>
      </c>
      <c r="J2157" t="s">
        <v>164</v>
      </c>
      <c r="K2157">
        <v>0</v>
      </c>
      <c r="L2157" s="83">
        <v>43221</v>
      </c>
      <c r="M2157">
        <v>0</v>
      </c>
      <c r="N2157" t="s">
        <v>13741</v>
      </c>
      <c r="O2157" t="s">
        <v>13742</v>
      </c>
    </row>
    <row r="2158" spans="1:15" x14ac:dyDescent="0.2">
      <c r="A2158" t="s">
        <v>16399</v>
      </c>
      <c r="B2158" t="s">
        <v>115</v>
      </c>
      <c r="C2158">
        <v>161.72</v>
      </c>
      <c r="D2158">
        <v>0</v>
      </c>
      <c r="E2158">
        <v>0</v>
      </c>
      <c r="F2158">
        <v>0</v>
      </c>
      <c r="G2158">
        <v>0</v>
      </c>
      <c r="H2158" s="45">
        <v>-2245.8000000000002</v>
      </c>
      <c r="I2158" t="s">
        <v>15989</v>
      </c>
      <c r="J2158" t="s">
        <v>186</v>
      </c>
      <c r="K2158">
        <v>0</v>
      </c>
      <c r="L2158" s="83">
        <v>43221</v>
      </c>
      <c r="M2158">
        <v>0</v>
      </c>
      <c r="N2158">
        <v>8252108</v>
      </c>
      <c r="O2158">
        <v>2127899</v>
      </c>
    </row>
    <row r="2159" spans="1:15" x14ac:dyDescent="0.2">
      <c r="A2159" t="s">
        <v>16400</v>
      </c>
      <c r="B2159" t="s">
        <v>1784</v>
      </c>
      <c r="C2159">
        <v>26.6</v>
      </c>
      <c r="D2159">
        <v>0</v>
      </c>
      <c r="E2159">
        <v>0</v>
      </c>
      <c r="F2159">
        <v>0</v>
      </c>
      <c r="G2159">
        <v>0</v>
      </c>
      <c r="H2159">
        <v>646.89</v>
      </c>
      <c r="I2159" t="s">
        <v>15979</v>
      </c>
      <c r="J2159" t="s">
        <v>169</v>
      </c>
      <c r="K2159">
        <v>0</v>
      </c>
      <c r="L2159" s="83">
        <v>43221</v>
      </c>
      <c r="M2159">
        <v>0</v>
      </c>
      <c r="N2159" t="s">
        <v>1865</v>
      </c>
      <c r="O2159">
        <v>2925844</v>
      </c>
    </row>
    <row r="2160" spans="1:15" x14ac:dyDescent="0.2">
      <c r="A2160" t="s">
        <v>16401</v>
      </c>
      <c r="B2160" t="s">
        <v>1576</v>
      </c>
      <c r="C2160">
        <v>71.63</v>
      </c>
      <c r="D2160">
        <v>0</v>
      </c>
      <c r="E2160">
        <v>0</v>
      </c>
      <c r="F2160">
        <v>0</v>
      </c>
      <c r="G2160">
        <v>0</v>
      </c>
      <c r="H2160">
        <v>-746.86</v>
      </c>
      <c r="I2160" t="s">
        <v>15989</v>
      </c>
      <c r="J2160" t="s">
        <v>164</v>
      </c>
      <c r="K2160">
        <v>0</v>
      </c>
      <c r="L2160" s="83">
        <v>43221</v>
      </c>
      <c r="M2160">
        <v>0</v>
      </c>
      <c r="N2160" t="s">
        <v>1594</v>
      </c>
      <c r="O2160">
        <v>2507457</v>
      </c>
    </row>
    <row r="2161" spans="1:15" x14ac:dyDescent="0.2">
      <c r="A2161" t="s">
        <v>16402</v>
      </c>
      <c r="B2161" t="s">
        <v>4243</v>
      </c>
      <c r="C2161">
        <v>40.03</v>
      </c>
      <c r="D2161">
        <v>0</v>
      </c>
      <c r="E2161">
        <v>0</v>
      </c>
      <c r="F2161">
        <v>0</v>
      </c>
      <c r="G2161">
        <v>0</v>
      </c>
      <c r="H2161" s="45">
        <v>130906.66</v>
      </c>
      <c r="I2161" t="s">
        <v>15979</v>
      </c>
      <c r="J2161" t="s">
        <v>169</v>
      </c>
      <c r="K2161">
        <v>0</v>
      </c>
      <c r="L2161" s="83">
        <v>43221</v>
      </c>
      <c r="M2161">
        <v>0</v>
      </c>
      <c r="N2161">
        <v>35255108</v>
      </c>
      <c r="O2161">
        <v>2035754</v>
      </c>
    </row>
    <row r="2162" spans="1:15" x14ac:dyDescent="0.2">
      <c r="A2162" t="s">
        <v>16403</v>
      </c>
      <c r="B2162" t="s">
        <v>13461</v>
      </c>
      <c r="C2162">
        <v>37.840000000000003</v>
      </c>
      <c r="D2162">
        <v>0</v>
      </c>
      <c r="E2162">
        <v>0</v>
      </c>
      <c r="F2162">
        <v>0</v>
      </c>
      <c r="G2162">
        <v>0</v>
      </c>
      <c r="H2162" s="45">
        <v>-19211.88</v>
      </c>
      <c r="I2162" t="s">
        <v>15989</v>
      </c>
      <c r="J2162" t="s">
        <v>164</v>
      </c>
      <c r="K2162">
        <v>0</v>
      </c>
      <c r="L2162" s="83">
        <v>43221</v>
      </c>
      <c r="M2162">
        <v>0</v>
      </c>
      <c r="N2162" t="s">
        <v>13471</v>
      </c>
      <c r="O2162" t="s">
        <v>13472</v>
      </c>
    </row>
    <row r="2163" spans="1:15" x14ac:dyDescent="0.2">
      <c r="A2163" t="s">
        <v>16404</v>
      </c>
      <c r="B2163" t="s">
        <v>12521</v>
      </c>
      <c r="C2163">
        <v>39.049999999999997</v>
      </c>
      <c r="D2163">
        <v>0</v>
      </c>
      <c r="E2163">
        <v>0</v>
      </c>
      <c r="F2163">
        <v>0</v>
      </c>
      <c r="G2163">
        <v>0</v>
      </c>
      <c r="H2163" s="45">
        <v>-39942.089999999997</v>
      </c>
      <c r="I2163" t="s">
        <v>15989</v>
      </c>
      <c r="J2163" t="s">
        <v>169</v>
      </c>
      <c r="K2163">
        <v>0</v>
      </c>
      <c r="L2163" s="83">
        <v>43221</v>
      </c>
      <c r="M2163">
        <v>0</v>
      </c>
      <c r="N2163" t="s">
        <v>12567</v>
      </c>
      <c r="O2163" t="s">
        <v>12568</v>
      </c>
    </row>
    <row r="2164" spans="1:15" x14ac:dyDescent="0.2">
      <c r="A2164" t="s">
        <v>16405</v>
      </c>
      <c r="B2164" t="s">
        <v>1827</v>
      </c>
      <c r="C2164">
        <v>73.25</v>
      </c>
      <c r="D2164">
        <v>0</v>
      </c>
      <c r="E2164">
        <v>0</v>
      </c>
      <c r="F2164">
        <v>0</v>
      </c>
      <c r="G2164">
        <v>0</v>
      </c>
      <c r="H2164" s="45">
        <v>5663.85</v>
      </c>
      <c r="I2164" t="s">
        <v>15979</v>
      </c>
      <c r="J2164" t="s">
        <v>164</v>
      </c>
      <c r="K2164">
        <v>0</v>
      </c>
      <c r="L2164" s="83">
        <v>43221</v>
      </c>
      <c r="M2164">
        <v>0</v>
      </c>
      <c r="N2164">
        <v>77454106</v>
      </c>
      <c r="O2164" t="s">
        <v>1879</v>
      </c>
    </row>
    <row r="2165" spans="1:15" x14ac:dyDescent="0.2">
      <c r="A2165" t="s">
        <v>16406</v>
      </c>
      <c r="B2165" t="s">
        <v>4834</v>
      </c>
      <c r="C2165">
        <v>34.08</v>
      </c>
      <c r="D2165">
        <v>0</v>
      </c>
      <c r="E2165">
        <v>0</v>
      </c>
      <c r="F2165">
        <v>0</v>
      </c>
      <c r="G2165">
        <v>0</v>
      </c>
      <c r="H2165" s="45">
        <v>41249.39</v>
      </c>
      <c r="I2165" t="s">
        <v>15979</v>
      </c>
      <c r="J2165" t="s">
        <v>190</v>
      </c>
      <c r="K2165">
        <v>0</v>
      </c>
      <c r="L2165" s="83">
        <v>43221</v>
      </c>
      <c r="M2165">
        <v>0</v>
      </c>
      <c r="N2165">
        <v>53774105</v>
      </c>
      <c r="O2165" t="s">
        <v>4867</v>
      </c>
    </row>
    <row r="2166" spans="1:15" x14ac:dyDescent="0.2">
      <c r="A2166" t="s">
        <v>16407</v>
      </c>
      <c r="B2166" t="s">
        <v>2206</v>
      </c>
      <c r="C2166">
        <v>44.13</v>
      </c>
      <c r="D2166">
        <v>0</v>
      </c>
      <c r="E2166">
        <v>0</v>
      </c>
      <c r="F2166">
        <v>0</v>
      </c>
      <c r="G2166">
        <v>0</v>
      </c>
      <c r="H2166">
        <v>254.61</v>
      </c>
      <c r="I2166" t="s">
        <v>15979</v>
      </c>
      <c r="J2166" t="s">
        <v>188</v>
      </c>
      <c r="K2166">
        <v>0</v>
      </c>
      <c r="L2166" s="83">
        <v>43221</v>
      </c>
      <c r="M2166">
        <v>0</v>
      </c>
      <c r="N2166">
        <v>125269100</v>
      </c>
      <c r="O2166" t="s">
        <v>2253</v>
      </c>
    </row>
    <row r="2167" spans="1:15" x14ac:dyDescent="0.2">
      <c r="A2167" t="s">
        <v>16408</v>
      </c>
      <c r="B2167" t="s">
        <v>2674</v>
      </c>
      <c r="C2167">
        <v>64.784999999999997</v>
      </c>
      <c r="D2167">
        <v>0</v>
      </c>
      <c r="E2167">
        <v>0</v>
      </c>
      <c r="F2167">
        <v>0</v>
      </c>
      <c r="G2167">
        <v>0</v>
      </c>
      <c r="H2167" s="45">
        <v>5301.1</v>
      </c>
      <c r="I2167" t="s">
        <v>15979</v>
      </c>
      <c r="J2167" t="s">
        <v>182</v>
      </c>
      <c r="K2167">
        <v>0</v>
      </c>
      <c r="L2167" s="83">
        <v>43221</v>
      </c>
      <c r="M2167">
        <v>0</v>
      </c>
      <c r="N2167">
        <v>212015101</v>
      </c>
      <c r="O2167" t="s">
        <v>2740</v>
      </c>
    </row>
    <row r="2168" spans="1:15" x14ac:dyDescent="0.2">
      <c r="A2168" t="s">
        <v>16409</v>
      </c>
      <c r="B2168" t="s">
        <v>425</v>
      </c>
      <c r="C2168">
        <v>146.78</v>
      </c>
      <c r="D2168">
        <v>0</v>
      </c>
      <c r="E2168">
        <v>0</v>
      </c>
      <c r="F2168">
        <v>0</v>
      </c>
      <c r="G2168">
        <v>0</v>
      </c>
      <c r="H2168" s="45">
        <v>6356.33</v>
      </c>
      <c r="I2168" t="s">
        <v>15979</v>
      </c>
      <c r="J2168" t="s">
        <v>190</v>
      </c>
      <c r="K2168">
        <v>0</v>
      </c>
      <c r="L2168" s="83">
        <v>43221</v>
      </c>
      <c r="M2168">
        <v>0</v>
      </c>
      <c r="N2168" t="s">
        <v>177</v>
      </c>
      <c r="O2168" t="s">
        <v>426</v>
      </c>
    </row>
    <row r="2169" spans="1:15" x14ac:dyDescent="0.2">
      <c r="A2169" t="s">
        <v>16410</v>
      </c>
      <c r="B2169" t="s">
        <v>4180</v>
      </c>
      <c r="C2169">
        <v>43.18</v>
      </c>
      <c r="D2169">
        <v>0</v>
      </c>
      <c r="E2169">
        <v>0</v>
      </c>
      <c r="F2169">
        <v>0</v>
      </c>
      <c r="G2169">
        <v>0</v>
      </c>
      <c r="H2169" s="45">
        <v>-6531.95</v>
      </c>
      <c r="I2169" t="s">
        <v>15979</v>
      </c>
      <c r="J2169" t="s">
        <v>164</v>
      </c>
      <c r="K2169">
        <v>0</v>
      </c>
      <c r="L2169" s="83">
        <v>43221</v>
      </c>
      <c r="M2169">
        <v>0</v>
      </c>
      <c r="N2169">
        <v>172755100</v>
      </c>
      <c r="O2169">
        <v>2197308</v>
      </c>
    </row>
    <row r="2170" spans="1:15" x14ac:dyDescent="0.2">
      <c r="A2170" t="s">
        <v>16411</v>
      </c>
      <c r="B2170" t="s">
        <v>7018</v>
      </c>
      <c r="C2170">
        <v>37.93</v>
      </c>
      <c r="D2170">
        <v>0</v>
      </c>
      <c r="E2170">
        <v>0</v>
      </c>
      <c r="F2170">
        <v>0</v>
      </c>
      <c r="G2170">
        <v>0</v>
      </c>
      <c r="H2170" s="45">
        <v>-19843.66</v>
      </c>
      <c r="I2170" t="s">
        <v>15979</v>
      </c>
      <c r="J2170" t="s">
        <v>169</v>
      </c>
      <c r="K2170">
        <v>0</v>
      </c>
      <c r="L2170" s="83">
        <v>43221</v>
      </c>
      <c r="M2170">
        <v>0</v>
      </c>
      <c r="N2170">
        <v>141619106</v>
      </c>
      <c r="O2170" t="s">
        <v>7058</v>
      </c>
    </row>
    <row r="2171" spans="1:15" x14ac:dyDescent="0.2">
      <c r="A2171" t="s">
        <v>16412</v>
      </c>
      <c r="B2171" t="s">
        <v>4642</v>
      </c>
      <c r="C2171">
        <v>71.125</v>
      </c>
      <c r="D2171">
        <v>0</v>
      </c>
      <c r="E2171">
        <v>0</v>
      </c>
      <c r="F2171">
        <v>0</v>
      </c>
      <c r="G2171">
        <v>0</v>
      </c>
      <c r="H2171" s="45">
        <v>-19514.29</v>
      </c>
      <c r="I2171" t="s">
        <v>15979</v>
      </c>
      <c r="J2171" t="s">
        <v>190</v>
      </c>
      <c r="K2171">
        <v>0</v>
      </c>
      <c r="L2171" s="83">
        <v>43221</v>
      </c>
      <c r="M2171">
        <v>0</v>
      </c>
      <c r="N2171">
        <v>229669106</v>
      </c>
      <c r="O2171">
        <v>2239266</v>
      </c>
    </row>
    <row r="2172" spans="1:15" x14ac:dyDescent="0.2">
      <c r="A2172" t="s">
        <v>16413</v>
      </c>
      <c r="B2172" t="s">
        <v>5121</v>
      </c>
      <c r="C2172">
        <v>62.27</v>
      </c>
      <c r="D2172">
        <v>0</v>
      </c>
      <c r="E2172">
        <v>0</v>
      </c>
      <c r="F2172">
        <v>0</v>
      </c>
      <c r="G2172">
        <v>0</v>
      </c>
      <c r="H2172" s="45">
        <v>14590.28</v>
      </c>
      <c r="I2172" t="s">
        <v>15979</v>
      </c>
      <c r="J2172" t="s">
        <v>169</v>
      </c>
      <c r="K2172">
        <v>0</v>
      </c>
      <c r="L2172" s="83">
        <v>43221</v>
      </c>
      <c r="M2172">
        <v>0</v>
      </c>
      <c r="N2172">
        <v>126650100</v>
      </c>
      <c r="O2172">
        <v>2577609</v>
      </c>
    </row>
    <row r="2173" spans="1:15" x14ac:dyDescent="0.2">
      <c r="A2173" t="s">
        <v>16414</v>
      </c>
      <c r="B2173" t="s">
        <v>13707</v>
      </c>
      <c r="C2173">
        <v>17.27</v>
      </c>
      <c r="D2173">
        <v>0</v>
      </c>
      <c r="E2173">
        <v>0</v>
      </c>
      <c r="F2173">
        <v>0</v>
      </c>
      <c r="G2173">
        <v>0</v>
      </c>
      <c r="H2173" s="45">
        <v>-14223.19</v>
      </c>
      <c r="I2173" t="s">
        <v>15979</v>
      </c>
      <c r="J2173" t="s">
        <v>186</v>
      </c>
      <c r="K2173">
        <v>0</v>
      </c>
      <c r="L2173" s="83">
        <v>43221</v>
      </c>
      <c r="M2173">
        <v>0</v>
      </c>
      <c r="N2173" t="s">
        <v>13758</v>
      </c>
      <c r="O2173" t="s">
        <v>13759</v>
      </c>
    </row>
    <row r="2174" spans="1:15" x14ac:dyDescent="0.2">
      <c r="A2174" t="s">
        <v>16415</v>
      </c>
      <c r="B2174" t="s">
        <v>413</v>
      </c>
      <c r="C2174">
        <v>34.119999999999997</v>
      </c>
      <c r="D2174">
        <v>0</v>
      </c>
      <c r="E2174">
        <v>0</v>
      </c>
      <c r="F2174">
        <v>0</v>
      </c>
      <c r="G2174">
        <v>0</v>
      </c>
      <c r="H2174" s="45">
        <v>15106.66</v>
      </c>
      <c r="I2174" t="s">
        <v>15989</v>
      </c>
      <c r="J2174" t="s">
        <v>164</v>
      </c>
      <c r="K2174">
        <v>0</v>
      </c>
      <c r="L2174" s="83">
        <v>43221</v>
      </c>
      <c r="M2174">
        <v>0</v>
      </c>
      <c r="N2174">
        <v>286082102</v>
      </c>
      <c r="O2174">
        <v>2310202</v>
      </c>
    </row>
    <row r="2175" spans="1:15" x14ac:dyDescent="0.2">
      <c r="A2175" t="s">
        <v>16416</v>
      </c>
      <c r="B2175" t="s">
        <v>1581</v>
      </c>
      <c r="C2175">
        <v>134.12</v>
      </c>
      <c r="D2175">
        <v>0</v>
      </c>
      <c r="E2175">
        <v>0</v>
      </c>
      <c r="F2175">
        <v>0</v>
      </c>
      <c r="G2175">
        <v>0</v>
      </c>
      <c r="H2175" s="45">
        <v>13645.84</v>
      </c>
      <c r="I2175" t="s">
        <v>15979</v>
      </c>
      <c r="J2175" t="s">
        <v>235</v>
      </c>
      <c r="K2175">
        <v>0</v>
      </c>
      <c r="L2175" s="83">
        <v>43221</v>
      </c>
      <c r="M2175">
        <v>0</v>
      </c>
      <c r="N2175">
        <v>518439104</v>
      </c>
      <c r="O2175">
        <v>2320524</v>
      </c>
    </row>
    <row r="2176" spans="1:15" x14ac:dyDescent="0.2">
      <c r="A2176" t="s">
        <v>16417</v>
      </c>
      <c r="B2176" t="s">
        <v>8778</v>
      </c>
      <c r="C2176">
        <v>54.51</v>
      </c>
      <c r="D2176">
        <v>0</v>
      </c>
      <c r="E2176">
        <v>0</v>
      </c>
      <c r="F2176">
        <v>0</v>
      </c>
      <c r="G2176">
        <v>0</v>
      </c>
      <c r="H2176" s="45">
        <v>21270.87</v>
      </c>
      <c r="I2176" t="s">
        <v>15979</v>
      </c>
      <c r="J2176" t="s">
        <v>235</v>
      </c>
      <c r="K2176">
        <v>0</v>
      </c>
      <c r="L2176" s="83">
        <v>43221</v>
      </c>
      <c r="M2176">
        <v>0</v>
      </c>
      <c r="N2176" t="s">
        <v>8795</v>
      </c>
      <c r="O2176" t="s">
        <v>8796</v>
      </c>
    </row>
    <row r="2177" spans="1:15" x14ac:dyDescent="0.2">
      <c r="A2177" t="s">
        <v>16418</v>
      </c>
      <c r="B2177" t="s">
        <v>1678</v>
      </c>
      <c r="C2177">
        <v>35.049999999999997</v>
      </c>
      <c r="D2177">
        <v>0</v>
      </c>
      <c r="E2177">
        <v>0</v>
      </c>
      <c r="F2177">
        <v>0</v>
      </c>
      <c r="G2177">
        <v>0</v>
      </c>
      <c r="H2177" s="45">
        <v>-53954.85</v>
      </c>
      <c r="I2177" t="s">
        <v>15979</v>
      </c>
      <c r="J2177" t="s">
        <v>169</v>
      </c>
      <c r="K2177">
        <v>0</v>
      </c>
      <c r="L2177" s="83">
        <v>43221</v>
      </c>
      <c r="M2177">
        <v>0</v>
      </c>
      <c r="N2177" t="s">
        <v>1769</v>
      </c>
      <c r="O2177" t="s">
        <v>1770</v>
      </c>
    </row>
    <row r="2178" spans="1:15" x14ac:dyDescent="0.2">
      <c r="A2178" t="s">
        <v>16419</v>
      </c>
      <c r="B2178" t="s">
        <v>12324</v>
      </c>
      <c r="C2178">
        <v>20.94</v>
      </c>
      <c r="D2178">
        <v>0</v>
      </c>
      <c r="E2178">
        <v>0</v>
      </c>
      <c r="F2178">
        <v>0</v>
      </c>
      <c r="G2178">
        <v>0</v>
      </c>
      <c r="H2178" s="45">
        <v>-40894.1</v>
      </c>
      <c r="I2178" t="s">
        <v>15979</v>
      </c>
      <c r="J2178" t="s">
        <v>169</v>
      </c>
      <c r="K2178">
        <v>0</v>
      </c>
      <c r="L2178" s="83">
        <v>43221</v>
      </c>
      <c r="M2178">
        <v>0</v>
      </c>
      <c r="N2178" t="s">
        <v>12366</v>
      </c>
      <c r="O2178">
        <v>2576941</v>
      </c>
    </row>
    <row r="2179" spans="1:15" x14ac:dyDescent="0.2">
      <c r="A2179" t="s">
        <v>16420</v>
      </c>
      <c r="B2179" t="s">
        <v>8385</v>
      </c>
      <c r="C2179">
        <v>45.76</v>
      </c>
      <c r="D2179">
        <v>0</v>
      </c>
      <c r="E2179">
        <v>0</v>
      </c>
      <c r="F2179">
        <v>0</v>
      </c>
      <c r="G2179">
        <v>0</v>
      </c>
      <c r="H2179" s="45">
        <v>-21822.03</v>
      </c>
      <c r="I2179" t="s">
        <v>15979</v>
      </c>
      <c r="J2179" t="s">
        <v>190</v>
      </c>
      <c r="K2179">
        <v>0</v>
      </c>
      <c r="L2179" s="83">
        <v>43221</v>
      </c>
      <c r="M2179">
        <v>0</v>
      </c>
      <c r="N2179" t="s">
        <v>8445</v>
      </c>
      <c r="O2179" t="s">
        <v>8446</v>
      </c>
    </row>
    <row r="2180" spans="1:15" x14ac:dyDescent="0.2">
      <c r="A2180" t="s">
        <v>16421</v>
      </c>
      <c r="B2180" t="s">
        <v>16387</v>
      </c>
      <c r="C2180">
        <v>15.87</v>
      </c>
      <c r="D2180">
        <v>0</v>
      </c>
      <c r="E2180">
        <v>0</v>
      </c>
      <c r="F2180">
        <v>0</v>
      </c>
      <c r="G2180">
        <v>0</v>
      </c>
      <c r="H2180" s="45">
        <v>-4880.55</v>
      </c>
      <c r="I2180" t="s">
        <v>15979</v>
      </c>
      <c r="J2180" t="s">
        <v>182</v>
      </c>
      <c r="K2180">
        <v>0</v>
      </c>
      <c r="L2180" s="83">
        <v>43221</v>
      </c>
      <c r="M2180">
        <v>0</v>
      </c>
      <c r="N2180" t="s">
        <v>16422</v>
      </c>
      <c r="O2180" t="s">
        <v>16423</v>
      </c>
    </row>
    <row r="2181" spans="1:15" x14ac:dyDescent="0.2">
      <c r="A2181" t="s">
        <v>16424</v>
      </c>
      <c r="B2181" t="s">
        <v>1992</v>
      </c>
      <c r="C2181">
        <v>54.28</v>
      </c>
      <c r="D2181">
        <v>0</v>
      </c>
      <c r="E2181">
        <v>0</v>
      </c>
      <c r="F2181">
        <v>0</v>
      </c>
      <c r="G2181">
        <v>0</v>
      </c>
      <c r="H2181" s="45">
        <v>-12480.08</v>
      </c>
      <c r="I2181" t="s">
        <v>15979</v>
      </c>
      <c r="J2181" t="s">
        <v>169</v>
      </c>
      <c r="K2181">
        <v>0</v>
      </c>
      <c r="L2181" s="83">
        <v>43221</v>
      </c>
      <c r="M2181">
        <v>0</v>
      </c>
      <c r="N2181" t="s">
        <v>2041</v>
      </c>
      <c r="O2181" t="s">
        <v>2042</v>
      </c>
    </row>
    <row r="2182" spans="1:15" x14ac:dyDescent="0.2">
      <c r="A2182" t="s">
        <v>16425</v>
      </c>
      <c r="B2182" t="s">
        <v>2075</v>
      </c>
      <c r="C2182">
        <v>54.47</v>
      </c>
      <c r="D2182">
        <v>0</v>
      </c>
      <c r="E2182">
        <v>0</v>
      </c>
      <c r="F2182">
        <v>0</v>
      </c>
      <c r="G2182">
        <v>0</v>
      </c>
      <c r="H2182" s="45">
        <v>-4583.5</v>
      </c>
      <c r="I2182" t="s">
        <v>15979</v>
      </c>
      <c r="J2182" t="s">
        <v>190</v>
      </c>
      <c r="K2182">
        <v>0</v>
      </c>
      <c r="L2182" s="83">
        <v>43221</v>
      </c>
      <c r="M2182">
        <v>0</v>
      </c>
      <c r="N2182">
        <v>368736104</v>
      </c>
      <c r="O2182" t="s">
        <v>2164</v>
      </c>
    </row>
    <row r="2183" spans="1:15" x14ac:dyDescent="0.2">
      <c r="A2183" t="s">
        <v>16426</v>
      </c>
      <c r="B2183" t="s">
        <v>2404</v>
      </c>
      <c r="C2183">
        <v>60.35</v>
      </c>
      <c r="D2183">
        <v>0</v>
      </c>
      <c r="E2183">
        <v>0</v>
      </c>
      <c r="F2183">
        <v>0</v>
      </c>
      <c r="G2183">
        <v>0</v>
      </c>
      <c r="H2183" s="45">
        <v>-5610.62</v>
      </c>
      <c r="I2183" t="s">
        <v>15979</v>
      </c>
      <c r="J2183" t="s">
        <v>200</v>
      </c>
      <c r="K2183">
        <v>0</v>
      </c>
      <c r="L2183" s="83">
        <v>43221</v>
      </c>
      <c r="M2183">
        <v>0</v>
      </c>
      <c r="N2183" t="s">
        <v>177</v>
      </c>
      <c r="O2183" t="s">
        <v>2444</v>
      </c>
    </row>
    <row r="2184" spans="1:15" x14ac:dyDescent="0.2">
      <c r="A2184" t="s">
        <v>16427</v>
      </c>
      <c r="B2184" t="s">
        <v>16385</v>
      </c>
      <c r="C2184">
        <v>24.93</v>
      </c>
      <c r="D2184">
        <v>0</v>
      </c>
      <c r="E2184">
        <v>0</v>
      </c>
      <c r="F2184">
        <v>0</v>
      </c>
      <c r="G2184">
        <v>0</v>
      </c>
      <c r="H2184" s="45">
        <v>-71100.55</v>
      </c>
      <c r="I2184" t="s">
        <v>15979</v>
      </c>
      <c r="J2184" t="s">
        <v>188</v>
      </c>
      <c r="K2184">
        <v>0</v>
      </c>
      <c r="L2184" s="83">
        <v>43221</v>
      </c>
      <c r="M2184">
        <v>0</v>
      </c>
      <c r="N2184" t="s">
        <v>16428</v>
      </c>
      <c r="O2184" t="s">
        <v>16429</v>
      </c>
    </row>
    <row r="2185" spans="1:15" x14ac:dyDescent="0.2">
      <c r="A2185" t="s">
        <v>16430</v>
      </c>
      <c r="B2185" t="s">
        <v>12938</v>
      </c>
      <c r="C2185">
        <v>32.094999999999999</v>
      </c>
      <c r="D2185">
        <v>0</v>
      </c>
      <c r="E2185">
        <v>0</v>
      </c>
      <c r="F2185">
        <v>0</v>
      </c>
      <c r="G2185">
        <v>0</v>
      </c>
      <c r="H2185" s="45">
        <v>6889.34</v>
      </c>
      <c r="I2185" t="s">
        <v>15979</v>
      </c>
      <c r="J2185" t="s">
        <v>200</v>
      </c>
      <c r="K2185">
        <v>0</v>
      </c>
      <c r="L2185" s="83">
        <v>43221</v>
      </c>
      <c r="M2185">
        <v>0</v>
      </c>
      <c r="N2185" t="s">
        <v>12939</v>
      </c>
      <c r="O2185" t="s">
        <v>12940</v>
      </c>
    </row>
    <row r="2186" spans="1:15" x14ac:dyDescent="0.2">
      <c r="A2186" t="s">
        <v>16431</v>
      </c>
      <c r="B2186" t="s">
        <v>10334</v>
      </c>
      <c r="C2186">
        <v>43.05</v>
      </c>
      <c r="D2186">
        <v>0</v>
      </c>
      <c r="E2186">
        <v>0</v>
      </c>
      <c r="F2186">
        <v>0</v>
      </c>
      <c r="G2186">
        <v>0</v>
      </c>
      <c r="H2186" s="45">
        <v>39117.879999999997</v>
      </c>
      <c r="I2186" t="s">
        <v>15979</v>
      </c>
      <c r="J2186" t="s">
        <v>186</v>
      </c>
      <c r="K2186">
        <v>0</v>
      </c>
      <c r="L2186" s="83">
        <v>43221</v>
      </c>
      <c r="M2186">
        <v>0</v>
      </c>
      <c r="N2186" t="s">
        <v>10363</v>
      </c>
      <c r="O2186" t="s">
        <v>10364</v>
      </c>
    </row>
    <row r="2187" spans="1:15" x14ac:dyDescent="0.2">
      <c r="A2187" t="s">
        <v>16432</v>
      </c>
      <c r="B2187" t="s">
        <v>390</v>
      </c>
      <c r="C2187">
        <v>41.43</v>
      </c>
      <c r="D2187">
        <v>0</v>
      </c>
      <c r="E2187">
        <v>0</v>
      </c>
      <c r="F2187">
        <v>0</v>
      </c>
      <c r="G2187">
        <v>0</v>
      </c>
      <c r="H2187" s="45">
        <v>-13405.98</v>
      </c>
      <c r="I2187" t="s">
        <v>15979</v>
      </c>
      <c r="J2187" t="s">
        <v>169</v>
      </c>
      <c r="K2187">
        <v>0</v>
      </c>
      <c r="L2187" s="83">
        <v>43221</v>
      </c>
      <c r="M2187">
        <v>0</v>
      </c>
      <c r="N2187">
        <v>436440101</v>
      </c>
      <c r="O2187">
        <v>2433530</v>
      </c>
    </row>
    <row r="2188" spans="1:15" x14ac:dyDescent="0.2">
      <c r="A2188" t="s">
        <v>16433</v>
      </c>
      <c r="B2188" t="s">
        <v>3200</v>
      </c>
      <c r="C2188">
        <v>52.1</v>
      </c>
      <c r="D2188">
        <v>0</v>
      </c>
      <c r="E2188">
        <v>0</v>
      </c>
      <c r="F2188">
        <v>0</v>
      </c>
      <c r="G2188">
        <v>0</v>
      </c>
      <c r="H2188" s="45">
        <v>-18464</v>
      </c>
      <c r="I2188" t="s">
        <v>15979</v>
      </c>
      <c r="J2188" t="s">
        <v>169</v>
      </c>
      <c r="K2188">
        <v>0</v>
      </c>
      <c r="L2188" s="83">
        <v>43221</v>
      </c>
      <c r="M2188">
        <v>0</v>
      </c>
      <c r="N2188" t="s">
        <v>3298</v>
      </c>
      <c r="O2188" t="s">
        <v>3299</v>
      </c>
    </row>
    <row r="2189" spans="1:15" x14ac:dyDescent="0.2">
      <c r="A2189" t="s">
        <v>16434</v>
      </c>
      <c r="B2189" t="s">
        <v>13460</v>
      </c>
      <c r="C2189">
        <v>38.299999999999997</v>
      </c>
      <c r="D2189">
        <v>0</v>
      </c>
      <c r="E2189">
        <v>0</v>
      </c>
      <c r="F2189">
        <v>0</v>
      </c>
      <c r="G2189">
        <v>0</v>
      </c>
      <c r="H2189" s="45">
        <v>-7348.39</v>
      </c>
      <c r="I2189" t="s">
        <v>15989</v>
      </c>
      <c r="J2189" t="s">
        <v>164</v>
      </c>
      <c r="K2189">
        <v>0</v>
      </c>
      <c r="L2189" s="83">
        <v>43221</v>
      </c>
      <c r="M2189">
        <v>0</v>
      </c>
      <c r="N2189" t="s">
        <v>13498</v>
      </c>
      <c r="O2189" t="s">
        <v>13499</v>
      </c>
    </row>
    <row r="2190" spans="1:15" x14ac:dyDescent="0.2">
      <c r="A2190" t="s">
        <v>16435</v>
      </c>
      <c r="B2190" t="s">
        <v>9939</v>
      </c>
      <c r="C2190">
        <v>38</v>
      </c>
      <c r="D2190">
        <v>0</v>
      </c>
      <c r="E2190">
        <v>0</v>
      </c>
      <c r="F2190">
        <v>0</v>
      </c>
      <c r="G2190">
        <v>0</v>
      </c>
      <c r="H2190" s="45">
        <v>15876.52</v>
      </c>
      <c r="I2190" t="s">
        <v>15979</v>
      </c>
      <c r="J2190" t="s">
        <v>186</v>
      </c>
      <c r="K2190">
        <v>0</v>
      </c>
      <c r="L2190" s="83">
        <v>43221</v>
      </c>
      <c r="M2190">
        <v>0</v>
      </c>
      <c r="N2190" t="s">
        <v>177</v>
      </c>
      <c r="O2190" t="s">
        <v>9961</v>
      </c>
    </row>
    <row r="2191" spans="1:15" x14ac:dyDescent="0.2">
      <c r="A2191" t="s">
        <v>16436</v>
      </c>
      <c r="B2191" t="s">
        <v>9490</v>
      </c>
      <c r="C2191">
        <v>25.87</v>
      </c>
      <c r="D2191">
        <v>0</v>
      </c>
      <c r="E2191">
        <v>0</v>
      </c>
      <c r="F2191">
        <v>0</v>
      </c>
      <c r="G2191">
        <v>0</v>
      </c>
      <c r="H2191" s="45">
        <v>-27762.98</v>
      </c>
      <c r="I2191" t="s">
        <v>15979</v>
      </c>
      <c r="J2191" t="s">
        <v>164</v>
      </c>
      <c r="K2191">
        <v>0</v>
      </c>
      <c r="L2191" s="83">
        <v>43221</v>
      </c>
      <c r="M2191">
        <v>0</v>
      </c>
      <c r="N2191">
        <v>501242101</v>
      </c>
      <c r="O2191">
        <v>2498001</v>
      </c>
    </row>
    <row r="2192" spans="1:15" x14ac:dyDescent="0.2">
      <c r="A2192" t="s">
        <v>16437</v>
      </c>
      <c r="B2192" t="s">
        <v>828</v>
      </c>
      <c r="C2192">
        <v>38.630000000000003</v>
      </c>
      <c r="D2192">
        <v>0</v>
      </c>
      <c r="E2192">
        <v>0</v>
      </c>
      <c r="F2192">
        <v>0</v>
      </c>
      <c r="G2192">
        <v>0</v>
      </c>
      <c r="H2192" s="45">
        <v>-3199.51</v>
      </c>
      <c r="I2192" t="s">
        <v>15979</v>
      </c>
      <c r="J2192" t="s">
        <v>190</v>
      </c>
      <c r="K2192">
        <v>0</v>
      </c>
      <c r="L2192" s="83">
        <v>43221</v>
      </c>
      <c r="M2192">
        <v>0</v>
      </c>
      <c r="N2192">
        <v>489170100</v>
      </c>
      <c r="O2192">
        <v>2488121</v>
      </c>
    </row>
    <row r="2193" spans="1:15" x14ac:dyDescent="0.2">
      <c r="A2193" t="s">
        <v>16438</v>
      </c>
      <c r="B2193" t="s">
        <v>1055</v>
      </c>
      <c r="C2193">
        <v>221.24</v>
      </c>
      <c r="D2193">
        <v>0</v>
      </c>
      <c r="E2193">
        <v>0</v>
      </c>
      <c r="F2193">
        <v>0</v>
      </c>
      <c r="G2193">
        <v>0</v>
      </c>
      <c r="H2193" s="45">
        <v>21750.68</v>
      </c>
      <c r="I2193" t="s">
        <v>15979</v>
      </c>
      <c r="J2193" t="s">
        <v>164</v>
      </c>
      <c r="K2193">
        <v>0</v>
      </c>
      <c r="L2193" s="83">
        <v>43221</v>
      </c>
      <c r="M2193">
        <v>0</v>
      </c>
      <c r="N2193">
        <v>537008104</v>
      </c>
      <c r="O2193">
        <v>2531832</v>
      </c>
    </row>
    <row r="2194" spans="1:15" x14ac:dyDescent="0.2">
      <c r="A2194" t="s">
        <v>16439</v>
      </c>
      <c r="B2194" t="s">
        <v>7970</v>
      </c>
      <c r="C2194">
        <v>59.6</v>
      </c>
      <c r="D2194">
        <v>0</v>
      </c>
      <c r="E2194">
        <v>0</v>
      </c>
      <c r="F2194">
        <v>0</v>
      </c>
      <c r="G2194">
        <v>0</v>
      </c>
      <c r="H2194" s="45">
        <v>-33424.25</v>
      </c>
      <c r="I2194" t="s">
        <v>15979</v>
      </c>
      <c r="J2194" t="s">
        <v>164</v>
      </c>
      <c r="K2194">
        <v>0</v>
      </c>
      <c r="L2194" s="83">
        <v>43221</v>
      </c>
      <c r="M2194">
        <v>0</v>
      </c>
      <c r="N2194" t="s">
        <v>8073</v>
      </c>
      <c r="O2194" t="s">
        <v>8074</v>
      </c>
    </row>
    <row r="2195" spans="1:15" x14ac:dyDescent="0.2">
      <c r="A2195" t="s">
        <v>16440</v>
      </c>
      <c r="B2195" t="s">
        <v>12267</v>
      </c>
      <c r="C2195">
        <v>17.899999999999999</v>
      </c>
      <c r="D2195">
        <v>0</v>
      </c>
      <c r="E2195">
        <v>0</v>
      </c>
      <c r="F2195">
        <v>0</v>
      </c>
      <c r="G2195">
        <v>0</v>
      </c>
      <c r="H2195" s="45">
        <v>1193.71</v>
      </c>
      <c r="I2195" t="s">
        <v>15979</v>
      </c>
      <c r="J2195" t="s">
        <v>169</v>
      </c>
      <c r="K2195">
        <v>0</v>
      </c>
      <c r="L2195" s="83">
        <v>43221</v>
      </c>
      <c r="M2195">
        <v>0</v>
      </c>
      <c r="N2195">
        <v>516544103</v>
      </c>
      <c r="O2195" t="s">
        <v>12302</v>
      </c>
    </row>
    <row r="2196" spans="1:15" x14ac:dyDescent="0.2">
      <c r="A2196" t="s">
        <v>16441</v>
      </c>
      <c r="B2196" t="s">
        <v>2577</v>
      </c>
      <c r="C2196">
        <v>98.62</v>
      </c>
      <c r="D2196">
        <v>0</v>
      </c>
      <c r="E2196">
        <v>0</v>
      </c>
      <c r="F2196">
        <v>0</v>
      </c>
      <c r="G2196">
        <v>0</v>
      </c>
      <c r="H2196" s="45">
        <v>5726.1</v>
      </c>
      <c r="I2196" t="s">
        <v>15979</v>
      </c>
      <c r="J2196" t="s">
        <v>169</v>
      </c>
      <c r="K2196">
        <v>0</v>
      </c>
      <c r="L2196" s="83">
        <v>43221</v>
      </c>
      <c r="M2196">
        <v>0</v>
      </c>
      <c r="N2196">
        <v>574795100</v>
      </c>
      <c r="O2196" t="s">
        <v>2653</v>
      </c>
    </row>
    <row r="2197" spans="1:15" x14ac:dyDescent="0.2">
      <c r="A2197" t="s">
        <v>16442</v>
      </c>
      <c r="B2197" t="s">
        <v>1699</v>
      </c>
      <c r="C2197">
        <v>44.25</v>
      </c>
      <c r="D2197">
        <v>0</v>
      </c>
      <c r="E2197">
        <v>0</v>
      </c>
      <c r="F2197">
        <v>0</v>
      </c>
      <c r="G2197">
        <v>0</v>
      </c>
      <c r="H2197" s="45">
        <v>2426.35</v>
      </c>
      <c r="I2197" t="s">
        <v>15989</v>
      </c>
      <c r="J2197" t="s">
        <v>186</v>
      </c>
      <c r="K2197">
        <v>0</v>
      </c>
      <c r="L2197" s="83">
        <v>43221</v>
      </c>
      <c r="M2197">
        <v>0</v>
      </c>
      <c r="N2197">
        <v>589400100</v>
      </c>
      <c r="O2197">
        <v>2578464</v>
      </c>
    </row>
    <row r="2198" spans="1:15" x14ac:dyDescent="0.2">
      <c r="A2198" t="s">
        <v>16443</v>
      </c>
      <c r="B2198" t="s">
        <v>4640</v>
      </c>
      <c r="C2198">
        <v>43.82</v>
      </c>
      <c r="D2198">
        <v>0</v>
      </c>
      <c r="E2198">
        <v>0</v>
      </c>
      <c r="F2198">
        <v>0</v>
      </c>
      <c r="G2198">
        <v>0</v>
      </c>
      <c r="H2198" s="45">
        <v>-1122.5899999999999</v>
      </c>
      <c r="I2198" t="s">
        <v>15979</v>
      </c>
      <c r="J2198" t="s">
        <v>190</v>
      </c>
      <c r="K2198">
        <v>0</v>
      </c>
      <c r="L2198" s="83">
        <v>43221</v>
      </c>
      <c r="M2198">
        <v>0</v>
      </c>
      <c r="N2198" t="s">
        <v>4780</v>
      </c>
      <c r="O2198" t="s">
        <v>4781</v>
      </c>
    </row>
    <row r="2199" spans="1:15" x14ac:dyDescent="0.2">
      <c r="A2199" t="s">
        <v>16444</v>
      </c>
      <c r="B2199" t="s">
        <v>11166</v>
      </c>
      <c r="C2199">
        <v>19.170000000000002</v>
      </c>
      <c r="D2199">
        <v>0</v>
      </c>
      <c r="E2199">
        <v>0</v>
      </c>
      <c r="F2199">
        <v>0</v>
      </c>
      <c r="G2199">
        <v>0</v>
      </c>
      <c r="H2199" s="45">
        <v>6226.8</v>
      </c>
      <c r="I2199" t="s">
        <v>15979</v>
      </c>
      <c r="J2199" t="s">
        <v>190</v>
      </c>
      <c r="K2199">
        <v>0</v>
      </c>
      <c r="L2199" s="83">
        <v>43221</v>
      </c>
      <c r="M2199">
        <v>0</v>
      </c>
      <c r="N2199" t="s">
        <v>11229</v>
      </c>
      <c r="O2199" t="s">
        <v>11230</v>
      </c>
    </row>
    <row r="2200" spans="1:15" x14ac:dyDescent="0.2">
      <c r="A2200" t="s">
        <v>16445</v>
      </c>
      <c r="B2200" t="s">
        <v>3185</v>
      </c>
      <c r="C2200">
        <v>74.599999999999994</v>
      </c>
      <c r="D2200">
        <v>0</v>
      </c>
      <c r="E2200">
        <v>0</v>
      </c>
      <c r="F2200">
        <v>0</v>
      </c>
      <c r="G2200">
        <v>0</v>
      </c>
      <c r="H2200" s="45">
        <v>-17357.48</v>
      </c>
      <c r="I2200" t="s">
        <v>15979</v>
      </c>
      <c r="J2200" t="s">
        <v>190</v>
      </c>
      <c r="K2200">
        <v>0</v>
      </c>
      <c r="L2200" s="83">
        <v>43221</v>
      </c>
      <c r="M2200">
        <v>0</v>
      </c>
      <c r="N2200" t="s">
        <v>3317</v>
      </c>
      <c r="O2200">
        <v>2951292</v>
      </c>
    </row>
    <row r="2201" spans="1:15" x14ac:dyDescent="0.2">
      <c r="A2201" t="s">
        <v>16446</v>
      </c>
      <c r="B2201" t="s">
        <v>4656</v>
      </c>
      <c r="C2201">
        <v>52.39</v>
      </c>
      <c r="D2201">
        <v>0</v>
      </c>
      <c r="E2201">
        <v>0</v>
      </c>
      <c r="F2201">
        <v>0</v>
      </c>
      <c r="G2201">
        <v>0</v>
      </c>
      <c r="H2201" s="45">
        <v>25957.95</v>
      </c>
      <c r="I2201" t="s">
        <v>15979</v>
      </c>
      <c r="J2201" t="s">
        <v>164</v>
      </c>
      <c r="K2201">
        <v>0</v>
      </c>
      <c r="L2201" s="83">
        <v>43221</v>
      </c>
      <c r="M2201">
        <v>0</v>
      </c>
      <c r="N2201" t="s">
        <v>4793</v>
      </c>
      <c r="O2201">
        <v>2475060</v>
      </c>
    </row>
    <row r="2202" spans="1:15" x14ac:dyDescent="0.2">
      <c r="A2202" t="s">
        <v>16447</v>
      </c>
      <c r="B2202" t="s">
        <v>3177</v>
      </c>
      <c r="C2202">
        <v>40</v>
      </c>
      <c r="D2202">
        <v>0</v>
      </c>
      <c r="E2202">
        <v>0</v>
      </c>
      <c r="F2202">
        <v>0</v>
      </c>
      <c r="G2202">
        <v>0</v>
      </c>
      <c r="H2202" s="45">
        <v>-10243.200000000001</v>
      </c>
      <c r="I2202" t="s">
        <v>15989</v>
      </c>
      <c r="J2202" t="s">
        <v>200</v>
      </c>
      <c r="K2202">
        <v>0</v>
      </c>
      <c r="L2202" s="83">
        <v>43221</v>
      </c>
      <c r="M2202">
        <v>0</v>
      </c>
      <c r="N2202" t="s">
        <v>3319</v>
      </c>
      <c r="O2202">
        <v>2620398</v>
      </c>
    </row>
    <row r="2203" spans="1:15" x14ac:dyDescent="0.2">
      <c r="A2203" t="s">
        <v>16448</v>
      </c>
      <c r="B2203" t="s">
        <v>12329</v>
      </c>
      <c r="C2203">
        <v>28.05</v>
      </c>
      <c r="D2203">
        <v>0</v>
      </c>
      <c r="E2203">
        <v>0</v>
      </c>
      <c r="F2203">
        <v>0</v>
      </c>
      <c r="G2203">
        <v>0</v>
      </c>
      <c r="H2203" s="45">
        <v>2900.63</v>
      </c>
      <c r="I2203" t="s">
        <v>15979</v>
      </c>
      <c r="J2203" t="s">
        <v>164</v>
      </c>
      <c r="K2203">
        <v>0</v>
      </c>
      <c r="L2203" s="83">
        <v>43221</v>
      </c>
      <c r="M2203">
        <v>0</v>
      </c>
      <c r="N2203" t="s">
        <v>177</v>
      </c>
      <c r="O2203">
        <v>2577740</v>
      </c>
    </row>
    <row r="2204" spans="1:15" x14ac:dyDescent="0.2">
      <c r="A2204" t="s">
        <v>16449</v>
      </c>
      <c r="B2204" t="s">
        <v>4347</v>
      </c>
      <c r="C2204">
        <v>51.99</v>
      </c>
      <c r="D2204">
        <v>0</v>
      </c>
      <c r="E2204">
        <v>0</v>
      </c>
      <c r="F2204">
        <v>0</v>
      </c>
      <c r="G2204">
        <v>0</v>
      </c>
      <c r="H2204" s="45">
        <v>2381.98</v>
      </c>
      <c r="I2204" t="s">
        <v>15989</v>
      </c>
      <c r="J2204" t="s">
        <v>169</v>
      </c>
      <c r="K2204">
        <v>0</v>
      </c>
      <c r="L2204" s="83">
        <v>43221</v>
      </c>
      <c r="M2204">
        <v>0</v>
      </c>
      <c r="N2204" t="s">
        <v>177</v>
      </c>
      <c r="O2204">
        <v>2644547</v>
      </c>
    </row>
    <row r="2205" spans="1:15" x14ac:dyDescent="0.2">
      <c r="A2205" t="s">
        <v>16450</v>
      </c>
      <c r="B2205" t="s">
        <v>12326</v>
      </c>
      <c r="C2205">
        <v>16.664999999999999</v>
      </c>
      <c r="D2205">
        <v>0</v>
      </c>
      <c r="E2205">
        <v>0</v>
      </c>
      <c r="F2205">
        <v>0</v>
      </c>
      <c r="G2205">
        <v>0</v>
      </c>
      <c r="H2205" s="45">
        <v>22802.58</v>
      </c>
      <c r="I2205" t="s">
        <v>15979</v>
      </c>
      <c r="J2205" t="s">
        <v>169</v>
      </c>
      <c r="K2205">
        <v>0</v>
      </c>
      <c r="L2205" s="83">
        <v>43221</v>
      </c>
      <c r="M2205">
        <v>0</v>
      </c>
      <c r="N2205" t="s">
        <v>12395</v>
      </c>
      <c r="O2205">
        <v>2318790</v>
      </c>
    </row>
    <row r="2206" spans="1:15" x14ac:dyDescent="0.2">
      <c r="A2206" t="s">
        <v>16451</v>
      </c>
      <c r="B2206" t="s">
        <v>4962</v>
      </c>
      <c r="C2206">
        <v>76.73</v>
      </c>
      <c r="D2206">
        <v>0</v>
      </c>
      <c r="E2206">
        <v>0</v>
      </c>
      <c r="F2206">
        <v>0</v>
      </c>
      <c r="G2206">
        <v>0</v>
      </c>
      <c r="H2206" s="45">
        <v>-11604.4</v>
      </c>
      <c r="I2206" t="s">
        <v>15979</v>
      </c>
      <c r="J2206" t="s">
        <v>164</v>
      </c>
      <c r="K2206">
        <v>0</v>
      </c>
      <c r="L2206" s="83">
        <v>43221</v>
      </c>
      <c r="M2206">
        <v>0</v>
      </c>
      <c r="N2206" t="s">
        <v>5053</v>
      </c>
      <c r="O2206" t="s">
        <v>5054</v>
      </c>
    </row>
    <row r="2207" spans="1:15" x14ac:dyDescent="0.2">
      <c r="A2207" t="s">
        <v>16452</v>
      </c>
      <c r="B2207" t="s">
        <v>6599</v>
      </c>
      <c r="C2207">
        <v>21.754999999999999</v>
      </c>
      <c r="D2207">
        <v>0</v>
      </c>
      <c r="E2207">
        <v>0</v>
      </c>
      <c r="F2207">
        <v>0</v>
      </c>
      <c r="G2207">
        <v>0</v>
      </c>
      <c r="H2207" s="45">
        <v>70757.73</v>
      </c>
      <c r="I2207" t="s">
        <v>15979</v>
      </c>
      <c r="J2207" t="s">
        <v>190</v>
      </c>
      <c r="K2207">
        <v>0</v>
      </c>
      <c r="L2207" s="83">
        <v>43221</v>
      </c>
      <c r="M2207">
        <v>0</v>
      </c>
      <c r="N2207">
        <v>747301109</v>
      </c>
      <c r="O2207" t="s">
        <v>6717</v>
      </c>
    </row>
    <row r="2208" spans="1:15" x14ac:dyDescent="0.2">
      <c r="A2208" t="s">
        <v>16453</v>
      </c>
      <c r="B2208" t="s">
        <v>2682</v>
      </c>
      <c r="C2208">
        <v>48.03</v>
      </c>
      <c r="D2208">
        <v>0</v>
      </c>
      <c r="E2208">
        <v>0</v>
      </c>
      <c r="F2208">
        <v>0</v>
      </c>
      <c r="G2208">
        <v>0</v>
      </c>
      <c r="H2208" s="45">
        <v>4676.03</v>
      </c>
      <c r="I2208" t="s">
        <v>15979</v>
      </c>
      <c r="J2208" t="s">
        <v>182</v>
      </c>
      <c r="K2208">
        <v>0</v>
      </c>
      <c r="L2208" s="83">
        <v>43221</v>
      </c>
      <c r="M2208">
        <v>0</v>
      </c>
      <c r="N2208" t="s">
        <v>2787</v>
      </c>
      <c r="O2208" t="s">
        <v>2788</v>
      </c>
    </row>
    <row r="2209" spans="1:15" x14ac:dyDescent="0.2">
      <c r="A2209" t="s">
        <v>16454</v>
      </c>
      <c r="B2209" t="s">
        <v>9489</v>
      </c>
      <c r="C2209">
        <v>28.45</v>
      </c>
      <c r="D2209">
        <v>0</v>
      </c>
      <c r="E2209">
        <v>0</v>
      </c>
      <c r="F2209">
        <v>0</v>
      </c>
      <c r="G2209">
        <v>0</v>
      </c>
      <c r="H2209" s="45">
        <v>114479.16</v>
      </c>
      <c r="I2209" t="s">
        <v>15979</v>
      </c>
      <c r="J2209" t="s">
        <v>164</v>
      </c>
      <c r="K2209">
        <v>0</v>
      </c>
      <c r="L2209" s="83">
        <v>43221</v>
      </c>
      <c r="M2209">
        <v>0</v>
      </c>
      <c r="N2209">
        <v>781270103</v>
      </c>
      <c r="O2209">
        <v>2518415</v>
      </c>
    </row>
    <row r="2210" spans="1:15" x14ac:dyDescent="0.2">
      <c r="A2210" t="s">
        <v>16455</v>
      </c>
      <c r="B2210" t="s">
        <v>851</v>
      </c>
      <c r="C2210">
        <v>86.87</v>
      </c>
      <c r="D2210">
        <v>0</v>
      </c>
      <c r="E2210">
        <v>0</v>
      </c>
      <c r="F2210">
        <v>0</v>
      </c>
      <c r="G2210">
        <v>0</v>
      </c>
      <c r="H2210" s="45">
        <v>-17772.82</v>
      </c>
      <c r="I2210" t="s">
        <v>15979</v>
      </c>
      <c r="J2210" t="s">
        <v>190</v>
      </c>
      <c r="K2210">
        <v>0</v>
      </c>
      <c r="L2210" s="83">
        <v>43221</v>
      </c>
      <c r="M2210">
        <v>0</v>
      </c>
      <c r="N2210">
        <v>848574109</v>
      </c>
      <c r="O2210" t="s">
        <v>1350</v>
      </c>
    </row>
    <row r="2211" spans="1:15" x14ac:dyDescent="0.2">
      <c r="A2211" t="s">
        <v>16456</v>
      </c>
      <c r="B2211" t="s">
        <v>6748</v>
      </c>
      <c r="C2211">
        <v>33.96</v>
      </c>
      <c r="D2211">
        <v>0</v>
      </c>
      <c r="E2211">
        <v>0</v>
      </c>
      <c r="F2211">
        <v>0</v>
      </c>
      <c r="G2211">
        <v>0</v>
      </c>
      <c r="H2211" s="45">
        <v>8474.56</v>
      </c>
      <c r="I2211" t="s">
        <v>15979</v>
      </c>
      <c r="J2211" t="s">
        <v>200</v>
      </c>
      <c r="K2211">
        <v>0</v>
      </c>
      <c r="L2211" s="83">
        <v>43221</v>
      </c>
      <c r="M2211">
        <v>0</v>
      </c>
      <c r="N2211" t="s">
        <v>6813</v>
      </c>
      <c r="O2211">
        <v>2111977</v>
      </c>
    </row>
    <row r="2212" spans="1:15" x14ac:dyDescent="0.2">
      <c r="A2212" t="s">
        <v>16457</v>
      </c>
      <c r="B2212" t="s">
        <v>3550</v>
      </c>
      <c r="C2212">
        <v>22.44</v>
      </c>
      <c r="D2212">
        <v>0</v>
      </c>
      <c r="E2212">
        <v>0</v>
      </c>
      <c r="F2212">
        <v>0</v>
      </c>
      <c r="G2212">
        <v>0</v>
      </c>
      <c r="H2212" s="45">
        <v>-43657.53</v>
      </c>
      <c r="I2212" t="s">
        <v>15979</v>
      </c>
      <c r="J2212" t="s">
        <v>164</v>
      </c>
      <c r="K2212">
        <v>0</v>
      </c>
      <c r="L2212" s="83">
        <v>43221</v>
      </c>
      <c r="M2212">
        <v>0</v>
      </c>
      <c r="N2212" t="s">
        <v>177</v>
      </c>
      <c r="O2212" t="s">
        <v>3580</v>
      </c>
    </row>
    <row r="2213" spans="1:15" x14ac:dyDescent="0.2">
      <c r="A2213" t="s">
        <v>16458</v>
      </c>
      <c r="B2213" t="s">
        <v>2216</v>
      </c>
      <c r="C2213">
        <v>37.729999999999997</v>
      </c>
      <c r="D2213">
        <v>0</v>
      </c>
      <c r="E2213">
        <v>0</v>
      </c>
      <c r="F2213">
        <v>0</v>
      </c>
      <c r="G2213">
        <v>0</v>
      </c>
      <c r="H2213" s="45">
        <v>-14875.59</v>
      </c>
      <c r="I2213" t="s">
        <v>15979</v>
      </c>
      <c r="J2213" t="s">
        <v>190</v>
      </c>
      <c r="K2213">
        <v>0</v>
      </c>
      <c r="L2213" s="83">
        <v>43221</v>
      </c>
      <c r="M2213">
        <v>0</v>
      </c>
      <c r="N2213">
        <v>880779103</v>
      </c>
      <c r="O2213">
        <v>2884224</v>
      </c>
    </row>
    <row r="2214" spans="1:15" x14ac:dyDescent="0.2">
      <c r="A2214" t="s">
        <v>16459</v>
      </c>
      <c r="B2214" t="s">
        <v>4641</v>
      </c>
      <c r="C2214">
        <v>54.06</v>
      </c>
      <c r="D2214">
        <v>0</v>
      </c>
      <c r="E2214">
        <v>0</v>
      </c>
      <c r="F2214">
        <v>0</v>
      </c>
      <c r="G2214">
        <v>0</v>
      </c>
      <c r="H2214">
        <v>-892.73</v>
      </c>
      <c r="I2214" t="s">
        <v>15989</v>
      </c>
      <c r="J2214" t="s">
        <v>190</v>
      </c>
      <c r="K2214">
        <v>0</v>
      </c>
      <c r="L2214" s="83">
        <v>43221</v>
      </c>
      <c r="M2214">
        <v>0</v>
      </c>
      <c r="N2214">
        <v>896288107</v>
      </c>
      <c r="O2214">
        <v>2693914</v>
      </c>
    </row>
    <row r="2215" spans="1:15" x14ac:dyDescent="0.2">
      <c r="A2215" t="s">
        <v>16460</v>
      </c>
      <c r="B2215" t="s">
        <v>2004</v>
      </c>
      <c r="C2215">
        <v>341.99</v>
      </c>
      <c r="D2215">
        <v>0</v>
      </c>
      <c r="E2215">
        <v>0</v>
      </c>
      <c r="F2215">
        <v>0</v>
      </c>
      <c r="G2215">
        <v>0</v>
      </c>
      <c r="H2215" s="45">
        <v>25199.39</v>
      </c>
      <c r="I2215" t="s">
        <v>15979</v>
      </c>
      <c r="J2215" t="s">
        <v>200</v>
      </c>
      <c r="K2215">
        <v>0</v>
      </c>
      <c r="L2215" s="83">
        <v>43221</v>
      </c>
      <c r="M2215">
        <v>0</v>
      </c>
      <c r="N2215" t="s">
        <v>2065</v>
      </c>
      <c r="O2215" t="s">
        <v>2066</v>
      </c>
    </row>
    <row r="2216" spans="1:15" x14ac:dyDescent="0.2">
      <c r="A2216" t="s">
        <v>16461</v>
      </c>
      <c r="B2216" t="s">
        <v>16386</v>
      </c>
      <c r="C2216">
        <v>37.935000000000002</v>
      </c>
      <c r="D2216">
        <v>0</v>
      </c>
      <c r="E2216">
        <v>0</v>
      </c>
      <c r="F2216">
        <v>0</v>
      </c>
      <c r="G2216">
        <v>0</v>
      </c>
      <c r="H2216" s="45">
        <v>15702.24</v>
      </c>
      <c r="I2216" t="s">
        <v>15979</v>
      </c>
      <c r="J2216" t="s">
        <v>182</v>
      </c>
      <c r="K2216">
        <v>0</v>
      </c>
      <c r="L2216" s="83">
        <v>43221</v>
      </c>
      <c r="M2216">
        <v>0</v>
      </c>
      <c r="N2216" t="s">
        <v>16462</v>
      </c>
      <c r="O2216" t="s">
        <v>16463</v>
      </c>
    </row>
    <row r="2217" spans="1:15" x14ac:dyDescent="0.2">
      <c r="A2217" t="s">
        <v>16464</v>
      </c>
      <c r="B2217" t="s">
        <v>3182</v>
      </c>
      <c r="C2217">
        <v>116.66</v>
      </c>
      <c r="D2217">
        <v>0</v>
      </c>
      <c r="E2217">
        <v>0</v>
      </c>
      <c r="F2217">
        <v>0</v>
      </c>
      <c r="G2217">
        <v>0</v>
      </c>
      <c r="H2217" s="45">
        <v>22670.04</v>
      </c>
      <c r="I2217" t="s">
        <v>15979</v>
      </c>
      <c r="J2217" t="s">
        <v>169</v>
      </c>
      <c r="K2217">
        <v>0</v>
      </c>
      <c r="L2217" s="83">
        <v>43221</v>
      </c>
      <c r="M2217">
        <v>0</v>
      </c>
      <c r="N2217" t="s">
        <v>3355</v>
      </c>
      <c r="O2217">
        <v>2430412</v>
      </c>
    </row>
    <row r="2218" spans="1:15" x14ac:dyDescent="0.2">
      <c r="A2218" t="s">
        <v>16465</v>
      </c>
      <c r="B2218" t="s">
        <v>9775</v>
      </c>
      <c r="C2218">
        <v>59.75</v>
      </c>
      <c r="D2218">
        <v>0</v>
      </c>
      <c r="E2218">
        <v>0</v>
      </c>
      <c r="F2218">
        <v>0</v>
      </c>
      <c r="G2218">
        <v>0</v>
      </c>
      <c r="H2218" s="45">
        <v>-27965.91</v>
      </c>
      <c r="I2218" t="s">
        <v>15989</v>
      </c>
      <c r="J2218" t="s">
        <v>164</v>
      </c>
      <c r="K2218">
        <v>0</v>
      </c>
      <c r="L2218" s="83">
        <v>43221</v>
      </c>
      <c r="M2218">
        <v>0</v>
      </c>
      <c r="N2218">
        <v>922280102</v>
      </c>
      <c r="O2218" t="s">
        <v>9812</v>
      </c>
    </row>
    <row r="2219" spans="1:15" x14ac:dyDescent="0.2">
      <c r="A2219" t="s">
        <v>16466</v>
      </c>
      <c r="B2219" t="s">
        <v>4942</v>
      </c>
      <c r="C2219">
        <v>30.07</v>
      </c>
      <c r="D2219">
        <v>0</v>
      </c>
      <c r="E2219">
        <v>0</v>
      </c>
      <c r="F2219">
        <v>0</v>
      </c>
      <c r="G2219">
        <v>0</v>
      </c>
      <c r="H2219">
        <v>-929.46</v>
      </c>
      <c r="I2219" t="s">
        <v>15979</v>
      </c>
      <c r="J2219" t="s">
        <v>182</v>
      </c>
      <c r="K2219">
        <v>0</v>
      </c>
      <c r="L2219" s="83">
        <v>43221</v>
      </c>
      <c r="M2219">
        <v>0</v>
      </c>
      <c r="N2219">
        <v>969457100</v>
      </c>
      <c r="O2219">
        <v>2967181</v>
      </c>
    </row>
    <row r="2220" spans="1:15" x14ac:dyDescent="0.2">
      <c r="A2220" t="s">
        <v>16467</v>
      </c>
      <c r="B2220" t="s">
        <v>2684</v>
      </c>
      <c r="C2220">
        <v>99.92</v>
      </c>
      <c r="D2220">
        <v>0</v>
      </c>
      <c r="E2220">
        <v>0</v>
      </c>
      <c r="F2220">
        <v>0</v>
      </c>
      <c r="G2220">
        <v>0</v>
      </c>
      <c r="H2220" s="45">
        <v>-6937</v>
      </c>
      <c r="I2220" t="s">
        <v>15979</v>
      </c>
      <c r="J2220" t="s">
        <v>190</v>
      </c>
      <c r="K2220">
        <v>0</v>
      </c>
      <c r="L2220" s="83">
        <v>43221</v>
      </c>
      <c r="M2220">
        <v>0</v>
      </c>
      <c r="N2220">
        <v>983793100</v>
      </c>
      <c r="O2220" t="s">
        <v>2806</v>
      </c>
    </row>
    <row r="2221" spans="1:15" x14ac:dyDescent="0.2">
      <c r="A2221" t="s">
        <v>16468</v>
      </c>
      <c r="B2221" t="s">
        <v>16469</v>
      </c>
      <c r="C2221">
        <v>28.99</v>
      </c>
      <c r="D2221">
        <v>0</v>
      </c>
      <c r="E2221">
        <v>0</v>
      </c>
      <c r="F2221">
        <v>0</v>
      </c>
      <c r="G2221">
        <v>0</v>
      </c>
      <c r="H2221">
        <v>0</v>
      </c>
      <c r="I2221" t="s">
        <v>210</v>
      </c>
      <c r="J2221" t="s">
        <v>190</v>
      </c>
      <c r="K2221">
        <v>0</v>
      </c>
      <c r="L2221" s="83">
        <v>43221</v>
      </c>
      <c r="M2221">
        <v>0</v>
      </c>
    </row>
    <row r="2222" spans="1:15" x14ac:dyDescent="0.2">
      <c r="A2222" t="s">
        <v>16344</v>
      </c>
      <c r="B2222" t="s">
        <v>11944</v>
      </c>
      <c r="C2222">
        <v>22.05</v>
      </c>
      <c r="D2222">
        <v>0</v>
      </c>
      <c r="E2222">
        <v>0</v>
      </c>
      <c r="F2222">
        <v>0</v>
      </c>
      <c r="G2222">
        <v>0</v>
      </c>
      <c r="H2222">
        <v>-474.96</v>
      </c>
      <c r="I2222" t="s">
        <v>15989</v>
      </c>
      <c r="J2222" t="s">
        <v>164</v>
      </c>
      <c r="K2222">
        <v>0</v>
      </c>
      <c r="L2222" s="83">
        <v>43220</v>
      </c>
      <c r="M2222">
        <v>0</v>
      </c>
      <c r="N2222">
        <v>682189105</v>
      </c>
      <c r="O2222">
        <v>2583576</v>
      </c>
    </row>
    <row r="2223" spans="1:15" x14ac:dyDescent="0.2">
      <c r="A2223" t="s">
        <v>16345</v>
      </c>
      <c r="B2223" t="s">
        <v>1990</v>
      </c>
      <c r="C2223">
        <v>22.93</v>
      </c>
      <c r="D2223">
        <v>0</v>
      </c>
      <c r="E2223">
        <v>0</v>
      </c>
      <c r="F2223">
        <v>0</v>
      </c>
      <c r="G2223">
        <v>0</v>
      </c>
      <c r="H2223" s="45">
        <v>22941.51</v>
      </c>
      <c r="I2223" t="s">
        <v>15989</v>
      </c>
      <c r="J2223" t="s">
        <v>200</v>
      </c>
      <c r="K2223">
        <v>0</v>
      </c>
      <c r="L2223" s="83">
        <v>43220</v>
      </c>
      <c r="M2223">
        <v>0</v>
      </c>
      <c r="N2223">
        <v>460690100</v>
      </c>
      <c r="O2223">
        <v>2466321</v>
      </c>
    </row>
    <row r="2224" spans="1:15" x14ac:dyDescent="0.2">
      <c r="A2224" t="s">
        <v>16346</v>
      </c>
      <c r="B2224" t="s">
        <v>4341</v>
      </c>
      <c r="C2224">
        <v>303.66000000000003</v>
      </c>
      <c r="D2224">
        <v>0</v>
      </c>
      <c r="E2224">
        <v>0</v>
      </c>
      <c r="F2224">
        <v>0</v>
      </c>
      <c r="G2224">
        <v>0</v>
      </c>
      <c r="H2224" s="45">
        <v>-1932.42</v>
      </c>
      <c r="I2224" t="s">
        <v>15989</v>
      </c>
      <c r="J2224" t="s">
        <v>200</v>
      </c>
      <c r="K2224">
        <v>0</v>
      </c>
      <c r="L2224" s="83">
        <v>43220</v>
      </c>
      <c r="M2224">
        <v>0</v>
      </c>
      <c r="N2224" t="s">
        <v>7219</v>
      </c>
      <c r="O2224" t="s">
        <v>7220</v>
      </c>
    </row>
    <row r="2225" spans="1:15" x14ac:dyDescent="0.2">
      <c r="A2225" t="s">
        <v>16347</v>
      </c>
      <c r="B2225" t="s">
        <v>3992</v>
      </c>
      <c r="C2225">
        <v>20</v>
      </c>
      <c r="D2225">
        <v>0</v>
      </c>
      <c r="E2225">
        <v>0</v>
      </c>
      <c r="F2225">
        <v>0</v>
      </c>
      <c r="G2225">
        <v>0</v>
      </c>
      <c r="H2225" s="45">
        <v>5993.36</v>
      </c>
      <c r="I2225" t="s">
        <v>15989</v>
      </c>
      <c r="J2225" t="s">
        <v>186</v>
      </c>
      <c r="K2225">
        <v>0</v>
      </c>
      <c r="L2225" s="83">
        <v>43220</v>
      </c>
      <c r="M2225">
        <v>0</v>
      </c>
      <c r="N2225" t="s">
        <v>4014</v>
      </c>
      <c r="O2225" t="s">
        <v>4015</v>
      </c>
    </row>
    <row r="2226" spans="1:15" x14ac:dyDescent="0.2">
      <c r="A2226" t="s">
        <v>16348</v>
      </c>
      <c r="B2226" t="s">
        <v>484</v>
      </c>
      <c r="C2226">
        <v>213.32</v>
      </c>
      <c r="D2226">
        <v>0</v>
      </c>
      <c r="E2226">
        <v>0</v>
      </c>
      <c r="F2226">
        <v>0</v>
      </c>
      <c r="G2226">
        <v>0</v>
      </c>
      <c r="H2226" s="45">
        <v>20277.39</v>
      </c>
      <c r="I2226" t="s">
        <v>15979</v>
      </c>
      <c r="J2226" t="s">
        <v>164</v>
      </c>
      <c r="K2226">
        <v>0</v>
      </c>
      <c r="L2226" s="83">
        <v>43220</v>
      </c>
      <c r="M2226">
        <v>0</v>
      </c>
      <c r="N2226">
        <v>37833100</v>
      </c>
      <c r="O2226">
        <v>2046251</v>
      </c>
    </row>
    <row r="2227" spans="1:15" x14ac:dyDescent="0.2">
      <c r="A2227" t="s">
        <v>16349</v>
      </c>
      <c r="B2227" t="s">
        <v>2080</v>
      </c>
      <c r="C2227">
        <v>40.375</v>
      </c>
      <c r="D2227">
        <v>0</v>
      </c>
      <c r="E2227">
        <v>0</v>
      </c>
      <c r="F2227">
        <v>0</v>
      </c>
      <c r="G2227">
        <v>0</v>
      </c>
      <c r="H2227" s="45">
        <v>24572.74</v>
      </c>
      <c r="I2227" t="s">
        <v>15979</v>
      </c>
      <c r="J2227" t="s">
        <v>169</v>
      </c>
      <c r="K2227">
        <v>0</v>
      </c>
      <c r="L2227" s="83">
        <v>43220</v>
      </c>
      <c r="M2227">
        <v>0</v>
      </c>
      <c r="N2227" t="s">
        <v>2139</v>
      </c>
      <c r="O2227" t="s">
        <v>2140</v>
      </c>
    </row>
    <row r="2228" spans="1:15" x14ac:dyDescent="0.2">
      <c r="A2228" t="s">
        <v>16350</v>
      </c>
      <c r="B2228" t="s">
        <v>4184</v>
      </c>
      <c r="C2228">
        <v>47.26</v>
      </c>
      <c r="D2228">
        <v>0</v>
      </c>
      <c r="E2228">
        <v>0</v>
      </c>
      <c r="F2228">
        <v>0</v>
      </c>
      <c r="G2228">
        <v>0</v>
      </c>
      <c r="H2228" s="45">
        <v>-19675.759999999998</v>
      </c>
      <c r="I2228" t="s">
        <v>15979</v>
      </c>
      <c r="J2228" t="s">
        <v>200</v>
      </c>
      <c r="K2228">
        <v>0</v>
      </c>
      <c r="L2228" s="83">
        <v>43220</v>
      </c>
      <c r="M2228">
        <v>0</v>
      </c>
      <c r="N2228" t="s">
        <v>4192</v>
      </c>
      <c r="O2228">
        <v>2732635</v>
      </c>
    </row>
    <row r="2229" spans="1:15" x14ac:dyDescent="0.2">
      <c r="A2229" t="s">
        <v>16351</v>
      </c>
      <c r="B2229" t="s">
        <v>9453</v>
      </c>
      <c r="C2229">
        <v>29.5</v>
      </c>
      <c r="D2229">
        <v>0</v>
      </c>
      <c r="E2229">
        <v>0</v>
      </c>
      <c r="F2229">
        <v>0</v>
      </c>
      <c r="G2229">
        <v>0</v>
      </c>
      <c r="H2229" s="45">
        <v>48980.73</v>
      </c>
      <c r="I2229" t="s">
        <v>15979</v>
      </c>
      <c r="J2229" t="s">
        <v>164</v>
      </c>
      <c r="K2229">
        <v>0</v>
      </c>
      <c r="L2229" s="83">
        <v>43220</v>
      </c>
      <c r="M2229">
        <v>0</v>
      </c>
      <c r="N2229">
        <v>114340102</v>
      </c>
      <c r="O2229">
        <v>2145460</v>
      </c>
    </row>
    <row r="2230" spans="1:15" x14ac:dyDescent="0.2">
      <c r="A2230" t="s">
        <v>16352</v>
      </c>
      <c r="B2230" t="s">
        <v>113</v>
      </c>
      <c r="C2230">
        <v>82.9</v>
      </c>
      <c r="D2230">
        <v>0</v>
      </c>
      <c r="E2230">
        <v>0</v>
      </c>
      <c r="F2230">
        <v>0</v>
      </c>
      <c r="G2230">
        <v>0</v>
      </c>
      <c r="H2230" s="45">
        <v>61795.77</v>
      </c>
      <c r="I2230" t="s">
        <v>15979</v>
      </c>
      <c r="J2230" t="s">
        <v>190</v>
      </c>
      <c r="K2230">
        <v>0</v>
      </c>
      <c r="L2230" s="83">
        <v>43220</v>
      </c>
      <c r="M2230">
        <v>0</v>
      </c>
      <c r="N2230" t="s">
        <v>820</v>
      </c>
      <c r="O2230">
        <v>2116228</v>
      </c>
    </row>
    <row r="2231" spans="1:15" x14ac:dyDescent="0.2">
      <c r="A2231" t="s">
        <v>16353</v>
      </c>
      <c r="B2231" t="s">
        <v>2388</v>
      </c>
      <c r="C2231">
        <v>44.17</v>
      </c>
      <c r="D2231">
        <v>0</v>
      </c>
      <c r="E2231">
        <v>0</v>
      </c>
      <c r="F2231">
        <v>0</v>
      </c>
      <c r="G2231">
        <v>0</v>
      </c>
      <c r="H2231" s="45">
        <v>12648.12</v>
      </c>
      <c r="I2231" t="s">
        <v>15979</v>
      </c>
      <c r="J2231" t="s">
        <v>190</v>
      </c>
      <c r="K2231">
        <v>0</v>
      </c>
      <c r="L2231" s="83">
        <v>43220</v>
      </c>
      <c r="M2231">
        <v>0</v>
      </c>
      <c r="N2231" t="s">
        <v>2434</v>
      </c>
      <c r="O2231">
        <v>2496384</v>
      </c>
    </row>
    <row r="2232" spans="1:15" x14ac:dyDescent="0.2">
      <c r="A2232" t="s">
        <v>16354</v>
      </c>
      <c r="B2232" t="s">
        <v>265</v>
      </c>
      <c r="C2232">
        <v>187.23</v>
      </c>
      <c r="D2232">
        <v>0</v>
      </c>
      <c r="E2232">
        <v>0</v>
      </c>
      <c r="F2232">
        <v>0</v>
      </c>
      <c r="G2232">
        <v>0</v>
      </c>
      <c r="H2232" s="45">
        <v>-13235.24</v>
      </c>
      <c r="I2232" t="s">
        <v>15979</v>
      </c>
      <c r="J2232" t="s">
        <v>164</v>
      </c>
      <c r="K2232">
        <v>0</v>
      </c>
      <c r="L2232" s="83">
        <v>43220</v>
      </c>
      <c r="M2232">
        <v>0</v>
      </c>
      <c r="N2232">
        <v>192479103</v>
      </c>
      <c r="O2232">
        <v>2208374</v>
      </c>
    </row>
    <row r="2233" spans="1:15" x14ac:dyDescent="0.2">
      <c r="A2233" t="s">
        <v>16355</v>
      </c>
      <c r="B2233" t="s">
        <v>3046</v>
      </c>
      <c r="C2233">
        <v>135.15</v>
      </c>
      <c r="D2233">
        <v>0</v>
      </c>
      <c r="E2233">
        <v>0</v>
      </c>
      <c r="F2233">
        <v>0</v>
      </c>
      <c r="G2233">
        <v>0</v>
      </c>
      <c r="H2233" s="45">
        <v>-8107.13</v>
      </c>
      <c r="I2233" t="s">
        <v>15979</v>
      </c>
      <c r="J2233" t="s">
        <v>182</v>
      </c>
      <c r="K2233">
        <v>0</v>
      </c>
      <c r="L2233" s="83">
        <v>43220</v>
      </c>
      <c r="M2233">
        <v>0</v>
      </c>
      <c r="N2233" t="s">
        <v>3104</v>
      </c>
      <c r="O2233" t="s">
        <v>3105</v>
      </c>
    </row>
    <row r="2234" spans="1:15" x14ac:dyDescent="0.2">
      <c r="A2234" t="s">
        <v>16356</v>
      </c>
      <c r="B2234" t="s">
        <v>11276</v>
      </c>
      <c r="C2234">
        <v>43.034999999999997</v>
      </c>
      <c r="D2234">
        <v>0</v>
      </c>
      <c r="E2234">
        <v>0</v>
      </c>
      <c r="F2234">
        <v>0</v>
      </c>
      <c r="G2234">
        <v>0</v>
      </c>
      <c r="H2234" s="45">
        <v>49623.3</v>
      </c>
      <c r="I2234" t="s">
        <v>15979</v>
      </c>
      <c r="J2234" t="s">
        <v>164</v>
      </c>
      <c r="K2234">
        <v>0</v>
      </c>
      <c r="L2234" s="83">
        <v>43220</v>
      </c>
      <c r="M2234">
        <v>0</v>
      </c>
      <c r="N2234">
        <v>338307101</v>
      </c>
      <c r="O2234" t="s">
        <v>11320</v>
      </c>
    </row>
    <row r="2235" spans="1:15" x14ac:dyDescent="0.2">
      <c r="A2235" t="s">
        <v>16357</v>
      </c>
      <c r="B2235" t="s">
        <v>4000</v>
      </c>
      <c r="C2235">
        <v>18.12</v>
      </c>
      <c r="D2235">
        <v>0</v>
      </c>
      <c r="E2235">
        <v>0</v>
      </c>
      <c r="F2235">
        <v>0</v>
      </c>
      <c r="G2235">
        <v>0</v>
      </c>
      <c r="H2235" s="45">
        <v>37669.56</v>
      </c>
      <c r="I2235" t="s">
        <v>15979</v>
      </c>
      <c r="J2235" t="s">
        <v>200</v>
      </c>
      <c r="K2235">
        <v>0</v>
      </c>
      <c r="L2235" s="83">
        <v>43220</v>
      </c>
      <c r="M2235">
        <v>0</v>
      </c>
      <c r="N2235">
        <v>410345102</v>
      </c>
      <c r="O2235" t="s">
        <v>4031</v>
      </c>
    </row>
    <row r="2236" spans="1:15" x14ac:dyDescent="0.2">
      <c r="A2236" t="s">
        <v>16358</v>
      </c>
      <c r="B2236" t="s">
        <v>4333</v>
      </c>
      <c r="C2236">
        <v>32.65</v>
      </c>
      <c r="D2236">
        <v>0</v>
      </c>
      <c r="E2236">
        <v>0</v>
      </c>
      <c r="F2236">
        <v>0</v>
      </c>
      <c r="G2236">
        <v>0</v>
      </c>
      <c r="H2236" s="45">
        <v>11562.14</v>
      </c>
      <c r="I2236" t="s">
        <v>15979</v>
      </c>
      <c r="J2236" t="s">
        <v>188</v>
      </c>
      <c r="K2236">
        <v>0</v>
      </c>
      <c r="L2236" s="83">
        <v>43220</v>
      </c>
      <c r="M2236">
        <v>0</v>
      </c>
      <c r="N2236">
        <v>447011107</v>
      </c>
      <c r="O2236" t="s">
        <v>4429</v>
      </c>
    </row>
    <row r="2237" spans="1:15" x14ac:dyDescent="0.2">
      <c r="A2237" t="s">
        <v>16359</v>
      </c>
      <c r="B2237" t="s">
        <v>2469</v>
      </c>
      <c r="C2237">
        <v>35.049999999999997</v>
      </c>
      <c r="D2237">
        <v>0</v>
      </c>
      <c r="E2237">
        <v>0</v>
      </c>
      <c r="F2237">
        <v>0</v>
      </c>
      <c r="G2237">
        <v>0</v>
      </c>
      <c r="H2237" s="45">
        <v>-32804.25</v>
      </c>
      <c r="I2237" t="s">
        <v>15979</v>
      </c>
      <c r="J2237" t="s">
        <v>190</v>
      </c>
      <c r="K2237">
        <v>0</v>
      </c>
      <c r="L2237" s="83">
        <v>43220</v>
      </c>
      <c r="M2237">
        <v>0</v>
      </c>
      <c r="N2237">
        <v>447462102</v>
      </c>
      <c r="O2237" t="s">
        <v>2538</v>
      </c>
    </row>
    <row r="2238" spans="1:15" x14ac:dyDescent="0.2">
      <c r="A2238" t="s">
        <v>16360</v>
      </c>
      <c r="B2238" t="s">
        <v>4518</v>
      </c>
      <c r="C2238">
        <v>58.22</v>
      </c>
      <c r="D2238">
        <v>0</v>
      </c>
      <c r="E2238">
        <v>0</v>
      </c>
      <c r="F2238">
        <v>0</v>
      </c>
      <c r="G2238">
        <v>0</v>
      </c>
      <c r="H2238" s="45">
        <v>-4563.04</v>
      </c>
      <c r="I2238" t="s">
        <v>15979</v>
      </c>
      <c r="J2238" t="s">
        <v>190</v>
      </c>
      <c r="K2238">
        <v>0</v>
      </c>
      <c r="L2238" s="83">
        <v>43220</v>
      </c>
      <c r="M2238">
        <v>0</v>
      </c>
      <c r="N2238">
        <v>449172105</v>
      </c>
      <c r="O2238" t="s">
        <v>4593</v>
      </c>
    </row>
    <row r="2239" spans="1:15" x14ac:dyDescent="0.2">
      <c r="A2239" t="s">
        <v>16361</v>
      </c>
      <c r="B2239" t="s">
        <v>2681</v>
      </c>
      <c r="C2239">
        <v>22.75</v>
      </c>
      <c r="D2239">
        <v>0</v>
      </c>
      <c r="E2239">
        <v>0</v>
      </c>
      <c r="F2239">
        <v>0</v>
      </c>
      <c r="G2239">
        <v>0</v>
      </c>
      <c r="H2239" s="45">
        <v>-32871.64</v>
      </c>
      <c r="I2239" t="s">
        <v>15979</v>
      </c>
      <c r="J2239" t="s">
        <v>200</v>
      </c>
      <c r="K2239">
        <v>0</v>
      </c>
      <c r="L2239" s="83">
        <v>43220</v>
      </c>
      <c r="M2239">
        <v>0</v>
      </c>
      <c r="N2239" s="84">
        <v>4.5245E+113</v>
      </c>
      <c r="O2239">
        <v>2473859</v>
      </c>
    </row>
    <row r="2240" spans="1:15" x14ac:dyDescent="0.2">
      <c r="A2240" t="s">
        <v>16362</v>
      </c>
      <c r="B2240" t="s">
        <v>379</v>
      </c>
      <c r="C2240">
        <v>24.92</v>
      </c>
      <c r="D2240">
        <v>0</v>
      </c>
      <c r="E2240">
        <v>0</v>
      </c>
      <c r="F2240">
        <v>0</v>
      </c>
      <c r="G2240">
        <v>0</v>
      </c>
      <c r="H2240" s="45">
        <v>7938.12</v>
      </c>
      <c r="I2240" t="s">
        <v>15979</v>
      </c>
      <c r="J2240" t="s">
        <v>164</v>
      </c>
      <c r="K2240">
        <v>0</v>
      </c>
      <c r="L2240" s="83">
        <v>43220</v>
      </c>
      <c r="M2240">
        <v>0</v>
      </c>
      <c r="N2240" t="s">
        <v>380</v>
      </c>
      <c r="O2240">
        <v>2431846</v>
      </c>
    </row>
    <row r="2241" spans="1:15" x14ac:dyDescent="0.2">
      <c r="A2241" t="s">
        <v>16363</v>
      </c>
      <c r="B2241" t="s">
        <v>1578</v>
      </c>
      <c r="C2241">
        <v>42.3</v>
      </c>
      <c r="D2241">
        <v>0</v>
      </c>
      <c r="E2241">
        <v>0</v>
      </c>
      <c r="F2241">
        <v>0</v>
      </c>
      <c r="G2241">
        <v>0</v>
      </c>
      <c r="H2241" s="45">
        <v>38907.01</v>
      </c>
      <c r="I2241" t="s">
        <v>15979</v>
      </c>
      <c r="J2241" t="s">
        <v>190</v>
      </c>
      <c r="K2241">
        <v>0</v>
      </c>
      <c r="L2241" s="83">
        <v>43220</v>
      </c>
      <c r="M2241">
        <v>0</v>
      </c>
      <c r="N2241">
        <v>493732101</v>
      </c>
      <c r="O2241">
        <v>2746982</v>
      </c>
    </row>
    <row r="2242" spans="1:15" x14ac:dyDescent="0.2">
      <c r="A2242" t="s">
        <v>16364</v>
      </c>
      <c r="B2242" t="s">
        <v>10093</v>
      </c>
      <c r="C2242">
        <v>19.010000000000002</v>
      </c>
      <c r="D2242">
        <v>0</v>
      </c>
      <c r="E2242">
        <v>0</v>
      </c>
      <c r="F2242">
        <v>0</v>
      </c>
      <c r="G2242">
        <v>0</v>
      </c>
      <c r="H2242" s="45">
        <v>80841.279999999999</v>
      </c>
      <c r="I2242" t="s">
        <v>15979</v>
      </c>
      <c r="J2242" t="s">
        <v>200</v>
      </c>
      <c r="K2242">
        <v>0</v>
      </c>
      <c r="L2242" s="83">
        <v>43220</v>
      </c>
      <c r="M2242">
        <v>0</v>
      </c>
      <c r="N2242" t="s">
        <v>10134</v>
      </c>
      <c r="O2242" t="s">
        <v>10135</v>
      </c>
    </row>
    <row r="2243" spans="1:15" x14ac:dyDescent="0.2">
      <c r="A2243" t="s">
        <v>16365</v>
      </c>
      <c r="B2243" t="s">
        <v>4963</v>
      </c>
      <c r="C2243">
        <v>36</v>
      </c>
      <c r="D2243">
        <v>0</v>
      </c>
      <c r="E2243">
        <v>0</v>
      </c>
      <c r="F2243">
        <v>0</v>
      </c>
      <c r="G2243">
        <v>0</v>
      </c>
      <c r="H2243" s="45">
        <v>16916.509999999998</v>
      </c>
      <c r="I2243" t="s">
        <v>15979</v>
      </c>
      <c r="J2243" t="s">
        <v>190</v>
      </c>
      <c r="K2243">
        <v>0</v>
      </c>
      <c r="L2243" s="83">
        <v>43220</v>
      </c>
      <c r="M2243">
        <v>0</v>
      </c>
      <c r="N2243" t="s">
        <v>5031</v>
      </c>
      <c r="O2243" t="s">
        <v>5032</v>
      </c>
    </row>
    <row r="2244" spans="1:15" x14ac:dyDescent="0.2">
      <c r="A2244" t="s">
        <v>16366</v>
      </c>
      <c r="B2244" t="s">
        <v>855</v>
      </c>
      <c r="C2244">
        <v>79.42</v>
      </c>
      <c r="D2244">
        <v>0</v>
      </c>
      <c r="E2244">
        <v>0</v>
      </c>
      <c r="F2244">
        <v>0</v>
      </c>
      <c r="G2244">
        <v>0</v>
      </c>
      <c r="H2244" s="45">
        <v>-28354.02</v>
      </c>
      <c r="I2244" t="s">
        <v>15979</v>
      </c>
      <c r="J2244" t="s">
        <v>200</v>
      </c>
      <c r="K2244">
        <v>0</v>
      </c>
      <c r="L2244" s="83">
        <v>43220</v>
      </c>
      <c r="M2244">
        <v>0</v>
      </c>
      <c r="N2244">
        <v>626755102</v>
      </c>
      <c r="O2244" t="s">
        <v>1837</v>
      </c>
    </row>
    <row r="2245" spans="1:15" x14ac:dyDescent="0.2">
      <c r="A2245" t="s">
        <v>16367</v>
      </c>
      <c r="B2245" t="s">
        <v>6262</v>
      </c>
      <c r="C2245">
        <v>39.9</v>
      </c>
      <c r="D2245">
        <v>0</v>
      </c>
      <c r="E2245">
        <v>0</v>
      </c>
      <c r="F2245">
        <v>0</v>
      </c>
      <c r="G2245">
        <v>0</v>
      </c>
      <c r="H2245" s="45">
        <v>166542.53</v>
      </c>
      <c r="I2245" t="s">
        <v>15979</v>
      </c>
      <c r="J2245" t="s">
        <v>164</v>
      </c>
      <c r="K2245">
        <v>0</v>
      </c>
      <c r="L2245" s="83">
        <v>43220</v>
      </c>
      <c r="M2245">
        <v>0</v>
      </c>
      <c r="N2245">
        <v>630077105</v>
      </c>
      <c r="O2245">
        <v>2622220</v>
      </c>
    </row>
    <row r="2246" spans="1:15" x14ac:dyDescent="0.2">
      <c r="A2246" t="s">
        <v>16368</v>
      </c>
      <c r="B2246" t="s">
        <v>1558</v>
      </c>
      <c r="C2246">
        <v>28.21</v>
      </c>
      <c r="D2246">
        <v>0</v>
      </c>
      <c r="E2246">
        <v>0</v>
      </c>
      <c r="F2246">
        <v>0</v>
      </c>
      <c r="G2246">
        <v>0</v>
      </c>
      <c r="H2246" s="45">
        <v>-32875.97</v>
      </c>
      <c r="I2246" t="s">
        <v>15979</v>
      </c>
      <c r="J2246" t="s">
        <v>164</v>
      </c>
      <c r="K2246">
        <v>0</v>
      </c>
      <c r="L2246" s="83">
        <v>43220</v>
      </c>
      <c r="M2246">
        <v>0</v>
      </c>
      <c r="N2246" s="84">
        <v>6.2886000000000003E+112</v>
      </c>
      <c r="O2246">
        <v>2632650</v>
      </c>
    </row>
    <row r="2247" spans="1:15" x14ac:dyDescent="0.2">
      <c r="A2247" t="s">
        <v>16369</v>
      </c>
      <c r="B2247" t="s">
        <v>15137</v>
      </c>
      <c r="C2247">
        <v>23.55</v>
      </c>
      <c r="D2247">
        <v>0</v>
      </c>
      <c r="E2247">
        <v>0</v>
      </c>
      <c r="F2247">
        <v>0</v>
      </c>
      <c r="G2247">
        <v>0</v>
      </c>
      <c r="H2247" s="45">
        <v>-31145.919999999998</v>
      </c>
      <c r="I2247" t="s">
        <v>15979</v>
      </c>
      <c r="J2247" t="s">
        <v>190</v>
      </c>
      <c r="K2247">
        <v>0</v>
      </c>
      <c r="L2247" s="83">
        <v>43220</v>
      </c>
      <c r="M2247">
        <v>0</v>
      </c>
      <c r="N2247" t="s">
        <v>15181</v>
      </c>
      <c r="O2247" t="s">
        <v>15182</v>
      </c>
    </row>
    <row r="2248" spans="1:15" x14ac:dyDescent="0.2">
      <c r="A2248" t="s">
        <v>16370</v>
      </c>
      <c r="B2248" t="s">
        <v>1036</v>
      </c>
      <c r="C2248">
        <v>77.099999999999994</v>
      </c>
      <c r="D2248">
        <v>0</v>
      </c>
      <c r="E2248">
        <v>0</v>
      </c>
      <c r="F2248">
        <v>0</v>
      </c>
      <c r="G2248">
        <v>0</v>
      </c>
      <c r="H2248" s="45">
        <v>2405.64</v>
      </c>
      <c r="I2248" t="s">
        <v>15989</v>
      </c>
      <c r="J2248" t="s">
        <v>186</v>
      </c>
      <c r="K2248">
        <v>0</v>
      </c>
      <c r="L2248" s="83">
        <v>43220</v>
      </c>
      <c r="M2248">
        <v>0</v>
      </c>
      <c r="N2248">
        <v>724078100</v>
      </c>
      <c r="O2248">
        <v>2227089</v>
      </c>
    </row>
    <row r="2249" spans="1:15" x14ac:dyDescent="0.2">
      <c r="A2249" t="s">
        <v>16371</v>
      </c>
      <c r="B2249" t="s">
        <v>99</v>
      </c>
      <c r="C2249">
        <v>68.17</v>
      </c>
      <c r="D2249">
        <v>0</v>
      </c>
      <c r="E2249">
        <v>0</v>
      </c>
      <c r="F2249">
        <v>0</v>
      </c>
      <c r="G2249">
        <v>0</v>
      </c>
      <c r="H2249" s="45">
        <v>3790.13</v>
      </c>
      <c r="I2249" t="s">
        <v>15979</v>
      </c>
      <c r="J2249" t="s">
        <v>164</v>
      </c>
      <c r="K2249">
        <v>0</v>
      </c>
      <c r="L2249" s="83">
        <v>43220</v>
      </c>
      <c r="M2249">
        <v>0</v>
      </c>
      <c r="N2249">
        <v>727493108</v>
      </c>
      <c r="O2249">
        <v>2692030</v>
      </c>
    </row>
    <row r="2250" spans="1:15" x14ac:dyDescent="0.2">
      <c r="A2250" t="s">
        <v>16372</v>
      </c>
      <c r="B2250" t="s">
        <v>1306</v>
      </c>
      <c r="C2250">
        <v>85.15</v>
      </c>
      <c r="D2250">
        <v>0</v>
      </c>
      <c r="E2250">
        <v>0</v>
      </c>
      <c r="F2250">
        <v>0</v>
      </c>
      <c r="G2250">
        <v>0</v>
      </c>
      <c r="H2250" s="45">
        <v>-23405.31</v>
      </c>
      <c r="I2250" t="s">
        <v>15979</v>
      </c>
      <c r="J2250" t="s">
        <v>164</v>
      </c>
      <c r="K2250">
        <v>0</v>
      </c>
      <c r="L2250" s="83">
        <v>43220</v>
      </c>
      <c r="M2250">
        <v>0</v>
      </c>
      <c r="N2250" t="s">
        <v>1522</v>
      </c>
      <c r="O2250" t="s">
        <v>1523</v>
      </c>
    </row>
    <row r="2251" spans="1:15" x14ac:dyDescent="0.2">
      <c r="A2251" t="s">
        <v>16373</v>
      </c>
      <c r="B2251" t="s">
        <v>1561</v>
      </c>
      <c r="C2251">
        <v>23.28</v>
      </c>
      <c r="D2251">
        <v>0</v>
      </c>
      <c r="E2251">
        <v>0</v>
      </c>
      <c r="F2251">
        <v>0</v>
      </c>
      <c r="G2251">
        <v>0</v>
      </c>
      <c r="H2251" s="45">
        <v>-79309.73</v>
      </c>
      <c r="I2251" t="s">
        <v>15979</v>
      </c>
      <c r="J2251" t="s">
        <v>164</v>
      </c>
      <c r="K2251">
        <v>0</v>
      </c>
      <c r="L2251" s="83">
        <v>43220</v>
      </c>
      <c r="M2251">
        <v>0</v>
      </c>
      <c r="N2251" t="s">
        <v>1639</v>
      </c>
      <c r="O2251" t="s">
        <v>1640</v>
      </c>
    </row>
    <row r="2252" spans="1:15" x14ac:dyDescent="0.2">
      <c r="A2252" t="s">
        <v>16374</v>
      </c>
      <c r="B2252" t="s">
        <v>833</v>
      </c>
      <c r="C2252">
        <v>75.215000000000003</v>
      </c>
      <c r="D2252">
        <v>0</v>
      </c>
      <c r="E2252">
        <v>0</v>
      </c>
      <c r="F2252">
        <v>0</v>
      </c>
      <c r="G2252">
        <v>0</v>
      </c>
      <c r="H2252" s="45">
        <v>-133379.1</v>
      </c>
      <c r="I2252" t="s">
        <v>15979</v>
      </c>
      <c r="J2252" t="s">
        <v>200</v>
      </c>
      <c r="K2252">
        <v>0</v>
      </c>
      <c r="L2252" s="83">
        <v>43220</v>
      </c>
      <c r="M2252">
        <v>0</v>
      </c>
      <c r="N2252" t="s">
        <v>968</v>
      </c>
      <c r="O2252" t="s">
        <v>1354</v>
      </c>
    </row>
    <row r="2253" spans="1:15" x14ac:dyDescent="0.2">
      <c r="A2253" t="s">
        <v>16375</v>
      </c>
      <c r="B2253" t="s">
        <v>5269</v>
      </c>
      <c r="C2253">
        <v>30.454999999999998</v>
      </c>
      <c r="D2253">
        <v>0</v>
      </c>
      <c r="E2253">
        <v>0</v>
      </c>
      <c r="F2253">
        <v>0</v>
      </c>
      <c r="G2253">
        <v>0</v>
      </c>
      <c r="H2253" s="45">
        <v>9191.26</v>
      </c>
      <c r="I2253" t="s">
        <v>15979</v>
      </c>
      <c r="J2253" t="s">
        <v>448</v>
      </c>
      <c r="K2253">
        <v>0</v>
      </c>
      <c r="L2253" s="83">
        <v>43220</v>
      </c>
      <c r="M2253">
        <v>0</v>
      </c>
      <c r="N2253">
        <v>879433829</v>
      </c>
      <c r="O2253" t="s">
        <v>5378</v>
      </c>
    </row>
    <row r="2254" spans="1:15" x14ac:dyDescent="0.2">
      <c r="A2254" t="s">
        <v>16376</v>
      </c>
      <c r="B2254" t="s">
        <v>830</v>
      </c>
      <c r="C2254">
        <v>46.55</v>
      </c>
      <c r="D2254">
        <v>0</v>
      </c>
      <c r="E2254">
        <v>0</v>
      </c>
      <c r="F2254">
        <v>0</v>
      </c>
      <c r="G2254">
        <v>0</v>
      </c>
      <c r="H2254" s="45">
        <v>22520.5</v>
      </c>
      <c r="I2254" t="s">
        <v>15979</v>
      </c>
      <c r="J2254" t="s">
        <v>190</v>
      </c>
      <c r="K2254">
        <v>0</v>
      </c>
      <c r="L2254" s="83">
        <v>43220</v>
      </c>
      <c r="M2254">
        <v>0</v>
      </c>
      <c r="N2254">
        <v>887389104</v>
      </c>
      <c r="O2254">
        <v>2892807</v>
      </c>
    </row>
    <row r="2255" spans="1:15" x14ac:dyDescent="0.2">
      <c r="A2255" t="s">
        <v>16377</v>
      </c>
      <c r="B2255" t="s">
        <v>13827</v>
      </c>
      <c r="C2255">
        <v>52.07</v>
      </c>
      <c r="D2255">
        <v>0</v>
      </c>
      <c r="E2255">
        <v>0</v>
      </c>
      <c r="F2255">
        <v>0</v>
      </c>
      <c r="G2255">
        <v>0</v>
      </c>
      <c r="H2255" s="45">
        <v>47276.53</v>
      </c>
      <c r="I2255" t="s">
        <v>15979</v>
      </c>
      <c r="J2255" t="s">
        <v>200</v>
      </c>
      <c r="K2255">
        <v>0</v>
      </c>
      <c r="L2255" s="83">
        <v>43220</v>
      </c>
      <c r="M2255">
        <v>0</v>
      </c>
      <c r="N2255">
        <v>876030107</v>
      </c>
      <c r="O2255" t="s">
        <v>13855</v>
      </c>
    </row>
    <row r="2256" spans="1:15" x14ac:dyDescent="0.2">
      <c r="A2256" t="s">
        <v>16378</v>
      </c>
      <c r="B2256" t="s">
        <v>14966</v>
      </c>
      <c r="C2256">
        <v>38.15</v>
      </c>
      <c r="D2256">
        <v>0</v>
      </c>
      <c r="E2256">
        <v>0</v>
      </c>
      <c r="F2256">
        <v>0</v>
      </c>
      <c r="G2256">
        <v>0</v>
      </c>
      <c r="H2256" s="45">
        <v>-45100.76</v>
      </c>
      <c r="I2256" t="s">
        <v>15979</v>
      </c>
      <c r="J2256" t="s">
        <v>186</v>
      </c>
      <c r="K2256">
        <v>0</v>
      </c>
      <c r="L2256" s="83">
        <v>43220</v>
      </c>
      <c r="M2256">
        <v>0</v>
      </c>
      <c r="N2256">
        <v>898202106</v>
      </c>
      <c r="O2256" t="s">
        <v>14992</v>
      </c>
    </row>
    <row r="2257" spans="1:15" x14ac:dyDescent="0.2">
      <c r="A2257" t="s">
        <v>16379</v>
      </c>
      <c r="B2257" t="s">
        <v>8990</v>
      </c>
      <c r="C2257">
        <v>19.97</v>
      </c>
      <c r="D2257">
        <v>0</v>
      </c>
      <c r="E2257">
        <v>0</v>
      </c>
      <c r="F2257">
        <v>0</v>
      </c>
      <c r="G2257">
        <v>0</v>
      </c>
      <c r="H2257" s="45">
        <v>-19323.55</v>
      </c>
      <c r="I2257" t="s">
        <v>15979</v>
      </c>
      <c r="J2257" t="s">
        <v>200</v>
      </c>
      <c r="K2257">
        <v>0</v>
      </c>
      <c r="L2257" s="83">
        <v>43220</v>
      </c>
      <c r="M2257">
        <v>0</v>
      </c>
      <c r="N2257">
        <v>904311107</v>
      </c>
      <c r="O2257" t="s">
        <v>329</v>
      </c>
    </row>
    <row r="2258" spans="1:15" x14ac:dyDescent="0.2">
      <c r="A2258" t="s">
        <v>16380</v>
      </c>
      <c r="B2258" t="s">
        <v>1999</v>
      </c>
      <c r="C2258">
        <v>49.57</v>
      </c>
      <c r="D2258">
        <v>0</v>
      </c>
      <c r="E2258">
        <v>0</v>
      </c>
      <c r="F2258">
        <v>0</v>
      </c>
      <c r="G2258">
        <v>0</v>
      </c>
      <c r="H2258" s="45">
        <v>2906.58</v>
      </c>
      <c r="I2258" t="s">
        <v>15979</v>
      </c>
      <c r="J2258" t="s">
        <v>186</v>
      </c>
      <c r="K2258">
        <v>0</v>
      </c>
      <c r="L2258" s="83">
        <v>43220</v>
      </c>
      <c r="M2258">
        <v>0</v>
      </c>
      <c r="N2258">
        <v>929089100</v>
      </c>
      <c r="O2258" t="s">
        <v>2068</v>
      </c>
    </row>
    <row r="2259" spans="1:15" x14ac:dyDescent="0.2">
      <c r="A2259" t="s">
        <v>16381</v>
      </c>
      <c r="B2259" t="s">
        <v>83</v>
      </c>
      <c r="C2259">
        <v>130.30000000000001</v>
      </c>
      <c r="D2259">
        <v>0</v>
      </c>
      <c r="E2259">
        <v>0</v>
      </c>
      <c r="F2259">
        <v>0</v>
      </c>
      <c r="G2259">
        <v>0</v>
      </c>
      <c r="H2259" s="45">
        <v>-1946.92</v>
      </c>
      <c r="I2259" t="s">
        <v>15989</v>
      </c>
      <c r="J2259" t="s">
        <v>186</v>
      </c>
      <c r="K2259">
        <v>0</v>
      </c>
      <c r="L2259" s="83">
        <v>43220</v>
      </c>
      <c r="M2259">
        <v>0</v>
      </c>
      <c r="N2259" t="s">
        <v>197</v>
      </c>
      <c r="O2259" t="s">
        <v>198</v>
      </c>
    </row>
    <row r="2260" spans="1:15" x14ac:dyDescent="0.2">
      <c r="A2260" t="s">
        <v>16382</v>
      </c>
      <c r="B2260" t="s">
        <v>104</v>
      </c>
      <c r="C2260">
        <v>20.83</v>
      </c>
      <c r="D2260">
        <v>0</v>
      </c>
      <c r="E2260">
        <v>0</v>
      </c>
      <c r="F2260">
        <v>0</v>
      </c>
      <c r="G2260">
        <v>0</v>
      </c>
      <c r="H2260" s="45">
        <v>64842.879999999997</v>
      </c>
      <c r="I2260" t="s">
        <v>15979</v>
      </c>
      <c r="J2260" t="s">
        <v>186</v>
      </c>
      <c r="K2260">
        <v>0</v>
      </c>
      <c r="L2260" s="83">
        <v>43220</v>
      </c>
      <c r="M2260">
        <v>0</v>
      </c>
      <c r="N2260">
        <v>930059100</v>
      </c>
      <c r="O2260">
        <v>2156503</v>
      </c>
    </row>
    <row r="2261" spans="1:15" x14ac:dyDescent="0.2">
      <c r="A2261" t="s">
        <v>16383</v>
      </c>
      <c r="B2261" t="s">
        <v>9414</v>
      </c>
      <c r="C2261">
        <v>18.07</v>
      </c>
      <c r="D2261">
        <v>0</v>
      </c>
      <c r="E2261">
        <v>0</v>
      </c>
      <c r="F2261">
        <v>0</v>
      </c>
      <c r="G2261">
        <v>0</v>
      </c>
      <c r="H2261" s="45">
        <v>-16715.59</v>
      </c>
      <c r="I2261" t="s">
        <v>15979</v>
      </c>
      <c r="J2261" t="s">
        <v>190</v>
      </c>
      <c r="K2261">
        <v>0</v>
      </c>
      <c r="L2261" s="83">
        <v>43220</v>
      </c>
      <c r="M2261">
        <v>0</v>
      </c>
      <c r="N2261">
        <v>929566107</v>
      </c>
      <c r="O2261">
        <v>2932048</v>
      </c>
    </row>
    <row r="2262" spans="1:15" x14ac:dyDescent="0.2">
      <c r="A2262" t="s">
        <v>16384</v>
      </c>
      <c r="B2262" t="s">
        <v>1820</v>
      </c>
      <c r="C2262">
        <v>19.25</v>
      </c>
      <c r="D2262">
        <v>0</v>
      </c>
      <c r="E2262">
        <v>0</v>
      </c>
      <c r="F2262">
        <v>0</v>
      </c>
      <c r="G2262">
        <v>0</v>
      </c>
      <c r="H2262">
        <v>-628.21</v>
      </c>
      <c r="I2262" t="s">
        <v>15979</v>
      </c>
      <c r="J2262" t="s">
        <v>164</v>
      </c>
      <c r="K2262">
        <v>0</v>
      </c>
      <c r="L2262" s="83">
        <v>43220</v>
      </c>
      <c r="M2262">
        <v>0</v>
      </c>
      <c r="N2262">
        <v>959802109</v>
      </c>
      <c r="O2262" t="s">
        <v>1979</v>
      </c>
    </row>
    <row r="2263" spans="1:15" x14ac:dyDescent="0.2">
      <c r="A2263" t="s">
        <v>16271</v>
      </c>
      <c r="B2263" t="s">
        <v>4173</v>
      </c>
      <c r="C2263">
        <v>31.49</v>
      </c>
      <c r="D2263">
        <v>0</v>
      </c>
      <c r="E2263">
        <v>0</v>
      </c>
      <c r="F2263">
        <v>0</v>
      </c>
      <c r="G2263">
        <v>0</v>
      </c>
      <c r="H2263" s="45">
        <v>3637.39</v>
      </c>
      <c r="I2263" t="s">
        <v>15989</v>
      </c>
      <c r="J2263" t="s">
        <v>188</v>
      </c>
      <c r="K2263">
        <v>0</v>
      </c>
      <c r="L2263" s="83">
        <v>43217</v>
      </c>
      <c r="M2263">
        <v>0</v>
      </c>
      <c r="N2263">
        <v>912909108</v>
      </c>
      <c r="O2263">
        <v>2824770</v>
      </c>
    </row>
    <row r="2264" spans="1:15" x14ac:dyDescent="0.2">
      <c r="A2264" t="s">
        <v>16272</v>
      </c>
      <c r="B2264" t="s">
        <v>241</v>
      </c>
      <c r="C2264">
        <v>71.13</v>
      </c>
      <c r="D2264">
        <v>0</v>
      </c>
      <c r="E2264">
        <v>0</v>
      </c>
      <c r="F2264">
        <v>0</v>
      </c>
      <c r="G2264">
        <v>0</v>
      </c>
      <c r="H2264" s="45">
        <v>16012.67</v>
      </c>
      <c r="I2264" t="s">
        <v>15989</v>
      </c>
      <c r="J2264" t="s">
        <v>164</v>
      </c>
      <c r="K2264">
        <v>0</v>
      </c>
      <c r="L2264" s="83">
        <v>43217</v>
      </c>
      <c r="M2264">
        <v>0</v>
      </c>
      <c r="N2264">
        <v>958102105</v>
      </c>
      <c r="O2264">
        <v>2954699</v>
      </c>
    </row>
    <row r="2265" spans="1:15" x14ac:dyDescent="0.2">
      <c r="A2265" t="s">
        <v>16273</v>
      </c>
      <c r="B2265" t="s">
        <v>2680</v>
      </c>
      <c r="C2265">
        <v>52.77</v>
      </c>
      <c r="D2265">
        <v>0</v>
      </c>
      <c r="E2265">
        <v>0</v>
      </c>
      <c r="F2265">
        <v>0</v>
      </c>
      <c r="G2265">
        <v>0</v>
      </c>
      <c r="H2265" s="45">
        <v>3096.71</v>
      </c>
      <c r="I2265" t="s">
        <v>15989</v>
      </c>
      <c r="J2265" t="s">
        <v>164</v>
      </c>
      <c r="K2265">
        <v>0</v>
      </c>
      <c r="L2265" s="83">
        <v>43217</v>
      </c>
      <c r="M2265">
        <v>0</v>
      </c>
      <c r="N2265">
        <v>825690100</v>
      </c>
      <c r="O2265" t="s">
        <v>2794</v>
      </c>
    </row>
    <row r="2266" spans="1:15" x14ac:dyDescent="0.2">
      <c r="A2266" t="s">
        <v>16274</v>
      </c>
      <c r="B2266" t="s">
        <v>4655</v>
      </c>
      <c r="C2266">
        <v>87.33</v>
      </c>
      <c r="D2266">
        <v>0</v>
      </c>
      <c r="E2266">
        <v>0</v>
      </c>
      <c r="F2266">
        <v>0</v>
      </c>
      <c r="G2266">
        <v>0</v>
      </c>
      <c r="H2266" s="45">
        <v>14388.79</v>
      </c>
      <c r="I2266" t="s">
        <v>15989</v>
      </c>
      <c r="J2266" t="s">
        <v>235</v>
      </c>
      <c r="K2266">
        <v>0</v>
      </c>
      <c r="L2266" s="83">
        <v>43217</v>
      </c>
      <c r="M2266">
        <v>0</v>
      </c>
      <c r="N2266" t="s">
        <v>4811</v>
      </c>
      <c r="O2266" t="s">
        <v>4812</v>
      </c>
    </row>
    <row r="2267" spans="1:15" x14ac:dyDescent="0.2">
      <c r="A2267" t="s">
        <v>16275</v>
      </c>
      <c r="B2267" t="s">
        <v>1835</v>
      </c>
      <c r="C2267">
        <v>42.67</v>
      </c>
      <c r="D2267">
        <v>0</v>
      </c>
      <c r="E2267">
        <v>0</v>
      </c>
      <c r="F2267">
        <v>0</v>
      </c>
      <c r="G2267">
        <v>0</v>
      </c>
      <c r="H2267" s="45">
        <v>-3030.44</v>
      </c>
      <c r="I2267" t="s">
        <v>15989</v>
      </c>
      <c r="J2267" t="s">
        <v>190</v>
      </c>
      <c r="K2267">
        <v>0</v>
      </c>
      <c r="L2267" s="83">
        <v>43217</v>
      </c>
      <c r="M2267">
        <v>0</v>
      </c>
      <c r="N2267">
        <v>848577102</v>
      </c>
      <c r="O2267" t="s">
        <v>1945</v>
      </c>
    </row>
    <row r="2268" spans="1:15" x14ac:dyDescent="0.2">
      <c r="A2268" t="s">
        <v>16276</v>
      </c>
      <c r="B2268" t="s">
        <v>2576</v>
      </c>
      <c r="C2268">
        <v>20.2</v>
      </c>
      <c r="D2268">
        <v>0</v>
      </c>
      <c r="E2268">
        <v>0</v>
      </c>
      <c r="F2268">
        <v>0</v>
      </c>
      <c r="G2268">
        <v>0</v>
      </c>
      <c r="H2268">
        <v>938.26</v>
      </c>
      <c r="I2268" t="s">
        <v>15989</v>
      </c>
      <c r="J2268" t="s">
        <v>200</v>
      </c>
      <c r="K2268">
        <v>0</v>
      </c>
      <c r="L2268" s="83">
        <v>43217</v>
      </c>
      <c r="M2268">
        <v>0</v>
      </c>
      <c r="N2268" t="s">
        <v>2659</v>
      </c>
      <c r="O2268">
        <v>2125246</v>
      </c>
    </row>
    <row r="2269" spans="1:15" x14ac:dyDescent="0.2">
      <c r="A2269" t="s">
        <v>16277</v>
      </c>
      <c r="B2269" t="s">
        <v>2463</v>
      </c>
      <c r="C2269">
        <v>122.38</v>
      </c>
      <c r="D2269">
        <v>0</v>
      </c>
      <c r="E2269">
        <v>0</v>
      </c>
      <c r="F2269">
        <v>0</v>
      </c>
      <c r="G2269">
        <v>0</v>
      </c>
      <c r="H2269" s="45">
        <v>-5261.82</v>
      </c>
      <c r="I2269" t="s">
        <v>15989</v>
      </c>
      <c r="J2269" t="s">
        <v>164</v>
      </c>
      <c r="K2269">
        <v>0</v>
      </c>
      <c r="L2269" s="83">
        <v>43217</v>
      </c>
      <c r="M2269">
        <v>0</v>
      </c>
      <c r="N2269">
        <v>775133101</v>
      </c>
      <c r="O2269">
        <v>2746700</v>
      </c>
    </row>
    <row r="2270" spans="1:15" x14ac:dyDescent="0.2">
      <c r="A2270" t="s">
        <v>16278</v>
      </c>
      <c r="B2270" t="s">
        <v>1027</v>
      </c>
      <c r="C2270">
        <v>122.3</v>
      </c>
      <c r="D2270">
        <v>0</v>
      </c>
      <c r="E2270">
        <v>0</v>
      </c>
      <c r="F2270">
        <v>0</v>
      </c>
      <c r="G2270">
        <v>0</v>
      </c>
      <c r="H2270" s="45">
        <v>6874.38</v>
      </c>
      <c r="I2270" t="s">
        <v>15989</v>
      </c>
      <c r="J2270" t="s">
        <v>190</v>
      </c>
      <c r="K2270">
        <v>0</v>
      </c>
      <c r="L2270" s="83">
        <v>43217</v>
      </c>
      <c r="M2270">
        <v>0</v>
      </c>
      <c r="N2270">
        <v>743713109</v>
      </c>
      <c r="O2270" t="s">
        <v>1431</v>
      </c>
    </row>
    <row r="2271" spans="1:15" x14ac:dyDescent="0.2">
      <c r="A2271" t="s">
        <v>16279</v>
      </c>
      <c r="B2271" t="s">
        <v>1016</v>
      </c>
      <c r="C2271">
        <v>71.075000000000003</v>
      </c>
      <c r="D2271">
        <v>0</v>
      </c>
      <c r="E2271">
        <v>0</v>
      </c>
      <c r="F2271">
        <v>0</v>
      </c>
      <c r="G2271">
        <v>0</v>
      </c>
      <c r="H2271" s="45">
        <v>2427.12</v>
      </c>
      <c r="I2271" t="s">
        <v>15989</v>
      </c>
      <c r="J2271" t="s">
        <v>164</v>
      </c>
      <c r="K2271">
        <v>0</v>
      </c>
      <c r="L2271" s="83">
        <v>43217</v>
      </c>
      <c r="M2271">
        <v>0</v>
      </c>
      <c r="N2271">
        <v>739276103</v>
      </c>
      <c r="O2271">
        <v>2133045</v>
      </c>
    </row>
    <row r="2272" spans="1:15" x14ac:dyDescent="0.2">
      <c r="A2272" t="s">
        <v>16280</v>
      </c>
      <c r="B2272" t="s">
        <v>436</v>
      </c>
      <c r="C2272">
        <v>66.44</v>
      </c>
      <c r="D2272">
        <v>0</v>
      </c>
      <c r="E2272">
        <v>0</v>
      </c>
      <c r="F2272">
        <v>0</v>
      </c>
      <c r="G2272">
        <v>0</v>
      </c>
      <c r="H2272" s="45">
        <v>-5239.04</v>
      </c>
      <c r="I2272" t="s">
        <v>15989</v>
      </c>
      <c r="J2272" t="s">
        <v>164</v>
      </c>
      <c r="K2272">
        <v>0</v>
      </c>
      <c r="L2272" s="83">
        <v>43217</v>
      </c>
      <c r="M2272">
        <v>0</v>
      </c>
      <c r="N2272">
        <v>671044105</v>
      </c>
      <c r="O2272">
        <v>2111579</v>
      </c>
    </row>
    <row r="2273" spans="1:15" x14ac:dyDescent="0.2">
      <c r="A2273" t="s">
        <v>16281</v>
      </c>
      <c r="B2273" t="s">
        <v>16144</v>
      </c>
      <c r="C2273">
        <v>31.3</v>
      </c>
      <c r="D2273">
        <v>0</v>
      </c>
      <c r="E2273">
        <v>0</v>
      </c>
      <c r="F2273">
        <v>0</v>
      </c>
      <c r="G2273">
        <v>0</v>
      </c>
      <c r="H2273" s="45">
        <v>3813.07</v>
      </c>
      <c r="I2273" t="s">
        <v>15989</v>
      </c>
      <c r="J2273" t="s">
        <v>186</v>
      </c>
      <c r="K2273">
        <v>0</v>
      </c>
      <c r="L2273" s="83">
        <v>43217</v>
      </c>
      <c r="M2273">
        <v>0</v>
      </c>
      <c r="N2273" t="s">
        <v>16191</v>
      </c>
      <c r="O2273">
        <v>2619880</v>
      </c>
    </row>
    <row r="2274" spans="1:15" x14ac:dyDescent="0.2">
      <c r="A2274" t="s">
        <v>16282</v>
      </c>
      <c r="B2274" t="s">
        <v>4120</v>
      </c>
      <c r="C2274">
        <v>22.5</v>
      </c>
      <c r="D2274">
        <v>0</v>
      </c>
      <c r="E2274">
        <v>0</v>
      </c>
      <c r="F2274">
        <v>0</v>
      </c>
      <c r="G2274">
        <v>0</v>
      </c>
      <c r="H2274" s="45">
        <v>-1526.98</v>
      </c>
      <c r="I2274" t="s">
        <v>15989</v>
      </c>
      <c r="J2274" t="s">
        <v>200</v>
      </c>
      <c r="K2274">
        <v>0</v>
      </c>
      <c r="L2274" s="83">
        <v>43217</v>
      </c>
      <c r="M2274">
        <v>0</v>
      </c>
      <c r="N2274">
        <v>297602104</v>
      </c>
      <c r="O2274">
        <v>2320825</v>
      </c>
    </row>
    <row r="2275" spans="1:15" x14ac:dyDescent="0.2">
      <c r="A2275" t="s">
        <v>16283</v>
      </c>
      <c r="B2275" t="s">
        <v>1005</v>
      </c>
      <c r="C2275">
        <v>49.85</v>
      </c>
      <c r="D2275">
        <v>0</v>
      </c>
      <c r="E2275">
        <v>0</v>
      </c>
      <c r="F2275">
        <v>0</v>
      </c>
      <c r="G2275">
        <v>0</v>
      </c>
      <c r="H2275" s="45">
        <v>-1048.58</v>
      </c>
      <c r="I2275" t="s">
        <v>15989</v>
      </c>
      <c r="J2275" t="s">
        <v>182</v>
      </c>
      <c r="K2275">
        <v>0</v>
      </c>
      <c r="L2275" s="83">
        <v>43217</v>
      </c>
      <c r="M2275">
        <v>0</v>
      </c>
      <c r="N2275" t="s">
        <v>1297</v>
      </c>
      <c r="O2275">
        <v>2319414</v>
      </c>
    </row>
    <row r="2276" spans="1:15" x14ac:dyDescent="0.2">
      <c r="A2276" t="s">
        <v>16284</v>
      </c>
      <c r="B2276" t="s">
        <v>16142</v>
      </c>
      <c r="C2276">
        <v>31</v>
      </c>
      <c r="D2276">
        <v>0</v>
      </c>
      <c r="E2276">
        <v>0</v>
      </c>
      <c r="F2276">
        <v>0</v>
      </c>
      <c r="G2276">
        <v>0</v>
      </c>
      <c r="H2276" s="45">
        <v>-5665.43</v>
      </c>
      <c r="I2276" t="s">
        <v>15989</v>
      </c>
      <c r="J2276" t="s">
        <v>186</v>
      </c>
      <c r="K2276">
        <v>0</v>
      </c>
      <c r="L2276" s="83">
        <v>43217</v>
      </c>
      <c r="M2276">
        <v>0</v>
      </c>
      <c r="N2276" t="s">
        <v>16181</v>
      </c>
      <c r="O2276" t="s">
        <v>16182</v>
      </c>
    </row>
    <row r="2277" spans="1:15" x14ac:dyDescent="0.2">
      <c r="A2277" t="s">
        <v>16285</v>
      </c>
      <c r="B2277" t="s">
        <v>1807</v>
      </c>
      <c r="C2277">
        <v>99.22</v>
      </c>
      <c r="D2277">
        <v>0</v>
      </c>
      <c r="E2277">
        <v>0</v>
      </c>
      <c r="F2277">
        <v>0</v>
      </c>
      <c r="G2277">
        <v>0</v>
      </c>
      <c r="H2277" s="45">
        <v>-13469.26</v>
      </c>
      <c r="I2277" t="s">
        <v>15989</v>
      </c>
      <c r="J2277" t="s">
        <v>164</v>
      </c>
      <c r="K2277">
        <v>0</v>
      </c>
      <c r="L2277" s="83">
        <v>43217</v>
      </c>
      <c r="M2277">
        <v>0</v>
      </c>
      <c r="N2277" t="s">
        <v>1897</v>
      </c>
      <c r="O2277" t="s">
        <v>1898</v>
      </c>
    </row>
    <row r="2278" spans="1:15" x14ac:dyDescent="0.2">
      <c r="A2278" t="s">
        <v>16286</v>
      </c>
      <c r="B2278" t="s">
        <v>4648</v>
      </c>
      <c r="C2278">
        <v>82.22</v>
      </c>
      <c r="D2278">
        <v>0</v>
      </c>
      <c r="E2278">
        <v>0</v>
      </c>
      <c r="F2278">
        <v>0</v>
      </c>
      <c r="G2278">
        <v>0</v>
      </c>
      <c r="H2278" s="45">
        <v>7521.17</v>
      </c>
      <c r="I2278" t="s">
        <v>15989</v>
      </c>
      <c r="J2278" t="s">
        <v>200</v>
      </c>
      <c r="K2278">
        <v>0</v>
      </c>
      <c r="L2278" s="83">
        <v>43217</v>
      </c>
      <c r="M2278">
        <v>0</v>
      </c>
      <c r="N2278">
        <v>198516106</v>
      </c>
      <c r="O2278">
        <v>2229126</v>
      </c>
    </row>
    <row r="2279" spans="1:15" x14ac:dyDescent="0.2">
      <c r="A2279" t="s">
        <v>16287</v>
      </c>
      <c r="B2279" t="s">
        <v>3914</v>
      </c>
      <c r="C2279">
        <v>24.15</v>
      </c>
      <c r="D2279">
        <v>0</v>
      </c>
      <c r="E2279">
        <v>0</v>
      </c>
      <c r="F2279">
        <v>0</v>
      </c>
      <c r="G2279">
        <v>0</v>
      </c>
      <c r="H2279" s="45">
        <v>7670.66</v>
      </c>
      <c r="I2279" t="s">
        <v>15989</v>
      </c>
      <c r="J2279" t="s">
        <v>164</v>
      </c>
      <c r="K2279">
        <v>0</v>
      </c>
      <c r="L2279" s="83">
        <v>43217</v>
      </c>
      <c r="M2279">
        <v>0</v>
      </c>
      <c r="N2279">
        <v>128126109</v>
      </c>
      <c r="O2279">
        <v>2164700</v>
      </c>
    </row>
    <row r="2280" spans="1:15" x14ac:dyDescent="0.2">
      <c r="A2280" t="s">
        <v>16288</v>
      </c>
      <c r="B2280" t="s">
        <v>2102</v>
      </c>
      <c r="C2280">
        <v>48.44</v>
      </c>
      <c r="D2280">
        <v>0</v>
      </c>
      <c r="E2280">
        <v>0</v>
      </c>
      <c r="F2280">
        <v>0</v>
      </c>
      <c r="G2280">
        <v>0</v>
      </c>
      <c r="H2280" s="45">
        <v>6423.46</v>
      </c>
      <c r="I2280" t="s">
        <v>15989</v>
      </c>
      <c r="J2280" t="s">
        <v>200</v>
      </c>
      <c r="K2280">
        <v>0</v>
      </c>
      <c r="L2280" s="83">
        <v>43217</v>
      </c>
      <c r="M2280">
        <v>0</v>
      </c>
      <c r="N2280">
        <v>99724106</v>
      </c>
      <c r="O2280">
        <v>2111955</v>
      </c>
    </row>
    <row r="2281" spans="1:15" x14ac:dyDescent="0.2">
      <c r="A2281" t="s">
        <v>16289</v>
      </c>
      <c r="B2281" t="s">
        <v>1085</v>
      </c>
      <c r="C2281">
        <v>34.31</v>
      </c>
      <c r="D2281">
        <v>0</v>
      </c>
      <c r="E2281">
        <v>0</v>
      </c>
      <c r="F2281">
        <v>0</v>
      </c>
      <c r="G2281">
        <v>0</v>
      </c>
      <c r="H2281" s="45">
        <v>-14950.17</v>
      </c>
      <c r="I2281" t="s">
        <v>15989</v>
      </c>
      <c r="J2281" t="s">
        <v>186</v>
      </c>
      <c r="K2281">
        <v>0</v>
      </c>
      <c r="L2281" s="83">
        <v>43217</v>
      </c>
      <c r="M2281">
        <v>0</v>
      </c>
      <c r="N2281">
        <v>354613101</v>
      </c>
      <c r="O2281">
        <v>2350684</v>
      </c>
    </row>
    <row r="2282" spans="1:15" x14ac:dyDescent="0.2">
      <c r="A2282" t="s">
        <v>16290</v>
      </c>
      <c r="B2282" t="s">
        <v>257</v>
      </c>
      <c r="C2282">
        <v>39.21</v>
      </c>
      <c r="D2282">
        <v>0</v>
      </c>
      <c r="E2282">
        <v>0</v>
      </c>
      <c r="F2282">
        <v>0</v>
      </c>
      <c r="G2282">
        <v>0</v>
      </c>
      <c r="H2282">
        <v>558.9</v>
      </c>
      <c r="I2282" t="s">
        <v>15989</v>
      </c>
      <c r="J2282" t="s">
        <v>164</v>
      </c>
      <c r="K2282">
        <v>0</v>
      </c>
      <c r="L2282" s="83">
        <v>43217</v>
      </c>
      <c r="M2282">
        <v>0</v>
      </c>
      <c r="N2282">
        <v>53807103</v>
      </c>
      <c r="O2282">
        <v>2066505</v>
      </c>
    </row>
    <row r="2283" spans="1:15" x14ac:dyDescent="0.2">
      <c r="A2283" t="s">
        <v>16291</v>
      </c>
      <c r="B2283" t="s">
        <v>4348</v>
      </c>
      <c r="C2283">
        <v>150.71</v>
      </c>
      <c r="D2283">
        <v>0</v>
      </c>
      <c r="E2283">
        <v>0</v>
      </c>
      <c r="F2283">
        <v>0</v>
      </c>
      <c r="G2283">
        <v>0</v>
      </c>
      <c r="H2283" s="45">
        <v>3777.23</v>
      </c>
      <c r="I2283" t="s">
        <v>15989</v>
      </c>
      <c r="J2283" t="s">
        <v>169</v>
      </c>
      <c r="K2283">
        <v>0</v>
      </c>
      <c r="L2283" s="83">
        <v>43217</v>
      </c>
      <c r="M2283">
        <v>0</v>
      </c>
      <c r="N2283" t="s">
        <v>4384</v>
      </c>
      <c r="O2283" t="s">
        <v>4385</v>
      </c>
    </row>
    <row r="2284" spans="1:15" x14ac:dyDescent="0.2">
      <c r="A2284" t="s">
        <v>16292</v>
      </c>
      <c r="B2284" t="s">
        <v>3629</v>
      </c>
      <c r="C2284">
        <v>27.94</v>
      </c>
      <c r="D2284">
        <v>0</v>
      </c>
      <c r="E2284">
        <v>0</v>
      </c>
      <c r="F2284">
        <v>0</v>
      </c>
      <c r="G2284">
        <v>0</v>
      </c>
      <c r="H2284" s="45">
        <v>-23449.89</v>
      </c>
      <c r="I2284" t="s">
        <v>15989</v>
      </c>
      <c r="J2284" t="s">
        <v>8017</v>
      </c>
      <c r="K2284">
        <v>0</v>
      </c>
      <c r="L2284" s="83">
        <v>43217</v>
      </c>
      <c r="M2284">
        <v>0</v>
      </c>
      <c r="N2284" t="s">
        <v>177</v>
      </c>
      <c r="O2284" t="s">
        <v>3640</v>
      </c>
    </row>
    <row r="2285" spans="1:15" x14ac:dyDescent="0.2">
      <c r="A2285" t="s">
        <v>16293</v>
      </c>
      <c r="B2285" t="s">
        <v>13418</v>
      </c>
      <c r="C2285">
        <v>87.01</v>
      </c>
      <c r="D2285">
        <v>0</v>
      </c>
      <c r="E2285">
        <v>0</v>
      </c>
      <c r="F2285">
        <v>0</v>
      </c>
      <c r="G2285">
        <v>0</v>
      </c>
      <c r="H2285" s="45">
        <v>10280.86</v>
      </c>
      <c r="I2285" t="s">
        <v>15989</v>
      </c>
      <c r="J2285" t="s">
        <v>182</v>
      </c>
      <c r="K2285">
        <v>0</v>
      </c>
      <c r="L2285" s="83">
        <v>43217</v>
      </c>
      <c r="M2285">
        <v>0</v>
      </c>
      <c r="N2285">
        <v>39380407</v>
      </c>
      <c r="O2285" t="s">
        <v>13427</v>
      </c>
    </row>
    <row r="2286" spans="1:15" x14ac:dyDescent="0.2">
      <c r="A2286" t="s">
        <v>16294</v>
      </c>
      <c r="B2286" t="s">
        <v>224</v>
      </c>
      <c r="C2286">
        <v>67.319999999999993</v>
      </c>
      <c r="D2286">
        <v>0</v>
      </c>
      <c r="E2286">
        <v>0</v>
      </c>
      <c r="F2286">
        <v>0</v>
      </c>
      <c r="G2286">
        <v>0</v>
      </c>
      <c r="H2286" s="45">
        <v>-2651.18</v>
      </c>
      <c r="I2286" t="s">
        <v>15989</v>
      </c>
      <c r="J2286" t="s">
        <v>169</v>
      </c>
      <c r="K2286">
        <v>0</v>
      </c>
      <c r="L2286" s="83">
        <v>43217</v>
      </c>
      <c r="M2286">
        <v>0</v>
      </c>
      <c r="N2286">
        <v>2567105</v>
      </c>
      <c r="O2286">
        <v>2011550</v>
      </c>
    </row>
    <row r="2287" spans="1:15" x14ac:dyDescent="0.2">
      <c r="A2287" t="s">
        <v>16295</v>
      </c>
      <c r="B2287" t="s">
        <v>98</v>
      </c>
      <c r="C2287">
        <v>61.15</v>
      </c>
      <c r="D2287">
        <v>0</v>
      </c>
      <c r="E2287">
        <v>0</v>
      </c>
      <c r="F2287">
        <v>0</v>
      </c>
      <c r="G2287">
        <v>0</v>
      </c>
      <c r="H2287" s="45">
        <v>-12741.03</v>
      </c>
      <c r="I2287" t="s">
        <v>15979</v>
      </c>
      <c r="J2287" t="s">
        <v>164</v>
      </c>
      <c r="K2287">
        <v>0</v>
      </c>
      <c r="L2287" s="83">
        <v>43217</v>
      </c>
      <c r="M2287">
        <v>0</v>
      </c>
      <c r="N2287">
        <v>7973100</v>
      </c>
      <c r="O2287">
        <v>2049175</v>
      </c>
    </row>
    <row r="2288" spans="1:15" x14ac:dyDescent="0.2">
      <c r="A2288" t="s">
        <v>16296</v>
      </c>
      <c r="B2288" t="s">
        <v>2465</v>
      </c>
      <c r="C2288">
        <v>184.09</v>
      </c>
      <c r="D2288">
        <v>0</v>
      </c>
      <c r="E2288">
        <v>0</v>
      </c>
      <c r="F2288">
        <v>0</v>
      </c>
      <c r="G2288">
        <v>0</v>
      </c>
      <c r="H2288" s="45">
        <v>-12160.95</v>
      </c>
      <c r="I2288" t="s">
        <v>15979</v>
      </c>
      <c r="J2288" t="s">
        <v>169</v>
      </c>
      <c r="K2288">
        <v>0</v>
      </c>
      <c r="L2288" s="83">
        <v>43217</v>
      </c>
      <c r="M2288">
        <v>0</v>
      </c>
      <c r="N2288" t="s">
        <v>177</v>
      </c>
      <c r="O2288" t="s">
        <v>2513</v>
      </c>
    </row>
    <row r="2289" spans="1:15" x14ac:dyDescent="0.2">
      <c r="A2289" t="s">
        <v>16297</v>
      </c>
      <c r="B2289" t="s">
        <v>3151</v>
      </c>
      <c r="C2289">
        <v>43.98</v>
      </c>
      <c r="D2289">
        <v>0</v>
      </c>
      <c r="E2289">
        <v>0</v>
      </c>
      <c r="F2289">
        <v>0</v>
      </c>
      <c r="G2289">
        <v>0</v>
      </c>
      <c r="H2289" s="45">
        <v>-3923.81</v>
      </c>
      <c r="I2289" t="s">
        <v>15989</v>
      </c>
      <c r="J2289" t="s">
        <v>169</v>
      </c>
      <c r="K2289">
        <v>0</v>
      </c>
      <c r="L2289" s="83">
        <v>43217</v>
      </c>
      <c r="M2289">
        <v>0</v>
      </c>
      <c r="N2289" t="s">
        <v>177</v>
      </c>
      <c r="O2289" t="s">
        <v>3245</v>
      </c>
    </row>
    <row r="2290" spans="1:15" x14ac:dyDescent="0.2">
      <c r="A2290" t="s">
        <v>16298</v>
      </c>
      <c r="B2290" t="s">
        <v>12178</v>
      </c>
      <c r="C2290">
        <v>45.825000000000003</v>
      </c>
      <c r="D2290">
        <v>0</v>
      </c>
      <c r="E2290">
        <v>0</v>
      </c>
      <c r="F2290">
        <v>0</v>
      </c>
      <c r="G2290">
        <v>0</v>
      </c>
      <c r="H2290" s="45">
        <v>-6379.51</v>
      </c>
      <c r="I2290" t="s">
        <v>15979</v>
      </c>
      <c r="J2290" t="s">
        <v>190</v>
      </c>
      <c r="K2290">
        <v>0</v>
      </c>
      <c r="L2290" s="83">
        <v>43217</v>
      </c>
      <c r="M2290">
        <v>0</v>
      </c>
      <c r="N2290" t="s">
        <v>12210</v>
      </c>
      <c r="O2290" t="s">
        <v>12211</v>
      </c>
    </row>
    <row r="2291" spans="1:15" x14ac:dyDescent="0.2">
      <c r="A2291" t="s">
        <v>16299</v>
      </c>
      <c r="B2291" t="s">
        <v>115</v>
      </c>
      <c r="C2291">
        <v>161.72</v>
      </c>
      <c r="D2291">
        <v>0</v>
      </c>
      <c r="E2291">
        <v>0</v>
      </c>
      <c r="F2291">
        <v>0</v>
      </c>
      <c r="G2291">
        <v>0</v>
      </c>
      <c r="H2291" s="45">
        <v>-11545.23</v>
      </c>
      <c r="I2291" t="s">
        <v>15979</v>
      </c>
      <c r="J2291" t="s">
        <v>186</v>
      </c>
      <c r="K2291">
        <v>0</v>
      </c>
      <c r="L2291" s="83">
        <v>43217</v>
      </c>
      <c r="M2291">
        <v>0</v>
      </c>
      <c r="N2291">
        <v>8252108</v>
      </c>
      <c r="O2291">
        <v>2127899</v>
      </c>
    </row>
    <row r="2292" spans="1:15" x14ac:dyDescent="0.2">
      <c r="A2292" t="s">
        <v>16300</v>
      </c>
      <c r="B2292" t="s">
        <v>13699</v>
      </c>
      <c r="C2292">
        <v>75.95</v>
      </c>
      <c r="D2292">
        <v>0</v>
      </c>
      <c r="E2292">
        <v>0</v>
      </c>
      <c r="F2292">
        <v>0</v>
      </c>
      <c r="G2292">
        <v>0</v>
      </c>
      <c r="H2292">
        <v>471.58</v>
      </c>
      <c r="I2292" t="s">
        <v>15979</v>
      </c>
      <c r="J2292" t="s">
        <v>164</v>
      </c>
      <c r="K2292">
        <v>0</v>
      </c>
      <c r="L2292" s="83">
        <v>43217</v>
      </c>
      <c r="M2292">
        <v>0</v>
      </c>
      <c r="N2292" t="s">
        <v>13741</v>
      </c>
      <c r="O2292" t="s">
        <v>13742</v>
      </c>
    </row>
    <row r="2293" spans="1:15" x14ac:dyDescent="0.2">
      <c r="A2293" t="s">
        <v>16301</v>
      </c>
      <c r="B2293" t="s">
        <v>9164</v>
      </c>
      <c r="C2293">
        <v>20.774999999999999</v>
      </c>
      <c r="D2293">
        <v>0</v>
      </c>
      <c r="E2293">
        <v>0</v>
      </c>
      <c r="F2293">
        <v>0</v>
      </c>
      <c r="G2293">
        <v>0</v>
      </c>
      <c r="H2293" s="45">
        <v>-39511.629999999997</v>
      </c>
      <c r="I2293" t="s">
        <v>15979</v>
      </c>
      <c r="J2293" t="s">
        <v>190</v>
      </c>
      <c r="K2293">
        <v>0</v>
      </c>
      <c r="L2293" s="83">
        <v>43217</v>
      </c>
      <c r="M2293">
        <v>0</v>
      </c>
      <c r="N2293" t="s">
        <v>9165</v>
      </c>
      <c r="O2293" t="s">
        <v>9166</v>
      </c>
    </row>
    <row r="2294" spans="1:15" x14ac:dyDescent="0.2">
      <c r="A2294" t="s">
        <v>16302</v>
      </c>
      <c r="B2294" t="s">
        <v>2868</v>
      </c>
      <c r="C2294">
        <v>22.16</v>
      </c>
      <c r="D2294">
        <v>0</v>
      </c>
      <c r="E2294">
        <v>0</v>
      </c>
      <c r="F2294">
        <v>0</v>
      </c>
      <c r="G2294">
        <v>0</v>
      </c>
      <c r="H2294" s="45">
        <v>5586.33</v>
      </c>
      <c r="I2294" t="s">
        <v>15989</v>
      </c>
      <c r="J2294" t="s">
        <v>169</v>
      </c>
      <c r="K2294">
        <v>0</v>
      </c>
      <c r="L2294" s="83">
        <v>43217</v>
      </c>
      <c r="M2294">
        <v>0</v>
      </c>
      <c r="N2294" t="s">
        <v>2913</v>
      </c>
      <c r="O2294" t="s">
        <v>2914</v>
      </c>
    </row>
    <row r="2295" spans="1:15" x14ac:dyDescent="0.2">
      <c r="A2295" t="s">
        <v>16303</v>
      </c>
      <c r="B2295" t="s">
        <v>2710</v>
      </c>
      <c r="C2295">
        <v>69.55</v>
      </c>
      <c r="D2295">
        <v>0</v>
      </c>
      <c r="E2295">
        <v>0</v>
      </c>
      <c r="F2295">
        <v>0</v>
      </c>
      <c r="G2295">
        <v>0</v>
      </c>
      <c r="H2295" s="45">
        <v>-4277.7299999999996</v>
      </c>
      <c r="I2295" t="s">
        <v>15979</v>
      </c>
      <c r="J2295" t="s">
        <v>190</v>
      </c>
      <c r="K2295">
        <v>0</v>
      </c>
      <c r="L2295" s="83">
        <v>43217</v>
      </c>
      <c r="M2295">
        <v>0</v>
      </c>
      <c r="N2295" t="s">
        <v>2733</v>
      </c>
      <c r="O2295" t="s">
        <v>2734</v>
      </c>
    </row>
    <row r="2296" spans="1:15" x14ac:dyDescent="0.2">
      <c r="A2296" t="s">
        <v>16304</v>
      </c>
      <c r="B2296" t="s">
        <v>111</v>
      </c>
      <c r="C2296">
        <v>72.900000000000006</v>
      </c>
      <c r="D2296">
        <v>0</v>
      </c>
      <c r="E2296">
        <v>0</v>
      </c>
      <c r="F2296">
        <v>0</v>
      </c>
      <c r="G2296">
        <v>0</v>
      </c>
      <c r="H2296" s="45">
        <v>3023.46</v>
      </c>
      <c r="I2296" t="s">
        <v>15989</v>
      </c>
      <c r="J2296" t="s">
        <v>164</v>
      </c>
      <c r="K2296">
        <v>0</v>
      </c>
      <c r="L2296" s="83">
        <v>43217</v>
      </c>
      <c r="M2296">
        <v>0</v>
      </c>
      <c r="N2296">
        <v>35290105</v>
      </c>
      <c r="O2296">
        <v>2468844</v>
      </c>
    </row>
    <row r="2297" spans="1:15" x14ac:dyDescent="0.2">
      <c r="A2297" t="s">
        <v>16305</v>
      </c>
      <c r="B2297" t="s">
        <v>1571</v>
      </c>
      <c r="C2297">
        <v>98.77</v>
      </c>
      <c r="D2297">
        <v>0</v>
      </c>
      <c r="E2297">
        <v>0</v>
      </c>
      <c r="F2297">
        <v>0</v>
      </c>
      <c r="G2297">
        <v>0</v>
      </c>
      <c r="H2297" s="45">
        <v>15310.01</v>
      </c>
      <c r="I2297" t="s">
        <v>15979</v>
      </c>
      <c r="J2297" t="s">
        <v>164</v>
      </c>
      <c r="K2297">
        <v>0</v>
      </c>
      <c r="L2297" s="83">
        <v>43217</v>
      </c>
      <c r="M2297">
        <v>0</v>
      </c>
      <c r="N2297" t="s">
        <v>1600</v>
      </c>
      <c r="O2297">
        <v>2458878</v>
      </c>
    </row>
    <row r="2298" spans="1:15" x14ac:dyDescent="0.2">
      <c r="A2298" t="s">
        <v>16306</v>
      </c>
      <c r="B2298" t="s">
        <v>1683</v>
      </c>
      <c r="C2298">
        <v>52.78</v>
      </c>
      <c r="D2298">
        <v>0</v>
      </c>
      <c r="E2298">
        <v>0</v>
      </c>
      <c r="F2298">
        <v>0</v>
      </c>
      <c r="G2298">
        <v>0</v>
      </c>
      <c r="H2298" s="45">
        <v>17584.5</v>
      </c>
      <c r="I2298" t="s">
        <v>15979</v>
      </c>
      <c r="J2298" t="s">
        <v>164</v>
      </c>
      <c r="K2298">
        <v>0</v>
      </c>
      <c r="L2298" s="83">
        <v>43217</v>
      </c>
      <c r="M2298">
        <v>0</v>
      </c>
      <c r="N2298">
        <v>192422103</v>
      </c>
      <c r="O2298">
        <v>2208288</v>
      </c>
    </row>
    <row r="2299" spans="1:15" x14ac:dyDescent="0.2">
      <c r="A2299" t="s">
        <v>16307</v>
      </c>
      <c r="B2299" t="s">
        <v>14995</v>
      </c>
      <c r="C2299">
        <v>28.28</v>
      </c>
      <c r="D2299">
        <v>0</v>
      </c>
      <c r="E2299">
        <v>0</v>
      </c>
      <c r="F2299">
        <v>0</v>
      </c>
      <c r="G2299">
        <v>0</v>
      </c>
      <c r="H2299" s="45">
        <v>9140.6299999999992</v>
      </c>
      <c r="I2299" t="s">
        <v>15989</v>
      </c>
      <c r="J2299" t="s">
        <v>200</v>
      </c>
      <c r="K2299">
        <v>0</v>
      </c>
      <c r="L2299" s="83">
        <v>43217</v>
      </c>
      <c r="M2299">
        <v>0</v>
      </c>
      <c r="N2299">
        <v>163092109</v>
      </c>
      <c r="O2299" t="s">
        <v>15012</v>
      </c>
    </row>
    <row r="2300" spans="1:15" x14ac:dyDescent="0.2">
      <c r="A2300" t="s">
        <v>16308</v>
      </c>
      <c r="B2300" t="s">
        <v>2589</v>
      </c>
      <c r="C2300">
        <v>24.3</v>
      </c>
      <c r="D2300">
        <v>0</v>
      </c>
      <c r="E2300">
        <v>0</v>
      </c>
      <c r="F2300">
        <v>0</v>
      </c>
      <c r="G2300">
        <v>0</v>
      </c>
      <c r="H2300" s="45">
        <v>75522.69</v>
      </c>
      <c r="I2300" t="s">
        <v>15979</v>
      </c>
      <c r="J2300" t="s">
        <v>200</v>
      </c>
      <c r="K2300">
        <v>0</v>
      </c>
      <c r="L2300" s="83">
        <v>43217</v>
      </c>
      <c r="M2300">
        <v>0</v>
      </c>
      <c r="N2300">
        <v>216831107</v>
      </c>
      <c r="O2300">
        <v>2222608</v>
      </c>
    </row>
    <row r="2301" spans="1:15" x14ac:dyDescent="0.2">
      <c r="A2301" t="s">
        <v>16309</v>
      </c>
      <c r="B2301" t="s">
        <v>4338</v>
      </c>
      <c r="C2301">
        <v>39.9</v>
      </c>
      <c r="D2301">
        <v>0</v>
      </c>
      <c r="E2301">
        <v>0</v>
      </c>
      <c r="F2301">
        <v>0</v>
      </c>
      <c r="G2301">
        <v>0</v>
      </c>
      <c r="H2301" s="45">
        <v>-4962.17</v>
      </c>
      <c r="I2301" t="s">
        <v>15989</v>
      </c>
      <c r="J2301" t="s">
        <v>822</v>
      </c>
      <c r="K2301">
        <v>0</v>
      </c>
      <c r="L2301" s="83">
        <v>43217</v>
      </c>
      <c r="M2301">
        <v>0</v>
      </c>
      <c r="N2301">
        <v>130788102</v>
      </c>
      <c r="O2301">
        <v>2165383</v>
      </c>
    </row>
    <row r="2302" spans="1:15" x14ac:dyDescent="0.2">
      <c r="A2302" t="s">
        <v>16310</v>
      </c>
      <c r="B2302" t="s">
        <v>3190</v>
      </c>
      <c r="C2302">
        <v>51.55</v>
      </c>
      <c r="D2302">
        <v>0</v>
      </c>
      <c r="E2302">
        <v>0</v>
      </c>
      <c r="F2302">
        <v>0</v>
      </c>
      <c r="G2302">
        <v>0</v>
      </c>
      <c r="H2302" s="45">
        <v>-1863.16</v>
      </c>
      <c r="I2302" t="s">
        <v>15989</v>
      </c>
      <c r="J2302" t="s">
        <v>182</v>
      </c>
      <c r="K2302">
        <v>0</v>
      </c>
      <c r="L2302" s="83">
        <v>43217</v>
      </c>
      <c r="M2302">
        <v>0</v>
      </c>
      <c r="N2302">
        <v>262037104</v>
      </c>
      <c r="O2302">
        <v>2116767</v>
      </c>
    </row>
    <row r="2303" spans="1:15" x14ac:dyDescent="0.2">
      <c r="A2303" t="s">
        <v>16311</v>
      </c>
      <c r="B2303" t="s">
        <v>13212</v>
      </c>
      <c r="C2303">
        <v>16.75</v>
      </c>
      <c r="D2303">
        <v>0</v>
      </c>
      <c r="E2303">
        <v>0</v>
      </c>
      <c r="F2303">
        <v>0</v>
      </c>
      <c r="G2303">
        <v>0</v>
      </c>
      <c r="H2303" s="45">
        <v>15617.21</v>
      </c>
      <c r="I2303" t="s">
        <v>15989</v>
      </c>
      <c r="J2303" t="s">
        <v>200</v>
      </c>
      <c r="K2303">
        <v>0</v>
      </c>
      <c r="L2303" s="83">
        <v>43217</v>
      </c>
      <c r="M2303">
        <v>0</v>
      </c>
      <c r="N2303" t="s">
        <v>177</v>
      </c>
      <c r="O2303" t="s">
        <v>13248</v>
      </c>
    </row>
    <row r="2304" spans="1:15" x14ac:dyDescent="0.2">
      <c r="A2304" t="s">
        <v>16312</v>
      </c>
      <c r="B2304" t="s">
        <v>11531</v>
      </c>
      <c r="C2304">
        <v>23.28</v>
      </c>
      <c r="D2304">
        <v>0</v>
      </c>
      <c r="E2304">
        <v>0</v>
      </c>
      <c r="F2304">
        <v>0</v>
      </c>
      <c r="G2304">
        <v>0</v>
      </c>
      <c r="H2304" s="45">
        <v>-56215.27</v>
      </c>
      <c r="I2304" t="s">
        <v>15979</v>
      </c>
      <c r="J2304" t="s">
        <v>164</v>
      </c>
      <c r="K2304">
        <v>0</v>
      </c>
      <c r="L2304" s="83">
        <v>43217</v>
      </c>
      <c r="M2304">
        <v>0</v>
      </c>
      <c r="N2304" t="s">
        <v>11558</v>
      </c>
      <c r="O2304" t="s">
        <v>11559</v>
      </c>
    </row>
    <row r="2305" spans="1:15" x14ac:dyDescent="0.2">
      <c r="A2305" t="s">
        <v>16313</v>
      </c>
      <c r="B2305" t="s">
        <v>16269</v>
      </c>
      <c r="C2305">
        <v>13.7</v>
      </c>
      <c r="D2305">
        <v>0</v>
      </c>
      <c r="E2305">
        <v>0</v>
      </c>
      <c r="F2305">
        <v>0</v>
      </c>
      <c r="G2305">
        <v>0</v>
      </c>
      <c r="H2305" s="45">
        <v>3622.61</v>
      </c>
      <c r="I2305" t="s">
        <v>15989</v>
      </c>
      <c r="J2305" t="s">
        <v>164</v>
      </c>
      <c r="K2305">
        <v>0</v>
      </c>
      <c r="L2305" s="83">
        <v>43217</v>
      </c>
      <c r="M2305">
        <v>0</v>
      </c>
      <c r="N2305" t="s">
        <v>177</v>
      </c>
      <c r="O2305">
        <v>2353058</v>
      </c>
    </row>
    <row r="2306" spans="1:15" x14ac:dyDescent="0.2">
      <c r="A2306" t="s">
        <v>16314</v>
      </c>
      <c r="B2306" t="s">
        <v>10858</v>
      </c>
      <c r="C2306">
        <v>22.3</v>
      </c>
      <c r="D2306">
        <v>0</v>
      </c>
      <c r="E2306">
        <v>0</v>
      </c>
      <c r="F2306">
        <v>0</v>
      </c>
      <c r="G2306">
        <v>0</v>
      </c>
      <c r="H2306">
        <v>682.36</v>
      </c>
      <c r="I2306" t="s">
        <v>15989</v>
      </c>
      <c r="J2306" t="s">
        <v>186</v>
      </c>
      <c r="K2306">
        <v>0</v>
      </c>
      <c r="L2306" s="83">
        <v>43217</v>
      </c>
      <c r="M2306">
        <v>0</v>
      </c>
      <c r="N2306" t="s">
        <v>10897</v>
      </c>
      <c r="O2306" t="s">
        <v>10898</v>
      </c>
    </row>
    <row r="2307" spans="1:15" x14ac:dyDescent="0.2">
      <c r="A2307" t="s">
        <v>16315</v>
      </c>
      <c r="B2307" t="s">
        <v>3164</v>
      </c>
      <c r="C2307">
        <v>44</v>
      </c>
      <c r="D2307">
        <v>0</v>
      </c>
      <c r="E2307">
        <v>0</v>
      </c>
      <c r="F2307">
        <v>0</v>
      </c>
      <c r="G2307">
        <v>0</v>
      </c>
      <c r="H2307" s="45">
        <v>-3388.88</v>
      </c>
      <c r="I2307" t="s">
        <v>15979</v>
      </c>
      <c r="J2307" t="s">
        <v>190</v>
      </c>
      <c r="K2307">
        <v>0</v>
      </c>
      <c r="L2307" s="83">
        <v>43217</v>
      </c>
      <c r="M2307">
        <v>0</v>
      </c>
      <c r="N2307">
        <v>387328107</v>
      </c>
      <c r="O2307">
        <v>2381189</v>
      </c>
    </row>
    <row r="2308" spans="1:15" x14ac:dyDescent="0.2">
      <c r="A2308" t="s">
        <v>16316</v>
      </c>
      <c r="B2308" t="s">
        <v>92</v>
      </c>
      <c r="C2308">
        <v>34.39</v>
      </c>
      <c r="D2308">
        <v>0</v>
      </c>
      <c r="E2308">
        <v>0</v>
      </c>
      <c r="F2308">
        <v>0</v>
      </c>
      <c r="G2308">
        <v>0</v>
      </c>
      <c r="H2308" s="45">
        <v>-25138.48</v>
      </c>
      <c r="I2308" t="s">
        <v>15979</v>
      </c>
      <c r="J2308" t="s">
        <v>164</v>
      </c>
      <c r="K2308">
        <v>0</v>
      </c>
      <c r="L2308" s="83">
        <v>43217</v>
      </c>
      <c r="M2308">
        <v>0</v>
      </c>
      <c r="N2308">
        <v>458118106</v>
      </c>
      <c r="O2308">
        <v>2462437</v>
      </c>
    </row>
    <row r="2309" spans="1:15" x14ac:dyDescent="0.2">
      <c r="A2309" t="s">
        <v>16317</v>
      </c>
      <c r="B2309" t="s">
        <v>5399</v>
      </c>
      <c r="C2309">
        <v>47.85</v>
      </c>
      <c r="D2309">
        <v>0</v>
      </c>
      <c r="E2309">
        <v>0</v>
      </c>
      <c r="F2309">
        <v>0</v>
      </c>
      <c r="G2309">
        <v>0</v>
      </c>
      <c r="H2309" s="45">
        <v>7081.45</v>
      </c>
      <c r="I2309" t="s">
        <v>15989</v>
      </c>
      <c r="J2309" t="s">
        <v>164</v>
      </c>
      <c r="K2309">
        <v>0</v>
      </c>
      <c r="L2309" s="83">
        <v>43217</v>
      </c>
      <c r="M2309">
        <v>0</v>
      </c>
      <c r="N2309" t="s">
        <v>5488</v>
      </c>
      <c r="O2309" t="s">
        <v>5489</v>
      </c>
    </row>
    <row r="2310" spans="1:15" x14ac:dyDescent="0.2">
      <c r="A2310" t="s">
        <v>16318</v>
      </c>
      <c r="B2310" t="s">
        <v>5386</v>
      </c>
      <c r="C2310">
        <v>227.11</v>
      </c>
      <c r="D2310">
        <v>0</v>
      </c>
      <c r="E2310">
        <v>0</v>
      </c>
      <c r="F2310">
        <v>0</v>
      </c>
      <c r="G2310">
        <v>0</v>
      </c>
      <c r="H2310" s="45">
        <v>52668.85</v>
      </c>
      <c r="I2310" t="s">
        <v>15979</v>
      </c>
      <c r="J2310" t="s">
        <v>169</v>
      </c>
      <c r="K2310">
        <v>0</v>
      </c>
      <c r="L2310" s="83">
        <v>43217</v>
      </c>
      <c r="M2310">
        <v>0</v>
      </c>
      <c r="N2310" t="s">
        <v>5492</v>
      </c>
      <c r="O2310" t="s">
        <v>5493</v>
      </c>
    </row>
    <row r="2311" spans="1:15" x14ac:dyDescent="0.2">
      <c r="A2311" t="s">
        <v>16319</v>
      </c>
      <c r="B2311" t="s">
        <v>6127</v>
      </c>
      <c r="C2311">
        <v>139.72999999999999</v>
      </c>
      <c r="D2311">
        <v>0</v>
      </c>
      <c r="E2311">
        <v>0</v>
      </c>
      <c r="F2311">
        <v>0</v>
      </c>
      <c r="G2311">
        <v>0</v>
      </c>
      <c r="H2311" s="45">
        <v>2453.8200000000002</v>
      </c>
      <c r="I2311" t="s">
        <v>15989</v>
      </c>
      <c r="J2311" t="s">
        <v>190</v>
      </c>
      <c r="K2311">
        <v>0</v>
      </c>
      <c r="L2311" s="83">
        <v>43217</v>
      </c>
      <c r="M2311">
        <v>0</v>
      </c>
      <c r="N2311">
        <v>452308109</v>
      </c>
      <c r="O2311">
        <v>2457552</v>
      </c>
    </row>
    <row r="2312" spans="1:15" x14ac:dyDescent="0.2">
      <c r="A2312" t="s">
        <v>16320</v>
      </c>
      <c r="B2312" t="s">
        <v>2842</v>
      </c>
      <c r="C2312">
        <v>33.520000000000003</v>
      </c>
      <c r="D2312">
        <v>0</v>
      </c>
      <c r="E2312">
        <v>0</v>
      </c>
      <c r="F2312">
        <v>0</v>
      </c>
      <c r="G2312">
        <v>0</v>
      </c>
      <c r="H2312" s="45">
        <v>-17004.63</v>
      </c>
      <c r="I2312" t="s">
        <v>15989</v>
      </c>
      <c r="J2312" t="s">
        <v>200</v>
      </c>
      <c r="K2312">
        <v>0</v>
      </c>
      <c r="L2312" s="83">
        <v>43217</v>
      </c>
      <c r="M2312">
        <v>0</v>
      </c>
      <c r="N2312">
        <v>501889208</v>
      </c>
      <c r="O2312">
        <v>2971029</v>
      </c>
    </row>
    <row r="2313" spans="1:15" x14ac:dyDescent="0.2">
      <c r="A2313" t="s">
        <v>16321</v>
      </c>
      <c r="B2313" t="s">
        <v>1785</v>
      </c>
      <c r="C2313">
        <v>81.05</v>
      </c>
      <c r="D2313">
        <v>0</v>
      </c>
      <c r="E2313">
        <v>0</v>
      </c>
      <c r="F2313">
        <v>0</v>
      </c>
      <c r="G2313">
        <v>0</v>
      </c>
      <c r="H2313" s="45">
        <v>5896.35</v>
      </c>
      <c r="I2313" t="s">
        <v>15989</v>
      </c>
      <c r="J2313" t="s">
        <v>164</v>
      </c>
      <c r="K2313">
        <v>0</v>
      </c>
      <c r="L2313" s="83">
        <v>43217</v>
      </c>
      <c r="M2313">
        <v>0</v>
      </c>
      <c r="N2313" t="s">
        <v>1908</v>
      </c>
      <c r="O2313" t="s">
        <v>1909</v>
      </c>
    </row>
    <row r="2314" spans="1:15" x14ac:dyDescent="0.2">
      <c r="A2314" t="s">
        <v>16322</v>
      </c>
      <c r="B2314" t="s">
        <v>552</v>
      </c>
      <c r="C2314">
        <v>58.82</v>
      </c>
      <c r="D2314">
        <v>0</v>
      </c>
      <c r="E2314">
        <v>0</v>
      </c>
      <c r="F2314">
        <v>0</v>
      </c>
      <c r="G2314">
        <v>0</v>
      </c>
      <c r="H2314" s="45">
        <v>-1827.64</v>
      </c>
      <c r="I2314" t="s">
        <v>15989</v>
      </c>
      <c r="J2314" t="s">
        <v>190</v>
      </c>
      <c r="K2314">
        <v>0</v>
      </c>
      <c r="L2314" s="83">
        <v>43217</v>
      </c>
      <c r="M2314">
        <v>0</v>
      </c>
      <c r="N2314">
        <v>844741108</v>
      </c>
      <c r="O2314">
        <v>2831543</v>
      </c>
    </row>
    <row r="2315" spans="1:15" x14ac:dyDescent="0.2">
      <c r="A2315" t="s">
        <v>16323</v>
      </c>
      <c r="B2315" t="s">
        <v>10090</v>
      </c>
      <c r="C2315">
        <v>19.8</v>
      </c>
      <c r="D2315">
        <v>0</v>
      </c>
      <c r="E2315">
        <v>0</v>
      </c>
      <c r="F2315">
        <v>0</v>
      </c>
      <c r="G2315">
        <v>0</v>
      </c>
      <c r="H2315" s="45">
        <v>8151.81</v>
      </c>
      <c r="I2315" t="s">
        <v>15989</v>
      </c>
      <c r="J2315" t="s">
        <v>190</v>
      </c>
      <c r="K2315">
        <v>0</v>
      </c>
      <c r="L2315" s="83">
        <v>43217</v>
      </c>
      <c r="M2315">
        <v>0</v>
      </c>
      <c r="N2315" t="s">
        <v>10137</v>
      </c>
      <c r="O2315" t="s">
        <v>10138</v>
      </c>
    </row>
    <row r="2316" spans="1:15" x14ac:dyDescent="0.2">
      <c r="A2316" t="s">
        <v>16324</v>
      </c>
      <c r="B2316" t="s">
        <v>3405</v>
      </c>
      <c r="C2316">
        <v>75.5</v>
      </c>
      <c r="D2316">
        <v>0</v>
      </c>
      <c r="E2316">
        <v>0</v>
      </c>
      <c r="F2316">
        <v>0</v>
      </c>
      <c r="G2316">
        <v>0</v>
      </c>
      <c r="H2316" s="45">
        <v>-14870.74</v>
      </c>
      <c r="I2316" t="s">
        <v>15989</v>
      </c>
      <c r="J2316" t="s">
        <v>169</v>
      </c>
      <c r="K2316">
        <v>0</v>
      </c>
      <c r="L2316" s="83">
        <v>43217</v>
      </c>
      <c r="M2316">
        <v>0</v>
      </c>
      <c r="N2316">
        <v>559079207</v>
      </c>
      <c r="O2316">
        <v>2307787</v>
      </c>
    </row>
    <row r="2317" spans="1:15" x14ac:dyDescent="0.2">
      <c r="A2317" t="s">
        <v>16325</v>
      </c>
      <c r="B2317" t="s">
        <v>1012</v>
      </c>
      <c r="C2317">
        <v>131.05000000000001</v>
      </c>
      <c r="D2317">
        <v>0</v>
      </c>
      <c r="E2317">
        <v>0</v>
      </c>
      <c r="F2317">
        <v>0</v>
      </c>
      <c r="G2317">
        <v>0</v>
      </c>
      <c r="H2317" s="45">
        <v>-4637.76</v>
      </c>
      <c r="I2317" t="s">
        <v>15979</v>
      </c>
      <c r="J2317" t="s">
        <v>164</v>
      </c>
      <c r="K2317">
        <v>0</v>
      </c>
      <c r="L2317" s="83">
        <v>43217</v>
      </c>
      <c r="M2317">
        <v>0</v>
      </c>
      <c r="N2317">
        <v>609839105</v>
      </c>
      <c r="O2317" t="s">
        <v>5037</v>
      </c>
    </row>
    <row r="2318" spans="1:15" x14ac:dyDescent="0.2">
      <c r="A2318" t="s">
        <v>16326</v>
      </c>
      <c r="B2318" t="s">
        <v>16270</v>
      </c>
      <c r="C2318">
        <v>31.81</v>
      </c>
      <c r="D2318">
        <v>0</v>
      </c>
      <c r="E2318">
        <v>0</v>
      </c>
      <c r="F2318">
        <v>0</v>
      </c>
      <c r="G2318">
        <v>0</v>
      </c>
      <c r="H2318" s="45">
        <v>2982.03</v>
      </c>
      <c r="I2318" t="s">
        <v>15989</v>
      </c>
      <c r="J2318" t="s">
        <v>186</v>
      </c>
      <c r="K2318">
        <v>0</v>
      </c>
      <c r="L2318" s="83">
        <v>43217</v>
      </c>
      <c r="M2318">
        <v>0</v>
      </c>
      <c r="N2318">
        <v>597742105</v>
      </c>
      <c r="O2318" t="s">
        <v>16327</v>
      </c>
    </row>
    <row r="2319" spans="1:15" x14ac:dyDescent="0.2">
      <c r="A2319" t="s">
        <v>16328</v>
      </c>
      <c r="B2319" t="s">
        <v>434</v>
      </c>
      <c r="C2319">
        <v>130.15</v>
      </c>
      <c r="D2319">
        <v>0</v>
      </c>
      <c r="E2319">
        <v>0</v>
      </c>
      <c r="F2319">
        <v>0</v>
      </c>
      <c r="G2319">
        <v>0</v>
      </c>
      <c r="H2319" s="45">
        <v>-10719.51</v>
      </c>
      <c r="I2319" t="s">
        <v>15989</v>
      </c>
      <c r="J2319" t="s">
        <v>164</v>
      </c>
      <c r="K2319">
        <v>0</v>
      </c>
      <c r="L2319" s="83">
        <v>43217</v>
      </c>
      <c r="M2319">
        <v>0</v>
      </c>
      <c r="N2319">
        <v>594972408</v>
      </c>
      <c r="O2319">
        <v>2974329</v>
      </c>
    </row>
    <row r="2320" spans="1:15" x14ac:dyDescent="0.2">
      <c r="A2320" t="s">
        <v>16329</v>
      </c>
      <c r="B2320" t="s">
        <v>5096</v>
      </c>
      <c r="C2320">
        <v>42.1</v>
      </c>
      <c r="D2320">
        <v>0</v>
      </c>
      <c r="E2320">
        <v>0</v>
      </c>
      <c r="F2320">
        <v>0</v>
      </c>
      <c r="G2320">
        <v>0</v>
      </c>
      <c r="H2320" s="45">
        <v>-11517.16</v>
      </c>
      <c r="I2320" t="s">
        <v>15979</v>
      </c>
      <c r="J2320" t="s">
        <v>190</v>
      </c>
      <c r="K2320">
        <v>0</v>
      </c>
      <c r="L2320" s="83">
        <v>43217</v>
      </c>
      <c r="M2320">
        <v>0</v>
      </c>
      <c r="N2320">
        <v>576323109</v>
      </c>
      <c r="O2320">
        <v>2155306</v>
      </c>
    </row>
    <row r="2321" spans="1:15" x14ac:dyDescent="0.2">
      <c r="A2321" t="s">
        <v>16330</v>
      </c>
      <c r="B2321" t="s">
        <v>11944</v>
      </c>
      <c r="C2321">
        <v>22.05</v>
      </c>
      <c r="D2321">
        <v>0</v>
      </c>
      <c r="E2321">
        <v>0</v>
      </c>
      <c r="F2321">
        <v>0</v>
      </c>
      <c r="G2321">
        <v>0</v>
      </c>
      <c r="H2321" s="45">
        <v>-11659.82</v>
      </c>
      <c r="I2321" t="s">
        <v>15979</v>
      </c>
      <c r="J2321" t="s">
        <v>164</v>
      </c>
      <c r="K2321">
        <v>0</v>
      </c>
      <c r="L2321" s="83">
        <v>43217</v>
      </c>
      <c r="M2321">
        <v>0</v>
      </c>
      <c r="N2321">
        <v>682189105</v>
      </c>
      <c r="O2321">
        <v>2583576</v>
      </c>
    </row>
    <row r="2322" spans="1:15" x14ac:dyDescent="0.2">
      <c r="A2322" t="s">
        <v>16331</v>
      </c>
      <c r="B2322" t="s">
        <v>4121</v>
      </c>
      <c r="C2322">
        <v>114.05</v>
      </c>
      <c r="D2322">
        <v>0</v>
      </c>
      <c r="E2322">
        <v>0</v>
      </c>
      <c r="F2322">
        <v>0</v>
      </c>
      <c r="G2322">
        <v>0</v>
      </c>
      <c r="H2322" s="45">
        <v>1151.5999999999999</v>
      </c>
      <c r="I2322" t="s">
        <v>15989</v>
      </c>
      <c r="J2322" t="s">
        <v>164</v>
      </c>
      <c r="K2322">
        <v>0</v>
      </c>
      <c r="L2322" s="83">
        <v>43217</v>
      </c>
      <c r="M2322">
        <v>0</v>
      </c>
      <c r="N2322">
        <v>743424103</v>
      </c>
      <c r="O2322" t="s">
        <v>4162</v>
      </c>
    </row>
    <row r="2323" spans="1:15" x14ac:dyDescent="0.2">
      <c r="A2323" t="s">
        <v>16332</v>
      </c>
      <c r="B2323" t="s">
        <v>1325</v>
      </c>
      <c r="C2323">
        <v>72.17</v>
      </c>
      <c r="D2323">
        <v>0</v>
      </c>
      <c r="E2323">
        <v>0</v>
      </c>
      <c r="F2323">
        <v>0</v>
      </c>
      <c r="G2323">
        <v>0</v>
      </c>
      <c r="H2323" s="45">
        <v>5554.35</v>
      </c>
      <c r="I2323" t="s">
        <v>15979</v>
      </c>
      <c r="J2323" t="s">
        <v>169</v>
      </c>
      <c r="K2323">
        <v>0</v>
      </c>
      <c r="L2323" s="83">
        <v>43217</v>
      </c>
      <c r="M2323">
        <v>0</v>
      </c>
      <c r="N2323">
        <v>714046109</v>
      </c>
      <c r="O2323">
        <v>2305844</v>
      </c>
    </row>
    <row r="2324" spans="1:15" x14ac:dyDescent="0.2">
      <c r="A2324" t="s">
        <v>16333</v>
      </c>
      <c r="B2324" t="s">
        <v>13354</v>
      </c>
      <c r="C2324">
        <v>37.14</v>
      </c>
      <c r="D2324">
        <v>0</v>
      </c>
      <c r="E2324">
        <v>0</v>
      </c>
      <c r="F2324">
        <v>0</v>
      </c>
      <c r="G2324">
        <v>0</v>
      </c>
      <c r="H2324" s="45">
        <v>7389.31</v>
      </c>
      <c r="I2324" t="s">
        <v>15989</v>
      </c>
      <c r="J2324" t="s">
        <v>164</v>
      </c>
      <c r="K2324">
        <v>0</v>
      </c>
      <c r="L2324" s="83">
        <v>43217</v>
      </c>
      <c r="M2324">
        <v>0</v>
      </c>
      <c r="N2324" t="s">
        <v>13405</v>
      </c>
      <c r="O2324" t="s">
        <v>13406</v>
      </c>
    </row>
    <row r="2325" spans="1:15" x14ac:dyDescent="0.2">
      <c r="A2325" t="s">
        <v>16334</v>
      </c>
      <c r="B2325" t="s">
        <v>11993</v>
      </c>
      <c r="C2325">
        <v>39.229999999999997</v>
      </c>
      <c r="D2325">
        <v>0</v>
      </c>
      <c r="E2325">
        <v>0</v>
      </c>
      <c r="F2325">
        <v>0</v>
      </c>
      <c r="G2325">
        <v>0</v>
      </c>
      <c r="H2325" s="45">
        <v>-47348.15</v>
      </c>
      <c r="I2325" t="s">
        <v>15979</v>
      </c>
      <c r="J2325" t="s">
        <v>164</v>
      </c>
      <c r="K2325">
        <v>0</v>
      </c>
      <c r="L2325" s="83">
        <v>43217</v>
      </c>
      <c r="M2325">
        <v>0</v>
      </c>
      <c r="N2325" t="s">
        <v>177</v>
      </c>
      <c r="O2325">
        <v>2525426</v>
      </c>
    </row>
    <row r="2326" spans="1:15" x14ac:dyDescent="0.2">
      <c r="A2326" t="s">
        <v>16335</v>
      </c>
      <c r="B2326" t="s">
        <v>858</v>
      </c>
      <c r="C2326">
        <v>71.819999999999993</v>
      </c>
      <c r="D2326">
        <v>0</v>
      </c>
      <c r="E2326">
        <v>0</v>
      </c>
      <c r="F2326">
        <v>0</v>
      </c>
      <c r="G2326">
        <v>0</v>
      </c>
      <c r="H2326" s="45">
        <v>-2482.08</v>
      </c>
      <c r="I2326" t="s">
        <v>15989</v>
      </c>
      <c r="J2326" t="s">
        <v>164</v>
      </c>
      <c r="K2326">
        <v>0</v>
      </c>
      <c r="L2326" s="83">
        <v>43217</v>
      </c>
      <c r="M2326">
        <v>0</v>
      </c>
      <c r="N2326" t="s">
        <v>978</v>
      </c>
      <c r="O2326" t="s">
        <v>1348</v>
      </c>
    </row>
    <row r="2327" spans="1:15" x14ac:dyDescent="0.2">
      <c r="A2327" t="s">
        <v>16336</v>
      </c>
      <c r="B2327" t="s">
        <v>852</v>
      </c>
      <c r="C2327">
        <v>27.05</v>
      </c>
      <c r="D2327">
        <v>0</v>
      </c>
      <c r="E2327">
        <v>0</v>
      </c>
      <c r="F2327">
        <v>0</v>
      </c>
      <c r="G2327">
        <v>0</v>
      </c>
      <c r="H2327" s="45">
        <v>20016.28</v>
      </c>
      <c r="I2327" t="s">
        <v>15979</v>
      </c>
      <c r="J2327" t="s">
        <v>190</v>
      </c>
      <c r="K2327">
        <v>0</v>
      </c>
      <c r="L2327" s="83">
        <v>43217</v>
      </c>
      <c r="M2327">
        <v>0</v>
      </c>
      <c r="N2327" t="s">
        <v>981</v>
      </c>
      <c r="O2327">
        <v>2519849</v>
      </c>
    </row>
    <row r="2328" spans="1:15" x14ac:dyDescent="0.2">
      <c r="A2328" t="s">
        <v>16337</v>
      </c>
      <c r="B2328" t="s">
        <v>2707</v>
      </c>
      <c r="C2328">
        <v>31.29</v>
      </c>
      <c r="D2328">
        <v>0</v>
      </c>
      <c r="E2328">
        <v>0</v>
      </c>
      <c r="F2328">
        <v>0</v>
      </c>
      <c r="G2328">
        <v>0</v>
      </c>
      <c r="H2328" s="45">
        <v>-62233.4</v>
      </c>
      <c r="I2328" t="s">
        <v>15979</v>
      </c>
      <c r="J2328" t="s">
        <v>169</v>
      </c>
      <c r="K2328">
        <v>0</v>
      </c>
      <c r="L2328" s="83">
        <v>43217</v>
      </c>
      <c r="M2328">
        <v>0</v>
      </c>
      <c r="N2328" t="s">
        <v>2796</v>
      </c>
      <c r="O2328" t="s">
        <v>2797</v>
      </c>
    </row>
    <row r="2329" spans="1:15" x14ac:dyDescent="0.2">
      <c r="A2329" t="s">
        <v>16338</v>
      </c>
      <c r="B2329" t="s">
        <v>2603</v>
      </c>
      <c r="C2329">
        <v>44.05</v>
      </c>
      <c r="D2329">
        <v>0</v>
      </c>
      <c r="E2329">
        <v>0</v>
      </c>
      <c r="F2329">
        <v>0</v>
      </c>
      <c r="G2329">
        <v>0</v>
      </c>
      <c r="H2329" s="45">
        <v>1379.68</v>
      </c>
      <c r="I2329" t="s">
        <v>15989</v>
      </c>
      <c r="J2329" t="s">
        <v>200</v>
      </c>
      <c r="K2329">
        <v>0</v>
      </c>
      <c r="L2329" s="83">
        <v>43217</v>
      </c>
      <c r="M2329">
        <v>0</v>
      </c>
      <c r="N2329" t="s">
        <v>2663</v>
      </c>
      <c r="O2329" t="s">
        <v>2664</v>
      </c>
    </row>
    <row r="2330" spans="1:15" x14ac:dyDescent="0.2">
      <c r="A2330" t="s">
        <v>16339</v>
      </c>
      <c r="B2330" t="s">
        <v>2807</v>
      </c>
      <c r="C2330">
        <v>238.3</v>
      </c>
      <c r="D2330">
        <v>0</v>
      </c>
      <c r="E2330">
        <v>0</v>
      </c>
      <c r="F2330">
        <v>0</v>
      </c>
      <c r="G2330">
        <v>0</v>
      </c>
      <c r="H2330" s="45">
        <v>44507.43</v>
      </c>
      <c r="I2330" t="s">
        <v>15989</v>
      </c>
      <c r="J2330" t="s">
        <v>186</v>
      </c>
      <c r="K2330">
        <v>0</v>
      </c>
      <c r="L2330" s="83">
        <v>43217</v>
      </c>
      <c r="M2330">
        <v>0</v>
      </c>
      <c r="N2330" t="s">
        <v>3003</v>
      </c>
      <c r="O2330" t="s">
        <v>3004</v>
      </c>
    </row>
    <row r="2331" spans="1:15" x14ac:dyDescent="0.2">
      <c r="A2331" t="s">
        <v>16340</v>
      </c>
      <c r="B2331" t="s">
        <v>2846</v>
      </c>
      <c r="C2331">
        <v>30.35</v>
      </c>
      <c r="D2331">
        <v>0</v>
      </c>
      <c r="E2331">
        <v>0</v>
      </c>
      <c r="F2331">
        <v>0</v>
      </c>
      <c r="G2331">
        <v>0</v>
      </c>
      <c r="H2331" s="45">
        <v>2940.67</v>
      </c>
      <c r="I2331" t="s">
        <v>15989</v>
      </c>
      <c r="J2331" t="s">
        <v>190</v>
      </c>
      <c r="K2331">
        <v>0</v>
      </c>
      <c r="L2331" s="83">
        <v>43217</v>
      </c>
      <c r="M2331">
        <v>0</v>
      </c>
      <c r="N2331">
        <v>896215209</v>
      </c>
      <c r="O2331" t="s">
        <v>3011</v>
      </c>
    </row>
    <row r="2332" spans="1:15" x14ac:dyDescent="0.2">
      <c r="A2332" t="s">
        <v>16341</v>
      </c>
      <c r="B2332" t="s">
        <v>5395</v>
      </c>
      <c r="C2332">
        <v>52.3</v>
      </c>
      <c r="D2332">
        <v>0</v>
      </c>
      <c r="E2332">
        <v>0</v>
      </c>
      <c r="F2332">
        <v>0</v>
      </c>
      <c r="G2332">
        <v>0</v>
      </c>
      <c r="H2332" s="45">
        <v>33522.93</v>
      </c>
      <c r="I2332" t="s">
        <v>15979</v>
      </c>
      <c r="J2332" t="s">
        <v>188</v>
      </c>
      <c r="K2332">
        <v>0</v>
      </c>
      <c r="L2332" s="83">
        <v>43217</v>
      </c>
      <c r="M2332">
        <v>0</v>
      </c>
      <c r="N2332" t="s">
        <v>5537</v>
      </c>
      <c r="O2332" t="s">
        <v>5538</v>
      </c>
    </row>
    <row r="2333" spans="1:15" x14ac:dyDescent="0.2">
      <c r="A2333" t="s">
        <v>16342</v>
      </c>
      <c r="B2333" t="s">
        <v>7978</v>
      </c>
      <c r="C2333">
        <v>60.55</v>
      </c>
      <c r="D2333">
        <v>0</v>
      </c>
      <c r="E2333">
        <v>0</v>
      </c>
      <c r="F2333">
        <v>0</v>
      </c>
      <c r="G2333">
        <v>0</v>
      </c>
      <c r="H2333" s="45">
        <v>4331.05</v>
      </c>
      <c r="I2333" t="s">
        <v>15989</v>
      </c>
      <c r="J2333" t="s">
        <v>190</v>
      </c>
      <c r="K2333">
        <v>0</v>
      </c>
      <c r="L2333" s="83">
        <v>43217</v>
      </c>
      <c r="M2333">
        <v>0</v>
      </c>
      <c r="N2333" t="s">
        <v>8114</v>
      </c>
      <c r="O2333" t="s">
        <v>8115</v>
      </c>
    </row>
    <row r="2334" spans="1:15" x14ac:dyDescent="0.2">
      <c r="A2334" t="s">
        <v>16343</v>
      </c>
      <c r="B2334" t="s">
        <v>15194</v>
      </c>
      <c r="C2334">
        <v>47.23</v>
      </c>
      <c r="D2334">
        <v>0</v>
      </c>
      <c r="E2334">
        <v>0</v>
      </c>
      <c r="F2334">
        <v>0</v>
      </c>
      <c r="G2334">
        <v>0</v>
      </c>
      <c r="H2334" s="45">
        <v>-11451.76</v>
      </c>
      <c r="I2334" t="s">
        <v>15979</v>
      </c>
      <c r="J2334" t="s">
        <v>182</v>
      </c>
      <c r="K2334">
        <v>0</v>
      </c>
      <c r="L2334" s="83">
        <v>43217</v>
      </c>
      <c r="M2334">
        <v>0</v>
      </c>
      <c r="N2334">
        <v>966387409</v>
      </c>
      <c r="O2334" t="s">
        <v>15255</v>
      </c>
    </row>
    <row r="2335" spans="1:15" x14ac:dyDescent="0.2">
      <c r="A2335" t="s">
        <v>16230</v>
      </c>
      <c r="B2335" t="s">
        <v>4657</v>
      </c>
      <c r="C2335">
        <v>36.869999999999997</v>
      </c>
      <c r="D2335">
        <v>0</v>
      </c>
      <c r="E2335">
        <v>0</v>
      </c>
      <c r="F2335">
        <v>0</v>
      </c>
      <c r="G2335">
        <v>0</v>
      </c>
      <c r="H2335" s="45">
        <v>-3940.86</v>
      </c>
      <c r="I2335" t="s">
        <v>15989</v>
      </c>
      <c r="J2335" t="s">
        <v>164</v>
      </c>
      <c r="K2335">
        <v>0</v>
      </c>
      <c r="L2335" s="83">
        <v>43216</v>
      </c>
      <c r="M2335">
        <v>0</v>
      </c>
      <c r="N2335" t="s">
        <v>177</v>
      </c>
      <c r="O2335" t="s">
        <v>4829</v>
      </c>
    </row>
    <row r="2336" spans="1:15" x14ac:dyDescent="0.2">
      <c r="A2336" t="s">
        <v>16231</v>
      </c>
      <c r="B2336" t="s">
        <v>10817</v>
      </c>
      <c r="C2336">
        <v>14.48</v>
      </c>
      <c r="D2336">
        <v>0</v>
      </c>
      <c r="E2336">
        <v>0</v>
      </c>
      <c r="F2336">
        <v>0</v>
      </c>
      <c r="G2336">
        <v>0</v>
      </c>
      <c r="H2336" s="45">
        <v>-47994.39</v>
      </c>
      <c r="I2336" t="s">
        <v>15989</v>
      </c>
      <c r="J2336" t="s">
        <v>164</v>
      </c>
      <c r="K2336">
        <v>0</v>
      </c>
      <c r="L2336" s="83">
        <v>43216</v>
      </c>
      <c r="M2336">
        <v>0</v>
      </c>
      <c r="N2336" t="s">
        <v>10853</v>
      </c>
      <c r="O2336" t="s">
        <v>10854</v>
      </c>
    </row>
    <row r="2337" spans="1:15" x14ac:dyDescent="0.2">
      <c r="A2337" t="s">
        <v>16232</v>
      </c>
      <c r="B2337" t="s">
        <v>730</v>
      </c>
      <c r="C2337">
        <v>31.91</v>
      </c>
      <c r="D2337">
        <v>0</v>
      </c>
      <c r="E2337">
        <v>0</v>
      </c>
      <c r="F2337">
        <v>0</v>
      </c>
      <c r="G2337">
        <v>0</v>
      </c>
      <c r="H2337" s="45">
        <v>24285.85</v>
      </c>
      <c r="I2337" t="s">
        <v>15989</v>
      </c>
      <c r="J2337" t="s">
        <v>164</v>
      </c>
      <c r="K2337">
        <v>0</v>
      </c>
      <c r="L2337" s="83">
        <v>43216</v>
      </c>
      <c r="M2337">
        <v>0</v>
      </c>
      <c r="N2337" t="s">
        <v>731</v>
      </c>
      <c r="O2337" t="s">
        <v>732</v>
      </c>
    </row>
    <row r="2338" spans="1:15" x14ac:dyDescent="0.2">
      <c r="A2338" t="s">
        <v>16233</v>
      </c>
      <c r="B2338" t="s">
        <v>6047</v>
      </c>
      <c r="C2338">
        <v>36.71</v>
      </c>
      <c r="D2338">
        <v>0</v>
      </c>
      <c r="E2338">
        <v>0</v>
      </c>
      <c r="F2338">
        <v>0</v>
      </c>
      <c r="G2338">
        <v>0</v>
      </c>
      <c r="H2338" s="45">
        <v>-5237.29</v>
      </c>
      <c r="I2338" t="s">
        <v>15989</v>
      </c>
      <c r="J2338" t="s">
        <v>200</v>
      </c>
      <c r="K2338">
        <v>0</v>
      </c>
      <c r="L2338" s="83">
        <v>43216</v>
      </c>
      <c r="M2338">
        <v>0</v>
      </c>
      <c r="N2338">
        <v>899896104</v>
      </c>
      <c r="O2338">
        <v>2872069</v>
      </c>
    </row>
    <row r="2339" spans="1:15" x14ac:dyDescent="0.2">
      <c r="A2339" t="s">
        <v>16234</v>
      </c>
      <c r="B2339" t="s">
        <v>4515</v>
      </c>
      <c r="C2339">
        <v>18.760000000000002</v>
      </c>
      <c r="D2339">
        <v>0</v>
      </c>
      <c r="E2339">
        <v>0</v>
      </c>
      <c r="F2339">
        <v>0</v>
      </c>
      <c r="G2339">
        <v>0</v>
      </c>
      <c r="H2339" s="45">
        <v>1256.25</v>
      </c>
      <c r="I2339" t="s">
        <v>15989</v>
      </c>
      <c r="J2339" t="s">
        <v>182</v>
      </c>
      <c r="K2339">
        <v>0</v>
      </c>
      <c r="L2339" s="83">
        <v>43216</v>
      </c>
      <c r="M2339">
        <v>0</v>
      </c>
      <c r="N2339">
        <v>749660106</v>
      </c>
      <c r="O2339">
        <v>2719456</v>
      </c>
    </row>
    <row r="2340" spans="1:15" x14ac:dyDescent="0.2">
      <c r="A2340" t="s">
        <v>16235</v>
      </c>
      <c r="B2340" t="s">
        <v>2007</v>
      </c>
      <c r="C2340">
        <v>27.29</v>
      </c>
      <c r="D2340">
        <v>0</v>
      </c>
      <c r="E2340">
        <v>0</v>
      </c>
      <c r="F2340">
        <v>0</v>
      </c>
      <c r="G2340">
        <v>0</v>
      </c>
      <c r="H2340" s="45">
        <v>-15628.33</v>
      </c>
      <c r="I2340" t="s">
        <v>15989</v>
      </c>
      <c r="J2340" t="s">
        <v>182</v>
      </c>
      <c r="K2340">
        <v>0</v>
      </c>
      <c r="L2340" s="83">
        <v>43216</v>
      </c>
      <c r="M2340">
        <v>0</v>
      </c>
      <c r="N2340">
        <v>675232102</v>
      </c>
      <c r="O2340">
        <v>2655583</v>
      </c>
    </row>
    <row r="2341" spans="1:15" x14ac:dyDescent="0.2">
      <c r="A2341" t="s">
        <v>16236</v>
      </c>
      <c r="B2341" t="s">
        <v>1015</v>
      </c>
      <c r="C2341">
        <v>69.2</v>
      </c>
      <c r="D2341">
        <v>0</v>
      </c>
      <c r="E2341">
        <v>0</v>
      </c>
      <c r="F2341">
        <v>0</v>
      </c>
      <c r="G2341">
        <v>0</v>
      </c>
      <c r="H2341" s="45">
        <v>-2405.66</v>
      </c>
      <c r="I2341" t="s">
        <v>15989</v>
      </c>
      <c r="J2341" t="s">
        <v>164</v>
      </c>
      <c r="K2341">
        <v>0</v>
      </c>
      <c r="L2341" s="83">
        <v>43216</v>
      </c>
      <c r="M2341">
        <v>0</v>
      </c>
      <c r="N2341" t="s">
        <v>1221</v>
      </c>
      <c r="O2341">
        <v>2688363</v>
      </c>
    </row>
    <row r="2342" spans="1:15" x14ac:dyDescent="0.2">
      <c r="A2342" t="s">
        <v>16237</v>
      </c>
      <c r="B2342" t="s">
        <v>4073</v>
      </c>
      <c r="C2342">
        <v>178.81</v>
      </c>
      <c r="D2342">
        <v>0</v>
      </c>
      <c r="E2342">
        <v>0</v>
      </c>
      <c r="F2342">
        <v>0</v>
      </c>
      <c r="G2342">
        <v>0</v>
      </c>
      <c r="H2342" s="45">
        <v>-2137.4899999999998</v>
      </c>
      <c r="I2342" t="s">
        <v>15989</v>
      </c>
      <c r="J2342" t="s">
        <v>164</v>
      </c>
      <c r="K2342">
        <v>0</v>
      </c>
      <c r="L2342" s="83">
        <v>43216</v>
      </c>
      <c r="M2342">
        <v>0</v>
      </c>
      <c r="N2342" t="s">
        <v>4110</v>
      </c>
      <c r="O2342" t="s">
        <v>4111</v>
      </c>
    </row>
    <row r="2343" spans="1:15" x14ac:dyDescent="0.2">
      <c r="A2343" t="s">
        <v>16238</v>
      </c>
      <c r="B2343" t="s">
        <v>16088</v>
      </c>
      <c r="C2343">
        <v>28.25</v>
      </c>
      <c r="D2343">
        <v>0</v>
      </c>
      <c r="E2343">
        <v>0</v>
      </c>
      <c r="F2343">
        <v>0</v>
      </c>
      <c r="G2343">
        <v>0</v>
      </c>
      <c r="H2343" s="45">
        <v>-7050.22</v>
      </c>
      <c r="I2343" t="s">
        <v>15989</v>
      </c>
      <c r="J2343" t="s">
        <v>186</v>
      </c>
      <c r="K2343">
        <v>0</v>
      </c>
      <c r="L2343" s="83">
        <v>43216</v>
      </c>
      <c r="M2343">
        <v>0</v>
      </c>
      <c r="N2343" t="s">
        <v>16121</v>
      </c>
      <c r="O2343" t="s">
        <v>16122</v>
      </c>
    </row>
    <row r="2344" spans="1:15" x14ac:dyDescent="0.2">
      <c r="A2344" t="s">
        <v>16239</v>
      </c>
      <c r="B2344" t="s">
        <v>2704</v>
      </c>
      <c r="C2344">
        <v>68.45</v>
      </c>
      <c r="D2344">
        <v>0</v>
      </c>
      <c r="E2344">
        <v>0</v>
      </c>
      <c r="F2344">
        <v>0</v>
      </c>
      <c r="G2344">
        <v>0</v>
      </c>
      <c r="H2344" s="45">
        <v>5759.6</v>
      </c>
      <c r="I2344" t="s">
        <v>15989</v>
      </c>
      <c r="J2344" t="s">
        <v>164</v>
      </c>
      <c r="K2344">
        <v>0</v>
      </c>
      <c r="L2344" s="83">
        <v>43216</v>
      </c>
      <c r="M2344">
        <v>0</v>
      </c>
      <c r="N2344">
        <v>311642102</v>
      </c>
      <c r="O2344">
        <v>2106661</v>
      </c>
    </row>
    <row r="2345" spans="1:15" x14ac:dyDescent="0.2">
      <c r="A2345" t="s">
        <v>16240</v>
      </c>
      <c r="B2345" t="s">
        <v>998</v>
      </c>
      <c r="C2345">
        <v>33.950000000000003</v>
      </c>
      <c r="D2345">
        <v>0</v>
      </c>
      <c r="E2345">
        <v>0</v>
      </c>
      <c r="F2345">
        <v>0</v>
      </c>
      <c r="G2345">
        <v>0</v>
      </c>
      <c r="H2345" s="45">
        <v>-2876.66</v>
      </c>
      <c r="I2345" t="s">
        <v>15989</v>
      </c>
      <c r="J2345" t="s">
        <v>190</v>
      </c>
      <c r="K2345">
        <v>0</v>
      </c>
      <c r="L2345" s="83">
        <v>43216</v>
      </c>
      <c r="M2345">
        <v>0</v>
      </c>
      <c r="N2345" t="s">
        <v>1239</v>
      </c>
      <c r="O2345" t="s">
        <v>4276</v>
      </c>
    </row>
    <row r="2346" spans="1:15" x14ac:dyDescent="0.2">
      <c r="A2346" t="s">
        <v>16241</v>
      </c>
      <c r="B2346" t="s">
        <v>128</v>
      </c>
      <c r="C2346">
        <v>433.66</v>
      </c>
      <c r="D2346">
        <v>0</v>
      </c>
      <c r="E2346">
        <v>0</v>
      </c>
      <c r="F2346">
        <v>0</v>
      </c>
      <c r="G2346">
        <v>0</v>
      </c>
      <c r="H2346" s="45">
        <v>-5325.22</v>
      </c>
      <c r="I2346" t="s">
        <v>15989</v>
      </c>
      <c r="J2346" t="s">
        <v>200</v>
      </c>
      <c r="K2346">
        <v>0</v>
      </c>
      <c r="L2346" s="83">
        <v>43216</v>
      </c>
      <c r="M2346">
        <v>0</v>
      </c>
      <c r="N2346">
        <v>169656105</v>
      </c>
      <c r="O2346" t="s">
        <v>818</v>
      </c>
    </row>
    <row r="2347" spans="1:15" x14ac:dyDescent="0.2">
      <c r="A2347" t="s">
        <v>16242</v>
      </c>
      <c r="B2347" t="s">
        <v>16087</v>
      </c>
      <c r="C2347">
        <v>43.2</v>
      </c>
      <c r="D2347">
        <v>0</v>
      </c>
      <c r="E2347">
        <v>0</v>
      </c>
      <c r="F2347">
        <v>0</v>
      </c>
      <c r="G2347">
        <v>0</v>
      </c>
      <c r="H2347" s="45">
        <v>-2792.56</v>
      </c>
      <c r="I2347" t="s">
        <v>15989</v>
      </c>
      <c r="J2347" t="s">
        <v>182</v>
      </c>
      <c r="K2347">
        <v>0</v>
      </c>
      <c r="L2347" s="83">
        <v>43216</v>
      </c>
      <c r="M2347">
        <v>0</v>
      </c>
      <c r="N2347">
        <v>704551100</v>
      </c>
      <c r="O2347" t="s">
        <v>16105</v>
      </c>
    </row>
    <row r="2348" spans="1:15" x14ac:dyDescent="0.2">
      <c r="A2348" t="s">
        <v>16243</v>
      </c>
      <c r="B2348" t="s">
        <v>597</v>
      </c>
      <c r="C2348">
        <v>19.64</v>
      </c>
      <c r="D2348">
        <v>0</v>
      </c>
      <c r="E2348">
        <v>0</v>
      </c>
      <c r="F2348">
        <v>0</v>
      </c>
      <c r="G2348">
        <v>0</v>
      </c>
      <c r="H2348" s="45">
        <v>-4126.6099999999997</v>
      </c>
      <c r="I2348" t="s">
        <v>15989</v>
      </c>
      <c r="J2348" t="s">
        <v>190</v>
      </c>
      <c r="K2348">
        <v>0</v>
      </c>
      <c r="L2348" s="83">
        <v>43216</v>
      </c>
      <c r="M2348">
        <v>0</v>
      </c>
      <c r="N2348">
        <v>109043109</v>
      </c>
      <c r="O2348">
        <v>2156581</v>
      </c>
    </row>
    <row r="2349" spans="1:15" x14ac:dyDescent="0.2">
      <c r="A2349" t="s">
        <v>16244</v>
      </c>
      <c r="B2349" t="s">
        <v>6360</v>
      </c>
      <c r="C2349">
        <v>79.099999999999994</v>
      </c>
      <c r="D2349">
        <v>0</v>
      </c>
      <c r="E2349">
        <v>0</v>
      </c>
      <c r="F2349">
        <v>0</v>
      </c>
      <c r="G2349">
        <v>0</v>
      </c>
      <c r="H2349" s="45">
        <v>3268.75</v>
      </c>
      <c r="I2349" t="s">
        <v>15989</v>
      </c>
      <c r="J2349" t="s">
        <v>190</v>
      </c>
      <c r="K2349">
        <v>0</v>
      </c>
      <c r="L2349" s="83">
        <v>43216</v>
      </c>
      <c r="M2349">
        <v>0</v>
      </c>
      <c r="N2349">
        <v>109696104</v>
      </c>
      <c r="O2349">
        <v>2691305</v>
      </c>
    </row>
    <row r="2350" spans="1:15" x14ac:dyDescent="0.2">
      <c r="A2350" t="s">
        <v>16245</v>
      </c>
      <c r="B2350" t="s">
        <v>334</v>
      </c>
      <c r="C2350">
        <v>36.5</v>
      </c>
      <c r="D2350">
        <v>0</v>
      </c>
      <c r="E2350">
        <v>0</v>
      </c>
      <c r="F2350">
        <v>0</v>
      </c>
      <c r="G2350">
        <v>0</v>
      </c>
      <c r="H2350">
        <v>-172.84</v>
      </c>
      <c r="I2350" t="s">
        <v>15989</v>
      </c>
      <c r="J2350" t="s">
        <v>169</v>
      </c>
      <c r="K2350">
        <v>0</v>
      </c>
      <c r="L2350" s="83">
        <v>43216</v>
      </c>
      <c r="M2350">
        <v>0</v>
      </c>
      <c r="N2350">
        <v>639050103</v>
      </c>
      <c r="O2350">
        <v>2771133</v>
      </c>
    </row>
    <row r="2351" spans="1:15" x14ac:dyDescent="0.2">
      <c r="A2351" t="s">
        <v>16246</v>
      </c>
      <c r="B2351" t="s">
        <v>3044</v>
      </c>
      <c r="C2351">
        <v>18.72</v>
      </c>
      <c r="D2351">
        <v>0</v>
      </c>
      <c r="E2351">
        <v>0</v>
      </c>
      <c r="F2351">
        <v>0</v>
      </c>
      <c r="G2351">
        <v>0</v>
      </c>
      <c r="H2351" s="45">
        <v>4050.03</v>
      </c>
      <c r="I2351" t="s">
        <v>15989</v>
      </c>
      <c r="J2351" t="s">
        <v>182</v>
      </c>
      <c r="K2351">
        <v>0</v>
      </c>
      <c r="L2351" s="83">
        <v>43216</v>
      </c>
      <c r="M2351">
        <v>0</v>
      </c>
      <c r="N2351" t="s">
        <v>3095</v>
      </c>
      <c r="O2351" t="s">
        <v>3096</v>
      </c>
    </row>
    <row r="2352" spans="1:15" x14ac:dyDescent="0.2">
      <c r="A2352" t="s">
        <v>16247</v>
      </c>
      <c r="B2352" t="s">
        <v>138</v>
      </c>
      <c r="C2352">
        <v>98.95</v>
      </c>
      <c r="D2352">
        <v>0</v>
      </c>
      <c r="E2352">
        <v>0</v>
      </c>
      <c r="F2352">
        <v>0</v>
      </c>
      <c r="G2352">
        <v>0</v>
      </c>
      <c r="H2352" s="45">
        <v>38854.39</v>
      </c>
      <c r="I2352" t="s">
        <v>15979</v>
      </c>
      <c r="J2352" t="s">
        <v>200</v>
      </c>
      <c r="K2352">
        <v>0</v>
      </c>
      <c r="L2352" s="83">
        <v>43216</v>
      </c>
      <c r="M2352">
        <v>0</v>
      </c>
      <c r="N2352">
        <v>52800109</v>
      </c>
      <c r="O2352">
        <v>2064253</v>
      </c>
    </row>
    <row r="2353" spans="1:15" x14ac:dyDescent="0.2">
      <c r="A2353" t="s">
        <v>16248</v>
      </c>
      <c r="B2353" t="s">
        <v>2218</v>
      </c>
      <c r="C2353">
        <v>92.1</v>
      </c>
      <c r="D2353">
        <v>0</v>
      </c>
      <c r="E2353">
        <v>0</v>
      </c>
      <c r="F2353">
        <v>0</v>
      </c>
      <c r="G2353">
        <v>0</v>
      </c>
      <c r="H2353">
        <v>930.98</v>
      </c>
      <c r="I2353" t="s">
        <v>15989</v>
      </c>
      <c r="J2353" t="s">
        <v>190</v>
      </c>
      <c r="K2353">
        <v>0</v>
      </c>
      <c r="L2353" s="83">
        <v>43216</v>
      </c>
      <c r="M2353">
        <v>0</v>
      </c>
      <c r="N2353" t="s">
        <v>16249</v>
      </c>
      <c r="O2353" t="s">
        <v>16250</v>
      </c>
    </row>
    <row r="2354" spans="1:15" x14ac:dyDescent="0.2">
      <c r="A2354" t="s">
        <v>16251</v>
      </c>
      <c r="B2354" t="s">
        <v>4247</v>
      </c>
      <c r="C2354">
        <v>53</v>
      </c>
      <c r="D2354">
        <v>0</v>
      </c>
      <c r="E2354">
        <v>0</v>
      </c>
      <c r="F2354">
        <v>0</v>
      </c>
      <c r="G2354">
        <v>0</v>
      </c>
      <c r="H2354" s="45">
        <v>80412.649999999994</v>
      </c>
      <c r="I2354" t="s">
        <v>15989</v>
      </c>
      <c r="J2354" t="s">
        <v>448</v>
      </c>
      <c r="K2354">
        <v>0</v>
      </c>
      <c r="L2354" s="83">
        <v>43216</v>
      </c>
      <c r="M2354">
        <v>0</v>
      </c>
      <c r="N2354" t="s">
        <v>6318</v>
      </c>
      <c r="O2354" t="s">
        <v>6319</v>
      </c>
    </row>
    <row r="2355" spans="1:15" x14ac:dyDescent="0.2">
      <c r="A2355" t="s">
        <v>16252</v>
      </c>
      <c r="B2355" t="s">
        <v>3992</v>
      </c>
      <c r="C2355">
        <v>20</v>
      </c>
      <c r="D2355">
        <v>0</v>
      </c>
      <c r="E2355">
        <v>0</v>
      </c>
      <c r="F2355">
        <v>0</v>
      </c>
      <c r="G2355">
        <v>0</v>
      </c>
      <c r="H2355" s="45">
        <v>-22806.58</v>
      </c>
      <c r="I2355" t="s">
        <v>15979</v>
      </c>
      <c r="J2355" t="s">
        <v>186</v>
      </c>
      <c r="K2355">
        <v>0</v>
      </c>
      <c r="L2355" s="83">
        <v>43216</v>
      </c>
      <c r="M2355">
        <v>0</v>
      </c>
      <c r="N2355" t="s">
        <v>4014</v>
      </c>
      <c r="O2355" t="s">
        <v>4015</v>
      </c>
    </row>
    <row r="2356" spans="1:15" x14ac:dyDescent="0.2">
      <c r="A2356" t="s">
        <v>16253</v>
      </c>
      <c r="B2356" t="s">
        <v>1574</v>
      </c>
      <c r="C2356">
        <v>24.25</v>
      </c>
      <c r="D2356">
        <v>0</v>
      </c>
      <c r="E2356">
        <v>0</v>
      </c>
      <c r="F2356">
        <v>0</v>
      </c>
      <c r="G2356">
        <v>0</v>
      </c>
      <c r="H2356" s="45">
        <v>28529.38</v>
      </c>
      <c r="I2356" t="s">
        <v>15989</v>
      </c>
      <c r="J2356" t="s">
        <v>164</v>
      </c>
      <c r="K2356">
        <v>0</v>
      </c>
      <c r="L2356" s="83">
        <v>43216</v>
      </c>
      <c r="M2356">
        <v>0</v>
      </c>
      <c r="N2356" t="s">
        <v>1598</v>
      </c>
      <c r="O2356">
        <v>2090816</v>
      </c>
    </row>
    <row r="2357" spans="1:15" x14ac:dyDescent="0.2">
      <c r="A2357" t="s">
        <v>16254</v>
      </c>
      <c r="B2357" t="s">
        <v>3153</v>
      </c>
      <c r="C2357">
        <v>105.72</v>
      </c>
      <c r="D2357">
        <v>0</v>
      </c>
      <c r="E2357">
        <v>0</v>
      </c>
      <c r="F2357">
        <v>0</v>
      </c>
      <c r="G2357">
        <v>0</v>
      </c>
      <c r="H2357" s="45">
        <v>-14641.34</v>
      </c>
      <c r="I2357" t="s">
        <v>15989</v>
      </c>
      <c r="J2357" t="s">
        <v>169</v>
      </c>
      <c r="K2357">
        <v>0</v>
      </c>
      <c r="L2357" s="83">
        <v>43216</v>
      </c>
      <c r="M2357">
        <v>0</v>
      </c>
      <c r="N2357" t="s">
        <v>3256</v>
      </c>
      <c r="O2357">
        <v>2437071</v>
      </c>
    </row>
    <row r="2358" spans="1:15" x14ac:dyDescent="0.2">
      <c r="A2358" t="s">
        <v>16255</v>
      </c>
      <c r="B2358" t="s">
        <v>4341</v>
      </c>
      <c r="C2358">
        <v>303.66000000000003</v>
      </c>
      <c r="D2358">
        <v>0</v>
      </c>
      <c r="E2358">
        <v>0</v>
      </c>
      <c r="F2358">
        <v>0</v>
      </c>
      <c r="G2358">
        <v>0</v>
      </c>
      <c r="H2358" s="45">
        <v>46481.93</v>
      </c>
      <c r="I2358" t="s">
        <v>15979</v>
      </c>
      <c r="J2358" t="s">
        <v>200</v>
      </c>
      <c r="K2358">
        <v>0</v>
      </c>
      <c r="L2358" s="83">
        <v>43216</v>
      </c>
      <c r="M2358">
        <v>0</v>
      </c>
      <c r="N2358" t="s">
        <v>7219</v>
      </c>
      <c r="O2358" t="s">
        <v>7220</v>
      </c>
    </row>
    <row r="2359" spans="1:15" x14ac:dyDescent="0.2">
      <c r="A2359" t="s">
        <v>16256</v>
      </c>
      <c r="B2359" t="s">
        <v>7782</v>
      </c>
      <c r="C2359">
        <v>70.34</v>
      </c>
      <c r="D2359">
        <v>0</v>
      </c>
      <c r="E2359">
        <v>0</v>
      </c>
      <c r="F2359">
        <v>0</v>
      </c>
      <c r="G2359">
        <v>0</v>
      </c>
      <c r="H2359" s="45">
        <v>1350.64</v>
      </c>
      <c r="I2359" t="s">
        <v>15989</v>
      </c>
      <c r="J2359" t="s">
        <v>186</v>
      </c>
      <c r="K2359">
        <v>0</v>
      </c>
      <c r="L2359" s="83">
        <v>43216</v>
      </c>
      <c r="M2359">
        <v>0</v>
      </c>
      <c r="N2359">
        <v>172062101</v>
      </c>
      <c r="O2359">
        <v>2196888</v>
      </c>
    </row>
    <row r="2360" spans="1:15" x14ac:dyDescent="0.2">
      <c r="A2360" t="s">
        <v>16257</v>
      </c>
      <c r="B2360" t="s">
        <v>4328</v>
      </c>
      <c r="C2360">
        <v>54.84</v>
      </c>
      <c r="D2360">
        <v>0</v>
      </c>
      <c r="E2360">
        <v>0</v>
      </c>
      <c r="F2360">
        <v>0</v>
      </c>
      <c r="G2360">
        <v>0</v>
      </c>
      <c r="H2360" s="45">
        <v>12420.42</v>
      </c>
      <c r="I2360" t="s">
        <v>15989</v>
      </c>
      <c r="J2360" t="s">
        <v>182</v>
      </c>
      <c r="K2360">
        <v>0</v>
      </c>
      <c r="L2360" s="83">
        <v>43216</v>
      </c>
      <c r="M2360">
        <v>0</v>
      </c>
      <c r="N2360">
        <v>811904101</v>
      </c>
      <c r="O2360">
        <v>2797838</v>
      </c>
    </row>
    <row r="2361" spans="1:15" x14ac:dyDescent="0.2">
      <c r="A2361" t="s">
        <v>16258</v>
      </c>
      <c r="B2361" t="s">
        <v>9419</v>
      </c>
      <c r="C2361">
        <v>65.23</v>
      </c>
      <c r="D2361">
        <v>0</v>
      </c>
      <c r="E2361">
        <v>0</v>
      </c>
      <c r="F2361">
        <v>0</v>
      </c>
      <c r="G2361">
        <v>0</v>
      </c>
      <c r="H2361" s="45">
        <v>-9046.09</v>
      </c>
      <c r="I2361" t="s">
        <v>15979</v>
      </c>
      <c r="J2361" t="s">
        <v>235</v>
      </c>
      <c r="K2361">
        <v>0</v>
      </c>
      <c r="L2361" s="83">
        <v>43216</v>
      </c>
      <c r="M2361">
        <v>0</v>
      </c>
      <c r="N2361">
        <v>194162103</v>
      </c>
      <c r="O2361">
        <v>2209106</v>
      </c>
    </row>
    <row r="2362" spans="1:15" x14ac:dyDescent="0.2">
      <c r="A2362" t="s">
        <v>16259</v>
      </c>
      <c r="B2362" t="s">
        <v>402</v>
      </c>
      <c r="C2362">
        <v>65.03</v>
      </c>
      <c r="D2362">
        <v>0</v>
      </c>
      <c r="E2362">
        <v>0</v>
      </c>
      <c r="F2362">
        <v>0</v>
      </c>
      <c r="G2362">
        <v>0</v>
      </c>
      <c r="H2362" s="45">
        <v>2639.5</v>
      </c>
      <c r="I2362" t="s">
        <v>15989</v>
      </c>
      <c r="J2362" t="s">
        <v>169</v>
      </c>
      <c r="K2362">
        <v>0</v>
      </c>
      <c r="L2362" s="83">
        <v>43216</v>
      </c>
      <c r="M2362">
        <v>0</v>
      </c>
      <c r="N2362">
        <v>207410101</v>
      </c>
      <c r="O2362">
        <v>2216010</v>
      </c>
    </row>
    <row r="2363" spans="1:15" x14ac:dyDescent="0.2">
      <c r="A2363" t="s">
        <v>16260</v>
      </c>
      <c r="B2363" t="s">
        <v>4512</v>
      </c>
      <c r="C2363">
        <v>23.29</v>
      </c>
      <c r="D2363">
        <v>0</v>
      </c>
      <c r="E2363">
        <v>0</v>
      </c>
      <c r="F2363">
        <v>0</v>
      </c>
      <c r="G2363">
        <v>0</v>
      </c>
      <c r="H2363" s="45">
        <v>-11303.42</v>
      </c>
      <c r="I2363" t="s">
        <v>15979</v>
      </c>
      <c r="J2363" t="s">
        <v>182</v>
      </c>
      <c r="K2363">
        <v>0</v>
      </c>
      <c r="L2363" s="83">
        <v>43216</v>
      </c>
      <c r="M2363">
        <v>0</v>
      </c>
      <c r="N2363">
        <v>127097103</v>
      </c>
      <c r="O2363">
        <v>2162340</v>
      </c>
    </row>
    <row r="2364" spans="1:15" x14ac:dyDescent="0.2">
      <c r="A2364" t="s">
        <v>16261</v>
      </c>
      <c r="B2364" t="s">
        <v>354</v>
      </c>
      <c r="C2364">
        <v>33.520000000000003</v>
      </c>
      <c r="D2364">
        <v>0</v>
      </c>
      <c r="E2364">
        <v>0</v>
      </c>
      <c r="F2364">
        <v>0</v>
      </c>
      <c r="G2364">
        <v>0</v>
      </c>
      <c r="H2364" s="45">
        <v>9134.82</v>
      </c>
      <c r="I2364" t="s">
        <v>15989</v>
      </c>
      <c r="J2364" t="s">
        <v>164</v>
      </c>
      <c r="K2364">
        <v>0</v>
      </c>
      <c r="L2364" s="83">
        <v>43216</v>
      </c>
      <c r="M2364">
        <v>0</v>
      </c>
      <c r="N2364">
        <v>278642103</v>
      </c>
      <c r="O2364">
        <v>2293819</v>
      </c>
    </row>
    <row r="2365" spans="1:15" x14ac:dyDescent="0.2">
      <c r="A2365" t="s">
        <v>16262</v>
      </c>
      <c r="B2365" t="s">
        <v>1990</v>
      </c>
      <c r="C2365">
        <v>22.93</v>
      </c>
      <c r="D2365">
        <v>0</v>
      </c>
      <c r="E2365">
        <v>0</v>
      </c>
      <c r="F2365">
        <v>0</v>
      </c>
      <c r="G2365">
        <v>0</v>
      </c>
      <c r="H2365" s="45">
        <v>15169.77</v>
      </c>
      <c r="I2365" t="s">
        <v>15979</v>
      </c>
      <c r="J2365" t="s">
        <v>200</v>
      </c>
      <c r="K2365">
        <v>0</v>
      </c>
      <c r="L2365" s="83">
        <v>43216</v>
      </c>
      <c r="M2365">
        <v>0</v>
      </c>
      <c r="N2365">
        <v>460690100</v>
      </c>
      <c r="O2365">
        <v>2466321</v>
      </c>
    </row>
    <row r="2366" spans="1:15" x14ac:dyDescent="0.2">
      <c r="A2366" t="s">
        <v>16263</v>
      </c>
      <c r="B2366" t="s">
        <v>12070</v>
      </c>
      <c r="C2366">
        <v>34.715000000000003</v>
      </c>
      <c r="D2366">
        <v>0</v>
      </c>
      <c r="E2366">
        <v>0</v>
      </c>
      <c r="F2366">
        <v>0</v>
      </c>
      <c r="G2366">
        <v>0</v>
      </c>
      <c r="H2366" s="45">
        <v>7799.11</v>
      </c>
      <c r="I2366" t="s">
        <v>15989</v>
      </c>
      <c r="J2366" t="s">
        <v>169</v>
      </c>
      <c r="K2366">
        <v>0</v>
      </c>
      <c r="L2366" s="83">
        <v>43216</v>
      </c>
      <c r="M2366">
        <v>0</v>
      </c>
      <c r="N2366">
        <v>525558201</v>
      </c>
      <c r="O2366" t="s">
        <v>12118</v>
      </c>
    </row>
    <row r="2367" spans="1:15" x14ac:dyDescent="0.2">
      <c r="A2367" t="s">
        <v>16264</v>
      </c>
      <c r="B2367" t="s">
        <v>5589</v>
      </c>
      <c r="C2367">
        <v>29.78</v>
      </c>
      <c r="D2367">
        <v>0</v>
      </c>
      <c r="E2367">
        <v>0</v>
      </c>
      <c r="F2367">
        <v>0</v>
      </c>
      <c r="G2367">
        <v>0</v>
      </c>
      <c r="H2367" s="45">
        <v>-12132.85</v>
      </c>
      <c r="I2367" t="s">
        <v>15989</v>
      </c>
      <c r="J2367" t="s">
        <v>169</v>
      </c>
      <c r="K2367">
        <v>0</v>
      </c>
      <c r="L2367" s="83">
        <v>43216</v>
      </c>
      <c r="M2367">
        <v>0</v>
      </c>
      <c r="N2367">
        <v>584688105</v>
      </c>
      <c r="O2367">
        <v>2616773</v>
      </c>
    </row>
    <row r="2368" spans="1:15" x14ac:dyDescent="0.2">
      <c r="A2368" t="s">
        <v>16265</v>
      </c>
      <c r="B2368" t="s">
        <v>2468</v>
      </c>
      <c r="C2368">
        <v>55.4</v>
      </c>
      <c r="D2368">
        <v>0</v>
      </c>
      <c r="E2368">
        <v>0</v>
      </c>
      <c r="F2368">
        <v>0</v>
      </c>
      <c r="G2368">
        <v>0</v>
      </c>
      <c r="H2368" s="45">
        <v>-25585.4</v>
      </c>
      <c r="I2368" t="s">
        <v>15989</v>
      </c>
      <c r="J2368" t="s">
        <v>169</v>
      </c>
      <c r="K2368">
        <v>0</v>
      </c>
      <c r="L2368" s="83">
        <v>43216</v>
      </c>
      <c r="M2368">
        <v>0</v>
      </c>
      <c r="N2368">
        <v>589889104</v>
      </c>
      <c r="O2368">
        <v>2580555</v>
      </c>
    </row>
    <row r="2369" spans="1:15" x14ac:dyDescent="0.2">
      <c r="A2369" t="s">
        <v>16266</v>
      </c>
      <c r="B2369" t="s">
        <v>10033</v>
      </c>
      <c r="C2369">
        <v>60.45</v>
      </c>
      <c r="D2369">
        <v>0</v>
      </c>
      <c r="E2369">
        <v>0</v>
      </c>
      <c r="F2369">
        <v>0</v>
      </c>
      <c r="G2369">
        <v>0</v>
      </c>
      <c r="H2369" s="45">
        <v>21960.7</v>
      </c>
      <c r="I2369" t="s">
        <v>15989</v>
      </c>
      <c r="J2369" t="s">
        <v>822</v>
      </c>
      <c r="K2369">
        <v>0</v>
      </c>
      <c r="L2369" s="83">
        <v>43216</v>
      </c>
      <c r="M2369">
        <v>0</v>
      </c>
      <c r="N2369">
        <v>784305104</v>
      </c>
      <c r="O2369">
        <v>2811932</v>
      </c>
    </row>
    <row r="2370" spans="1:15" x14ac:dyDescent="0.2">
      <c r="A2370" t="s">
        <v>16267</v>
      </c>
      <c r="B2370" t="s">
        <v>101</v>
      </c>
      <c r="C2370">
        <v>33.79</v>
      </c>
      <c r="D2370">
        <v>0</v>
      </c>
      <c r="E2370">
        <v>0</v>
      </c>
      <c r="F2370">
        <v>0</v>
      </c>
      <c r="G2370">
        <v>0</v>
      </c>
      <c r="H2370" s="45">
        <v>120449.22</v>
      </c>
      <c r="I2370" t="s">
        <v>15989</v>
      </c>
      <c r="J2370" t="s">
        <v>164</v>
      </c>
      <c r="K2370">
        <v>0</v>
      </c>
      <c r="L2370" s="83">
        <v>43216</v>
      </c>
      <c r="M2370">
        <v>0</v>
      </c>
      <c r="N2370" t="s">
        <v>184</v>
      </c>
      <c r="O2370">
        <v>2608123</v>
      </c>
    </row>
    <row r="2371" spans="1:15" x14ac:dyDescent="0.2">
      <c r="A2371" t="s">
        <v>16268</v>
      </c>
      <c r="B2371" t="s">
        <v>1826</v>
      </c>
      <c r="C2371">
        <v>45.71</v>
      </c>
      <c r="D2371">
        <v>0</v>
      </c>
      <c r="E2371">
        <v>0</v>
      </c>
      <c r="F2371">
        <v>0</v>
      </c>
      <c r="G2371">
        <v>0</v>
      </c>
      <c r="H2371" s="45">
        <v>-66922.52</v>
      </c>
      <c r="I2371" t="s">
        <v>15979</v>
      </c>
      <c r="J2371" t="s">
        <v>200</v>
      </c>
      <c r="K2371">
        <v>0</v>
      </c>
      <c r="L2371" s="83">
        <v>43216</v>
      </c>
      <c r="M2371">
        <v>0</v>
      </c>
      <c r="N2371">
        <v>880349105</v>
      </c>
      <c r="O2371">
        <v>2512600</v>
      </c>
    </row>
    <row r="2372" spans="1:15" x14ac:dyDescent="0.2">
      <c r="A2372" t="s">
        <v>16145</v>
      </c>
      <c r="B2372" t="s">
        <v>853</v>
      </c>
      <c r="C2372">
        <v>89.64</v>
      </c>
      <c r="D2372" s="45">
        <v>6100</v>
      </c>
      <c r="E2372" s="45">
        <v>546804</v>
      </c>
      <c r="F2372">
        <v>1.19</v>
      </c>
      <c r="G2372">
        <v>-969.45</v>
      </c>
      <c r="H2372">
        <v>-396.96</v>
      </c>
      <c r="I2372" t="s">
        <v>210</v>
      </c>
      <c r="J2372" t="s">
        <v>164</v>
      </c>
      <c r="K2372">
        <v>6</v>
      </c>
      <c r="L2372" s="83">
        <v>43215</v>
      </c>
      <c r="M2372">
        <v>92.04</v>
      </c>
      <c r="N2372" t="s">
        <v>177</v>
      </c>
      <c r="O2372" t="s">
        <v>1358</v>
      </c>
    </row>
    <row r="2373" spans="1:15" x14ac:dyDescent="0.2">
      <c r="A2373" t="s">
        <v>16146</v>
      </c>
      <c r="B2373" t="s">
        <v>16065</v>
      </c>
      <c r="C2373">
        <v>60.65</v>
      </c>
      <c r="D2373">
        <v>0</v>
      </c>
      <c r="E2373">
        <v>0</v>
      </c>
      <c r="F2373">
        <v>0</v>
      </c>
      <c r="G2373">
        <v>0</v>
      </c>
      <c r="H2373">
        <v>478.78</v>
      </c>
      <c r="I2373" t="s">
        <v>15989</v>
      </c>
      <c r="J2373" t="s">
        <v>190</v>
      </c>
      <c r="K2373">
        <v>0</v>
      </c>
      <c r="L2373" s="83">
        <v>43215</v>
      </c>
      <c r="M2373">
        <v>0</v>
      </c>
      <c r="N2373">
        <v>925815102</v>
      </c>
      <c r="O2373">
        <v>2930774</v>
      </c>
    </row>
    <row r="2374" spans="1:15" x14ac:dyDescent="0.2">
      <c r="A2374" t="s">
        <v>16147</v>
      </c>
      <c r="B2374" t="s">
        <v>2572</v>
      </c>
      <c r="C2374">
        <v>25.16</v>
      </c>
      <c r="D2374">
        <v>0</v>
      </c>
      <c r="E2374">
        <v>0</v>
      </c>
      <c r="F2374">
        <v>0</v>
      </c>
      <c r="G2374">
        <v>0</v>
      </c>
      <c r="H2374" s="45">
        <v>9126.06</v>
      </c>
      <c r="I2374" t="s">
        <v>15989</v>
      </c>
      <c r="J2374" t="s">
        <v>182</v>
      </c>
      <c r="K2374">
        <v>0</v>
      </c>
      <c r="L2374" s="83">
        <v>43215</v>
      </c>
      <c r="M2374">
        <v>0</v>
      </c>
      <c r="N2374" s="84">
        <v>9.0346000000000003E+107</v>
      </c>
      <c r="O2374" t="s">
        <v>2661</v>
      </c>
    </row>
    <row r="2375" spans="1:15" x14ac:dyDescent="0.2">
      <c r="A2375" t="s">
        <v>16148</v>
      </c>
      <c r="B2375" t="s">
        <v>14553</v>
      </c>
      <c r="C2375">
        <v>19.57</v>
      </c>
      <c r="D2375">
        <v>0</v>
      </c>
      <c r="E2375">
        <v>0</v>
      </c>
      <c r="F2375">
        <v>0</v>
      </c>
      <c r="G2375">
        <v>0</v>
      </c>
      <c r="H2375">
        <v>43.87</v>
      </c>
      <c r="I2375" t="s">
        <v>15989</v>
      </c>
      <c r="J2375" t="s">
        <v>186</v>
      </c>
      <c r="K2375">
        <v>0</v>
      </c>
      <c r="L2375" s="83">
        <v>43215</v>
      </c>
      <c r="M2375">
        <v>0</v>
      </c>
      <c r="N2375" t="s">
        <v>14594</v>
      </c>
      <c r="O2375" t="s">
        <v>14595</v>
      </c>
    </row>
    <row r="2376" spans="1:15" x14ac:dyDescent="0.2">
      <c r="A2376" t="s">
        <v>16149</v>
      </c>
      <c r="B2376" t="s">
        <v>495</v>
      </c>
      <c r="C2376">
        <v>28.79</v>
      </c>
      <c r="D2376">
        <v>0</v>
      </c>
      <c r="E2376">
        <v>0</v>
      </c>
      <c r="F2376">
        <v>0</v>
      </c>
      <c r="G2376">
        <v>0</v>
      </c>
      <c r="H2376" s="45">
        <v>3448.48</v>
      </c>
      <c r="I2376" t="s">
        <v>15989</v>
      </c>
      <c r="J2376" t="s">
        <v>190</v>
      </c>
      <c r="K2376">
        <v>0</v>
      </c>
      <c r="L2376" s="83">
        <v>43215</v>
      </c>
      <c r="M2376">
        <v>0</v>
      </c>
      <c r="N2376" t="s">
        <v>496</v>
      </c>
      <c r="O2376">
        <v>2200853</v>
      </c>
    </row>
    <row r="2377" spans="1:15" x14ac:dyDescent="0.2">
      <c r="A2377" t="s">
        <v>16150</v>
      </c>
      <c r="B2377" t="s">
        <v>489</v>
      </c>
      <c r="C2377">
        <v>47.87</v>
      </c>
      <c r="D2377">
        <v>0</v>
      </c>
      <c r="E2377">
        <v>0</v>
      </c>
      <c r="F2377">
        <v>0</v>
      </c>
      <c r="G2377">
        <v>0</v>
      </c>
      <c r="H2377" s="45">
        <v>-2624.32</v>
      </c>
      <c r="I2377" t="s">
        <v>15989</v>
      </c>
      <c r="J2377" t="s">
        <v>186</v>
      </c>
      <c r="K2377">
        <v>0</v>
      </c>
      <c r="L2377" s="83">
        <v>43215</v>
      </c>
      <c r="M2377">
        <v>0</v>
      </c>
      <c r="N2377">
        <v>733174700</v>
      </c>
      <c r="O2377" t="s">
        <v>490</v>
      </c>
    </row>
    <row r="2378" spans="1:15" x14ac:dyDescent="0.2">
      <c r="A2378" t="s">
        <v>16151</v>
      </c>
      <c r="B2378" t="s">
        <v>137</v>
      </c>
      <c r="C2378">
        <v>38.14</v>
      </c>
      <c r="D2378">
        <v>0</v>
      </c>
      <c r="E2378">
        <v>0</v>
      </c>
      <c r="F2378">
        <v>0</v>
      </c>
      <c r="G2378">
        <v>0</v>
      </c>
      <c r="H2378" s="45">
        <v>8361.08</v>
      </c>
      <c r="I2378" t="s">
        <v>15979</v>
      </c>
      <c r="J2378" t="s">
        <v>190</v>
      </c>
      <c r="K2378">
        <v>0</v>
      </c>
      <c r="L2378" s="83">
        <v>43215</v>
      </c>
      <c r="M2378">
        <v>0</v>
      </c>
      <c r="N2378" t="s">
        <v>779</v>
      </c>
      <c r="O2378" t="s">
        <v>780</v>
      </c>
    </row>
    <row r="2379" spans="1:15" x14ac:dyDescent="0.2">
      <c r="A2379" t="s">
        <v>16152</v>
      </c>
      <c r="B2379" t="s">
        <v>2311</v>
      </c>
      <c r="C2379">
        <v>43.47</v>
      </c>
      <c r="D2379">
        <v>0</v>
      </c>
      <c r="E2379">
        <v>0</v>
      </c>
      <c r="F2379">
        <v>0</v>
      </c>
      <c r="G2379">
        <v>0</v>
      </c>
      <c r="H2379" s="45">
        <v>17901.95</v>
      </c>
      <c r="I2379" t="s">
        <v>15979</v>
      </c>
      <c r="J2379" t="s">
        <v>200</v>
      </c>
      <c r="K2379">
        <v>0</v>
      </c>
      <c r="L2379" s="83">
        <v>43215</v>
      </c>
      <c r="M2379">
        <v>0</v>
      </c>
      <c r="N2379">
        <v>2535300</v>
      </c>
      <c r="O2379">
        <v>2002918</v>
      </c>
    </row>
    <row r="2380" spans="1:15" x14ac:dyDescent="0.2">
      <c r="A2380" t="s">
        <v>16153</v>
      </c>
      <c r="B2380" t="s">
        <v>224</v>
      </c>
      <c r="C2380">
        <v>67.319999999999993</v>
      </c>
      <c r="D2380">
        <v>0</v>
      </c>
      <c r="E2380">
        <v>0</v>
      </c>
      <c r="F2380">
        <v>0</v>
      </c>
      <c r="G2380">
        <v>0</v>
      </c>
      <c r="H2380" s="45">
        <v>14248.29</v>
      </c>
      <c r="I2380" t="s">
        <v>15979</v>
      </c>
      <c r="J2380" t="s">
        <v>169</v>
      </c>
      <c r="K2380">
        <v>0</v>
      </c>
      <c r="L2380" s="83">
        <v>43215</v>
      </c>
      <c r="M2380">
        <v>0</v>
      </c>
      <c r="N2380">
        <v>2567105</v>
      </c>
      <c r="O2380">
        <v>2011550</v>
      </c>
    </row>
    <row r="2381" spans="1:15" x14ac:dyDescent="0.2">
      <c r="A2381" t="s">
        <v>16154</v>
      </c>
      <c r="B2381" t="s">
        <v>134</v>
      </c>
      <c r="C2381">
        <v>91.45</v>
      </c>
      <c r="D2381">
        <v>0</v>
      </c>
      <c r="E2381">
        <v>0</v>
      </c>
      <c r="F2381">
        <v>0</v>
      </c>
      <c r="G2381">
        <v>0</v>
      </c>
      <c r="H2381" s="45">
        <v>-35636.71</v>
      </c>
      <c r="I2381" t="s">
        <v>15979</v>
      </c>
      <c r="J2381" t="s">
        <v>169</v>
      </c>
      <c r="K2381">
        <v>0</v>
      </c>
      <c r="L2381" s="83">
        <v>43215</v>
      </c>
      <c r="M2381">
        <v>0</v>
      </c>
      <c r="N2381" t="s">
        <v>776</v>
      </c>
      <c r="O2381" t="s">
        <v>777</v>
      </c>
    </row>
    <row r="2382" spans="1:15" x14ac:dyDescent="0.2">
      <c r="A2382" t="s">
        <v>16155</v>
      </c>
      <c r="B2382" t="s">
        <v>1798</v>
      </c>
      <c r="C2382">
        <v>85.43</v>
      </c>
      <c r="D2382">
        <v>0</v>
      </c>
      <c r="E2382">
        <v>0</v>
      </c>
      <c r="F2382">
        <v>0</v>
      </c>
      <c r="G2382">
        <v>0</v>
      </c>
      <c r="H2382" s="45">
        <v>10365.42</v>
      </c>
      <c r="I2382" t="s">
        <v>15979</v>
      </c>
      <c r="J2382" t="s">
        <v>190</v>
      </c>
      <c r="K2382">
        <v>0</v>
      </c>
      <c r="L2382" s="83">
        <v>43215</v>
      </c>
      <c r="M2382">
        <v>0</v>
      </c>
      <c r="N2382" t="s">
        <v>177</v>
      </c>
      <c r="O2382" t="s">
        <v>1870</v>
      </c>
    </row>
    <row r="2383" spans="1:15" x14ac:dyDescent="0.2">
      <c r="A2383" t="s">
        <v>16156</v>
      </c>
      <c r="B2383" t="s">
        <v>860</v>
      </c>
      <c r="C2383">
        <v>132.96</v>
      </c>
      <c r="D2383">
        <v>0</v>
      </c>
      <c r="E2383">
        <v>0</v>
      </c>
      <c r="F2383">
        <v>0</v>
      </c>
      <c r="G2383">
        <v>0</v>
      </c>
      <c r="H2383" s="45">
        <v>29522.61</v>
      </c>
      <c r="I2383" t="s">
        <v>15979</v>
      </c>
      <c r="J2383" t="s">
        <v>169</v>
      </c>
      <c r="K2383">
        <v>0</v>
      </c>
      <c r="L2383" s="83">
        <v>43215</v>
      </c>
      <c r="M2383">
        <v>0</v>
      </c>
      <c r="N2383">
        <v>15351109</v>
      </c>
      <c r="O2383">
        <v>2036070</v>
      </c>
    </row>
    <row r="2384" spans="1:15" x14ac:dyDescent="0.2">
      <c r="A2384" t="s">
        <v>16157</v>
      </c>
      <c r="B2384" t="s">
        <v>13418</v>
      </c>
      <c r="C2384">
        <v>87.01</v>
      </c>
      <c r="D2384">
        <v>0</v>
      </c>
      <c r="E2384">
        <v>0</v>
      </c>
      <c r="F2384">
        <v>0</v>
      </c>
      <c r="G2384">
        <v>0</v>
      </c>
      <c r="H2384" s="45">
        <v>53522.79</v>
      </c>
      <c r="I2384" t="s">
        <v>15979</v>
      </c>
      <c r="J2384" t="s">
        <v>182</v>
      </c>
      <c r="K2384">
        <v>0</v>
      </c>
      <c r="L2384" s="83">
        <v>43215</v>
      </c>
      <c r="M2384">
        <v>0</v>
      </c>
      <c r="N2384">
        <v>39380407</v>
      </c>
      <c r="O2384" t="s">
        <v>13427</v>
      </c>
    </row>
    <row r="2385" spans="1:15" x14ac:dyDescent="0.2">
      <c r="A2385" t="s">
        <v>16158</v>
      </c>
      <c r="B2385" t="s">
        <v>3629</v>
      </c>
      <c r="C2385">
        <v>27.94</v>
      </c>
      <c r="D2385">
        <v>0</v>
      </c>
      <c r="E2385">
        <v>0</v>
      </c>
      <c r="F2385">
        <v>0</v>
      </c>
      <c r="G2385">
        <v>0</v>
      </c>
      <c r="H2385" s="45">
        <v>-8081.59</v>
      </c>
      <c r="I2385" t="s">
        <v>15979</v>
      </c>
      <c r="J2385" t="s">
        <v>8017</v>
      </c>
      <c r="K2385">
        <v>0</v>
      </c>
      <c r="L2385" s="83">
        <v>43215</v>
      </c>
      <c r="M2385">
        <v>0</v>
      </c>
      <c r="N2385" t="s">
        <v>177</v>
      </c>
      <c r="O2385" t="s">
        <v>3640</v>
      </c>
    </row>
    <row r="2386" spans="1:15" x14ac:dyDescent="0.2">
      <c r="A2386" t="s">
        <v>16159</v>
      </c>
      <c r="B2386" t="s">
        <v>4348</v>
      </c>
      <c r="C2386">
        <v>150.71</v>
      </c>
      <c r="D2386">
        <v>0</v>
      </c>
      <c r="E2386">
        <v>0</v>
      </c>
      <c r="F2386">
        <v>0</v>
      </c>
      <c r="G2386">
        <v>0</v>
      </c>
      <c r="H2386" s="45">
        <v>21101.13</v>
      </c>
      <c r="I2386" t="s">
        <v>15979</v>
      </c>
      <c r="J2386" t="s">
        <v>169</v>
      </c>
      <c r="K2386">
        <v>0</v>
      </c>
      <c r="L2386" s="83">
        <v>43215</v>
      </c>
      <c r="M2386">
        <v>0</v>
      </c>
      <c r="N2386" t="s">
        <v>4384</v>
      </c>
      <c r="O2386" t="s">
        <v>4385</v>
      </c>
    </row>
    <row r="2387" spans="1:15" x14ac:dyDescent="0.2">
      <c r="A2387" t="s">
        <v>16160</v>
      </c>
      <c r="B2387" t="s">
        <v>257</v>
      </c>
      <c r="C2387">
        <v>39.21</v>
      </c>
      <c r="D2387">
        <v>0</v>
      </c>
      <c r="E2387">
        <v>0</v>
      </c>
      <c r="F2387">
        <v>0</v>
      </c>
      <c r="G2387">
        <v>0</v>
      </c>
      <c r="H2387" s="45">
        <v>7716.01</v>
      </c>
      <c r="I2387" t="s">
        <v>15979</v>
      </c>
      <c r="J2387" t="s">
        <v>164</v>
      </c>
      <c r="K2387">
        <v>0</v>
      </c>
      <c r="L2387" s="83">
        <v>43215</v>
      </c>
      <c r="M2387">
        <v>0</v>
      </c>
      <c r="N2387">
        <v>53807103</v>
      </c>
      <c r="O2387">
        <v>2066505</v>
      </c>
    </row>
    <row r="2388" spans="1:15" x14ac:dyDescent="0.2">
      <c r="A2388" t="s">
        <v>16161</v>
      </c>
      <c r="B2388" t="s">
        <v>246</v>
      </c>
      <c r="C2388">
        <v>59.47</v>
      </c>
      <c r="D2388">
        <v>0</v>
      </c>
      <c r="E2388">
        <v>0</v>
      </c>
      <c r="F2388">
        <v>0</v>
      </c>
      <c r="G2388">
        <v>0</v>
      </c>
      <c r="H2388" s="45">
        <v>-6846.17</v>
      </c>
      <c r="I2388" t="s">
        <v>15979</v>
      </c>
      <c r="J2388" t="s">
        <v>200</v>
      </c>
      <c r="K2388">
        <v>0</v>
      </c>
      <c r="L2388" s="83">
        <v>43215</v>
      </c>
      <c r="M2388">
        <v>0</v>
      </c>
      <c r="N2388">
        <v>117043109</v>
      </c>
      <c r="O2388">
        <v>2149309</v>
      </c>
    </row>
    <row r="2389" spans="1:15" x14ac:dyDescent="0.2">
      <c r="A2389" t="s">
        <v>16162</v>
      </c>
      <c r="B2389" t="s">
        <v>1085</v>
      </c>
      <c r="C2389">
        <v>34.31</v>
      </c>
      <c r="D2389">
        <v>0</v>
      </c>
      <c r="E2389">
        <v>0</v>
      </c>
      <c r="F2389">
        <v>0</v>
      </c>
      <c r="G2389">
        <v>0</v>
      </c>
      <c r="H2389" s="45">
        <v>-6103.38</v>
      </c>
      <c r="I2389" t="s">
        <v>15979</v>
      </c>
      <c r="J2389" t="s">
        <v>186</v>
      </c>
      <c r="K2389">
        <v>0</v>
      </c>
      <c r="L2389" s="83">
        <v>43215</v>
      </c>
      <c r="M2389">
        <v>0</v>
      </c>
      <c r="N2389">
        <v>354613101</v>
      </c>
      <c r="O2389">
        <v>2350684</v>
      </c>
    </row>
    <row r="2390" spans="1:15" x14ac:dyDescent="0.2">
      <c r="A2390" t="s">
        <v>16163</v>
      </c>
      <c r="B2390" t="s">
        <v>4181</v>
      </c>
      <c r="C2390">
        <v>18.13</v>
      </c>
      <c r="D2390">
        <v>0</v>
      </c>
      <c r="E2390">
        <v>0</v>
      </c>
      <c r="F2390">
        <v>0</v>
      </c>
      <c r="G2390">
        <v>0</v>
      </c>
      <c r="H2390" s="45">
        <v>-6334.28</v>
      </c>
      <c r="I2390" t="s">
        <v>15979</v>
      </c>
      <c r="J2390" t="s">
        <v>200</v>
      </c>
      <c r="K2390">
        <v>0</v>
      </c>
      <c r="L2390" s="83">
        <v>43215</v>
      </c>
      <c r="M2390">
        <v>0</v>
      </c>
      <c r="N2390">
        <v>94235108</v>
      </c>
      <c r="O2390" t="s">
        <v>4199</v>
      </c>
    </row>
    <row r="2391" spans="1:15" x14ac:dyDescent="0.2">
      <c r="A2391" t="s">
        <v>16164</v>
      </c>
      <c r="B2391" t="s">
        <v>6608</v>
      </c>
      <c r="C2391">
        <v>52.27</v>
      </c>
      <c r="D2391">
        <v>0</v>
      </c>
      <c r="E2391">
        <v>0</v>
      </c>
      <c r="F2391">
        <v>0</v>
      </c>
      <c r="G2391">
        <v>0</v>
      </c>
      <c r="H2391" s="45">
        <v>-4999.8100000000004</v>
      </c>
      <c r="I2391" t="s">
        <v>15979</v>
      </c>
      <c r="J2391" t="s">
        <v>169</v>
      </c>
      <c r="K2391">
        <v>0</v>
      </c>
      <c r="L2391" s="83">
        <v>43215</v>
      </c>
      <c r="M2391">
        <v>0</v>
      </c>
      <c r="N2391">
        <v>110122108</v>
      </c>
      <c r="O2391">
        <v>2126335</v>
      </c>
    </row>
    <row r="2392" spans="1:15" x14ac:dyDescent="0.2">
      <c r="A2392" t="s">
        <v>16165</v>
      </c>
      <c r="B2392" t="s">
        <v>308</v>
      </c>
      <c r="C2392">
        <v>38.83</v>
      </c>
      <c r="D2392">
        <v>0</v>
      </c>
      <c r="E2392">
        <v>0</v>
      </c>
      <c r="F2392">
        <v>0</v>
      </c>
      <c r="G2392">
        <v>0</v>
      </c>
      <c r="H2392" s="45">
        <v>20619.8</v>
      </c>
      <c r="I2392" t="s">
        <v>15979</v>
      </c>
      <c r="J2392" t="s">
        <v>186</v>
      </c>
      <c r="K2392">
        <v>0</v>
      </c>
      <c r="L2392" s="83">
        <v>43215</v>
      </c>
      <c r="M2392">
        <v>0</v>
      </c>
      <c r="N2392" t="s">
        <v>309</v>
      </c>
      <c r="O2392" t="s">
        <v>310</v>
      </c>
    </row>
    <row r="2393" spans="1:15" x14ac:dyDescent="0.2">
      <c r="A2393" t="s">
        <v>16166</v>
      </c>
      <c r="B2393" t="s">
        <v>2102</v>
      </c>
      <c r="C2393">
        <v>48.44</v>
      </c>
      <c r="D2393">
        <v>0</v>
      </c>
      <c r="E2393">
        <v>0</v>
      </c>
      <c r="F2393">
        <v>0</v>
      </c>
      <c r="G2393">
        <v>0</v>
      </c>
      <c r="H2393" s="45">
        <v>11088.87</v>
      </c>
      <c r="I2393" t="s">
        <v>15979</v>
      </c>
      <c r="J2393" t="s">
        <v>200</v>
      </c>
      <c r="K2393">
        <v>0</v>
      </c>
      <c r="L2393" s="83">
        <v>43215</v>
      </c>
      <c r="M2393">
        <v>0</v>
      </c>
      <c r="N2393">
        <v>99724106</v>
      </c>
      <c r="O2393">
        <v>2111955</v>
      </c>
    </row>
    <row r="2394" spans="1:15" x14ac:dyDescent="0.2">
      <c r="A2394" t="s">
        <v>16167</v>
      </c>
      <c r="B2394" t="s">
        <v>4322</v>
      </c>
      <c r="C2394">
        <v>35.39</v>
      </c>
      <c r="D2394">
        <v>0</v>
      </c>
      <c r="E2394">
        <v>0</v>
      </c>
      <c r="F2394">
        <v>0</v>
      </c>
      <c r="G2394">
        <v>0</v>
      </c>
      <c r="H2394" s="45">
        <v>1527.08</v>
      </c>
      <c r="I2394" t="s">
        <v>15979</v>
      </c>
      <c r="J2394" t="s">
        <v>200</v>
      </c>
      <c r="K2394">
        <v>0</v>
      </c>
      <c r="L2394" s="83">
        <v>43215</v>
      </c>
      <c r="M2394">
        <v>0</v>
      </c>
      <c r="N2394">
        <v>103304101</v>
      </c>
      <c r="O2394">
        <v>2117232</v>
      </c>
    </row>
    <row r="2395" spans="1:15" x14ac:dyDescent="0.2">
      <c r="A2395" t="s">
        <v>16168</v>
      </c>
      <c r="B2395" t="s">
        <v>3914</v>
      </c>
      <c r="C2395">
        <v>24.15</v>
      </c>
      <c r="D2395">
        <v>0</v>
      </c>
      <c r="E2395">
        <v>0</v>
      </c>
      <c r="F2395">
        <v>0</v>
      </c>
      <c r="G2395">
        <v>0</v>
      </c>
      <c r="H2395" s="45">
        <v>-31506.69</v>
      </c>
      <c r="I2395" t="s">
        <v>15979</v>
      </c>
      <c r="J2395" t="s">
        <v>164</v>
      </c>
      <c r="K2395">
        <v>0</v>
      </c>
      <c r="L2395" s="83">
        <v>43215</v>
      </c>
      <c r="M2395">
        <v>0</v>
      </c>
      <c r="N2395">
        <v>128126109</v>
      </c>
      <c r="O2395">
        <v>2164700</v>
      </c>
    </row>
    <row r="2396" spans="1:15" x14ac:dyDescent="0.2">
      <c r="A2396" t="s">
        <v>16169</v>
      </c>
      <c r="B2396" t="s">
        <v>254</v>
      </c>
      <c r="C2396">
        <v>118.59</v>
      </c>
      <c r="D2396">
        <v>0</v>
      </c>
      <c r="E2396">
        <v>0</v>
      </c>
      <c r="F2396">
        <v>0</v>
      </c>
      <c r="G2396">
        <v>0</v>
      </c>
      <c r="H2396" s="45">
        <v>14549.13</v>
      </c>
      <c r="I2396" t="s">
        <v>15979</v>
      </c>
      <c r="J2396" t="s">
        <v>164</v>
      </c>
      <c r="K2396">
        <v>0</v>
      </c>
      <c r="L2396" s="83">
        <v>43215</v>
      </c>
      <c r="M2396">
        <v>0</v>
      </c>
      <c r="N2396" t="s">
        <v>255</v>
      </c>
      <c r="O2396">
        <v>2572381</v>
      </c>
    </row>
    <row r="2397" spans="1:15" x14ac:dyDescent="0.2">
      <c r="A2397" t="s">
        <v>16170</v>
      </c>
      <c r="B2397" t="s">
        <v>4648</v>
      </c>
      <c r="C2397">
        <v>82.22</v>
      </c>
      <c r="D2397">
        <v>0</v>
      </c>
      <c r="E2397">
        <v>0</v>
      </c>
      <c r="F2397">
        <v>0</v>
      </c>
      <c r="G2397">
        <v>0</v>
      </c>
      <c r="H2397" s="45">
        <v>-10431.85</v>
      </c>
      <c r="I2397" t="s">
        <v>15979</v>
      </c>
      <c r="J2397" t="s">
        <v>200</v>
      </c>
      <c r="K2397">
        <v>0</v>
      </c>
      <c r="L2397" s="83">
        <v>43215</v>
      </c>
      <c r="M2397">
        <v>0</v>
      </c>
      <c r="N2397">
        <v>198516106</v>
      </c>
      <c r="O2397">
        <v>2229126</v>
      </c>
    </row>
    <row r="2398" spans="1:15" x14ac:dyDescent="0.2">
      <c r="A2398" t="s">
        <v>16171</v>
      </c>
      <c r="B2398" t="s">
        <v>630</v>
      </c>
      <c r="C2398">
        <v>45.11</v>
      </c>
      <c r="D2398">
        <v>0</v>
      </c>
      <c r="E2398">
        <v>0</v>
      </c>
      <c r="F2398">
        <v>0</v>
      </c>
      <c r="G2398">
        <v>0</v>
      </c>
      <c r="H2398" s="45">
        <v>12465.2</v>
      </c>
      <c r="I2398" t="s">
        <v>15989</v>
      </c>
      <c r="J2398" t="s">
        <v>164</v>
      </c>
      <c r="K2398">
        <v>0</v>
      </c>
      <c r="L2398" s="83">
        <v>43215</v>
      </c>
      <c r="M2398">
        <v>0</v>
      </c>
      <c r="N2398">
        <v>225447101</v>
      </c>
      <c r="O2398">
        <v>2232351</v>
      </c>
    </row>
    <row r="2399" spans="1:15" x14ac:dyDescent="0.2">
      <c r="A2399" t="s">
        <v>16172</v>
      </c>
      <c r="B2399" t="s">
        <v>1339</v>
      </c>
      <c r="C2399">
        <v>58.73</v>
      </c>
      <c r="D2399">
        <v>0</v>
      </c>
      <c r="E2399">
        <v>0</v>
      </c>
      <c r="F2399">
        <v>0</v>
      </c>
      <c r="G2399">
        <v>0</v>
      </c>
      <c r="H2399" s="45">
        <v>16865.91</v>
      </c>
      <c r="I2399" t="s">
        <v>15979</v>
      </c>
      <c r="J2399" t="s">
        <v>188</v>
      </c>
      <c r="K2399">
        <v>0</v>
      </c>
      <c r="L2399" s="83">
        <v>43215</v>
      </c>
      <c r="M2399">
        <v>0</v>
      </c>
      <c r="N2399">
        <v>144285103</v>
      </c>
      <c r="O2399">
        <v>2177504</v>
      </c>
    </row>
    <row r="2400" spans="1:15" x14ac:dyDescent="0.2">
      <c r="A2400" t="s">
        <v>16173</v>
      </c>
      <c r="B2400" t="s">
        <v>2296</v>
      </c>
      <c r="C2400">
        <v>39.299999999999997</v>
      </c>
      <c r="D2400">
        <v>0</v>
      </c>
      <c r="E2400">
        <v>0</v>
      </c>
      <c r="F2400">
        <v>0</v>
      </c>
      <c r="G2400">
        <v>0</v>
      </c>
      <c r="H2400" s="45">
        <v>-1907.77</v>
      </c>
      <c r="I2400" t="s">
        <v>15979</v>
      </c>
      <c r="J2400" t="s">
        <v>182</v>
      </c>
      <c r="K2400">
        <v>0</v>
      </c>
      <c r="L2400" s="83">
        <v>43215</v>
      </c>
      <c r="M2400">
        <v>0</v>
      </c>
      <c r="N2400" t="s">
        <v>2339</v>
      </c>
      <c r="O2400" t="s">
        <v>2340</v>
      </c>
    </row>
    <row r="2401" spans="1:15" x14ac:dyDescent="0.2">
      <c r="A2401" t="s">
        <v>16174</v>
      </c>
      <c r="B2401" t="s">
        <v>14605</v>
      </c>
      <c r="C2401">
        <v>15.13</v>
      </c>
      <c r="D2401">
        <v>0</v>
      </c>
      <c r="E2401">
        <v>0</v>
      </c>
      <c r="F2401">
        <v>0</v>
      </c>
      <c r="G2401">
        <v>0</v>
      </c>
      <c r="H2401" s="45">
        <v>-12405.86</v>
      </c>
      <c r="I2401" t="s">
        <v>15979</v>
      </c>
      <c r="J2401" t="s">
        <v>164</v>
      </c>
      <c r="K2401">
        <v>0</v>
      </c>
      <c r="L2401" s="83">
        <v>43215</v>
      </c>
      <c r="M2401">
        <v>0</v>
      </c>
      <c r="N2401">
        <v>232806109</v>
      </c>
      <c r="O2401">
        <v>2244549</v>
      </c>
    </row>
    <row r="2402" spans="1:15" x14ac:dyDescent="0.2">
      <c r="A2402" t="s">
        <v>16175</v>
      </c>
      <c r="B2402" t="s">
        <v>373</v>
      </c>
      <c r="C2402">
        <v>67.36</v>
      </c>
      <c r="D2402">
        <v>0</v>
      </c>
      <c r="E2402">
        <v>0</v>
      </c>
      <c r="F2402">
        <v>0</v>
      </c>
      <c r="G2402">
        <v>0</v>
      </c>
      <c r="H2402" s="45">
        <v>4366.28</v>
      </c>
      <c r="I2402" t="s">
        <v>15989</v>
      </c>
      <c r="J2402" t="s">
        <v>164</v>
      </c>
      <c r="K2402">
        <v>0</v>
      </c>
      <c r="L2402" s="83">
        <v>43215</v>
      </c>
      <c r="M2402">
        <v>0</v>
      </c>
      <c r="N2402" t="s">
        <v>374</v>
      </c>
      <c r="O2402" t="s">
        <v>375</v>
      </c>
    </row>
    <row r="2403" spans="1:15" x14ac:dyDescent="0.2">
      <c r="A2403" t="s">
        <v>16176</v>
      </c>
      <c r="B2403" t="s">
        <v>1002</v>
      </c>
      <c r="C2403">
        <v>69.58</v>
      </c>
      <c r="D2403">
        <v>0</v>
      </c>
      <c r="E2403">
        <v>0</v>
      </c>
      <c r="F2403">
        <v>0</v>
      </c>
      <c r="G2403">
        <v>0</v>
      </c>
      <c r="H2403" s="45">
        <v>5591.6</v>
      </c>
      <c r="I2403" t="s">
        <v>15979</v>
      </c>
      <c r="J2403" t="s">
        <v>200</v>
      </c>
      <c r="K2403">
        <v>0</v>
      </c>
      <c r="L2403" s="83">
        <v>43215</v>
      </c>
      <c r="M2403">
        <v>0</v>
      </c>
      <c r="N2403">
        <v>265504100</v>
      </c>
      <c r="O2403" t="s">
        <v>1453</v>
      </c>
    </row>
    <row r="2404" spans="1:15" x14ac:dyDescent="0.2">
      <c r="A2404" t="s">
        <v>16177</v>
      </c>
      <c r="B2404" t="s">
        <v>3172</v>
      </c>
      <c r="C2404">
        <v>263.07</v>
      </c>
      <c r="D2404">
        <v>0</v>
      </c>
      <c r="E2404">
        <v>0</v>
      </c>
      <c r="F2404">
        <v>0</v>
      </c>
      <c r="G2404">
        <v>0</v>
      </c>
      <c r="H2404" s="45">
        <v>-20827.97</v>
      </c>
      <c r="I2404" t="s">
        <v>15979</v>
      </c>
      <c r="J2404" t="s">
        <v>200</v>
      </c>
      <c r="K2404">
        <v>0</v>
      </c>
      <c r="L2404" s="83">
        <v>43215</v>
      </c>
      <c r="M2404">
        <v>0</v>
      </c>
      <c r="N2404" t="s">
        <v>3277</v>
      </c>
      <c r="O2404" t="s">
        <v>3278</v>
      </c>
    </row>
    <row r="2405" spans="1:15" x14ac:dyDescent="0.2">
      <c r="A2405" t="s">
        <v>16178</v>
      </c>
      <c r="B2405" t="s">
        <v>1807</v>
      </c>
      <c r="C2405">
        <v>99.22</v>
      </c>
      <c r="D2405">
        <v>0</v>
      </c>
      <c r="E2405">
        <v>0</v>
      </c>
      <c r="F2405">
        <v>0</v>
      </c>
      <c r="G2405">
        <v>0</v>
      </c>
      <c r="H2405" s="45">
        <v>18784.95</v>
      </c>
      <c r="I2405" t="s">
        <v>15979</v>
      </c>
      <c r="J2405" t="s">
        <v>164</v>
      </c>
      <c r="K2405">
        <v>0</v>
      </c>
      <c r="L2405" s="83">
        <v>43215</v>
      </c>
      <c r="M2405">
        <v>0</v>
      </c>
      <c r="N2405" t="s">
        <v>1897</v>
      </c>
      <c r="O2405" t="s">
        <v>1898</v>
      </c>
    </row>
    <row r="2406" spans="1:15" x14ac:dyDescent="0.2">
      <c r="A2406" t="s">
        <v>16179</v>
      </c>
      <c r="B2406" t="s">
        <v>6508</v>
      </c>
      <c r="C2406">
        <v>32.6</v>
      </c>
      <c r="D2406">
        <v>0</v>
      </c>
      <c r="E2406">
        <v>0</v>
      </c>
      <c r="F2406">
        <v>0</v>
      </c>
      <c r="G2406">
        <v>0</v>
      </c>
      <c r="H2406" s="45">
        <v>-5038.2700000000004</v>
      </c>
      <c r="I2406" t="s">
        <v>15979</v>
      </c>
      <c r="J2406" t="s">
        <v>164</v>
      </c>
      <c r="K2406">
        <v>0</v>
      </c>
      <c r="L2406" s="83">
        <v>43215</v>
      </c>
      <c r="M2406">
        <v>0</v>
      </c>
      <c r="N2406" t="s">
        <v>6548</v>
      </c>
      <c r="O2406">
        <v>2599700</v>
      </c>
    </row>
    <row r="2407" spans="1:15" x14ac:dyDescent="0.2">
      <c r="A2407" t="s">
        <v>16180</v>
      </c>
      <c r="B2407" t="s">
        <v>16142</v>
      </c>
      <c r="C2407">
        <v>31</v>
      </c>
      <c r="D2407">
        <v>0</v>
      </c>
      <c r="E2407">
        <v>0</v>
      </c>
      <c r="F2407">
        <v>0</v>
      </c>
      <c r="G2407">
        <v>0</v>
      </c>
      <c r="H2407" s="45">
        <v>-61630.77</v>
      </c>
      <c r="I2407" t="s">
        <v>15979</v>
      </c>
      <c r="J2407" t="s">
        <v>186</v>
      </c>
      <c r="K2407">
        <v>0</v>
      </c>
      <c r="L2407" s="83">
        <v>43215</v>
      </c>
      <c r="M2407">
        <v>0</v>
      </c>
      <c r="N2407" t="s">
        <v>16181</v>
      </c>
      <c r="O2407" t="s">
        <v>16182</v>
      </c>
    </row>
    <row r="2408" spans="1:15" x14ac:dyDescent="0.2">
      <c r="A2408" t="s">
        <v>16183</v>
      </c>
      <c r="B2408" t="s">
        <v>1005</v>
      </c>
      <c r="C2408">
        <v>49.85</v>
      </c>
      <c r="D2408">
        <v>0</v>
      </c>
      <c r="E2408">
        <v>0</v>
      </c>
      <c r="F2408">
        <v>0</v>
      </c>
      <c r="G2408">
        <v>0</v>
      </c>
      <c r="H2408" s="45">
        <v>-15030.59</v>
      </c>
      <c r="I2408" t="s">
        <v>15979</v>
      </c>
      <c r="J2408" t="s">
        <v>182</v>
      </c>
      <c r="K2408">
        <v>0</v>
      </c>
      <c r="L2408" s="83">
        <v>43215</v>
      </c>
      <c r="M2408">
        <v>0</v>
      </c>
      <c r="N2408" t="s">
        <v>1297</v>
      </c>
      <c r="O2408">
        <v>2319414</v>
      </c>
    </row>
    <row r="2409" spans="1:15" x14ac:dyDescent="0.2">
      <c r="A2409" t="s">
        <v>16184</v>
      </c>
      <c r="B2409" t="s">
        <v>4120</v>
      </c>
      <c r="C2409">
        <v>22.5</v>
      </c>
      <c r="D2409">
        <v>0</v>
      </c>
      <c r="E2409">
        <v>0</v>
      </c>
      <c r="F2409">
        <v>0</v>
      </c>
      <c r="G2409">
        <v>0</v>
      </c>
      <c r="H2409" s="45">
        <v>2702.18</v>
      </c>
      <c r="I2409" t="s">
        <v>15979</v>
      </c>
      <c r="J2409" t="s">
        <v>200</v>
      </c>
      <c r="K2409">
        <v>0</v>
      </c>
      <c r="L2409" s="83">
        <v>43215</v>
      </c>
      <c r="M2409">
        <v>0</v>
      </c>
      <c r="N2409">
        <v>297602104</v>
      </c>
      <c r="O2409">
        <v>2320825</v>
      </c>
    </row>
    <row r="2410" spans="1:15" x14ac:dyDescent="0.2">
      <c r="A2410" t="s">
        <v>16185</v>
      </c>
      <c r="B2410" t="s">
        <v>4335</v>
      </c>
      <c r="C2410">
        <v>133.84</v>
      </c>
      <c r="D2410">
        <v>0</v>
      </c>
      <c r="E2410">
        <v>0</v>
      </c>
      <c r="F2410">
        <v>0</v>
      </c>
      <c r="G2410">
        <v>0</v>
      </c>
      <c r="H2410" s="45">
        <v>-14215.85</v>
      </c>
      <c r="I2410" t="s">
        <v>15979</v>
      </c>
      <c r="J2410" t="s">
        <v>200</v>
      </c>
      <c r="K2410">
        <v>0</v>
      </c>
      <c r="L2410" s="83">
        <v>43215</v>
      </c>
      <c r="M2410">
        <v>0</v>
      </c>
      <c r="N2410" t="s">
        <v>4413</v>
      </c>
      <c r="O2410" t="s">
        <v>4414</v>
      </c>
    </row>
    <row r="2411" spans="1:15" x14ac:dyDescent="0.2">
      <c r="A2411" t="s">
        <v>16186</v>
      </c>
      <c r="B2411" t="s">
        <v>2582</v>
      </c>
      <c r="C2411">
        <v>52.35</v>
      </c>
      <c r="D2411">
        <v>0</v>
      </c>
      <c r="E2411">
        <v>0</v>
      </c>
      <c r="F2411">
        <v>0</v>
      </c>
      <c r="G2411">
        <v>0</v>
      </c>
      <c r="H2411" s="45">
        <v>43719.74</v>
      </c>
      <c r="I2411" t="s">
        <v>15979</v>
      </c>
      <c r="J2411" t="s">
        <v>164</v>
      </c>
      <c r="K2411">
        <v>0</v>
      </c>
      <c r="L2411" s="83">
        <v>43215</v>
      </c>
      <c r="M2411">
        <v>0</v>
      </c>
      <c r="N2411">
        <v>336433107</v>
      </c>
      <c r="O2411" t="s">
        <v>2636</v>
      </c>
    </row>
    <row r="2412" spans="1:15" x14ac:dyDescent="0.2">
      <c r="A2412" t="s">
        <v>16187</v>
      </c>
      <c r="B2412" t="s">
        <v>2096</v>
      </c>
      <c r="C2412">
        <v>68.959999999999994</v>
      </c>
      <c r="D2412">
        <v>0</v>
      </c>
      <c r="E2412">
        <v>0</v>
      </c>
      <c r="F2412">
        <v>0</v>
      </c>
      <c r="G2412">
        <v>0</v>
      </c>
      <c r="H2412">
        <v>984.65</v>
      </c>
      <c r="I2412" t="s">
        <v>15979</v>
      </c>
      <c r="J2412" t="s">
        <v>200</v>
      </c>
      <c r="K2412">
        <v>0</v>
      </c>
      <c r="L2412" s="83">
        <v>43215</v>
      </c>
      <c r="M2412">
        <v>0</v>
      </c>
      <c r="N2412">
        <v>398905109</v>
      </c>
      <c r="O2412">
        <v>2121352</v>
      </c>
    </row>
    <row r="2413" spans="1:15" x14ac:dyDescent="0.2">
      <c r="A2413" t="s">
        <v>16188</v>
      </c>
      <c r="B2413" t="s">
        <v>3990</v>
      </c>
      <c r="C2413">
        <v>39</v>
      </c>
      <c r="D2413">
        <v>0</v>
      </c>
      <c r="E2413">
        <v>0</v>
      </c>
      <c r="F2413">
        <v>0</v>
      </c>
      <c r="G2413">
        <v>0</v>
      </c>
      <c r="H2413" s="45">
        <v>-9764.64</v>
      </c>
      <c r="I2413" t="s">
        <v>15989</v>
      </c>
      <c r="J2413" t="s">
        <v>190</v>
      </c>
      <c r="K2413">
        <v>0</v>
      </c>
      <c r="L2413" s="83">
        <v>43215</v>
      </c>
      <c r="M2413">
        <v>0</v>
      </c>
      <c r="N2413">
        <v>419879101</v>
      </c>
      <c r="O2413">
        <v>2408044</v>
      </c>
    </row>
    <row r="2414" spans="1:15" x14ac:dyDescent="0.2">
      <c r="A2414" t="s">
        <v>16189</v>
      </c>
      <c r="B2414" t="s">
        <v>4339</v>
      </c>
      <c r="C2414">
        <v>34.28</v>
      </c>
      <c r="D2414">
        <v>0</v>
      </c>
      <c r="E2414">
        <v>0</v>
      </c>
      <c r="F2414">
        <v>0</v>
      </c>
      <c r="G2414">
        <v>0</v>
      </c>
      <c r="H2414" s="45">
        <v>21865.5</v>
      </c>
      <c r="I2414" t="s">
        <v>15979</v>
      </c>
      <c r="J2414" t="s">
        <v>190</v>
      </c>
      <c r="K2414">
        <v>0</v>
      </c>
      <c r="L2414" s="83">
        <v>43215</v>
      </c>
      <c r="M2414">
        <v>0</v>
      </c>
      <c r="N2414">
        <v>404030108</v>
      </c>
      <c r="O2414" t="s">
        <v>4426</v>
      </c>
    </row>
    <row r="2415" spans="1:15" x14ac:dyDescent="0.2">
      <c r="A2415" t="s">
        <v>16190</v>
      </c>
      <c r="B2415" t="s">
        <v>16144</v>
      </c>
      <c r="C2415">
        <v>31.3</v>
      </c>
      <c r="D2415">
        <v>0</v>
      </c>
      <c r="E2415">
        <v>0</v>
      </c>
      <c r="F2415">
        <v>0</v>
      </c>
      <c r="G2415">
        <v>0</v>
      </c>
      <c r="H2415" s="45">
        <v>7822.46</v>
      </c>
      <c r="I2415" t="s">
        <v>15979</v>
      </c>
      <c r="J2415" t="s">
        <v>186</v>
      </c>
      <c r="K2415">
        <v>0</v>
      </c>
      <c r="L2415" s="83">
        <v>43215</v>
      </c>
      <c r="M2415">
        <v>0</v>
      </c>
      <c r="N2415" t="s">
        <v>16191</v>
      </c>
      <c r="O2415">
        <v>2619880</v>
      </c>
    </row>
    <row r="2416" spans="1:15" x14ac:dyDescent="0.2">
      <c r="A2416" t="s">
        <v>16192</v>
      </c>
      <c r="B2416" t="s">
        <v>1332</v>
      </c>
      <c r="C2416">
        <v>18.649999999999999</v>
      </c>
      <c r="D2416">
        <v>0</v>
      </c>
      <c r="E2416">
        <v>0</v>
      </c>
      <c r="F2416">
        <v>0</v>
      </c>
      <c r="G2416">
        <v>0</v>
      </c>
      <c r="H2416" s="45">
        <v>-71094.880000000005</v>
      </c>
      <c r="I2416" t="s">
        <v>15979</v>
      </c>
      <c r="J2416" t="s">
        <v>200</v>
      </c>
      <c r="K2416">
        <v>0</v>
      </c>
      <c r="L2416" s="83">
        <v>43215</v>
      </c>
      <c r="M2416">
        <v>0</v>
      </c>
      <c r="N2416">
        <v>567908108</v>
      </c>
      <c r="O2416">
        <v>2250353</v>
      </c>
    </row>
    <row r="2417" spans="1:15" x14ac:dyDescent="0.2">
      <c r="A2417" t="s">
        <v>16193</v>
      </c>
      <c r="B2417" t="s">
        <v>133</v>
      </c>
      <c r="C2417">
        <v>323.23</v>
      </c>
      <c r="D2417">
        <v>0</v>
      </c>
      <c r="E2417">
        <v>0</v>
      </c>
      <c r="F2417">
        <v>0</v>
      </c>
      <c r="G2417">
        <v>0</v>
      </c>
      <c r="H2417" s="45">
        <v>-12399.68</v>
      </c>
      <c r="I2417" t="s">
        <v>15989</v>
      </c>
      <c r="J2417" t="s">
        <v>169</v>
      </c>
      <c r="K2417">
        <v>0</v>
      </c>
      <c r="L2417" s="83">
        <v>43215</v>
      </c>
      <c r="M2417">
        <v>0</v>
      </c>
      <c r="N2417">
        <v>452327109</v>
      </c>
      <c r="O2417">
        <v>2613990</v>
      </c>
    </row>
    <row r="2418" spans="1:15" x14ac:dyDescent="0.2">
      <c r="A2418" t="s">
        <v>16194</v>
      </c>
      <c r="B2418" t="s">
        <v>2098</v>
      </c>
      <c r="C2418">
        <v>27.05</v>
      </c>
      <c r="D2418">
        <v>0</v>
      </c>
      <c r="E2418">
        <v>0</v>
      </c>
      <c r="F2418">
        <v>0</v>
      </c>
      <c r="G2418">
        <v>0</v>
      </c>
      <c r="H2418" s="45">
        <v>-33830.65</v>
      </c>
      <c r="I2418" t="s">
        <v>15979</v>
      </c>
      <c r="J2418" t="s">
        <v>182</v>
      </c>
      <c r="K2418">
        <v>0</v>
      </c>
      <c r="L2418" s="83">
        <v>43215</v>
      </c>
      <c r="M2418">
        <v>0</v>
      </c>
      <c r="N2418">
        <v>981475106</v>
      </c>
      <c r="O2418">
        <v>2469450</v>
      </c>
    </row>
    <row r="2419" spans="1:15" x14ac:dyDescent="0.2">
      <c r="A2419" t="s">
        <v>16195</v>
      </c>
      <c r="B2419" t="s">
        <v>1664</v>
      </c>
      <c r="C2419">
        <v>80.16</v>
      </c>
      <c r="D2419">
        <v>0</v>
      </c>
      <c r="E2419">
        <v>0</v>
      </c>
      <c r="F2419">
        <v>0</v>
      </c>
      <c r="G2419">
        <v>0</v>
      </c>
      <c r="H2419">
        <v>235.23</v>
      </c>
      <c r="I2419" t="s">
        <v>15989</v>
      </c>
      <c r="J2419" t="s">
        <v>200</v>
      </c>
      <c r="K2419">
        <v>0</v>
      </c>
      <c r="L2419" s="83">
        <v>43215</v>
      </c>
      <c r="M2419">
        <v>0</v>
      </c>
      <c r="N2419">
        <v>462726100</v>
      </c>
      <c r="O2419" t="s">
        <v>1724</v>
      </c>
    </row>
    <row r="2420" spans="1:15" x14ac:dyDescent="0.2">
      <c r="A2420" t="s">
        <v>16196</v>
      </c>
      <c r="B2420" t="s">
        <v>4846</v>
      </c>
      <c r="C2420">
        <v>20</v>
      </c>
      <c r="D2420">
        <v>0</v>
      </c>
      <c r="E2420">
        <v>0</v>
      </c>
      <c r="F2420">
        <v>0</v>
      </c>
      <c r="G2420">
        <v>0</v>
      </c>
      <c r="H2420" s="45">
        <v>16638.43</v>
      </c>
      <c r="I2420" t="s">
        <v>15979</v>
      </c>
      <c r="J2420" t="s">
        <v>190</v>
      </c>
      <c r="K2420">
        <v>0</v>
      </c>
      <c r="L2420" s="83">
        <v>43215</v>
      </c>
      <c r="M2420">
        <v>0</v>
      </c>
      <c r="N2420" t="s">
        <v>4895</v>
      </c>
      <c r="O2420" t="s">
        <v>4896</v>
      </c>
    </row>
    <row r="2421" spans="1:15" x14ac:dyDescent="0.2">
      <c r="A2421" t="s">
        <v>16197</v>
      </c>
      <c r="B2421" t="s">
        <v>12069</v>
      </c>
      <c r="C2421">
        <v>102.18</v>
      </c>
      <c r="D2421">
        <v>0</v>
      </c>
      <c r="E2421">
        <v>0</v>
      </c>
      <c r="F2421">
        <v>0</v>
      </c>
      <c r="G2421">
        <v>0</v>
      </c>
      <c r="H2421" s="45">
        <v>15190.46</v>
      </c>
      <c r="I2421" t="s">
        <v>15979</v>
      </c>
      <c r="J2421" t="s">
        <v>164</v>
      </c>
      <c r="K2421">
        <v>0</v>
      </c>
      <c r="L2421" s="83">
        <v>43215</v>
      </c>
      <c r="M2421">
        <v>0</v>
      </c>
      <c r="N2421">
        <v>482480100</v>
      </c>
      <c r="O2421">
        <v>2480138</v>
      </c>
    </row>
    <row r="2422" spans="1:15" x14ac:dyDescent="0.2">
      <c r="A2422" t="s">
        <v>16198</v>
      </c>
      <c r="B2422" t="s">
        <v>295</v>
      </c>
      <c r="C2422">
        <v>188.21</v>
      </c>
      <c r="D2422">
        <v>0</v>
      </c>
      <c r="E2422">
        <v>0</v>
      </c>
      <c r="F2422">
        <v>0</v>
      </c>
      <c r="G2422">
        <v>0</v>
      </c>
      <c r="H2422">
        <v>318.49</v>
      </c>
      <c r="I2422" t="s">
        <v>15979</v>
      </c>
      <c r="J2422" t="s">
        <v>200</v>
      </c>
      <c r="K2422">
        <v>0</v>
      </c>
      <c r="L2422" s="83">
        <v>43215</v>
      </c>
      <c r="M2422">
        <v>0</v>
      </c>
      <c r="N2422">
        <v>521865204</v>
      </c>
      <c r="O2422" t="s">
        <v>296</v>
      </c>
    </row>
    <row r="2423" spans="1:15" x14ac:dyDescent="0.2">
      <c r="A2423" t="s">
        <v>16199</v>
      </c>
      <c r="B2423" t="s">
        <v>871</v>
      </c>
      <c r="C2423">
        <v>41.05</v>
      </c>
      <c r="D2423">
        <v>0</v>
      </c>
      <c r="E2423">
        <v>0</v>
      </c>
      <c r="F2423">
        <v>0</v>
      </c>
      <c r="G2423">
        <v>0</v>
      </c>
      <c r="H2423">
        <v>65.34</v>
      </c>
      <c r="I2423" t="s">
        <v>15979</v>
      </c>
      <c r="J2423" t="s">
        <v>200</v>
      </c>
      <c r="K2423">
        <v>0</v>
      </c>
      <c r="L2423" s="83">
        <v>43215</v>
      </c>
      <c r="M2423">
        <v>0</v>
      </c>
      <c r="N2423">
        <v>524660107</v>
      </c>
      <c r="O2423">
        <v>2510682</v>
      </c>
    </row>
    <row r="2424" spans="1:15" x14ac:dyDescent="0.2">
      <c r="A2424" t="s">
        <v>16200</v>
      </c>
      <c r="B2424" t="s">
        <v>1556</v>
      </c>
      <c r="C2424">
        <v>39.125</v>
      </c>
      <c r="D2424">
        <v>0</v>
      </c>
      <c r="E2424">
        <v>0</v>
      </c>
      <c r="F2424">
        <v>0</v>
      </c>
      <c r="G2424">
        <v>0</v>
      </c>
      <c r="H2424" s="45">
        <v>3048.9</v>
      </c>
      <c r="I2424" t="s">
        <v>15989</v>
      </c>
      <c r="J2424" t="s">
        <v>190</v>
      </c>
      <c r="K2424">
        <v>0</v>
      </c>
      <c r="L2424" s="83">
        <v>43215</v>
      </c>
      <c r="M2424">
        <v>0</v>
      </c>
      <c r="N2424">
        <v>574599106</v>
      </c>
      <c r="O2424">
        <v>2570200</v>
      </c>
    </row>
    <row r="2425" spans="1:15" x14ac:dyDescent="0.2">
      <c r="A2425" t="s">
        <v>16201</v>
      </c>
      <c r="B2425" t="s">
        <v>5123</v>
      </c>
      <c r="C2425" s="45">
        <v>1146.8</v>
      </c>
      <c r="D2425">
        <v>0</v>
      </c>
      <c r="E2425">
        <v>0</v>
      </c>
      <c r="F2425">
        <v>0</v>
      </c>
      <c r="G2425">
        <v>0</v>
      </c>
      <c r="H2425">
        <v>511.86</v>
      </c>
      <c r="I2425" t="s">
        <v>15989</v>
      </c>
      <c r="J2425" t="s">
        <v>186</v>
      </c>
      <c r="K2425">
        <v>0</v>
      </c>
      <c r="L2425" s="83">
        <v>43215</v>
      </c>
      <c r="M2425">
        <v>0</v>
      </c>
      <c r="N2425">
        <v>570535104</v>
      </c>
      <c r="O2425">
        <v>2566436</v>
      </c>
    </row>
    <row r="2426" spans="1:15" x14ac:dyDescent="0.2">
      <c r="A2426" t="s">
        <v>16202</v>
      </c>
      <c r="B2426" t="s">
        <v>441</v>
      </c>
      <c r="C2426">
        <v>49.6</v>
      </c>
      <c r="D2426">
        <v>0</v>
      </c>
      <c r="E2426">
        <v>0</v>
      </c>
      <c r="F2426">
        <v>0</v>
      </c>
      <c r="G2426">
        <v>0</v>
      </c>
      <c r="H2426" s="45">
        <v>17623.84</v>
      </c>
      <c r="I2426" t="s">
        <v>15989</v>
      </c>
      <c r="J2426" t="s">
        <v>190</v>
      </c>
      <c r="K2426">
        <v>0</v>
      </c>
      <c r="L2426" s="83">
        <v>43215</v>
      </c>
      <c r="M2426">
        <v>0</v>
      </c>
      <c r="N2426">
        <v>589378108</v>
      </c>
      <c r="O2426">
        <v>2144047</v>
      </c>
    </row>
    <row r="2427" spans="1:15" x14ac:dyDescent="0.2">
      <c r="A2427" t="s">
        <v>16203</v>
      </c>
      <c r="B2427" t="s">
        <v>549</v>
      </c>
      <c r="C2427">
        <v>54.49</v>
      </c>
      <c r="D2427">
        <v>0</v>
      </c>
      <c r="E2427">
        <v>0</v>
      </c>
      <c r="F2427">
        <v>0</v>
      </c>
      <c r="G2427">
        <v>0</v>
      </c>
      <c r="H2427" s="45">
        <v>1049.3599999999999</v>
      </c>
      <c r="I2427" t="s">
        <v>15979</v>
      </c>
      <c r="J2427" t="s">
        <v>164</v>
      </c>
      <c r="K2427">
        <v>0</v>
      </c>
      <c r="L2427" s="83">
        <v>43215</v>
      </c>
      <c r="M2427">
        <v>0</v>
      </c>
      <c r="N2427" t="s">
        <v>550</v>
      </c>
      <c r="O2427">
        <v>2573760</v>
      </c>
    </row>
    <row r="2428" spans="1:15" x14ac:dyDescent="0.2">
      <c r="A2428" t="s">
        <v>16204</v>
      </c>
      <c r="B2428" t="s">
        <v>2092</v>
      </c>
      <c r="C2428">
        <v>26.61</v>
      </c>
      <c r="D2428">
        <v>0</v>
      </c>
      <c r="E2428">
        <v>0</v>
      </c>
      <c r="F2428">
        <v>0</v>
      </c>
      <c r="G2428">
        <v>0</v>
      </c>
      <c r="H2428" s="45">
        <v>16605.22</v>
      </c>
      <c r="I2428" t="s">
        <v>15979</v>
      </c>
      <c r="J2428" t="s">
        <v>190</v>
      </c>
      <c r="K2428">
        <v>0</v>
      </c>
      <c r="L2428" s="83">
        <v>43215</v>
      </c>
      <c r="M2428">
        <v>0</v>
      </c>
      <c r="N2428" t="s">
        <v>177</v>
      </c>
      <c r="O2428" t="s">
        <v>2178</v>
      </c>
    </row>
    <row r="2429" spans="1:15" x14ac:dyDescent="0.2">
      <c r="A2429" t="s">
        <v>16205</v>
      </c>
      <c r="B2429" t="s">
        <v>1780</v>
      </c>
      <c r="C2429">
        <v>70.83</v>
      </c>
      <c r="D2429">
        <v>0</v>
      </c>
      <c r="E2429">
        <v>0</v>
      </c>
      <c r="F2429">
        <v>0</v>
      </c>
      <c r="G2429">
        <v>0</v>
      </c>
      <c r="H2429" s="45">
        <v>1889.5</v>
      </c>
      <c r="I2429" t="s">
        <v>15979</v>
      </c>
      <c r="J2429" t="s">
        <v>235</v>
      </c>
      <c r="K2429">
        <v>0</v>
      </c>
      <c r="L2429" s="83">
        <v>43215</v>
      </c>
      <c r="M2429">
        <v>0</v>
      </c>
      <c r="N2429" t="s">
        <v>1928</v>
      </c>
      <c r="O2429">
        <v>2616870</v>
      </c>
    </row>
    <row r="2430" spans="1:15" x14ac:dyDescent="0.2">
      <c r="A2430" t="s">
        <v>16206</v>
      </c>
      <c r="B2430" t="s">
        <v>1341</v>
      </c>
      <c r="C2430">
        <v>142.52000000000001</v>
      </c>
      <c r="D2430">
        <v>0</v>
      </c>
      <c r="E2430">
        <v>0</v>
      </c>
      <c r="F2430">
        <v>0</v>
      </c>
      <c r="G2430">
        <v>0</v>
      </c>
      <c r="H2430" s="45">
        <v>10784.97</v>
      </c>
      <c r="I2430" t="s">
        <v>15979</v>
      </c>
      <c r="J2430" t="s">
        <v>190</v>
      </c>
      <c r="K2430">
        <v>0</v>
      </c>
      <c r="L2430" s="83">
        <v>43215</v>
      </c>
      <c r="M2430">
        <v>0</v>
      </c>
      <c r="N2430">
        <v>679580100</v>
      </c>
      <c r="O2430">
        <v>2656423</v>
      </c>
    </row>
    <row r="2431" spans="1:15" x14ac:dyDescent="0.2">
      <c r="A2431" t="s">
        <v>16207</v>
      </c>
      <c r="B2431" t="s">
        <v>436</v>
      </c>
      <c r="C2431">
        <v>66.44</v>
      </c>
      <c r="D2431">
        <v>0</v>
      </c>
      <c r="E2431">
        <v>0</v>
      </c>
      <c r="F2431">
        <v>0</v>
      </c>
      <c r="G2431">
        <v>0</v>
      </c>
      <c r="H2431" s="45">
        <v>-11382.69</v>
      </c>
      <c r="I2431" t="s">
        <v>15979</v>
      </c>
      <c r="J2431" t="s">
        <v>164</v>
      </c>
      <c r="K2431">
        <v>0</v>
      </c>
      <c r="L2431" s="83">
        <v>43215</v>
      </c>
      <c r="M2431">
        <v>0</v>
      </c>
      <c r="N2431">
        <v>671044105</v>
      </c>
      <c r="O2431">
        <v>2111579</v>
      </c>
    </row>
    <row r="2432" spans="1:15" x14ac:dyDescent="0.2">
      <c r="A2432" t="s">
        <v>16208</v>
      </c>
      <c r="B2432" t="s">
        <v>4664</v>
      </c>
      <c r="C2432">
        <v>71.67</v>
      </c>
      <c r="D2432">
        <v>0</v>
      </c>
      <c r="E2432">
        <v>0</v>
      </c>
      <c r="F2432">
        <v>0</v>
      </c>
      <c r="G2432">
        <v>0</v>
      </c>
      <c r="H2432" s="45">
        <v>8685.93</v>
      </c>
      <c r="I2432" t="s">
        <v>15979</v>
      </c>
      <c r="J2432" t="s">
        <v>190</v>
      </c>
      <c r="K2432">
        <v>0</v>
      </c>
      <c r="L2432" s="83">
        <v>43215</v>
      </c>
      <c r="M2432">
        <v>0</v>
      </c>
      <c r="N2432">
        <v>688239201</v>
      </c>
      <c r="O2432">
        <v>2663520</v>
      </c>
    </row>
    <row r="2433" spans="1:15" x14ac:dyDescent="0.2">
      <c r="A2433" t="s">
        <v>16209</v>
      </c>
      <c r="B2433" t="s">
        <v>725</v>
      </c>
      <c r="C2433">
        <v>63.15</v>
      </c>
      <c r="D2433">
        <v>0</v>
      </c>
      <c r="E2433">
        <v>0</v>
      </c>
      <c r="F2433">
        <v>0</v>
      </c>
      <c r="G2433">
        <v>0</v>
      </c>
      <c r="H2433" s="45">
        <v>-57059.83</v>
      </c>
      <c r="I2433" t="s">
        <v>15979</v>
      </c>
      <c r="J2433" t="s">
        <v>190</v>
      </c>
      <c r="K2433">
        <v>0</v>
      </c>
      <c r="L2433" s="83">
        <v>43215</v>
      </c>
      <c r="M2433">
        <v>0</v>
      </c>
      <c r="N2433">
        <v>703343103</v>
      </c>
      <c r="O2433">
        <v>2673154</v>
      </c>
    </row>
    <row r="2434" spans="1:15" x14ac:dyDescent="0.2">
      <c r="A2434" t="s">
        <v>16210</v>
      </c>
      <c r="B2434" t="s">
        <v>10982</v>
      </c>
      <c r="C2434">
        <v>32.049999999999997</v>
      </c>
      <c r="D2434">
        <v>0</v>
      </c>
      <c r="E2434">
        <v>0</v>
      </c>
      <c r="F2434">
        <v>0</v>
      </c>
      <c r="G2434">
        <v>0</v>
      </c>
      <c r="H2434" s="45">
        <v>-48280.29</v>
      </c>
      <c r="I2434" t="s">
        <v>15979</v>
      </c>
      <c r="J2434" t="s">
        <v>200</v>
      </c>
      <c r="K2434">
        <v>0</v>
      </c>
      <c r="L2434" s="83">
        <v>43215</v>
      </c>
      <c r="M2434">
        <v>0</v>
      </c>
      <c r="N2434">
        <v>707569109</v>
      </c>
      <c r="O2434">
        <v>2682105</v>
      </c>
    </row>
    <row r="2435" spans="1:15" x14ac:dyDescent="0.2">
      <c r="A2435" t="s">
        <v>16211</v>
      </c>
      <c r="B2435" t="s">
        <v>1016</v>
      </c>
      <c r="C2435">
        <v>71.075000000000003</v>
      </c>
      <c r="D2435">
        <v>0</v>
      </c>
      <c r="E2435">
        <v>0</v>
      </c>
      <c r="F2435">
        <v>0</v>
      </c>
      <c r="G2435">
        <v>0</v>
      </c>
      <c r="H2435" s="45">
        <v>6054.76</v>
      </c>
      <c r="I2435" t="s">
        <v>15979</v>
      </c>
      <c r="J2435" t="s">
        <v>164</v>
      </c>
      <c r="K2435">
        <v>0</v>
      </c>
      <c r="L2435" s="83">
        <v>43215</v>
      </c>
      <c r="M2435">
        <v>0</v>
      </c>
      <c r="N2435">
        <v>739276103</v>
      </c>
      <c r="O2435">
        <v>2133045</v>
      </c>
    </row>
    <row r="2436" spans="1:15" x14ac:dyDescent="0.2">
      <c r="A2436" t="s">
        <v>16212</v>
      </c>
      <c r="B2436" t="s">
        <v>1027</v>
      </c>
      <c r="C2436">
        <v>122.3</v>
      </c>
      <c r="D2436">
        <v>0</v>
      </c>
      <c r="E2436">
        <v>0</v>
      </c>
      <c r="F2436">
        <v>0</v>
      </c>
      <c r="G2436">
        <v>0</v>
      </c>
      <c r="H2436" s="45">
        <v>-4720.1499999999996</v>
      </c>
      <c r="I2436" t="s">
        <v>15979</v>
      </c>
      <c r="J2436" t="s">
        <v>190</v>
      </c>
      <c r="K2436">
        <v>0</v>
      </c>
      <c r="L2436" s="83">
        <v>43215</v>
      </c>
      <c r="M2436">
        <v>0</v>
      </c>
      <c r="N2436">
        <v>743713109</v>
      </c>
      <c r="O2436" t="s">
        <v>1431</v>
      </c>
    </row>
    <row r="2437" spans="1:15" x14ac:dyDescent="0.2">
      <c r="A2437" t="s">
        <v>16213</v>
      </c>
      <c r="B2437" t="s">
        <v>12268</v>
      </c>
      <c r="C2437">
        <v>18.55</v>
      </c>
      <c r="D2437">
        <v>0</v>
      </c>
      <c r="E2437">
        <v>0</v>
      </c>
      <c r="F2437">
        <v>0</v>
      </c>
      <c r="G2437">
        <v>0</v>
      </c>
      <c r="H2437" s="45">
        <v>7706.65</v>
      </c>
      <c r="I2437" t="s">
        <v>15979</v>
      </c>
      <c r="J2437" t="s">
        <v>186</v>
      </c>
      <c r="K2437">
        <v>0</v>
      </c>
      <c r="L2437" s="83">
        <v>43215</v>
      </c>
      <c r="M2437">
        <v>0</v>
      </c>
      <c r="N2437">
        <v>750236101</v>
      </c>
      <c r="O2437">
        <v>2173911</v>
      </c>
    </row>
    <row r="2438" spans="1:15" x14ac:dyDescent="0.2">
      <c r="A2438" t="s">
        <v>16214</v>
      </c>
      <c r="B2438" t="s">
        <v>4178</v>
      </c>
      <c r="C2438">
        <v>94.39</v>
      </c>
      <c r="D2438">
        <v>0</v>
      </c>
      <c r="E2438">
        <v>0</v>
      </c>
      <c r="F2438">
        <v>0</v>
      </c>
      <c r="G2438">
        <v>0</v>
      </c>
      <c r="H2438" s="45">
        <v>2687.94</v>
      </c>
      <c r="I2438" t="s">
        <v>15979</v>
      </c>
      <c r="J2438" t="s">
        <v>169</v>
      </c>
      <c r="K2438">
        <v>0</v>
      </c>
      <c r="L2438" s="83">
        <v>43215</v>
      </c>
      <c r="M2438">
        <v>0</v>
      </c>
      <c r="N2438">
        <v>761152107</v>
      </c>
      <c r="O2438">
        <v>2732903</v>
      </c>
    </row>
    <row r="2439" spans="1:15" x14ac:dyDescent="0.2">
      <c r="A2439" t="s">
        <v>16215</v>
      </c>
      <c r="B2439" t="s">
        <v>2463</v>
      </c>
      <c r="C2439">
        <v>122.38</v>
      </c>
      <c r="D2439">
        <v>0</v>
      </c>
      <c r="E2439">
        <v>0</v>
      </c>
      <c r="F2439">
        <v>0</v>
      </c>
      <c r="G2439">
        <v>0</v>
      </c>
      <c r="H2439" s="45">
        <v>-8819.76</v>
      </c>
      <c r="I2439" t="s">
        <v>15979</v>
      </c>
      <c r="J2439" t="s">
        <v>164</v>
      </c>
      <c r="K2439">
        <v>0</v>
      </c>
      <c r="L2439" s="83">
        <v>43215</v>
      </c>
      <c r="M2439">
        <v>0</v>
      </c>
      <c r="N2439">
        <v>775133101</v>
      </c>
      <c r="O2439">
        <v>2746700</v>
      </c>
    </row>
    <row r="2440" spans="1:15" x14ac:dyDescent="0.2">
      <c r="A2440" t="s">
        <v>16216</v>
      </c>
      <c r="B2440" t="s">
        <v>2576</v>
      </c>
      <c r="C2440">
        <v>20.2</v>
      </c>
      <c r="D2440">
        <v>0</v>
      </c>
      <c r="E2440">
        <v>0</v>
      </c>
      <c r="F2440">
        <v>0</v>
      </c>
      <c r="G2440">
        <v>0</v>
      </c>
      <c r="H2440" s="45">
        <v>5582.72</v>
      </c>
      <c r="I2440" t="s">
        <v>15979</v>
      </c>
      <c r="J2440" t="s">
        <v>200</v>
      </c>
      <c r="K2440">
        <v>0</v>
      </c>
      <c r="L2440" s="83">
        <v>43215</v>
      </c>
      <c r="M2440">
        <v>0</v>
      </c>
      <c r="N2440" t="s">
        <v>2659</v>
      </c>
      <c r="O2440">
        <v>2125246</v>
      </c>
    </row>
    <row r="2441" spans="1:15" x14ac:dyDescent="0.2">
      <c r="A2441" t="s">
        <v>16217</v>
      </c>
      <c r="B2441" t="s">
        <v>1835</v>
      </c>
      <c r="C2441">
        <v>42.67</v>
      </c>
      <c r="D2441">
        <v>0</v>
      </c>
      <c r="E2441">
        <v>0</v>
      </c>
      <c r="F2441">
        <v>0</v>
      </c>
      <c r="G2441">
        <v>0</v>
      </c>
      <c r="H2441" s="45">
        <v>11703.6</v>
      </c>
      <c r="I2441" t="s">
        <v>15979</v>
      </c>
      <c r="J2441" t="s">
        <v>190</v>
      </c>
      <c r="K2441">
        <v>0</v>
      </c>
      <c r="L2441" s="83">
        <v>43215</v>
      </c>
      <c r="M2441">
        <v>0</v>
      </c>
      <c r="N2441">
        <v>848577102</v>
      </c>
      <c r="O2441" t="s">
        <v>1945</v>
      </c>
    </row>
    <row r="2442" spans="1:15" x14ac:dyDescent="0.2">
      <c r="A2442" t="s">
        <v>16218</v>
      </c>
      <c r="B2442" t="s">
        <v>12614</v>
      </c>
      <c r="C2442">
        <v>40.020000000000003</v>
      </c>
      <c r="D2442">
        <v>0</v>
      </c>
      <c r="E2442">
        <v>0</v>
      </c>
      <c r="F2442">
        <v>0</v>
      </c>
      <c r="G2442">
        <v>0</v>
      </c>
      <c r="H2442" s="45">
        <v>-8929.0300000000007</v>
      </c>
      <c r="I2442" t="s">
        <v>15979</v>
      </c>
      <c r="J2442" t="s">
        <v>822</v>
      </c>
      <c r="K2442">
        <v>0</v>
      </c>
      <c r="L2442" s="83">
        <v>43215</v>
      </c>
      <c r="M2442">
        <v>0</v>
      </c>
      <c r="N2442" t="s">
        <v>12703</v>
      </c>
      <c r="O2442">
        <v>2545844</v>
      </c>
    </row>
    <row r="2443" spans="1:15" x14ac:dyDescent="0.2">
      <c r="A2443" t="s">
        <v>16219</v>
      </c>
      <c r="B2443" t="s">
        <v>16143</v>
      </c>
      <c r="C2443">
        <v>26.26</v>
      </c>
      <c r="D2443">
        <v>0</v>
      </c>
      <c r="E2443">
        <v>0</v>
      </c>
      <c r="F2443">
        <v>0</v>
      </c>
      <c r="G2443">
        <v>0</v>
      </c>
      <c r="H2443">
        <v>-229.2</v>
      </c>
      <c r="I2443" t="s">
        <v>15979</v>
      </c>
      <c r="J2443" t="s">
        <v>190</v>
      </c>
      <c r="K2443">
        <v>0</v>
      </c>
      <c r="L2443" s="83">
        <v>43215</v>
      </c>
      <c r="M2443">
        <v>0</v>
      </c>
      <c r="N2443" t="s">
        <v>16220</v>
      </c>
      <c r="O2443" t="s">
        <v>16221</v>
      </c>
    </row>
    <row r="2444" spans="1:15" x14ac:dyDescent="0.2">
      <c r="A2444" t="s">
        <v>16222</v>
      </c>
      <c r="B2444" t="s">
        <v>4655</v>
      </c>
      <c r="C2444">
        <v>87.33</v>
      </c>
      <c r="D2444">
        <v>0</v>
      </c>
      <c r="E2444">
        <v>0</v>
      </c>
      <c r="F2444">
        <v>0</v>
      </c>
      <c r="G2444">
        <v>0</v>
      </c>
      <c r="H2444" s="45">
        <v>129683.25</v>
      </c>
      <c r="I2444" t="s">
        <v>15979</v>
      </c>
      <c r="J2444" t="s">
        <v>235</v>
      </c>
      <c r="K2444">
        <v>0</v>
      </c>
      <c r="L2444" s="83">
        <v>43215</v>
      </c>
      <c r="M2444">
        <v>0</v>
      </c>
      <c r="N2444" t="s">
        <v>4811</v>
      </c>
      <c r="O2444" t="s">
        <v>4812</v>
      </c>
    </row>
    <row r="2445" spans="1:15" x14ac:dyDescent="0.2">
      <c r="A2445" t="s">
        <v>16223</v>
      </c>
      <c r="B2445" t="s">
        <v>2680</v>
      </c>
      <c r="C2445">
        <v>52.77</v>
      </c>
      <c r="D2445">
        <v>0</v>
      </c>
      <c r="E2445">
        <v>0</v>
      </c>
      <c r="F2445">
        <v>0</v>
      </c>
      <c r="G2445">
        <v>0</v>
      </c>
      <c r="H2445" s="45">
        <v>40175.74</v>
      </c>
      <c r="I2445" t="s">
        <v>15979</v>
      </c>
      <c r="J2445" t="s">
        <v>164</v>
      </c>
      <c r="K2445">
        <v>0</v>
      </c>
      <c r="L2445" s="83">
        <v>43215</v>
      </c>
      <c r="M2445">
        <v>0</v>
      </c>
      <c r="N2445">
        <v>825690100</v>
      </c>
      <c r="O2445" t="s">
        <v>2794</v>
      </c>
    </row>
    <row r="2446" spans="1:15" x14ac:dyDescent="0.2">
      <c r="A2446" t="s">
        <v>16224</v>
      </c>
      <c r="B2446" t="s">
        <v>570</v>
      </c>
      <c r="C2446">
        <v>147.72</v>
      </c>
      <c r="D2446">
        <v>0</v>
      </c>
      <c r="E2446">
        <v>0</v>
      </c>
      <c r="F2446">
        <v>0</v>
      </c>
      <c r="G2446">
        <v>0</v>
      </c>
      <c r="H2446" s="45">
        <v>-3002.16</v>
      </c>
      <c r="I2446" t="s">
        <v>15979</v>
      </c>
      <c r="J2446" t="s">
        <v>190</v>
      </c>
      <c r="K2446">
        <v>0</v>
      </c>
      <c r="L2446" s="83">
        <v>43215</v>
      </c>
      <c r="M2446">
        <v>0</v>
      </c>
      <c r="N2446">
        <v>907818108</v>
      </c>
      <c r="O2446">
        <v>2914734</v>
      </c>
    </row>
    <row r="2447" spans="1:15" x14ac:dyDescent="0.2">
      <c r="A2447" t="s">
        <v>16225</v>
      </c>
      <c r="B2447" t="s">
        <v>1794</v>
      </c>
      <c r="C2447">
        <v>118.3</v>
      </c>
      <c r="D2447">
        <v>0</v>
      </c>
      <c r="E2447">
        <v>0</v>
      </c>
      <c r="F2447">
        <v>0</v>
      </c>
      <c r="G2447">
        <v>0</v>
      </c>
      <c r="H2447">
        <v>373.51</v>
      </c>
      <c r="I2447" t="s">
        <v>15979</v>
      </c>
      <c r="J2447" t="s">
        <v>164</v>
      </c>
      <c r="K2447">
        <v>0</v>
      </c>
      <c r="L2447" s="83">
        <v>43215</v>
      </c>
      <c r="M2447">
        <v>0</v>
      </c>
      <c r="N2447" s="84">
        <v>9.2343000000000008E+106</v>
      </c>
      <c r="O2447">
        <v>2142922</v>
      </c>
    </row>
    <row r="2448" spans="1:15" x14ac:dyDescent="0.2">
      <c r="A2448" t="s">
        <v>16226</v>
      </c>
      <c r="B2448" t="s">
        <v>241</v>
      </c>
      <c r="C2448">
        <v>71.13</v>
      </c>
      <c r="D2448">
        <v>0</v>
      </c>
      <c r="E2448">
        <v>0</v>
      </c>
      <c r="F2448">
        <v>0</v>
      </c>
      <c r="G2448">
        <v>0</v>
      </c>
      <c r="H2448" s="45">
        <v>-17610.3</v>
      </c>
      <c r="I2448" t="s">
        <v>15979</v>
      </c>
      <c r="J2448" t="s">
        <v>164</v>
      </c>
      <c r="K2448">
        <v>0</v>
      </c>
      <c r="L2448" s="83">
        <v>43215</v>
      </c>
      <c r="M2448">
        <v>0</v>
      </c>
      <c r="N2448">
        <v>958102105</v>
      </c>
      <c r="O2448">
        <v>2954699</v>
      </c>
    </row>
    <row r="2449" spans="1:15" x14ac:dyDescent="0.2">
      <c r="A2449" t="s">
        <v>16227</v>
      </c>
      <c r="B2449" t="s">
        <v>4654</v>
      </c>
      <c r="C2449">
        <v>88.94</v>
      </c>
      <c r="D2449">
        <v>0</v>
      </c>
      <c r="E2449">
        <v>0</v>
      </c>
      <c r="F2449">
        <v>0</v>
      </c>
      <c r="G2449">
        <v>0</v>
      </c>
      <c r="H2449" s="45">
        <v>8392.4699999999993</v>
      </c>
      <c r="I2449" t="s">
        <v>15979</v>
      </c>
      <c r="J2449" t="s">
        <v>169</v>
      </c>
      <c r="K2449">
        <v>0</v>
      </c>
      <c r="L2449" s="83">
        <v>43215</v>
      </c>
      <c r="M2449">
        <v>0</v>
      </c>
      <c r="N2449">
        <v>955306105</v>
      </c>
      <c r="O2449">
        <v>2950482</v>
      </c>
    </row>
    <row r="2450" spans="1:15" x14ac:dyDescent="0.2">
      <c r="A2450" t="s">
        <v>16228</v>
      </c>
      <c r="B2450" t="s">
        <v>2095</v>
      </c>
      <c r="C2450">
        <v>153.29</v>
      </c>
      <c r="D2450">
        <v>0</v>
      </c>
      <c r="E2450">
        <v>0</v>
      </c>
      <c r="F2450">
        <v>0</v>
      </c>
      <c r="G2450">
        <v>0</v>
      </c>
      <c r="H2450" s="45">
        <v>-8587.27</v>
      </c>
      <c r="I2450" t="s">
        <v>15989</v>
      </c>
      <c r="J2450" t="s">
        <v>200</v>
      </c>
      <c r="K2450">
        <v>0</v>
      </c>
      <c r="L2450" s="83">
        <v>43215</v>
      </c>
      <c r="M2450">
        <v>0</v>
      </c>
      <c r="N2450">
        <v>983134107</v>
      </c>
      <c r="O2450">
        <v>2963811</v>
      </c>
    </row>
    <row r="2451" spans="1:15" x14ac:dyDescent="0.2">
      <c r="A2451" t="s">
        <v>16229</v>
      </c>
      <c r="B2451" t="s">
        <v>4173</v>
      </c>
      <c r="C2451">
        <v>31.49</v>
      </c>
      <c r="D2451">
        <v>0</v>
      </c>
      <c r="E2451">
        <v>0</v>
      </c>
      <c r="F2451">
        <v>0</v>
      </c>
      <c r="G2451">
        <v>0</v>
      </c>
      <c r="H2451" s="45">
        <v>52158.31</v>
      </c>
      <c r="I2451" t="s">
        <v>15979</v>
      </c>
      <c r="J2451" t="s">
        <v>188</v>
      </c>
      <c r="K2451">
        <v>0</v>
      </c>
      <c r="L2451" s="83">
        <v>43215</v>
      </c>
      <c r="M2451">
        <v>0</v>
      </c>
      <c r="N2451">
        <v>912909108</v>
      </c>
      <c r="O2451">
        <v>2824770</v>
      </c>
    </row>
    <row r="2452" spans="1:15" x14ac:dyDescent="0.2">
      <c r="A2452" t="s">
        <v>16470</v>
      </c>
      <c r="B2452" t="s">
        <v>16469</v>
      </c>
      <c r="C2452">
        <v>28.99</v>
      </c>
      <c r="D2452">
        <v>0</v>
      </c>
      <c r="E2452">
        <v>0</v>
      </c>
      <c r="F2452">
        <v>0</v>
      </c>
      <c r="G2452">
        <v>0</v>
      </c>
      <c r="H2452" s="45">
        <v>187459.88</v>
      </c>
      <c r="I2452" t="s">
        <v>210</v>
      </c>
      <c r="J2452" t="s">
        <v>190</v>
      </c>
      <c r="K2452">
        <v>0</v>
      </c>
      <c r="L2452" s="83">
        <v>43214</v>
      </c>
      <c r="M2452">
        <v>0</v>
      </c>
      <c r="N2452" t="s">
        <v>177</v>
      </c>
      <c r="O2452" t="s">
        <v>16091</v>
      </c>
    </row>
    <row r="2453" spans="1:15" x14ac:dyDescent="0.2">
      <c r="A2453" t="s">
        <v>16092</v>
      </c>
      <c r="B2453" t="s">
        <v>526</v>
      </c>
      <c r="C2453">
        <v>29.1</v>
      </c>
      <c r="D2453">
        <v>0</v>
      </c>
      <c r="E2453">
        <v>0</v>
      </c>
      <c r="F2453">
        <v>0</v>
      </c>
      <c r="G2453">
        <v>0</v>
      </c>
      <c r="H2453" s="45">
        <v>17602.990000000002</v>
      </c>
      <c r="I2453" t="s">
        <v>15989</v>
      </c>
      <c r="J2453" t="s">
        <v>164</v>
      </c>
      <c r="K2453">
        <v>0</v>
      </c>
      <c r="L2453" s="83">
        <v>43214</v>
      </c>
      <c r="M2453">
        <v>0</v>
      </c>
      <c r="N2453">
        <v>801056102</v>
      </c>
      <c r="O2453" t="s">
        <v>527</v>
      </c>
    </row>
    <row r="2454" spans="1:15" x14ac:dyDescent="0.2">
      <c r="A2454" t="s">
        <v>16093</v>
      </c>
      <c r="B2454" t="s">
        <v>4125</v>
      </c>
      <c r="C2454">
        <v>42.185000000000002</v>
      </c>
      <c r="D2454">
        <v>0</v>
      </c>
      <c r="E2454">
        <v>0</v>
      </c>
      <c r="F2454">
        <v>0</v>
      </c>
      <c r="G2454">
        <v>0</v>
      </c>
      <c r="H2454" s="45">
        <v>-37993.279999999999</v>
      </c>
      <c r="I2454" t="s">
        <v>15989</v>
      </c>
      <c r="J2454" t="s">
        <v>190</v>
      </c>
      <c r="K2454">
        <v>0</v>
      </c>
      <c r="L2454" s="83">
        <v>43214</v>
      </c>
      <c r="M2454">
        <v>0</v>
      </c>
      <c r="N2454" t="s">
        <v>4155</v>
      </c>
      <c r="O2454">
        <v>2325875</v>
      </c>
    </row>
    <row r="2455" spans="1:15" x14ac:dyDescent="0.2">
      <c r="A2455" t="s">
        <v>16094</v>
      </c>
      <c r="B2455" t="s">
        <v>404</v>
      </c>
      <c r="C2455">
        <v>132.25</v>
      </c>
      <c r="D2455">
        <v>0</v>
      </c>
      <c r="E2455">
        <v>0</v>
      </c>
      <c r="F2455">
        <v>0</v>
      </c>
      <c r="G2455">
        <v>0</v>
      </c>
      <c r="H2455" s="45">
        <v>-26780.54</v>
      </c>
      <c r="I2455" t="s">
        <v>15979</v>
      </c>
      <c r="J2455" t="s">
        <v>190</v>
      </c>
      <c r="K2455">
        <v>0</v>
      </c>
      <c r="L2455" s="83">
        <v>43214</v>
      </c>
      <c r="M2455">
        <v>0</v>
      </c>
      <c r="N2455" t="s">
        <v>405</v>
      </c>
      <c r="O2455" t="s">
        <v>406</v>
      </c>
    </row>
    <row r="2456" spans="1:15" x14ac:dyDescent="0.2">
      <c r="A2456" t="s">
        <v>16095</v>
      </c>
      <c r="B2456" t="s">
        <v>587</v>
      </c>
      <c r="C2456">
        <v>63.65</v>
      </c>
      <c r="D2456">
        <v>0</v>
      </c>
      <c r="E2456">
        <v>0</v>
      </c>
      <c r="F2456">
        <v>0</v>
      </c>
      <c r="G2456">
        <v>0</v>
      </c>
      <c r="H2456">
        <v>354.85</v>
      </c>
      <c r="I2456" t="s">
        <v>15989</v>
      </c>
      <c r="J2456" t="s">
        <v>190</v>
      </c>
      <c r="K2456">
        <v>0</v>
      </c>
      <c r="L2456" s="83">
        <v>43214</v>
      </c>
      <c r="M2456">
        <v>0</v>
      </c>
      <c r="N2456">
        <v>11659109</v>
      </c>
      <c r="O2456">
        <v>2012605</v>
      </c>
    </row>
    <row r="2457" spans="1:15" x14ac:dyDescent="0.2">
      <c r="A2457" t="s">
        <v>16096</v>
      </c>
      <c r="B2457" t="s">
        <v>364</v>
      </c>
      <c r="C2457">
        <v>141.74</v>
      </c>
      <c r="D2457">
        <v>0</v>
      </c>
      <c r="E2457">
        <v>0</v>
      </c>
      <c r="F2457">
        <v>0</v>
      </c>
      <c r="G2457">
        <v>0</v>
      </c>
      <c r="H2457" s="45">
        <v>-3503.73</v>
      </c>
      <c r="I2457" t="s">
        <v>15989</v>
      </c>
      <c r="J2457" t="s">
        <v>186</v>
      </c>
      <c r="K2457">
        <v>0</v>
      </c>
      <c r="L2457" s="83">
        <v>43214</v>
      </c>
      <c r="M2457">
        <v>0</v>
      </c>
      <c r="N2457" t="s">
        <v>365</v>
      </c>
      <c r="O2457" t="s">
        <v>366</v>
      </c>
    </row>
    <row r="2458" spans="1:15" x14ac:dyDescent="0.2">
      <c r="A2458" t="s">
        <v>16097</v>
      </c>
      <c r="B2458" t="s">
        <v>602</v>
      </c>
      <c r="C2458">
        <v>59.83</v>
      </c>
      <c r="D2458">
        <v>0</v>
      </c>
      <c r="E2458">
        <v>0</v>
      </c>
      <c r="F2458">
        <v>0</v>
      </c>
      <c r="G2458">
        <v>0</v>
      </c>
      <c r="H2458" s="45">
        <v>6942.04</v>
      </c>
      <c r="I2458" t="s">
        <v>15989</v>
      </c>
      <c r="J2458" t="s">
        <v>186</v>
      </c>
      <c r="K2458">
        <v>0</v>
      </c>
      <c r="L2458" s="83">
        <v>43214</v>
      </c>
      <c r="M2458">
        <v>0</v>
      </c>
      <c r="N2458" t="s">
        <v>603</v>
      </c>
      <c r="O2458">
        <v>2983154</v>
      </c>
    </row>
    <row r="2459" spans="1:15" x14ac:dyDescent="0.2">
      <c r="A2459" t="s">
        <v>16098</v>
      </c>
      <c r="B2459" t="s">
        <v>3044</v>
      </c>
      <c r="C2459">
        <v>18.72</v>
      </c>
      <c r="D2459">
        <v>0</v>
      </c>
      <c r="E2459">
        <v>0</v>
      </c>
      <c r="F2459">
        <v>0</v>
      </c>
      <c r="G2459">
        <v>0</v>
      </c>
      <c r="H2459" s="45">
        <v>8528.32</v>
      </c>
      <c r="I2459" t="s">
        <v>15979</v>
      </c>
      <c r="J2459" t="s">
        <v>182</v>
      </c>
      <c r="K2459">
        <v>0</v>
      </c>
      <c r="L2459" s="83">
        <v>43214</v>
      </c>
      <c r="M2459">
        <v>0</v>
      </c>
      <c r="N2459" t="s">
        <v>3095</v>
      </c>
      <c r="O2459" t="s">
        <v>3096</v>
      </c>
    </row>
    <row r="2460" spans="1:15" x14ac:dyDescent="0.2">
      <c r="A2460" t="s">
        <v>16099</v>
      </c>
      <c r="B2460" t="s">
        <v>315</v>
      </c>
      <c r="C2460">
        <v>105.74</v>
      </c>
      <c r="D2460">
        <v>0</v>
      </c>
      <c r="E2460">
        <v>0</v>
      </c>
      <c r="F2460">
        <v>0</v>
      </c>
      <c r="G2460">
        <v>0</v>
      </c>
      <c r="H2460" s="45">
        <v>17508.09</v>
      </c>
      <c r="I2460" t="s">
        <v>15979</v>
      </c>
      <c r="J2460" t="s">
        <v>164</v>
      </c>
      <c r="K2460">
        <v>0</v>
      </c>
      <c r="L2460" s="83">
        <v>43214</v>
      </c>
      <c r="M2460">
        <v>0</v>
      </c>
      <c r="N2460">
        <v>45327103</v>
      </c>
      <c r="O2460">
        <v>2051868</v>
      </c>
    </row>
    <row r="2461" spans="1:15" x14ac:dyDescent="0.2">
      <c r="A2461" t="s">
        <v>16100</v>
      </c>
      <c r="B2461" t="s">
        <v>334</v>
      </c>
      <c r="C2461">
        <v>36.5</v>
      </c>
      <c r="D2461">
        <v>0</v>
      </c>
      <c r="E2461">
        <v>0</v>
      </c>
      <c r="F2461">
        <v>0</v>
      </c>
      <c r="G2461">
        <v>0</v>
      </c>
      <c r="H2461" s="45">
        <v>-56657.760000000002</v>
      </c>
      <c r="I2461" t="s">
        <v>15979</v>
      </c>
      <c r="J2461" t="s">
        <v>169</v>
      </c>
      <c r="K2461">
        <v>0</v>
      </c>
      <c r="L2461" s="83">
        <v>43214</v>
      </c>
      <c r="M2461">
        <v>0</v>
      </c>
      <c r="N2461">
        <v>639050103</v>
      </c>
      <c r="O2461">
        <v>2771133</v>
      </c>
    </row>
    <row r="2462" spans="1:15" x14ac:dyDescent="0.2">
      <c r="A2462" t="s">
        <v>16101</v>
      </c>
      <c r="B2462" t="s">
        <v>6360</v>
      </c>
      <c r="C2462">
        <v>79.099999999999994</v>
      </c>
      <c r="D2462">
        <v>0</v>
      </c>
      <c r="E2462">
        <v>0</v>
      </c>
      <c r="F2462">
        <v>0</v>
      </c>
      <c r="G2462">
        <v>0</v>
      </c>
      <c r="H2462" s="45">
        <v>-1148.25</v>
      </c>
      <c r="I2462" t="s">
        <v>15979</v>
      </c>
      <c r="J2462" t="s">
        <v>190</v>
      </c>
      <c r="K2462">
        <v>0</v>
      </c>
      <c r="L2462" s="83">
        <v>43214</v>
      </c>
      <c r="M2462">
        <v>0</v>
      </c>
      <c r="N2462">
        <v>109696104</v>
      </c>
      <c r="O2462">
        <v>2691305</v>
      </c>
    </row>
    <row r="2463" spans="1:15" x14ac:dyDescent="0.2">
      <c r="A2463" t="s">
        <v>16102</v>
      </c>
      <c r="B2463" t="s">
        <v>6905</v>
      </c>
      <c r="C2463">
        <v>51.65</v>
      </c>
      <c r="D2463">
        <v>0</v>
      </c>
      <c r="E2463">
        <v>0</v>
      </c>
      <c r="F2463">
        <v>0</v>
      </c>
      <c r="G2463">
        <v>0</v>
      </c>
      <c r="H2463" s="45">
        <v>-83559.38</v>
      </c>
      <c r="I2463" t="s">
        <v>15979</v>
      </c>
      <c r="J2463" t="s">
        <v>169</v>
      </c>
      <c r="K2463">
        <v>0</v>
      </c>
      <c r="L2463" s="83">
        <v>43214</v>
      </c>
      <c r="M2463">
        <v>0</v>
      </c>
      <c r="N2463">
        <v>90672106</v>
      </c>
      <c r="O2463" t="s">
        <v>6922</v>
      </c>
    </row>
    <row r="2464" spans="1:15" x14ac:dyDescent="0.2">
      <c r="A2464" t="s">
        <v>16103</v>
      </c>
      <c r="B2464" t="s">
        <v>597</v>
      </c>
      <c r="C2464">
        <v>19.64</v>
      </c>
      <c r="D2464">
        <v>0</v>
      </c>
      <c r="E2464">
        <v>0</v>
      </c>
      <c r="F2464">
        <v>0</v>
      </c>
      <c r="G2464">
        <v>0</v>
      </c>
      <c r="H2464" s="45">
        <v>-35176.18</v>
      </c>
      <c r="I2464" t="s">
        <v>15979</v>
      </c>
      <c r="J2464" t="s">
        <v>190</v>
      </c>
      <c r="K2464">
        <v>0</v>
      </c>
      <c r="L2464" s="83">
        <v>43214</v>
      </c>
      <c r="M2464">
        <v>0</v>
      </c>
      <c r="N2464">
        <v>109043109</v>
      </c>
      <c r="O2464">
        <v>2156581</v>
      </c>
    </row>
    <row r="2465" spans="1:15" x14ac:dyDescent="0.2">
      <c r="A2465" t="s">
        <v>16104</v>
      </c>
      <c r="B2465" t="s">
        <v>16087</v>
      </c>
      <c r="C2465">
        <v>43.2</v>
      </c>
      <c r="D2465">
        <v>0</v>
      </c>
      <c r="E2465">
        <v>0</v>
      </c>
      <c r="F2465">
        <v>0</v>
      </c>
      <c r="G2465">
        <v>0</v>
      </c>
      <c r="H2465" s="45">
        <v>17991.36</v>
      </c>
      <c r="I2465" t="s">
        <v>15979</v>
      </c>
      <c r="J2465" t="s">
        <v>182</v>
      </c>
      <c r="K2465">
        <v>0</v>
      </c>
      <c r="L2465" s="83">
        <v>43214</v>
      </c>
      <c r="M2465">
        <v>0</v>
      </c>
      <c r="N2465">
        <v>704551100</v>
      </c>
      <c r="O2465" t="s">
        <v>16105</v>
      </c>
    </row>
    <row r="2466" spans="1:15" x14ac:dyDescent="0.2">
      <c r="A2466" t="s">
        <v>16106</v>
      </c>
      <c r="B2466" t="s">
        <v>4245</v>
      </c>
      <c r="C2466">
        <v>49.06</v>
      </c>
      <c r="D2466">
        <v>0</v>
      </c>
      <c r="E2466">
        <v>0</v>
      </c>
      <c r="F2466">
        <v>0</v>
      </c>
      <c r="G2466">
        <v>0</v>
      </c>
      <c r="H2466" s="45">
        <v>-12406.18</v>
      </c>
      <c r="I2466" t="s">
        <v>15979</v>
      </c>
      <c r="J2466" t="s">
        <v>200</v>
      </c>
      <c r="K2466">
        <v>0</v>
      </c>
      <c r="L2466" s="83">
        <v>43214</v>
      </c>
      <c r="M2466">
        <v>0</v>
      </c>
      <c r="N2466">
        <v>163072101</v>
      </c>
      <c r="O2466">
        <v>2192392</v>
      </c>
    </row>
    <row r="2467" spans="1:15" x14ac:dyDescent="0.2">
      <c r="A2467" t="s">
        <v>16107</v>
      </c>
      <c r="B2467" t="s">
        <v>128</v>
      </c>
      <c r="C2467">
        <v>433.66</v>
      </c>
      <c r="D2467">
        <v>0</v>
      </c>
      <c r="E2467">
        <v>0</v>
      </c>
      <c r="F2467">
        <v>0</v>
      </c>
      <c r="G2467">
        <v>0</v>
      </c>
      <c r="H2467" s="45">
        <v>79502.02</v>
      </c>
      <c r="I2467" t="s">
        <v>15979</v>
      </c>
      <c r="J2467" t="s">
        <v>200</v>
      </c>
      <c r="K2467">
        <v>0</v>
      </c>
      <c r="L2467" s="83">
        <v>43214</v>
      </c>
      <c r="M2467">
        <v>0</v>
      </c>
      <c r="N2467">
        <v>169656105</v>
      </c>
      <c r="O2467" t="s">
        <v>818</v>
      </c>
    </row>
    <row r="2468" spans="1:15" x14ac:dyDescent="0.2">
      <c r="A2468" t="s">
        <v>16108</v>
      </c>
      <c r="B2468" t="s">
        <v>9328</v>
      </c>
      <c r="C2468">
        <v>27.56</v>
      </c>
      <c r="D2468">
        <v>0</v>
      </c>
      <c r="E2468">
        <v>0</v>
      </c>
      <c r="F2468">
        <v>0</v>
      </c>
      <c r="G2468">
        <v>0</v>
      </c>
      <c r="H2468" s="45">
        <v>-7324.52</v>
      </c>
      <c r="I2468" t="s">
        <v>15979</v>
      </c>
      <c r="J2468" t="s">
        <v>186</v>
      </c>
      <c r="K2468">
        <v>0</v>
      </c>
      <c r="L2468" s="83">
        <v>43214</v>
      </c>
      <c r="M2468">
        <v>0</v>
      </c>
      <c r="N2468">
        <v>154760409</v>
      </c>
      <c r="O2468">
        <v>2230946</v>
      </c>
    </row>
    <row r="2469" spans="1:15" x14ac:dyDescent="0.2">
      <c r="A2469" t="s">
        <v>16109</v>
      </c>
      <c r="B2469" t="s">
        <v>998</v>
      </c>
      <c r="C2469">
        <v>33.950000000000003</v>
      </c>
      <c r="D2469">
        <v>0</v>
      </c>
      <c r="E2469">
        <v>0</v>
      </c>
      <c r="F2469">
        <v>0</v>
      </c>
      <c r="G2469">
        <v>0</v>
      </c>
      <c r="H2469" s="45">
        <v>18962.04</v>
      </c>
      <c r="I2469" t="s">
        <v>15979</v>
      </c>
      <c r="J2469" t="s">
        <v>190</v>
      </c>
      <c r="K2469">
        <v>0</v>
      </c>
      <c r="L2469" s="83">
        <v>43214</v>
      </c>
      <c r="M2469">
        <v>0</v>
      </c>
      <c r="N2469" t="s">
        <v>1239</v>
      </c>
      <c r="O2469" t="s">
        <v>4276</v>
      </c>
    </row>
    <row r="2470" spans="1:15" x14ac:dyDescent="0.2">
      <c r="A2470" t="s">
        <v>16110</v>
      </c>
      <c r="B2470" t="s">
        <v>1686</v>
      </c>
      <c r="C2470">
        <v>95.21</v>
      </c>
      <c r="D2470">
        <v>0</v>
      </c>
      <c r="E2470">
        <v>0</v>
      </c>
      <c r="F2470">
        <v>0</v>
      </c>
      <c r="G2470">
        <v>0</v>
      </c>
      <c r="H2470" s="45">
        <v>-35030.6</v>
      </c>
      <c r="I2470" t="s">
        <v>15979</v>
      </c>
      <c r="J2470" t="s">
        <v>164</v>
      </c>
      <c r="K2470">
        <v>0</v>
      </c>
      <c r="L2470" s="83">
        <v>43214</v>
      </c>
      <c r="M2470">
        <v>0</v>
      </c>
      <c r="N2470">
        <v>298736109</v>
      </c>
      <c r="O2470">
        <v>2320148</v>
      </c>
    </row>
    <row r="2471" spans="1:15" x14ac:dyDescent="0.2">
      <c r="A2471" t="s">
        <v>16111</v>
      </c>
      <c r="B2471" t="s">
        <v>2704</v>
      </c>
      <c r="C2471">
        <v>68.45</v>
      </c>
      <c r="D2471">
        <v>0</v>
      </c>
      <c r="E2471">
        <v>0</v>
      </c>
      <c r="F2471">
        <v>0</v>
      </c>
      <c r="G2471">
        <v>0</v>
      </c>
      <c r="H2471" s="45">
        <v>-62919.55</v>
      </c>
      <c r="I2471" t="s">
        <v>15979</v>
      </c>
      <c r="J2471" t="s">
        <v>164</v>
      </c>
      <c r="K2471">
        <v>0</v>
      </c>
      <c r="L2471" s="83">
        <v>43214</v>
      </c>
      <c r="M2471">
        <v>0</v>
      </c>
      <c r="N2471">
        <v>311642102</v>
      </c>
      <c r="O2471">
        <v>2106661</v>
      </c>
    </row>
    <row r="2472" spans="1:15" x14ac:dyDescent="0.2">
      <c r="A2472" t="s">
        <v>16112</v>
      </c>
      <c r="B2472" t="s">
        <v>591</v>
      </c>
      <c r="C2472">
        <v>177.08</v>
      </c>
      <c r="D2472">
        <v>0</v>
      </c>
      <c r="E2472">
        <v>0</v>
      </c>
      <c r="F2472">
        <v>0</v>
      </c>
      <c r="G2472">
        <v>0</v>
      </c>
      <c r="H2472" s="45">
        <v>2566.48</v>
      </c>
      <c r="I2472" t="s">
        <v>15979</v>
      </c>
      <c r="J2472" t="s">
        <v>164</v>
      </c>
      <c r="K2472">
        <v>0</v>
      </c>
      <c r="L2472" s="83">
        <v>43214</v>
      </c>
      <c r="M2472">
        <v>0</v>
      </c>
      <c r="N2472">
        <v>315616102</v>
      </c>
      <c r="O2472">
        <v>2427599</v>
      </c>
    </row>
    <row r="2473" spans="1:15" x14ac:dyDescent="0.2">
      <c r="A2473" t="s">
        <v>16113</v>
      </c>
      <c r="B2473" t="s">
        <v>2107</v>
      </c>
      <c r="C2473">
        <v>69.319999999999993</v>
      </c>
      <c r="D2473">
        <v>0</v>
      </c>
      <c r="E2473">
        <v>0</v>
      </c>
      <c r="F2473">
        <v>0</v>
      </c>
      <c r="G2473">
        <v>0</v>
      </c>
      <c r="H2473" s="45">
        <v>15146.49</v>
      </c>
      <c r="I2473" t="s">
        <v>15979</v>
      </c>
      <c r="J2473" t="s">
        <v>188</v>
      </c>
      <c r="K2473">
        <v>0</v>
      </c>
      <c r="L2473" s="83">
        <v>43214</v>
      </c>
      <c r="M2473">
        <v>0</v>
      </c>
      <c r="N2473" t="s">
        <v>2167</v>
      </c>
      <c r="O2473">
        <v>2232685</v>
      </c>
    </row>
    <row r="2474" spans="1:15" x14ac:dyDescent="0.2">
      <c r="A2474" t="s">
        <v>16114</v>
      </c>
      <c r="B2474" t="s">
        <v>1547</v>
      </c>
      <c r="C2474">
        <v>23.9</v>
      </c>
      <c r="D2474">
        <v>0</v>
      </c>
      <c r="E2474">
        <v>0</v>
      </c>
      <c r="F2474">
        <v>0</v>
      </c>
      <c r="G2474">
        <v>0</v>
      </c>
      <c r="H2474" s="45">
        <v>50695.81</v>
      </c>
      <c r="I2474" t="s">
        <v>15979</v>
      </c>
      <c r="J2474" t="s">
        <v>200</v>
      </c>
      <c r="K2474">
        <v>0</v>
      </c>
      <c r="L2474" s="83">
        <v>43214</v>
      </c>
      <c r="M2474">
        <v>0</v>
      </c>
      <c r="N2474">
        <v>382550101</v>
      </c>
      <c r="O2474">
        <v>2378200</v>
      </c>
    </row>
    <row r="2475" spans="1:15" x14ac:dyDescent="0.2">
      <c r="A2475" t="s">
        <v>16115</v>
      </c>
      <c r="B2475" t="s">
        <v>2319</v>
      </c>
      <c r="C2475">
        <v>112.06</v>
      </c>
      <c r="D2475">
        <v>0</v>
      </c>
      <c r="E2475">
        <v>0</v>
      </c>
      <c r="F2475">
        <v>0</v>
      </c>
      <c r="G2475">
        <v>0</v>
      </c>
      <c r="H2475" s="45">
        <v>5052.8500000000004</v>
      </c>
      <c r="I2475" t="s">
        <v>15979</v>
      </c>
      <c r="J2475" t="s">
        <v>188</v>
      </c>
      <c r="K2475">
        <v>0</v>
      </c>
      <c r="L2475" s="83">
        <v>43214</v>
      </c>
      <c r="M2475">
        <v>0</v>
      </c>
      <c r="N2475">
        <v>483007704</v>
      </c>
      <c r="O2475" t="s">
        <v>2365</v>
      </c>
    </row>
    <row r="2476" spans="1:15" x14ac:dyDescent="0.2">
      <c r="A2476" t="s">
        <v>16116</v>
      </c>
      <c r="B2476" t="s">
        <v>3932</v>
      </c>
      <c r="C2476">
        <v>32.979999999999997</v>
      </c>
      <c r="D2476">
        <v>0</v>
      </c>
      <c r="E2476">
        <v>0</v>
      </c>
      <c r="F2476">
        <v>0</v>
      </c>
      <c r="G2476">
        <v>0</v>
      </c>
      <c r="H2476" s="45">
        <v>52162.99</v>
      </c>
      <c r="I2476" t="s">
        <v>15979</v>
      </c>
      <c r="J2476" t="s">
        <v>190</v>
      </c>
      <c r="K2476">
        <v>0</v>
      </c>
      <c r="L2476" s="83">
        <v>43214</v>
      </c>
      <c r="M2476">
        <v>0</v>
      </c>
      <c r="N2476">
        <v>499049104</v>
      </c>
      <c r="O2476" t="s">
        <v>13778</v>
      </c>
    </row>
    <row r="2477" spans="1:15" x14ac:dyDescent="0.2">
      <c r="A2477" t="s">
        <v>16117</v>
      </c>
      <c r="B2477" t="s">
        <v>4241</v>
      </c>
      <c r="C2477">
        <v>46.07</v>
      </c>
      <c r="D2477">
        <v>0</v>
      </c>
      <c r="E2477">
        <v>0</v>
      </c>
      <c r="F2477">
        <v>0</v>
      </c>
      <c r="G2477">
        <v>0</v>
      </c>
      <c r="H2477" s="45">
        <v>-27106.12</v>
      </c>
      <c r="I2477" t="s">
        <v>15979</v>
      </c>
      <c r="J2477" t="s">
        <v>188</v>
      </c>
      <c r="K2477">
        <v>0</v>
      </c>
      <c r="L2477" s="83">
        <v>43214</v>
      </c>
      <c r="M2477">
        <v>0</v>
      </c>
      <c r="N2477" t="s">
        <v>4291</v>
      </c>
      <c r="O2477" t="s">
        <v>4292</v>
      </c>
    </row>
    <row r="2478" spans="1:15" x14ac:dyDescent="0.2">
      <c r="A2478" t="s">
        <v>16118</v>
      </c>
      <c r="B2478" t="s">
        <v>3054</v>
      </c>
      <c r="C2478">
        <v>85.01</v>
      </c>
      <c r="D2478">
        <v>0</v>
      </c>
      <c r="E2478">
        <v>0</v>
      </c>
      <c r="F2478">
        <v>0</v>
      </c>
      <c r="G2478">
        <v>0</v>
      </c>
      <c r="H2478" s="45">
        <v>21824.14</v>
      </c>
      <c r="I2478" t="s">
        <v>15979</v>
      </c>
      <c r="J2478" t="s">
        <v>200</v>
      </c>
      <c r="K2478">
        <v>0</v>
      </c>
      <c r="L2478" s="83">
        <v>43214</v>
      </c>
      <c r="M2478">
        <v>0</v>
      </c>
      <c r="N2478">
        <v>536797103</v>
      </c>
      <c r="O2478">
        <v>2515030</v>
      </c>
    </row>
    <row r="2479" spans="1:15" x14ac:dyDescent="0.2">
      <c r="A2479" t="s">
        <v>16119</v>
      </c>
      <c r="B2479" t="s">
        <v>2307</v>
      </c>
      <c r="C2479">
        <v>172.48</v>
      </c>
      <c r="D2479">
        <v>0</v>
      </c>
      <c r="E2479">
        <v>0</v>
      </c>
      <c r="F2479">
        <v>0</v>
      </c>
      <c r="G2479">
        <v>0</v>
      </c>
      <c r="H2479" s="45">
        <v>-10017.799999999999</v>
      </c>
      <c r="I2479" t="s">
        <v>15979</v>
      </c>
      <c r="J2479" t="s">
        <v>169</v>
      </c>
      <c r="K2479">
        <v>0</v>
      </c>
      <c r="L2479" s="83">
        <v>43214</v>
      </c>
      <c r="M2479">
        <v>0</v>
      </c>
      <c r="N2479" t="s">
        <v>2372</v>
      </c>
      <c r="O2479">
        <v>2586122</v>
      </c>
    </row>
    <row r="2480" spans="1:15" x14ac:dyDescent="0.2">
      <c r="A2480" t="s">
        <v>16120</v>
      </c>
      <c r="B2480" t="s">
        <v>16088</v>
      </c>
      <c r="C2480">
        <v>28.25</v>
      </c>
      <c r="D2480">
        <v>0</v>
      </c>
      <c r="E2480">
        <v>0</v>
      </c>
      <c r="F2480">
        <v>0</v>
      </c>
      <c r="G2480">
        <v>0</v>
      </c>
      <c r="H2480" s="45">
        <v>5335.45</v>
      </c>
      <c r="I2480" t="s">
        <v>15979</v>
      </c>
      <c r="J2480" t="s">
        <v>186</v>
      </c>
      <c r="K2480">
        <v>0</v>
      </c>
      <c r="L2480" s="83">
        <v>43214</v>
      </c>
      <c r="M2480">
        <v>0</v>
      </c>
      <c r="N2480" t="s">
        <v>16121</v>
      </c>
      <c r="O2480" t="s">
        <v>16122</v>
      </c>
    </row>
    <row r="2481" spans="1:15" x14ac:dyDescent="0.2">
      <c r="A2481" t="s">
        <v>16123</v>
      </c>
      <c r="B2481" t="s">
        <v>7632</v>
      </c>
      <c r="C2481">
        <v>108.5</v>
      </c>
      <c r="D2481">
        <v>0</v>
      </c>
      <c r="E2481">
        <v>0</v>
      </c>
      <c r="F2481">
        <v>0</v>
      </c>
      <c r="G2481">
        <v>0</v>
      </c>
      <c r="H2481" s="45">
        <v>16516.36</v>
      </c>
      <c r="I2481" t="s">
        <v>15979</v>
      </c>
      <c r="J2481" t="s">
        <v>190</v>
      </c>
      <c r="K2481">
        <v>0</v>
      </c>
      <c r="L2481" s="83">
        <v>43214</v>
      </c>
      <c r="M2481">
        <v>0</v>
      </c>
      <c r="N2481">
        <v>515098101</v>
      </c>
      <c r="O2481">
        <v>2503994</v>
      </c>
    </row>
    <row r="2482" spans="1:15" x14ac:dyDescent="0.2">
      <c r="A2482" t="s">
        <v>16124</v>
      </c>
      <c r="B2482" t="s">
        <v>4073</v>
      </c>
      <c r="C2482">
        <v>178.81</v>
      </c>
      <c r="D2482">
        <v>0</v>
      </c>
      <c r="E2482">
        <v>0</v>
      </c>
      <c r="F2482">
        <v>0</v>
      </c>
      <c r="G2482">
        <v>0</v>
      </c>
      <c r="H2482" s="45">
        <v>-6829.4</v>
      </c>
      <c r="I2482" t="s">
        <v>15979</v>
      </c>
      <c r="J2482" t="s">
        <v>164</v>
      </c>
      <c r="K2482">
        <v>0</v>
      </c>
      <c r="L2482" s="83">
        <v>43214</v>
      </c>
      <c r="M2482">
        <v>0</v>
      </c>
      <c r="N2482" t="s">
        <v>4110</v>
      </c>
      <c r="O2482" t="s">
        <v>4111</v>
      </c>
    </row>
    <row r="2483" spans="1:15" x14ac:dyDescent="0.2">
      <c r="A2483" t="s">
        <v>16125</v>
      </c>
      <c r="B2483" t="s">
        <v>1015</v>
      </c>
      <c r="C2483">
        <v>69.2</v>
      </c>
      <c r="D2483">
        <v>0</v>
      </c>
      <c r="E2483">
        <v>0</v>
      </c>
      <c r="F2483">
        <v>0</v>
      </c>
      <c r="G2483">
        <v>0</v>
      </c>
      <c r="H2483" s="45">
        <v>-66134.53</v>
      </c>
      <c r="I2483" t="s">
        <v>15979</v>
      </c>
      <c r="J2483" t="s">
        <v>164</v>
      </c>
      <c r="K2483">
        <v>0</v>
      </c>
      <c r="L2483" s="83">
        <v>43214</v>
      </c>
      <c r="M2483">
        <v>0</v>
      </c>
      <c r="N2483" t="s">
        <v>1221</v>
      </c>
      <c r="O2483">
        <v>2688363</v>
      </c>
    </row>
    <row r="2484" spans="1:15" x14ac:dyDescent="0.2">
      <c r="A2484" t="s">
        <v>16126</v>
      </c>
      <c r="B2484" t="s">
        <v>1672</v>
      </c>
      <c r="C2484">
        <v>57.89</v>
      </c>
      <c r="D2484">
        <v>0</v>
      </c>
      <c r="E2484">
        <v>0</v>
      </c>
      <c r="F2484">
        <v>0</v>
      </c>
      <c r="G2484">
        <v>0</v>
      </c>
      <c r="H2484" s="45">
        <v>57954.61</v>
      </c>
      <c r="I2484" t="s">
        <v>15979</v>
      </c>
      <c r="J2484" t="s">
        <v>190</v>
      </c>
      <c r="K2484">
        <v>0</v>
      </c>
      <c r="L2484" s="83">
        <v>43214</v>
      </c>
      <c r="M2484">
        <v>0</v>
      </c>
      <c r="N2484">
        <v>690742101</v>
      </c>
      <c r="O2484" t="s">
        <v>1740</v>
      </c>
    </row>
    <row r="2485" spans="1:15" x14ac:dyDescent="0.2">
      <c r="A2485" t="s">
        <v>16127</v>
      </c>
      <c r="B2485" t="s">
        <v>2007</v>
      </c>
      <c r="C2485">
        <v>27.29</v>
      </c>
      <c r="D2485">
        <v>0</v>
      </c>
      <c r="E2485">
        <v>0</v>
      </c>
      <c r="F2485">
        <v>0</v>
      </c>
      <c r="G2485">
        <v>0</v>
      </c>
      <c r="H2485" s="45">
        <v>-3424.3</v>
      </c>
      <c r="I2485" t="s">
        <v>15979</v>
      </c>
      <c r="J2485" t="s">
        <v>182</v>
      </c>
      <c r="K2485">
        <v>0</v>
      </c>
      <c r="L2485" s="83">
        <v>43214</v>
      </c>
      <c r="M2485">
        <v>0</v>
      </c>
      <c r="N2485">
        <v>675232102</v>
      </c>
      <c r="O2485">
        <v>2655583</v>
      </c>
    </row>
    <row r="2486" spans="1:15" x14ac:dyDescent="0.2">
      <c r="A2486" t="s">
        <v>16128</v>
      </c>
      <c r="B2486" t="s">
        <v>2100</v>
      </c>
      <c r="C2486">
        <v>50.99</v>
      </c>
      <c r="D2486">
        <v>0</v>
      </c>
      <c r="E2486">
        <v>0</v>
      </c>
      <c r="F2486">
        <v>0</v>
      </c>
      <c r="G2486">
        <v>0</v>
      </c>
      <c r="H2486" s="45">
        <v>-8940.5300000000007</v>
      </c>
      <c r="I2486" t="s">
        <v>15979</v>
      </c>
      <c r="J2486" t="s">
        <v>200</v>
      </c>
      <c r="K2486">
        <v>0</v>
      </c>
      <c r="L2486" s="83">
        <v>43214</v>
      </c>
      <c r="M2486">
        <v>0</v>
      </c>
      <c r="N2486" t="s">
        <v>2180</v>
      </c>
      <c r="O2486">
        <v>2943523</v>
      </c>
    </row>
    <row r="2487" spans="1:15" x14ac:dyDescent="0.2">
      <c r="A2487" t="s">
        <v>16129</v>
      </c>
      <c r="B2487" t="s">
        <v>605</v>
      </c>
      <c r="C2487">
        <v>61.79</v>
      </c>
      <c r="D2487">
        <v>0</v>
      </c>
      <c r="E2487">
        <v>0</v>
      </c>
      <c r="F2487">
        <v>0</v>
      </c>
      <c r="G2487">
        <v>0</v>
      </c>
      <c r="H2487" s="45">
        <v>-60809.93</v>
      </c>
      <c r="I2487" t="s">
        <v>15979</v>
      </c>
      <c r="J2487" t="s">
        <v>164</v>
      </c>
      <c r="K2487">
        <v>0</v>
      </c>
      <c r="L2487" s="83">
        <v>43214</v>
      </c>
      <c r="M2487">
        <v>0</v>
      </c>
      <c r="N2487">
        <v>729132100</v>
      </c>
      <c r="O2487">
        <v>2692160</v>
      </c>
    </row>
    <row r="2488" spans="1:15" x14ac:dyDescent="0.2">
      <c r="A2488" t="s">
        <v>16130</v>
      </c>
      <c r="B2488" t="s">
        <v>718</v>
      </c>
      <c r="C2488">
        <v>82.39</v>
      </c>
      <c r="D2488">
        <v>0</v>
      </c>
      <c r="E2488">
        <v>0</v>
      </c>
      <c r="F2488">
        <v>0</v>
      </c>
      <c r="G2488">
        <v>0</v>
      </c>
      <c r="H2488" s="45">
        <v>-1813.95</v>
      </c>
      <c r="I2488" t="s">
        <v>15979</v>
      </c>
      <c r="J2488" t="s">
        <v>164</v>
      </c>
      <c r="K2488">
        <v>0</v>
      </c>
      <c r="L2488" s="83">
        <v>43214</v>
      </c>
      <c r="M2488">
        <v>0</v>
      </c>
      <c r="N2488" t="s">
        <v>719</v>
      </c>
      <c r="O2488" t="s">
        <v>720</v>
      </c>
    </row>
    <row r="2489" spans="1:15" x14ac:dyDescent="0.2">
      <c r="A2489" t="s">
        <v>16131</v>
      </c>
      <c r="B2489" t="s">
        <v>4515</v>
      </c>
      <c r="C2489">
        <v>18.760000000000002</v>
      </c>
      <c r="D2489">
        <v>0</v>
      </c>
      <c r="E2489">
        <v>0</v>
      </c>
      <c r="F2489">
        <v>0</v>
      </c>
      <c r="G2489">
        <v>0</v>
      </c>
      <c r="H2489" s="45">
        <v>41526.699999999997</v>
      </c>
      <c r="I2489" t="s">
        <v>15979</v>
      </c>
      <c r="J2489" t="s">
        <v>182</v>
      </c>
      <c r="K2489">
        <v>0</v>
      </c>
      <c r="L2489" s="83">
        <v>43214</v>
      </c>
      <c r="M2489">
        <v>0</v>
      </c>
      <c r="N2489">
        <v>749660106</v>
      </c>
      <c r="O2489">
        <v>2719456</v>
      </c>
    </row>
    <row r="2490" spans="1:15" x14ac:dyDescent="0.2">
      <c r="A2490" t="s">
        <v>16132</v>
      </c>
      <c r="B2490" t="s">
        <v>6305</v>
      </c>
      <c r="C2490">
        <v>55.5</v>
      </c>
      <c r="D2490">
        <v>0</v>
      </c>
      <c r="E2490">
        <v>0</v>
      </c>
      <c r="F2490">
        <v>0</v>
      </c>
      <c r="G2490">
        <v>0</v>
      </c>
      <c r="H2490" s="45">
        <v>9684.11</v>
      </c>
      <c r="I2490" t="s">
        <v>15979</v>
      </c>
      <c r="J2490" t="s">
        <v>190</v>
      </c>
      <c r="K2490">
        <v>0</v>
      </c>
      <c r="L2490" s="83">
        <v>43214</v>
      </c>
      <c r="M2490">
        <v>0</v>
      </c>
      <c r="N2490">
        <v>775711104</v>
      </c>
      <c r="O2490">
        <v>2747305</v>
      </c>
    </row>
    <row r="2491" spans="1:15" x14ac:dyDescent="0.2">
      <c r="A2491" t="s">
        <v>16133</v>
      </c>
      <c r="B2491" t="s">
        <v>849</v>
      </c>
      <c r="C2491">
        <v>94.9</v>
      </c>
      <c r="D2491">
        <v>0</v>
      </c>
      <c r="E2491">
        <v>0</v>
      </c>
      <c r="F2491">
        <v>0</v>
      </c>
      <c r="G2491">
        <v>0</v>
      </c>
      <c r="H2491" s="45">
        <v>48565.38</v>
      </c>
      <c r="I2491" t="s">
        <v>15979</v>
      </c>
      <c r="J2491" t="s">
        <v>164</v>
      </c>
      <c r="K2491">
        <v>0</v>
      </c>
      <c r="L2491" s="83">
        <v>43214</v>
      </c>
      <c r="M2491">
        <v>0</v>
      </c>
      <c r="N2491">
        <v>826919102</v>
      </c>
      <c r="O2491">
        <v>2568131</v>
      </c>
    </row>
    <row r="2492" spans="1:15" x14ac:dyDescent="0.2">
      <c r="A2492" t="s">
        <v>16134</v>
      </c>
      <c r="B2492" t="s">
        <v>13295</v>
      </c>
      <c r="C2492">
        <v>14.15</v>
      </c>
      <c r="D2492">
        <v>0</v>
      </c>
      <c r="E2492">
        <v>0</v>
      </c>
      <c r="F2492">
        <v>0</v>
      </c>
      <c r="G2492">
        <v>0</v>
      </c>
      <c r="H2492" s="45">
        <v>-18636.080000000002</v>
      </c>
      <c r="I2492" t="s">
        <v>15979</v>
      </c>
      <c r="J2492" t="s">
        <v>200</v>
      </c>
      <c r="K2492">
        <v>0</v>
      </c>
      <c r="L2492" s="83">
        <v>43214</v>
      </c>
      <c r="M2492">
        <v>0</v>
      </c>
      <c r="N2492" t="s">
        <v>13343</v>
      </c>
      <c r="O2492" t="s">
        <v>13344</v>
      </c>
    </row>
    <row r="2493" spans="1:15" x14ac:dyDescent="0.2">
      <c r="A2493" t="s">
        <v>16135</v>
      </c>
      <c r="B2493" t="s">
        <v>2479</v>
      </c>
      <c r="C2493">
        <v>38.03</v>
      </c>
      <c r="D2493">
        <v>0</v>
      </c>
      <c r="E2493">
        <v>0</v>
      </c>
      <c r="F2493">
        <v>0</v>
      </c>
      <c r="G2493">
        <v>0</v>
      </c>
      <c r="H2493" s="45">
        <v>-1363.66</v>
      </c>
      <c r="I2493" t="s">
        <v>15979</v>
      </c>
      <c r="J2493" t="s">
        <v>190</v>
      </c>
      <c r="K2493">
        <v>0</v>
      </c>
      <c r="L2493" s="83">
        <v>43214</v>
      </c>
      <c r="M2493">
        <v>0</v>
      </c>
      <c r="N2493">
        <v>896522109</v>
      </c>
      <c r="O2493">
        <v>2904627</v>
      </c>
    </row>
    <row r="2494" spans="1:15" x14ac:dyDescent="0.2">
      <c r="A2494" t="s">
        <v>16136</v>
      </c>
      <c r="B2494" t="s">
        <v>6047</v>
      </c>
      <c r="C2494">
        <v>36.71</v>
      </c>
      <c r="D2494">
        <v>0</v>
      </c>
      <c r="E2494">
        <v>0</v>
      </c>
      <c r="F2494">
        <v>0</v>
      </c>
      <c r="G2494">
        <v>0</v>
      </c>
      <c r="H2494" s="45">
        <v>-31614.14</v>
      </c>
      <c r="I2494" t="s">
        <v>15979</v>
      </c>
      <c r="J2494" t="s">
        <v>200</v>
      </c>
      <c r="K2494">
        <v>0</v>
      </c>
      <c r="L2494" s="83">
        <v>43214</v>
      </c>
      <c r="M2494">
        <v>0</v>
      </c>
      <c r="N2494">
        <v>899896104</v>
      </c>
      <c r="O2494">
        <v>2872069</v>
      </c>
    </row>
    <row r="2495" spans="1:15" x14ac:dyDescent="0.2">
      <c r="A2495" t="s">
        <v>16137</v>
      </c>
      <c r="B2495" t="s">
        <v>730</v>
      </c>
      <c r="C2495">
        <v>31.91</v>
      </c>
      <c r="D2495">
        <v>0</v>
      </c>
      <c r="E2495">
        <v>0</v>
      </c>
      <c r="F2495">
        <v>0</v>
      </c>
      <c r="G2495">
        <v>0</v>
      </c>
      <c r="H2495" s="45">
        <v>-5160.28</v>
      </c>
      <c r="I2495" t="s">
        <v>15979</v>
      </c>
      <c r="J2495" t="s">
        <v>164</v>
      </c>
      <c r="K2495">
        <v>0</v>
      </c>
      <c r="L2495" s="83">
        <v>43214</v>
      </c>
      <c r="M2495">
        <v>0</v>
      </c>
      <c r="N2495" t="s">
        <v>731</v>
      </c>
      <c r="O2495" t="s">
        <v>732</v>
      </c>
    </row>
    <row r="2496" spans="1:15" x14ac:dyDescent="0.2">
      <c r="A2496" t="s">
        <v>16138</v>
      </c>
      <c r="B2496" t="s">
        <v>10817</v>
      </c>
      <c r="C2496">
        <v>14.48</v>
      </c>
      <c r="D2496">
        <v>0</v>
      </c>
      <c r="E2496">
        <v>0</v>
      </c>
      <c r="F2496">
        <v>0</v>
      </c>
      <c r="G2496">
        <v>0</v>
      </c>
      <c r="H2496" s="45">
        <v>-119072.15</v>
      </c>
      <c r="I2496" t="s">
        <v>15979</v>
      </c>
      <c r="J2496" t="s">
        <v>164</v>
      </c>
      <c r="K2496">
        <v>0</v>
      </c>
      <c r="L2496" s="83">
        <v>43214</v>
      </c>
      <c r="M2496">
        <v>0</v>
      </c>
      <c r="N2496" t="s">
        <v>10853</v>
      </c>
      <c r="O2496" t="s">
        <v>10854</v>
      </c>
    </row>
    <row r="2497" spans="1:15" x14ac:dyDescent="0.2">
      <c r="A2497" t="s">
        <v>16139</v>
      </c>
      <c r="B2497" t="s">
        <v>1551</v>
      </c>
      <c r="C2497">
        <v>30.344999999999999</v>
      </c>
      <c r="D2497">
        <v>0</v>
      </c>
      <c r="E2497">
        <v>0</v>
      </c>
      <c r="F2497">
        <v>0</v>
      </c>
      <c r="G2497">
        <v>0</v>
      </c>
      <c r="H2497" s="45">
        <v>-2063.88</v>
      </c>
      <c r="I2497" t="s">
        <v>15979</v>
      </c>
      <c r="J2497" t="s">
        <v>200</v>
      </c>
      <c r="K2497">
        <v>0</v>
      </c>
      <c r="L2497" s="83">
        <v>43214</v>
      </c>
      <c r="M2497">
        <v>0</v>
      </c>
      <c r="N2497" t="s">
        <v>1648</v>
      </c>
      <c r="O2497" t="s">
        <v>1649</v>
      </c>
    </row>
    <row r="2498" spans="1:15" x14ac:dyDescent="0.2">
      <c r="A2498" t="s">
        <v>16140</v>
      </c>
      <c r="B2498" t="s">
        <v>611</v>
      </c>
      <c r="C2498">
        <v>64.72</v>
      </c>
      <c r="D2498">
        <v>0</v>
      </c>
      <c r="E2498">
        <v>0</v>
      </c>
      <c r="F2498">
        <v>0</v>
      </c>
      <c r="G2498">
        <v>0</v>
      </c>
      <c r="H2498" s="45">
        <v>13307.86</v>
      </c>
      <c r="I2498" t="s">
        <v>15979</v>
      </c>
      <c r="J2498" t="s">
        <v>164</v>
      </c>
      <c r="K2498">
        <v>0</v>
      </c>
      <c r="L2498" s="83">
        <v>43214</v>
      </c>
      <c r="M2498">
        <v>0</v>
      </c>
      <c r="N2498">
        <v>983919101</v>
      </c>
      <c r="O2498">
        <v>2985677</v>
      </c>
    </row>
    <row r="2499" spans="1:15" x14ac:dyDescent="0.2">
      <c r="A2499" t="s">
        <v>16141</v>
      </c>
      <c r="B2499" t="s">
        <v>4657</v>
      </c>
      <c r="C2499">
        <v>36.869999999999997</v>
      </c>
      <c r="D2499">
        <v>0</v>
      </c>
      <c r="E2499">
        <v>0</v>
      </c>
      <c r="F2499">
        <v>0</v>
      </c>
      <c r="G2499">
        <v>0</v>
      </c>
      <c r="H2499" s="45">
        <v>19658.939999999999</v>
      </c>
      <c r="I2499" t="s">
        <v>15979</v>
      </c>
      <c r="J2499" t="s">
        <v>164</v>
      </c>
      <c r="K2499">
        <v>0</v>
      </c>
      <c r="L2499" s="83">
        <v>43214</v>
      </c>
      <c r="M2499">
        <v>0</v>
      </c>
      <c r="N2499" t="s">
        <v>177</v>
      </c>
      <c r="O2499" t="s">
        <v>4829</v>
      </c>
    </row>
    <row r="2500" spans="1:15" x14ac:dyDescent="0.2">
      <c r="A2500" t="s">
        <v>16066</v>
      </c>
      <c r="B2500" t="s">
        <v>1071</v>
      </c>
      <c r="C2500">
        <v>46.024999999999999</v>
      </c>
      <c r="D2500">
        <v>0</v>
      </c>
      <c r="E2500">
        <v>0</v>
      </c>
      <c r="F2500">
        <v>0</v>
      </c>
      <c r="G2500">
        <v>0</v>
      </c>
      <c r="H2500" s="45">
        <v>16036.32</v>
      </c>
      <c r="I2500" t="s">
        <v>15989</v>
      </c>
      <c r="J2500" t="s">
        <v>190</v>
      </c>
      <c r="K2500">
        <v>0</v>
      </c>
      <c r="L2500" s="83">
        <v>43213</v>
      </c>
      <c r="M2500">
        <v>0</v>
      </c>
      <c r="N2500" t="s">
        <v>1413</v>
      </c>
      <c r="O2500">
        <v>2548177</v>
      </c>
    </row>
    <row r="2501" spans="1:15" x14ac:dyDescent="0.2">
      <c r="A2501" t="s">
        <v>16067</v>
      </c>
      <c r="B2501" t="s">
        <v>1004</v>
      </c>
      <c r="C2501">
        <v>68.650000000000006</v>
      </c>
      <c r="D2501">
        <v>0</v>
      </c>
      <c r="E2501">
        <v>0</v>
      </c>
      <c r="F2501">
        <v>0</v>
      </c>
      <c r="G2501">
        <v>0</v>
      </c>
      <c r="H2501" s="45">
        <v>-19704.150000000001</v>
      </c>
      <c r="I2501" t="s">
        <v>15979</v>
      </c>
      <c r="J2501" t="s">
        <v>200</v>
      </c>
      <c r="K2501">
        <v>0</v>
      </c>
      <c r="L2501" s="83">
        <v>43213</v>
      </c>
      <c r="M2501">
        <v>0</v>
      </c>
      <c r="N2501">
        <v>43436104</v>
      </c>
      <c r="O2501">
        <v>2855855</v>
      </c>
    </row>
    <row r="2502" spans="1:15" x14ac:dyDescent="0.2">
      <c r="A2502" t="s">
        <v>16068</v>
      </c>
      <c r="B2502" t="s">
        <v>4172</v>
      </c>
      <c r="C2502">
        <v>28.58</v>
      </c>
      <c r="D2502">
        <v>0</v>
      </c>
      <c r="E2502">
        <v>0</v>
      </c>
      <c r="F2502">
        <v>0</v>
      </c>
      <c r="G2502">
        <v>0</v>
      </c>
      <c r="H2502" s="45">
        <v>-17344.560000000001</v>
      </c>
      <c r="I2502" t="s">
        <v>15979</v>
      </c>
      <c r="J2502" t="s">
        <v>188</v>
      </c>
      <c r="K2502">
        <v>0</v>
      </c>
      <c r="L2502" s="83">
        <v>43213</v>
      </c>
      <c r="M2502">
        <v>0</v>
      </c>
      <c r="N2502" t="s">
        <v>4195</v>
      </c>
      <c r="O2502">
        <v>2526117</v>
      </c>
    </row>
    <row r="2503" spans="1:15" x14ac:dyDescent="0.2">
      <c r="A2503" t="s">
        <v>16069</v>
      </c>
      <c r="B2503" t="s">
        <v>489</v>
      </c>
      <c r="C2503">
        <v>47.87</v>
      </c>
      <c r="D2503">
        <v>0</v>
      </c>
      <c r="E2503">
        <v>0</v>
      </c>
      <c r="F2503">
        <v>0</v>
      </c>
      <c r="G2503">
        <v>0</v>
      </c>
      <c r="H2503" s="45">
        <v>-16632.46</v>
      </c>
      <c r="I2503" t="s">
        <v>15979</v>
      </c>
      <c r="J2503" t="s">
        <v>186</v>
      </c>
      <c r="K2503">
        <v>0</v>
      </c>
      <c r="L2503" s="83">
        <v>43213</v>
      </c>
      <c r="M2503">
        <v>0</v>
      </c>
      <c r="N2503">
        <v>733174700</v>
      </c>
      <c r="O2503" t="s">
        <v>490</v>
      </c>
    </row>
    <row r="2504" spans="1:15" x14ac:dyDescent="0.2">
      <c r="A2504" t="s">
        <v>16070</v>
      </c>
      <c r="B2504" t="s">
        <v>495</v>
      </c>
      <c r="C2504">
        <v>28.79</v>
      </c>
      <c r="D2504">
        <v>0</v>
      </c>
      <c r="E2504">
        <v>0</v>
      </c>
      <c r="F2504">
        <v>0</v>
      </c>
      <c r="G2504">
        <v>0</v>
      </c>
      <c r="H2504" s="45">
        <v>10019.129999999999</v>
      </c>
      <c r="I2504" t="s">
        <v>15979</v>
      </c>
      <c r="J2504" t="s">
        <v>190</v>
      </c>
      <c r="K2504">
        <v>0</v>
      </c>
      <c r="L2504" s="83">
        <v>43213</v>
      </c>
      <c r="M2504">
        <v>0</v>
      </c>
      <c r="N2504" t="s">
        <v>496</v>
      </c>
      <c r="O2504">
        <v>2200853</v>
      </c>
    </row>
    <row r="2505" spans="1:15" x14ac:dyDescent="0.2">
      <c r="A2505" t="s">
        <v>16071</v>
      </c>
      <c r="B2505" t="s">
        <v>500</v>
      </c>
      <c r="C2505">
        <v>59.25</v>
      </c>
      <c r="D2505">
        <v>0</v>
      </c>
      <c r="E2505">
        <v>0</v>
      </c>
      <c r="F2505">
        <v>0</v>
      </c>
      <c r="G2505">
        <v>0</v>
      </c>
      <c r="H2505" s="45">
        <v>6370.76</v>
      </c>
      <c r="I2505" t="s">
        <v>15979</v>
      </c>
      <c r="J2505" t="s">
        <v>186</v>
      </c>
      <c r="K2505">
        <v>0</v>
      </c>
      <c r="L2505" s="83">
        <v>43213</v>
      </c>
      <c r="M2505">
        <v>0</v>
      </c>
      <c r="N2505" t="s">
        <v>501</v>
      </c>
      <c r="O2505" t="s">
        <v>502</v>
      </c>
    </row>
    <row r="2506" spans="1:15" x14ac:dyDescent="0.2">
      <c r="A2506" t="s">
        <v>16072</v>
      </c>
      <c r="B2506" t="s">
        <v>474</v>
      </c>
      <c r="C2506">
        <v>33.630000000000003</v>
      </c>
      <c r="D2506">
        <v>0</v>
      </c>
      <c r="E2506">
        <v>0</v>
      </c>
      <c r="F2506">
        <v>0</v>
      </c>
      <c r="G2506">
        <v>0</v>
      </c>
      <c r="H2506" s="45">
        <v>-17854.490000000002</v>
      </c>
      <c r="I2506" t="s">
        <v>15979</v>
      </c>
      <c r="J2506" t="s">
        <v>164</v>
      </c>
      <c r="K2506">
        <v>0</v>
      </c>
      <c r="L2506" s="83">
        <v>43213</v>
      </c>
      <c r="M2506">
        <v>0</v>
      </c>
      <c r="N2506">
        <v>219350105</v>
      </c>
      <c r="O2506">
        <v>2224701</v>
      </c>
    </row>
    <row r="2507" spans="1:15" x14ac:dyDescent="0.2">
      <c r="A2507" t="s">
        <v>16073</v>
      </c>
      <c r="B2507" t="s">
        <v>326</v>
      </c>
      <c r="C2507">
        <v>45.09</v>
      </c>
      <c r="D2507">
        <v>0</v>
      </c>
      <c r="E2507">
        <v>0</v>
      </c>
      <c r="F2507">
        <v>0</v>
      </c>
      <c r="G2507">
        <v>0</v>
      </c>
      <c r="H2507" s="45">
        <v>-13082.23</v>
      </c>
      <c r="I2507" t="s">
        <v>15979</v>
      </c>
      <c r="J2507" t="s">
        <v>200</v>
      </c>
      <c r="K2507">
        <v>0</v>
      </c>
      <c r="L2507" s="83">
        <v>43213</v>
      </c>
      <c r="M2507">
        <v>0</v>
      </c>
      <c r="N2507">
        <v>412822108</v>
      </c>
      <c r="O2507">
        <v>2411053</v>
      </c>
    </row>
    <row r="2508" spans="1:15" x14ac:dyDescent="0.2">
      <c r="A2508" t="s">
        <v>16074</v>
      </c>
      <c r="B2508" t="s">
        <v>1026</v>
      </c>
      <c r="C2508">
        <v>33.42</v>
      </c>
      <c r="D2508">
        <v>0</v>
      </c>
      <c r="E2508">
        <v>0</v>
      </c>
      <c r="F2508">
        <v>0</v>
      </c>
      <c r="G2508">
        <v>0</v>
      </c>
      <c r="H2508" s="45">
        <v>-62119.4</v>
      </c>
      <c r="I2508" t="s">
        <v>15979</v>
      </c>
      <c r="J2508" t="s">
        <v>164</v>
      </c>
      <c r="K2508">
        <v>0</v>
      </c>
      <c r="L2508" s="83">
        <v>43213</v>
      </c>
      <c r="M2508">
        <v>0</v>
      </c>
      <c r="N2508" t="s">
        <v>1203</v>
      </c>
      <c r="O2508" t="s">
        <v>4434</v>
      </c>
    </row>
    <row r="2509" spans="1:15" x14ac:dyDescent="0.2">
      <c r="A2509" t="s">
        <v>16075</v>
      </c>
      <c r="B2509" t="s">
        <v>3891</v>
      </c>
      <c r="C2509">
        <v>43.81</v>
      </c>
      <c r="D2509">
        <v>0</v>
      </c>
      <c r="E2509">
        <v>0</v>
      </c>
      <c r="F2509">
        <v>0</v>
      </c>
      <c r="G2509">
        <v>0</v>
      </c>
      <c r="H2509" s="45">
        <v>19398.82</v>
      </c>
      <c r="I2509" t="s">
        <v>15979</v>
      </c>
      <c r="J2509" t="s">
        <v>186</v>
      </c>
      <c r="K2509">
        <v>0</v>
      </c>
      <c r="L2509" s="83">
        <v>43213</v>
      </c>
      <c r="M2509">
        <v>0</v>
      </c>
      <c r="N2509" t="s">
        <v>3906</v>
      </c>
      <c r="O2509">
        <v>2817651</v>
      </c>
    </row>
    <row r="2510" spans="1:15" x14ac:dyDescent="0.2">
      <c r="A2510" t="s">
        <v>16076</v>
      </c>
      <c r="B2510" t="s">
        <v>395</v>
      </c>
      <c r="C2510">
        <v>103.55</v>
      </c>
      <c r="D2510">
        <v>0</v>
      </c>
      <c r="E2510">
        <v>0</v>
      </c>
      <c r="F2510">
        <v>0</v>
      </c>
      <c r="G2510">
        <v>0</v>
      </c>
      <c r="H2510" s="45">
        <v>-31817.08</v>
      </c>
      <c r="I2510" t="s">
        <v>15979</v>
      </c>
      <c r="J2510" t="s">
        <v>164</v>
      </c>
      <c r="K2510">
        <v>0</v>
      </c>
      <c r="L2510" s="83">
        <v>43213</v>
      </c>
      <c r="M2510">
        <v>0</v>
      </c>
      <c r="N2510" t="s">
        <v>396</v>
      </c>
      <c r="O2510">
        <v>2404871</v>
      </c>
    </row>
    <row r="2511" spans="1:15" x14ac:dyDescent="0.2">
      <c r="A2511" t="s">
        <v>16077</v>
      </c>
      <c r="B2511" t="s">
        <v>304</v>
      </c>
      <c r="C2511">
        <v>28.13</v>
      </c>
      <c r="D2511">
        <v>0</v>
      </c>
      <c r="E2511">
        <v>0</v>
      </c>
      <c r="F2511">
        <v>0</v>
      </c>
      <c r="G2511">
        <v>0</v>
      </c>
      <c r="H2511" s="45">
        <v>-27978.35</v>
      </c>
      <c r="I2511" t="s">
        <v>15979</v>
      </c>
      <c r="J2511" t="s">
        <v>200</v>
      </c>
      <c r="K2511">
        <v>0</v>
      </c>
      <c r="L2511" s="83">
        <v>43213</v>
      </c>
      <c r="M2511">
        <v>0</v>
      </c>
      <c r="N2511">
        <v>745867101</v>
      </c>
      <c r="O2511">
        <v>2708841</v>
      </c>
    </row>
    <row r="2512" spans="1:15" x14ac:dyDescent="0.2">
      <c r="A2512" t="s">
        <v>16078</v>
      </c>
      <c r="B2512" t="s">
        <v>14553</v>
      </c>
      <c r="C2512">
        <v>19.57</v>
      </c>
      <c r="D2512">
        <v>0</v>
      </c>
      <c r="E2512">
        <v>0</v>
      </c>
      <c r="F2512">
        <v>0</v>
      </c>
      <c r="G2512">
        <v>0</v>
      </c>
      <c r="H2512" s="45">
        <v>79699.91</v>
      </c>
      <c r="I2512" t="s">
        <v>15979</v>
      </c>
      <c r="J2512" t="s">
        <v>186</v>
      </c>
      <c r="K2512">
        <v>0</v>
      </c>
      <c r="L2512" s="83">
        <v>43213</v>
      </c>
      <c r="M2512">
        <v>0</v>
      </c>
      <c r="N2512" t="s">
        <v>14594</v>
      </c>
      <c r="O2512" t="s">
        <v>14595</v>
      </c>
    </row>
    <row r="2513" spans="1:15" x14ac:dyDescent="0.2">
      <c r="A2513" t="s">
        <v>16079</v>
      </c>
      <c r="B2513" t="s">
        <v>2475</v>
      </c>
      <c r="C2513">
        <v>66.22</v>
      </c>
      <c r="D2513">
        <v>0</v>
      </c>
      <c r="E2513">
        <v>0</v>
      </c>
      <c r="F2513">
        <v>0</v>
      </c>
      <c r="G2513">
        <v>0</v>
      </c>
      <c r="H2513" s="45">
        <v>-39677.49</v>
      </c>
      <c r="I2513" t="s">
        <v>15979</v>
      </c>
      <c r="J2513" t="s">
        <v>200</v>
      </c>
      <c r="K2513">
        <v>0</v>
      </c>
      <c r="L2513" s="83">
        <v>43213</v>
      </c>
      <c r="M2513">
        <v>0</v>
      </c>
      <c r="N2513" t="s">
        <v>2555</v>
      </c>
      <c r="O2513" t="s">
        <v>2556</v>
      </c>
    </row>
    <row r="2514" spans="1:15" x14ac:dyDescent="0.2">
      <c r="A2514" t="s">
        <v>16080</v>
      </c>
      <c r="B2514" t="s">
        <v>2572</v>
      </c>
      <c r="C2514">
        <v>25.16</v>
      </c>
      <c r="D2514">
        <v>0</v>
      </c>
      <c r="E2514">
        <v>0</v>
      </c>
      <c r="F2514">
        <v>0</v>
      </c>
      <c r="G2514">
        <v>0</v>
      </c>
      <c r="H2514" s="45">
        <v>-10623.59</v>
      </c>
      <c r="I2514" t="s">
        <v>15979</v>
      </c>
      <c r="J2514" t="s">
        <v>182</v>
      </c>
      <c r="K2514">
        <v>0</v>
      </c>
      <c r="L2514" s="83">
        <v>43213</v>
      </c>
      <c r="M2514">
        <v>0</v>
      </c>
      <c r="N2514" s="84">
        <v>9.0346000000000003E+107</v>
      </c>
      <c r="O2514" t="s">
        <v>2661</v>
      </c>
    </row>
    <row r="2515" spans="1:15" x14ac:dyDescent="0.2">
      <c r="A2515" t="s">
        <v>16081</v>
      </c>
      <c r="B2515" t="s">
        <v>4327</v>
      </c>
      <c r="C2515">
        <v>23.2</v>
      </c>
      <c r="D2515">
        <v>0</v>
      </c>
      <c r="E2515">
        <v>0</v>
      </c>
      <c r="F2515">
        <v>0</v>
      </c>
      <c r="G2515">
        <v>0</v>
      </c>
      <c r="H2515" s="45">
        <v>-6593.29</v>
      </c>
      <c r="I2515" t="s">
        <v>15979</v>
      </c>
      <c r="J2515" t="s">
        <v>186</v>
      </c>
      <c r="K2515">
        <v>0</v>
      </c>
      <c r="L2515" s="83">
        <v>43213</v>
      </c>
      <c r="M2515">
        <v>0</v>
      </c>
      <c r="N2515" t="s">
        <v>4486</v>
      </c>
      <c r="O2515" t="s">
        <v>4487</v>
      </c>
    </row>
    <row r="2516" spans="1:15" x14ac:dyDescent="0.2">
      <c r="A2516" t="s">
        <v>16082</v>
      </c>
      <c r="B2516" t="s">
        <v>10793</v>
      </c>
      <c r="C2516">
        <v>25.93</v>
      </c>
      <c r="D2516">
        <v>0</v>
      </c>
      <c r="E2516">
        <v>0</v>
      </c>
      <c r="F2516">
        <v>0</v>
      </c>
      <c r="G2516">
        <v>0</v>
      </c>
      <c r="H2516" s="45">
        <v>15048.51</v>
      </c>
      <c r="I2516" t="s">
        <v>15979</v>
      </c>
      <c r="J2516" t="s">
        <v>188</v>
      </c>
      <c r="K2516">
        <v>0</v>
      </c>
      <c r="L2516" s="83">
        <v>43213</v>
      </c>
      <c r="M2516">
        <v>0</v>
      </c>
      <c r="N2516">
        <v>878742204</v>
      </c>
      <c r="O2516">
        <v>2124533</v>
      </c>
    </row>
    <row r="2517" spans="1:15" x14ac:dyDescent="0.2">
      <c r="A2517" t="s">
        <v>16083</v>
      </c>
      <c r="B2517" t="s">
        <v>346</v>
      </c>
      <c r="C2517">
        <v>44.25</v>
      </c>
      <c r="D2517">
        <v>0</v>
      </c>
      <c r="E2517">
        <v>0</v>
      </c>
      <c r="F2517">
        <v>0</v>
      </c>
      <c r="G2517">
        <v>0</v>
      </c>
      <c r="H2517" s="45">
        <v>-60823.38</v>
      </c>
      <c r="I2517" t="s">
        <v>15979</v>
      </c>
      <c r="J2517" t="s">
        <v>164</v>
      </c>
      <c r="K2517">
        <v>0</v>
      </c>
      <c r="L2517" s="83">
        <v>43213</v>
      </c>
      <c r="M2517">
        <v>0</v>
      </c>
      <c r="N2517">
        <v>880770102</v>
      </c>
      <c r="O2517">
        <v>2884183</v>
      </c>
    </row>
    <row r="2518" spans="1:15" x14ac:dyDescent="0.2">
      <c r="A2518" t="s">
        <v>16084</v>
      </c>
      <c r="B2518" t="s">
        <v>6307</v>
      </c>
      <c r="C2518">
        <v>103</v>
      </c>
      <c r="D2518">
        <v>0</v>
      </c>
      <c r="E2518">
        <v>0</v>
      </c>
      <c r="F2518">
        <v>0</v>
      </c>
      <c r="G2518">
        <v>0</v>
      </c>
      <c r="H2518" s="45">
        <v>23067.27</v>
      </c>
      <c r="I2518" t="s">
        <v>15979</v>
      </c>
      <c r="J2518" t="s">
        <v>164</v>
      </c>
      <c r="K2518">
        <v>0</v>
      </c>
      <c r="L2518" s="83">
        <v>43213</v>
      </c>
      <c r="M2518">
        <v>0</v>
      </c>
      <c r="N2518">
        <v>882508104</v>
      </c>
      <c r="O2518">
        <v>2885409</v>
      </c>
    </row>
    <row r="2519" spans="1:15" x14ac:dyDescent="0.2">
      <c r="A2519" t="s">
        <v>16085</v>
      </c>
      <c r="B2519" t="s">
        <v>16065</v>
      </c>
      <c r="C2519">
        <v>60.65</v>
      </c>
      <c r="D2519">
        <v>0</v>
      </c>
      <c r="E2519">
        <v>0</v>
      </c>
      <c r="F2519">
        <v>0</v>
      </c>
      <c r="G2519">
        <v>0</v>
      </c>
      <c r="H2519" s="45">
        <v>-123431.81</v>
      </c>
      <c r="I2519" t="s">
        <v>15979</v>
      </c>
      <c r="J2519" t="s">
        <v>190</v>
      </c>
      <c r="K2519">
        <v>0</v>
      </c>
      <c r="L2519" s="83">
        <v>43213</v>
      </c>
      <c r="M2519">
        <v>0</v>
      </c>
      <c r="N2519">
        <v>925815102</v>
      </c>
      <c r="O2519">
        <v>2930774</v>
      </c>
    </row>
    <row r="2520" spans="1:15" x14ac:dyDescent="0.2">
      <c r="A2520" t="s">
        <v>16086</v>
      </c>
      <c r="B2520" t="s">
        <v>2484</v>
      </c>
      <c r="C2520">
        <v>113.22</v>
      </c>
      <c r="D2520">
        <v>0</v>
      </c>
      <c r="E2520">
        <v>0</v>
      </c>
      <c r="F2520">
        <v>0</v>
      </c>
      <c r="G2520">
        <v>0</v>
      </c>
      <c r="H2520" s="45">
        <v>-8773.8700000000008</v>
      </c>
      <c r="I2520" t="s">
        <v>15979</v>
      </c>
      <c r="J2520" t="s">
        <v>190</v>
      </c>
      <c r="K2520">
        <v>0</v>
      </c>
      <c r="L2520" s="83">
        <v>43213</v>
      </c>
      <c r="M2520">
        <v>0</v>
      </c>
      <c r="N2520">
        <v>929740108</v>
      </c>
      <c r="O2520">
        <v>2955733</v>
      </c>
    </row>
    <row r="2521" spans="1:15" x14ac:dyDescent="0.2">
      <c r="A2521" t="s">
        <v>16047</v>
      </c>
      <c r="B2521" t="s">
        <v>466</v>
      </c>
      <c r="C2521">
        <v>81.42</v>
      </c>
      <c r="D2521">
        <v>0</v>
      </c>
      <c r="E2521">
        <v>0</v>
      </c>
      <c r="F2521">
        <v>0</v>
      </c>
      <c r="G2521">
        <v>0</v>
      </c>
      <c r="H2521" s="45">
        <v>29487.07</v>
      </c>
      <c r="I2521" t="s">
        <v>210</v>
      </c>
      <c r="J2521" t="s">
        <v>190</v>
      </c>
      <c r="K2521">
        <v>0</v>
      </c>
      <c r="L2521" s="83">
        <v>43210</v>
      </c>
      <c r="M2521">
        <v>0</v>
      </c>
      <c r="N2521">
        <v>260003108</v>
      </c>
      <c r="O2521">
        <v>2278407</v>
      </c>
    </row>
    <row r="2522" spans="1:15" x14ac:dyDescent="0.2">
      <c r="A2522" t="s">
        <v>11966</v>
      </c>
      <c r="B2522" t="s">
        <v>11967</v>
      </c>
      <c r="C2522">
        <v>37.19</v>
      </c>
      <c r="D2522" s="45">
        <v>6268</v>
      </c>
      <c r="E2522" s="45">
        <v>233106.92</v>
      </c>
      <c r="F2522">
        <v>0.51</v>
      </c>
      <c r="G2522">
        <v>626.79999999999995</v>
      </c>
      <c r="H2522" s="45">
        <v>164334.74</v>
      </c>
      <c r="I2522" t="s">
        <v>210</v>
      </c>
      <c r="J2522" t="s">
        <v>8017</v>
      </c>
      <c r="K2522">
        <v>0</v>
      </c>
      <c r="L2522" s="83">
        <v>43210</v>
      </c>
      <c r="M2522">
        <v>35.29</v>
      </c>
      <c r="N2522" t="s">
        <v>16048</v>
      </c>
      <c r="O2522" t="s">
        <v>16049</v>
      </c>
    </row>
    <row r="2523" spans="1:15" x14ac:dyDescent="0.2">
      <c r="A2523" t="s">
        <v>16050</v>
      </c>
      <c r="B2523" t="s">
        <v>2300</v>
      </c>
      <c r="C2523">
        <v>28.17</v>
      </c>
      <c r="D2523">
        <v>0</v>
      </c>
      <c r="E2523">
        <v>0</v>
      </c>
      <c r="F2523">
        <v>0</v>
      </c>
      <c r="G2523">
        <v>0</v>
      </c>
      <c r="H2523" s="45">
        <v>-7160.27</v>
      </c>
      <c r="I2523" t="s">
        <v>15989</v>
      </c>
      <c r="J2523" t="s">
        <v>164</v>
      </c>
      <c r="K2523">
        <v>0</v>
      </c>
      <c r="L2523" s="83">
        <v>43210</v>
      </c>
      <c r="M2523">
        <v>0</v>
      </c>
      <c r="N2523" t="s">
        <v>2382</v>
      </c>
      <c r="O2523">
        <v>2095703</v>
      </c>
    </row>
    <row r="2524" spans="1:15" x14ac:dyDescent="0.2">
      <c r="A2524" t="s">
        <v>16051</v>
      </c>
      <c r="B2524" t="s">
        <v>1690</v>
      </c>
      <c r="C2524">
        <v>29.21</v>
      </c>
      <c r="D2524">
        <v>0</v>
      </c>
      <c r="E2524">
        <v>0</v>
      </c>
      <c r="F2524">
        <v>0</v>
      </c>
      <c r="G2524">
        <v>0</v>
      </c>
      <c r="H2524" s="45">
        <v>23872.91</v>
      </c>
      <c r="I2524" t="s">
        <v>15989</v>
      </c>
      <c r="J2524" t="s">
        <v>200</v>
      </c>
      <c r="K2524">
        <v>0</v>
      </c>
      <c r="L2524" s="83">
        <v>43210</v>
      </c>
      <c r="M2524">
        <v>0</v>
      </c>
      <c r="N2524">
        <v>830566105</v>
      </c>
      <c r="O2524">
        <v>2428042</v>
      </c>
    </row>
    <row r="2525" spans="1:15" x14ac:dyDescent="0.2">
      <c r="A2525" t="s">
        <v>16052</v>
      </c>
      <c r="B2525" t="s">
        <v>2853</v>
      </c>
      <c r="C2525">
        <v>76.849999999999994</v>
      </c>
      <c r="D2525">
        <v>0</v>
      </c>
      <c r="E2525">
        <v>0</v>
      </c>
      <c r="F2525">
        <v>0</v>
      </c>
      <c r="G2525">
        <v>0</v>
      </c>
      <c r="H2525" s="45">
        <v>23315.89</v>
      </c>
      <c r="I2525" t="s">
        <v>15989</v>
      </c>
      <c r="J2525" t="s">
        <v>190</v>
      </c>
      <c r="K2525">
        <v>0</v>
      </c>
      <c r="L2525" s="83">
        <v>43210</v>
      </c>
      <c r="M2525">
        <v>0</v>
      </c>
      <c r="N2525" t="s">
        <v>2939</v>
      </c>
      <c r="O2525" t="s">
        <v>2940</v>
      </c>
    </row>
    <row r="2526" spans="1:15" x14ac:dyDescent="0.2">
      <c r="A2526" t="s">
        <v>16053</v>
      </c>
      <c r="B2526" t="s">
        <v>300</v>
      </c>
      <c r="C2526">
        <v>232.51</v>
      </c>
      <c r="D2526">
        <v>0</v>
      </c>
      <c r="E2526">
        <v>0</v>
      </c>
      <c r="F2526">
        <v>0</v>
      </c>
      <c r="G2526">
        <v>0</v>
      </c>
      <c r="H2526" s="45">
        <v>-13815.26</v>
      </c>
      <c r="I2526" t="s">
        <v>15989</v>
      </c>
      <c r="J2526" t="s">
        <v>164</v>
      </c>
      <c r="K2526">
        <v>0</v>
      </c>
      <c r="L2526" s="83">
        <v>43210</v>
      </c>
      <c r="M2526">
        <v>0</v>
      </c>
      <c r="N2526">
        <v>18581108</v>
      </c>
      <c r="O2526">
        <v>2762030</v>
      </c>
    </row>
    <row r="2527" spans="1:15" x14ac:dyDescent="0.2">
      <c r="A2527" t="s">
        <v>16054</v>
      </c>
      <c r="B2527" t="s">
        <v>476</v>
      </c>
      <c r="C2527">
        <v>341.97</v>
      </c>
      <c r="D2527">
        <v>0</v>
      </c>
      <c r="E2527">
        <v>0</v>
      </c>
      <c r="F2527">
        <v>0</v>
      </c>
      <c r="G2527">
        <v>0</v>
      </c>
      <c r="H2527" s="45">
        <v>10566.4</v>
      </c>
      <c r="I2527" t="s">
        <v>15989</v>
      </c>
      <c r="J2527" t="s">
        <v>190</v>
      </c>
      <c r="K2527">
        <v>0</v>
      </c>
      <c r="L2527" s="83">
        <v>43210</v>
      </c>
      <c r="M2527">
        <v>0</v>
      </c>
      <c r="N2527">
        <v>384802104</v>
      </c>
      <c r="O2527">
        <v>2380863</v>
      </c>
    </row>
    <row r="2528" spans="1:15" x14ac:dyDescent="0.2">
      <c r="A2528" t="s">
        <v>16055</v>
      </c>
      <c r="B2528" t="s">
        <v>1308</v>
      </c>
      <c r="C2528">
        <v>86.26</v>
      </c>
      <c r="D2528">
        <v>0</v>
      </c>
      <c r="E2528">
        <v>0</v>
      </c>
      <c r="F2528">
        <v>0</v>
      </c>
      <c r="G2528">
        <v>0</v>
      </c>
      <c r="H2528" s="45">
        <v>-11787.25</v>
      </c>
      <c r="I2528" t="s">
        <v>15979</v>
      </c>
      <c r="J2528" t="s">
        <v>200</v>
      </c>
      <c r="K2528">
        <v>0</v>
      </c>
      <c r="L2528" s="83">
        <v>43210</v>
      </c>
      <c r="M2528">
        <v>0</v>
      </c>
      <c r="N2528">
        <v>418056107</v>
      </c>
      <c r="O2528">
        <v>2414580</v>
      </c>
    </row>
    <row r="2529" spans="1:15" x14ac:dyDescent="0.2">
      <c r="A2529" t="s">
        <v>16056</v>
      </c>
      <c r="B2529" t="s">
        <v>4125</v>
      </c>
      <c r="C2529">
        <v>42.185000000000002</v>
      </c>
      <c r="D2529">
        <v>0</v>
      </c>
      <c r="E2529">
        <v>0</v>
      </c>
      <c r="F2529">
        <v>0</v>
      </c>
      <c r="G2529">
        <v>0</v>
      </c>
      <c r="H2529" s="45">
        <v>-1569.84</v>
      </c>
      <c r="I2529" t="s">
        <v>15979</v>
      </c>
      <c r="J2529" t="s">
        <v>190</v>
      </c>
      <c r="K2529">
        <v>0</v>
      </c>
      <c r="L2529" s="83">
        <v>43210</v>
      </c>
      <c r="M2529">
        <v>0</v>
      </c>
      <c r="N2529" t="s">
        <v>4155</v>
      </c>
      <c r="O2529">
        <v>2325875</v>
      </c>
    </row>
    <row r="2530" spans="1:15" x14ac:dyDescent="0.2">
      <c r="A2530" t="s">
        <v>16057</v>
      </c>
      <c r="B2530" t="s">
        <v>9243</v>
      </c>
      <c r="C2530">
        <v>20.23</v>
      </c>
      <c r="D2530">
        <v>0</v>
      </c>
      <c r="E2530">
        <v>0</v>
      </c>
      <c r="F2530">
        <v>0</v>
      </c>
      <c r="G2530">
        <v>0</v>
      </c>
      <c r="H2530" s="45">
        <v>3891.23</v>
      </c>
      <c r="I2530" t="s">
        <v>15989</v>
      </c>
      <c r="J2530" t="s">
        <v>186</v>
      </c>
      <c r="K2530">
        <v>0</v>
      </c>
      <c r="L2530" s="83">
        <v>43210</v>
      </c>
      <c r="M2530">
        <v>0</v>
      </c>
      <c r="N2530">
        <v>493267108</v>
      </c>
      <c r="O2530">
        <v>2490911</v>
      </c>
    </row>
    <row r="2531" spans="1:15" x14ac:dyDescent="0.2">
      <c r="A2531" t="s">
        <v>16058</v>
      </c>
      <c r="B2531" t="s">
        <v>1693</v>
      </c>
      <c r="C2531">
        <v>189.28</v>
      </c>
      <c r="D2531">
        <v>0</v>
      </c>
      <c r="E2531">
        <v>0</v>
      </c>
      <c r="F2531">
        <v>0</v>
      </c>
      <c r="G2531">
        <v>0</v>
      </c>
      <c r="H2531" s="45">
        <v>19706.3</v>
      </c>
      <c r="I2531" t="s">
        <v>15979</v>
      </c>
      <c r="J2531" t="s">
        <v>190</v>
      </c>
      <c r="K2531">
        <v>0</v>
      </c>
      <c r="L2531" s="83">
        <v>43210</v>
      </c>
      <c r="M2531">
        <v>0</v>
      </c>
      <c r="N2531">
        <v>526107107</v>
      </c>
      <c r="O2531">
        <v>2442053</v>
      </c>
    </row>
    <row r="2532" spans="1:15" x14ac:dyDescent="0.2">
      <c r="A2532" t="s">
        <v>16059</v>
      </c>
      <c r="B2532" t="s">
        <v>1834</v>
      </c>
      <c r="C2532">
        <v>41.75</v>
      </c>
      <c r="D2532">
        <v>0</v>
      </c>
      <c r="E2532">
        <v>0</v>
      </c>
      <c r="F2532">
        <v>0</v>
      </c>
      <c r="G2532">
        <v>0</v>
      </c>
      <c r="H2532" s="45">
        <v>-13064.63</v>
      </c>
      <c r="I2532" t="s">
        <v>15979</v>
      </c>
      <c r="J2532" t="s">
        <v>190</v>
      </c>
      <c r="K2532">
        <v>0</v>
      </c>
      <c r="L2532" s="83">
        <v>43210</v>
      </c>
      <c r="M2532">
        <v>0</v>
      </c>
      <c r="N2532">
        <v>781846209</v>
      </c>
      <c r="O2532">
        <v>2966876</v>
      </c>
    </row>
    <row r="2533" spans="1:15" x14ac:dyDescent="0.2">
      <c r="A2533" t="s">
        <v>16060</v>
      </c>
      <c r="B2533" t="s">
        <v>526</v>
      </c>
      <c r="C2533">
        <v>29.1</v>
      </c>
      <c r="D2533">
        <v>0</v>
      </c>
      <c r="E2533">
        <v>0</v>
      </c>
      <c r="F2533">
        <v>0</v>
      </c>
      <c r="G2533">
        <v>0</v>
      </c>
      <c r="H2533" s="45">
        <v>71275.59</v>
      </c>
      <c r="I2533" t="s">
        <v>15979</v>
      </c>
      <c r="J2533" t="s">
        <v>164</v>
      </c>
      <c r="K2533">
        <v>0</v>
      </c>
      <c r="L2533" s="83">
        <v>43210</v>
      </c>
      <c r="M2533">
        <v>0</v>
      </c>
      <c r="N2533">
        <v>801056102</v>
      </c>
      <c r="O2533" t="s">
        <v>527</v>
      </c>
    </row>
    <row r="2534" spans="1:15" x14ac:dyDescent="0.2">
      <c r="A2534" t="s">
        <v>16061</v>
      </c>
      <c r="B2534" t="s">
        <v>12179</v>
      </c>
      <c r="C2534">
        <v>72.41</v>
      </c>
      <c r="D2534">
        <v>0</v>
      </c>
      <c r="E2534">
        <v>0</v>
      </c>
      <c r="F2534">
        <v>0</v>
      </c>
      <c r="G2534">
        <v>0</v>
      </c>
      <c r="H2534" s="45">
        <v>-1639.94</v>
      </c>
      <c r="I2534" t="s">
        <v>15989</v>
      </c>
      <c r="J2534" t="s">
        <v>164</v>
      </c>
      <c r="K2534">
        <v>0</v>
      </c>
      <c r="L2534" s="83">
        <v>43210</v>
      </c>
      <c r="M2534">
        <v>0</v>
      </c>
      <c r="N2534" t="s">
        <v>177</v>
      </c>
      <c r="O2534" t="s">
        <v>12258</v>
      </c>
    </row>
    <row r="2535" spans="1:15" x14ac:dyDescent="0.2">
      <c r="A2535" t="s">
        <v>16062</v>
      </c>
      <c r="B2535" t="s">
        <v>2862</v>
      </c>
      <c r="C2535">
        <v>80.599999999999994</v>
      </c>
      <c r="D2535">
        <v>0</v>
      </c>
      <c r="E2535">
        <v>0</v>
      </c>
      <c r="F2535">
        <v>0</v>
      </c>
      <c r="G2535">
        <v>0</v>
      </c>
      <c r="H2535" s="45">
        <v>-21552.66</v>
      </c>
      <c r="I2535" t="s">
        <v>15979</v>
      </c>
      <c r="J2535" t="s">
        <v>190</v>
      </c>
      <c r="K2535">
        <v>0</v>
      </c>
      <c r="L2535" s="83">
        <v>43210</v>
      </c>
      <c r="M2535">
        <v>0</v>
      </c>
      <c r="N2535">
        <v>880345103</v>
      </c>
      <c r="O2535">
        <v>2883641</v>
      </c>
    </row>
    <row r="2536" spans="1:15" x14ac:dyDescent="0.2">
      <c r="A2536" t="s">
        <v>16063</v>
      </c>
      <c r="B2536" t="s">
        <v>6370</v>
      </c>
      <c r="C2536">
        <v>52.25</v>
      </c>
      <c r="D2536">
        <v>0</v>
      </c>
      <c r="E2536">
        <v>0</v>
      </c>
      <c r="F2536">
        <v>0</v>
      </c>
      <c r="G2536">
        <v>0</v>
      </c>
      <c r="H2536" s="45">
        <v>-16934.21</v>
      </c>
      <c r="I2536" t="s">
        <v>15979</v>
      </c>
      <c r="J2536" t="s">
        <v>186</v>
      </c>
      <c r="K2536">
        <v>0</v>
      </c>
      <c r="L2536" s="83">
        <v>43210</v>
      </c>
      <c r="M2536">
        <v>0</v>
      </c>
      <c r="N2536">
        <v>989701107</v>
      </c>
      <c r="O2536">
        <v>2989828</v>
      </c>
    </row>
    <row r="2537" spans="1:15" x14ac:dyDescent="0.2">
      <c r="A2537" t="s">
        <v>16041</v>
      </c>
      <c r="B2537" t="s">
        <v>593</v>
      </c>
      <c r="C2537">
        <v>97.03</v>
      </c>
      <c r="D2537">
        <v>0</v>
      </c>
      <c r="E2537">
        <v>0</v>
      </c>
      <c r="F2537">
        <v>0</v>
      </c>
      <c r="G2537">
        <v>0</v>
      </c>
      <c r="H2537" s="45">
        <v>-2298.44</v>
      </c>
      <c r="I2537" t="s">
        <v>15989</v>
      </c>
      <c r="J2537" t="s">
        <v>164</v>
      </c>
      <c r="K2537">
        <v>0</v>
      </c>
      <c r="L2537" s="83">
        <v>43209</v>
      </c>
      <c r="M2537">
        <v>0</v>
      </c>
      <c r="N2537" t="s">
        <v>594</v>
      </c>
      <c r="O2537" t="s">
        <v>595</v>
      </c>
    </row>
    <row r="2538" spans="1:15" x14ac:dyDescent="0.2">
      <c r="A2538" t="s">
        <v>16042</v>
      </c>
      <c r="B2538" t="s">
        <v>535</v>
      </c>
      <c r="C2538">
        <v>42.51</v>
      </c>
      <c r="D2538">
        <v>0</v>
      </c>
      <c r="E2538">
        <v>0</v>
      </c>
      <c r="F2538">
        <v>0</v>
      </c>
      <c r="G2538">
        <v>0</v>
      </c>
      <c r="H2538" s="45">
        <v>6373.52</v>
      </c>
      <c r="I2538" t="s">
        <v>15979</v>
      </c>
      <c r="J2538" t="s">
        <v>186</v>
      </c>
      <c r="K2538">
        <v>0</v>
      </c>
      <c r="L2538" s="83">
        <v>43209</v>
      </c>
      <c r="M2538">
        <v>0</v>
      </c>
      <c r="N2538">
        <v>174610105</v>
      </c>
      <c r="O2538" t="s">
        <v>536</v>
      </c>
    </row>
    <row r="2539" spans="1:15" x14ac:dyDescent="0.2">
      <c r="A2539" t="s">
        <v>16043</v>
      </c>
      <c r="B2539" t="s">
        <v>1071</v>
      </c>
      <c r="C2539">
        <v>46.024999999999999</v>
      </c>
      <c r="D2539">
        <v>0</v>
      </c>
      <c r="E2539">
        <v>0</v>
      </c>
      <c r="F2539">
        <v>0</v>
      </c>
      <c r="G2539">
        <v>0</v>
      </c>
      <c r="H2539" s="45">
        <v>16146.83</v>
      </c>
      <c r="I2539" t="s">
        <v>15979</v>
      </c>
      <c r="J2539" t="s">
        <v>190</v>
      </c>
      <c r="K2539">
        <v>0</v>
      </c>
      <c r="L2539" s="83">
        <v>43209</v>
      </c>
      <c r="M2539">
        <v>0</v>
      </c>
      <c r="N2539" t="s">
        <v>1413</v>
      </c>
      <c r="O2539">
        <v>2548177</v>
      </c>
    </row>
    <row r="2540" spans="1:15" x14ac:dyDescent="0.2">
      <c r="A2540" t="s">
        <v>16044</v>
      </c>
      <c r="B2540" t="s">
        <v>3935</v>
      </c>
      <c r="C2540">
        <v>63.76</v>
      </c>
      <c r="D2540">
        <v>0</v>
      </c>
      <c r="E2540">
        <v>0</v>
      </c>
      <c r="F2540">
        <v>0</v>
      </c>
      <c r="G2540">
        <v>0</v>
      </c>
      <c r="H2540" s="45">
        <v>3296.32</v>
      </c>
      <c r="I2540" t="s">
        <v>15989</v>
      </c>
      <c r="J2540" t="s">
        <v>186</v>
      </c>
      <c r="K2540">
        <v>0</v>
      </c>
      <c r="L2540" s="83">
        <v>43209</v>
      </c>
      <c r="M2540">
        <v>0</v>
      </c>
      <c r="N2540">
        <v>749607107</v>
      </c>
      <c r="O2540">
        <v>2719070</v>
      </c>
    </row>
    <row r="2541" spans="1:15" x14ac:dyDescent="0.2">
      <c r="A2541" t="s">
        <v>16045</v>
      </c>
      <c r="B2541" t="s">
        <v>6746</v>
      </c>
      <c r="C2541">
        <v>55.15</v>
      </c>
      <c r="D2541">
        <v>0</v>
      </c>
      <c r="E2541">
        <v>0</v>
      </c>
      <c r="F2541">
        <v>0</v>
      </c>
      <c r="G2541">
        <v>0</v>
      </c>
      <c r="H2541" s="45">
        <v>1371.09</v>
      </c>
      <c r="I2541" t="s">
        <v>15979</v>
      </c>
      <c r="J2541" t="s">
        <v>200</v>
      </c>
      <c r="K2541">
        <v>0</v>
      </c>
      <c r="L2541" s="83">
        <v>43209</v>
      </c>
      <c r="M2541">
        <v>0</v>
      </c>
      <c r="N2541">
        <v>556269108</v>
      </c>
      <c r="O2541">
        <v>2553911</v>
      </c>
    </row>
    <row r="2542" spans="1:15" x14ac:dyDescent="0.2">
      <c r="A2542" t="s">
        <v>16046</v>
      </c>
      <c r="B2542" t="s">
        <v>538</v>
      </c>
      <c r="C2542">
        <v>29.2</v>
      </c>
      <c r="D2542">
        <v>0</v>
      </c>
      <c r="E2542">
        <v>0</v>
      </c>
      <c r="F2542">
        <v>0</v>
      </c>
      <c r="G2542">
        <v>0</v>
      </c>
      <c r="H2542" s="45">
        <v>-3094.65</v>
      </c>
      <c r="I2542" t="s">
        <v>15979</v>
      </c>
      <c r="J2542" t="s">
        <v>186</v>
      </c>
      <c r="K2542">
        <v>0</v>
      </c>
      <c r="L2542" s="83">
        <v>43209</v>
      </c>
      <c r="M2542">
        <v>0</v>
      </c>
      <c r="N2542" t="s">
        <v>539</v>
      </c>
      <c r="O2542" t="s">
        <v>540</v>
      </c>
    </row>
    <row r="2543" spans="1:15" x14ac:dyDescent="0.2">
      <c r="A2543" t="s">
        <v>16022</v>
      </c>
      <c r="B2543" t="s">
        <v>11953</v>
      </c>
      <c r="C2543">
        <v>120.83</v>
      </c>
      <c r="D2543" s="45">
        <v>-4448</v>
      </c>
      <c r="E2543" s="45">
        <v>-537451.84</v>
      </c>
      <c r="F2543">
        <v>-1.17</v>
      </c>
      <c r="G2543">
        <v>44.48</v>
      </c>
      <c r="H2543" s="45">
        <v>-4804.99</v>
      </c>
      <c r="I2543" t="s">
        <v>7560</v>
      </c>
      <c r="J2543" t="s">
        <v>186</v>
      </c>
      <c r="K2543">
        <v>0</v>
      </c>
      <c r="L2543" s="83">
        <v>43208</v>
      </c>
      <c r="M2543">
        <v>120.83</v>
      </c>
      <c r="N2543">
        <v>464287432</v>
      </c>
      <c r="O2543">
        <v>2971546</v>
      </c>
    </row>
    <row r="2544" spans="1:15" x14ac:dyDescent="0.2">
      <c r="A2544" t="s">
        <v>16023</v>
      </c>
      <c r="B2544" t="s">
        <v>6512</v>
      </c>
      <c r="C2544">
        <v>79.72</v>
      </c>
      <c r="D2544">
        <v>0</v>
      </c>
      <c r="E2544">
        <v>0</v>
      </c>
      <c r="F2544">
        <v>0</v>
      </c>
      <c r="G2544">
        <v>0</v>
      </c>
      <c r="H2544" s="45">
        <v>-149981.91</v>
      </c>
      <c r="I2544" t="s">
        <v>7560</v>
      </c>
      <c r="J2544" t="s">
        <v>8017</v>
      </c>
      <c r="K2544">
        <v>0</v>
      </c>
      <c r="L2544" s="83">
        <v>43208</v>
      </c>
      <c r="M2544">
        <v>0</v>
      </c>
      <c r="N2544">
        <v>922908553</v>
      </c>
      <c r="O2544" t="s">
        <v>6513</v>
      </c>
    </row>
    <row r="2545" spans="1:15" x14ac:dyDescent="0.2">
      <c r="A2545" t="s">
        <v>16024</v>
      </c>
      <c r="B2545" t="s">
        <v>16025</v>
      </c>
      <c r="C2545">
        <v>54.24</v>
      </c>
      <c r="D2545" s="45">
        <v>-10481</v>
      </c>
      <c r="E2545" s="45">
        <v>-568489.43999999994</v>
      </c>
      <c r="F2545">
        <v>-1.24</v>
      </c>
      <c r="G2545" s="45">
        <v>-6078.98</v>
      </c>
      <c r="H2545" s="45">
        <v>-37819.56</v>
      </c>
      <c r="I2545" t="s">
        <v>7560</v>
      </c>
      <c r="J2545" t="s">
        <v>822</v>
      </c>
      <c r="K2545">
        <v>0</v>
      </c>
      <c r="L2545" s="83">
        <v>43208</v>
      </c>
      <c r="M2545">
        <v>51.07</v>
      </c>
      <c r="N2545" t="s">
        <v>16026</v>
      </c>
      <c r="O2545">
        <v>2371812</v>
      </c>
    </row>
    <row r="2546" spans="1:15" x14ac:dyDescent="0.2">
      <c r="A2546" t="s">
        <v>16027</v>
      </c>
      <c r="B2546" t="s">
        <v>3883</v>
      </c>
      <c r="C2546">
        <v>39.65</v>
      </c>
      <c r="D2546">
        <v>0</v>
      </c>
      <c r="E2546">
        <v>0</v>
      </c>
      <c r="F2546">
        <v>0</v>
      </c>
      <c r="G2546">
        <v>0</v>
      </c>
      <c r="H2546" s="45">
        <v>-12912.39</v>
      </c>
      <c r="I2546" t="s">
        <v>15989</v>
      </c>
      <c r="J2546" t="s">
        <v>190</v>
      </c>
      <c r="K2546">
        <v>0</v>
      </c>
      <c r="L2546" s="83">
        <v>43208</v>
      </c>
      <c r="M2546">
        <v>0</v>
      </c>
      <c r="N2546">
        <v>421906108</v>
      </c>
      <c r="O2546">
        <v>2417619</v>
      </c>
    </row>
    <row r="2547" spans="1:15" x14ac:dyDescent="0.2">
      <c r="A2547" t="s">
        <v>16028</v>
      </c>
      <c r="B2547" t="s">
        <v>300</v>
      </c>
      <c r="C2547">
        <v>232.51</v>
      </c>
      <c r="D2547">
        <v>0</v>
      </c>
      <c r="E2547">
        <v>0</v>
      </c>
      <c r="F2547">
        <v>0</v>
      </c>
      <c r="G2547">
        <v>0</v>
      </c>
      <c r="H2547" s="45">
        <v>2991.72</v>
      </c>
      <c r="I2547" t="s">
        <v>15979</v>
      </c>
      <c r="J2547" t="s">
        <v>164</v>
      </c>
      <c r="K2547">
        <v>0</v>
      </c>
      <c r="L2547" s="83">
        <v>43208</v>
      </c>
      <c r="M2547">
        <v>0</v>
      </c>
      <c r="N2547">
        <v>18581108</v>
      </c>
      <c r="O2547">
        <v>2762030</v>
      </c>
    </row>
    <row r="2548" spans="1:15" x14ac:dyDescent="0.2">
      <c r="A2548" t="s">
        <v>16029</v>
      </c>
      <c r="B2548" t="s">
        <v>649</v>
      </c>
      <c r="C2548">
        <v>16.05</v>
      </c>
      <c r="D2548">
        <v>0</v>
      </c>
      <c r="E2548">
        <v>0</v>
      </c>
      <c r="F2548">
        <v>0</v>
      </c>
      <c r="G2548">
        <v>0</v>
      </c>
      <c r="H2548" s="45">
        <v>3652.78</v>
      </c>
      <c r="I2548" t="s">
        <v>15989</v>
      </c>
      <c r="J2548" t="s">
        <v>164</v>
      </c>
      <c r="K2548">
        <v>0</v>
      </c>
      <c r="L2548" s="83">
        <v>43208</v>
      </c>
      <c r="M2548">
        <v>0</v>
      </c>
      <c r="N2548" t="s">
        <v>650</v>
      </c>
      <c r="O2548">
        <v>2052924</v>
      </c>
    </row>
    <row r="2549" spans="1:15" x14ac:dyDescent="0.2">
      <c r="A2549" t="s">
        <v>16030</v>
      </c>
      <c r="B2549" t="s">
        <v>6080</v>
      </c>
      <c r="C2549">
        <v>82.93</v>
      </c>
      <c r="D2549">
        <v>0</v>
      </c>
      <c r="E2549">
        <v>0</v>
      </c>
      <c r="F2549">
        <v>0</v>
      </c>
      <c r="G2549">
        <v>0</v>
      </c>
      <c r="H2549" s="45">
        <v>6346.82</v>
      </c>
      <c r="I2549" t="s">
        <v>15979</v>
      </c>
      <c r="J2549" t="s">
        <v>190</v>
      </c>
      <c r="K2549">
        <v>0</v>
      </c>
      <c r="L2549" s="83">
        <v>43208</v>
      </c>
      <c r="M2549">
        <v>0</v>
      </c>
      <c r="N2549">
        <v>361448103</v>
      </c>
      <c r="O2549">
        <v>2362128</v>
      </c>
    </row>
    <row r="2550" spans="1:15" x14ac:dyDescent="0.2">
      <c r="A2550" t="s">
        <v>16031</v>
      </c>
      <c r="B2550" t="s">
        <v>2853</v>
      </c>
      <c r="C2550">
        <v>76.849999999999994</v>
      </c>
      <c r="D2550">
        <v>0</v>
      </c>
      <c r="E2550">
        <v>0</v>
      </c>
      <c r="F2550">
        <v>0</v>
      </c>
      <c r="G2550">
        <v>0</v>
      </c>
      <c r="H2550" s="45">
        <v>-5553.45</v>
      </c>
      <c r="I2550" t="s">
        <v>15979</v>
      </c>
      <c r="J2550" t="s">
        <v>190</v>
      </c>
      <c r="K2550">
        <v>0</v>
      </c>
      <c r="L2550" s="83">
        <v>43208</v>
      </c>
      <c r="M2550">
        <v>0</v>
      </c>
      <c r="N2550" t="s">
        <v>2939</v>
      </c>
      <c r="O2550" t="s">
        <v>2940</v>
      </c>
    </row>
    <row r="2551" spans="1:15" x14ac:dyDescent="0.2">
      <c r="A2551" t="s">
        <v>16032</v>
      </c>
      <c r="B2551" t="s">
        <v>7665</v>
      </c>
      <c r="C2551">
        <v>66.25</v>
      </c>
      <c r="D2551">
        <v>0</v>
      </c>
      <c r="E2551">
        <v>0</v>
      </c>
      <c r="F2551">
        <v>0</v>
      </c>
      <c r="G2551">
        <v>0</v>
      </c>
      <c r="H2551" s="45">
        <v>9607.65</v>
      </c>
      <c r="I2551" t="s">
        <v>15979</v>
      </c>
      <c r="J2551" t="s">
        <v>188</v>
      </c>
      <c r="K2551">
        <v>0</v>
      </c>
      <c r="L2551" s="83">
        <v>43208</v>
      </c>
      <c r="M2551">
        <v>0</v>
      </c>
      <c r="N2551">
        <v>670346105</v>
      </c>
      <c r="O2551">
        <v>2651086</v>
      </c>
    </row>
    <row r="2552" spans="1:15" x14ac:dyDescent="0.2">
      <c r="A2552" t="s">
        <v>16033</v>
      </c>
      <c r="B2552" t="s">
        <v>438</v>
      </c>
      <c r="C2552" s="45">
        <v>3058.36</v>
      </c>
      <c r="D2552">
        <v>0</v>
      </c>
      <c r="E2552">
        <v>0</v>
      </c>
      <c r="F2552">
        <v>0</v>
      </c>
      <c r="G2552">
        <v>0</v>
      </c>
      <c r="H2552" s="45">
        <v>4838.76</v>
      </c>
      <c r="I2552" t="s">
        <v>15979</v>
      </c>
      <c r="J2552" t="s">
        <v>200</v>
      </c>
      <c r="K2552">
        <v>0</v>
      </c>
      <c r="L2552" s="83">
        <v>43208</v>
      </c>
      <c r="M2552">
        <v>0</v>
      </c>
      <c r="N2552" t="s">
        <v>439</v>
      </c>
      <c r="O2552">
        <v>2637785</v>
      </c>
    </row>
    <row r="2553" spans="1:15" x14ac:dyDescent="0.2">
      <c r="A2553" t="s">
        <v>16034</v>
      </c>
      <c r="B2553" t="s">
        <v>6189</v>
      </c>
      <c r="C2553">
        <v>18.22</v>
      </c>
      <c r="D2553">
        <v>0</v>
      </c>
      <c r="E2553">
        <v>0</v>
      </c>
      <c r="F2553">
        <v>0</v>
      </c>
      <c r="G2553">
        <v>0</v>
      </c>
      <c r="H2553" s="45">
        <v>1996.77</v>
      </c>
      <c r="I2553" t="s">
        <v>15979</v>
      </c>
      <c r="J2553" t="s">
        <v>186</v>
      </c>
      <c r="K2553">
        <v>0</v>
      </c>
      <c r="L2553" s="83">
        <v>43208</v>
      </c>
      <c r="M2553">
        <v>0</v>
      </c>
      <c r="N2553">
        <v>712704105</v>
      </c>
      <c r="O2553" t="s">
        <v>6239</v>
      </c>
    </row>
    <row r="2554" spans="1:15" x14ac:dyDescent="0.2">
      <c r="A2554" t="s">
        <v>16035</v>
      </c>
      <c r="B2554" t="s">
        <v>1690</v>
      </c>
      <c r="C2554">
        <v>29.21</v>
      </c>
      <c r="D2554">
        <v>0</v>
      </c>
      <c r="E2554">
        <v>0</v>
      </c>
      <c r="F2554">
        <v>0</v>
      </c>
      <c r="G2554">
        <v>0</v>
      </c>
      <c r="H2554" s="45">
        <v>-93763.39</v>
      </c>
      <c r="I2554" t="s">
        <v>15979</v>
      </c>
      <c r="J2554" t="s">
        <v>200</v>
      </c>
      <c r="K2554">
        <v>0</v>
      </c>
      <c r="L2554" s="83">
        <v>43208</v>
      </c>
      <c r="M2554">
        <v>0</v>
      </c>
      <c r="N2554">
        <v>830566105</v>
      </c>
      <c r="O2554">
        <v>2428042</v>
      </c>
    </row>
    <row r="2555" spans="1:15" x14ac:dyDescent="0.2">
      <c r="A2555" t="s">
        <v>16036</v>
      </c>
      <c r="B2555" t="s">
        <v>1333</v>
      </c>
      <c r="C2555">
        <v>169.59</v>
      </c>
      <c r="D2555">
        <v>0</v>
      </c>
      <c r="E2555">
        <v>0</v>
      </c>
      <c r="F2555">
        <v>0</v>
      </c>
      <c r="G2555">
        <v>0</v>
      </c>
      <c r="H2555" s="45">
        <v>-14822.17</v>
      </c>
      <c r="I2555" t="s">
        <v>15979</v>
      </c>
      <c r="J2555" t="s">
        <v>190</v>
      </c>
      <c r="K2555">
        <v>0</v>
      </c>
      <c r="L2555" s="83">
        <v>43208</v>
      </c>
      <c r="M2555">
        <v>0</v>
      </c>
      <c r="N2555">
        <v>833034101</v>
      </c>
      <c r="O2555">
        <v>2818740</v>
      </c>
    </row>
    <row r="2556" spans="1:15" x14ac:dyDescent="0.2">
      <c r="A2556" t="s">
        <v>16037</v>
      </c>
      <c r="B2556" t="s">
        <v>2300</v>
      </c>
      <c r="C2556">
        <v>28.17</v>
      </c>
      <c r="D2556">
        <v>0</v>
      </c>
      <c r="E2556">
        <v>0</v>
      </c>
      <c r="F2556">
        <v>0</v>
      </c>
      <c r="G2556">
        <v>0</v>
      </c>
      <c r="H2556" s="45">
        <v>-31946.69</v>
      </c>
      <c r="I2556" t="s">
        <v>15979</v>
      </c>
      <c r="J2556" t="s">
        <v>164</v>
      </c>
      <c r="K2556">
        <v>0</v>
      </c>
      <c r="L2556" s="83">
        <v>43208</v>
      </c>
      <c r="M2556">
        <v>0</v>
      </c>
      <c r="N2556" t="s">
        <v>2382</v>
      </c>
      <c r="O2556">
        <v>2095703</v>
      </c>
    </row>
    <row r="2557" spans="1:15" x14ac:dyDescent="0.2">
      <c r="A2557" t="s">
        <v>16038</v>
      </c>
      <c r="B2557" t="s">
        <v>574</v>
      </c>
      <c r="C2557">
        <v>81.34</v>
      </c>
      <c r="D2557">
        <v>0</v>
      </c>
      <c r="E2557">
        <v>0</v>
      </c>
      <c r="F2557">
        <v>0</v>
      </c>
      <c r="G2557">
        <v>0</v>
      </c>
      <c r="H2557" s="45">
        <v>-7542.5</v>
      </c>
      <c r="I2557" t="s">
        <v>15989</v>
      </c>
      <c r="J2557" t="s">
        <v>190</v>
      </c>
      <c r="K2557">
        <v>0</v>
      </c>
      <c r="L2557" s="83">
        <v>43208</v>
      </c>
      <c r="M2557">
        <v>0</v>
      </c>
      <c r="N2557">
        <v>910047109</v>
      </c>
      <c r="O2557" t="s">
        <v>575</v>
      </c>
    </row>
    <row r="2558" spans="1:15" x14ac:dyDescent="0.2">
      <c r="A2558" t="s">
        <v>16039</v>
      </c>
      <c r="B2558" t="s">
        <v>3937</v>
      </c>
      <c r="C2558">
        <v>36.049999999999997</v>
      </c>
      <c r="D2558">
        <v>0</v>
      </c>
      <c r="E2558">
        <v>0</v>
      </c>
      <c r="F2558">
        <v>0</v>
      </c>
      <c r="G2558">
        <v>0</v>
      </c>
      <c r="H2558" s="45">
        <v>13354.51</v>
      </c>
      <c r="I2558" t="s">
        <v>15979</v>
      </c>
      <c r="J2558" t="s">
        <v>190</v>
      </c>
      <c r="K2558">
        <v>0</v>
      </c>
      <c r="L2558" s="83">
        <v>43208</v>
      </c>
      <c r="M2558">
        <v>0</v>
      </c>
      <c r="N2558">
        <v>950755108</v>
      </c>
      <c r="O2558">
        <v>2948852</v>
      </c>
    </row>
    <row r="2559" spans="1:15" x14ac:dyDescent="0.2">
      <c r="A2559" t="s">
        <v>16015</v>
      </c>
      <c r="B2559" t="s">
        <v>16040</v>
      </c>
      <c r="C2559">
        <v>0.75960000000000005</v>
      </c>
      <c r="D2559" s="45">
        <v>-793244.90899999999</v>
      </c>
      <c r="E2559" s="45">
        <v>-602548.82999999996</v>
      </c>
      <c r="F2559">
        <v>-1.31</v>
      </c>
      <c r="G2559" s="45">
        <v>1665.82</v>
      </c>
      <c r="H2559" s="45">
        <v>28902.63</v>
      </c>
      <c r="I2559" t="s">
        <v>210</v>
      </c>
      <c r="J2559" t="s">
        <v>687</v>
      </c>
      <c r="K2559">
        <v>0</v>
      </c>
      <c r="L2559" s="83">
        <v>43207</v>
      </c>
      <c r="M2559">
        <v>0.77</v>
      </c>
    </row>
    <row r="2560" spans="1:15" x14ac:dyDescent="0.2">
      <c r="A2560" t="s">
        <v>17118</v>
      </c>
      <c r="B2560" t="s">
        <v>16016</v>
      </c>
      <c r="C2560">
        <v>12.762078000000001</v>
      </c>
      <c r="D2560" s="45">
        <v>49700</v>
      </c>
      <c r="E2560" s="45">
        <v>634275.30000000005</v>
      </c>
      <c r="F2560">
        <v>1.38</v>
      </c>
      <c r="G2560" s="45">
        <v>2425.06</v>
      </c>
      <c r="H2560" s="45">
        <v>-107132.04</v>
      </c>
      <c r="I2560" t="s">
        <v>210</v>
      </c>
      <c r="J2560" t="s">
        <v>182</v>
      </c>
      <c r="K2560">
        <v>0</v>
      </c>
      <c r="L2560" s="83">
        <v>43207</v>
      </c>
      <c r="M2560">
        <v>12.77</v>
      </c>
    </row>
    <row r="2561" spans="1:15" x14ac:dyDescent="0.2">
      <c r="A2561" t="s">
        <v>16017</v>
      </c>
      <c r="B2561" t="s">
        <v>3525</v>
      </c>
      <c r="C2561">
        <v>17.82</v>
      </c>
      <c r="D2561">
        <v>0</v>
      </c>
      <c r="E2561">
        <v>0</v>
      </c>
      <c r="F2561">
        <v>0</v>
      </c>
      <c r="G2561">
        <v>0</v>
      </c>
      <c r="H2561" s="45">
        <v>-11716.48</v>
      </c>
      <c r="I2561" t="s">
        <v>15979</v>
      </c>
      <c r="J2561" t="s">
        <v>182</v>
      </c>
      <c r="K2561">
        <v>0</v>
      </c>
      <c r="L2561" s="83">
        <v>43207</v>
      </c>
      <c r="M2561">
        <v>0</v>
      </c>
      <c r="N2561" t="s">
        <v>3526</v>
      </c>
      <c r="O2561" t="s">
        <v>3527</v>
      </c>
    </row>
    <row r="2562" spans="1:15" x14ac:dyDescent="0.2">
      <c r="A2562" t="s">
        <v>16018</v>
      </c>
      <c r="B2562" t="s">
        <v>593</v>
      </c>
      <c r="C2562">
        <v>97.03</v>
      </c>
      <c r="D2562">
        <v>0</v>
      </c>
      <c r="E2562">
        <v>0</v>
      </c>
      <c r="F2562">
        <v>0</v>
      </c>
      <c r="G2562">
        <v>0</v>
      </c>
      <c r="H2562" s="45">
        <v>10527.69</v>
      </c>
      <c r="I2562" t="s">
        <v>15979</v>
      </c>
      <c r="J2562" t="s">
        <v>164</v>
      </c>
      <c r="K2562">
        <v>0</v>
      </c>
      <c r="L2562" s="83">
        <v>43207</v>
      </c>
      <c r="M2562">
        <v>0</v>
      </c>
      <c r="N2562" t="s">
        <v>594</v>
      </c>
      <c r="O2562" t="s">
        <v>595</v>
      </c>
    </row>
    <row r="2563" spans="1:15" x14ac:dyDescent="0.2">
      <c r="A2563" t="s">
        <v>16019</v>
      </c>
      <c r="B2563" t="s">
        <v>3933</v>
      </c>
      <c r="C2563">
        <v>49.12</v>
      </c>
      <c r="D2563">
        <v>0</v>
      </c>
      <c r="E2563">
        <v>0</v>
      </c>
      <c r="F2563">
        <v>0</v>
      </c>
      <c r="G2563">
        <v>0</v>
      </c>
      <c r="H2563" s="45">
        <v>-5020.08</v>
      </c>
      <c r="I2563" t="s">
        <v>15979</v>
      </c>
      <c r="J2563" t="s">
        <v>188</v>
      </c>
      <c r="K2563">
        <v>0</v>
      </c>
      <c r="L2563" s="83">
        <v>43207</v>
      </c>
      <c r="M2563">
        <v>0</v>
      </c>
      <c r="N2563">
        <v>858119100</v>
      </c>
      <c r="O2563">
        <v>2849472</v>
      </c>
    </row>
    <row r="2564" spans="1:15" x14ac:dyDescent="0.2">
      <c r="A2564" t="s">
        <v>16020</v>
      </c>
      <c r="B2564" t="s">
        <v>3929</v>
      </c>
      <c r="C2564">
        <v>96.2</v>
      </c>
      <c r="D2564">
        <v>0</v>
      </c>
      <c r="E2564">
        <v>0</v>
      </c>
      <c r="F2564">
        <v>0</v>
      </c>
      <c r="G2564">
        <v>0</v>
      </c>
      <c r="H2564" s="45">
        <v>-15183.53</v>
      </c>
      <c r="I2564" t="s">
        <v>15979</v>
      </c>
      <c r="J2564" t="s">
        <v>186</v>
      </c>
      <c r="K2564">
        <v>0</v>
      </c>
      <c r="L2564" s="83">
        <v>43207</v>
      </c>
      <c r="M2564">
        <v>0</v>
      </c>
      <c r="N2564" t="s">
        <v>3983</v>
      </c>
      <c r="O2564">
        <v>2977209</v>
      </c>
    </row>
    <row r="2565" spans="1:15" x14ac:dyDescent="0.2">
      <c r="A2565" t="s">
        <v>16021</v>
      </c>
      <c r="B2565" t="s">
        <v>3936</v>
      </c>
      <c r="C2565">
        <v>149.32</v>
      </c>
      <c r="D2565">
        <v>0</v>
      </c>
      <c r="E2565">
        <v>0</v>
      </c>
      <c r="F2565">
        <v>0</v>
      </c>
      <c r="G2565">
        <v>0</v>
      </c>
      <c r="H2565" s="45">
        <v>23930.71</v>
      </c>
      <c r="I2565" t="s">
        <v>15979</v>
      </c>
      <c r="J2565" t="s">
        <v>190</v>
      </c>
      <c r="K2565">
        <v>0</v>
      </c>
      <c r="L2565" s="83">
        <v>43207</v>
      </c>
      <c r="M2565">
        <v>0</v>
      </c>
      <c r="N2565">
        <v>911363109</v>
      </c>
      <c r="O2565">
        <v>2134781</v>
      </c>
    </row>
    <row r="2566" spans="1:15" x14ac:dyDescent="0.2">
      <c r="A2566" t="s">
        <v>16011</v>
      </c>
      <c r="B2566" t="s">
        <v>3883</v>
      </c>
      <c r="C2566">
        <v>39.65</v>
      </c>
      <c r="D2566">
        <v>0</v>
      </c>
      <c r="E2566">
        <v>0</v>
      </c>
      <c r="F2566">
        <v>0</v>
      </c>
      <c r="G2566">
        <v>0</v>
      </c>
      <c r="H2566" s="45">
        <v>41540.53</v>
      </c>
      <c r="I2566" t="s">
        <v>15979</v>
      </c>
      <c r="J2566" t="s">
        <v>190</v>
      </c>
      <c r="K2566">
        <v>0</v>
      </c>
      <c r="L2566" s="83">
        <v>43206</v>
      </c>
      <c r="M2566">
        <v>0</v>
      </c>
      <c r="N2566">
        <v>421906108</v>
      </c>
      <c r="O2566">
        <v>2417619</v>
      </c>
    </row>
    <row r="2567" spans="1:15" x14ac:dyDescent="0.2">
      <c r="A2567" t="s">
        <v>16012</v>
      </c>
      <c r="B2567" t="s">
        <v>400</v>
      </c>
      <c r="C2567">
        <v>186.29</v>
      </c>
      <c r="D2567">
        <v>0</v>
      </c>
      <c r="E2567">
        <v>0</v>
      </c>
      <c r="F2567">
        <v>0</v>
      </c>
      <c r="G2567">
        <v>0</v>
      </c>
      <c r="H2567" s="45">
        <v>-7210.01</v>
      </c>
      <c r="I2567" t="s">
        <v>15979</v>
      </c>
      <c r="J2567" t="s">
        <v>164</v>
      </c>
      <c r="K2567">
        <v>0</v>
      </c>
      <c r="L2567" s="83">
        <v>43206</v>
      </c>
      <c r="M2567">
        <v>0</v>
      </c>
      <c r="N2567">
        <v>512807108</v>
      </c>
      <c r="O2567">
        <v>2502247</v>
      </c>
    </row>
    <row r="2568" spans="1:15" x14ac:dyDescent="0.2">
      <c r="A2568" t="s">
        <v>16013</v>
      </c>
      <c r="B2568" t="s">
        <v>3915</v>
      </c>
      <c r="C2568">
        <v>70.599999999999994</v>
      </c>
      <c r="D2568">
        <v>0</v>
      </c>
      <c r="E2568">
        <v>0</v>
      </c>
      <c r="F2568">
        <v>0</v>
      </c>
      <c r="G2568">
        <v>0</v>
      </c>
      <c r="H2568" s="45">
        <v>-22403.599999999999</v>
      </c>
      <c r="I2568" t="s">
        <v>15979</v>
      </c>
      <c r="J2568" t="s">
        <v>200</v>
      </c>
      <c r="K2568">
        <v>0</v>
      </c>
      <c r="L2568" s="83">
        <v>43206</v>
      </c>
      <c r="M2568">
        <v>0</v>
      </c>
      <c r="N2568">
        <v>681919106</v>
      </c>
      <c r="O2568">
        <v>2279303</v>
      </c>
    </row>
    <row r="2569" spans="1:15" x14ac:dyDescent="0.2">
      <c r="A2569" t="s">
        <v>16014</v>
      </c>
      <c r="B2569" t="s">
        <v>3895</v>
      </c>
      <c r="C2569">
        <v>51.54</v>
      </c>
      <c r="D2569">
        <v>0</v>
      </c>
      <c r="E2569">
        <v>0</v>
      </c>
      <c r="F2569">
        <v>0</v>
      </c>
      <c r="G2569">
        <v>0</v>
      </c>
      <c r="H2569" s="45">
        <v>1362.78</v>
      </c>
      <c r="I2569" t="s">
        <v>15989</v>
      </c>
      <c r="J2569" t="s">
        <v>186</v>
      </c>
      <c r="K2569">
        <v>0</v>
      </c>
      <c r="L2569" s="83">
        <v>43206</v>
      </c>
      <c r="M2569">
        <v>0</v>
      </c>
      <c r="N2569">
        <v>949746101</v>
      </c>
      <c r="O2569">
        <v>2649100</v>
      </c>
    </row>
    <row r="2570" spans="1:15" x14ac:dyDescent="0.2">
      <c r="A2570" t="s">
        <v>16009</v>
      </c>
      <c r="B2570" t="s">
        <v>564</v>
      </c>
      <c r="C2570">
        <v>118.558699</v>
      </c>
      <c r="D2570">
        <v>0</v>
      </c>
      <c r="E2570">
        <v>0</v>
      </c>
      <c r="F2570">
        <v>0</v>
      </c>
      <c r="G2570">
        <v>0</v>
      </c>
      <c r="H2570" s="45">
        <v>-13249.29</v>
      </c>
      <c r="I2570" t="s">
        <v>15979</v>
      </c>
      <c r="J2570" t="s">
        <v>190</v>
      </c>
      <c r="K2570">
        <v>0</v>
      </c>
      <c r="L2570" s="83">
        <v>43203</v>
      </c>
      <c r="M2570">
        <v>0</v>
      </c>
      <c r="N2570">
        <v>445658107</v>
      </c>
      <c r="O2570">
        <v>2445416</v>
      </c>
    </row>
    <row r="2571" spans="1:15" x14ac:dyDescent="0.2">
      <c r="A2571" t="s">
        <v>16008</v>
      </c>
      <c r="B2571" t="s">
        <v>3877</v>
      </c>
      <c r="C2571">
        <v>38.450000000000003</v>
      </c>
      <c r="D2571">
        <v>0</v>
      </c>
      <c r="E2571">
        <v>0</v>
      </c>
      <c r="F2571">
        <v>0</v>
      </c>
      <c r="G2571">
        <v>0</v>
      </c>
      <c r="H2571" s="45">
        <v>-5359.69</v>
      </c>
      <c r="I2571" t="s">
        <v>15989</v>
      </c>
      <c r="J2571" t="s">
        <v>190</v>
      </c>
      <c r="K2571">
        <v>0</v>
      </c>
      <c r="L2571" s="83">
        <v>43202</v>
      </c>
      <c r="M2571">
        <v>0</v>
      </c>
      <c r="N2571" s="84">
        <v>4.0100000000000002E+112</v>
      </c>
      <c r="O2571">
        <v>2804501</v>
      </c>
    </row>
    <row r="2572" spans="1:15" x14ac:dyDescent="0.2">
      <c r="A2572" t="s">
        <v>16005</v>
      </c>
      <c r="B2572" t="s">
        <v>16004</v>
      </c>
      <c r="C2572">
        <v>15.75</v>
      </c>
      <c r="D2572">
        <v>0</v>
      </c>
      <c r="E2572">
        <v>0</v>
      </c>
      <c r="F2572">
        <v>0</v>
      </c>
      <c r="G2572">
        <v>0</v>
      </c>
      <c r="H2572" s="45">
        <v>1420.21</v>
      </c>
      <c r="I2572" t="s">
        <v>15989</v>
      </c>
      <c r="J2572" t="s">
        <v>190</v>
      </c>
      <c r="K2572">
        <v>0</v>
      </c>
      <c r="L2572" s="83">
        <v>43201</v>
      </c>
      <c r="M2572">
        <v>0</v>
      </c>
      <c r="N2572">
        <v>521050104</v>
      </c>
      <c r="O2572">
        <v>2508018</v>
      </c>
    </row>
    <row r="2573" spans="1:15" x14ac:dyDescent="0.2">
      <c r="A2573" t="s">
        <v>16006</v>
      </c>
      <c r="B2573" t="s">
        <v>3851</v>
      </c>
      <c r="C2573">
        <v>48.5</v>
      </c>
      <c r="D2573">
        <v>0</v>
      </c>
      <c r="E2573">
        <v>0</v>
      </c>
      <c r="F2573">
        <v>0</v>
      </c>
      <c r="G2573">
        <v>0</v>
      </c>
      <c r="H2573" s="45">
        <v>-45042.55</v>
      </c>
      <c r="I2573" t="s">
        <v>15979</v>
      </c>
      <c r="J2573" t="s">
        <v>190</v>
      </c>
      <c r="K2573">
        <v>0</v>
      </c>
      <c r="L2573" s="83">
        <v>43201</v>
      </c>
      <c r="M2573">
        <v>0</v>
      </c>
      <c r="N2573">
        <v>37598109</v>
      </c>
      <c r="O2573">
        <v>2046176</v>
      </c>
    </row>
    <row r="2574" spans="1:15" x14ac:dyDescent="0.2">
      <c r="A2574" t="s">
        <v>16002</v>
      </c>
      <c r="B2574" t="s">
        <v>694</v>
      </c>
      <c r="C2574">
        <v>19.329999999999998</v>
      </c>
      <c r="D2574">
        <v>0</v>
      </c>
      <c r="E2574">
        <v>0</v>
      </c>
      <c r="F2574">
        <v>0</v>
      </c>
      <c r="G2574">
        <v>0</v>
      </c>
      <c r="H2574" s="45">
        <v>-70134.240000000005</v>
      </c>
      <c r="I2574" t="s">
        <v>15979</v>
      </c>
      <c r="J2574" t="s">
        <v>200</v>
      </c>
      <c r="K2574">
        <v>0</v>
      </c>
      <c r="L2574" s="83">
        <v>43200</v>
      </c>
      <c r="M2574">
        <v>0</v>
      </c>
      <c r="N2574">
        <v>75896100</v>
      </c>
      <c r="O2574">
        <v>2085878</v>
      </c>
    </row>
    <row r="2575" spans="1:15" x14ac:dyDescent="0.2">
      <c r="A2575" t="s">
        <v>16003</v>
      </c>
      <c r="B2575" t="s">
        <v>6006</v>
      </c>
      <c r="C2575">
        <v>55.67</v>
      </c>
      <c r="D2575">
        <v>0</v>
      </c>
      <c r="E2575">
        <v>0</v>
      </c>
      <c r="F2575">
        <v>0</v>
      </c>
      <c r="G2575">
        <v>0</v>
      </c>
      <c r="H2575" s="45">
        <v>42487.7</v>
      </c>
      <c r="I2575" t="s">
        <v>15979</v>
      </c>
      <c r="J2575" t="s">
        <v>190</v>
      </c>
      <c r="K2575">
        <v>0</v>
      </c>
      <c r="L2575" s="83">
        <v>43200</v>
      </c>
      <c r="M2575">
        <v>0</v>
      </c>
      <c r="N2575">
        <v>311900104</v>
      </c>
      <c r="O2575">
        <v>2332262</v>
      </c>
    </row>
    <row r="2576" spans="1:15" x14ac:dyDescent="0.2">
      <c r="A2576" t="s">
        <v>16000</v>
      </c>
      <c r="B2576" t="s">
        <v>3850</v>
      </c>
      <c r="C2576">
        <v>133.1</v>
      </c>
      <c r="D2576">
        <v>0</v>
      </c>
      <c r="E2576">
        <v>0</v>
      </c>
      <c r="F2576">
        <v>0</v>
      </c>
      <c r="G2576">
        <v>0</v>
      </c>
      <c r="H2576" s="45">
        <v>-22713.79</v>
      </c>
      <c r="I2576" t="s">
        <v>15989</v>
      </c>
      <c r="J2576" t="s">
        <v>190</v>
      </c>
      <c r="K2576">
        <v>0</v>
      </c>
      <c r="L2576" s="83">
        <v>43195</v>
      </c>
      <c r="M2576">
        <v>0</v>
      </c>
      <c r="N2576" t="s">
        <v>3859</v>
      </c>
      <c r="O2576">
        <v>2818461</v>
      </c>
    </row>
    <row r="2577" spans="1:15" x14ac:dyDescent="0.2">
      <c r="A2577" t="s">
        <v>16001</v>
      </c>
      <c r="B2577" t="s">
        <v>706</v>
      </c>
      <c r="C2577">
        <v>57.7</v>
      </c>
      <c r="D2577">
        <v>0</v>
      </c>
      <c r="E2577">
        <v>0</v>
      </c>
      <c r="F2577">
        <v>0</v>
      </c>
      <c r="G2577">
        <v>0</v>
      </c>
      <c r="H2577" s="45">
        <v>23485.85</v>
      </c>
      <c r="I2577" t="s">
        <v>15979</v>
      </c>
      <c r="J2577" t="s">
        <v>190</v>
      </c>
      <c r="K2577">
        <v>0</v>
      </c>
      <c r="L2577" s="83">
        <v>43195</v>
      </c>
      <c r="M2577">
        <v>0</v>
      </c>
      <c r="N2577">
        <v>393657101</v>
      </c>
      <c r="O2577">
        <v>2387530</v>
      </c>
    </row>
    <row r="2578" spans="1:15" x14ac:dyDescent="0.2">
      <c r="A2578" t="s">
        <v>15997</v>
      </c>
      <c r="B2578" t="s">
        <v>3796</v>
      </c>
      <c r="C2578">
        <v>42.65</v>
      </c>
      <c r="D2578">
        <v>0</v>
      </c>
      <c r="E2578">
        <v>0</v>
      </c>
      <c r="F2578">
        <v>0</v>
      </c>
      <c r="G2578">
        <v>0</v>
      </c>
      <c r="H2578" s="45">
        <v>28633.55</v>
      </c>
      <c r="I2578" t="s">
        <v>15989</v>
      </c>
      <c r="J2578" t="s">
        <v>200</v>
      </c>
      <c r="K2578">
        <v>0</v>
      </c>
      <c r="L2578" s="83">
        <v>43194</v>
      </c>
      <c r="M2578">
        <v>0</v>
      </c>
      <c r="N2578">
        <v>238337109</v>
      </c>
      <c r="O2578" t="s">
        <v>3808</v>
      </c>
    </row>
    <row r="2579" spans="1:15" x14ac:dyDescent="0.2">
      <c r="A2579" t="s">
        <v>15998</v>
      </c>
      <c r="B2579" t="s">
        <v>11836</v>
      </c>
      <c r="C2579">
        <v>36.15</v>
      </c>
      <c r="D2579">
        <v>0</v>
      </c>
      <c r="E2579">
        <v>0</v>
      </c>
      <c r="F2579">
        <v>0</v>
      </c>
      <c r="G2579">
        <v>0</v>
      </c>
      <c r="H2579" s="45">
        <v>89695.54</v>
      </c>
      <c r="I2579" t="s">
        <v>15979</v>
      </c>
      <c r="J2579" t="s">
        <v>200</v>
      </c>
      <c r="K2579">
        <v>0</v>
      </c>
      <c r="L2579" s="83">
        <v>43194</v>
      </c>
      <c r="M2579">
        <v>0</v>
      </c>
      <c r="N2579">
        <v>208242107</v>
      </c>
      <c r="O2579">
        <v>2925792</v>
      </c>
    </row>
    <row r="2580" spans="1:15" x14ac:dyDescent="0.2">
      <c r="A2580" t="s">
        <v>15999</v>
      </c>
      <c r="B2580" t="s">
        <v>3869</v>
      </c>
      <c r="C2580">
        <v>88.95</v>
      </c>
      <c r="D2580">
        <v>0</v>
      </c>
      <c r="E2580">
        <v>0</v>
      </c>
      <c r="F2580">
        <v>0</v>
      </c>
      <c r="G2580">
        <v>0</v>
      </c>
      <c r="H2580" s="45">
        <v>26751.69</v>
      </c>
      <c r="I2580" t="s">
        <v>15979</v>
      </c>
      <c r="J2580" t="s">
        <v>235</v>
      </c>
      <c r="K2580">
        <v>0</v>
      </c>
      <c r="L2580" s="83">
        <v>43194</v>
      </c>
      <c r="M2580">
        <v>0</v>
      </c>
      <c r="N2580">
        <v>741511109</v>
      </c>
      <c r="O2580">
        <v>2092942</v>
      </c>
    </row>
    <row r="2581" spans="1:15" x14ac:dyDescent="0.2">
      <c r="A2581" t="s">
        <v>15988</v>
      </c>
      <c r="B2581" t="s">
        <v>6</v>
      </c>
      <c r="C2581">
        <v>284.06</v>
      </c>
      <c r="D2581">
        <v>0</v>
      </c>
      <c r="E2581">
        <v>0</v>
      </c>
      <c r="F2581">
        <v>0</v>
      </c>
      <c r="G2581">
        <v>0</v>
      </c>
      <c r="H2581" s="45">
        <v>369991.08</v>
      </c>
      <c r="I2581" t="s">
        <v>15989</v>
      </c>
      <c r="J2581" t="s">
        <v>713</v>
      </c>
      <c r="K2581">
        <v>0</v>
      </c>
      <c r="L2581" s="83">
        <v>43193</v>
      </c>
      <c r="M2581">
        <v>0</v>
      </c>
      <c r="N2581" t="s">
        <v>714</v>
      </c>
      <c r="O2581">
        <v>2840215</v>
      </c>
    </row>
    <row r="2582" spans="1:15" x14ac:dyDescent="0.2">
      <c r="A2582" t="s">
        <v>15990</v>
      </c>
      <c r="B2582" t="s">
        <v>15991</v>
      </c>
      <c r="C2582">
        <v>192.36</v>
      </c>
      <c r="D2582" s="45">
        <v>7747</v>
      </c>
      <c r="E2582" s="45">
        <v>1490212.92</v>
      </c>
      <c r="F2582">
        <v>3.25</v>
      </c>
      <c r="G2582" s="45">
        <v>15726.41</v>
      </c>
      <c r="H2582" s="45">
        <v>24908.57</v>
      </c>
      <c r="I2582" t="s">
        <v>210</v>
      </c>
      <c r="J2582" t="s">
        <v>164</v>
      </c>
      <c r="K2582">
        <v>0</v>
      </c>
      <c r="L2582" s="83">
        <v>43193</v>
      </c>
      <c r="M2582">
        <v>165.51</v>
      </c>
      <c r="N2582" t="s">
        <v>177</v>
      </c>
      <c r="O2582" t="s">
        <v>15992</v>
      </c>
    </row>
    <row r="2583" spans="1:15" x14ac:dyDescent="0.2">
      <c r="A2583" t="s">
        <v>15993</v>
      </c>
      <c r="B2583" t="s">
        <v>3871</v>
      </c>
      <c r="C2583">
        <v>58.77</v>
      </c>
      <c r="D2583">
        <v>0</v>
      </c>
      <c r="E2583">
        <v>0</v>
      </c>
      <c r="F2583">
        <v>0</v>
      </c>
      <c r="G2583">
        <v>0</v>
      </c>
      <c r="H2583" s="45">
        <v>-27843.07</v>
      </c>
      <c r="I2583" t="s">
        <v>15979</v>
      </c>
      <c r="J2583" t="s">
        <v>200</v>
      </c>
      <c r="K2583">
        <v>0</v>
      </c>
      <c r="L2583" s="83">
        <v>43193</v>
      </c>
      <c r="M2583">
        <v>0</v>
      </c>
      <c r="N2583">
        <v>143130102</v>
      </c>
      <c r="O2583">
        <v>2983563</v>
      </c>
    </row>
    <row r="2584" spans="1:15" x14ac:dyDescent="0.2">
      <c r="A2584" t="s">
        <v>15994</v>
      </c>
      <c r="B2584" t="s">
        <v>3795</v>
      </c>
      <c r="C2584">
        <v>51.26</v>
      </c>
      <c r="D2584">
        <v>0</v>
      </c>
      <c r="E2584">
        <v>0</v>
      </c>
      <c r="F2584">
        <v>0</v>
      </c>
      <c r="G2584">
        <v>0</v>
      </c>
      <c r="H2584" s="45">
        <v>-90697.25</v>
      </c>
      <c r="I2584" t="s">
        <v>15979</v>
      </c>
      <c r="J2584" t="s">
        <v>200</v>
      </c>
      <c r="K2584">
        <v>0</v>
      </c>
      <c r="L2584" s="83">
        <v>43193</v>
      </c>
      <c r="M2584">
        <v>0</v>
      </c>
      <c r="N2584">
        <v>526057104</v>
      </c>
      <c r="O2584">
        <v>2511920</v>
      </c>
    </row>
    <row r="2585" spans="1:15" x14ac:dyDescent="0.2">
      <c r="A2585" t="s">
        <v>15995</v>
      </c>
      <c r="B2585" t="s">
        <v>6830</v>
      </c>
      <c r="C2585">
        <v>18.850000000000001</v>
      </c>
      <c r="D2585">
        <v>0</v>
      </c>
      <c r="E2585">
        <v>0</v>
      </c>
      <c r="F2585">
        <v>0</v>
      </c>
      <c r="G2585">
        <v>0</v>
      </c>
      <c r="H2585" s="45">
        <v>-37054.65</v>
      </c>
      <c r="I2585" t="s">
        <v>15989</v>
      </c>
      <c r="J2585" t="s">
        <v>190</v>
      </c>
      <c r="K2585">
        <v>0</v>
      </c>
      <c r="L2585" s="83">
        <v>43193</v>
      </c>
      <c r="M2585">
        <v>0</v>
      </c>
      <c r="N2585">
        <v>629337106</v>
      </c>
      <c r="O2585">
        <v>2620558</v>
      </c>
    </row>
    <row r="2586" spans="1:15" x14ac:dyDescent="0.2">
      <c r="A2586" t="s">
        <v>15996</v>
      </c>
      <c r="B2586" t="s">
        <v>8991</v>
      </c>
      <c r="C2586">
        <v>74.8</v>
      </c>
      <c r="D2586">
        <v>0</v>
      </c>
      <c r="E2586">
        <v>0</v>
      </c>
      <c r="F2586">
        <v>0</v>
      </c>
      <c r="G2586">
        <v>0</v>
      </c>
      <c r="H2586" s="45">
        <v>-4408.12</v>
      </c>
      <c r="I2586" t="s">
        <v>15979</v>
      </c>
      <c r="J2586" t="s">
        <v>200</v>
      </c>
      <c r="K2586">
        <v>0</v>
      </c>
      <c r="L2586" s="83">
        <v>43193</v>
      </c>
      <c r="M2586">
        <v>0</v>
      </c>
      <c r="N2586">
        <v>681116109</v>
      </c>
      <c r="O2586" t="s">
        <v>9003</v>
      </c>
    </row>
    <row r="2587" spans="1:15" x14ac:dyDescent="0.2">
      <c r="A2587" t="s">
        <v>15986</v>
      </c>
      <c r="B2587" t="s">
        <v>696</v>
      </c>
      <c r="C2587">
        <v>96.51</v>
      </c>
      <c r="D2587">
        <v>0</v>
      </c>
      <c r="E2587">
        <v>0</v>
      </c>
      <c r="F2587">
        <v>0</v>
      </c>
      <c r="G2587">
        <v>0</v>
      </c>
      <c r="H2587">
        <v>320.3</v>
      </c>
      <c r="I2587" t="s">
        <v>14365</v>
      </c>
      <c r="J2587" t="s">
        <v>164</v>
      </c>
      <c r="K2587">
        <v>0</v>
      </c>
      <c r="L2587" s="83">
        <v>43192</v>
      </c>
      <c r="M2587">
        <v>0</v>
      </c>
      <c r="N2587" t="s">
        <v>697</v>
      </c>
      <c r="O2587">
        <v>2002554</v>
      </c>
    </row>
    <row r="2588" spans="1:15" x14ac:dyDescent="0.2">
      <c r="A2588" t="s">
        <v>15987</v>
      </c>
      <c r="B2588" t="s">
        <v>3796</v>
      </c>
      <c r="C2588">
        <v>42.65</v>
      </c>
      <c r="D2588">
        <v>0</v>
      </c>
      <c r="E2588">
        <v>0</v>
      </c>
      <c r="F2588">
        <v>0</v>
      </c>
      <c r="G2588">
        <v>0</v>
      </c>
      <c r="H2588" s="45">
        <v>3212.7</v>
      </c>
      <c r="I2588" t="s">
        <v>15979</v>
      </c>
      <c r="J2588" t="s">
        <v>200</v>
      </c>
      <c r="K2588">
        <v>0</v>
      </c>
      <c r="L2588" s="83">
        <v>43192</v>
      </c>
      <c r="M2588">
        <v>0</v>
      </c>
      <c r="N2588">
        <v>238337109</v>
      </c>
      <c r="O2588" t="s">
        <v>3808</v>
      </c>
    </row>
    <row r="2589" spans="1:15" x14ac:dyDescent="0.2">
      <c r="A2589" t="s">
        <v>15977</v>
      </c>
      <c r="B2589" t="s">
        <v>15977</v>
      </c>
      <c r="C2589">
        <v>10</v>
      </c>
      <c r="D2589">
        <v>0</v>
      </c>
      <c r="E2589">
        <v>0</v>
      </c>
      <c r="F2589">
        <v>0</v>
      </c>
      <c r="G2589">
        <v>0</v>
      </c>
      <c r="H2589" s="45">
        <v>-57504.84</v>
      </c>
      <c r="I2589" t="s">
        <v>210</v>
      </c>
      <c r="J2589" t="s">
        <v>164</v>
      </c>
      <c r="K2589">
        <v>0</v>
      </c>
      <c r="L2589" s="83">
        <v>43188</v>
      </c>
      <c r="M2589">
        <v>0</v>
      </c>
    </row>
    <row r="2590" spans="1:15" x14ac:dyDescent="0.2">
      <c r="A2590" t="s">
        <v>15978</v>
      </c>
      <c r="B2590" t="s">
        <v>6</v>
      </c>
      <c r="C2590">
        <v>284.06</v>
      </c>
      <c r="D2590">
        <v>0</v>
      </c>
      <c r="E2590">
        <v>0</v>
      </c>
      <c r="F2590">
        <v>0</v>
      </c>
      <c r="G2590">
        <v>0</v>
      </c>
      <c r="H2590" s="45">
        <v>375199.54</v>
      </c>
      <c r="I2590" t="s">
        <v>15979</v>
      </c>
      <c r="J2590" t="s">
        <v>713</v>
      </c>
      <c r="K2590">
        <v>0</v>
      </c>
      <c r="L2590" s="83">
        <v>43188</v>
      </c>
      <c r="M2590">
        <v>0</v>
      </c>
      <c r="N2590" t="s">
        <v>714</v>
      </c>
      <c r="O2590">
        <v>2840215</v>
      </c>
    </row>
    <row r="2591" spans="1:15" x14ac:dyDescent="0.2">
      <c r="A2591" t="s">
        <v>15980</v>
      </c>
      <c r="B2591" t="s">
        <v>15981</v>
      </c>
      <c r="C2591">
        <v>15.55</v>
      </c>
      <c r="D2591">
        <v>0</v>
      </c>
      <c r="E2591">
        <v>0</v>
      </c>
      <c r="F2591">
        <v>0</v>
      </c>
      <c r="G2591">
        <v>0</v>
      </c>
      <c r="H2591" s="45">
        <v>-25982.44</v>
      </c>
      <c r="I2591" t="s">
        <v>210</v>
      </c>
      <c r="J2591" t="s">
        <v>164</v>
      </c>
      <c r="K2591">
        <v>0</v>
      </c>
      <c r="L2591" s="83">
        <v>43188</v>
      </c>
      <c r="M2591">
        <v>0</v>
      </c>
      <c r="N2591" t="s">
        <v>15982</v>
      </c>
      <c r="O2591" t="s">
        <v>15983</v>
      </c>
    </row>
    <row r="2592" spans="1:15" x14ac:dyDescent="0.2">
      <c r="A2592" t="s">
        <v>15984</v>
      </c>
      <c r="B2592" t="s">
        <v>3818</v>
      </c>
      <c r="C2592">
        <v>45</v>
      </c>
      <c r="D2592">
        <v>0</v>
      </c>
      <c r="E2592">
        <v>0</v>
      </c>
      <c r="F2592">
        <v>0</v>
      </c>
      <c r="G2592">
        <v>0</v>
      </c>
      <c r="H2592" s="45">
        <v>-4433.99</v>
      </c>
      <c r="I2592" t="s">
        <v>15979</v>
      </c>
      <c r="J2592" t="s">
        <v>235</v>
      </c>
      <c r="K2592">
        <v>0</v>
      </c>
      <c r="L2592" s="83">
        <v>43188</v>
      </c>
      <c r="M2592">
        <v>0</v>
      </c>
      <c r="N2592">
        <v>128030202</v>
      </c>
      <c r="O2592">
        <v>2158781</v>
      </c>
    </row>
    <row r="2593" spans="1:15" x14ac:dyDescent="0.2">
      <c r="A2593" t="s">
        <v>15985</v>
      </c>
      <c r="B2593" t="s">
        <v>701</v>
      </c>
      <c r="C2593">
        <v>65.510000000000005</v>
      </c>
      <c r="D2593">
        <v>0</v>
      </c>
      <c r="E2593">
        <v>0</v>
      </c>
      <c r="F2593">
        <v>0</v>
      </c>
      <c r="G2593">
        <v>0</v>
      </c>
      <c r="H2593" s="45">
        <v>-1065.49</v>
      </c>
      <c r="I2593" t="s">
        <v>14365</v>
      </c>
      <c r="J2593" t="s">
        <v>235</v>
      </c>
      <c r="K2593">
        <v>0</v>
      </c>
      <c r="L2593" s="83">
        <v>43188</v>
      </c>
      <c r="M2593">
        <v>0</v>
      </c>
      <c r="N2593">
        <v>931427108</v>
      </c>
      <c r="O2593" t="s">
        <v>702</v>
      </c>
    </row>
    <row r="2594" spans="1:15" x14ac:dyDescent="0.2">
      <c r="A2594" t="s">
        <v>15970</v>
      </c>
      <c r="B2594" t="s">
        <v>7449</v>
      </c>
      <c r="C2594">
        <v>23.35</v>
      </c>
      <c r="D2594">
        <v>0</v>
      </c>
      <c r="E2594">
        <v>0</v>
      </c>
      <c r="F2594">
        <v>0</v>
      </c>
      <c r="G2594">
        <v>0</v>
      </c>
      <c r="H2594" s="45">
        <v>3646.44</v>
      </c>
      <c r="I2594" t="s">
        <v>14365</v>
      </c>
      <c r="J2594" t="s">
        <v>200</v>
      </c>
      <c r="K2594">
        <v>0</v>
      </c>
      <c r="L2594" s="83">
        <v>43187</v>
      </c>
      <c r="M2594">
        <v>0</v>
      </c>
      <c r="N2594">
        <v>824889109</v>
      </c>
      <c r="O2594">
        <v>2805474</v>
      </c>
    </row>
    <row r="2595" spans="1:15" x14ac:dyDescent="0.2">
      <c r="A2595" t="s">
        <v>15971</v>
      </c>
      <c r="B2595" t="s">
        <v>3048</v>
      </c>
      <c r="C2595">
        <v>89.44</v>
      </c>
      <c r="D2595">
        <v>0</v>
      </c>
      <c r="E2595">
        <v>0</v>
      </c>
      <c r="F2595">
        <v>0</v>
      </c>
      <c r="G2595">
        <v>0</v>
      </c>
      <c r="H2595">
        <v>-58.13</v>
      </c>
      <c r="I2595" t="s">
        <v>14365</v>
      </c>
      <c r="J2595" t="s">
        <v>200</v>
      </c>
      <c r="K2595">
        <v>0</v>
      </c>
      <c r="L2595" s="83">
        <v>43187</v>
      </c>
      <c r="M2595">
        <v>0</v>
      </c>
      <c r="N2595" t="s">
        <v>10287</v>
      </c>
      <c r="O2595" t="s">
        <v>10288</v>
      </c>
    </row>
    <row r="2596" spans="1:15" x14ac:dyDescent="0.2">
      <c r="A2596" t="s">
        <v>15972</v>
      </c>
      <c r="B2596" t="s">
        <v>3820</v>
      </c>
      <c r="C2596">
        <v>87.27</v>
      </c>
      <c r="D2596">
        <v>0</v>
      </c>
      <c r="E2596">
        <v>0</v>
      </c>
      <c r="F2596">
        <v>0</v>
      </c>
      <c r="G2596">
        <v>0</v>
      </c>
      <c r="H2596" s="45">
        <v>-4189.6099999999997</v>
      </c>
      <c r="I2596" t="s">
        <v>14365</v>
      </c>
      <c r="J2596" t="s">
        <v>200</v>
      </c>
      <c r="K2596">
        <v>0</v>
      </c>
      <c r="L2596" s="83">
        <v>43187</v>
      </c>
      <c r="M2596">
        <v>0</v>
      </c>
      <c r="N2596">
        <v>550021109</v>
      </c>
      <c r="O2596" t="s">
        <v>3824</v>
      </c>
    </row>
    <row r="2597" spans="1:15" x14ac:dyDescent="0.2">
      <c r="A2597" t="s">
        <v>15973</v>
      </c>
      <c r="B2597" t="s">
        <v>9206</v>
      </c>
      <c r="C2597">
        <v>20.5</v>
      </c>
      <c r="D2597">
        <v>0</v>
      </c>
      <c r="E2597">
        <v>0</v>
      </c>
      <c r="F2597">
        <v>0</v>
      </c>
      <c r="G2597">
        <v>0</v>
      </c>
      <c r="H2597" s="45">
        <v>5448.66</v>
      </c>
      <c r="I2597" t="s">
        <v>14349</v>
      </c>
      <c r="J2597" t="s">
        <v>169</v>
      </c>
      <c r="K2597">
        <v>0</v>
      </c>
      <c r="L2597" s="83">
        <v>43187</v>
      </c>
      <c r="M2597">
        <v>0</v>
      </c>
      <c r="N2597" t="s">
        <v>9211</v>
      </c>
      <c r="O2597" t="s">
        <v>9212</v>
      </c>
    </row>
    <row r="2598" spans="1:15" x14ac:dyDescent="0.2">
      <c r="A2598" t="s">
        <v>15974</v>
      </c>
      <c r="B2598" t="s">
        <v>3833</v>
      </c>
      <c r="C2598">
        <v>92.07</v>
      </c>
      <c r="D2598">
        <v>0</v>
      </c>
      <c r="E2598">
        <v>0</v>
      </c>
      <c r="F2598">
        <v>0</v>
      </c>
      <c r="G2598">
        <v>0</v>
      </c>
      <c r="H2598" s="45">
        <v>-5634.61</v>
      </c>
      <c r="I2598" t="s">
        <v>14349</v>
      </c>
      <c r="J2598" t="s">
        <v>190</v>
      </c>
      <c r="K2598">
        <v>0</v>
      </c>
      <c r="L2598" s="83">
        <v>43187</v>
      </c>
      <c r="M2598">
        <v>0</v>
      </c>
      <c r="N2598">
        <v>535555106</v>
      </c>
      <c r="O2598">
        <v>2516613</v>
      </c>
    </row>
    <row r="2599" spans="1:15" x14ac:dyDescent="0.2">
      <c r="A2599" t="s">
        <v>15975</v>
      </c>
      <c r="B2599" t="s">
        <v>696</v>
      </c>
      <c r="C2599">
        <v>96.51</v>
      </c>
      <c r="D2599">
        <v>0</v>
      </c>
      <c r="E2599">
        <v>0</v>
      </c>
      <c r="F2599">
        <v>0</v>
      </c>
      <c r="G2599">
        <v>0</v>
      </c>
      <c r="H2599" s="45">
        <v>-42790.15</v>
      </c>
      <c r="I2599" t="s">
        <v>14349</v>
      </c>
      <c r="J2599" t="s">
        <v>164</v>
      </c>
      <c r="K2599">
        <v>0</v>
      </c>
      <c r="L2599" s="83">
        <v>43187</v>
      </c>
      <c r="M2599">
        <v>0</v>
      </c>
      <c r="N2599" t="s">
        <v>697</v>
      </c>
      <c r="O2599">
        <v>2002554</v>
      </c>
    </row>
    <row r="2600" spans="1:15" x14ac:dyDescent="0.2">
      <c r="A2600" t="s">
        <v>15976</v>
      </c>
      <c r="B2600" t="s">
        <v>3798</v>
      </c>
      <c r="C2600">
        <v>25.6</v>
      </c>
      <c r="D2600">
        <v>0</v>
      </c>
      <c r="E2600">
        <v>0</v>
      </c>
      <c r="F2600">
        <v>0</v>
      </c>
      <c r="G2600">
        <v>0</v>
      </c>
      <c r="H2600" s="45">
        <v>2278.09</v>
      </c>
      <c r="I2600" t="s">
        <v>14365</v>
      </c>
      <c r="J2600" t="s">
        <v>200</v>
      </c>
      <c r="K2600">
        <v>0</v>
      </c>
      <c r="L2600" s="83">
        <v>43187</v>
      </c>
      <c r="M2600">
        <v>0</v>
      </c>
      <c r="N2600">
        <v>835451105</v>
      </c>
      <c r="O2600">
        <v>2821113</v>
      </c>
    </row>
    <row r="2601" spans="1:15" x14ac:dyDescent="0.2">
      <c r="A2601" t="s">
        <v>15967</v>
      </c>
      <c r="B2601" t="s">
        <v>3778</v>
      </c>
      <c r="C2601">
        <v>138.46</v>
      </c>
      <c r="D2601">
        <v>0</v>
      </c>
      <c r="E2601">
        <v>0</v>
      </c>
      <c r="F2601">
        <v>0</v>
      </c>
      <c r="G2601">
        <v>0</v>
      </c>
      <c r="H2601" s="45">
        <v>11077.48</v>
      </c>
      <c r="I2601" t="s">
        <v>14365</v>
      </c>
      <c r="J2601" t="s">
        <v>164</v>
      </c>
      <c r="K2601">
        <v>0</v>
      </c>
      <c r="L2601" s="83">
        <v>43186</v>
      </c>
      <c r="M2601">
        <v>0</v>
      </c>
      <c r="N2601">
        <v>756577102</v>
      </c>
      <c r="O2601">
        <v>2447218</v>
      </c>
    </row>
    <row r="2602" spans="1:15" x14ac:dyDescent="0.2">
      <c r="A2602" t="s">
        <v>15968</v>
      </c>
      <c r="B2602" t="s">
        <v>3760</v>
      </c>
      <c r="C2602">
        <v>151.43</v>
      </c>
      <c r="D2602">
        <v>0</v>
      </c>
      <c r="E2602">
        <v>0</v>
      </c>
      <c r="F2602">
        <v>0</v>
      </c>
      <c r="G2602">
        <v>0</v>
      </c>
      <c r="H2602" s="45">
        <v>5055.63</v>
      </c>
      <c r="I2602" t="s">
        <v>14349</v>
      </c>
      <c r="J2602" t="s">
        <v>200</v>
      </c>
      <c r="K2602">
        <v>0</v>
      </c>
      <c r="L2602" s="83">
        <v>43186</v>
      </c>
      <c r="M2602">
        <v>0</v>
      </c>
      <c r="N2602">
        <v>693656100</v>
      </c>
      <c r="O2602" t="s">
        <v>3770</v>
      </c>
    </row>
    <row r="2603" spans="1:15" x14ac:dyDescent="0.2">
      <c r="A2603" t="s">
        <v>15969</v>
      </c>
      <c r="B2603" t="s">
        <v>3797</v>
      </c>
      <c r="C2603">
        <v>45.3</v>
      </c>
      <c r="D2603">
        <v>0</v>
      </c>
      <c r="E2603">
        <v>0</v>
      </c>
      <c r="F2603">
        <v>0</v>
      </c>
      <c r="G2603">
        <v>0</v>
      </c>
      <c r="H2603" s="45">
        <v>38333.949999999997</v>
      </c>
      <c r="I2603" t="s">
        <v>14349</v>
      </c>
      <c r="J2603" t="s">
        <v>164</v>
      </c>
      <c r="K2603">
        <v>0</v>
      </c>
      <c r="L2603" s="83">
        <v>43186</v>
      </c>
      <c r="M2603">
        <v>0</v>
      </c>
      <c r="N2603" t="s">
        <v>3817</v>
      </c>
      <c r="O2603">
        <v>2849193</v>
      </c>
    </row>
    <row r="2604" spans="1:15" x14ac:dyDescent="0.2">
      <c r="A2604" t="s">
        <v>15963</v>
      </c>
      <c r="B2604" t="s">
        <v>3691</v>
      </c>
      <c r="C2604">
        <v>198.44</v>
      </c>
      <c r="D2604">
        <v>0</v>
      </c>
      <c r="E2604">
        <v>0</v>
      </c>
      <c r="F2604">
        <v>0</v>
      </c>
      <c r="G2604">
        <v>0</v>
      </c>
      <c r="H2604" s="45">
        <v>-4045.77</v>
      </c>
      <c r="I2604" t="s">
        <v>14349</v>
      </c>
      <c r="J2604" t="s">
        <v>186</v>
      </c>
      <c r="K2604">
        <v>0</v>
      </c>
      <c r="L2604" s="83">
        <v>43185</v>
      </c>
      <c r="M2604">
        <v>0</v>
      </c>
      <c r="N2604">
        <v>303075105</v>
      </c>
      <c r="O2604">
        <v>2329770</v>
      </c>
    </row>
    <row r="2605" spans="1:15" x14ac:dyDescent="0.2">
      <c r="A2605" t="s">
        <v>15964</v>
      </c>
      <c r="B2605" t="s">
        <v>3820</v>
      </c>
      <c r="C2605">
        <v>87.27</v>
      </c>
      <c r="D2605">
        <v>0</v>
      </c>
      <c r="E2605">
        <v>0</v>
      </c>
      <c r="F2605">
        <v>0</v>
      </c>
      <c r="G2605">
        <v>0</v>
      </c>
      <c r="H2605" s="45">
        <v>11856.13</v>
      </c>
      <c r="I2605" t="s">
        <v>14349</v>
      </c>
      <c r="J2605" t="s">
        <v>200</v>
      </c>
      <c r="K2605">
        <v>0</v>
      </c>
      <c r="L2605" s="83">
        <v>43185</v>
      </c>
      <c r="M2605">
        <v>0</v>
      </c>
      <c r="N2605">
        <v>550021109</v>
      </c>
      <c r="O2605" t="s">
        <v>3824</v>
      </c>
    </row>
    <row r="2606" spans="1:15" x14ac:dyDescent="0.2">
      <c r="A2606" t="s">
        <v>15965</v>
      </c>
      <c r="B2606" t="s">
        <v>3048</v>
      </c>
      <c r="C2606">
        <v>89.44</v>
      </c>
      <c r="D2606">
        <v>0</v>
      </c>
      <c r="E2606">
        <v>0</v>
      </c>
      <c r="F2606">
        <v>0</v>
      </c>
      <c r="G2606">
        <v>0</v>
      </c>
      <c r="H2606" s="45">
        <v>-45878.239999999998</v>
      </c>
      <c r="I2606" t="s">
        <v>14349</v>
      </c>
      <c r="J2606" t="s">
        <v>200</v>
      </c>
      <c r="K2606">
        <v>0</v>
      </c>
      <c r="L2606" s="83">
        <v>43185</v>
      </c>
      <c r="M2606">
        <v>0</v>
      </c>
      <c r="N2606" t="s">
        <v>10287</v>
      </c>
      <c r="O2606" t="s">
        <v>10288</v>
      </c>
    </row>
    <row r="2607" spans="1:15" x14ac:dyDescent="0.2">
      <c r="A2607" t="s">
        <v>15966</v>
      </c>
      <c r="B2607" t="s">
        <v>7449</v>
      </c>
      <c r="C2607">
        <v>23.35</v>
      </c>
      <c r="D2607">
        <v>0</v>
      </c>
      <c r="E2607">
        <v>0</v>
      </c>
      <c r="F2607">
        <v>0</v>
      </c>
      <c r="G2607">
        <v>0</v>
      </c>
      <c r="H2607" s="45">
        <v>2568.4299999999998</v>
      </c>
      <c r="I2607" t="s">
        <v>14349</v>
      </c>
      <c r="J2607" t="s">
        <v>200</v>
      </c>
      <c r="K2607">
        <v>0</v>
      </c>
      <c r="L2607" s="83">
        <v>43185</v>
      </c>
      <c r="M2607">
        <v>0</v>
      </c>
      <c r="N2607">
        <v>824889109</v>
      </c>
      <c r="O2607">
        <v>2805474</v>
      </c>
    </row>
    <row r="2608" spans="1:15" x14ac:dyDescent="0.2">
      <c r="A2608" t="s">
        <v>15950</v>
      </c>
      <c r="B2608" t="s">
        <v>3732</v>
      </c>
      <c r="C2608">
        <v>18</v>
      </c>
      <c r="D2608">
        <v>0</v>
      </c>
      <c r="E2608">
        <v>0</v>
      </c>
      <c r="F2608">
        <v>0</v>
      </c>
      <c r="G2608">
        <v>0</v>
      </c>
      <c r="H2608" s="45">
        <v>8925.99</v>
      </c>
      <c r="I2608" t="s">
        <v>14365</v>
      </c>
      <c r="J2608" t="s">
        <v>200</v>
      </c>
      <c r="K2608">
        <v>0</v>
      </c>
      <c r="L2608" s="83">
        <v>43182</v>
      </c>
      <c r="M2608">
        <v>0</v>
      </c>
      <c r="N2608" t="s">
        <v>3744</v>
      </c>
      <c r="O2608" t="s">
        <v>3745</v>
      </c>
    </row>
    <row r="2609" spans="1:15" x14ac:dyDescent="0.2">
      <c r="A2609" t="s">
        <v>15951</v>
      </c>
      <c r="B2609" t="s">
        <v>9218</v>
      </c>
      <c r="C2609">
        <v>27.24</v>
      </c>
      <c r="D2609">
        <v>0</v>
      </c>
      <c r="E2609">
        <v>0</v>
      </c>
      <c r="F2609">
        <v>0</v>
      </c>
      <c r="G2609">
        <v>0</v>
      </c>
      <c r="H2609" s="45">
        <v>8616.52</v>
      </c>
      <c r="I2609" t="s">
        <v>14365</v>
      </c>
      <c r="J2609" t="s">
        <v>200</v>
      </c>
      <c r="K2609">
        <v>0</v>
      </c>
      <c r="L2609" s="83">
        <v>43182</v>
      </c>
      <c r="M2609">
        <v>0</v>
      </c>
      <c r="N2609" t="s">
        <v>9222</v>
      </c>
      <c r="O2609">
        <v>2485070</v>
      </c>
    </row>
    <row r="2610" spans="1:15" x14ac:dyDescent="0.2">
      <c r="A2610" t="s">
        <v>15952</v>
      </c>
      <c r="B2610" t="s">
        <v>3775</v>
      </c>
      <c r="C2610">
        <v>48.6</v>
      </c>
      <c r="D2610">
        <v>0</v>
      </c>
      <c r="E2610">
        <v>0</v>
      </c>
      <c r="F2610">
        <v>0</v>
      </c>
      <c r="G2610">
        <v>0</v>
      </c>
      <c r="H2610" s="45">
        <v>-19446.240000000002</v>
      </c>
      <c r="I2610" t="s">
        <v>14365</v>
      </c>
      <c r="J2610" t="s">
        <v>200</v>
      </c>
      <c r="K2610">
        <v>0</v>
      </c>
      <c r="L2610" s="83">
        <v>43182</v>
      </c>
      <c r="M2610">
        <v>0</v>
      </c>
      <c r="N2610" t="s">
        <v>3783</v>
      </c>
      <c r="O2610">
        <v>2369721</v>
      </c>
    </row>
    <row r="2611" spans="1:15" x14ac:dyDescent="0.2">
      <c r="A2611" t="s">
        <v>15953</v>
      </c>
      <c r="B2611" t="s">
        <v>3772</v>
      </c>
      <c r="C2611">
        <v>23.36</v>
      </c>
      <c r="D2611">
        <v>0</v>
      </c>
      <c r="E2611">
        <v>0</v>
      </c>
      <c r="F2611">
        <v>0</v>
      </c>
      <c r="G2611">
        <v>0</v>
      </c>
      <c r="H2611" s="45">
        <v>4366.46</v>
      </c>
      <c r="I2611" t="s">
        <v>14365</v>
      </c>
      <c r="J2611" t="s">
        <v>188</v>
      </c>
      <c r="K2611">
        <v>0</v>
      </c>
      <c r="L2611" s="83">
        <v>43182</v>
      </c>
      <c r="M2611">
        <v>0</v>
      </c>
      <c r="N2611">
        <v>201723103</v>
      </c>
      <c r="O2611">
        <v>2213260</v>
      </c>
    </row>
    <row r="2612" spans="1:15" x14ac:dyDescent="0.2">
      <c r="A2612" t="s">
        <v>15954</v>
      </c>
      <c r="B2612" t="s">
        <v>15949</v>
      </c>
      <c r="C2612">
        <v>38.35</v>
      </c>
      <c r="D2612">
        <v>0</v>
      </c>
      <c r="E2612">
        <v>0</v>
      </c>
      <c r="F2612">
        <v>0</v>
      </c>
      <c r="G2612">
        <v>0</v>
      </c>
      <c r="H2612" s="45">
        <v>3899.94</v>
      </c>
      <c r="I2612" t="s">
        <v>14365</v>
      </c>
      <c r="J2612" t="s">
        <v>200</v>
      </c>
      <c r="K2612">
        <v>0</v>
      </c>
      <c r="L2612" s="83">
        <v>43182</v>
      </c>
      <c r="M2612">
        <v>0</v>
      </c>
      <c r="N2612" t="s">
        <v>15955</v>
      </c>
      <c r="O2612" t="s">
        <v>15956</v>
      </c>
    </row>
    <row r="2613" spans="1:15" x14ac:dyDescent="0.2">
      <c r="A2613" t="s">
        <v>15957</v>
      </c>
      <c r="B2613" t="s">
        <v>3716</v>
      </c>
      <c r="C2613">
        <v>26.45</v>
      </c>
      <c r="D2613">
        <v>0</v>
      </c>
      <c r="E2613">
        <v>0</v>
      </c>
      <c r="F2613">
        <v>0</v>
      </c>
      <c r="G2613">
        <v>0</v>
      </c>
      <c r="H2613" s="45">
        <v>10264.64</v>
      </c>
      <c r="I2613" t="s">
        <v>14365</v>
      </c>
      <c r="J2613" t="s">
        <v>200</v>
      </c>
      <c r="K2613">
        <v>0</v>
      </c>
      <c r="L2613" s="83">
        <v>43182</v>
      </c>
      <c r="M2613">
        <v>0</v>
      </c>
      <c r="N2613" t="s">
        <v>3723</v>
      </c>
      <c r="O2613" t="s">
        <v>3724</v>
      </c>
    </row>
    <row r="2614" spans="1:15" x14ac:dyDescent="0.2">
      <c r="A2614" t="s">
        <v>15958</v>
      </c>
      <c r="B2614" t="s">
        <v>3747</v>
      </c>
      <c r="C2614">
        <v>66.17</v>
      </c>
      <c r="D2614">
        <v>0</v>
      </c>
      <c r="E2614">
        <v>0</v>
      </c>
      <c r="F2614">
        <v>0</v>
      </c>
      <c r="G2614">
        <v>0</v>
      </c>
      <c r="H2614" s="45">
        <v>-1683.32</v>
      </c>
      <c r="I2614" t="s">
        <v>14365</v>
      </c>
      <c r="J2614" t="s">
        <v>200</v>
      </c>
      <c r="K2614">
        <v>0</v>
      </c>
      <c r="L2614" s="83">
        <v>43182</v>
      </c>
      <c r="M2614">
        <v>0</v>
      </c>
      <c r="N2614">
        <v>654106103</v>
      </c>
      <c r="O2614">
        <v>2640147</v>
      </c>
    </row>
    <row r="2615" spans="1:15" x14ac:dyDescent="0.2">
      <c r="A2615" t="s">
        <v>15959</v>
      </c>
      <c r="B2615" t="s">
        <v>15948</v>
      </c>
      <c r="C2615">
        <v>16.559999999999999</v>
      </c>
      <c r="D2615">
        <v>0</v>
      </c>
      <c r="E2615">
        <v>0</v>
      </c>
      <c r="F2615">
        <v>0</v>
      </c>
      <c r="G2615">
        <v>0</v>
      </c>
      <c r="H2615" s="45">
        <v>24017.09</v>
      </c>
      <c r="I2615" t="s">
        <v>14349</v>
      </c>
      <c r="J2615" t="s">
        <v>182</v>
      </c>
      <c r="K2615">
        <v>0</v>
      </c>
      <c r="L2615" s="83">
        <v>43182</v>
      </c>
      <c r="M2615">
        <v>0</v>
      </c>
      <c r="N2615" t="s">
        <v>15960</v>
      </c>
      <c r="O2615" t="s">
        <v>15961</v>
      </c>
    </row>
    <row r="2616" spans="1:15" x14ac:dyDescent="0.2">
      <c r="A2616" t="s">
        <v>15962</v>
      </c>
      <c r="B2616" t="s">
        <v>3778</v>
      </c>
      <c r="C2616">
        <v>138.46</v>
      </c>
      <c r="D2616">
        <v>0</v>
      </c>
      <c r="E2616">
        <v>0</v>
      </c>
      <c r="F2616">
        <v>0</v>
      </c>
      <c r="G2616">
        <v>0</v>
      </c>
      <c r="H2616" s="45">
        <v>7811.95</v>
      </c>
      <c r="I2616" t="s">
        <v>14349</v>
      </c>
      <c r="J2616" t="s">
        <v>164</v>
      </c>
      <c r="K2616">
        <v>0</v>
      </c>
      <c r="L2616" s="83">
        <v>43182</v>
      </c>
      <c r="M2616">
        <v>0</v>
      </c>
      <c r="N2616">
        <v>756577102</v>
      </c>
      <c r="O2616">
        <v>2447218</v>
      </c>
    </row>
    <row r="2617" spans="1:15" x14ac:dyDescent="0.2">
      <c r="A2617" t="s">
        <v>15947</v>
      </c>
      <c r="B2617" t="s">
        <v>7516</v>
      </c>
      <c r="C2617">
        <v>44.68</v>
      </c>
      <c r="D2617">
        <v>0</v>
      </c>
      <c r="E2617">
        <v>0</v>
      </c>
      <c r="F2617">
        <v>0</v>
      </c>
      <c r="G2617">
        <v>0</v>
      </c>
      <c r="H2617" s="45">
        <v>3149.62</v>
      </c>
      <c r="I2617" t="s">
        <v>14365</v>
      </c>
      <c r="J2617" t="s">
        <v>235</v>
      </c>
      <c r="K2617">
        <v>0</v>
      </c>
      <c r="L2617" s="83">
        <v>43181</v>
      </c>
      <c r="M2617">
        <v>0</v>
      </c>
      <c r="N2617">
        <v>370334104</v>
      </c>
      <c r="O2617">
        <v>2367026</v>
      </c>
    </row>
    <row r="2618" spans="1:15" x14ac:dyDescent="0.2">
      <c r="A2618" t="s">
        <v>15936</v>
      </c>
      <c r="B2618" t="s">
        <v>8992</v>
      </c>
      <c r="C2618">
        <v>17.940000000000001</v>
      </c>
      <c r="D2618">
        <v>0</v>
      </c>
      <c r="E2618">
        <v>0</v>
      </c>
      <c r="F2618">
        <v>0</v>
      </c>
      <c r="G2618">
        <v>0</v>
      </c>
      <c r="H2618">
        <v>-116.52</v>
      </c>
      <c r="I2618" t="s">
        <v>14365</v>
      </c>
      <c r="J2618" t="s">
        <v>200</v>
      </c>
      <c r="K2618">
        <v>0</v>
      </c>
      <c r="L2618" s="83">
        <v>43180</v>
      </c>
      <c r="M2618">
        <v>0</v>
      </c>
      <c r="N2618" t="s">
        <v>8998</v>
      </c>
      <c r="O2618" t="s">
        <v>8999</v>
      </c>
    </row>
    <row r="2619" spans="1:15" x14ac:dyDescent="0.2">
      <c r="A2619" t="s">
        <v>15937</v>
      </c>
      <c r="B2619" t="s">
        <v>15935</v>
      </c>
      <c r="C2619">
        <v>163.59</v>
      </c>
      <c r="D2619">
        <v>0</v>
      </c>
      <c r="E2619">
        <v>0</v>
      </c>
      <c r="F2619">
        <v>0</v>
      </c>
      <c r="G2619">
        <v>0</v>
      </c>
      <c r="H2619" s="45">
        <v>-7782.29</v>
      </c>
      <c r="I2619" t="s">
        <v>14349</v>
      </c>
      <c r="J2619" t="s">
        <v>164</v>
      </c>
      <c r="K2619">
        <v>0</v>
      </c>
      <c r="L2619" s="83">
        <v>43180</v>
      </c>
      <c r="M2619">
        <v>0</v>
      </c>
      <c r="N2619" t="s">
        <v>177</v>
      </c>
      <c r="O2619" t="s">
        <v>15938</v>
      </c>
    </row>
    <row r="2620" spans="1:15" x14ac:dyDescent="0.2">
      <c r="A2620" t="s">
        <v>15939</v>
      </c>
      <c r="B2620" t="s">
        <v>3772</v>
      </c>
      <c r="C2620">
        <v>23.36</v>
      </c>
      <c r="D2620">
        <v>0</v>
      </c>
      <c r="E2620">
        <v>0</v>
      </c>
      <c r="F2620">
        <v>0</v>
      </c>
      <c r="G2620">
        <v>0</v>
      </c>
      <c r="H2620" s="45">
        <v>-20485.82</v>
      </c>
      <c r="I2620" t="s">
        <v>14349</v>
      </c>
      <c r="J2620" t="s">
        <v>188</v>
      </c>
      <c r="K2620">
        <v>0</v>
      </c>
      <c r="L2620" s="83">
        <v>43180</v>
      </c>
      <c r="M2620">
        <v>0</v>
      </c>
      <c r="N2620">
        <v>201723103</v>
      </c>
      <c r="O2620">
        <v>2213260</v>
      </c>
    </row>
    <row r="2621" spans="1:15" x14ac:dyDescent="0.2">
      <c r="A2621" t="s">
        <v>15940</v>
      </c>
      <c r="B2621" t="s">
        <v>3835</v>
      </c>
      <c r="C2621">
        <v>108.87</v>
      </c>
      <c r="D2621">
        <v>0</v>
      </c>
      <c r="E2621">
        <v>0</v>
      </c>
      <c r="F2621">
        <v>0</v>
      </c>
      <c r="G2621">
        <v>0</v>
      </c>
      <c r="H2621" s="45">
        <v>18921.34</v>
      </c>
      <c r="I2621" t="s">
        <v>14349</v>
      </c>
      <c r="J2621" t="s">
        <v>200</v>
      </c>
      <c r="K2621">
        <v>0</v>
      </c>
      <c r="L2621" s="83">
        <v>43180</v>
      </c>
      <c r="M2621">
        <v>0</v>
      </c>
      <c r="N2621">
        <v>237194105</v>
      </c>
      <c r="O2621">
        <v>2289874</v>
      </c>
    </row>
    <row r="2622" spans="1:15" x14ac:dyDescent="0.2">
      <c r="A2622" t="s">
        <v>15941</v>
      </c>
      <c r="B2622" t="s">
        <v>3775</v>
      </c>
      <c r="C2622">
        <v>48.6</v>
      </c>
      <c r="D2622">
        <v>0</v>
      </c>
      <c r="E2622">
        <v>0</v>
      </c>
      <c r="F2622">
        <v>0</v>
      </c>
      <c r="G2622">
        <v>0</v>
      </c>
      <c r="H2622" s="45">
        <v>8044.4</v>
      </c>
      <c r="I2622" t="s">
        <v>14349</v>
      </c>
      <c r="J2622" t="s">
        <v>200</v>
      </c>
      <c r="K2622">
        <v>0</v>
      </c>
      <c r="L2622" s="83">
        <v>43180</v>
      </c>
      <c r="M2622">
        <v>0</v>
      </c>
      <c r="N2622" t="s">
        <v>3783</v>
      </c>
      <c r="O2622">
        <v>2369721</v>
      </c>
    </row>
    <row r="2623" spans="1:15" x14ac:dyDescent="0.2">
      <c r="A2623" t="s">
        <v>15942</v>
      </c>
      <c r="B2623" t="s">
        <v>9218</v>
      </c>
      <c r="C2623">
        <v>27.24</v>
      </c>
      <c r="D2623">
        <v>0</v>
      </c>
      <c r="E2623">
        <v>0</v>
      </c>
      <c r="F2623">
        <v>0</v>
      </c>
      <c r="G2623">
        <v>0</v>
      </c>
      <c r="H2623" s="45">
        <v>-6085.61</v>
      </c>
      <c r="I2623" t="s">
        <v>14349</v>
      </c>
      <c r="J2623" t="s">
        <v>200</v>
      </c>
      <c r="K2623">
        <v>0</v>
      </c>
      <c r="L2623" s="83">
        <v>43180</v>
      </c>
      <c r="M2623">
        <v>0</v>
      </c>
      <c r="N2623" t="s">
        <v>9222</v>
      </c>
      <c r="O2623">
        <v>2485070</v>
      </c>
    </row>
    <row r="2624" spans="1:15" x14ac:dyDescent="0.2">
      <c r="A2624" t="s">
        <v>15943</v>
      </c>
      <c r="B2624" t="s">
        <v>3732</v>
      </c>
      <c r="C2624">
        <v>18</v>
      </c>
      <c r="D2624">
        <v>0</v>
      </c>
      <c r="E2624">
        <v>0</v>
      </c>
      <c r="F2624">
        <v>0</v>
      </c>
      <c r="G2624">
        <v>0</v>
      </c>
      <c r="H2624" s="45">
        <v>31841.27</v>
      </c>
      <c r="I2624" t="s">
        <v>14349</v>
      </c>
      <c r="J2624" t="s">
        <v>200</v>
      </c>
      <c r="K2624">
        <v>0</v>
      </c>
      <c r="L2624" s="83">
        <v>43180</v>
      </c>
      <c r="M2624">
        <v>0</v>
      </c>
      <c r="N2624" t="s">
        <v>3744</v>
      </c>
      <c r="O2624" t="s">
        <v>3745</v>
      </c>
    </row>
    <row r="2625" spans="1:15" x14ac:dyDescent="0.2">
      <c r="A2625" t="s">
        <v>15944</v>
      </c>
      <c r="B2625" t="s">
        <v>3761</v>
      </c>
      <c r="C2625">
        <v>62.19</v>
      </c>
      <c r="D2625">
        <v>0</v>
      </c>
      <c r="E2625">
        <v>0</v>
      </c>
      <c r="F2625">
        <v>0</v>
      </c>
      <c r="G2625">
        <v>0</v>
      </c>
      <c r="H2625" s="45">
        <v>-3065.41</v>
      </c>
      <c r="I2625" t="s">
        <v>14349</v>
      </c>
      <c r="J2625" t="s">
        <v>169</v>
      </c>
      <c r="K2625">
        <v>0</v>
      </c>
      <c r="L2625" s="83">
        <v>43180</v>
      </c>
      <c r="M2625">
        <v>0</v>
      </c>
      <c r="N2625">
        <v>640491106</v>
      </c>
      <c r="O2625">
        <v>2630085</v>
      </c>
    </row>
    <row r="2626" spans="1:15" x14ac:dyDescent="0.2">
      <c r="A2626" t="s">
        <v>15945</v>
      </c>
      <c r="B2626" t="s">
        <v>3714</v>
      </c>
      <c r="C2626">
        <v>127.5</v>
      </c>
      <c r="D2626">
        <v>0</v>
      </c>
      <c r="E2626">
        <v>0</v>
      </c>
      <c r="F2626">
        <v>0</v>
      </c>
      <c r="G2626">
        <v>0</v>
      </c>
      <c r="H2626" s="45">
        <v>8061.2</v>
      </c>
      <c r="I2626" t="s">
        <v>14365</v>
      </c>
      <c r="J2626" t="s">
        <v>200</v>
      </c>
      <c r="K2626">
        <v>0</v>
      </c>
      <c r="L2626" s="83">
        <v>43180</v>
      </c>
      <c r="M2626">
        <v>0</v>
      </c>
      <c r="N2626">
        <v>168905107</v>
      </c>
      <c r="O2626">
        <v>2106791</v>
      </c>
    </row>
    <row r="2627" spans="1:15" x14ac:dyDescent="0.2">
      <c r="A2627" t="s">
        <v>15946</v>
      </c>
      <c r="B2627" t="s">
        <v>3759</v>
      </c>
      <c r="C2627">
        <v>75.77</v>
      </c>
      <c r="D2627">
        <v>0</v>
      </c>
      <c r="E2627">
        <v>0</v>
      </c>
      <c r="F2627">
        <v>0</v>
      </c>
      <c r="G2627">
        <v>0</v>
      </c>
      <c r="H2627" s="45">
        <v>14713.26</v>
      </c>
      <c r="I2627" t="s">
        <v>14349</v>
      </c>
      <c r="J2627" t="s">
        <v>182</v>
      </c>
      <c r="K2627">
        <v>0</v>
      </c>
      <c r="L2627" s="83">
        <v>43180</v>
      </c>
      <c r="M2627">
        <v>0</v>
      </c>
      <c r="N2627">
        <v>761624105</v>
      </c>
      <c r="O2627">
        <v>2063670</v>
      </c>
    </row>
    <row r="2628" spans="1:15" x14ac:dyDescent="0.2">
      <c r="A2628" t="s">
        <v>15927</v>
      </c>
      <c r="B2628" t="s">
        <v>348</v>
      </c>
      <c r="C2628">
        <v>174.7</v>
      </c>
      <c r="D2628" s="45">
        <v>5600</v>
      </c>
      <c r="E2628" s="45">
        <v>978320</v>
      </c>
      <c r="F2628">
        <v>2.13</v>
      </c>
      <c r="G2628" s="45">
        <v>-27048</v>
      </c>
      <c r="H2628" s="45">
        <v>111774.41</v>
      </c>
      <c r="I2628" t="s">
        <v>210</v>
      </c>
      <c r="J2628" t="s">
        <v>164</v>
      </c>
      <c r="K2628">
        <v>0</v>
      </c>
      <c r="L2628" s="83">
        <v>43179</v>
      </c>
      <c r="M2628">
        <v>176.29</v>
      </c>
      <c r="N2628" t="s">
        <v>349</v>
      </c>
      <c r="O2628" t="s">
        <v>350</v>
      </c>
    </row>
    <row r="2629" spans="1:15" x14ac:dyDescent="0.2">
      <c r="A2629" t="s">
        <v>15928</v>
      </c>
      <c r="B2629" t="s">
        <v>7530</v>
      </c>
      <c r="C2629">
        <v>27.85</v>
      </c>
      <c r="D2629">
        <v>0</v>
      </c>
      <c r="E2629">
        <v>0</v>
      </c>
      <c r="F2629">
        <v>0</v>
      </c>
      <c r="G2629">
        <v>0</v>
      </c>
      <c r="H2629" s="45">
        <v>-9473.1299999999992</v>
      </c>
      <c r="I2629" t="s">
        <v>14349</v>
      </c>
      <c r="J2629" t="s">
        <v>190</v>
      </c>
      <c r="K2629">
        <v>0</v>
      </c>
      <c r="L2629" s="83">
        <v>43179</v>
      </c>
      <c r="M2629">
        <v>0</v>
      </c>
      <c r="N2629" t="s">
        <v>7536</v>
      </c>
      <c r="O2629">
        <v>2716792</v>
      </c>
    </row>
    <row r="2630" spans="1:15" x14ac:dyDescent="0.2">
      <c r="A2630" t="s">
        <v>15929</v>
      </c>
      <c r="B2630" t="s">
        <v>15926</v>
      </c>
      <c r="C2630">
        <v>16.899999999999999</v>
      </c>
      <c r="D2630">
        <v>0</v>
      </c>
      <c r="E2630">
        <v>0</v>
      </c>
      <c r="F2630">
        <v>0</v>
      </c>
      <c r="G2630">
        <v>0</v>
      </c>
      <c r="H2630" s="45">
        <v>-7984.39</v>
      </c>
      <c r="I2630" t="s">
        <v>14365</v>
      </c>
      <c r="J2630" t="s">
        <v>169</v>
      </c>
      <c r="K2630">
        <v>0</v>
      </c>
      <c r="L2630" s="83">
        <v>43179</v>
      </c>
      <c r="M2630">
        <v>0</v>
      </c>
      <c r="N2630">
        <v>731094108</v>
      </c>
      <c r="O2630" t="s">
        <v>15930</v>
      </c>
    </row>
    <row r="2631" spans="1:15" x14ac:dyDescent="0.2">
      <c r="A2631" t="s">
        <v>15931</v>
      </c>
      <c r="B2631" t="s">
        <v>5838</v>
      </c>
      <c r="C2631">
        <v>69.959999999999994</v>
      </c>
      <c r="D2631">
        <v>0</v>
      </c>
      <c r="E2631">
        <v>0</v>
      </c>
      <c r="F2631">
        <v>0</v>
      </c>
      <c r="G2631">
        <v>0</v>
      </c>
      <c r="H2631" s="45">
        <v>2908.43</v>
      </c>
      <c r="I2631" t="s">
        <v>14349</v>
      </c>
      <c r="J2631" t="s">
        <v>200</v>
      </c>
      <c r="K2631">
        <v>0</v>
      </c>
      <c r="L2631" s="83">
        <v>43179</v>
      </c>
      <c r="M2631">
        <v>0</v>
      </c>
      <c r="N2631" t="s">
        <v>5847</v>
      </c>
      <c r="O2631" t="s">
        <v>5848</v>
      </c>
    </row>
    <row r="2632" spans="1:15" x14ac:dyDescent="0.2">
      <c r="A2632" t="s">
        <v>15932</v>
      </c>
      <c r="B2632" t="s">
        <v>7516</v>
      </c>
      <c r="C2632">
        <v>44.68</v>
      </c>
      <c r="D2632">
        <v>0</v>
      </c>
      <c r="E2632">
        <v>0</v>
      </c>
      <c r="F2632">
        <v>0</v>
      </c>
      <c r="G2632">
        <v>0</v>
      </c>
      <c r="H2632" s="45">
        <v>20880.259999999998</v>
      </c>
      <c r="I2632" t="s">
        <v>14349</v>
      </c>
      <c r="J2632" t="s">
        <v>235</v>
      </c>
      <c r="K2632">
        <v>0</v>
      </c>
      <c r="L2632" s="83">
        <v>43179</v>
      </c>
      <c r="M2632">
        <v>0</v>
      </c>
      <c r="N2632">
        <v>370334104</v>
      </c>
      <c r="O2632">
        <v>2367026</v>
      </c>
    </row>
    <row r="2633" spans="1:15" x14ac:dyDescent="0.2">
      <c r="A2633" t="s">
        <v>15933</v>
      </c>
      <c r="B2633" t="s">
        <v>3690</v>
      </c>
      <c r="C2633">
        <v>42.82</v>
      </c>
      <c r="D2633">
        <v>0</v>
      </c>
      <c r="E2633">
        <v>0</v>
      </c>
      <c r="F2633">
        <v>0</v>
      </c>
      <c r="G2633">
        <v>0</v>
      </c>
      <c r="H2633" s="45">
        <v>2396.46</v>
      </c>
      <c r="I2633" t="s">
        <v>14365</v>
      </c>
      <c r="J2633" t="s">
        <v>164</v>
      </c>
      <c r="K2633">
        <v>0</v>
      </c>
      <c r="L2633" s="83">
        <v>43179</v>
      </c>
      <c r="M2633">
        <v>0</v>
      </c>
      <c r="N2633" t="s">
        <v>3706</v>
      </c>
      <c r="O2633">
        <v>2661568</v>
      </c>
    </row>
    <row r="2634" spans="1:15" x14ac:dyDescent="0.2">
      <c r="A2634" t="s">
        <v>15934</v>
      </c>
      <c r="B2634" t="s">
        <v>3774</v>
      </c>
      <c r="C2634">
        <v>46.4</v>
      </c>
      <c r="D2634">
        <v>0</v>
      </c>
      <c r="E2634">
        <v>0</v>
      </c>
      <c r="F2634">
        <v>0</v>
      </c>
      <c r="G2634">
        <v>0</v>
      </c>
      <c r="H2634" s="45">
        <v>36180.959999999999</v>
      </c>
      <c r="I2634" t="s">
        <v>14349</v>
      </c>
      <c r="J2634" t="s">
        <v>200</v>
      </c>
      <c r="K2634">
        <v>0</v>
      </c>
      <c r="L2634" s="83">
        <v>43179</v>
      </c>
      <c r="M2634">
        <v>0</v>
      </c>
      <c r="N2634">
        <v>974637100</v>
      </c>
      <c r="O2634">
        <v>2972721</v>
      </c>
    </row>
    <row r="2635" spans="1:15" x14ac:dyDescent="0.2">
      <c r="A2635" t="s">
        <v>15921</v>
      </c>
      <c r="B2635" t="s">
        <v>14149</v>
      </c>
      <c r="C2635">
        <v>14.8</v>
      </c>
      <c r="D2635">
        <v>0</v>
      </c>
      <c r="E2635">
        <v>0</v>
      </c>
      <c r="F2635">
        <v>0</v>
      </c>
      <c r="G2635">
        <v>0</v>
      </c>
      <c r="H2635" s="45">
        <v>9150.84</v>
      </c>
      <c r="I2635" t="s">
        <v>14365</v>
      </c>
      <c r="J2635" t="s">
        <v>169</v>
      </c>
      <c r="K2635">
        <v>0</v>
      </c>
      <c r="L2635" s="83">
        <v>43178</v>
      </c>
      <c r="M2635">
        <v>0</v>
      </c>
      <c r="N2635" t="s">
        <v>14157</v>
      </c>
      <c r="O2635" t="s">
        <v>14158</v>
      </c>
    </row>
    <row r="2636" spans="1:15" x14ac:dyDescent="0.2">
      <c r="A2636" t="s">
        <v>15922</v>
      </c>
      <c r="B2636" t="s">
        <v>3777</v>
      </c>
      <c r="C2636">
        <v>46.49</v>
      </c>
      <c r="D2636">
        <v>0</v>
      </c>
      <c r="E2636">
        <v>0</v>
      </c>
      <c r="F2636">
        <v>0</v>
      </c>
      <c r="G2636">
        <v>0</v>
      </c>
      <c r="H2636" s="45">
        <v>3389.23</v>
      </c>
      <c r="I2636" t="s">
        <v>14349</v>
      </c>
      <c r="J2636" t="s">
        <v>190</v>
      </c>
      <c r="K2636">
        <v>0</v>
      </c>
      <c r="L2636" s="83">
        <v>43178</v>
      </c>
      <c r="M2636">
        <v>0</v>
      </c>
      <c r="N2636">
        <v>361105</v>
      </c>
      <c r="O2636">
        <v>2001119</v>
      </c>
    </row>
    <row r="2637" spans="1:15" x14ac:dyDescent="0.2">
      <c r="A2637" t="s">
        <v>15923</v>
      </c>
      <c r="B2637" t="s">
        <v>8992</v>
      </c>
      <c r="C2637">
        <v>17.940000000000001</v>
      </c>
      <c r="D2637">
        <v>0</v>
      </c>
      <c r="E2637">
        <v>0</v>
      </c>
      <c r="F2637">
        <v>0</v>
      </c>
      <c r="G2637">
        <v>0</v>
      </c>
      <c r="H2637" s="45">
        <v>-9155.41</v>
      </c>
      <c r="I2637" t="s">
        <v>14349</v>
      </c>
      <c r="J2637" t="s">
        <v>200</v>
      </c>
      <c r="K2637">
        <v>0</v>
      </c>
      <c r="L2637" s="83">
        <v>43178</v>
      </c>
      <c r="M2637">
        <v>0</v>
      </c>
      <c r="N2637" t="s">
        <v>8998</v>
      </c>
      <c r="O2637" t="s">
        <v>8999</v>
      </c>
    </row>
    <row r="2638" spans="1:15" x14ac:dyDescent="0.2">
      <c r="A2638" t="s">
        <v>15924</v>
      </c>
      <c r="B2638" t="s">
        <v>3694</v>
      </c>
      <c r="C2638">
        <v>26</v>
      </c>
      <c r="D2638">
        <v>0</v>
      </c>
      <c r="E2638">
        <v>0</v>
      </c>
      <c r="F2638">
        <v>0</v>
      </c>
      <c r="G2638">
        <v>0</v>
      </c>
      <c r="H2638" s="45">
        <v>-1211.53</v>
      </c>
      <c r="I2638" t="s">
        <v>14365</v>
      </c>
      <c r="J2638" t="s">
        <v>200</v>
      </c>
      <c r="K2638">
        <v>0</v>
      </c>
      <c r="L2638" s="83">
        <v>43178</v>
      </c>
      <c r="M2638">
        <v>0</v>
      </c>
      <c r="N2638">
        <v>428567101</v>
      </c>
      <c r="O2638">
        <v>2428376</v>
      </c>
    </row>
    <row r="2639" spans="1:15" x14ac:dyDescent="0.2">
      <c r="A2639" t="s">
        <v>15925</v>
      </c>
      <c r="B2639" t="s">
        <v>10621</v>
      </c>
      <c r="C2639">
        <v>134.55000000000001</v>
      </c>
      <c r="D2639">
        <v>0</v>
      </c>
      <c r="E2639">
        <v>0</v>
      </c>
      <c r="F2639">
        <v>0</v>
      </c>
      <c r="G2639">
        <v>0</v>
      </c>
      <c r="H2639">
        <v>-29.64</v>
      </c>
      <c r="I2639" t="s">
        <v>14365</v>
      </c>
      <c r="J2639" t="s">
        <v>190</v>
      </c>
      <c r="K2639">
        <v>0</v>
      </c>
      <c r="L2639" s="83">
        <v>43178</v>
      </c>
      <c r="M2639">
        <v>0</v>
      </c>
      <c r="N2639">
        <v>637215104</v>
      </c>
      <c r="O2639">
        <v>2626802</v>
      </c>
    </row>
    <row r="2640" spans="1:15" x14ac:dyDescent="0.2">
      <c r="A2640" t="s">
        <v>15914</v>
      </c>
      <c r="B2640" t="s">
        <v>15914</v>
      </c>
      <c r="C2640">
        <v>54</v>
      </c>
      <c r="D2640">
        <v>0</v>
      </c>
      <c r="E2640">
        <v>0</v>
      </c>
      <c r="F2640">
        <v>0</v>
      </c>
      <c r="G2640">
        <v>0</v>
      </c>
      <c r="H2640" s="45">
        <v>-12300</v>
      </c>
      <c r="I2640" t="s">
        <v>210</v>
      </c>
      <c r="J2640" t="s">
        <v>164</v>
      </c>
      <c r="K2640">
        <v>0</v>
      </c>
      <c r="L2640" s="83">
        <v>43175</v>
      </c>
      <c r="M2640">
        <v>0</v>
      </c>
    </row>
    <row r="2641" spans="1:15" x14ac:dyDescent="0.2">
      <c r="A2641" t="s">
        <v>15915</v>
      </c>
      <c r="B2641" t="s">
        <v>3595</v>
      </c>
      <c r="C2641">
        <v>55.87</v>
      </c>
      <c r="D2641">
        <v>0</v>
      </c>
      <c r="E2641">
        <v>0</v>
      </c>
      <c r="F2641">
        <v>0</v>
      </c>
      <c r="G2641">
        <v>0</v>
      </c>
      <c r="H2641" s="45">
        <v>-41016.06</v>
      </c>
      <c r="I2641" t="s">
        <v>210</v>
      </c>
      <c r="J2641" t="s">
        <v>200</v>
      </c>
      <c r="K2641">
        <v>0</v>
      </c>
      <c r="L2641" s="83">
        <v>43175</v>
      </c>
      <c r="M2641">
        <v>0</v>
      </c>
      <c r="N2641" t="s">
        <v>3614</v>
      </c>
      <c r="O2641" t="s">
        <v>3615</v>
      </c>
    </row>
    <row r="2642" spans="1:15" x14ac:dyDescent="0.2">
      <c r="A2642" t="s">
        <v>15916</v>
      </c>
      <c r="B2642" t="s">
        <v>3677</v>
      </c>
      <c r="C2642">
        <v>27.2</v>
      </c>
      <c r="D2642">
        <v>0</v>
      </c>
      <c r="E2642">
        <v>0</v>
      </c>
      <c r="F2642">
        <v>0</v>
      </c>
      <c r="G2642">
        <v>0</v>
      </c>
      <c r="H2642" s="45">
        <v>9339.8799999999992</v>
      </c>
      <c r="I2642" t="s">
        <v>14365</v>
      </c>
      <c r="J2642" t="s">
        <v>200</v>
      </c>
      <c r="K2642">
        <v>0</v>
      </c>
      <c r="L2642" s="83">
        <v>43175</v>
      </c>
      <c r="M2642">
        <v>0</v>
      </c>
      <c r="N2642">
        <v>989817101</v>
      </c>
      <c r="O2642" t="s">
        <v>3689</v>
      </c>
    </row>
    <row r="2643" spans="1:15" x14ac:dyDescent="0.2">
      <c r="A2643" t="s">
        <v>15917</v>
      </c>
      <c r="B2643" t="s">
        <v>14049</v>
      </c>
      <c r="C2643">
        <v>39.549999999999997</v>
      </c>
      <c r="D2643">
        <v>0</v>
      </c>
      <c r="E2643">
        <v>0</v>
      </c>
      <c r="F2643">
        <v>0</v>
      </c>
      <c r="G2643">
        <v>0</v>
      </c>
      <c r="H2643" s="45">
        <v>15341.65</v>
      </c>
      <c r="I2643" t="s">
        <v>14365</v>
      </c>
      <c r="J2643" t="s">
        <v>200</v>
      </c>
      <c r="K2643">
        <v>0</v>
      </c>
      <c r="L2643" s="83">
        <v>43175</v>
      </c>
      <c r="M2643">
        <v>0</v>
      </c>
      <c r="N2643">
        <v>690370101</v>
      </c>
      <c r="O2643">
        <v>2855930</v>
      </c>
    </row>
    <row r="2644" spans="1:15" x14ac:dyDescent="0.2">
      <c r="A2644" t="s">
        <v>15918</v>
      </c>
      <c r="B2644" t="s">
        <v>15889</v>
      </c>
      <c r="C2644">
        <v>25.95</v>
      </c>
      <c r="D2644">
        <v>0</v>
      </c>
      <c r="E2644">
        <v>0</v>
      </c>
      <c r="F2644">
        <v>0</v>
      </c>
      <c r="G2644">
        <v>0</v>
      </c>
      <c r="H2644" s="45">
        <v>10028.25</v>
      </c>
      <c r="I2644" t="s">
        <v>14365</v>
      </c>
      <c r="J2644" t="s">
        <v>200</v>
      </c>
      <c r="K2644">
        <v>0</v>
      </c>
      <c r="L2644" s="83">
        <v>43175</v>
      </c>
      <c r="M2644">
        <v>0</v>
      </c>
      <c r="N2644">
        <v>381013101</v>
      </c>
      <c r="O2644" t="s">
        <v>15898</v>
      </c>
    </row>
    <row r="2645" spans="1:15" x14ac:dyDescent="0.2">
      <c r="A2645" t="s">
        <v>15919</v>
      </c>
      <c r="B2645" t="s">
        <v>5873</v>
      </c>
      <c r="C2645">
        <v>64.540000000000006</v>
      </c>
      <c r="D2645">
        <v>0</v>
      </c>
      <c r="E2645">
        <v>0</v>
      </c>
      <c r="F2645">
        <v>0</v>
      </c>
      <c r="G2645">
        <v>0</v>
      </c>
      <c r="H2645" s="45">
        <v>13518.75</v>
      </c>
      <c r="I2645" t="s">
        <v>14349</v>
      </c>
      <c r="J2645" t="s">
        <v>169</v>
      </c>
      <c r="K2645">
        <v>0</v>
      </c>
      <c r="L2645" s="83">
        <v>43175</v>
      </c>
      <c r="M2645">
        <v>0</v>
      </c>
      <c r="N2645" t="s">
        <v>5875</v>
      </c>
      <c r="O2645" t="s">
        <v>5876</v>
      </c>
    </row>
    <row r="2646" spans="1:15" x14ac:dyDescent="0.2">
      <c r="A2646" t="s">
        <v>15920</v>
      </c>
      <c r="B2646" t="s">
        <v>3631</v>
      </c>
      <c r="C2646">
        <v>253.93</v>
      </c>
      <c r="D2646">
        <v>0</v>
      </c>
      <c r="E2646">
        <v>0</v>
      </c>
      <c r="F2646">
        <v>0</v>
      </c>
      <c r="G2646">
        <v>0</v>
      </c>
      <c r="H2646" s="45">
        <v>-2871.45</v>
      </c>
      <c r="I2646" t="s">
        <v>14365</v>
      </c>
      <c r="J2646" t="s">
        <v>200</v>
      </c>
      <c r="K2646">
        <v>0</v>
      </c>
      <c r="L2646" s="83">
        <v>43175</v>
      </c>
      <c r="M2646">
        <v>0</v>
      </c>
      <c r="N2646" t="s">
        <v>3660</v>
      </c>
      <c r="O2646" t="s">
        <v>3661</v>
      </c>
    </row>
    <row r="2647" spans="1:15" x14ac:dyDescent="0.2">
      <c r="A2647" t="s">
        <v>15905</v>
      </c>
      <c r="B2647" t="s">
        <v>15906</v>
      </c>
      <c r="C2647">
        <v>5.21</v>
      </c>
      <c r="D2647">
        <v>0</v>
      </c>
      <c r="E2647">
        <v>0</v>
      </c>
      <c r="F2647">
        <v>0</v>
      </c>
      <c r="G2647">
        <v>0</v>
      </c>
      <c r="H2647" s="45">
        <v>-12542.53</v>
      </c>
      <c r="I2647" t="s">
        <v>210</v>
      </c>
      <c r="J2647" t="s">
        <v>164</v>
      </c>
      <c r="K2647">
        <v>0</v>
      </c>
      <c r="L2647" s="83">
        <v>43174</v>
      </c>
      <c r="M2647">
        <v>0</v>
      </c>
      <c r="N2647">
        <v>698354107</v>
      </c>
      <c r="O2647" t="s">
        <v>15907</v>
      </c>
    </row>
    <row r="2648" spans="1:15" x14ac:dyDescent="0.2">
      <c r="A2648" t="s">
        <v>15908</v>
      </c>
      <c r="B2648" t="s">
        <v>3801</v>
      </c>
      <c r="C2648">
        <v>38.270000000000003</v>
      </c>
      <c r="D2648">
        <v>0</v>
      </c>
      <c r="E2648">
        <v>0</v>
      </c>
      <c r="F2648">
        <v>0</v>
      </c>
      <c r="G2648">
        <v>0</v>
      </c>
      <c r="H2648" s="45">
        <v>1791.56</v>
      </c>
      <c r="I2648" t="s">
        <v>14365</v>
      </c>
      <c r="J2648" t="s">
        <v>200</v>
      </c>
      <c r="K2648">
        <v>0</v>
      </c>
      <c r="L2648" s="83">
        <v>43174</v>
      </c>
      <c r="M2648">
        <v>0</v>
      </c>
      <c r="N2648" t="s">
        <v>177</v>
      </c>
      <c r="O2648" t="s">
        <v>3814</v>
      </c>
    </row>
    <row r="2649" spans="1:15" x14ac:dyDescent="0.2">
      <c r="A2649" t="s">
        <v>15909</v>
      </c>
      <c r="B2649" t="s">
        <v>12773</v>
      </c>
      <c r="C2649">
        <v>36.695</v>
      </c>
      <c r="D2649">
        <v>0</v>
      </c>
      <c r="E2649">
        <v>0</v>
      </c>
      <c r="F2649">
        <v>0</v>
      </c>
      <c r="G2649">
        <v>0</v>
      </c>
      <c r="H2649" s="45">
        <v>10802.06</v>
      </c>
      <c r="I2649" t="s">
        <v>14365</v>
      </c>
      <c r="J2649" t="s">
        <v>169</v>
      </c>
      <c r="K2649">
        <v>0</v>
      </c>
      <c r="L2649" s="83">
        <v>43174</v>
      </c>
      <c r="M2649">
        <v>0</v>
      </c>
      <c r="N2649">
        <v>40047607</v>
      </c>
      <c r="O2649" t="s">
        <v>12790</v>
      </c>
    </row>
    <row r="2650" spans="1:15" x14ac:dyDescent="0.2">
      <c r="A2650" t="s">
        <v>15910</v>
      </c>
      <c r="B2650" t="s">
        <v>3695</v>
      </c>
      <c r="C2650">
        <v>25.7</v>
      </c>
      <c r="D2650">
        <v>0</v>
      </c>
      <c r="E2650">
        <v>0</v>
      </c>
      <c r="F2650">
        <v>0</v>
      </c>
      <c r="G2650">
        <v>0</v>
      </c>
      <c r="H2650" s="45">
        <v>-39847.9</v>
      </c>
      <c r="I2650" t="s">
        <v>14349</v>
      </c>
      <c r="J2650" t="s">
        <v>200</v>
      </c>
      <c r="K2650">
        <v>0</v>
      </c>
      <c r="L2650" s="83">
        <v>43174</v>
      </c>
      <c r="M2650">
        <v>0</v>
      </c>
      <c r="N2650">
        <v>118440106</v>
      </c>
      <c r="O2650">
        <v>2149934</v>
      </c>
    </row>
    <row r="2651" spans="1:15" x14ac:dyDescent="0.2">
      <c r="A2651" t="s">
        <v>15911</v>
      </c>
      <c r="B2651" t="s">
        <v>2860</v>
      </c>
      <c r="C2651">
        <v>35.35</v>
      </c>
      <c r="D2651">
        <v>0</v>
      </c>
      <c r="E2651">
        <v>0</v>
      </c>
      <c r="F2651">
        <v>0</v>
      </c>
      <c r="G2651">
        <v>0</v>
      </c>
      <c r="H2651" s="45">
        <v>4114.97</v>
      </c>
      <c r="I2651" t="s">
        <v>14365</v>
      </c>
      <c r="J2651" t="s">
        <v>164</v>
      </c>
      <c r="K2651">
        <v>0</v>
      </c>
      <c r="L2651" s="83">
        <v>43174</v>
      </c>
      <c r="M2651">
        <v>0</v>
      </c>
      <c r="N2651" t="s">
        <v>2919</v>
      </c>
      <c r="O2651" t="s">
        <v>2920</v>
      </c>
    </row>
    <row r="2652" spans="1:15" x14ac:dyDescent="0.2">
      <c r="A2652" t="s">
        <v>15912</v>
      </c>
      <c r="B2652" t="s">
        <v>13533</v>
      </c>
      <c r="C2652">
        <v>27.33</v>
      </c>
      <c r="D2652">
        <v>0</v>
      </c>
      <c r="E2652">
        <v>0</v>
      </c>
      <c r="F2652">
        <v>0</v>
      </c>
      <c r="G2652">
        <v>0</v>
      </c>
      <c r="H2652" s="45">
        <v>-20750.810000000001</v>
      </c>
      <c r="I2652" t="s">
        <v>14365</v>
      </c>
      <c r="J2652" t="s">
        <v>169</v>
      </c>
      <c r="K2652">
        <v>0</v>
      </c>
      <c r="L2652" s="83">
        <v>43174</v>
      </c>
      <c r="M2652">
        <v>0</v>
      </c>
      <c r="N2652" t="s">
        <v>13604</v>
      </c>
      <c r="O2652" t="s">
        <v>13605</v>
      </c>
    </row>
    <row r="2653" spans="1:15" x14ac:dyDescent="0.2">
      <c r="A2653" t="s">
        <v>15913</v>
      </c>
      <c r="B2653" t="s">
        <v>13708</v>
      </c>
      <c r="C2653">
        <v>17.7</v>
      </c>
      <c r="D2653">
        <v>0</v>
      </c>
      <c r="E2653">
        <v>0</v>
      </c>
      <c r="F2653">
        <v>0</v>
      </c>
      <c r="G2653">
        <v>0</v>
      </c>
      <c r="H2653" s="45">
        <v>-7201.7</v>
      </c>
      <c r="I2653" t="s">
        <v>14365</v>
      </c>
      <c r="J2653" t="s">
        <v>169</v>
      </c>
      <c r="K2653">
        <v>0</v>
      </c>
      <c r="L2653" s="83">
        <v>43174</v>
      </c>
      <c r="M2653">
        <v>0</v>
      </c>
      <c r="N2653" t="s">
        <v>13816</v>
      </c>
      <c r="O2653" t="s">
        <v>13817</v>
      </c>
    </row>
    <row r="2654" spans="1:15" x14ac:dyDescent="0.2">
      <c r="A2654" t="s">
        <v>15890</v>
      </c>
      <c r="B2654" t="s">
        <v>5753</v>
      </c>
      <c r="C2654">
        <v>21.73</v>
      </c>
      <c r="D2654">
        <v>0</v>
      </c>
      <c r="E2654">
        <v>0</v>
      </c>
      <c r="F2654">
        <v>0</v>
      </c>
      <c r="G2654">
        <v>0</v>
      </c>
      <c r="H2654" s="45">
        <v>3137.73</v>
      </c>
      <c r="I2654" t="s">
        <v>14365</v>
      </c>
      <c r="J2654" t="s">
        <v>200</v>
      </c>
      <c r="K2654">
        <v>0</v>
      </c>
      <c r="L2654" s="83">
        <v>43173</v>
      </c>
      <c r="M2654">
        <v>0</v>
      </c>
      <c r="N2654" t="s">
        <v>5759</v>
      </c>
      <c r="O2654" t="s">
        <v>5760</v>
      </c>
    </row>
    <row r="2655" spans="1:15" x14ac:dyDescent="0.2">
      <c r="A2655" t="s">
        <v>15891</v>
      </c>
      <c r="B2655" t="s">
        <v>3692</v>
      </c>
      <c r="C2655">
        <v>34.6</v>
      </c>
      <c r="D2655">
        <v>0</v>
      </c>
      <c r="E2655">
        <v>0</v>
      </c>
      <c r="F2655">
        <v>0</v>
      </c>
      <c r="G2655">
        <v>0</v>
      </c>
      <c r="H2655">
        <v>461.71</v>
      </c>
      <c r="I2655" t="s">
        <v>14365</v>
      </c>
      <c r="J2655" t="s">
        <v>200</v>
      </c>
      <c r="K2655">
        <v>0</v>
      </c>
      <c r="L2655" s="83">
        <v>43173</v>
      </c>
      <c r="M2655">
        <v>0</v>
      </c>
      <c r="N2655">
        <v>129500104</v>
      </c>
      <c r="O2655" t="s">
        <v>3699</v>
      </c>
    </row>
    <row r="2656" spans="1:15" x14ac:dyDescent="0.2">
      <c r="A2656" t="s">
        <v>15892</v>
      </c>
      <c r="B2656" t="s">
        <v>3715</v>
      </c>
      <c r="C2656">
        <v>225.55</v>
      </c>
      <c r="D2656">
        <v>0</v>
      </c>
      <c r="E2656">
        <v>0</v>
      </c>
      <c r="F2656">
        <v>0</v>
      </c>
      <c r="G2656">
        <v>0</v>
      </c>
      <c r="H2656" s="45">
        <v>4796.54</v>
      </c>
      <c r="I2656" t="s">
        <v>14349</v>
      </c>
      <c r="J2656" t="s">
        <v>164</v>
      </c>
      <c r="K2656">
        <v>0</v>
      </c>
      <c r="L2656" s="83">
        <v>43173</v>
      </c>
      <c r="M2656">
        <v>0</v>
      </c>
      <c r="N2656" t="s">
        <v>3721</v>
      </c>
      <c r="O2656">
        <v>2008154</v>
      </c>
    </row>
    <row r="2657" spans="1:15" x14ac:dyDescent="0.2">
      <c r="A2657" t="s">
        <v>15893</v>
      </c>
      <c r="B2657" t="s">
        <v>3485</v>
      </c>
      <c r="C2657">
        <v>257.97000000000003</v>
      </c>
      <c r="D2657">
        <v>0</v>
      </c>
      <c r="E2657">
        <v>0</v>
      </c>
      <c r="F2657">
        <v>0</v>
      </c>
      <c r="G2657">
        <v>0</v>
      </c>
      <c r="H2657" s="45">
        <v>-2487.11</v>
      </c>
      <c r="I2657" t="s">
        <v>14349</v>
      </c>
      <c r="J2657" t="s">
        <v>164</v>
      </c>
      <c r="K2657">
        <v>0</v>
      </c>
      <c r="L2657" s="83">
        <v>43173</v>
      </c>
      <c r="M2657">
        <v>0</v>
      </c>
      <c r="N2657" t="s">
        <v>177</v>
      </c>
      <c r="O2657" t="s">
        <v>3497</v>
      </c>
    </row>
    <row r="2658" spans="1:15" x14ac:dyDescent="0.2">
      <c r="A2658" t="s">
        <v>15894</v>
      </c>
      <c r="B2658" t="s">
        <v>3676</v>
      </c>
      <c r="C2658">
        <v>95.43</v>
      </c>
      <c r="D2658">
        <v>0</v>
      </c>
      <c r="E2658">
        <v>0</v>
      </c>
      <c r="F2658">
        <v>0</v>
      </c>
      <c r="G2658">
        <v>0</v>
      </c>
      <c r="H2658" s="45">
        <v>11128.27</v>
      </c>
      <c r="I2658" t="s">
        <v>14349</v>
      </c>
      <c r="J2658" t="s">
        <v>200</v>
      </c>
      <c r="K2658">
        <v>0</v>
      </c>
      <c r="L2658" s="83">
        <v>43173</v>
      </c>
      <c r="M2658">
        <v>0</v>
      </c>
      <c r="N2658">
        <v>256677105</v>
      </c>
      <c r="O2658" t="s">
        <v>3685</v>
      </c>
    </row>
    <row r="2659" spans="1:15" x14ac:dyDescent="0.2">
      <c r="A2659" t="s">
        <v>15895</v>
      </c>
      <c r="B2659" t="s">
        <v>10564</v>
      </c>
      <c r="C2659">
        <v>18.649999999999999</v>
      </c>
      <c r="D2659">
        <v>0</v>
      </c>
      <c r="E2659">
        <v>0</v>
      </c>
      <c r="F2659">
        <v>0</v>
      </c>
      <c r="G2659">
        <v>0</v>
      </c>
      <c r="H2659" s="45">
        <v>-7041.78</v>
      </c>
      <c r="I2659" t="s">
        <v>14365</v>
      </c>
      <c r="J2659" t="s">
        <v>169</v>
      </c>
      <c r="K2659">
        <v>0</v>
      </c>
      <c r="L2659" s="83">
        <v>43173</v>
      </c>
      <c r="M2659">
        <v>0</v>
      </c>
      <c r="N2659" t="s">
        <v>10578</v>
      </c>
      <c r="O2659" t="s">
        <v>10579</v>
      </c>
    </row>
    <row r="2660" spans="1:15" x14ac:dyDescent="0.2">
      <c r="A2660" t="s">
        <v>15896</v>
      </c>
      <c r="B2660" t="s">
        <v>7475</v>
      </c>
      <c r="C2660">
        <v>39.85</v>
      </c>
      <c r="D2660">
        <v>0</v>
      </c>
      <c r="E2660">
        <v>0</v>
      </c>
      <c r="F2660">
        <v>0</v>
      </c>
      <c r="G2660">
        <v>0</v>
      </c>
      <c r="H2660" s="45">
        <v>-9272.06</v>
      </c>
      <c r="I2660" t="s">
        <v>14349</v>
      </c>
      <c r="J2660" t="s">
        <v>200</v>
      </c>
      <c r="K2660">
        <v>0</v>
      </c>
      <c r="L2660" s="83">
        <v>43173</v>
      </c>
      <c r="M2660">
        <v>0</v>
      </c>
      <c r="N2660">
        <v>371532102</v>
      </c>
      <c r="O2660">
        <v>2367101</v>
      </c>
    </row>
    <row r="2661" spans="1:15" x14ac:dyDescent="0.2">
      <c r="A2661" t="s">
        <v>15897</v>
      </c>
      <c r="B2661" t="s">
        <v>15889</v>
      </c>
      <c r="C2661">
        <v>25.95</v>
      </c>
      <c r="D2661">
        <v>0</v>
      </c>
      <c r="E2661">
        <v>0</v>
      </c>
      <c r="F2661">
        <v>0</v>
      </c>
      <c r="G2661">
        <v>0</v>
      </c>
      <c r="H2661" s="45">
        <v>2777.89</v>
      </c>
      <c r="I2661" t="s">
        <v>14349</v>
      </c>
      <c r="J2661" t="s">
        <v>200</v>
      </c>
      <c r="K2661">
        <v>0</v>
      </c>
      <c r="L2661" s="83">
        <v>43173</v>
      </c>
      <c r="M2661">
        <v>0</v>
      </c>
      <c r="N2661">
        <v>381013101</v>
      </c>
      <c r="O2661" t="s">
        <v>15898</v>
      </c>
    </row>
    <row r="2662" spans="1:15" x14ac:dyDescent="0.2">
      <c r="A2662" t="s">
        <v>15899</v>
      </c>
      <c r="B2662" t="s">
        <v>3709</v>
      </c>
      <c r="C2662">
        <v>31.37</v>
      </c>
      <c r="D2662">
        <v>0</v>
      </c>
      <c r="E2662">
        <v>0</v>
      </c>
      <c r="F2662">
        <v>0</v>
      </c>
      <c r="G2662">
        <v>0</v>
      </c>
      <c r="H2662" s="45">
        <v>13836.75</v>
      </c>
      <c r="I2662" t="s">
        <v>14349</v>
      </c>
      <c r="J2662" t="s">
        <v>164</v>
      </c>
      <c r="K2662">
        <v>0</v>
      </c>
      <c r="L2662" s="83">
        <v>43173</v>
      </c>
      <c r="M2662">
        <v>0</v>
      </c>
      <c r="N2662">
        <v>466313103</v>
      </c>
      <c r="O2662">
        <v>2471789</v>
      </c>
    </row>
    <row r="2663" spans="1:15" x14ac:dyDescent="0.2">
      <c r="A2663" t="s">
        <v>15900</v>
      </c>
      <c r="B2663" t="s">
        <v>14100</v>
      </c>
      <c r="C2663">
        <v>129.74</v>
      </c>
      <c r="D2663">
        <v>0</v>
      </c>
      <c r="E2663">
        <v>0</v>
      </c>
      <c r="F2663">
        <v>0</v>
      </c>
      <c r="G2663">
        <v>0</v>
      </c>
      <c r="H2663" s="45">
        <v>-4073.5</v>
      </c>
      <c r="I2663" t="s">
        <v>14365</v>
      </c>
      <c r="J2663" t="s">
        <v>169</v>
      </c>
      <c r="K2663">
        <v>0</v>
      </c>
      <c r="L2663" s="83">
        <v>43173</v>
      </c>
      <c r="M2663">
        <v>0</v>
      </c>
      <c r="N2663">
        <v>558868105</v>
      </c>
      <c r="O2663" t="s">
        <v>14121</v>
      </c>
    </row>
    <row r="2664" spans="1:15" x14ac:dyDescent="0.2">
      <c r="A2664" t="s">
        <v>15901</v>
      </c>
      <c r="B2664" t="s">
        <v>14049</v>
      </c>
      <c r="C2664">
        <v>39.549999999999997</v>
      </c>
      <c r="D2664">
        <v>0</v>
      </c>
      <c r="E2664">
        <v>0</v>
      </c>
      <c r="F2664">
        <v>0</v>
      </c>
      <c r="G2664">
        <v>0</v>
      </c>
      <c r="H2664" s="45">
        <v>34116.639999999999</v>
      </c>
      <c r="I2664" t="s">
        <v>14349</v>
      </c>
      <c r="J2664" t="s">
        <v>200</v>
      </c>
      <c r="K2664">
        <v>0</v>
      </c>
      <c r="L2664" s="83">
        <v>43173</v>
      </c>
      <c r="M2664">
        <v>0</v>
      </c>
      <c r="N2664">
        <v>690370101</v>
      </c>
      <c r="O2664">
        <v>2855930</v>
      </c>
    </row>
    <row r="2665" spans="1:15" x14ac:dyDescent="0.2">
      <c r="A2665" t="s">
        <v>15902</v>
      </c>
      <c r="B2665" t="s">
        <v>685</v>
      </c>
      <c r="C2665">
        <v>23.074999999999999</v>
      </c>
      <c r="D2665">
        <v>0</v>
      </c>
      <c r="E2665">
        <v>0</v>
      </c>
      <c r="F2665">
        <v>0</v>
      </c>
      <c r="G2665">
        <v>0</v>
      </c>
      <c r="H2665" s="45">
        <v>-42163.9</v>
      </c>
      <c r="I2665" t="s">
        <v>14365</v>
      </c>
      <c r="J2665" t="s">
        <v>190</v>
      </c>
      <c r="K2665">
        <v>0</v>
      </c>
      <c r="L2665" s="83">
        <v>43173</v>
      </c>
      <c r="M2665">
        <v>0</v>
      </c>
      <c r="N2665">
        <v>878155100</v>
      </c>
      <c r="O2665">
        <v>2879123</v>
      </c>
    </row>
    <row r="2666" spans="1:15" x14ac:dyDescent="0.2">
      <c r="A2666" t="s">
        <v>15903</v>
      </c>
      <c r="B2666" t="s">
        <v>10565</v>
      </c>
      <c r="C2666">
        <v>38.479999999999997</v>
      </c>
      <c r="D2666">
        <v>0</v>
      </c>
      <c r="E2666">
        <v>0</v>
      </c>
      <c r="F2666">
        <v>0</v>
      </c>
      <c r="G2666">
        <v>0</v>
      </c>
      <c r="H2666" s="45">
        <v>-2196.09</v>
      </c>
      <c r="I2666" t="s">
        <v>14365</v>
      </c>
      <c r="J2666" t="s">
        <v>235</v>
      </c>
      <c r="K2666">
        <v>0</v>
      </c>
      <c r="L2666" s="83">
        <v>43173</v>
      </c>
      <c r="M2666">
        <v>0</v>
      </c>
      <c r="N2666">
        <v>948849104</v>
      </c>
      <c r="O2666">
        <v>2946845</v>
      </c>
    </row>
    <row r="2667" spans="1:15" x14ac:dyDescent="0.2">
      <c r="A2667" t="s">
        <v>15904</v>
      </c>
      <c r="B2667" t="s">
        <v>3677</v>
      </c>
      <c r="C2667">
        <v>27.2</v>
      </c>
      <c r="D2667">
        <v>0</v>
      </c>
      <c r="E2667">
        <v>0</v>
      </c>
      <c r="F2667">
        <v>0</v>
      </c>
      <c r="G2667">
        <v>0</v>
      </c>
      <c r="H2667" s="45">
        <v>15051.59</v>
      </c>
      <c r="I2667" t="s">
        <v>14349</v>
      </c>
      <c r="J2667" t="s">
        <v>200</v>
      </c>
      <c r="K2667">
        <v>0</v>
      </c>
      <c r="L2667" s="83">
        <v>43173</v>
      </c>
      <c r="M2667">
        <v>0</v>
      </c>
      <c r="N2667">
        <v>989817101</v>
      </c>
      <c r="O2667" t="s">
        <v>3689</v>
      </c>
    </row>
    <row r="2668" spans="1:15" x14ac:dyDescent="0.2">
      <c r="A2668" t="s">
        <v>15876</v>
      </c>
      <c r="B2668" t="s">
        <v>15876</v>
      </c>
      <c r="C2668">
        <v>275</v>
      </c>
      <c r="D2668">
        <v>0</v>
      </c>
      <c r="E2668">
        <v>0</v>
      </c>
      <c r="F2668">
        <v>0</v>
      </c>
      <c r="G2668">
        <v>0</v>
      </c>
      <c r="H2668">
        <v>498</v>
      </c>
      <c r="I2668" t="s">
        <v>7560</v>
      </c>
      <c r="J2668" t="s">
        <v>713</v>
      </c>
      <c r="K2668">
        <v>0</v>
      </c>
      <c r="L2668" s="83">
        <v>43172</v>
      </c>
      <c r="M2668">
        <v>0</v>
      </c>
    </row>
    <row r="2669" spans="1:15" x14ac:dyDescent="0.2">
      <c r="A2669" t="s">
        <v>15877</v>
      </c>
      <c r="B2669" t="s">
        <v>7101</v>
      </c>
      <c r="C2669">
        <v>19.79</v>
      </c>
      <c r="D2669">
        <v>0</v>
      </c>
      <c r="E2669">
        <v>0</v>
      </c>
      <c r="F2669">
        <v>0</v>
      </c>
      <c r="G2669">
        <v>0</v>
      </c>
      <c r="H2669">
        <v>862.99</v>
      </c>
      <c r="I2669" t="s">
        <v>14365</v>
      </c>
      <c r="J2669" t="s">
        <v>169</v>
      </c>
      <c r="K2669">
        <v>0</v>
      </c>
      <c r="L2669" s="83">
        <v>43172</v>
      </c>
      <c r="M2669">
        <v>0</v>
      </c>
      <c r="N2669" t="s">
        <v>7137</v>
      </c>
      <c r="O2669" t="s">
        <v>7138</v>
      </c>
    </row>
    <row r="2670" spans="1:15" x14ac:dyDescent="0.2">
      <c r="A2670" t="s">
        <v>15878</v>
      </c>
      <c r="B2670" t="s">
        <v>11596</v>
      </c>
      <c r="C2670">
        <v>18.86</v>
      </c>
      <c r="D2670">
        <v>0</v>
      </c>
      <c r="E2670">
        <v>0</v>
      </c>
      <c r="F2670">
        <v>0</v>
      </c>
      <c r="G2670">
        <v>0</v>
      </c>
      <c r="H2670" s="45">
        <v>-44699.91</v>
      </c>
      <c r="I2670" t="s">
        <v>14365</v>
      </c>
      <c r="J2670" t="s">
        <v>169</v>
      </c>
      <c r="K2670">
        <v>0</v>
      </c>
      <c r="L2670" s="83">
        <v>43172</v>
      </c>
      <c r="M2670">
        <v>0</v>
      </c>
      <c r="N2670" t="s">
        <v>11613</v>
      </c>
      <c r="O2670" t="s">
        <v>11614</v>
      </c>
    </row>
    <row r="2671" spans="1:15" x14ac:dyDescent="0.2">
      <c r="A2671" t="s">
        <v>15879</v>
      </c>
      <c r="B2671" t="s">
        <v>12773</v>
      </c>
      <c r="C2671">
        <v>36.695</v>
      </c>
      <c r="D2671">
        <v>0</v>
      </c>
      <c r="E2671">
        <v>0</v>
      </c>
      <c r="F2671">
        <v>0</v>
      </c>
      <c r="G2671">
        <v>0</v>
      </c>
      <c r="H2671" s="45">
        <v>-22389.1</v>
      </c>
      <c r="I2671" t="s">
        <v>14349</v>
      </c>
      <c r="J2671" t="s">
        <v>169</v>
      </c>
      <c r="K2671">
        <v>0</v>
      </c>
      <c r="L2671" s="83">
        <v>43172</v>
      </c>
      <c r="M2671">
        <v>0</v>
      </c>
      <c r="N2671">
        <v>40047607</v>
      </c>
      <c r="O2671" t="s">
        <v>12790</v>
      </c>
    </row>
    <row r="2672" spans="1:15" x14ac:dyDescent="0.2">
      <c r="A2672" t="s">
        <v>15880</v>
      </c>
      <c r="B2672" t="s">
        <v>15874</v>
      </c>
      <c r="C2672">
        <v>16.850000000000001</v>
      </c>
      <c r="D2672">
        <v>0</v>
      </c>
      <c r="E2672">
        <v>0</v>
      </c>
      <c r="F2672">
        <v>0</v>
      </c>
      <c r="G2672">
        <v>0</v>
      </c>
      <c r="H2672" s="45">
        <v>-8838.68</v>
      </c>
      <c r="I2672" t="s">
        <v>14365</v>
      </c>
      <c r="J2672" t="s">
        <v>169</v>
      </c>
      <c r="K2672">
        <v>0</v>
      </c>
      <c r="L2672" s="83">
        <v>43172</v>
      </c>
      <c r="M2672">
        <v>0</v>
      </c>
      <c r="N2672">
        <v>462260100</v>
      </c>
      <c r="O2672" t="s">
        <v>15881</v>
      </c>
    </row>
    <row r="2673" spans="1:15" x14ac:dyDescent="0.2">
      <c r="A2673" t="s">
        <v>15882</v>
      </c>
      <c r="B2673" t="s">
        <v>3801</v>
      </c>
      <c r="C2673">
        <v>38.270000000000003</v>
      </c>
      <c r="D2673">
        <v>0</v>
      </c>
      <c r="E2673">
        <v>0</v>
      </c>
      <c r="F2673">
        <v>0</v>
      </c>
      <c r="G2673">
        <v>0</v>
      </c>
      <c r="H2673" s="45">
        <v>-87938.99</v>
      </c>
      <c r="I2673" t="s">
        <v>14349</v>
      </c>
      <c r="J2673" t="s">
        <v>200</v>
      </c>
      <c r="K2673">
        <v>0</v>
      </c>
      <c r="L2673" s="83">
        <v>43172</v>
      </c>
      <c r="M2673">
        <v>0</v>
      </c>
      <c r="N2673" t="s">
        <v>177</v>
      </c>
      <c r="O2673" t="s">
        <v>3814</v>
      </c>
    </row>
    <row r="2674" spans="1:15" x14ac:dyDescent="0.2">
      <c r="A2674" t="s">
        <v>15883</v>
      </c>
      <c r="B2674" t="s">
        <v>5854</v>
      </c>
      <c r="C2674">
        <v>49.5</v>
      </c>
      <c r="D2674">
        <v>0</v>
      </c>
      <c r="E2674">
        <v>0</v>
      </c>
      <c r="F2674">
        <v>0</v>
      </c>
      <c r="G2674">
        <v>0</v>
      </c>
      <c r="H2674" s="45">
        <v>43591.53</v>
      </c>
      <c r="I2674" t="s">
        <v>14349</v>
      </c>
      <c r="J2674" t="s">
        <v>164</v>
      </c>
      <c r="K2674">
        <v>0</v>
      </c>
      <c r="L2674" s="83">
        <v>43172</v>
      </c>
      <c r="M2674">
        <v>0</v>
      </c>
      <c r="N2674">
        <v>816850101</v>
      </c>
      <c r="O2674">
        <v>2795542</v>
      </c>
    </row>
    <row r="2675" spans="1:15" x14ac:dyDescent="0.2">
      <c r="A2675" t="s">
        <v>15884</v>
      </c>
      <c r="B2675" t="s">
        <v>3662</v>
      </c>
      <c r="C2675">
        <v>26.48</v>
      </c>
      <c r="D2675">
        <v>0</v>
      </c>
      <c r="E2675">
        <v>0</v>
      </c>
      <c r="F2675">
        <v>0</v>
      </c>
      <c r="G2675">
        <v>0</v>
      </c>
      <c r="H2675" s="45">
        <v>-7564.68</v>
      </c>
      <c r="I2675" t="s">
        <v>14349</v>
      </c>
      <c r="J2675" t="s">
        <v>200</v>
      </c>
      <c r="K2675">
        <v>0</v>
      </c>
      <c r="L2675" s="83">
        <v>43172</v>
      </c>
      <c r="M2675">
        <v>0</v>
      </c>
      <c r="N2675" t="s">
        <v>3673</v>
      </c>
      <c r="O2675" t="s">
        <v>3674</v>
      </c>
    </row>
    <row r="2676" spans="1:15" x14ac:dyDescent="0.2">
      <c r="A2676" t="s">
        <v>15885</v>
      </c>
      <c r="B2676" t="s">
        <v>15875</v>
      </c>
      <c r="C2676">
        <v>28.024999999999999</v>
      </c>
      <c r="D2676">
        <v>0</v>
      </c>
      <c r="E2676">
        <v>0</v>
      </c>
      <c r="F2676">
        <v>0</v>
      </c>
      <c r="G2676">
        <v>0</v>
      </c>
      <c r="H2676" s="45">
        <v>-1304.67</v>
      </c>
      <c r="I2676" t="s">
        <v>14349</v>
      </c>
      <c r="J2676" t="s">
        <v>200</v>
      </c>
      <c r="K2676">
        <v>0</v>
      </c>
      <c r="L2676" s="83">
        <v>43172</v>
      </c>
      <c r="M2676">
        <v>0</v>
      </c>
      <c r="N2676" t="s">
        <v>15886</v>
      </c>
      <c r="O2676" t="s">
        <v>15887</v>
      </c>
    </row>
    <row r="2677" spans="1:15" x14ac:dyDescent="0.2">
      <c r="A2677" t="s">
        <v>15888</v>
      </c>
      <c r="B2677" t="s">
        <v>3727</v>
      </c>
      <c r="C2677">
        <v>51.96</v>
      </c>
      <c r="D2677">
        <v>0</v>
      </c>
      <c r="E2677">
        <v>0</v>
      </c>
      <c r="F2677">
        <v>0</v>
      </c>
      <c r="G2677">
        <v>0</v>
      </c>
      <c r="H2677" s="45">
        <v>11760.2</v>
      </c>
      <c r="I2677" t="s">
        <v>14349</v>
      </c>
      <c r="J2677" t="s">
        <v>200</v>
      </c>
      <c r="K2677">
        <v>0</v>
      </c>
      <c r="L2677" s="83">
        <v>43172</v>
      </c>
      <c r="M2677">
        <v>0</v>
      </c>
      <c r="N2677">
        <v>969904101</v>
      </c>
      <c r="O2677">
        <v>2967589</v>
      </c>
    </row>
    <row r="2678" spans="1:15" x14ac:dyDescent="0.2">
      <c r="A2678" t="s">
        <v>15861</v>
      </c>
      <c r="B2678" t="s">
        <v>15861</v>
      </c>
      <c r="C2678">
        <v>1</v>
      </c>
      <c r="D2678">
        <v>0</v>
      </c>
      <c r="E2678">
        <v>0</v>
      </c>
      <c r="F2678">
        <v>0</v>
      </c>
      <c r="G2678">
        <v>0</v>
      </c>
      <c r="H2678" s="45">
        <v>-69650</v>
      </c>
      <c r="I2678" t="s">
        <v>7560</v>
      </c>
      <c r="J2678" t="s">
        <v>713</v>
      </c>
      <c r="K2678">
        <v>0</v>
      </c>
      <c r="L2678" s="83">
        <v>43171</v>
      </c>
      <c r="M2678">
        <v>0</v>
      </c>
    </row>
    <row r="2679" spans="1:15" x14ac:dyDescent="0.2">
      <c r="A2679" t="s">
        <v>15862</v>
      </c>
      <c r="B2679" t="s">
        <v>15862</v>
      </c>
      <c r="C2679">
        <v>174</v>
      </c>
      <c r="D2679">
        <v>0</v>
      </c>
      <c r="E2679">
        <v>0</v>
      </c>
      <c r="F2679">
        <v>0</v>
      </c>
      <c r="G2679">
        <v>0</v>
      </c>
      <c r="H2679" s="45">
        <v>-5994.5</v>
      </c>
      <c r="I2679" t="s">
        <v>7560</v>
      </c>
      <c r="J2679" t="s">
        <v>713</v>
      </c>
      <c r="K2679">
        <v>0</v>
      </c>
      <c r="L2679" s="83">
        <v>43171</v>
      </c>
      <c r="M2679">
        <v>0</v>
      </c>
    </row>
    <row r="2680" spans="1:15" x14ac:dyDescent="0.2">
      <c r="A2680" t="s">
        <v>15863</v>
      </c>
      <c r="B2680" t="s">
        <v>2828</v>
      </c>
      <c r="C2680">
        <v>86.5</v>
      </c>
      <c r="D2680">
        <v>0</v>
      </c>
      <c r="E2680">
        <v>0</v>
      </c>
      <c r="F2680">
        <v>0</v>
      </c>
      <c r="G2680">
        <v>0</v>
      </c>
      <c r="H2680" s="45">
        <v>5193.49</v>
      </c>
      <c r="I2680" t="s">
        <v>14365</v>
      </c>
      <c r="J2680" t="s">
        <v>190</v>
      </c>
      <c r="K2680">
        <v>0</v>
      </c>
      <c r="L2680" s="83">
        <v>43171</v>
      </c>
      <c r="M2680">
        <v>0</v>
      </c>
      <c r="N2680">
        <v>30506109</v>
      </c>
      <c r="O2680">
        <v>2030674</v>
      </c>
    </row>
    <row r="2681" spans="1:15" x14ac:dyDescent="0.2">
      <c r="A2681" t="s">
        <v>15864</v>
      </c>
      <c r="B2681" t="s">
        <v>14148</v>
      </c>
      <c r="C2681">
        <v>35.17</v>
      </c>
      <c r="D2681">
        <v>0</v>
      </c>
      <c r="E2681">
        <v>0</v>
      </c>
      <c r="F2681">
        <v>0</v>
      </c>
      <c r="G2681">
        <v>0</v>
      </c>
      <c r="H2681" s="45">
        <v>-15694.88</v>
      </c>
      <c r="I2681" t="s">
        <v>14365</v>
      </c>
      <c r="J2681" t="s">
        <v>169</v>
      </c>
      <c r="K2681">
        <v>0</v>
      </c>
      <c r="L2681" s="83">
        <v>43171</v>
      </c>
      <c r="M2681">
        <v>0</v>
      </c>
      <c r="N2681" t="s">
        <v>14162</v>
      </c>
      <c r="O2681" t="s">
        <v>14163</v>
      </c>
    </row>
    <row r="2682" spans="1:15" x14ac:dyDescent="0.2">
      <c r="A2682" t="s">
        <v>15865</v>
      </c>
      <c r="B2682" t="s">
        <v>3692</v>
      </c>
      <c r="C2682">
        <v>34.6</v>
      </c>
      <c r="D2682">
        <v>0</v>
      </c>
      <c r="E2682">
        <v>0</v>
      </c>
      <c r="F2682">
        <v>0</v>
      </c>
      <c r="G2682">
        <v>0</v>
      </c>
      <c r="H2682" s="45">
        <v>35451.56</v>
      </c>
      <c r="I2682" t="s">
        <v>14349</v>
      </c>
      <c r="J2682" t="s">
        <v>200</v>
      </c>
      <c r="K2682">
        <v>0</v>
      </c>
      <c r="L2682" s="83">
        <v>43171</v>
      </c>
      <c r="M2682">
        <v>0</v>
      </c>
      <c r="N2682">
        <v>129500104</v>
      </c>
      <c r="O2682" t="s">
        <v>3699</v>
      </c>
    </row>
    <row r="2683" spans="1:15" x14ac:dyDescent="0.2">
      <c r="A2683" t="s">
        <v>15866</v>
      </c>
      <c r="B2683" t="s">
        <v>14044</v>
      </c>
      <c r="C2683">
        <v>47.07</v>
      </c>
      <c r="D2683">
        <v>0</v>
      </c>
      <c r="E2683">
        <v>0</v>
      </c>
      <c r="F2683">
        <v>0</v>
      </c>
      <c r="G2683">
        <v>0</v>
      </c>
      <c r="H2683" s="45">
        <v>-13696.74</v>
      </c>
      <c r="I2683" t="s">
        <v>14365</v>
      </c>
      <c r="J2683" t="s">
        <v>169</v>
      </c>
      <c r="K2683">
        <v>0</v>
      </c>
      <c r="L2683" s="83">
        <v>43171</v>
      </c>
      <c r="M2683">
        <v>0</v>
      </c>
      <c r="N2683" t="s">
        <v>177</v>
      </c>
      <c r="O2683" t="s">
        <v>14068</v>
      </c>
    </row>
    <row r="2684" spans="1:15" x14ac:dyDescent="0.2">
      <c r="A2684" t="s">
        <v>15867</v>
      </c>
      <c r="B2684" t="s">
        <v>3585</v>
      </c>
      <c r="C2684">
        <v>36.6</v>
      </c>
      <c r="D2684">
        <v>0</v>
      </c>
      <c r="E2684">
        <v>0</v>
      </c>
      <c r="F2684">
        <v>0</v>
      </c>
      <c r="G2684">
        <v>0</v>
      </c>
      <c r="H2684" s="45">
        <v>3609.99</v>
      </c>
      <c r="I2684" t="s">
        <v>14349</v>
      </c>
      <c r="J2684" t="s">
        <v>200</v>
      </c>
      <c r="K2684">
        <v>0</v>
      </c>
      <c r="L2684" s="83">
        <v>43171</v>
      </c>
      <c r="M2684">
        <v>0</v>
      </c>
      <c r="N2684">
        <v>253393102</v>
      </c>
      <c r="O2684">
        <v>2969637</v>
      </c>
    </row>
    <row r="2685" spans="1:15" x14ac:dyDescent="0.2">
      <c r="A2685" t="s">
        <v>15868</v>
      </c>
      <c r="B2685" t="s">
        <v>5753</v>
      </c>
      <c r="C2685">
        <v>21.73</v>
      </c>
      <c r="D2685">
        <v>0</v>
      </c>
      <c r="E2685">
        <v>0</v>
      </c>
      <c r="F2685">
        <v>0</v>
      </c>
      <c r="G2685">
        <v>0</v>
      </c>
      <c r="H2685" s="45">
        <v>29560</v>
      </c>
      <c r="I2685" t="s">
        <v>14349</v>
      </c>
      <c r="J2685" t="s">
        <v>200</v>
      </c>
      <c r="K2685">
        <v>0</v>
      </c>
      <c r="L2685" s="83">
        <v>43171</v>
      </c>
      <c r="M2685">
        <v>0</v>
      </c>
      <c r="N2685" t="s">
        <v>5759</v>
      </c>
      <c r="O2685" t="s">
        <v>5760</v>
      </c>
    </row>
    <row r="2686" spans="1:15" x14ac:dyDescent="0.2">
      <c r="A2686" t="s">
        <v>15869</v>
      </c>
      <c r="B2686" t="s">
        <v>3693</v>
      </c>
      <c r="C2686">
        <v>43.29</v>
      </c>
      <c r="D2686">
        <v>0</v>
      </c>
      <c r="E2686">
        <v>0</v>
      </c>
      <c r="F2686">
        <v>0</v>
      </c>
      <c r="G2686">
        <v>0</v>
      </c>
      <c r="H2686" s="45">
        <v>3396.69</v>
      </c>
      <c r="I2686" t="s">
        <v>14349</v>
      </c>
      <c r="J2686" t="s">
        <v>190</v>
      </c>
      <c r="K2686">
        <v>0</v>
      </c>
      <c r="L2686" s="83">
        <v>43171</v>
      </c>
      <c r="M2686">
        <v>0</v>
      </c>
      <c r="N2686" t="s">
        <v>3702</v>
      </c>
      <c r="O2686" t="s">
        <v>3703</v>
      </c>
    </row>
    <row r="2687" spans="1:15" x14ac:dyDescent="0.2">
      <c r="A2687" t="s">
        <v>15870</v>
      </c>
      <c r="B2687" t="s">
        <v>11532</v>
      </c>
      <c r="C2687">
        <v>35.49</v>
      </c>
      <c r="D2687">
        <v>0</v>
      </c>
      <c r="E2687">
        <v>0</v>
      </c>
      <c r="F2687">
        <v>0</v>
      </c>
      <c r="G2687">
        <v>0</v>
      </c>
      <c r="H2687">
        <v>550.80999999999995</v>
      </c>
      <c r="I2687" t="s">
        <v>14365</v>
      </c>
      <c r="J2687" t="s">
        <v>182</v>
      </c>
      <c r="K2687">
        <v>0</v>
      </c>
      <c r="L2687" s="83">
        <v>43171</v>
      </c>
      <c r="M2687">
        <v>0</v>
      </c>
      <c r="N2687">
        <v>861642403</v>
      </c>
      <c r="O2687" t="s">
        <v>11585</v>
      </c>
    </row>
    <row r="2688" spans="1:15" x14ac:dyDescent="0.2">
      <c r="A2688" t="s">
        <v>15840</v>
      </c>
      <c r="B2688" t="s">
        <v>15767</v>
      </c>
      <c r="C2688">
        <v>17.079999999999998</v>
      </c>
      <c r="D2688">
        <v>0</v>
      </c>
      <c r="E2688">
        <v>0</v>
      </c>
      <c r="F2688">
        <v>0</v>
      </c>
      <c r="G2688">
        <v>0</v>
      </c>
      <c r="H2688" s="45">
        <v>-2178.31</v>
      </c>
      <c r="I2688" t="s">
        <v>14365</v>
      </c>
      <c r="J2688" t="s">
        <v>188</v>
      </c>
      <c r="K2688">
        <v>0</v>
      </c>
      <c r="L2688" s="83">
        <v>43168</v>
      </c>
      <c r="M2688">
        <v>0</v>
      </c>
      <c r="N2688" t="s">
        <v>15811</v>
      </c>
      <c r="O2688" t="s">
        <v>15812</v>
      </c>
    </row>
    <row r="2689" spans="1:15" x14ac:dyDescent="0.2">
      <c r="A2689" t="s">
        <v>15841</v>
      </c>
      <c r="B2689" t="s">
        <v>3600</v>
      </c>
      <c r="C2689">
        <v>41.01</v>
      </c>
      <c r="D2689">
        <v>0</v>
      </c>
      <c r="E2689">
        <v>0</v>
      </c>
      <c r="F2689">
        <v>0</v>
      </c>
      <c r="G2689">
        <v>0</v>
      </c>
      <c r="H2689" s="45">
        <v>-7162.62</v>
      </c>
      <c r="I2689" t="s">
        <v>14365</v>
      </c>
      <c r="J2689" t="s">
        <v>235</v>
      </c>
      <c r="K2689">
        <v>0</v>
      </c>
      <c r="L2689" s="83">
        <v>43168</v>
      </c>
      <c r="M2689">
        <v>0</v>
      </c>
      <c r="N2689">
        <v>911163103</v>
      </c>
      <c r="O2689">
        <v>2895163</v>
      </c>
    </row>
    <row r="2690" spans="1:15" x14ac:dyDescent="0.2">
      <c r="A2690" t="s">
        <v>15842</v>
      </c>
      <c r="B2690" t="s">
        <v>3491</v>
      </c>
      <c r="C2690">
        <v>88.33</v>
      </c>
      <c r="D2690">
        <v>0</v>
      </c>
      <c r="E2690">
        <v>0</v>
      </c>
      <c r="F2690">
        <v>0</v>
      </c>
      <c r="G2690">
        <v>0</v>
      </c>
      <c r="H2690" s="45">
        <v>-2011.87</v>
      </c>
      <c r="I2690" t="s">
        <v>14365</v>
      </c>
      <c r="J2690" t="s">
        <v>164</v>
      </c>
      <c r="K2690">
        <v>0</v>
      </c>
      <c r="L2690" s="83">
        <v>43168</v>
      </c>
      <c r="M2690">
        <v>0</v>
      </c>
      <c r="N2690">
        <v>878237106</v>
      </c>
      <c r="O2690">
        <v>2879532</v>
      </c>
    </row>
    <row r="2691" spans="1:15" x14ac:dyDescent="0.2">
      <c r="A2691" t="s">
        <v>15843</v>
      </c>
      <c r="B2691" t="s">
        <v>3632</v>
      </c>
      <c r="C2691">
        <v>17.920000000000002</v>
      </c>
      <c r="D2691">
        <v>0</v>
      </c>
      <c r="E2691">
        <v>0</v>
      </c>
      <c r="F2691">
        <v>0</v>
      </c>
      <c r="G2691">
        <v>0</v>
      </c>
      <c r="H2691">
        <v>-402.57</v>
      </c>
      <c r="I2691" t="s">
        <v>14365</v>
      </c>
      <c r="J2691" t="s">
        <v>164</v>
      </c>
      <c r="K2691">
        <v>0</v>
      </c>
      <c r="L2691" s="83">
        <v>43168</v>
      </c>
      <c r="M2691">
        <v>0</v>
      </c>
      <c r="N2691" t="s">
        <v>3656</v>
      </c>
      <c r="O2691" t="s">
        <v>3657</v>
      </c>
    </row>
    <row r="2692" spans="1:15" x14ac:dyDescent="0.2">
      <c r="A2692" t="s">
        <v>15844</v>
      </c>
      <c r="B2692" t="s">
        <v>13879</v>
      </c>
      <c r="C2692">
        <v>84.05</v>
      </c>
      <c r="D2692">
        <v>0</v>
      </c>
      <c r="E2692">
        <v>0</v>
      </c>
      <c r="F2692">
        <v>0</v>
      </c>
      <c r="G2692">
        <v>0</v>
      </c>
      <c r="H2692" s="45">
        <v>14613.97</v>
      </c>
      <c r="I2692" t="s">
        <v>14365</v>
      </c>
      <c r="J2692" t="s">
        <v>190</v>
      </c>
      <c r="K2692">
        <v>0</v>
      </c>
      <c r="L2692" s="83">
        <v>43168</v>
      </c>
      <c r="M2692">
        <v>0</v>
      </c>
      <c r="N2692" t="s">
        <v>13928</v>
      </c>
      <c r="O2692" t="s">
        <v>13929</v>
      </c>
    </row>
    <row r="2693" spans="1:15" x14ac:dyDescent="0.2">
      <c r="A2693" t="s">
        <v>15845</v>
      </c>
      <c r="B2693" t="s">
        <v>11866</v>
      </c>
      <c r="C2693">
        <v>65.959999999999994</v>
      </c>
      <c r="D2693">
        <v>0</v>
      </c>
      <c r="E2693">
        <v>0</v>
      </c>
      <c r="F2693">
        <v>0</v>
      </c>
      <c r="G2693">
        <v>0</v>
      </c>
      <c r="H2693" s="45">
        <v>-2348.15</v>
      </c>
      <c r="I2693" t="s">
        <v>14365</v>
      </c>
      <c r="J2693" t="s">
        <v>188</v>
      </c>
      <c r="K2693">
        <v>0</v>
      </c>
      <c r="L2693" s="83">
        <v>43168</v>
      </c>
      <c r="M2693">
        <v>0</v>
      </c>
      <c r="N2693">
        <v>482564101</v>
      </c>
      <c r="O2693">
        <v>2114921</v>
      </c>
    </row>
    <row r="2694" spans="1:15" x14ac:dyDescent="0.2">
      <c r="A2694" t="s">
        <v>15846</v>
      </c>
      <c r="B2694" t="s">
        <v>15765</v>
      </c>
      <c r="C2694">
        <v>16.600000000000001</v>
      </c>
      <c r="D2694">
        <v>0</v>
      </c>
      <c r="E2694">
        <v>0</v>
      </c>
      <c r="F2694">
        <v>0</v>
      </c>
      <c r="G2694">
        <v>0</v>
      </c>
      <c r="H2694" s="45">
        <v>8728.2199999999993</v>
      </c>
      <c r="I2694" t="s">
        <v>14365</v>
      </c>
      <c r="J2694" t="s">
        <v>169</v>
      </c>
      <c r="K2694">
        <v>0</v>
      </c>
      <c r="L2694" s="83">
        <v>43168</v>
      </c>
      <c r="M2694">
        <v>0</v>
      </c>
      <c r="N2694">
        <v>481116101</v>
      </c>
      <c r="O2694" t="s">
        <v>15796</v>
      </c>
    </row>
    <row r="2695" spans="1:15" x14ac:dyDescent="0.2">
      <c r="A2695" t="s">
        <v>15847</v>
      </c>
      <c r="B2695" t="s">
        <v>1992</v>
      </c>
      <c r="C2695">
        <v>54.28</v>
      </c>
      <c r="D2695">
        <v>0</v>
      </c>
      <c r="E2695">
        <v>0</v>
      </c>
      <c r="F2695">
        <v>0</v>
      </c>
      <c r="G2695">
        <v>0</v>
      </c>
      <c r="H2695" s="45">
        <v>-4987.4799999999996</v>
      </c>
      <c r="I2695" t="s">
        <v>14365</v>
      </c>
      <c r="J2695" t="s">
        <v>169</v>
      </c>
      <c r="K2695">
        <v>0</v>
      </c>
      <c r="L2695" s="83">
        <v>43168</v>
      </c>
      <c r="M2695">
        <v>0</v>
      </c>
      <c r="N2695" t="s">
        <v>2041</v>
      </c>
      <c r="O2695" t="s">
        <v>2042</v>
      </c>
    </row>
    <row r="2696" spans="1:15" x14ac:dyDescent="0.2">
      <c r="A2696" t="s">
        <v>15848</v>
      </c>
      <c r="B2696" t="s">
        <v>7497</v>
      </c>
      <c r="C2696">
        <v>18</v>
      </c>
      <c r="D2696">
        <v>0</v>
      </c>
      <c r="E2696">
        <v>0</v>
      </c>
      <c r="F2696">
        <v>0</v>
      </c>
      <c r="G2696">
        <v>0</v>
      </c>
      <c r="H2696" s="45">
        <v>23462.560000000001</v>
      </c>
      <c r="I2696" t="s">
        <v>14365</v>
      </c>
      <c r="J2696" t="s">
        <v>164</v>
      </c>
      <c r="K2696">
        <v>0</v>
      </c>
      <c r="L2696" s="83">
        <v>43168</v>
      </c>
      <c r="M2696">
        <v>0</v>
      </c>
      <c r="N2696" t="s">
        <v>7502</v>
      </c>
      <c r="O2696">
        <v>2517832</v>
      </c>
    </row>
    <row r="2697" spans="1:15" x14ac:dyDescent="0.2">
      <c r="A2697" t="s">
        <v>15849</v>
      </c>
      <c r="B2697" t="s">
        <v>3487</v>
      </c>
      <c r="C2697">
        <v>232.21</v>
      </c>
      <c r="D2697">
        <v>0</v>
      </c>
      <c r="E2697">
        <v>0</v>
      </c>
      <c r="F2697">
        <v>0</v>
      </c>
      <c r="G2697">
        <v>0</v>
      </c>
      <c r="H2697" s="45">
        <v>10444.57</v>
      </c>
      <c r="I2697" t="s">
        <v>14365</v>
      </c>
      <c r="J2697" t="s">
        <v>169</v>
      </c>
      <c r="K2697">
        <v>0</v>
      </c>
      <c r="L2697" s="83">
        <v>43168</v>
      </c>
      <c r="M2697">
        <v>0</v>
      </c>
      <c r="N2697">
        <v>216648402</v>
      </c>
      <c r="O2697">
        <v>2222631</v>
      </c>
    </row>
    <row r="2698" spans="1:15" x14ac:dyDescent="0.2">
      <c r="A2698" t="s">
        <v>15850</v>
      </c>
      <c r="B2698" t="s">
        <v>7101</v>
      </c>
      <c r="C2698">
        <v>19.79</v>
      </c>
      <c r="D2698">
        <v>0</v>
      </c>
      <c r="E2698">
        <v>0</v>
      </c>
      <c r="F2698">
        <v>0</v>
      </c>
      <c r="G2698">
        <v>0</v>
      </c>
      <c r="H2698" s="45">
        <v>-13853.25</v>
      </c>
      <c r="I2698" t="s">
        <v>14349</v>
      </c>
      <c r="J2698" t="s">
        <v>169</v>
      </c>
      <c r="K2698">
        <v>0</v>
      </c>
      <c r="L2698" s="83">
        <v>43168</v>
      </c>
      <c r="M2698">
        <v>0</v>
      </c>
      <c r="N2698" t="s">
        <v>7137</v>
      </c>
      <c r="O2698" t="s">
        <v>7138</v>
      </c>
    </row>
    <row r="2699" spans="1:15" x14ac:dyDescent="0.2">
      <c r="A2699" t="s">
        <v>15851</v>
      </c>
      <c r="B2699" t="s">
        <v>3636</v>
      </c>
      <c r="C2699">
        <v>19.95</v>
      </c>
      <c r="D2699">
        <v>0</v>
      </c>
      <c r="E2699">
        <v>0</v>
      </c>
      <c r="F2699">
        <v>0</v>
      </c>
      <c r="G2699">
        <v>0</v>
      </c>
      <c r="H2699" s="45">
        <v>-12782.4</v>
      </c>
      <c r="I2699" t="s">
        <v>14365</v>
      </c>
      <c r="J2699" t="s">
        <v>169</v>
      </c>
      <c r="K2699">
        <v>0</v>
      </c>
      <c r="L2699" s="83">
        <v>43168</v>
      </c>
      <c r="M2699">
        <v>0</v>
      </c>
      <c r="N2699">
        <v>268158201</v>
      </c>
      <c r="O2699" t="s">
        <v>3645</v>
      </c>
    </row>
    <row r="2700" spans="1:15" x14ac:dyDescent="0.2">
      <c r="A2700" t="s">
        <v>15852</v>
      </c>
      <c r="B2700" t="s">
        <v>15837</v>
      </c>
      <c r="C2700">
        <v>18.7</v>
      </c>
      <c r="D2700">
        <v>0</v>
      </c>
      <c r="E2700">
        <v>0</v>
      </c>
      <c r="F2700">
        <v>0</v>
      </c>
      <c r="G2700">
        <v>0</v>
      </c>
      <c r="H2700" s="45">
        <v>3771.09</v>
      </c>
      <c r="I2700" t="s">
        <v>14365</v>
      </c>
      <c r="J2700" t="s">
        <v>182</v>
      </c>
      <c r="K2700">
        <v>0</v>
      </c>
      <c r="L2700" s="83">
        <v>43168</v>
      </c>
      <c r="M2700">
        <v>0</v>
      </c>
      <c r="N2700" t="s">
        <v>177</v>
      </c>
      <c r="O2700" t="s">
        <v>15853</v>
      </c>
    </row>
    <row r="2701" spans="1:15" x14ac:dyDescent="0.2">
      <c r="A2701" t="s">
        <v>15854</v>
      </c>
      <c r="B2701" t="s">
        <v>7531</v>
      </c>
      <c r="C2701">
        <v>223.06</v>
      </c>
      <c r="D2701">
        <v>0</v>
      </c>
      <c r="E2701">
        <v>0</v>
      </c>
      <c r="F2701">
        <v>0</v>
      </c>
      <c r="G2701">
        <v>0</v>
      </c>
      <c r="H2701" s="45">
        <v>-2923.88</v>
      </c>
      <c r="I2701" t="s">
        <v>14365</v>
      </c>
      <c r="J2701" t="s">
        <v>200</v>
      </c>
      <c r="K2701">
        <v>0</v>
      </c>
      <c r="L2701" s="83">
        <v>43168</v>
      </c>
      <c r="M2701">
        <v>0</v>
      </c>
      <c r="N2701" t="s">
        <v>7538</v>
      </c>
      <c r="O2701">
        <v>2954194</v>
      </c>
    </row>
    <row r="2702" spans="1:15" x14ac:dyDescent="0.2">
      <c r="A2702" t="s">
        <v>15855</v>
      </c>
      <c r="B2702" t="s">
        <v>8660</v>
      </c>
      <c r="C2702">
        <v>31.835000000000001</v>
      </c>
      <c r="D2702">
        <v>0</v>
      </c>
      <c r="E2702">
        <v>0</v>
      </c>
      <c r="F2702">
        <v>0</v>
      </c>
      <c r="G2702">
        <v>0</v>
      </c>
      <c r="H2702" s="45">
        <v>-12937.54</v>
      </c>
      <c r="I2702" t="s">
        <v>14349</v>
      </c>
      <c r="J2702" t="s">
        <v>182</v>
      </c>
      <c r="K2702">
        <v>0</v>
      </c>
      <c r="L2702" s="83">
        <v>43168</v>
      </c>
      <c r="M2702">
        <v>0</v>
      </c>
      <c r="N2702" t="s">
        <v>8720</v>
      </c>
      <c r="O2702" t="s">
        <v>8721</v>
      </c>
    </row>
    <row r="2703" spans="1:15" x14ac:dyDescent="0.2">
      <c r="A2703" t="s">
        <v>15856</v>
      </c>
      <c r="B2703" t="s">
        <v>15838</v>
      </c>
      <c r="C2703">
        <v>16.75</v>
      </c>
      <c r="D2703">
        <v>0</v>
      </c>
      <c r="E2703">
        <v>0</v>
      </c>
      <c r="F2703">
        <v>0</v>
      </c>
      <c r="G2703">
        <v>0</v>
      </c>
      <c r="H2703">
        <v>747.38</v>
      </c>
      <c r="I2703" t="s">
        <v>14365</v>
      </c>
      <c r="J2703" t="s">
        <v>169</v>
      </c>
      <c r="K2703">
        <v>0</v>
      </c>
      <c r="L2703" s="83">
        <v>43168</v>
      </c>
      <c r="M2703">
        <v>0</v>
      </c>
      <c r="N2703" t="s">
        <v>15857</v>
      </c>
      <c r="O2703" t="s">
        <v>15858</v>
      </c>
    </row>
    <row r="2704" spans="1:15" x14ac:dyDescent="0.2">
      <c r="A2704" t="s">
        <v>15859</v>
      </c>
      <c r="B2704" t="s">
        <v>15839</v>
      </c>
      <c r="C2704">
        <v>66.254999999999995</v>
      </c>
      <c r="D2704">
        <v>0</v>
      </c>
      <c r="E2704">
        <v>0</v>
      </c>
      <c r="F2704">
        <v>0</v>
      </c>
      <c r="G2704">
        <v>0</v>
      </c>
      <c r="H2704" s="45">
        <v>7829.71</v>
      </c>
      <c r="I2704" t="s">
        <v>14349</v>
      </c>
      <c r="J2704" t="s">
        <v>169</v>
      </c>
      <c r="K2704">
        <v>0</v>
      </c>
      <c r="L2704" s="83">
        <v>43168</v>
      </c>
      <c r="M2704">
        <v>0</v>
      </c>
      <c r="N2704">
        <v>873379101</v>
      </c>
      <c r="O2704" t="s">
        <v>15860</v>
      </c>
    </row>
    <row r="2705" spans="1:15" x14ac:dyDescent="0.2">
      <c r="A2705" t="s">
        <v>15818</v>
      </c>
      <c r="B2705" t="s">
        <v>13632</v>
      </c>
      <c r="C2705">
        <v>12.75</v>
      </c>
      <c r="D2705">
        <v>0</v>
      </c>
      <c r="E2705">
        <v>0</v>
      </c>
      <c r="F2705">
        <v>0</v>
      </c>
      <c r="G2705">
        <v>0</v>
      </c>
      <c r="H2705" s="45">
        <v>5398.95</v>
      </c>
      <c r="I2705" t="s">
        <v>14365</v>
      </c>
      <c r="J2705" t="s">
        <v>200</v>
      </c>
      <c r="K2705">
        <v>0</v>
      </c>
      <c r="L2705" s="83">
        <v>43167</v>
      </c>
      <c r="M2705">
        <v>0</v>
      </c>
      <c r="N2705" t="s">
        <v>13695</v>
      </c>
      <c r="O2705" t="s">
        <v>13696</v>
      </c>
    </row>
    <row r="2706" spans="1:15" x14ac:dyDescent="0.2">
      <c r="A2706" t="s">
        <v>15819</v>
      </c>
      <c r="B2706" t="s">
        <v>15748</v>
      </c>
      <c r="C2706">
        <v>19.704999999999998</v>
      </c>
      <c r="D2706">
        <v>0</v>
      </c>
      <c r="E2706">
        <v>0</v>
      </c>
      <c r="F2706">
        <v>0</v>
      </c>
      <c r="G2706">
        <v>0</v>
      </c>
      <c r="H2706" s="45">
        <v>-5198.91</v>
      </c>
      <c r="I2706" t="s">
        <v>14365</v>
      </c>
      <c r="J2706" t="s">
        <v>182</v>
      </c>
      <c r="K2706">
        <v>0</v>
      </c>
      <c r="L2706" s="83">
        <v>43167</v>
      </c>
      <c r="M2706">
        <v>0</v>
      </c>
      <c r="N2706" t="s">
        <v>15760</v>
      </c>
      <c r="O2706" t="s">
        <v>15761</v>
      </c>
    </row>
    <row r="2707" spans="1:15" x14ac:dyDescent="0.2">
      <c r="A2707" t="s">
        <v>15820</v>
      </c>
      <c r="B2707" t="s">
        <v>3553</v>
      </c>
      <c r="C2707">
        <v>99.18</v>
      </c>
      <c r="D2707">
        <v>0</v>
      </c>
      <c r="E2707">
        <v>0</v>
      </c>
      <c r="F2707">
        <v>0</v>
      </c>
      <c r="G2707">
        <v>0</v>
      </c>
      <c r="H2707" s="45">
        <v>2086.4499999999998</v>
      </c>
      <c r="I2707" t="s">
        <v>14365</v>
      </c>
      <c r="J2707" t="s">
        <v>235</v>
      </c>
      <c r="K2707">
        <v>0</v>
      </c>
      <c r="L2707" s="83">
        <v>43167</v>
      </c>
      <c r="M2707">
        <v>0</v>
      </c>
      <c r="N2707">
        <v>147528103</v>
      </c>
      <c r="O2707">
        <v>2179414</v>
      </c>
    </row>
    <row r="2708" spans="1:15" x14ac:dyDescent="0.2">
      <c r="A2708" t="s">
        <v>15821</v>
      </c>
      <c r="B2708" t="s">
        <v>2828</v>
      </c>
      <c r="C2708">
        <v>86.5</v>
      </c>
      <c r="D2708">
        <v>0</v>
      </c>
      <c r="E2708">
        <v>0</v>
      </c>
      <c r="F2708">
        <v>0</v>
      </c>
      <c r="G2708">
        <v>0</v>
      </c>
      <c r="H2708" s="45">
        <v>-14696.05</v>
      </c>
      <c r="I2708" t="s">
        <v>14349</v>
      </c>
      <c r="J2708" t="s">
        <v>190</v>
      </c>
      <c r="K2708">
        <v>0</v>
      </c>
      <c r="L2708" s="83">
        <v>43167</v>
      </c>
      <c r="M2708">
        <v>0</v>
      </c>
      <c r="N2708">
        <v>30506109</v>
      </c>
      <c r="O2708">
        <v>2030674</v>
      </c>
    </row>
    <row r="2709" spans="1:15" x14ac:dyDescent="0.2">
      <c r="A2709" t="s">
        <v>15822</v>
      </c>
      <c r="B2709" t="s">
        <v>3520</v>
      </c>
      <c r="C2709">
        <v>25.32</v>
      </c>
      <c r="D2709">
        <v>0</v>
      </c>
      <c r="E2709">
        <v>0</v>
      </c>
      <c r="F2709">
        <v>0</v>
      </c>
      <c r="G2709">
        <v>0</v>
      </c>
      <c r="H2709" s="45">
        <v>-3728.93</v>
      </c>
      <c r="I2709" t="s">
        <v>14365</v>
      </c>
      <c r="J2709" t="s">
        <v>200</v>
      </c>
      <c r="K2709">
        <v>0</v>
      </c>
      <c r="L2709" s="83">
        <v>43167</v>
      </c>
      <c r="M2709">
        <v>0</v>
      </c>
      <c r="N2709">
        <v>2896207</v>
      </c>
      <c r="O2709">
        <v>2004185</v>
      </c>
    </row>
    <row r="2710" spans="1:15" x14ac:dyDescent="0.2">
      <c r="A2710" t="s">
        <v>15823</v>
      </c>
      <c r="B2710" t="s">
        <v>15816</v>
      </c>
      <c r="C2710">
        <v>23.94</v>
      </c>
      <c r="D2710">
        <v>0</v>
      </c>
      <c r="E2710">
        <v>0</v>
      </c>
      <c r="F2710">
        <v>0</v>
      </c>
      <c r="G2710">
        <v>0</v>
      </c>
      <c r="H2710">
        <v>-2.2200000000000002</v>
      </c>
      <c r="I2710" t="s">
        <v>14365</v>
      </c>
      <c r="J2710" t="s">
        <v>169</v>
      </c>
      <c r="K2710">
        <v>0</v>
      </c>
      <c r="L2710" s="83">
        <v>43167</v>
      </c>
      <c r="M2710">
        <v>0</v>
      </c>
      <c r="N2710" t="s">
        <v>15824</v>
      </c>
      <c r="O2710" t="s">
        <v>15825</v>
      </c>
    </row>
    <row r="2711" spans="1:15" x14ac:dyDescent="0.2">
      <c r="A2711" t="s">
        <v>15826</v>
      </c>
      <c r="B2711" t="s">
        <v>5799</v>
      </c>
      <c r="C2711">
        <v>81.59</v>
      </c>
      <c r="D2711">
        <v>0</v>
      </c>
      <c r="E2711">
        <v>0</v>
      </c>
      <c r="F2711">
        <v>0</v>
      </c>
      <c r="G2711">
        <v>0</v>
      </c>
      <c r="H2711" s="45">
        <v>6086.59</v>
      </c>
      <c r="I2711" t="s">
        <v>14365</v>
      </c>
      <c r="J2711" t="s">
        <v>200</v>
      </c>
      <c r="K2711">
        <v>0</v>
      </c>
      <c r="L2711" s="83">
        <v>43167</v>
      </c>
      <c r="M2711">
        <v>0</v>
      </c>
      <c r="N2711">
        <v>256746108</v>
      </c>
      <c r="O2711">
        <v>2272476</v>
      </c>
    </row>
    <row r="2712" spans="1:15" x14ac:dyDescent="0.2">
      <c r="A2712" t="s">
        <v>15827</v>
      </c>
      <c r="B2712" t="s">
        <v>15815</v>
      </c>
      <c r="C2712">
        <v>26.28</v>
      </c>
      <c r="D2712">
        <v>0</v>
      </c>
      <c r="E2712">
        <v>0</v>
      </c>
      <c r="F2712">
        <v>0</v>
      </c>
      <c r="G2712">
        <v>0</v>
      </c>
      <c r="H2712" s="45">
        <v>-2315.2600000000002</v>
      </c>
      <c r="I2712" t="s">
        <v>14365</v>
      </c>
      <c r="J2712" t="s">
        <v>200</v>
      </c>
      <c r="K2712">
        <v>0</v>
      </c>
      <c r="L2712" s="83">
        <v>43167</v>
      </c>
      <c r="M2712">
        <v>0</v>
      </c>
      <c r="N2712">
        <v>5098108</v>
      </c>
      <c r="O2712" t="s">
        <v>15828</v>
      </c>
    </row>
    <row r="2713" spans="1:15" x14ac:dyDescent="0.2">
      <c r="A2713" t="s">
        <v>15829</v>
      </c>
      <c r="B2713" t="s">
        <v>15817</v>
      </c>
      <c r="C2713">
        <v>16.75</v>
      </c>
      <c r="D2713">
        <v>0</v>
      </c>
      <c r="E2713">
        <v>0</v>
      </c>
      <c r="F2713">
        <v>0</v>
      </c>
      <c r="G2713">
        <v>0</v>
      </c>
      <c r="H2713" s="45">
        <v>-10390.74</v>
      </c>
      <c r="I2713" t="s">
        <v>14365</v>
      </c>
      <c r="J2713" t="s">
        <v>190</v>
      </c>
      <c r="K2713">
        <v>0</v>
      </c>
      <c r="L2713" s="83">
        <v>43167</v>
      </c>
      <c r="M2713">
        <v>0</v>
      </c>
      <c r="N2713">
        <v>749527107</v>
      </c>
      <c r="O2713" t="s">
        <v>15830</v>
      </c>
    </row>
    <row r="2714" spans="1:15" x14ac:dyDescent="0.2">
      <c r="A2714" t="s">
        <v>15831</v>
      </c>
      <c r="B2714" t="s">
        <v>15813</v>
      </c>
      <c r="C2714">
        <v>16.989999999999998</v>
      </c>
      <c r="D2714">
        <v>0</v>
      </c>
      <c r="E2714">
        <v>0</v>
      </c>
      <c r="F2714">
        <v>0</v>
      </c>
      <c r="G2714">
        <v>0</v>
      </c>
      <c r="H2714" s="45">
        <v>-2366.06</v>
      </c>
      <c r="I2714" t="s">
        <v>14365</v>
      </c>
      <c r="J2714" t="s">
        <v>200</v>
      </c>
      <c r="K2714">
        <v>0</v>
      </c>
      <c r="L2714" s="83">
        <v>43167</v>
      </c>
      <c r="M2714">
        <v>0</v>
      </c>
      <c r="N2714" t="s">
        <v>15832</v>
      </c>
      <c r="O2714" t="s">
        <v>15833</v>
      </c>
    </row>
    <row r="2715" spans="1:15" x14ac:dyDescent="0.2">
      <c r="A2715" t="s">
        <v>15834</v>
      </c>
      <c r="B2715" t="s">
        <v>15814</v>
      </c>
      <c r="C2715">
        <v>24.08</v>
      </c>
      <c r="D2715">
        <v>0</v>
      </c>
      <c r="E2715">
        <v>0</v>
      </c>
      <c r="F2715">
        <v>0</v>
      </c>
      <c r="G2715">
        <v>0</v>
      </c>
      <c r="H2715" s="45">
        <v>-1541.66</v>
      </c>
      <c r="I2715" t="s">
        <v>14365</v>
      </c>
      <c r="J2715" t="s">
        <v>169</v>
      </c>
      <c r="K2715">
        <v>0</v>
      </c>
      <c r="L2715" s="83">
        <v>43167</v>
      </c>
      <c r="M2715">
        <v>0</v>
      </c>
      <c r="N2715" t="s">
        <v>15835</v>
      </c>
      <c r="O2715" t="s">
        <v>15836</v>
      </c>
    </row>
    <row r="2716" spans="1:15" x14ac:dyDescent="0.2">
      <c r="A2716" t="s">
        <v>15768</v>
      </c>
      <c r="B2716" t="s">
        <v>15768</v>
      </c>
      <c r="C2716">
        <v>5</v>
      </c>
      <c r="D2716">
        <v>0</v>
      </c>
      <c r="E2716">
        <v>0</v>
      </c>
      <c r="F2716">
        <v>0</v>
      </c>
      <c r="G2716">
        <v>0</v>
      </c>
      <c r="H2716" s="45">
        <v>-34454</v>
      </c>
      <c r="I2716" t="s">
        <v>210</v>
      </c>
      <c r="J2716" t="s">
        <v>200</v>
      </c>
      <c r="K2716">
        <v>0</v>
      </c>
      <c r="L2716" s="83">
        <v>43166</v>
      </c>
      <c r="M2716">
        <v>0</v>
      </c>
    </row>
    <row r="2717" spans="1:15" x14ac:dyDescent="0.2">
      <c r="A2717" t="s">
        <v>15769</v>
      </c>
      <c r="B2717" t="s">
        <v>15770</v>
      </c>
      <c r="C2717">
        <v>114.16</v>
      </c>
      <c r="D2717">
        <v>0</v>
      </c>
      <c r="E2717">
        <v>0</v>
      </c>
      <c r="F2717">
        <v>0</v>
      </c>
      <c r="G2717">
        <v>0</v>
      </c>
      <c r="H2717" s="45">
        <v>23803.18</v>
      </c>
      <c r="I2717" t="s">
        <v>210</v>
      </c>
      <c r="J2717" t="s">
        <v>164</v>
      </c>
      <c r="K2717">
        <v>0</v>
      </c>
      <c r="L2717" s="83">
        <v>43166</v>
      </c>
      <c r="M2717">
        <v>0</v>
      </c>
      <c r="N2717">
        <v>803054204</v>
      </c>
      <c r="O2717">
        <v>2775135</v>
      </c>
    </row>
    <row r="2718" spans="1:15" x14ac:dyDescent="0.2">
      <c r="A2718" t="s">
        <v>15771</v>
      </c>
      <c r="B2718" t="s">
        <v>3555</v>
      </c>
      <c r="C2718">
        <v>42.19</v>
      </c>
      <c r="D2718">
        <v>0</v>
      </c>
      <c r="E2718">
        <v>0</v>
      </c>
      <c r="F2718">
        <v>0</v>
      </c>
      <c r="G2718">
        <v>0</v>
      </c>
      <c r="H2718" s="45">
        <v>7130.22</v>
      </c>
      <c r="I2718" t="s">
        <v>14365</v>
      </c>
      <c r="J2718" t="s">
        <v>200</v>
      </c>
      <c r="K2718">
        <v>0</v>
      </c>
      <c r="L2718" s="83">
        <v>43166</v>
      </c>
      <c r="M2718">
        <v>0</v>
      </c>
      <c r="N2718">
        <v>917047102</v>
      </c>
      <c r="O2718">
        <v>2933438</v>
      </c>
    </row>
    <row r="2719" spans="1:15" x14ac:dyDescent="0.2">
      <c r="A2719" t="s">
        <v>15772</v>
      </c>
      <c r="B2719" t="s">
        <v>3049</v>
      </c>
      <c r="C2719">
        <v>70.94</v>
      </c>
      <c r="D2719">
        <v>0</v>
      </c>
      <c r="E2719">
        <v>0</v>
      </c>
      <c r="F2719">
        <v>0</v>
      </c>
      <c r="G2719">
        <v>0</v>
      </c>
      <c r="H2719" s="45">
        <v>-1370.81</v>
      </c>
      <c r="I2719" t="s">
        <v>14365</v>
      </c>
      <c r="J2719" t="s">
        <v>200</v>
      </c>
      <c r="K2719">
        <v>0</v>
      </c>
      <c r="L2719" s="83">
        <v>43166</v>
      </c>
      <c r="M2719">
        <v>0</v>
      </c>
      <c r="N2719" s="84">
        <v>8.7611999999999999E+110</v>
      </c>
      <c r="O2719">
        <v>2259101</v>
      </c>
    </row>
    <row r="2720" spans="1:15" x14ac:dyDescent="0.2">
      <c r="A2720" t="s">
        <v>15773</v>
      </c>
      <c r="B2720" t="s">
        <v>3529</v>
      </c>
      <c r="C2720">
        <v>72.989999999999995</v>
      </c>
      <c r="D2720">
        <v>0</v>
      </c>
      <c r="E2720">
        <v>0</v>
      </c>
      <c r="F2720">
        <v>0</v>
      </c>
      <c r="G2720">
        <v>0</v>
      </c>
      <c r="H2720" s="45">
        <v>-17024.46</v>
      </c>
      <c r="I2720" t="s">
        <v>14365</v>
      </c>
      <c r="J2720" t="s">
        <v>190</v>
      </c>
      <c r="K2720">
        <v>0</v>
      </c>
      <c r="L2720" s="83">
        <v>43166</v>
      </c>
      <c r="M2720">
        <v>0</v>
      </c>
      <c r="N2720">
        <v>482539103</v>
      </c>
      <c r="O2720" t="s">
        <v>3530</v>
      </c>
    </row>
    <row r="2721" spans="1:15" x14ac:dyDescent="0.2">
      <c r="A2721" t="s">
        <v>15774</v>
      </c>
      <c r="B2721" t="s">
        <v>11906</v>
      </c>
      <c r="C2721">
        <v>26.55</v>
      </c>
      <c r="D2721">
        <v>0</v>
      </c>
      <c r="E2721">
        <v>0</v>
      </c>
      <c r="F2721">
        <v>0</v>
      </c>
      <c r="G2721">
        <v>0</v>
      </c>
      <c r="H2721">
        <v>505.87</v>
      </c>
      <c r="I2721" t="s">
        <v>14365</v>
      </c>
      <c r="J2721" t="s">
        <v>190</v>
      </c>
      <c r="K2721">
        <v>0</v>
      </c>
      <c r="L2721" s="83">
        <v>43166</v>
      </c>
      <c r="M2721">
        <v>0</v>
      </c>
      <c r="N2721" t="s">
        <v>11912</v>
      </c>
      <c r="O2721" t="s">
        <v>11913</v>
      </c>
    </row>
    <row r="2722" spans="1:15" x14ac:dyDescent="0.2">
      <c r="A2722" t="s">
        <v>15775</v>
      </c>
      <c r="B2722" t="s">
        <v>3584</v>
      </c>
      <c r="C2722">
        <v>31.11</v>
      </c>
      <c r="D2722">
        <v>0</v>
      </c>
      <c r="E2722">
        <v>0</v>
      </c>
      <c r="F2722">
        <v>0</v>
      </c>
      <c r="G2722">
        <v>0</v>
      </c>
      <c r="H2722" s="45">
        <v>10079.66</v>
      </c>
      <c r="I2722" t="s">
        <v>14365</v>
      </c>
      <c r="J2722" t="s">
        <v>190</v>
      </c>
      <c r="K2722">
        <v>0</v>
      </c>
      <c r="L2722" s="83">
        <v>43166</v>
      </c>
      <c r="M2722">
        <v>0</v>
      </c>
      <c r="N2722">
        <v>957100</v>
      </c>
      <c r="O2722">
        <v>2024901</v>
      </c>
    </row>
    <row r="2723" spans="1:15" x14ac:dyDescent="0.2">
      <c r="A2723" t="s">
        <v>15776</v>
      </c>
      <c r="B2723" t="s">
        <v>3169</v>
      </c>
      <c r="C2723">
        <v>129.37</v>
      </c>
      <c r="D2723">
        <v>0</v>
      </c>
      <c r="E2723">
        <v>0</v>
      </c>
      <c r="F2723">
        <v>0</v>
      </c>
      <c r="G2723">
        <v>0</v>
      </c>
      <c r="H2723" s="45">
        <v>-2360.17</v>
      </c>
      <c r="I2723" t="s">
        <v>14365</v>
      </c>
      <c r="J2723" t="s">
        <v>164</v>
      </c>
      <c r="K2723">
        <v>0</v>
      </c>
      <c r="L2723" s="83">
        <v>43166</v>
      </c>
      <c r="M2723">
        <v>0</v>
      </c>
      <c r="N2723">
        <v>52769106</v>
      </c>
      <c r="O2723">
        <v>2065159</v>
      </c>
    </row>
    <row r="2724" spans="1:15" x14ac:dyDescent="0.2">
      <c r="A2724" t="s">
        <v>15777</v>
      </c>
      <c r="B2724" t="s">
        <v>3523</v>
      </c>
      <c r="C2724">
        <v>22.56</v>
      </c>
      <c r="D2724">
        <v>0</v>
      </c>
      <c r="E2724">
        <v>0</v>
      </c>
      <c r="F2724">
        <v>0</v>
      </c>
      <c r="G2724">
        <v>0</v>
      </c>
      <c r="H2724" s="45">
        <v>-14317.52</v>
      </c>
      <c r="I2724" t="s">
        <v>14349</v>
      </c>
      <c r="J2724" t="s">
        <v>200</v>
      </c>
      <c r="K2724">
        <v>0</v>
      </c>
      <c r="L2724" s="83">
        <v>43166</v>
      </c>
      <c r="M2724">
        <v>0</v>
      </c>
      <c r="N2724" s="84">
        <v>2.5529999999999999E+109</v>
      </c>
      <c r="O2724">
        <v>2048592</v>
      </c>
    </row>
    <row r="2725" spans="1:15" x14ac:dyDescent="0.2">
      <c r="A2725" t="s">
        <v>15778</v>
      </c>
      <c r="B2725" t="s">
        <v>5647</v>
      </c>
      <c r="C2725">
        <v>91.02</v>
      </c>
      <c r="D2725">
        <v>0</v>
      </c>
      <c r="E2725">
        <v>0</v>
      </c>
      <c r="F2725">
        <v>0</v>
      </c>
      <c r="G2725">
        <v>0</v>
      </c>
      <c r="H2725" s="45">
        <v>4728.8</v>
      </c>
      <c r="I2725" t="s">
        <v>14349</v>
      </c>
      <c r="J2725" t="s">
        <v>186</v>
      </c>
      <c r="K2725">
        <v>0</v>
      </c>
      <c r="L2725" s="83">
        <v>43166</v>
      </c>
      <c r="M2725">
        <v>0</v>
      </c>
      <c r="N2725">
        <v>313148306</v>
      </c>
      <c r="O2725">
        <v>2363381</v>
      </c>
    </row>
    <row r="2726" spans="1:15" x14ac:dyDescent="0.2">
      <c r="A2726" t="s">
        <v>15779</v>
      </c>
      <c r="B2726" t="s">
        <v>11748</v>
      </c>
      <c r="C2726">
        <v>155.91</v>
      </c>
      <c r="D2726">
        <v>0</v>
      </c>
      <c r="E2726">
        <v>0</v>
      </c>
      <c r="F2726">
        <v>0</v>
      </c>
      <c r="G2726">
        <v>0</v>
      </c>
      <c r="H2726" s="45">
        <v>22708.799999999999</v>
      </c>
      <c r="I2726" t="s">
        <v>14349</v>
      </c>
      <c r="J2726" t="s">
        <v>200</v>
      </c>
      <c r="K2726">
        <v>0</v>
      </c>
      <c r="L2726" s="83">
        <v>43166</v>
      </c>
      <c r="M2726">
        <v>0</v>
      </c>
      <c r="N2726">
        <v>122017106</v>
      </c>
      <c r="O2726" t="s">
        <v>11754</v>
      </c>
    </row>
    <row r="2727" spans="1:15" x14ac:dyDescent="0.2">
      <c r="A2727" t="s">
        <v>15780</v>
      </c>
      <c r="B2727" t="s">
        <v>3369</v>
      </c>
      <c r="C2727">
        <v>26.125</v>
      </c>
      <c r="D2727">
        <v>0</v>
      </c>
      <c r="E2727">
        <v>0</v>
      </c>
      <c r="F2727">
        <v>0</v>
      </c>
      <c r="G2727">
        <v>0</v>
      </c>
      <c r="H2727" s="45">
        <v>-9815.08</v>
      </c>
      <c r="I2727" t="s">
        <v>14349</v>
      </c>
      <c r="J2727" t="s">
        <v>200</v>
      </c>
      <c r="K2727">
        <v>0</v>
      </c>
      <c r="L2727" s="83">
        <v>43166</v>
      </c>
      <c r="M2727">
        <v>0</v>
      </c>
      <c r="N2727">
        <v>171604101</v>
      </c>
      <c r="O2727" t="s">
        <v>3384</v>
      </c>
    </row>
    <row r="2728" spans="1:15" x14ac:dyDescent="0.2">
      <c r="A2728" t="s">
        <v>15781</v>
      </c>
      <c r="B2728" t="s">
        <v>9007</v>
      </c>
      <c r="C2728">
        <v>115.8</v>
      </c>
      <c r="D2728">
        <v>0</v>
      </c>
      <c r="E2728">
        <v>0</v>
      </c>
      <c r="F2728">
        <v>0</v>
      </c>
      <c r="G2728">
        <v>0</v>
      </c>
      <c r="H2728">
        <v>-78.3</v>
      </c>
      <c r="I2728" t="s">
        <v>14349</v>
      </c>
      <c r="J2728" t="s">
        <v>169</v>
      </c>
      <c r="K2728">
        <v>0</v>
      </c>
      <c r="L2728" s="83">
        <v>43166</v>
      </c>
      <c r="M2728">
        <v>0</v>
      </c>
      <c r="N2728">
        <v>138098108</v>
      </c>
      <c r="O2728">
        <v>2188153</v>
      </c>
    </row>
    <row r="2729" spans="1:15" x14ac:dyDescent="0.2">
      <c r="A2729" t="s">
        <v>15782</v>
      </c>
      <c r="B2729" t="s">
        <v>3487</v>
      </c>
      <c r="C2729">
        <v>232.21</v>
      </c>
      <c r="D2729">
        <v>0</v>
      </c>
      <c r="E2729">
        <v>0</v>
      </c>
      <c r="F2729">
        <v>0</v>
      </c>
      <c r="G2729">
        <v>0</v>
      </c>
      <c r="H2729" s="45">
        <v>9405.08</v>
      </c>
      <c r="I2729" t="s">
        <v>14349</v>
      </c>
      <c r="J2729" t="s">
        <v>169</v>
      </c>
      <c r="K2729">
        <v>0</v>
      </c>
      <c r="L2729" s="83">
        <v>43166</v>
      </c>
      <c r="M2729">
        <v>0</v>
      </c>
      <c r="N2729">
        <v>216648402</v>
      </c>
      <c r="O2729">
        <v>2222631</v>
      </c>
    </row>
    <row r="2730" spans="1:15" x14ac:dyDescent="0.2">
      <c r="A2730" t="s">
        <v>15783</v>
      </c>
      <c r="B2730" t="s">
        <v>3370</v>
      </c>
      <c r="C2730">
        <v>15.4</v>
      </c>
      <c r="D2730">
        <v>0</v>
      </c>
      <c r="E2730">
        <v>0</v>
      </c>
      <c r="F2730">
        <v>0</v>
      </c>
      <c r="G2730">
        <v>0</v>
      </c>
      <c r="H2730" s="45">
        <v>-45086.93</v>
      </c>
      <c r="I2730" t="s">
        <v>14349</v>
      </c>
      <c r="J2730" t="s">
        <v>200</v>
      </c>
      <c r="K2730">
        <v>0</v>
      </c>
      <c r="L2730" s="83">
        <v>43166</v>
      </c>
      <c r="M2730">
        <v>0</v>
      </c>
      <c r="N2730">
        <v>245077102</v>
      </c>
      <c r="O2730" t="s">
        <v>3388</v>
      </c>
    </row>
    <row r="2731" spans="1:15" x14ac:dyDescent="0.2">
      <c r="A2731" t="s">
        <v>15784</v>
      </c>
      <c r="B2731" t="s">
        <v>15766</v>
      </c>
      <c r="C2731">
        <v>86.65</v>
      </c>
      <c r="D2731">
        <v>0</v>
      </c>
      <c r="E2731">
        <v>0</v>
      </c>
      <c r="F2731">
        <v>0</v>
      </c>
      <c r="G2731">
        <v>0</v>
      </c>
      <c r="H2731" s="45">
        <v>4231.07</v>
      </c>
      <c r="I2731" t="s">
        <v>14349</v>
      </c>
      <c r="J2731" t="s">
        <v>164</v>
      </c>
      <c r="K2731">
        <v>0</v>
      </c>
      <c r="L2731" s="83">
        <v>43166</v>
      </c>
      <c r="M2731">
        <v>0</v>
      </c>
      <c r="N2731" t="s">
        <v>15785</v>
      </c>
      <c r="O2731" t="s">
        <v>15786</v>
      </c>
    </row>
    <row r="2732" spans="1:15" x14ac:dyDescent="0.2">
      <c r="A2732" t="s">
        <v>15787</v>
      </c>
      <c r="B2732" t="s">
        <v>15763</v>
      </c>
      <c r="C2732">
        <v>33.46</v>
      </c>
      <c r="D2732">
        <v>0</v>
      </c>
      <c r="E2732">
        <v>0</v>
      </c>
      <c r="F2732">
        <v>0</v>
      </c>
      <c r="G2732">
        <v>0</v>
      </c>
      <c r="H2732" s="45">
        <v>6329.22</v>
      </c>
      <c r="I2732" t="s">
        <v>14365</v>
      </c>
      <c r="J2732" t="s">
        <v>169</v>
      </c>
      <c r="K2732">
        <v>0</v>
      </c>
      <c r="L2732" s="83">
        <v>43166</v>
      </c>
      <c r="M2732">
        <v>0</v>
      </c>
      <c r="N2732" t="s">
        <v>15788</v>
      </c>
      <c r="O2732" t="s">
        <v>15789</v>
      </c>
    </row>
    <row r="2733" spans="1:15" x14ac:dyDescent="0.2">
      <c r="A2733" t="s">
        <v>15790</v>
      </c>
      <c r="B2733" t="s">
        <v>3678</v>
      </c>
      <c r="C2733">
        <v>90.6</v>
      </c>
      <c r="D2733">
        <v>0</v>
      </c>
      <c r="E2733">
        <v>0</v>
      </c>
      <c r="F2733">
        <v>0</v>
      </c>
      <c r="G2733">
        <v>0</v>
      </c>
      <c r="H2733" s="45">
        <v>25637.46</v>
      </c>
      <c r="I2733" t="s">
        <v>14349</v>
      </c>
      <c r="J2733" t="s">
        <v>235</v>
      </c>
      <c r="K2733">
        <v>0</v>
      </c>
      <c r="L2733" s="83">
        <v>43166</v>
      </c>
      <c r="M2733">
        <v>0</v>
      </c>
      <c r="N2733">
        <v>635017106</v>
      </c>
      <c r="O2733">
        <v>2638625</v>
      </c>
    </row>
    <row r="2734" spans="1:15" x14ac:dyDescent="0.2">
      <c r="A2734" t="s">
        <v>15791</v>
      </c>
      <c r="B2734" t="s">
        <v>7497</v>
      </c>
      <c r="C2734">
        <v>18</v>
      </c>
      <c r="D2734">
        <v>0</v>
      </c>
      <c r="E2734">
        <v>0</v>
      </c>
      <c r="F2734">
        <v>0</v>
      </c>
      <c r="G2734">
        <v>0</v>
      </c>
      <c r="H2734" s="45">
        <v>22143.03</v>
      </c>
      <c r="I2734" t="s">
        <v>14349</v>
      </c>
      <c r="J2734" t="s">
        <v>164</v>
      </c>
      <c r="K2734">
        <v>0</v>
      </c>
      <c r="L2734" s="83">
        <v>43166</v>
      </c>
      <c r="M2734">
        <v>0</v>
      </c>
      <c r="N2734" t="s">
        <v>7502</v>
      </c>
      <c r="O2734">
        <v>2517832</v>
      </c>
    </row>
    <row r="2735" spans="1:15" x14ac:dyDescent="0.2">
      <c r="A2735" t="s">
        <v>15792</v>
      </c>
      <c r="B2735" t="s">
        <v>1992</v>
      </c>
      <c r="C2735">
        <v>54.28</v>
      </c>
      <c r="D2735">
        <v>0</v>
      </c>
      <c r="E2735">
        <v>0</v>
      </c>
      <c r="F2735">
        <v>0</v>
      </c>
      <c r="G2735">
        <v>0</v>
      </c>
      <c r="H2735" s="45">
        <v>-2602.86</v>
      </c>
      <c r="I2735" t="s">
        <v>14349</v>
      </c>
      <c r="J2735" t="s">
        <v>169</v>
      </c>
      <c r="K2735">
        <v>0</v>
      </c>
      <c r="L2735" s="83">
        <v>43166</v>
      </c>
      <c r="M2735">
        <v>0</v>
      </c>
      <c r="N2735" t="s">
        <v>2041</v>
      </c>
      <c r="O2735" t="s">
        <v>2042</v>
      </c>
    </row>
    <row r="2736" spans="1:15" x14ac:dyDescent="0.2">
      <c r="A2736" t="s">
        <v>15793</v>
      </c>
      <c r="B2736" t="s">
        <v>3545</v>
      </c>
      <c r="C2736">
        <v>40.590000000000003</v>
      </c>
      <c r="D2736">
        <v>0</v>
      </c>
      <c r="E2736">
        <v>0</v>
      </c>
      <c r="F2736">
        <v>0</v>
      </c>
      <c r="G2736">
        <v>0</v>
      </c>
      <c r="H2736" s="45">
        <v>-5521.74</v>
      </c>
      <c r="I2736" t="s">
        <v>14365</v>
      </c>
      <c r="J2736" t="s">
        <v>186</v>
      </c>
      <c r="K2736">
        <v>0</v>
      </c>
      <c r="L2736" s="83">
        <v>43166</v>
      </c>
      <c r="M2736">
        <v>0</v>
      </c>
      <c r="N2736" s="84">
        <v>4.0416000000000002E+107</v>
      </c>
      <c r="O2736" t="s">
        <v>3571</v>
      </c>
    </row>
    <row r="2737" spans="1:15" x14ac:dyDescent="0.2">
      <c r="A2737" t="s">
        <v>15794</v>
      </c>
      <c r="B2737" t="s">
        <v>8908</v>
      </c>
      <c r="C2737">
        <v>23.65</v>
      </c>
      <c r="D2737">
        <v>0</v>
      </c>
      <c r="E2737">
        <v>0</v>
      </c>
      <c r="F2737">
        <v>0</v>
      </c>
      <c r="G2737">
        <v>0</v>
      </c>
      <c r="H2737" s="45">
        <v>-13310.29</v>
      </c>
      <c r="I2737" t="s">
        <v>14349</v>
      </c>
      <c r="J2737" t="s">
        <v>200</v>
      </c>
      <c r="K2737">
        <v>0</v>
      </c>
      <c r="L2737" s="83">
        <v>43166</v>
      </c>
      <c r="M2737">
        <v>0</v>
      </c>
      <c r="N2737" t="s">
        <v>177</v>
      </c>
      <c r="O2737" t="s">
        <v>8915</v>
      </c>
    </row>
    <row r="2738" spans="1:15" x14ac:dyDescent="0.2">
      <c r="A2738" t="s">
        <v>15795</v>
      </c>
      <c r="B2738" t="s">
        <v>15765</v>
      </c>
      <c r="C2738">
        <v>16.600000000000001</v>
      </c>
      <c r="D2738">
        <v>0</v>
      </c>
      <c r="E2738">
        <v>0</v>
      </c>
      <c r="F2738">
        <v>0</v>
      </c>
      <c r="G2738">
        <v>0</v>
      </c>
      <c r="H2738" s="45">
        <v>-18314.84</v>
      </c>
      <c r="I2738" t="s">
        <v>14349</v>
      </c>
      <c r="J2738" t="s">
        <v>169</v>
      </c>
      <c r="K2738">
        <v>0</v>
      </c>
      <c r="L2738" s="83">
        <v>43166</v>
      </c>
      <c r="M2738">
        <v>0</v>
      </c>
      <c r="N2738">
        <v>481116101</v>
      </c>
      <c r="O2738" t="s">
        <v>15796</v>
      </c>
    </row>
    <row r="2739" spans="1:15" x14ac:dyDescent="0.2">
      <c r="A2739" t="s">
        <v>15797</v>
      </c>
      <c r="B2739" t="s">
        <v>11866</v>
      </c>
      <c r="C2739">
        <v>65.959999999999994</v>
      </c>
      <c r="D2739">
        <v>0</v>
      </c>
      <c r="E2739">
        <v>0</v>
      </c>
      <c r="F2739">
        <v>0</v>
      </c>
      <c r="G2739">
        <v>0</v>
      </c>
      <c r="H2739" s="45">
        <v>-23985.360000000001</v>
      </c>
      <c r="I2739" t="s">
        <v>14349</v>
      </c>
      <c r="J2739" t="s">
        <v>188</v>
      </c>
      <c r="K2739">
        <v>0</v>
      </c>
      <c r="L2739" s="83">
        <v>43166</v>
      </c>
      <c r="M2739">
        <v>0</v>
      </c>
      <c r="N2739">
        <v>482564101</v>
      </c>
      <c r="O2739">
        <v>2114921</v>
      </c>
    </row>
    <row r="2740" spans="1:15" x14ac:dyDescent="0.2">
      <c r="A2740" t="s">
        <v>15798</v>
      </c>
      <c r="B2740" t="s">
        <v>3548</v>
      </c>
      <c r="C2740">
        <v>29.69</v>
      </c>
      <c r="D2740">
        <v>0</v>
      </c>
      <c r="E2740">
        <v>0</v>
      </c>
      <c r="F2740">
        <v>0</v>
      </c>
      <c r="G2740">
        <v>0</v>
      </c>
      <c r="H2740" s="45">
        <v>13668.37</v>
      </c>
      <c r="I2740" t="s">
        <v>14349</v>
      </c>
      <c r="J2740" t="s">
        <v>235</v>
      </c>
      <c r="K2740">
        <v>0</v>
      </c>
      <c r="L2740" s="83">
        <v>43166</v>
      </c>
      <c r="M2740">
        <v>0</v>
      </c>
      <c r="N2740">
        <v>501044101</v>
      </c>
      <c r="O2740">
        <v>2497406</v>
      </c>
    </row>
    <row r="2741" spans="1:15" x14ac:dyDescent="0.2">
      <c r="A2741" t="s">
        <v>15799</v>
      </c>
      <c r="B2741" t="s">
        <v>11749</v>
      </c>
      <c r="C2741">
        <v>22.03</v>
      </c>
      <c r="D2741">
        <v>0</v>
      </c>
      <c r="E2741">
        <v>0</v>
      </c>
      <c r="F2741">
        <v>0</v>
      </c>
      <c r="G2741">
        <v>0</v>
      </c>
      <c r="H2741" s="45">
        <v>7791.7</v>
      </c>
      <c r="I2741" t="s">
        <v>14349</v>
      </c>
      <c r="J2741" t="s">
        <v>164</v>
      </c>
      <c r="K2741">
        <v>0</v>
      </c>
      <c r="L2741" s="83">
        <v>43166</v>
      </c>
      <c r="M2741">
        <v>0</v>
      </c>
      <c r="N2741" t="s">
        <v>177</v>
      </c>
      <c r="O2741">
        <v>2594653</v>
      </c>
    </row>
    <row r="2742" spans="1:15" x14ac:dyDescent="0.2">
      <c r="A2742" t="s">
        <v>15800</v>
      </c>
      <c r="B2742" t="s">
        <v>7487</v>
      </c>
      <c r="C2742">
        <v>42.25</v>
      </c>
      <c r="D2742">
        <v>0</v>
      </c>
      <c r="E2742">
        <v>0</v>
      </c>
      <c r="F2742">
        <v>0</v>
      </c>
      <c r="G2742">
        <v>0</v>
      </c>
      <c r="H2742" s="45">
        <v>-7830.44</v>
      </c>
      <c r="I2742" t="s">
        <v>14349</v>
      </c>
      <c r="J2742" t="s">
        <v>190</v>
      </c>
      <c r="K2742">
        <v>0</v>
      </c>
      <c r="L2742" s="83">
        <v>43166</v>
      </c>
      <c r="M2742">
        <v>0</v>
      </c>
      <c r="N2742" s="84">
        <v>6.3933999999999998E+112</v>
      </c>
      <c r="O2742">
        <v>2624464</v>
      </c>
    </row>
    <row r="2743" spans="1:15" x14ac:dyDescent="0.2">
      <c r="A2743" t="s">
        <v>15801</v>
      </c>
      <c r="B2743" t="s">
        <v>13879</v>
      </c>
      <c r="C2743">
        <v>84.05</v>
      </c>
      <c r="D2743">
        <v>0</v>
      </c>
      <c r="E2743">
        <v>0</v>
      </c>
      <c r="F2743">
        <v>0</v>
      </c>
      <c r="G2743">
        <v>0</v>
      </c>
      <c r="H2743" s="45">
        <v>-44965.99</v>
      </c>
      <c r="I2743" t="s">
        <v>14349</v>
      </c>
      <c r="J2743" t="s">
        <v>190</v>
      </c>
      <c r="K2743">
        <v>0</v>
      </c>
      <c r="L2743" s="83">
        <v>43166</v>
      </c>
      <c r="M2743">
        <v>0</v>
      </c>
      <c r="N2743" t="s">
        <v>13928</v>
      </c>
      <c r="O2743" t="s">
        <v>13929</v>
      </c>
    </row>
    <row r="2744" spans="1:15" x14ac:dyDescent="0.2">
      <c r="A2744" t="s">
        <v>15802</v>
      </c>
      <c r="B2744" t="s">
        <v>3632</v>
      </c>
      <c r="C2744">
        <v>17.920000000000002</v>
      </c>
      <c r="D2744">
        <v>0</v>
      </c>
      <c r="E2744">
        <v>0</v>
      </c>
      <c r="F2744">
        <v>0</v>
      </c>
      <c r="G2744">
        <v>0</v>
      </c>
      <c r="H2744">
        <v>124.42</v>
      </c>
      <c r="I2744" t="s">
        <v>14349</v>
      </c>
      <c r="J2744" t="s">
        <v>164</v>
      </c>
      <c r="K2744">
        <v>0</v>
      </c>
      <c r="L2744" s="83">
        <v>43166</v>
      </c>
      <c r="M2744">
        <v>0</v>
      </c>
      <c r="N2744" t="s">
        <v>3656</v>
      </c>
      <c r="O2744" t="s">
        <v>3657</v>
      </c>
    </row>
    <row r="2745" spans="1:15" x14ac:dyDescent="0.2">
      <c r="A2745" t="s">
        <v>15803</v>
      </c>
      <c r="B2745" t="s">
        <v>13706</v>
      </c>
      <c r="C2745">
        <v>29.45</v>
      </c>
      <c r="D2745">
        <v>0</v>
      </c>
      <c r="E2745">
        <v>0</v>
      </c>
      <c r="F2745">
        <v>0</v>
      </c>
      <c r="G2745">
        <v>0</v>
      </c>
      <c r="H2745" s="45">
        <v>-4510.05</v>
      </c>
      <c r="I2745" t="s">
        <v>14365</v>
      </c>
      <c r="J2745" t="s">
        <v>169</v>
      </c>
      <c r="K2745">
        <v>0</v>
      </c>
      <c r="L2745" s="83">
        <v>43166</v>
      </c>
      <c r="M2745">
        <v>0</v>
      </c>
      <c r="N2745" t="s">
        <v>13792</v>
      </c>
      <c r="O2745" t="s">
        <v>13793</v>
      </c>
    </row>
    <row r="2746" spans="1:15" x14ac:dyDescent="0.2">
      <c r="A2746" t="s">
        <v>15804</v>
      </c>
      <c r="B2746" t="s">
        <v>7388</v>
      </c>
      <c r="C2746">
        <v>38.15</v>
      </c>
      <c r="D2746">
        <v>0</v>
      </c>
      <c r="E2746">
        <v>0</v>
      </c>
      <c r="F2746">
        <v>0</v>
      </c>
      <c r="G2746">
        <v>0</v>
      </c>
      <c r="H2746" s="45">
        <v>-18551.11</v>
      </c>
      <c r="I2746" t="s">
        <v>14365</v>
      </c>
      <c r="J2746" t="s">
        <v>190</v>
      </c>
      <c r="K2746">
        <v>0</v>
      </c>
      <c r="L2746" s="83">
        <v>43166</v>
      </c>
      <c r="M2746">
        <v>0</v>
      </c>
      <c r="N2746">
        <v>754212108</v>
      </c>
      <c r="O2746">
        <v>2725851</v>
      </c>
    </row>
    <row r="2747" spans="1:15" x14ac:dyDescent="0.2">
      <c r="A2747" t="s">
        <v>15805</v>
      </c>
      <c r="B2747" t="s">
        <v>3491</v>
      </c>
      <c r="C2747">
        <v>88.33</v>
      </c>
      <c r="D2747">
        <v>0</v>
      </c>
      <c r="E2747">
        <v>0</v>
      </c>
      <c r="F2747">
        <v>0</v>
      </c>
      <c r="G2747">
        <v>0</v>
      </c>
      <c r="H2747" s="45">
        <v>-36275.089999999997</v>
      </c>
      <c r="I2747" t="s">
        <v>14349</v>
      </c>
      <c r="J2747" t="s">
        <v>164</v>
      </c>
      <c r="K2747">
        <v>0</v>
      </c>
      <c r="L2747" s="83">
        <v>43166</v>
      </c>
      <c r="M2747">
        <v>0</v>
      </c>
      <c r="N2747">
        <v>878237106</v>
      </c>
      <c r="O2747">
        <v>2879532</v>
      </c>
    </row>
    <row r="2748" spans="1:15" x14ac:dyDescent="0.2">
      <c r="A2748" t="s">
        <v>15806</v>
      </c>
      <c r="B2748" t="s">
        <v>3600</v>
      </c>
      <c r="C2748">
        <v>41.01</v>
      </c>
      <c r="D2748">
        <v>0</v>
      </c>
      <c r="E2748">
        <v>0</v>
      </c>
      <c r="F2748">
        <v>0</v>
      </c>
      <c r="G2748">
        <v>0</v>
      </c>
      <c r="H2748" s="45">
        <v>-14463.91</v>
      </c>
      <c r="I2748" t="s">
        <v>14349</v>
      </c>
      <c r="J2748" t="s">
        <v>235</v>
      </c>
      <c r="K2748">
        <v>0</v>
      </c>
      <c r="L2748" s="83">
        <v>43166</v>
      </c>
      <c r="M2748">
        <v>0</v>
      </c>
      <c r="N2748">
        <v>911163103</v>
      </c>
      <c r="O2748">
        <v>2895163</v>
      </c>
    </row>
    <row r="2749" spans="1:15" x14ac:dyDescent="0.2">
      <c r="A2749" t="s">
        <v>15807</v>
      </c>
      <c r="B2749" t="s">
        <v>15764</v>
      </c>
      <c r="C2749">
        <v>34.57</v>
      </c>
      <c r="D2749">
        <v>0</v>
      </c>
      <c r="E2749">
        <v>0</v>
      </c>
      <c r="F2749">
        <v>0</v>
      </c>
      <c r="G2749">
        <v>0</v>
      </c>
      <c r="H2749" s="45">
        <v>-13052.21</v>
      </c>
      <c r="I2749" t="s">
        <v>14349</v>
      </c>
      <c r="J2749" t="s">
        <v>164</v>
      </c>
      <c r="K2749">
        <v>0</v>
      </c>
      <c r="L2749" s="83">
        <v>43166</v>
      </c>
      <c r="M2749">
        <v>0</v>
      </c>
      <c r="N2749" t="s">
        <v>15808</v>
      </c>
      <c r="O2749" t="s">
        <v>15809</v>
      </c>
    </row>
    <row r="2750" spans="1:15" x14ac:dyDescent="0.2">
      <c r="A2750" t="s">
        <v>15810</v>
      </c>
      <c r="B2750" t="s">
        <v>15767</v>
      </c>
      <c r="C2750">
        <v>17.079999999999998</v>
      </c>
      <c r="D2750">
        <v>0</v>
      </c>
      <c r="E2750">
        <v>0</v>
      </c>
      <c r="F2750">
        <v>0</v>
      </c>
      <c r="G2750">
        <v>0</v>
      </c>
      <c r="H2750" s="45">
        <v>-5640.56</v>
      </c>
      <c r="I2750" t="s">
        <v>14349</v>
      </c>
      <c r="J2750" t="s">
        <v>188</v>
      </c>
      <c r="K2750">
        <v>0</v>
      </c>
      <c r="L2750" s="83">
        <v>43166</v>
      </c>
      <c r="M2750">
        <v>0</v>
      </c>
      <c r="N2750" t="s">
        <v>15811</v>
      </c>
      <c r="O2750" t="s">
        <v>15812</v>
      </c>
    </row>
    <row r="2751" spans="1:15" x14ac:dyDescent="0.2">
      <c r="A2751" t="s">
        <v>15749</v>
      </c>
      <c r="B2751" t="s">
        <v>3554</v>
      </c>
      <c r="C2751">
        <v>18.25</v>
      </c>
      <c r="D2751">
        <v>0</v>
      </c>
      <c r="E2751">
        <v>0</v>
      </c>
      <c r="F2751">
        <v>0</v>
      </c>
      <c r="G2751">
        <v>0</v>
      </c>
      <c r="H2751" s="45">
        <v>-9744.9699999999993</v>
      </c>
      <c r="I2751" t="s">
        <v>14365</v>
      </c>
      <c r="J2751" t="s">
        <v>190</v>
      </c>
      <c r="K2751">
        <v>0</v>
      </c>
      <c r="L2751" s="83">
        <v>43165</v>
      </c>
      <c r="M2751">
        <v>0</v>
      </c>
      <c r="N2751">
        <v>747619104</v>
      </c>
      <c r="O2751" t="s">
        <v>3578</v>
      </c>
    </row>
    <row r="2752" spans="1:15" x14ac:dyDescent="0.2">
      <c r="A2752" t="s">
        <v>15750</v>
      </c>
      <c r="B2752" t="s">
        <v>15747</v>
      </c>
      <c r="C2752">
        <v>81.459999999999994</v>
      </c>
      <c r="D2752">
        <v>0</v>
      </c>
      <c r="E2752">
        <v>0</v>
      </c>
      <c r="F2752">
        <v>0</v>
      </c>
      <c r="G2752">
        <v>0</v>
      </c>
      <c r="H2752" s="45">
        <v>-3711.61</v>
      </c>
      <c r="I2752" t="s">
        <v>14365</v>
      </c>
      <c r="J2752" t="s">
        <v>169</v>
      </c>
      <c r="K2752">
        <v>0</v>
      </c>
      <c r="L2752" s="83">
        <v>43165</v>
      </c>
      <c r="M2752">
        <v>0</v>
      </c>
      <c r="N2752">
        <v>32724106</v>
      </c>
      <c r="O2752" t="s">
        <v>15751</v>
      </c>
    </row>
    <row r="2753" spans="1:15" x14ac:dyDescent="0.2">
      <c r="A2753" t="s">
        <v>15752</v>
      </c>
      <c r="B2753" t="s">
        <v>15753</v>
      </c>
      <c r="C2753">
        <v>53.48</v>
      </c>
      <c r="D2753">
        <v>0</v>
      </c>
      <c r="E2753">
        <v>0</v>
      </c>
      <c r="F2753">
        <v>0</v>
      </c>
      <c r="G2753">
        <v>0</v>
      </c>
      <c r="H2753" s="45">
        <v>5026.91</v>
      </c>
      <c r="I2753" t="s">
        <v>14349</v>
      </c>
      <c r="J2753" t="s">
        <v>235</v>
      </c>
      <c r="K2753">
        <v>0</v>
      </c>
      <c r="L2753" s="83">
        <v>43165</v>
      </c>
      <c r="M2753">
        <v>0</v>
      </c>
      <c r="N2753">
        <v>115637209</v>
      </c>
      <c r="O2753">
        <v>2146838</v>
      </c>
    </row>
    <row r="2754" spans="1:15" x14ac:dyDescent="0.2">
      <c r="A2754" t="s">
        <v>15754</v>
      </c>
      <c r="B2754" t="s">
        <v>3553</v>
      </c>
      <c r="C2754">
        <v>99.18</v>
      </c>
      <c r="D2754">
        <v>0</v>
      </c>
      <c r="E2754">
        <v>0</v>
      </c>
      <c r="F2754">
        <v>0</v>
      </c>
      <c r="G2754">
        <v>0</v>
      </c>
      <c r="H2754" s="45">
        <v>1788.64</v>
      </c>
      <c r="I2754" t="s">
        <v>14349</v>
      </c>
      <c r="J2754" t="s">
        <v>235</v>
      </c>
      <c r="K2754">
        <v>0</v>
      </c>
      <c r="L2754" s="83">
        <v>43165</v>
      </c>
      <c r="M2754">
        <v>0</v>
      </c>
      <c r="N2754">
        <v>147528103</v>
      </c>
      <c r="O2754">
        <v>2179414</v>
      </c>
    </row>
    <row r="2755" spans="1:15" x14ac:dyDescent="0.2">
      <c r="A2755" t="s">
        <v>15755</v>
      </c>
      <c r="B2755" t="s">
        <v>3635</v>
      </c>
      <c r="C2755">
        <v>87.2</v>
      </c>
      <c r="D2755">
        <v>0</v>
      </c>
      <c r="E2755">
        <v>0</v>
      </c>
      <c r="F2755">
        <v>0</v>
      </c>
      <c r="G2755">
        <v>0</v>
      </c>
      <c r="H2755" s="45">
        <v>-11478.91</v>
      </c>
      <c r="I2755" t="s">
        <v>14349</v>
      </c>
      <c r="J2755" t="s">
        <v>235</v>
      </c>
      <c r="K2755">
        <v>0</v>
      </c>
      <c r="L2755" s="83">
        <v>43165</v>
      </c>
      <c r="M2755">
        <v>0</v>
      </c>
      <c r="N2755">
        <v>128246105</v>
      </c>
      <c r="O2755">
        <v>2859200</v>
      </c>
    </row>
    <row r="2756" spans="1:15" x14ac:dyDescent="0.2">
      <c r="A2756" t="s">
        <v>15756</v>
      </c>
      <c r="B2756" t="s">
        <v>13631</v>
      </c>
      <c r="C2756">
        <v>17.600000000000001</v>
      </c>
      <c r="D2756">
        <v>0</v>
      </c>
      <c r="E2756">
        <v>0</v>
      </c>
      <c r="F2756">
        <v>0</v>
      </c>
      <c r="G2756">
        <v>0</v>
      </c>
      <c r="H2756" s="45">
        <v>-6705.74</v>
      </c>
      <c r="I2756" t="s">
        <v>14349</v>
      </c>
      <c r="J2756" t="s">
        <v>186</v>
      </c>
      <c r="K2756">
        <v>0</v>
      </c>
      <c r="L2756" s="83">
        <v>43165</v>
      </c>
      <c r="M2756">
        <v>0</v>
      </c>
      <c r="N2756" t="s">
        <v>13669</v>
      </c>
      <c r="O2756" t="s">
        <v>13670</v>
      </c>
    </row>
    <row r="2757" spans="1:15" x14ac:dyDescent="0.2">
      <c r="A2757" t="s">
        <v>15757</v>
      </c>
      <c r="B2757" t="s">
        <v>5278</v>
      </c>
      <c r="C2757">
        <v>64.28</v>
      </c>
      <c r="D2757">
        <v>0</v>
      </c>
      <c r="E2757">
        <v>0</v>
      </c>
      <c r="F2757">
        <v>0</v>
      </c>
      <c r="G2757">
        <v>0</v>
      </c>
      <c r="H2757" s="45">
        <v>24557.5</v>
      </c>
      <c r="I2757" t="s">
        <v>14349</v>
      </c>
      <c r="J2757" t="s">
        <v>164</v>
      </c>
      <c r="K2757">
        <v>0</v>
      </c>
      <c r="L2757" s="83">
        <v>43165</v>
      </c>
      <c r="M2757">
        <v>0</v>
      </c>
      <c r="N2757" t="s">
        <v>177</v>
      </c>
      <c r="O2757" t="s">
        <v>5356</v>
      </c>
    </row>
    <row r="2758" spans="1:15" x14ac:dyDescent="0.2">
      <c r="A2758" t="s">
        <v>15758</v>
      </c>
      <c r="B2758" t="s">
        <v>5881</v>
      </c>
      <c r="C2758">
        <v>100.56</v>
      </c>
      <c r="D2758">
        <v>0</v>
      </c>
      <c r="E2758">
        <v>0</v>
      </c>
      <c r="F2758">
        <v>0</v>
      </c>
      <c r="G2758">
        <v>0</v>
      </c>
      <c r="H2758" s="45">
        <v>3841.39</v>
      </c>
      <c r="I2758" t="s">
        <v>14349</v>
      </c>
      <c r="J2758" t="s">
        <v>200</v>
      </c>
      <c r="K2758">
        <v>0</v>
      </c>
      <c r="L2758" s="83">
        <v>43165</v>
      </c>
      <c r="M2758">
        <v>0</v>
      </c>
      <c r="N2758">
        <v>885160101</v>
      </c>
      <c r="O2758">
        <v>2889876</v>
      </c>
    </row>
    <row r="2759" spans="1:15" x14ac:dyDescent="0.2">
      <c r="A2759" t="s">
        <v>15759</v>
      </c>
      <c r="B2759" t="s">
        <v>15748</v>
      </c>
      <c r="C2759">
        <v>19.704999999999998</v>
      </c>
      <c r="D2759">
        <v>0</v>
      </c>
      <c r="E2759">
        <v>0</v>
      </c>
      <c r="F2759">
        <v>0</v>
      </c>
      <c r="G2759">
        <v>0</v>
      </c>
      <c r="H2759" s="45">
        <v>10069.17</v>
      </c>
      <c r="I2759" t="s">
        <v>14349</v>
      </c>
      <c r="J2759" t="s">
        <v>182</v>
      </c>
      <c r="K2759">
        <v>0</v>
      </c>
      <c r="L2759" s="83">
        <v>43165</v>
      </c>
      <c r="M2759">
        <v>0</v>
      </c>
      <c r="N2759" t="s">
        <v>15760</v>
      </c>
      <c r="O2759" t="s">
        <v>15761</v>
      </c>
    </row>
    <row r="2760" spans="1:15" x14ac:dyDescent="0.2">
      <c r="A2760" t="s">
        <v>15762</v>
      </c>
      <c r="B2760" t="s">
        <v>13632</v>
      </c>
      <c r="C2760">
        <v>12.75</v>
      </c>
      <c r="D2760">
        <v>0</v>
      </c>
      <c r="E2760">
        <v>0</v>
      </c>
      <c r="F2760">
        <v>0</v>
      </c>
      <c r="G2760">
        <v>0</v>
      </c>
      <c r="H2760" s="45">
        <v>51135.519999999997</v>
      </c>
      <c r="I2760" t="s">
        <v>14349</v>
      </c>
      <c r="J2760" t="s">
        <v>200</v>
      </c>
      <c r="K2760">
        <v>0</v>
      </c>
      <c r="L2760" s="83">
        <v>43165</v>
      </c>
      <c r="M2760">
        <v>0</v>
      </c>
      <c r="N2760" t="s">
        <v>13695</v>
      </c>
      <c r="O2760" t="s">
        <v>13696</v>
      </c>
    </row>
    <row r="2761" spans="1:15" x14ac:dyDescent="0.2">
      <c r="A2761" t="s">
        <v>15734</v>
      </c>
      <c r="B2761" t="s">
        <v>3040</v>
      </c>
      <c r="C2761">
        <v>54.7</v>
      </c>
      <c r="D2761">
        <v>0</v>
      </c>
      <c r="E2761">
        <v>0</v>
      </c>
      <c r="F2761">
        <v>0</v>
      </c>
      <c r="G2761">
        <v>0</v>
      </c>
      <c r="H2761" s="45">
        <v>3291.27</v>
      </c>
      <c r="I2761" t="s">
        <v>14365</v>
      </c>
      <c r="J2761" t="s">
        <v>200</v>
      </c>
      <c r="K2761">
        <v>0</v>
      </c>
      <c r="L2761" s="83">
        <v>43164</v>
      </c>
      <c r="M2761">
        <v>0</v>
      </c>
      <c r="N2761">
        <v>344849104</v>
      </c>
      <c r="O2761">
        <v>2980906</v>
      </c>
    </row>
    <row r="2762" spans="1:15" x14ac:dyDescent="0.2">
      <c r="A2762" t="s">
        <v>15735</v>
      </c>
      <c r="B2762" t="s">
        <v>3583</v>
      </c>
      <c r="C2762">
        <v>72.09</v>
      </c>
      <c r="D2762">
        <v>0</v>
      </c>
      <c r="E2762">
        <v>0</v>
      </c>
      <c r="F2762">
        <v>0</v>
      </c>
      <c r="G2762">
        <v>0</v>
      </c>
      <c r="H2762" s="45">
        <v>45086.8</v>
      </c>
      <c r="I2762" t="s">
        <v>14349</v>
      </c>
      <c r="J2762" t="s">
        <v>190</v>
      </c>
      <c r="K2762">
        <v>0</v>
      </c>
      <c r="L2762" s="83">
        <v>43164</v>
      </c>
      <c r="M2762">
        <v>0</v>
      </c>
      <c r="N2762">
        <v>8073108</v>
      </c>
      <c r="O2762" t="s">
        <v>3591</v>
      </c>
    </row>
    <row r="2763" spans="1:15" x14ac:dyDescent="0.2">
      <c r="A2763" t="s">
        <v>15736</v>
      </c>
      <c r="B2763" t="s">
        <v>11906</v>
      </c>
      <c r="C2763">
        <v>26.55</v>
      </c>
      <c r="D2763">
        <v>0</v>
      </c>
      <c r="E2763">
        <v>0</v>
      </c>
      <c r="F2763">
        <v>0</v>
      </c>
      <c r="G2763">
        <v>0</v>
      </c>
      <c r="H2763" s="45">
        <v>-5407.82</v>
      </c>
      <c r="I2763" t="s">
        <v>14349</v>
      </c>
      <c r="J2763" t="s">
        <v>190</v>
      </c>
      <c r="K2763">
        <v>0</v>
      </c>
      <c r="L2763" s="83">
        <v>43164</v>
      </c>
      <c r="M2763">
        <v>0</v>
      </c>
      <c r="N2763" t="s">
        <v>11912</v>
      </c>
      <c r="O2763" t="s">
        <v>11913</v>
      </c>
    </row>
    <row r="2764" spans="1:15" x14ac:dyDescent="0.2">
      <c r="A2764" t="s">
        <v>15737</v>
      </c>
      <c r="B2764" t="s">
        <v>3479</v>
      </c>
      <c r="C2764">
        <v>88.6</v>
      </c>
      <c r="D2764">
        <v>0</v>
      </c>
      <c r="E2764">
        <v>0</v>
      </c>
      <c r="F2764">
        <v>0</v>
      </c>
      <c r="G2764">
        <v>0</v>
      </c>
      <c r="H2764" s="45">
        <v>29256.35</v>
      </c>
      <c r="I2764" t="s">
        <v>14349</v>
      </c>
      <c r="J2764" t="s">
        <v>164</v>
      </c>
      <c r="K2764">
        <v>0</v>
      </c>
      <c r="L2764" s="83">
        <v>43164</v>
      </c>
      <c r="M2764">
        <v>0</v>
      </c>
      <c r="N2764" t="s">
        <v>3508</v>
      </c>
      <c r="O2764" t="s">
        <v>3509</v>
      </c>
    </row>
    <row r="2765" spans="1:15" x14ac:dyDescent="0.2">
      <c r="A2765" t="s">
        <v>15738</v>
      </c>
      <c r="B2765" t="s">
        <v>3486</v>
      </c>
      <c r="C2765">
        <v>24.29</v>
      </c>
      <c r="D2765">
        <v>0</v>
      </c>
      <c r="E2765">
        <v>0</v>
      </c>
      <c r="F2765">
        <v>0</v>
      </c>
      <c r="G2765">
        <v>0</v>
      </c>
      <c r="H2765" s="45">
        <v>-23318.76</v>
      </c>
      <c r="I2765" t="s">
        <v>14349</v>
      </c>
      <c r="J2765" t="s">
        <v>200</v>
      </c>
      <c r="K2765">
        <v>0</v>
      </c>
      <c r="L2765" s="83">
        <v>43164</v>
      </c>
      <c r="M2765">
        <v>0</v>
      </c>
      <c r="N2765">
        <v>93671105</v>
      </c>
      <c r="O2765">
        <v>2105505</v>
      </c>
    </row>
    <row r="2766" spans="1:15" x14ac:dyDescent="0.2">
      <c r="A2766" t="s">
        <v>15739</v>
      </c>
      <c r="B2766" t="s">
        <v>15740</v>
      </c>
      <c r="C2766">
        <v>65.3</v>
      </c>
      <c r="D2766">
        <v>0</v>
      </c>
      <c r="E2766">
        <v>0</v>
      </c>
      <c r="F2766">
        <v>0</v>
      </c>
      <c r="G2766">
        <v>0</v>
      </c>
      <c r="H2766">
        <v>-542.45000000000005</v>
      </c>
      <c r="I2766" t="s">
        <v>14349</v>
      </c>
      <c r="J2766" t="s">
        <v>200</v>
      </c>
      <c r="K2766">
        <v>0</v>
      </c>
      <c r="L2766" s="83">
        <v>43164</v>
      </c>
      <c r="M2766">
        <v>0</v>
      </c>
      <c r="N2766">
        <v>968223206</v>
      </c>
      <c r="O2766">
        <v>2965668</v>
      </c>
    </row>
    <row r="2767" spans="1:15" x14ac:dyDescent="0.2">
      <c r="A2767" t="s">
        <v>15741</v>
      </c>
      <c r="B2767" t="s">
        <v>3529</v>
      </c>
      <c r="C2767">
        <v>72.989999999999995</v>
      </c>
      <c r="D2767">
        <v>0</v>
      </c>
      <c r="E2767">
        <v>0</v>
      </c>
      <c r="F2767">
        <v>0</v>
      </c>
      <c r="G2767">
        <v>0</v>
      </c>
      <c r="H2767" s="45">
        <v>-1235.81</v>
      </c>
      <c r="I2767" t="s">
        <v>14349</v>
      </c>
      <c r="J2767" t="s">
        <v>190</v>
      </c>
      <c r="K2767">
        <v>0</v>
      </c>
      <c r="L2767" s="83">
        <v>43164</v>
      </c>
      <c r="M2767">
        <v>0</v>
      </c>
      <c r="N2767">
        <v>482539103</v>
      </c>
      <c r="O2767" t="s">
        <v>3530</v>
      </c>
    </row>
    <row r="2768" spans="1:15" x14ac:dyDescent="0.2">
      <c r="A2768" t="s">
        <v>15742</v>
      </c>
      <c r="B2768" t="s">
        <v>3627</v>
      </c>
      <c r="C2768">
        <v>198.88</v>
      </c>
      <c r="D2768">
        <v>0</v>
      </c>
      <c r="E2768">
        <v>0</v>
      </c>
      <c r="F2768">
        <v>0</v>
      </c>
      <c r="G2768">
        <v>0</v>
      </c>
      <c r="H2768" s="45">
        <v>29760.98</v>
      </c>
      <c r="I2768" t="s">
        <v>14349</v>
      </c>
      <c r="J2768" t="s">
        <v>235</v>
      </c>
      <c r="K2768">
        <v>0</v>
      </c>
      <c r="L2768" s="83">
        <v>43164</v>
      </c>
      <c r="M2768">
        <v>0</v>
      </c>
      <c r="N2768" t="s">
        <v>3652</v>
      </c>
      <c r="O2768">
        <v>2934033</v>
      </c>
    </row>
    <row r="2769" spans="1:15" x14ac:dyDescent="0.2">
      <c r="A2769" t="s">
        <v>15743</v>
      </c>
      <c r="B2769" t="s">
        <v>14142</v>
      </c>
      <c r="C2769">
        <v>21.15</v>
      </c>
      <c r="D2769">
        <v>0</v>
      </c>
      <c r="E2769">
        <v>0</v>
      </c>
      <c r="F2769">
        <v>0</v>
      </c>
      <c r="G2769">
        <v>0</v>
      </c>
      <c r="H2769" s="45">
        <v>-20159.330000000002</v>
      </c>
      <c r="I2769" t="s">
        <v>14365</v>
      </c>
      <c r="J2769" t="s">
        <v>169</v>
      </c>
      <c r="K2769">
        <v>0</v>
      </c>
      <c r="L2769" s="83">
        <v>43164</v>
      </c>
      <c r="M2769">
        <v>0</v>
      </c>
      <c r="N2769" t="s">
        <v>14145</v>
      </c>
      <c r="O2769" t="s">
        <v>14146</v>
      </c>
    </row>
    <row r="2770" spans="1:15" x14ac:dyDescent="0.2">
      <c r="A2770" t="s">
        <v>15744</v>
      </c>
      <c r="B2770" t="s">
        <v>5726</v>
      </c>
      <c r="C2770">
        <v>75.400000000000006</v>
      </c>
      <c r="D2770">
        <v>0</v>
      </c>
      <c r="E2770">
        <v>0</v>
      </c>
      <c r="F2770">
        <v>0</v>
      </c>
      <c r="G2770">
        <v>0</v>
      </c>
      <c r="H2770" s="45">
        <v>3858.98</v>
      </c>
      <c r="I2770" t="s">
        <v>14349</v>
      </c>
      <c r="J2770" t="s">
        <v>200</v>
      </c>
      <c r="K2770">
        <v>0</v>
      </c>
      <c r="L2770" s="83">
        <v>43164</v>
      </c>
      <c r="M2770">
        <v>0</v>
      </c>
      <c r="N2770">
        <v>778296103</v>
      </c>
      <c r="O2770">
        <v>2746711</v>
      </c>
    </row>
    <row r="2771" spans="1:15" x14ac:dyDescent="0.2">
      <c r="A2771" t="s">
        <v>15745</v>
      </c>
      <c r="B2771" t="s">
        <v>3049</v>
      </c>
      <c r="C2771">
        <v>70.94</v>
      </c>
      <c r="D2771">
        <v>0</v>
      </c>
      <c r="E2771">
        <v>0</v>
      </c>
      <c r="F2771">
        <v>0</v>
      </c>
      <c r="G2771">
        <v>0</v>
      </c>
      <c r="H2771" s="45">
        <v>-11690.12</v>
      </c>
      <c r="I2771" t="s">
        <v>14349</v>
      </c>
      <c r="J2771" t="s">
        <v>200</v>
      </c>
      <c r="K2771">
        <v>0</v>
      </c>
      <c r="L2771" s="83">
        <v>43164</v>
      </c>
      <c r="M2771">
        <v>0</v>
      </c>
      <c r="N2771" s="84">
        <v>8.7611999999999999E+110</v>
      </c>
      <c r="O2771">
        <v>2259101</v>
      </c>
    </row>
    <row r="2772" spans="1:15" x14ac:dyDescent="0.2">
      <c r="A2772" t="s">
        <v>15746</v>
      </c>
      <c r="B2772" t="s">
        <v>3555</v>
      </c>
      <c r="C2772">
        <v>42.19</v>
      </c>
      <c r="D2772">
        <v>0</v>
      </c>
      <c r="E2772">
        <v>0</v>
      </c>
      <c r="F2772">
        <v>0</v>
      </c>
      <c r="G2772">
        <v>0</v>
      </c>
      <c r="H2772" s="45">
        <v>-3853.74</v>
      </c>
      <c r="I2772" t="s">
        <v>14349</v>
      </c>
      <c r="J2772" t="s">
        <v>200</v>
      </c>
      <c r="K2772">
        <v>0</v>
      </c>
      <c r="L2772" s="83">
        <v>43164</v>
      </c>
      <c r="M2772">
        <v>0</v>
      </c>
      <c r="N2772">
        <v>917047102</v>
      </c>
      <c r="O2772">
        <v>2933438</v>
      </c>
    </row>
    <row r="2773" spans="1:15" x14ac:dyDescent="0.2">
      <c r="A2773" t="s">
        <v>15712</v>
      </c>
      <c r="B2773" t="s">
        <v>15600</v>
      </c>
      <c r="C2773">
        <v>79.465000000000003</v>
      </c>
      <c r="D2773">
        <v>0</v>
      </c>
      <c r="E2773">
        <v>0</v>
      </c>
      <c r="F2773">
        <v>0</v>
      </c>
      <c r="G2773">
        <v>0</v>
      </c>
      <c r="H2773" s="45">
        <v>2500.27</v>
      </c>
      <c r="I2773" t="s">
        <v>14365</v>
      </c>
      <c r="J2773" t="s">
        <v>182</v>
      </c>
      <c r="K2773">
        <v>0</v>
      </c>
      <c r="L2773" s="83">
        <v>43161</v>
      </c>
      <c r="M2773">
        <v>0</v>
      </c>
      <c r="N2773" t="s">
        <v>15670</v>
      </c>
      <c r="O2773" t="s">
        <v>15671</v>
      </c>
    </row>
    <row r="2774" spans="1:15" x14ac:dyDescent="0.2">
      <c r="A2774" t="s">
        <v>15713</v>
      </c>
      <c r="B2774" t="s">
        <v>3165</v>
      </c>
      <c r="C2774">
        <v>57.21</v>
      </c>
      <c r="D2774">
        <v>0</v>
      </c>
      <c r="E2774">
        <v>0</v>
      </c>
      <c r="F2774">
        <v>0</v>
      </c>
      <c r="G2774">
        <v>0</v>
      </c>
      <c r="H2774" s="45">
        <v>2390.87</v>
      </c>
      <c r="I2774" t="s">
        <v>14365</v>
      </c>
      <c r="J2774" t="s">
        <v>235</v>
      </c>
      <c r="K2774">
        <v>0</v>
      </c>
      <c r="L2774" s="83">
        <v>43161</v>
      </c>
      <c r="M2774">
        <v>0</v>
      </c>
      <c r="N2774" t="s">
        <v>3321</v>
      </c>
      <c r="O2774" t="s">
        <v>3322</v>
      </c>
    </row>
    <row r="2775" spans="1:15" x14ac:dyDescent="0.2">
      <c r="A2775" t="s">
        <v>15714</v>
      </c>
      <c r="B2775" t="s">
        <v>2831</v>
      </c>
      <c r="C2775">
        <v>25.14</v>
      </c>
      <c r="D2775">
        <v>0</v>
      </c>
      <c r="E2775">
        <v>0</v>
      </c>
      <c r="F2775">
        <v>0</v>
      </c>
      <c r="G2775">
        <v>0</v>
      </c>
      <c r="H2775" s="45">
        <v>12117.63</v>
      </c>
      <c r="I2775" t="s">
        <v>14365</v>
      </c>
      <c r="J2775" t="s">
        <v>169</v>
      </c>
      <c r="K2775">
        <v>0</v>
      </c>
      <c r="L2775" s="83">
        <v>43161</v>
      </c>
      <c r="M2775">
        <v>0</v>
      </c>
      <c r="N2775">
        <v>703395103</v>
      </c>
      <c r="O2775">
        <v>2672689</v>
      </c>
    </row>
    <row r="2776" spans="1:15" x14ac:dyDescent="0.2">
      <c r="A2776" t="s">
        <v>15715</v>
      </c>
      <c r="B2776" t="s">
        <v>12522</v>
      </c>
      <c r="C2776">
        <v>25.87</v>
      </c>
      <c r="D2776">
        <v>0</v>
      </c>
      <c r="E2776">
        <v>0</v>
      </c>
      <c r="F2776">
        <v>0</v>
      </c>
      <c r="G2776">
        <v>0</v>
      </c>
      <c r="H2776" s="45">
        <v>1558.66</v>
      </c>
      <c r="I2776" t="s">
        <v>14365</v>
      </c>
      <c r="J2776" t="s">
        <v>190</v>
      </c>
      <c r="K2776">
        <v>0</v>
      </c>
      <c r="L2776" s="83">
        <v>43161</v>
      </c>
      <c r="M2776">
        <v>0</v>
      </c>
      <c r="N2776">
        <v>147448104</v>
      </c>
      <c r="O2776">
        <v>2120490</v>
      </c>
    </row>
    <row r="2777" spans="1:15" x14ac:dyDescent="0.2">
      <c r="A2777" t="s">
        <v>15716</v>
      </c>
      <c r="B2777" t="s">
        <v>10506</v>
      </c>
      <c r="C2777">
        <v>19.73</v>
      </c>
      <c r="D2777">
        <v>0</v>
      </c>
      <c r="E2777">
        <v>0</v>
      </c>
      <c r="F2777">
        <v>0</v>
      </c>
      <c r="G2777">
        <v>0</v>
      </c>
      <c r="H2777" s="45">
        <v>-3262.13</v>
      </c>
      <c r="I2777" t="s">
        <v>14365</v>
      </c>
      <c r="J2777" t="s">
        <v>169</v>
      </c>
      <c r="K2777">
        <v>0</v>
      </c>
      <c r="L2777" s="83">
        <v>43161</v>
      </c>
      <c r="M2777">
        <v>0</v>
      </c>
      <c r="N2777">
        <v>206022105</v>
      </c>
      <c r="O2777" t="s">
        <v>10513</v>
      </c>
    </row>
    <row r="2778" spans="1:15" x14ac:dyDescent="0.2">
      <c r="A2778" t="s">
        <v>15717</v>
      </c>
      <c r="B2778" t="s">
        <v>3374</v>
      </c>
      <c r="C2778">
        <v>49.01</v>
      </c>
      <c r="D2778">
        <v>0</v>
      </c>
      <c r="E2778">
        <v>0</v>
      </c>
      <c r="F2778">
        <v>0</v>
      </c>
      <c r="G2778">
        <v>0</v>
      </c>
      <c r="H2778" s="45">
        <v>2405.27</v>
      </c>
      <c r="I2778" t="s">
        <v>14365</v>
      </c>
      <c r="J2778" t="s">
        <v>200</v>
      </c>
      <c r="K2778">
        <v>0</v>
      </c>
      <c r="L2778" s="83">
        <v>43161</v>
      </c>
      <c r="M2778">
        <v>0</v>
      </c>
      <c r="N2778">
        <v>835898107</v>
      </c>
      <c r="O2778">
        <v>2822406</v>
      </c>
    </row>
    <row r="2779" spans="1:15" x14ac:dyDescent="0.2">
      <c r="A2779" t="s">
        <v>15718</v>
      </c>
      <c r="B2779" t="s">
        <v>2829</v>
      </c>
      <c r="C2779">
        <v>60.57</v>
      </c>
      <c r="D2779">
        <v>0</v>
      </c>
      <c r="E2779">
        <v>0</v>
      </c>
      <c r="F2779">
        <v>0</v>
      </c>
      <c r="G2779">
        <v>0</v>
      </c>
      <c r="H2779" s="45">
        <v>-3362.31</v>
      </c>
      <c r="I2779" t="s">
        <v>14365</v>
      </c>
      <c r="J2779" t="s">
        <v>200</v>
      </c>
      <c r="K2779">
        <v>0</v>
      </c>
      <c r="L2779" s="83">
        <v>43161</v>
      </c>
      <c r="M2779">
        <v>0</v>
      </c>
      <c r="N2779" t="s">
        <v>2907</v>
      </c>
      <c r="O2779" t="s">
        <v>2908</v>
      </c>
    </row>
    <row r="2780" spans="1:15" x14ac:dyDescent="0.2">
      <c r="A2780" t="s">
        <v>15719</v>
      </c>
      <c r="B2780" t="s">
        <v>3547</v>
      </c>
      <c r="C2780">
        <v>42.66</v>
      </c>
      <c r="D2780">
        <v>0</v>
      </c>
      <c r="E2780">
        <v>0</v>
      </c>
      <c r="F2780">
        <v>0</v>
      </c>
      <c r="G2780">
        <v>0</v>
      </c>
      <c r="H2780" s="45">
        <v>2607.25</v>
      </c>
      <c r="I2780" t="s">
        <v>14365</v>
      </c>
      <c r="J2780" t="s">
        <v>164</v>
      </c>
      <c r="K2780">
        <v>0</v>
      </c>
      <c r="L2780" s="83">
        <v>43161</v>
      </c>
      <c r="M2780">
        <v>0</v>
      </c>
      <c r="N2780" t="s">
        <v>177</v>
      </c>
      <c r="O2780" t="s">
        <v>3564</v>
      </c>
    </row>
    <row r="2781" spans="1:15" x14ac:dyDescent="0.2">
      <c r="A2781" t="s">
        <v>15720</v>
      </c>
      <c r="B2781" t="s">
        <v>5853</v>
      </c>
      <c r="C2781">
        <v>93.9</v>
      </c>
      <c r="D2781">
        <v>0</v>
      </c>
      <c r="E2781">
        <v>0</v>
      </c>
      <c r="F2781">
        <v>0</v>
      </c>
      <c r="G2781">
        <v>0</v>
      </c>
      <c r="H2781" s="45">
        <v>33942.980000000003</v>
      </c>
      <c r="I2781" t="s">
        <v>14349</v>
      </c>
      <c r="J2781" t="s">
        <v>169</v>
      </c>
      <c r="K2781">
        <v>0</v>
      </c>
      <c r="L2781" s="83">
        <v>43161</v>
      </c>
      <c r="M2781">
        <v>0</v>
      </c>
      <c r="N2781">
        <v>32657207</v>
      </c>
      <c r="O2781">
        <v>2032090</v>
      </c>
    </row>
    <row r="2782" spans="1:15" x14ac:dyDescent="0.2">
      <c r="A2782" t="s">
        <v>15721</v>
      </c>
      <c r="B2782" t="s">
        <v>3170</v>
      </c>
      <c r="C2782">
        <v>29.06</v>
      </c>
      <c r="D2782">
        <v>0</v>
      </c>
      <c r="E2782">
        <v>0</v>
      </c>
      <c r="F2782">
        <v>0</v>
      </c>
      <c r="G2782">
        <v>0</v>
      </c>
      <c r="H2782" s="45">
        <v>45920.77</v>
      </c>
      <c r="I2782" t="s">
        <v>14365</v>
      </c>
      <c r="J2782" t="s">
        <v>200</v>
      </c>
      <c r="K2782">
        <v>0</v>
      </c>
      <c r="L2782" s="83">
        <v>43161</v>
      </c>
      <c r="M2782">
        <v>0</v>
      </c>
      <c r="N2782">
        <v>218681104</v>
      </c>
      <c r="O2782" t="s">
        <v>3268</v>
      </c>
    </row>
    <row r="2783" spans="1:15" x14ac:dyDescent="0.2">
      <c r="A2783" t="s">
        <v>15722</v>
      </c>
      <c r="B2783" t="s">
        <v>4338</v>
      </c>
      <c r="C2783">
        <v>39.9</v>
      </c>
      <c r="D2783">
        <v>0</v>
      </c>
      <c r="E2783">
        <v>0</v>
      </c>
      <c r="F2783">
        <v>0</v>
      </c>
      <c r="G2783">
        <v>0</v>
      </c>
      <c r="H2783">
        <v>-167.68</v>
      </c>
      <c r="I2783" t="s">
        <v>14365</v>
      </c>
      <c r="J2783" t="s">
        <v>822</v>
      </c>
      <c r="K2783">
        <v>0</v>
      </c>
      <c r="L2783" s="83">
        <v>43161</v>
      </c>
      <c r="M2783">
        <v>0</v>
      </c>
      <c r="N2783">
        <v>130788102</v>
      </c>
      <c r="O2783">
        <v>2165383</v>
      </c>
    </row>
    <row r="2784" spans="1:15" x14ac:dyDescent="0.2">
      <c r="A2784" t="s">
        <v>15723</v>
      </c>
      <c r="B2784" t="s">
        <v>2476</v>
      </c>
      <c r="C2784">
        <v>31.42</v>
      </c>
      <c r="D2784">
        <v>0</v>
      </c>
      <c r="E2784">
        <v>0</v>
      </c>
      <c r="F2784">
        <v>0</v>
      </c>
      <c r="G2784">
        <v>0</v>
      </c>
      <c r="H2784" s="45">
        <v>2201.77</v>
      </c>
      <c r="I2784" t="s">
        <v>14365</v>
      </c>
      <c r="J2784" t="s">
        <v>169</v>
      </c>
      <c r="K2784">
        <v>0</v>
      </c>
      <c r="L2784" s="83">
        <v>43161</v>
      </c>
      <c r="M2784">
        <v>0</v>
      </c>
      <c r="N2784">
        <v>896749108</v>
      </c>
      <c r="O2784" t="s">
        <v>2534</v>
      </c>
    </row>
    <row r="2785" spans="1:15" x14ac:dyDescent="0.2">
      <c r="A2785" t="s">
        <v>15724</v>
      </c>
      <c r="B2785" t="s">
        <v>3193</v>
      </c>
      <c r="C2785">
        <v>22.53</v>
      </c>
      <c r="D2785">
        <v>0</v>
      </c>
      <c r="E2785">
        <v>0</v>
      </c>
      <c r="F2785">
        <v>0</v>
      </c>
      <c r="G2785">
        <v>0</v>
      </c>
      <c r="H2785" s="45">
        <v>19736.36</v>
      </c>
      <c r="I2785" t="s">
        <v>14365</v>
      </c>
      <c r="J2785" t="s">
        <v>169</v>
      </c>
      <c r="K2785">
        <v>0</v>
      </c>
      <c r="L2785" s="83">
        <v>43161</v>
      </c>
      <c r="M2785">
        <v>0</v>
      </c>
      <c r="N2785" t="s">
        <v>3305</v>
      </c>
      <c r="O2785" t="s">
        <v>3306</v>
      </c>
    </row>
    <row r="2786" spans="1:15" x14ac:dyDescent="0.2">
      <c r="A2786" t="s">
        <v>15725</v>
      </c>
      <c r="B2786" t="s">
        <v>11594</v>
      </c>
      <c r="C2786">
        <v>159.66</v>
      </c>
      <c r="D2786">
        <v>0</v>
      </c>
      <c r="E2786">
        <v>0</v>
      </c>
      <c r="F2786">
        <v>0</v>
      </c>
      <c r="G2786">
        <v>0</v>
      </c>
      <c r="H2786" s="45">
        <v>25384.97</v>
      </c>
      <c r="I2786" t="s">
        <v>14365</v>
      </c>
      <c r="J2786" t="s">
        <v>169</v>
      </c>
      <c r="K2786">
        <v>0</v>
      </c>
      <c r="L2786" s="83">
        <v>43161</v>
      </c>
      <c r="M2786">
        <v>0</v>
      </c>
      <c r="N2786">
        <v>548862101</v>
      </c>
      <c r="O2786" t="s">
        <v>11641</v>
      </c>
    </row>
    <row r="2787" spans="1:15" x14ac:dyDescent="0.2">
      <c r="A2787" t="s">
        <v>15726</v>
      </c>
      <c r="B2787" t="s">
        <v>5114</v>
      </c>
      <c r="C2787">
        <v>83.4</v>
      </c>
      <c r="D2787">
        <v>0</v>
      </c>
      <c r="E2787">
        <v>0</v>
      </c>
      <c r="F2787">
        <v>0</v>
      </c>
      <c r="G2787">
        <v>0</v>
      </c>
      <c r="H2787" s="45">
        <v>3254.01</v>
      </c>
      <c r="I2787" t="s">
        <v>14365</v>
      </c>
      <c r="J2787" t="s">
        <v>169</v>
      </c>
      <c r="K2787">
        <v>0</v>
      </c>
      <c r="L2787" s="83">
        <v>43161</v>
      </c>
      <c r="M2787">
        <v>0</v>
      </c>
      <c r="N2787">
        <v>640268108</v>
      </c>
      <c r="O2787">
        <v>2454445</v>
      </c>
    </row>
    <row r="2788" spans="1:15" x14ac:dyDescent="0.2">
      <c r="A2788" t="s">
        <v>15727</v>
      </c>
      <c r="B2788" t="s">
        <v>3554</v>
      </c>
      <c r="C2788">
        <v>18.25</v>
      </c>
      <c r="D2788">
        <v>0</v>
      </c>
      <c r="E2788">
        <v>0</v>
      </c>
      <c r="F2788">
        <v>0</v>
      </c>
      <c r="G2788">
        <v>0</v>
      </c>
      <c r="H2788" s="45">
        <v>-43496.22</v>
      </c>
      <c r="I2788" t="s">
        <v>14349</v>
      </c>
      <c r="J2788" t="s">
        <v>190</v>
      </c>
      <c r="K2788">
        <v>0</v>
      </c>
      <c r="L2788" s="83">
        <v>43161</v>
      </c>
      <c r="M2788">
        <v>0</v>
      </c>
      <c r="N2788">
        <v>747619104</v>
      </c>
      <c r="O2788" t="s">
        <v>3578</v>
      </c>
    </row>
    <row r="2789" spans="1:15" x14ac:dyDescent="0.2">
      <c r="A2789" t="s">
        <v>15728</v>
      </c>
      <c r="B2789" t="s">
        <v>3402</v>
      </c>
      <c r="C2789">
        <v>18.61</v>
      </c>
      <c r="D2789">
        <v>0</v>
      </c>
      <c r="E2789">
        <v>0</v>
      </c>
      <c r="F2789">
        <v>0</v>
      </c>
      <c r="G2789">
        <v>0</v>
      </c>
      <c r="H2789" s="45">
        <v>-30047.11</v>
      </c>
      <c r="I2789" t="s">
        <v>14349</v>
      </c>
      <c r="J2789" t="s">
        <v>182</v>
      </c>
      <c r="K2789">
        <v>0</v>
      </c>
      <c r="L2789" s="83">
        <v>43161</v>
      </c>
      <c r="M2789">
        <v>0</v>
      </c>
      <c r="N2789" t="s">
        <v>3463</v>
      </c>
      <c r="O2789" t="s">
        <v>3464</v>
      </c>
    </row>
    <row r="2790" spans="1:15" x14ac:dyDescent="0.2">
      <c r="A2790" t="s">
        <v>15729</v>
      </c>
      <c r="B2790" t="s">
        <v>3415</v>
      </c>
      <c r="C2790">
        <v>42.45</v>
      </c>
      <c r="D2790">
        <v>0</v>
      </c>
      <c r="E2790">
        <v>0</v>
      </c>
      <c r="F2790">
        <v>0</v>
      </c>
      <c r="G2790">
        <v>0</v>
      </c>
      <c r="H2790" s="45">
        <v>59491.5</v>
      </c>
      <c r="I2790" t="s">
        <v>14365</v>
      </c>
      <c r="J2790" t="s">
        <v>169</v>
      </c>
      <c r="K2790">
        <v>0</v>
      </c>
      <c r="L2790" s="83">
        <v>43161</v>
      </c>
      <c r="M2790">
        <v>0</v>
      </c>
      <c r="N2790" t="s">
        <v>3466</v>
      </c>
      <c r="O2790" t="s">
        <v>3467</v>
      </c>
    </row>
    <row r="2791" spans="1:15" x14ac:dyDescent="0.2">
      <c r="A2791" t="s">
        <v>15730</v>
      </c>
      <c r="B2791" t="s">
        <v>5797</v>
      </c>
      <c r="C2791">
        <v>111.5</v>
      </c>
      <c r="D2791">
        <v>0</v>
      </c>
      <c r="E2791">
        <v>0</v>
      </c>
      <c r="F2791">
        <v>0</v>
      </c>
      <c r="G2791">
        <v>0</v>
      </c>
      <c r="H2791" s="45">
        <v>-12342.52</v>
      </c>
      <c r="I2791" t="s">
        <v>14365</v>
      </c>
      <c r="J2791" t="s">
        <v>164</v>
      </c>
      <c r="K2791">
        <v>0</v>
      </c>
      <c r="L2791" s="83">
        <v>43161</v>
      </c>
      <c r="M2791">
        <v>0</v>
      </c>
      <c r="N2791">
        <v>848637104</v>
      </c>
      <c r="O2791" t="s">
        <v>5828</v>
      </c>
    </row>
    <row r="2792" spans="1:15" x14ac:dyDescent="0.2">
      <c r="A2792" t="s">
        <v>15731</v>
      </c>
      <c r="B2792" t="s">
        <v>6075</v>
      </c>
      <c r="C2792">
        <v>127.2</v>
      </c>
      <c r="D2792">
        <v>0</v>
      </c>
      <c r="E2792">
        <v>0</v>
      </c>
      <c r="F2792">
        <v>0</v>
      </c>
      <c r="G2792">
        <v>0</v>
      </c>
      <c r="H2792" s="45">
        <v>-8872.7900000000009</v>
      </c>
      <c r="I2792" t="s">
        <v>14365</v>
      </c>
      <c r="J2792" t="s">
        <v>169</v>
      </c>
      <c r="K2792">
        <v>0</v>
      </c>
      <c r="L2792" s="83">
        <v>43161</v>
      </c>
      <c r="M2792">
        <v>0</v>
      </c>
      <c r="N2792">
        <v>803607100</v>
      </c>
      <c r="O2792" t="s">
        <v>6118</v>
      </c>
    </row>
    <row r="2793" spans="1:15" x14ac:dyDescent="0.2">
      <c r="A2793" t="s">
        <v>15732</v>
      </c>
      <c r="B2793" t="s">
        <v>10092</v>
      </c>
      <c r="C2793">
        <v>18.57</v>
      </c>
      <c r="D2793">
        <v>0</v>
      </c>
      <c r="E2793">
        <v>0</v>
      </c>
      <c r="F2793">
        <v>0</v>
      </c>
      <c r="G2793">
        <v>0</v>
      </c>
      <c r="H2793" s="45">
        <v>6923.22</v>
      </c>
      <c r="I2793" t="s">
        <v>14365</v>
      </c>
      <c r="J2793" t="s">
        <v>188</v>
      </c>
      <c r="K2793">
        <v>0</v>
      </c>
      <c r="L2793" s="83">
        <v>43161</v>
      </c>
      <c r="M2793">
        <v>0</v>
      </c>
      <c r="N2793" t="s">
        <v>177</v>
      </c>
      <c r="O2793" t="s">
        <v>10157</v>
      </c>
    </row>
    <row r="2794" spans="1:15" x14ac:dyDescent="0.2">
      <c r="A2794" t="s">
        <v>15733</v>
      </c>
      <c r="B2794" t="s">
        <v>486</v>
      </c>
      <c r="C2794">
        <v>145.93</v>
      </c>
      <c r="D2794">
        <v>0</v>
      </c>
      <c r="E2794">
        <v>0</v>
      </c>
      <c r="F2794">
        <v>0</v>
      </c>
      <c r="G2794">
        <v>0</v>
      </c>
      <c r="H2794" s="45">
        <v>-4369.09</v>
      </c>
      <c r="I2794" t="s">
        <v>14365</v>
      </c>
      <c r="J2794" t="s">
        <v>164</v>
      </c>
      <c r="K2794">
        <v>0</v>
      </c>
      <c r="L2794" s="83">
        <v>43161</v>
      </c>
      <c r="M2794">
        <v>0</v>
      </c>
      <c r="N2794">
        <v>928563402</v>
      </c>
      <c r="O2794" t="s">
        <v>487</v>
      </c>
    </row>
    <row r="2795" spans="1:15" x14ac:dyDescent="0.2">
      <c r="A2795" t="s">
        <v>15684</v>
      </c>
      <c r="B2795" t="s">
        <v>8617</v>
      </c>
      <c r="C2795">
        <v>26.905000000000001</v>
      </c>
      <c r="D2795">
        <v>0</v>
      </c>
      <c r="E2795">
        <v>0</v>
      </c>
      <c r="F2795">
        <v>0</v>
      </c>
      <c r="G2795">
        <v>0</v>
      </c>
      <c r="H2795" s="45">
        <v>3425.56</v>
      </c>
      <c r="I2795" t="s">
        <v>14365</v>
      </c>
      <c r="J2795" t="s">
        <v>190</v>
      </c>
      <c r="K2795">
        <v>0</v>
      </c>
      <c r="L2795" s="83">
        <v>43160</v>
      </c>
      <c r="M2795">
        <v>0</v>
      </c>
      <c r="N2795" t="s">
        <v>8650</v>
      </c>
      <c r="O2795" t="s">
        <v>8651</v>
      </c>
    </row>
    <row r="2796" spans="1:15" x14ac:dyDescent="0.2">
      <c r="A2796" t="s">
        <v>15685</v>
      </c>
      <c r="B2796" t="s">
        <v>10856</v>
      </c>
      <c r="C2796">
        <v>34.85</v>
      </c>
      <c r="D2796">
        <v>0</v>
      </c>
      <c r="E2796">
        <v>0</v>
      </c>
      <c r="F2796">
        <v>0</v>
      </c>
      <c r="G2796">
        <v>0</v>
      </c>
      <c r="H2796" s="45">
        <v>-2624.57</v>
      </c>
      <c r="I2796" t="s">
        <v>14365</v>
      </c>
      <c r="J2796" t="s">
        <v>200</v>
      </c>
      <c r="K2796">
        <v>0</v>
      </c>
      <c r="L2796" s="83">
        <v>43160</v>
      </c>
      <c r="M2796">
        <v>0</v>
      </c>
      <c r="N2796" t="s">
        <v>10920</v>
      </c>
      <c r="O2796">
        <v>2919290</v>
      </c>
    </row>
    <row r="2797" spans="1:15" x14ac:dyDescent="0.2">
      <c r="A2797" t="s">
        <v>15686</v>
      </c>
      <c r="B2797" t="s">
        <v>4954</v>
      </c>
      <c r="C2797">
        <v>27.774999999999999</v>
      </c>
      <c r="D2797">
        <v>0</v>
      </c>
      <c r="E2797">
        <v>0</v>
      </c>
      <c r="F2797">
        <v>0</v>
      </c>
      <c r="G2797">
        <v>0</v>
      </c>
      <c r="H2797" s="45">
        <v>4380.26</v>
      </c>
      <c r="I2797" t="s">
        <v>14365</v>
      </c>
      <c r="J2797" t="s">
        <v>200</v>
      </c>
      <c r="K2797">
        <v>0</v>
      </c>
      <c r="L2797" s="83">
        <v>43160</v>
      </c>
      <c r="M2797">
        <v>0</v>
      </c>
      <c r="N2797">
        <v>829226109</v>
      </c>
      <c r="O2797">
        <v>2799351</v>
      </c>
    </row>
    <row r="2798" spans="1:15" x14ac:dyDescent="0.2">
      <c r="A2798" t="s">
        <v>15687</v>
      </c>
      <c r="B2798" t="s">
        <v>12417</v>
      </c>
      <c r="C2798">
        <v>66.5</v>
      </c>
      <c r="D2798">
        <v>0</v>
      </c>
      <c r="E2798">
        <v>0</v>
      </c>
      <c r="F2798">
        <v>0</v>
      </c>
      <c r="G2798">
        <v>0</v>
      </c>
      <c r="H2798">
        <v>732.09</v>
      </c>
      <c r="I2798" t="s">
        <v>14365</v>
      </c>
      <c r="J2798" t="s">
        <v>164</v>
      </c>
      <c r="K2798">
        <v>0</v>
      </c>
      <c r="L2798" s="83">
        <v>43160</v>
      </c>
      <c r="M2798">
        <v>0</v>
      </c>
      <c r="N2798" t="s">
        <v>12488</v>
      </c>
      <c r="O2798" t="s">
        <v>12489</v>
      </c>
    </row>
    <row r="2799" spans="1:15" x14ac:dyDescent="0.2">
      <c r="A2799" t="s">
        <v>15688</v>
      </c>
      <c r="B2799" t="s">
        <v>2468</v>
      </c>
      <c r="C2799">
        <v>55.4</v>
      </c>
      <c r="D2799">
        <v>0</v>
      </c>
      <c r="E2799">
        <v>0</v>
      </c>
      <c r="F2799">
        <v>0</v>
      </c>
      <c r="G2799">
        <v>0</v>
      </c>
      <c r="H2799" s="45">
        <v>3231.27</v>
      </c>
      <c r="I2799" t="s">
        <v>14365</v>
      </c>
      <c r="J2799" t="s">
        <v>169</v>
      </c>
      <c r="K2799">
        <v>0</v>
      </c>
      <c r="L2799" s="83">
        <v>43160</v>
      </c>
      <c r="M2799">
        <v>0</v>
      </c>
      <c r="N2799">
        <v>589889104</v>
      </c>
      <c r="O2799">
        <v>2580555</v>
      </c>
    </row>
    <row r="2800" spans="1:15" x14ac:dyDescent="0.2">
      <c r="A2800" t="s">
        <v>15689</v>
      </c>
      <c r="B2800" t="s">
        <v>3399</v>
      </c>
      <c r="C2800">
        <v>50.65</v>
      </c>
      <c r="D2800">
        <v>0</v>
      </c>
      <c r="E2800">
        <v>0</v>
      </c>
      <c r="F2800">
        <v>0</v>
      </c>
      <c r="G2800">
        <v>0</v>
      </c>
      <c r="H2800" s="45">
        <v>9518.1</v>
      </c>
      <c r="I2800" t="s">
        <v>14365</v>
      </c>
      <c r="J2800" t="s">
        <v>200</v>
      </c>
      <c r="K2800">
        <v>0</v>
      </c>
      <c r="L2800" s="83">
        <v>43160</v>
      </c>
      <c r="M2800">
        <v>0</v>
      </c>
      <c r="N2800" t="s">
        <v>3443</v>
      </c>
      <c r="O2800" t="s">
        <v>3444</v>
      </c>
    </row>
    <row r="2801" spans="1:15" x14ac:dyDescent="0.2">
      <c r="A2801" t="s">
        <v>15690</v>
      </c>
      <c r="B2801" t="s">
        <v>10334</v>
      </c>
      <c r="C2801">
        <v>43.05</v>
      </c>
      <c r="D2801">
        <v>0</v>
      </c>
      <c r="E2801">
        <v>0</v>
      </c>
      <c r="F2801">
        <v>0</v>
      </c>
      <c r="G2801">
        <v>0</v>
      </c>
      <c r="H2801" s="45">
        <v>-16655.759999999998</v>
      </c>
      <c r="I2801" t="s">
        <v>14365</v>
      </c>
      <c r="J2801" t="s">
        <v>186</v>
      </c>
      <c r="K2801">
        <v>0</v>
      </c>
      <c r="L2801" s="83">
        <v>43160</v>
      </c>
      <c r="M2801">
        <v>0</v>
      </c>
      <c r="N2801" t="s">
        <v>10363</v>
      </c>
      <c r="O2801" t="s">
        <v>10364</v>
      </c>
    </row>
    <row r="2802" spans="1:15" x14ac:dyDescent="0.2">
      <c r="A2802" t="s">
        <v>15691</v>
      </c>
      <c r="B2802" t="s">
        <v>15548</v>
      </c>
      <c r="C2802">
        <v>26.17</v>
      </c>
      <c r="D2802">
        <v>0</v>
      </c>
      <c r="E2802">
        <v>0</v>
      </c>
      <c r="F2802">
        <v>0</v>
      </c>
      <c r="G2802">
        <v>0</v>
      </c>
      <c r="H2802" s="45">
        <v>3653.52</v>
      </c>
      <c r="I2802" t="s">
        <v>14365</v>
      </c>
      <c r="J2802" t="s">
        <v>190</v>
      </c>
      <c r="K2802">
        <v>0</v>
      </c>
      <c r="L2802" s="83">
        <v>43160</v>
      </c>
      <c r="M2802">
        <v>0</v>
      </c>
      <c r="N2802">
        <v>313855108</v>
      </c>
      <c r="O2802">
        <v>2333986</v>
      </c>
    </row>
    <row r="2803" spans="1:15" x14ac:dyDescent="0.2">
      <c r="A2803" t="s">
        <v>15692</v>
      </c>
      <c r="B2803" t="s">
        <v>12144</v>
      </c>
      <c r="C2803">
        <v>22.67</v>
      </c>
      <c r="D2803">
        <v>0</v>
      </c>
      <c r="E2803">
        <v>0</v>
      </c>
      <c r="F2803">
        <v>0</v>
      </c>
      <c r="G2803">
        <v>0</v>
      </c>
      <c r="H2803" s="45">
        <v>11900.51</v>
      </c>
      <c r="I2803" t="s">
        <v>14365</v>
      </c>
      <c r="J2803" t="s">
        <v>188</v>
      </c>
      <c r="K2803">
        <v>0</v>
      </c>
      <c r="L2803" s="83">
        <v>43160</v>
      </c>
      <c r="M2803">
        <v>0</v>
      </c>
      <c r="N2803">
        <v>315405100</v>
      </c>
      <c r="O2803">
        <v>2335001</v>
      </c>
    </row>
    <row r="2804" spans="1:15" x14ac:dyDescent="0.2">
      <c r="A2804" t="s">
        <v>15693</v>
      </c>
      <c r="B2804" t="s">
        <v>2388</v>
      </c>
      <c r="C2804">
        <v>44.17</v>
      </c>
      <c r="D2804">
        <v>0</v>
      </c>
      <c r="E2804">
        <v>0</v>
      </c>
      <c r="F2804">
        <v>0</v>
      </c>
      <c r="G2804">
        <v>0</v>
      </c>
      <c r="H2804">
        <v>140.49</v>
      </c>
      <c r="I2804" t="s">
        <v>14365</v>
      </c>
      <c r="J2804" t="s">
        <v>190</v>
      </c>
      <c r="K2804">
        <v>0</v>
      </c>
      <c r="L2804" s="83">
        <v>43160</v>
      </c>
      <c r="M2804">
        <v>0</v>
      </c>
      <c r="N2804" t="s">
        <v>2434</v>
      </c>
      <c r="O2804">
        <v>2496384</v>
      </c>
    </row>
    <row r="2805" spans="1:15" x14ac:dyDescent="0.2">
      <c r="A2805" t="s">
        <v>15694</v>
      </c>
      <c r="B2805" t="s">
        <v>3187</v>
      </c>
      <c r="C2805">
        <v>94.69</v>
      </c>
      <c r="D2805">
        <v>0</v>
      </c>
      <c r="E2805">
        <v>0</v>
      </c>
      <c r="F2805">
        <v>0</v>
      </c>
      <c r="G2805">
        <v>0</v>
      </c>
      <c r="H2805" s="45">
        <v>-2211.3200000000002</v>
      </c>
      <c r="I2805" t="s">
        <v>14365</v>
      </c>
      <c r="J2805" t="s">
        <v>169</v>
      </c>
      <c r="K2805">
        <v>0</v>
      </c>
      <c r="L2805" s="83">
        <v>43160</v>
      </c>
      <c r="M2805">
        <v>0</v>
      </c>
      <c r="N2805" t="s">
        <v>177</v>
      </c>
      <c r="O2805" t="s">
        <v>12350</v>
      </c>
    </row>
    <row r="2806" spans="1:15" x14ac:dyDescent="0.2">
      <c r="A2806" t="s">
        <v>15695</v>
      </c>
      <c r="B2806" t="s">
        <v>11352</v>
      </c>
      <c r="C2806">
        <v>16.89</v>
      </c>
      <c r="D2806">
        <v>0</v>
      </c>
      <c r="E2806">
        <v>0</v>
      </c>
      <c r="F2806">
        <v>0</v>
      </c>
      <c r="G2806">
        <v>0</v>
      </c>
      <c r="H2806" s="45">
        <v>-1082.44</v>
      </c>
      <c r="I2806" t="s">
        <v>14365</v>
      </c>
      <c r="J2806" t="s">
        <v>190</v>
      </c>
      <c r="K2806">
        <v>0</v>
      </c>
      <c r="L2806" s="83">
        <v>43160</v>
      </c>
      <c r="M2806">
        <v>0</v>
      </c>
      <c r="N2806" t="s">
        <v>11407</v>
      </c>
      <c r="O2806" t="s">
        <v>11408</v>
      </c>
    </row>
    <row r="2807" spans="1:15" x14ac:dyDescent="0.2">
      <c r="A2807" t="s">
        <v>15696</v>
      </c>
      <c r="B2807" t="s">
        <v>3481</v>
      </c>
      <c r="C2807">
        <v>64.150000000000006</v>
      </c>
      <c r="D2807">
        <v>0</v>
      </c>
      <c r="E2807">
        <v>0</v>
      </c>
      <c r="F2807">
        <v>0</v>
      </c>
      <c r="G2807">
        <v>0</v>
      </c>
      <c r="H2807" s="45">
        <v>20784.2</v>
      </c>
      <c r="I2807" t="s">
        <v>14365</v>
      </c>
      <c r="J2807" t="s">
        <v>169</v>
      </c>
      <c r="K2807">
        <v>0</v>
      </c>
      <c r="L2807" s="83">
        <v>43160</v>
      </c>
      <c r="M2807">
        <v>0</v>
      </c>
      <c r="N2807" t="s">
        <v>3494</v>
      </c>
      <c r="O2807" t="s">
        <v>3495</v>
      </c>
    </row>
    <row r="2808" spans="1:15" x14ac:dyDescent="0.2">
      <c r="A2808" t="s">
        <v>15697</v>
      </c>
      <c r="B2808" t="s">
        <v>11357</v>
      </c>
      <c r="C2808">
        <v>18.41</v>
      </c>
      <c r="D2808">
        <v>0</v>
      </c>
      <c r="E2808">
        <v>0</v>
      </c>
      <c r="F2808">
        <v>0</v>
      </c>
      <c r="G2808">
        <v>0</v>
      </c>
      <c r="H2808" s="45">
        <v>13919.59</v>
      </c>
      <c r="I2808" t="s">
        <v>14365</v>
      </c>
      <c r="J2808" t="s">
        <v>169</v>
      </c>
      <c r="K2808">
        <v>0</v>
      </c>
      <c r="L2808" s="83">
        <v>43160</v>
      </c>
      <c r="M2808">
        <v>0</v>
      </c>
      <c r="N2808">
        <v>9728106</v>
      </c>
      <c r="O2808">
        <v>2012100</v>
      </c>
    </row>
    <row r="2809" spans="1:15" x14ac:dyDescent="0.2">
      <c r="A2809" t="s">
        <v>15698</v>
      </c>
      <c r="B2809" t="s">
        <v>15683</v>
      </c>
      <c r="C2809">
        <v>22.5</v>
      </c>
      <c r="D2809">
        <v>0</v>
      </c>
      <c r="E2809">
        <v>0</v>
      </c>
      <c r="F2809">
        <v>0</v>
      </c>
      <c r="G2809">
        <v>0</v>
      </c>
      <c r="H2809" s="45">
        <v>37702.83</v>
      </c>
      <c r="I2809" t="s">
        <v>14365</v>
      </c>
      <c r="J2809" t="s">
        <v>164</v>
      </c>
      <c r="K2809">
        <v>0</v>
      </c>
      <c r="L2809" s="83">
        <v>43160</v>
      </c>
      <c r="M2809">
        <v>0</v>
      </c>
      <c r="N2809" t="s">
        <v>15699</v>
      </c>
      <c r="O2809" t="s">
        <v>15700</v>
      </c>
    </row>
    <row r="2810" spans="1:15" x14ac:dyDescent="0.2">
      <c r="A2810" t="s">
        <v>15701</v>
      </c>
      <c r="B2810" t="s">
        <v>2690</v>
      </c>
      <c r="C2810">
        <v>62.03</v>
      </c>
      <c r="D2810">
        <v>0</v>
      </c>
      <c r="E2810">
        <v>0</v>
      </c>
      <c r="F2810">
        <v>0</v>
      </c>
      <c r="G2810">
        <v>0</v>
      </c>
      <c r="H2810" s="45">
        <v>11106.8</v>
      </c>
      <c r="I2810" t="s">
        <v>14365</v>
      </c>
      <c r="J2810" t="s">
        <v>190</v>
      </c>
      <c r="K2810">
        <v>0</v>
      </c>
      <c r="L2810" s="83">
        <v>43160</v>
      </c>
      <c r="M2810">
        <v>0</v>
      </c>
      <c r="N2810">
        <v>184496107</v>
      </c>
      <c r="O2810">
        <v>2202473</v>
      </c>
    </row>
    <row r="2811" spans="1:15" x14ac:dyDescent="0.2">
      <c r="A2811" t="s">
        <v>15702</v>
      </c>
      <c r="B2811" t="s">
        <v>4948</v>
      </c>
      <c r="C2811">
        <v>68.7</v>
      </c>
      <c r="D2811">
        <v>0</v>
      </c>
      <c r="E2811">
        <v>0</v>
      </c>
      <c r="F2811">
        <v>0</v>
      </c>
      <c r="G2811">
        <v>0</v>
      </c>
      <c r="H2811">
        <v>106.28</v>
      </c>
      <c r="I2811" t="s">
        <v>14365</v>
      </c>
      <c r="J2811" t="s">
        <v>822</v>
      </c>
      <c r="K2811">
        <v>0</v>
      </c>
      <c r="L2811" s="83">
        <v>43160</v>
      </c>
      <c r="M2811">
        <v>0</v>
      </c>
      <c r="N2811">
        <v>165303108</v>
      </c>
      <c r="O2811">
        <v>2190750</v>
      </c>
    </row>
    <row r="2812" spans="1:15" x14ac:dyDescent="0.2">
      <c r="A2812" t="s">
        <v>15703</v>
      </c>
      <c r="B2812" t="s">
        <v>13707</v>
      </c>
      <c r="C2812">
        <v>17.27</v>
      </c>
      <c r="D2812">
        <v>0</v>
      </c>
      <c r="E2812">
        <v>0</v>
      </c>
      <c r="F2812">
        <v>0</v>
      </c>
      <c r="G2812">
        <v>0</v>
      </c>
      <c r="H2812" s="45">
        <v>-4479.33</v>
      </c>
      <c r="I2812" t="s">
        <v>14365</v>
      </c>
      <c r="J2812" t="s">
        <v>186</v>
      </c>
      <c r="K2812">
        <v>0</v>
      </c>
      <c r="L2812" s="83">
        <v>43160</v>
      </c>
      <c r="M2812">
        <v>0</v>
      </c>
      <c r="N2812" t="s">
        <v>13758</v>
      </c>
      <c r="O2812" t="s">
        <v>13759</v>
      </c>
    </row>
    <row r="2813" spans="1:15" x14ac:dyDescent="0.2">
      <c r="A2813" t="s">
        <v>15704</v>
      </c>
      <c r="B2813" t="s">
        <v>14046</v>
      </c>
      <c r="C2813">
        <v>211.55</v>
      </c>
      <c r="D2813">
        <v>0</v>
      </c>
      <c r="E2813">
        <v>0</v>
      </c>
      <c r="F2813">
        <v>0</v>
      </c>
      <c r="G2813">
        <v>0</v>
      </c>
      <c r="H2813" s="45">
        <v>5719.22</v>
      </c>
      <c r="I2813" t="s">
        <v>14365</v>
      </c>
      <c r="J2813" t="s">
        <v>186</v>
      </c>
      <c r="K2813">
        <v>0</v>
      </c>
      <c r="L2813" s="83">
        <v>43160</v>
      </c>
      <c r="M2813">
        <v>0</v>
      </c>
      <c r="N2813" t="s">
        <v>177</v>
      </c>
      <c r="O2813" t="s">
        <v>14073</v>
      </c>
    </row>
    <row r="2814" spans="1:15" x14ac:dyDescent="0.2">
      <c r="A2814" t="s">
        <v>15705</v>
      </c>
      <c r="B2814" t="s">
        <v>3040</v>
      </c>
      <c r="C2814">
        <v>54.7</v>
      </c>
      <c r="D2814">
        <v>0</v>
      </c>
      <c r="E2814">
        <v>0</v>
      </c>
      <c r="F2814">
        <v>0</v>
      </c>
      <c r="G2814">
        <v>0</v>
      </c>
      <c r="H2814" s="45">
        <v>-8978.2199999999993</v>
      </c>
      <c r="I2814" t="s">
        <v>14349</v>
      </c>
      <c r="J2814" t="s">
        <v>200</v>
      </c>
      <c r="K2814">
        <v>0</v>
      </c>
      <c r="L2814" s="83">
        <v>43160</v>
      </c>
      <c r="M2814">
        <v>0</v>
      </c>
      <c r="N2814">
        <v>344849104</v>
      </c>
      <c r="O2814">
        <v>2980906</v>
      </c>
    </row>
    <row r="2815" spans="1:15" x14ac:dyDescent="0.2">
      <c r="A2815" t="s">
        <v>15706</v>
      </c>
      <c r="B2815" t="s">
        <v>12825</v>
      </c>
      <c r="C2815">
        <v>24</v>
      </c>
      <c r="D2815">
        <v>0</v>
      </c>
      <c r="E2815">
        <v>0</v>
      </c>
      <c r="F2815">
        <v>0</v>
      </c>
      <c r="G2815">
        <v>0</v>
      </c>
      <c r="H2815" s="45">
        <v>-1193.1600000000001</v>
      </c>
      <c r="I2815" t="s">
        <v>14365</v>
      </c>
      <c r="J2815" t="s">
        <v>8017</v>
      </c>
      <c r="K2815">
        <v>0</v>
      </c>
      <c r="L2815" s="83">
        <v>43160</v>
      </c>
      <c r="M2815">
        <v>0</v>
      </c>
      <c r="N2815">
        <v>346232101</v>
      </c>
      <c r="O2815" t="s">
        <v>14575</v>
      </c>
    </row>
    <row r="2816" spans="1:15" x14ac:dyDescent="0.2">
      <c r="A2816" t="s">
        <v>15707</v>
      </c>
      <c r="B2816" t="s">
        <v>3412</v>
      </c>
      <c r="C2816">
        <v>27.14</v>
      </c>
      <c r="D2816">
        <v>0</v>
      </c>
      <c r="E2816">
        <v>0</v>
      </c>
      <c r="F2816">
        <v>0</v>
      </c>
      <c r="G2816">
        <v>0</v>
      </c>
      <c r="H2816" s="45">
        <v>3975.78</v>
      </c>
      <c r="I2816" t="s">
        <v>14365</v>
      </c>
      <c r="J2816" t="s">
        <v>182</v>
      </c>
      <c r="K2816">
        <v>0</v>
      </c>
      <c r="L2816" s="83">
        <v>43160</v>
      </c>
      <c r="M2816">
        <v>0</v>
      </c>
      <c r="N2816" t="s">
        <v>177</v>
      </c>
      <c r="O2816">
        <v>2367963</v>
      </c>
    </row>
    <row r="2817" spans="1:15" x14ac:dyDescent="0.2">
      <c r="A2817" t="s">
        <v>15708</v>
      </c>
      <c r="B2817" t="s">
        <v>8120</v>
      </c>
      <c r="C2817">
        <v>91.83</v>
      </c>
      <c r="D2817">
        <v>0</v>
      </c>
      <c r="E2817">
        <v>0</v>
      </c>
      <c r="F2817">
        <v>0</v>
      </c>
      <c r="G2817">
        <v>0</v>
      </c>
      <c r="H2817" s="45">
        <v>12557.53</v>
      </c>
      <c r="I2817" t="s">
        <v>14365</v>
      </c>
      <c r="J2817" t="s">
        <v>169</v>
      </c>
      <c r="K2817">
        <v>0</v>
      </c>
      <c r="L2817" s="83">
        <v>43160</v>
      </c>
      <c r="M2817">
        <v>0</v>
      </c>
      <c r="N2817" s="84" t="s">
        <v>8154</v>
      </c>
      <c r="O2817" t="s">
        <v>8155</v>
      </c>
    </row>
    <row r="2818" spans="1:15" x14ac:dyDescent="0.2">
      <c r="A2818" t="s">
        <v>15709</v>
      </c>
      <c r="B2818" t="s">
        <v>8491</v>
      </c>
      <c r="C2818">
        <v>20.49</v>
      </c>
      <c r="D2818">
        <v>0</v>
      </c>
      <c r="E2818">
        <v>0</v>
      </c>
      <c r="F2818">
        <v>0</v>
      </c>
      <c r="G2818">
        <v>0</v>
      </c>
      <c r="H2818" s="45">
        <v>33731.839999999997</v>
      </c>
      <c r="I2818" t="s">
        <v>14365</v>
      </c>
      <c r="J2818" t="s">
        <v>190</v>
      </c>
      <c r="K2818">
        <v>0</v>
      </c>
      <c r="L2818" s="83">
        <v>43160</v>
      </c>
      <c r="M2818">
        <v>0</v>
      </c>
      <c r="N2818" t="s">
        <v>8572</v>
      </c>
      <c r="O2818" t="s">
        <v>8573</v>
      </c>
    </row>
    <row r="2819" spans="1:15" x14ac:dyDescent="0.2">
      <c r="A2819" t="s">
        <v>15710</v>
      </c>
      <c r="B2819" t="s">
        <v>3376</v>
      </c>
      <c r="C2819">
        <v>25.17</v>
      </c>
      <c r="D2819">
        <v>0</v>
      </c>
      <c r="E2819">
        <v>0</v>
      </c>
      <c r="F2819">
        <v>0</v>
      </c>
      <c r="G2819">
        <v>0</v>
      </c>
      <c r="H2819" s="45">
        <v>52998.97</v>
      </c>
      <c r="I2819" t="s">
        <v>14365</v>
      </c>
      <c r="J2819" t="s">
        <v>169</v>
      </c>
      <c r="K2819">
        <v>0</v>
      </c>
      <c r="L2819" s="83">
        <v>43160</v>
      </c>
      <c r="M2819">
        <v>0</v>
      </c>
      <c r="N2819">
        <v>737010108</v>
      </c>
      <c r="O2819" t="s">
        <v>3395</v>
      </c>
    </row>
    <row r="2820" spans="1:15" x14ac:dyDescent="0.2">
      <c r="A2820" t="s">
        <v>15711</v>
      </c>
      <c r="B2820" t="s">
        <v>3524</v>
      </c>
      <c r="C2820">
        <v>30.75</v>
      </c>
      <c r="D2820">
        <v>0</v>
      </c>
      <c r="E2820">
        <v>0</v>
      </c>
      <c r="F2820">
        <v>0</v>
      </c>
      <c r="G2820">
        <v>0</v>
      </c>
      <c r="H2820" s="45">
        <v>8750.44</v>
      </c>
      <c r="I2820" t="s">
        <v>14365</v>
      </c>
      <c r="J2820" t="s">
        <v>169</v>
      </c>
      <c r="K2820">
        <v>0</v>
      </c>
      <c r="L2820" s="83">
        <v>43160</v>
      </c>
      <c r="M2820">
        <v>0</v>
      </c>
      <c r="N2820">
        <v>761330109</v>
      </c>
      <c r="O2820" t="s">
        <v>3542</v>
      </c>
    </row>
    <row r="2821" spans="1:15" x14ac:dyDescent="0.2">
      <c r="A2821" t="s">
        <v>15602</v>
      </c>
      <c r="B2821" t="s">
        <v>2857</v>
      </c>
      <c r="C2821">
        <v>27.8</v>
      </c>
      <c r="D2821">
        <v>0</v>
      </c>
      <c r="E2821">
        <v>0</v>
      </c>
      <c r="F2821">
        <v>0</v>
      </c>
      <c r="G2821">
        <v>0</v>
      </c>
      <c r="H2821" s="45">
        <v>5470.4</v>
      </c>
      <c r="I2821" t="s">
        <v>14365</v>
      </c>
      <c r="J2821" t="s">
        <v>169</v>
      </c>
      <c r="K2821">
        <v>0</v>
      </c>
      <c r="L2821" s="83">
        <v>43159</v>
      </c>
      <c r="M2821">
        <v>0</v>
      </c>
      <c r="N2821" t="s">
        <v>177</v>
      </c>
      <c r="O2821" t="s">
        <v>3024</v>
      </c>
    </row>
    <row r="2822" spans="1:15" x14ac:dyDescent="0.2">
      <c r="A2822" t="s">
        <v>15603</v>
      </c>
      <c r="B2822" t="s">
        <v>2846</v>
      </c>
      <c r="C2822">
        <v>30.35</v>
      </c>
      <c r="D2822">
        <v>0</v>
      </c>
      <c r="E2822">
        <v>0</v>
      </c>
      <c r="F2822">
        <v>0</v>
      </c>
      <c r="G2822">
        <v>0</v>
      </c>
      <c r="H2822">
        <v>-808.74</v>
      </c>
      <c r="I2822" t="s">
        <v>14365</v>
      </c>
      <c r="J2822" t="s">
        <v>190</v>
      </c>
      <c r="K2822">
        <v>0</v>
      </c>
      <c r="L2822" s="83">
        <v>43159</v>
      </c>
      <c r="M2822">
        <v>0</v>
      </c>
      <c r="N2822">
        <v>896215209</v>
      </c>
      <c r="O2822" t="s">
        <v>3011</v>
      </c>
    </row>
    <row r="2823" spans="1:15" x14ac:dyDescent="0.2">
      <c r="A2823" t="s">
        <v>15604</v>
      </c>
      <c r="B2823" t="s">
        <v>4941</v>
      </c>
      <c r="C2823">
        <v>19.850000000000001</v>
      </c>
      <c r="D2823">
        <v>0</v>
      </c>
      <c r="E2823">
        <v>0</v>
      </c>
      <c r="F2823">
        <v>0</v>
      </c>
      <c r="G2823">
        <v>0</v>
      </c>
      <c r="H2823" s="45">
        <v>-13265.85</v>
      </c>
      <c r="I2823" t="s">
        <v>14365</v>
      </c>
      <c r="J2823" t="s">
        <v>190</v>
      </c>
      <c r="K2823">
        <v>0</v>
      </c>
      <c r="L2823" s="83">
        <v>43159</v>
      </c>
      <c r="M2823">
        <v>0</v>
      </c>
      <c r="N2823">
        <v>901109108</v>
      </c>
      <c r="O2823">
        <v>2681760</v>
      </c>
    </row>
    <row r="2824" spans="1:15" x14ac:dyDescent="0.2">
      <c r="A2824" t="s">
        <v>15605</v>
      </c>
      <c r="B2824" t="s">
        <v>2595</v>
      </c>
      <c r="C2824">
        <v>44.32</v>
      </c>
      <c r="D2824">
        <v>0</v>
      </c>
      <c r="E2824">
        <v>0</v>
      </c>
      <c r="F2824">
        <v>0</v>
      </c>
      <c r="G2824">
        <v>0</v>
      </c>
      <c r="H2824">
        <v>-214.41</v>
      </c>
      <c r="I2824" t="s">
        <v>14365</v>
      </c>
      <c r="J2824" t="s">
        <v>200</v>
      </c>
      <c r="K2824">
        <v>0</v>
      </c>
      <c r="L2824" s="83">
        <v>43159</v>
      </c>
      <c r="M2824">
        <v>0</v>
      </c>
      <c r="N2824">
        <v>889478103</v>
      </c>
      <c r="O2824">
        <v>2896092</v>
      </c>
    </row>
    <row r="2825" spans="1:15" x14ac:dyDescent="0.2">
      <c r="A2825" t="s">
        <v>15606</v>
      </c>
      <c r="B2825" t="s">
        <v>4836</v>
      </c>
      <c r="C2825">
        <v>48.7</v>
      </c>
      <c r="D2825">
        <v>0</v>
      </c>
      <c r="E2825">
        <v>0</v>
      </c>
      <c r="F2825">
        <v>0</v>
      </c>
      <c r="G2825">
        <v>0</v>
      </c>
      <c r="H2825" s="45">
        <v>1940.15</v>
      </c>
      <c r="I2825" t="s">
        <v>14365</v>
      </c>
      <c r="J2825" t="s">
        <v>169</v>
      </c>
      <c r="K2825">
        <v>0</v>
      </c>
      <c r="L2825" s="83">
        <v>43159</v>
      </c>
      <c r="M2825">
        <v>0</v>
      </c>
      <c r="N2825">
        <v>868459108</v>
      </c>
      <c r="O2825" t="s">
        <v>4920</v>
      </c>
    </row>
    <row r="2826" spans="1:15" x14ac:dyDescent="0.2">
      <c r="A2826" t="s">
        <v>15607</v>
      </c>
      <c r="B2826" t="s">
        <v>6746</v>
      </c>
      <c r="C2826">
        <v>55.15</v>
      </c>
      <c r="D2826">
        <v>0</v>
      </c>
      <c r="E2826">
        <v>0</v>
      </c>
      <c r="F2826">
        <v>0</v>
      </c>
      <c r="G2826">
        <v>0</v>
      </c>
      <c r="H2826" s="45">
        <v>1291.17</v>
      </c>
      <c r="I2826" t="s">
        <v>14365</v>
      </c>
      <c r="J2826" t="s">
        <v>200</v>
      </c>
      <c r="K2826">
        <v>0</v>
      </c>
      <c r="L2826" s="83">
        <v>43159</v>
      </c>
      <c r="M2826">
        <v>0</v>
      </c>
      <c r="N2826">
        <v>556269108</v>
      </c>
      <c r="O2826">
        <v>2553911</v>
      </c>
    </row>
    <row r="2827" spans="1:15" x14ac:dyDescent="0.2">
      <c r="A2827" t="s">
        <v>15608</v>
      </c>
      <c r="B2827" t="s">
        <v>2579</v>
      </c>
      <c r="C2827">
        <v>56.65</v>
      </c>
      <c r="D2827">
        <v>0</v>
      </c>
      <c r="E2827">
        <v>0</v>
      </c>
      <c r="F2827">
        <v>0</v>
      </c>
      <c r="G2827">
        <v>0</v>
      </c>
      <c r="H2827" s="45">
        <v>3192.06</v>
      </c>
      <c r="I2827" t="s">
        <v>14365</v>
      </c>
      <c r="J2827" t="s">
        <v>164</v>
      </c>
      <c r="K2827">
        <v>0</v>
      </c>
      <c r="L2827" s="83">
        <v>43159</v>
      </c>
      <c r="M2827">
        <v>0</v>
      </c>
      <c r="N2827" t="s">
        <v>2656</v>
      </c>
      <c r="O2827" t="s">
        <v>2657</v>
      </c>
    </row>
    <row r="2828" spans="1:15" x14ac:dyDescent="0.2">
      <c r="A2828" t="s">
        <v>15609</v>
      </c>
      <c r="B2828" t="s">
        <v>2695</v>
      </c>
      <c r="C2828">
        <v>23.91</v>
      </c>
      <c r="D2828">
        <v>0</v>
      </c>
      <c r="E2828">
        <v>0</v>
      </c>
      <c r="F2828">
        <v>0</v>
      </c>
      <c r="G2828">
        <v>0</v>
      </c>
      <c r="H2828">
        <v>62.89</v>
      </c>
      <c r="I2828" t="s">
        <v>14365</v>
      </c>
      <c r="J2828" t="s">
        <v>8017</v>
      </c>
      <c r="K2828">
        <v>0</v>
      </c>
      <c r="L2828" s="83">
        <v>43159</v>
      </c>
      <c r="M2828">
        <v>0</v>
      </c>
      <c r="N2828" t="s">
        <v>2784</v>
      </c>
      <c r="O2828" t="s">
        <v>2785</v>
      </c>
    </row>
    <row r="2829" spans="1:15" x14ac:dyDescent="0.2">
      <c r="A2829" t="s">
        <v>15610</v>
      </c>
      <c r="B2829" t="s">
        <v>2822</v>
      </c>
      <c r="C2829">
        <v>76.724999999999994</v>
      </c>
      <c r="D2829">
        <v>0</v>
      </c>
      <c r="E2829">
        <v>0</v>
      </c>
      <c r="F2829">
        <v>0</v>
      </c>
      <c r="G2829">
        <v>0</v>
      </c>
      <c r="H2829">
        <v>-343.04</v>
      </c>
      <c r="I2829" t="s">
        <v>14365</v>
      </c>
      <c r="J2829" t="s">
        <v>200</v>
      </c>
      <c r="K2829">
        <v>0</v>
      </c>
      <c r="L2829" s="83">
        <v>43159</v>
      </c>
      <c r="M2829">
        <v>0</v>
      </c>
      <c r="N2829" t="s">
        <v>2974</v>
      </c>
      <c r="O2829">
        <v>2949758</v>
      </c>
    </row>
    <row r="2830" spans="1:15" x14ac:dyDescent="0.2">
      <c r="A2830" t="s">
        <v>15611</v>
      </c>
      <c r="B2830" t="s">
        <v>2577</v>
      </c>
      <c r="C2830">
        <v>98.62</v>
      </c>
      <c r="D2830">
        <v>0</v>
      </c>
      <c r="E2830">
        <v>0</v>
      </c>
      <c r="F2830">
        <v>0</v>
      </c>
      <c r="G2830">
        <v>0</v>
      </c>
      <c r="H2830" s="45">
        <v>3469.9</v>
      </c>
      <c r="I2830" t="s">
        <v>14365</v>
      </c>
      <c r="J2830" t="s">
        <v>169</v>
      </c>
      <c r="K2830">
        <v>0</v>
      </c>
      <c r="L2830" s="83">
        <v>43159</v>
      </c>
      <c r="M2830">
        <v>0</v>
      </c>
      <c r="N2830">
        <v>574795100</v>
      </c>
      <c r="O2830" t="s">
        <v>2653</v>
      </c>
    </row>
    <row r="2831" spans="1:15" x14ac:dyDescent="0.2">
      <c r="A2831" t="s">
        <v>15612</v>
      </c>
      <c r="B2831" t="s">
        <v>3595</v>
      </c>
      <c r="C2831">
        <v>55.87</v>
      </c>
      <c r="D2831">
        <v>0</v>
      </c>
      <c r="E2831">
        <v>0</v>
      </c>
      <c r="F2831">
        <v>0</v>
      </c>
      <c r="G2831">
        <v>0</v>
      </c>
      <c r="H2831" s="45">
        <v>2434.44</v>
      </c>
      <c r="I2831" t="s">
        <v>14365</v>
      </c>
      <c r="J2831" t="s">
        <v>200</v>
      </c>
      <c r="K2831">
        <v>0</v>
      </c>
      <c r="L2831" s="83">
        <v>43159</v>
      </c>
      <c r="M2831">
        <v>0</v>
      </c>
      <c r="N2831" t="s">
        <v>3614</v>
      </c>
      <c r="O2831" t="s">
        <v>3615</v>
      </c>
    </row>
    <row r="2832" spans="1:15" x14ac:dyDescent="0.2">
      <c r="A2832" t="s">
        <v>15613</v>
      </c>
      <c r="B2832" t="s">
        <v>5386</v>
      </c>
      <c r="C2832">
        <v>227.11</v>
      </c>
      <c r="D2832">
        <v>0</v>
      </c>
      <c r="E2832">
        <v>0</v>
      </c>
      <c r="F2832">
        <v>0</v>
      </c>
      <c r="G2832">
        <v>0</v>
      </c>
      <c r="H2832" s="45">
        <v>3202.47</v>
      </c>
      <c r="I2832" t="s">
        <v>14365</v>
      </c>
      <c r="J2832" t="s">
        <v>169</v>
      </c>
      <c r="K2832">
        <v>0</v>
      </c>
      <c r="L2832" s="83">
        <v>43159</v>
      </c>
      <c r="M2832">
        <v>0</v>
      </c>
      <c r="N2832" t="s">
        <v>5492</v>
      </c>
      <c r="O2832" t="s">
        <v>5493</v>
      </c>
    </row>
    <row r="2833" spans="1:15" x14ac:dyDescent="0.2">
      <c r="A2833" t="s">
        <v>15614</v>
      </c>
      <c r="B2833" t="s">
        <v>4518</v>
      </c>
      <c r="C2833">
        <v>58.22</v>
      </c>
      <c r="D2833">
        <v>0</v>
      </c>
      <c r="E2833">
        <v>0</v>
      </c>
      <c r="F2833">
        <v>0</v>
      </c>
      <c r="G2833">
        <v>0</v>
      </c>
      <c r="H2833" s="45">
        <v>2003.62</v>
      </c>
      <c r="I2833" t="s">
        <v>14365</v>
      </c>
      <c r="J2833" t="s">
        <v>190</v>
      </c>
      <c r="K2833">
        <v>0</v>
      </c>
      <c r="L2833" s="83">
        <v>43159</v>
      </c>
      <c r="M2833">
        <v>0</v>
      </c>
      <c r="N2833">
        <v>449172105</v>
      </c>
      <c r="O2833" t="s">
        <v>4593</v>
      </c>
    </row>
    <row r="2834" spans="1:15" x14ac:dyDescent="0.2">
      <c r="A2834" t="s">
        <v>15615</v>
      </c>
      <c r="B2834" t="s">
        <v>14050</v>
      </c>
      <c r="C2834">
        <v>19.510000000000002</v>
      </c>
      <c r="D2834">
        <v>0</v>
      </c>
      <c r="E2834">
        <v>0</v>
      </c>
      <c r="F2834">
        <v>0</v>
      </c>
      <c r="G2834">
        <v>0</v>
      </c>
      <c r="H2834">
        <v>646.41</v>
      </c>
      <c r="I2834" t="s">
        <v>14365</v>
      </c>
      <c r="J2834" t="s">
        <v>235</v>
      </c>
      <c r="K2834">
        <v>0</v>
      </c>
      <c r="L2834" s="83">
        <v>43159</v>
      </c>
      <c r="M2834">
        <v>0</v>
      </c>
      <c r="N2834" t="s">
        <v>14070</v>
      </c>
      <c r="O2834" t="s">
        <v>14071</v>
      </c>
    </row>
    <row r="2835" spans="1:15" x14ac:dyDescent="0.2">
      <c r="A2835" t="s">
        <v>15616</v>
      </c>
      <c r="B2835" t="s">
        <v>3597</v>
      </c>
      <c r="C2835">
        <v>166.22</v>
      </c>
      <c r="D2835">
        <v>0</v>
      </c>
      <c r="E2835">
        <v>0</v>
      </c>
      <c r="F2835">
        <v>0</v>
      </c>
      <c r="G2835">
        <v>0</v>
      </c>
      <c r="H2835" s="45">
        <v>2215.04</v>
      </c>
      <c r="I2835" t="s">
        <v>14365</v>
      </c>
      <c r="J2835" t="s">
        <v>235</v>
      </c>
      <c r="K2835">
        <v>0</v>
      </c>
      <c r="L2835" s="83">
        <v>43159</v>
      </c>
      <c r="M2835">
        <v>0</v>
      </c>
      <c r="N2835">
        <v>191098102</v>
      </c>
      <c r="O2835">
        <v>2206721</v>
      </c>
    </row>
    <row r="2836" spans="1:15" x14ac:dyDescent="0.2">
      <c r="A2836" t="s">
        <v>15617</v>
      </c>
      <c r="B2836" t="s">
        <v>7243</v>
      </c>
      <c r="C2836">
        <v>22</v>
      </c>
      <c r="D2836">
        <v>0</v>
      </c>
      <c r="E2836">
        <v>0</v>
      </c>
      <c r="F2836">
        <v>0</v>
      </c>
      <c r="G2836">
        <v>0</v>
      </c>
      <c r="H2836">
        <v>658.73</v>
      </c>
      <c r="I2836" t="s">
        <v>14365</v>
      </c>
      <c r="J2836" t="s">
        <v>190</v>
      </c>
      <c r="K2836">
        <v>0</v>
      </c>
      <c r="L2836" s="83">
        <v>43159</v>
      </c>
      <c r="M2836">
        <v>0</v>
      </c>
      <c r="N2836" t="s">
        <v>5248</v>
      </c>
      <c r="O2836" t="s">
        <v>5249</v>
      </c>
    </row>
    <row r="2837" spans="1:15" x14ac:dyDescent="0.2">
      <c r="A2837" t="s">
        <v>15618</v>
      </c>
      <c r="B2837" t="s">
        <v>5646</v>
      </c>
      <c r="C2837">
        <v>78.19</v>
      </c>
      <c r="D2837">
        <v>0</v>
      </c>
      <c r="E2837">
        <v>0</v>
      </c>
      <c r="F2837">
        <v>0</v>
      </c>
      <c r="G2837">
        <v>0</v>
      </c>
      <c r="H2837" s="45">
        <v>3548.67</v>
      </c>
      <c r="I2837" t="s">
        <v>14365</v>
      </c>
      <c r="J2837" t="s">
        <v>188</v>
      </c>
      <c r="K2837">
        <v>0</v>
      </c>
      <c r="L2837" s="83">
        <v>43159</v>
      </c>
      <c r="M2837">
        <v>0</v>
      </c>
      <c r="N2837">
        <v>57665200</v>
      </c>
      <c r="O2837">
        <v>2072074</v>
      </c>
    </row>
    <row r="2838" spans="1:15" x14ac:dyDescent="0.2">
      <c r="A2838" t="s">
        <v>15619</v>
      </c>
      <c r="B2838" t="s">
        <v>2575</v>
      </c>
      <c r="C2838">
        <v>61.96</v>
      </c>
      <c r="D2838">
        <v>0</v>
      </c>
      <c r="E2838">
        <v>0</v>
      </c>
      <c r="F2838">
        <v>0</v>
      </c>
      <c r="G2838">
        <v>0</v>
      </c>
      <c r="H2838">
        <v>639.80999999999995</v>
      </c>
      <c r="I2838" t="s">
        <v>14365</v>
      </c>
      <c r="J2838" t="s">
        <v>169</v>
      </c>
      <c r="K2838">
        <v>0</v>
      </c>
      <c r="L2838" s="83">
        <v>43159</v>
      </c>
      <c r="M2838">
        <v>0</v>
      </c>
      <c r="N2838" t="s">
        <v>2618</v>
      </c>
      <c r="O2838" t="s">
        <v>2619</v>
      </c>
    </row>
    <row r="2839" spans="1:15" x14ac:dyDescent="0.2">
      <c r="A2839" t="s">
        <v>15620</v>
      </c>
      <c r="B2839" t="s">
        <v>5115</v>
      </c>
      <c r="C2839">
        <v>71.86</v>
      </c>
      <c r="D2839">
        <v>0</v>
      </c>
      <c r="E2839">
        <v>0</v>
      </c>
      <c r="F2839">
        <v>0</v>
      </c>
      <c r="G2839">
        <v>0</v>
      </c>
      <c r="H2839">
        <v>137.08000000000001</v>
      </c>
      <c r="I2839" t="s">
        <v>14365</v>
      </c>
      <c r="J2839" t="s">
        <v>169</v>
      </c>
      <c r="K2839">
        <v>0</v>
      </c>
      <c r="L2839" s="83">
        <v>43159</v>
      </c>
      <c r="M2839">
        <v>0</v>
      </c>
      <c r="N2839">
        <v>23436108</v>
      </c>
      <c r="O2839">
        <v>2024332</v>
      </c>
    </row>
    <row r="2840" spans="1:15" x14ac:dyDescent="0.2">
      <c r="A2840" t="s">
        <v>15621</v>
      </c>
      <c r="B2840" t="s">
        <v>2231</v>
      </c>
      <c r="C2840">
        <v>25.2</v>
      </c>
      <c r="D2840">
        <v>0</v>
      </c>
      <c r="E2840">
        <v>0</v>
      </c>
      <c r="F2840">
        <v>0</v>
      </c>
      <c r="G2840">
        <v>0</v>
      </c>
      <c r="H2840" s="45">
        <v>-1943.01</v>
      </c>
      <c r="I2840" t="s">
        <v>14365</v>
      </c>
      <c r="J2840" t="s">
        <v>169</v>
      </c>
      <c r="K2840">
        <v>0</v>
      </c>
      <c r="L2840" s="83">
        <v>43159</v>
      </c>
      <c r="M2840">
        <v>0</v>
      </c>
      <c r="N2840" t="s">
        <v>2246</v>
      </c>
      <c r="O2840">
        <v>2008121</v>
      </c>
    </row>
    <row r="2841" spans="1:15" x14ac:dyDescent="0.2">
      <c r="A2841" t="s">
        <v>15622</v>
      </c>
      <c r="B2841" t="s">
        <v>7326</v>
      </c>
      <c r="C2841">
        <v>48.24</v>
      </c>
      <c r="D2841">
        <v>0</v>
      </c>
      <c r="E2841">
        <v>0</v>
      </c>
      <c r="F2841">
        <v>0</v>
      </c>
      <c r="G2841">
        <v>0</v>
      </c>
      <c r="H2841" s="45">
        <v>-3698.75</v>
      </c>
      <c r="I2841" t="s">
        <v>14365</v>
      </c>
      <c r="J2841" t="s">
        <v>164</v>
      </c>
      <c r="K2841">
        <v>0</v>
      </c>
      <c r="L2841" s="83">
        <v>43159</v>
      </c>
      <c r="M2841">
        <v>0</v>
      </c>
      <c r="N2841">
        <v>11642105</v>
      </c>
      <c r="O2841" t="s">
        <v>7334</v>
      </c>
    </row>
    <row r="2842" spans="1:15" x14ac:dyDescent="0.2">
      <c r="A2842" t="s">
        <v>15623</v>
      </c>
      <c r="B2842" t="s">
        <v>5644</v>
      </c>
      <c r="C2842">
        <v>98.77</v>
      </c>
      <c r="D2842">
        <v>0</v>
      </c>
      <c r="E2842">
        <v>0</v>
      </c>
      <c r="F2842">
        <v>0</v>
      </c>
      <c r="G2842">
        <v>0</v>
      </c>
      <c r="H2842" s="45">
        <v>-3980.34</v>
      </c>
      <c r="I2842" t="s">
        <v>14365</v>
      </c>
      <c r="J2842" t="s">
        <v>188</v>
      </c>
      <c r="K2842">
        <v>0</v>
      </c>
      <c r="L2842" s="83">
        <v>43159</v>
      </c>
      <c r="M2842">
        <v>0</v>
      </c>
      <c r="N2842">
        <v>12653101</v>
      </c>
      <c r="O2842">
        <v>2046853</v>
      </c>
    </row>
    <row r="2843" spans="1:15" x14ac:dyDescent="0.2">
      <c r="A2843" t="s">
        <v>15624</v>
      </c>
      <c r="B2843" t="s">
        <v>11483</v>
      </c>
      <c r="C2843">
        <v>62.66</v>
      </c>
      <c r="D2843">
        <v>0</v>
      </c>
      <c r="E2843">
        <v>0</v>
      </c>
      <c r="F2843">
        <v>0</v>
      </c>
      <c r="G2843">
        <v>0</v>
      </c>
      <c r="H2843" s="45">
        <v>-10658.49</v>
      </c>
      <c r="I2843" t="s">
        <v>14365</v>
      </c>
      <c r="J2843" t="s">
        <v>190</v>
      </c>
      <c r="K2843">
        <v>0</v>
      </c>
      <c r="L2843" s="83">
        <v>43159</v>
      </c>
      <c r="M2843">
        <v>0</v>
      </c>
      <c r="N2843" t="s">
        <v>11491</v>
      </c>
      <c r="O2843" t="s">
        <v>11492</v>
      </c>
    </row>
    <row r="2844" spans="1:15" x14ac:dyDescent="0.2">
      <c r="A2844" t="s">
        <v>15625</v>
      </c>
      <c r="B2844" t="s">
        <v>3418</v>
      </c>
      <c r="C2844">
        <v>18.260000000000002</v>
      </c>
      <c r="D2844">
        <v>0</v>
      </c>
      <c r="E2844">
        <v>0</v>
      </c>
      <c r="F2844">
        <v>0</v>
      </c>
      <c r="G2844">
        <v>0</v>
      </c>
      <c r="H2844" s="45">
        <v>4930.88</v>
      </c>
      <c r="I2844" t="s">
        <v>14365</v>
      </c>
      <c r="J2844" t="s">
        <v>169</v>
      </c>
      <c r="K2844">
        <v>0</v>
      </c>
      <c r="L2844" s="83">
        <v>43159</v>
      </c>
      <c r="M2844">
        <v>0</v>
      </c>
      <c r="N2844">
        <v>4225108</v>
      </c>
      <c r="O2844">
        <v>2713317</v>
      </c>
    </row>
    <row r="2845" spans="1:15" x14ac:dyDescent="0.2">
      <c r="A2845" t="s">
        <v>15626</v>
      </c>
      <c r="B2845" t="s">
        <v>8497</v>
      </c>
      <c r="C2845">
        <v>92.6</v>
      </c>
      <c r="D2845">
        <v>0</v>
      </c>
      <c r="E2845">
        <v>0</v>
      </c>
      <c r="F2845">
        <v>0</v>
      </c>
      <c r="G2845">
        <v>0</v>
      </c>
      <c r="H2845" s="45">
        <v>-3858.87</v>
      </c>
      <c r="I2845" t="s">
        <v>14349</v>
      </c>
      <c r="J2845" t="s">
        <v>190</v>
      </c>
      <c r="K2845">
        <v>0</v>
      </c>
      <c r="L2845" s="83">
        <v>43159</v>
      </c>
      <c r="M2845">
        <v>0</v>
      </c>
      <c r="N2845">
        <v>11311107</v>
      </c>
      <c r="O2845">
        <v>2021634</v>
      </c>
    </row>
    <row r="2846" spans="1:15" x14ac:dyDescent="0.2">
      <c r="A2846" t="s">
        <v>15627</v>
      </c>
      <c r="B2846" t="s">
        <v>3547</v>
      </c>
      <c r="C2846">
        <v>42.66</v>
      </c>
      <c r="D2846">
        <v>0</v>
      </c>
      <c r="E2846">
        <v>0</v>
      </c>
      <c r="F2846">
        <v>0</v>
      </c>
      <c r="G2846">
        <v>0</v>
      </c>
      <c r="H2846" s="45">
        <v>-6986.13</v>
      </c>
      <c r="I2846" t="s">
        <v>14349</v>
      </c>
      <c r="J2846" t="s">
        <v>164</v>
      </c>
      <c r="K2846">
        <v>0</v>
      </c>
      <c r="L2846" s="83">
        <v>43159</v>
      </c>
      <c r="M2846">
        <v>0</v>
      </c>
      <c r="N2846" t="s">
        <v>177</v>
      </c>
      <c r="O2846" t="s">
        <v>3564</v>
      </c>
    </row>
    <row r="2847" spans="1:15" x14ac:dyDescent="0.2">
      <c r="A2847" t="s">
        <v>15628</v>
      </c>
      <c r="B2847" t="s">
        <v>3413</v>
      </c>
      <c r="C2847">
        <v>16.05</v>
      </c>
      <c r="D2847">
        <v>0</v>
      </c>
      <c r="E2847">
        <v>0</v>
      </c>
      <c r="F2847">
        <v>0</v>
      </c>
      <c r="G2847">
        <v>0</v>
      </c>
      <c r="H2847" s="45">
        <v>-2752.81</v>
      </c>
      <c r="I2847" t="s">
        <v>14349</v>
      </c>
      <c r="J2847" t="s">
        <v>200</v>
      </c>
      <c r="K2847">
        <v>0</v>
      </c>
      <c r="L2847" s="83">
        <v>43159</v>
      </c>
      <c r="M2847">
        <v>0</v>
      </c>
      <c r="N2847" t="s">
        <v>3427</v>
      </c>
      <c r="O2847" t="s">
        <v>3428</v>
      </c>
    </row>
    <row r="2848" spans="1:15" x14ac:dyDescent="0.2">
      <c r="A2848" t="s">
        <v>15629</v>
      </c>
      <c r="B2848" t="s">
        <v>2829</v>
      </c>
      <c r="C2848">
        <v>60.57</v>
      </c>
      <c r="D2848">
        <v>0</v>
      </c>
      <c r="E2848">
        <v>0</v>
      </c>
      <c r="F2848">
        <v>0</v>
      </c>
      <c r="G2848">
        <v>0</v>
      </c>
      <c r="H2848">
        <v>957.5</v>
      </c>
      <c r="I2848" t="s">
        <v>14349</v>
      </c>
      <c r="J2848" t="s">
        <v>200</v>
      </c>
      <c r="K2848">
        <v>0</v>
      </c>
      <c r="L2848" s="83">
        <v>43159</v>
      </c>
      <c r="M2848">
        <v>0</v>
      </c>
      <c r="N2848" t="s">
        <v>2907</v>
      </c>
      <c r="O2848" t="s">
        <v>2908</v>
      </c>
    </row>
    <row r="2849" spans="1:15" x14ac:dyDescent="0.2">
      <c r="A2849" t="s">
        <v>15630</v>
      </c>
      <c r="B2849" t="s">
        <v>5403</v>
      </c>
      <c r="C2849">
        <v>37.799999999999997</v>
      </c>
      <c r="D2849">
        <v>0</v>
      </c>
      <c r="E2849">
        <v>0</v>
      </c>
      <c r="F2849">
        <v>0</v>
      </c>
      <c r="G2849">
        <v>0</v>
      </c>
      <c r="H2849" s="45">
        <v>17027.79</v>
      </c>
      <c r="I2849" t="s">
        <v>14365</v>
      </c>
      <c r="J2849" t="s">
        <v>169</v>
      </c>
      <c r="K2849">
        <v>0</v>
      </c>
      <c r="L2849" s="83">
        <v>43159</v>
      </c>
      <c r="M2849">
        <v>0</v>
      </c>
      <c r="N2849">
        <v>46513107</v>
      </c>
      <c r="O2849" t="s">
        <v>5459</v>
      </c>
    </row>
    <row r="2850" spans="1:15" x14ac:dyDescent="0.2">
      <c r="A2850" t="s">
        <v>15631</v>
      </c>
      <c r="B2850" t="s">
        <v>8501</v>
      </c>
      <c r="C2850">
        <v>582.1</v>
      </c>
      <c r="D2850">
        <v>0</v>
      </c>
      <c r="E2850">
        <v>0</v>
      </c>
      <c r="F2850">
        <v>0</v>
      </c>
      <c r="G2850">
        <v>0</v>
      </c>
      <c r="H2850" s="45">
        <v>-4447.8900000000003</v>
      </c>
      <c r="I2850" t="s">
        <v>14365</v>
      </c>
      <c r="J2850" t="s">
        <v>169</v>
      </c>
      <c r="K2850">
        <v>0</v>
      </c>
      <c r="L2850" s="83">
        <v>43159</v>
      </c>
      <c r="M2850">
        <v>0</v>
      </c>
      <c r="N2850">
        <v>49904105</v>
      </c>
      <c r="O2850">
        <v>2012735</v>
      </c>
    </row>
    <row r="2851" spans="1:15" x14ac:dyDescent="0.2">
      <c r="A2851" t="s">
        <v>15632</v>
      </c>
      <c r="B2851" t="s">
        <v>10622</v>
      </c>
      <c r="C2851">
        <v>130.38</v>
      </c>
      <c r="D2851">
        <v>0</v>
      </c>
      <c r="E2851">
        <v>0</v>
      </c>
      <c r="F2851">
        <v>0</v>
      </c>
      <c r="G2851">
        <v>0</v>
      </c>
      <c r="H2851" s="45">
        <v>4231.84</v>
      </c>
      <c r="I2851" t="s">
        <v>14365</v>
      </c>
      <c r="J2851" t="s">
        <v>169</v>
      </c>
      <c r="K2851">
        <v>0</v>
      </c>
      <c r="L2851" s="83">
        <v>43159</v>
      </c>
      <c r="M2851">
        <v>0</v>
      </c>
      <c r="N2851" t="s">
        <v>10628</v>
      </c>
      <c r="O2851" t="s">
        <v>10629</v>
      </c>
    </row>
    <row r="2852" spans="1:15" x14ac:dyDescent="0.2">
      <c r="A2852" t="s">
        <v>15633</v>
      </c>
      <c r="B2852" t="s">
        <v>3167</v>
      </c>
      <c r="C2852">
        <v>68.45</v>
      </c>
      <c r="D2852">
        <v>0</v>
      </c>
      <c r="E2852">
        <v>0</v>
      </c>
      <c r="F2852">
        <v>0</v>
      </c>
      <c r="G2852">
        <v>0</v>
      </c>
      <c r="H2852">
        <v>-804.33</v>
      </c>
      <c r="I2852" t="s">
        <v>14349</v>
      </c>
      <c r="J2852" t="s">
        <v>200</v>
      </c>
      <c r="K2852">
        <v>0</v>
      </c>
      <c r="L2852" s="83">
        <v>43159</v>
      </c>
      <c r="M2852">
        <v>0</v>
      </c>
      <c r="N2852">
        <v>86516101</v>
      </c>
      <c r="O2852">
        <v>2094670</v>
      </c>
    </row>
    <row r="2853" spans="1:15" x14ac:dyDescent="0.2">
      <c r="A2853" t="s">
        <v>15634</v>
      </c>
      <c r="B2853" t="s">
        <v>3374</v>
      </c>
      <c r="C2853">
        <v>49.01</v>
      </c>
      <c r="D2853">
        <v>0</v>
      </c>
      <c r="E2853">
        <v>0</v>
      </c>
      <c r="F2853">
        <v>0</v>
      </c>
      <c r="G2853">
        <v>0</v>
      </c>
      <c r="H2853" s="45">
        <v>6408.83</v>
      </c>
      <c r="I2853" t="s">
        <v>14349</v>
      </c>
      <c r="J2853" t="s">
        <v>200</v>
      </c>
      <c r="K2853">
        <v>0</v>
      </c>
      <c r="L2853" s="83">
        <v>43159</v>
      </c>
      <c r="M2853">
        <v>0</v>
      </c>
      <c r="N2853">
        <v>835898107</v>
      </c>
      <c r="O2853">
        <v>2822406</v>
      </c>
    </row>
    <row r="2854" spans="1:15" x14ac:dyDescent="0.2">
      <c r="A2854" t="s">
        <v>15635</v>
      </c>
      <c r="B2854" t="s">
        <v>4328</v>
      </c>
      <c r="C2854">
        <v>54.84</v>
      </c>
      <c r="D2854">
        <v>0</v>
      </c>
      <c r="E2854">
        <v>0</v>
      </c>
      <c r="F2854">
        <v>0</v>
      </c>
      <c r="G2854">
        <v>0</v>
      </c>
      <c r="H2854" s="45">
        <v>7350.18</v>
      </c>
      <c r="I2854" t="s">
        <v>14365</v>
      </c>
      <c r="J2854" t="s">
        <v>182</v>
      </c>
      <c r="K2854">
        <v>0</v>
      </c>
      <c r="L2854" s="83">
        <v>43159</v>
      </c>
      <c r="M2854">
        <v>0</v>
      </c>
      <c r="N2854">
        <v>811904101</v>
      </c>
      <c r="O2854">
        <v>2797838</v>
      </c>
    </row>
    <row r="2855" spans="1:15" x14ac:dyDescent="0.2">
      <c r="A2855" t="s">
        <v>15636</v>
      </c>
      <c r="B2855" t="s">
        <v>10506</v>
      </c>
      <c r="C2855">
        <v>19.73</v>
      </c>
      <c r="D2855">
        <v>0</v>
      </c>
      <c r="E2855">
        <v>0</v>
      </c>
      <c r="F2855">
        <v>0</v>
      </c>
      <c r="G2855">
        <v>0</v>
      </c>
      <c r="H2855">
        <v>-369.01</v>
      </c>
      <c r="I2855" t="s">
        <v>14349</v>
      </c>
      <c r="J2855" t="s">
        <v>169</v>
      </c>
      <c r="K2855">
        <v>0</v>
      </c>
      <c r="L2855" s="83">
        <v>43159</v>
      </c>
      <c r="M2855">
        <v>0</v>
      </c>
      <c r="N2855">
        <v>206022105</v>
      </c>
      <c r="O2855" t="s">
        <v>10513</v>
      </c>
    </row>
    <row r="2856" spans="1:15" x14ac:dyDescent="0.2">
      <c r="A2856" t="s">
        <v>15637</v>
      </c>
      <c r="B2856" t="s">
        <v>2104</v>
      </c>
      <c r="C2856">
        <v>77.900000000000006</v>
      </c>
      <c r="D2856">
        <v>0</v>
      </c>
      <c r="E2856">
        <v>0</v>
      </c>
      <c r="F2856">
        <v>0</v>
      </c>
      <c r="G2856">
        <v>0</v>
      </c>
      <c r="H2856" s="45">
        <v>-2120.4</v>
      </c>
      <c r="I2856" t="s">
        <v>14349</v>
      </c>
      <c r="J2856" t="s">
        <v>200</v>
      </c>
      <c r="K2856">
        <v>0</v>
      </c>
      <c r="L2856" s="83">
        <v>43159</v>
      </c>
      <c r="M2856">
        <v>0</v>
      </c>
      <c r="N2856">
        <v>139594105</v>
      </c>
      <c r="O2856" t="s">
        <v>2147</v>
      </c>
    </row>
    <row r="2857" spans="1:15" x14ac:dyDescent="0.2">
      <c r="A2857" t="s">
        <v>15638</v>
      </c>
      <c r="B2857" t="s">
        <v>12522</v>
      </c>
      <c r="C2857">
        <v>25.87</v>
      </c>
      <c r="D2857">
        <v>0</v>
      </c>
      <c r="E2857">
        <v>0</v>
      </c>
      <c r="F2857">
        <v>0</v>
      </c>
      <c r="G2857">
        <v>0</v>
      </c>
      <c r="H2857" s="45">
        <v>-5460.9</v>
      </c>
      <c r="I2857" t="s">
        <v>14349</v>
      </c>
      <c r="J2857" t="s">
        <v>190</v>
      </c>
      <c r="K2857">
        <v>0</v>
      </c>
      <c r="L2857" s="83">
        <v>43159</v>
      </c>
      <c r="M2857">
        <v>0</v>
      </c>
      <c r="N2857">
        <v>147448104</v>
      </c>
      <c r="O2857">
        <v>2120490</v>
      </c>
    </row>
    <row r="2858" spans="1:15" x14ac:dyDescent="0.2">
      <c r="A2858" t="s">
        <v>15639</v>
      </c>
      <c r="B2858" t="s">
        <v>11702</v>
      </c>
      <c r="C2858">
        <v>19.48</v>
      </c>
      <c r="D2858">
        <v>0</v>
      </c>
      <c r="E2858">
        <v>0</v>
      </c>
      <c r="F2858">
        <v>0</v>
      </c>
      <c r="G2858">
        <v>0</v>
      </c>
      <c r="H2858" s="45">
        <v>-2627.24</v>
      </c>
      <c r="I2858" t="s">
        <v>14365</v>
      </c>
      <c r="J2858" t="s">
        <v>235</v>
      </c>
      <c r="K2858">
        <v>0</v>
      </c>
      <c r="L2858" s="83">
        <v>43159</v>
      </c>
      <c r="M2858">
        <v>0</v>
      </c>
      <c r="N2858">
        <v>237266101</v>
      </c>
      <c r="O2858">
        <v>2250289</v>
      </c>
    </row>
    <row r="2859" spans="1:15" x14ac:dyDescent="0.2">
      <c r="A2859" t="s">
        <v>15640</v>
      </c>
      <c r="B2859" t="s">
        <v>2709</v>
      </c>
      <c r="C2859">
        <v>74.8</v>
      </c>
      <c r="D2859">
        <v>0</v>
      </c>
      <c r="E2859">
        <v>0</v>
      </c>
      <c r="F2859">
        <v>0</v>
      </c>
      <c r="G2859">
        <v>0</v>
      </c>
      <c r="H2859" s="45">
        <v>5108.97</v>
      </c>
      <c r="I2859" t="s">
        <v>14365</v>
      </c>
      <c r="J2859" t="s">
        <v>200</v>
      </c>
      <c r="K2859">
        <v>0</v>
      </c>
      <c r="L2859" s="83">
        <v>43159</v>
      </c>
      <c r="M2859">
        <v>0</v>
      </c>
      <c r="N2859">
        <v>254067101</v>
      </c>
      <c r="O2859">
        <v>2269768</v>
      </c>
    </row>
    <row r="2860" spans="1:15" x14ac:dyDescent="0.2">
      <c r="A2860" t="s">
        <v>15641</v>
      </c>
      <c r="B2860" t="s">
        <v>3190</v>
      </c>
      <c r="C2860">
        <v>51.55</v>
      </c>
      <c r="D2860">
        <v>0</v>
      </c>
      <c r="E2860">
        <v>0</v>
      </c>
      <c r="F2860">
        <v>0</v>
      </c>
      <c r="G2860">
        <v>0</v>
      </c>
      <c r="H2860" s="45">
        <v>-1411.29</v>
      </c>
      <c r="I2860" t="s">
        <v>14365</v>
      </c>
      <c r="J2860" t="s">
        <v>182</v>
      </c>
      <c r="K2860">
        <v>0</v>
      </c>
      <c r="L2860" s="83">
        <v>43159</v>
      </c>
      <c r="M2860">
        <v>0</v>
      </c>
      <c r="N2860">
        <v>262037104</v>
      </c>
      <c r="O2860">
        <v>2116767</v>
      </c>
    </row>
    <row r="2861" spans="1:15" x14ac:dyDescent="0.2">
      <c r="A2861" t="s">
        <v>15642</v>
      </c>
      <c r="B2861" t="s">
        <v>3045</v>
      </c>
      <c r="C2861">
        <v>49.4</v>
      </c>
      <c r="D2861">
        <v>0</v>
      </c>
      <c r="E2861">
        <v>0</v>
      </c>
      <c r="F2861">
        <v>0</v>
      </c>
      <c r="G2861">
        <v>0</v>
      </c>
      <c r="H2861">
        <v>-59.21</v>
      </c>
      <c r="I2861" t="s">
        <v>14365</v>
      </c>
      <c r="J2861" t="s">
        <v>822</v>
      </c>
      <c r="K2861">
        <v>0</v>
      </c>
      <c r="L2861" s="83">
        <v>43159</v>
      </c>
      <c r="M2861">
        <v>0</v>
      </c>
      <c r="N2861">
        <v>283677854</v>
      </c>
      <c r="O2861">
        <v>2851808</v>
      </c>
    </row>
    <row r="2862" spans="1:15" x14ac:dyDescent="0.2">
      <c r="A2862" t="s">
        <v>15643</v>
      </c>
      <c r="B2862" t="s">
        <v>3482</v>
      </c>
      <c r="C2862">
        <v>33.86</v>
      </c>
      <c r="D2862">
        <v>0</v>
      </c>
      <c r="E2862">
        <v>0</v>
      </c>
      <c r="F2862">
        <v>0</v>
      </c>
      <c r="G2862">
        <v>0</v>
      </c>
      <c r="H2862" s="45">
        <v>-29989.9</v>
      </c>
      <c r="I2862" t="s">
        <v>14349</v>
      </c>
      <c r="J2862" t="s">
        <v>190</v>
      </c>
      <c r="K2862">
        <v>0</v>
      </c>
      <c r="L2862" s="83">
        <v>43159</v>
      </c>
      <c r="M2862">
        <v>0</v>
      </c>
      <c r="N2862" t="s">
        <v>3503</v>
      </c>
      <c r="O2862" t="s">
        <v>3504</v>
      </c>
    </row>
    <row r="2863" spans="1:15" x14ac:dyDescent="0.2">
      <c r="A2863" t="s">
        <v>15644</v>
      </c>
      <c r="B2863" t="s">
        <v>15601</v>
      </c>
      <c r="C2863">
        <v>62.55</v>
      </c>
      <c r="D2863">
        <v>0</v>
      </c>
      <c r="E2863">
        <v>0</v>
      </c>
      <c r="F2863">
        <v>0</v>
      </c>
      <c r="G2863">
        <v>0</v>
      </c>
      <c r="H2863" s="45">
        <v>6092.68</v>
      </c>
      <c r="I2863" t="s">
        <v>14365</v>
      </c>
      <c r="J2863" t="s">
        <v>200</v>
      </c>
      <c r="K2863">
        <v>0</v>
      </c>
      <c r="L2863" s="83">
        <v>43159</v>
      </c>
      <c r="M2863">
        <v>0</v>
      </c>
      <c r="N2863" t="s">
        <v>15645</v>
      </c>
      <c r="O2863" t="s">
        <v>15646</v>
      </c>
    </row>
    <row r="2864" spans="1:15" x14ac:dyDescent="0.2">
      <c r="A2864" t="s">
        <v>15647</v>
      </c>
      <c r="B2864" t="s">
        <v>5105</v>
      </c>
      <c r="C2864">
        <v>13.86</v>
      </c>
      <c r="D2864">
        <v>0</v>
      </c>
      <c r="E2864">
        <v>0</v>
      </c>
      <c r="F2864">
        <v>0</v>
      </c>
      <c r="G2864">
        <v>0</v>
      </c>
      <c r="H2864" s="45">
        <v>-14960</v>
      </c>
      <c r="I2864" t="s">
        <v>14365</v>
      </c>
      <c r="J2864" t="s">
        <v>169</v>
      </c>
      <c r="K2864">
        <v>0</v>
      </c>
      <c r="L2864" s="83">
        <v>43159</v>
      </c>
      <c r="M2864">
        <v>0</v>
      </c>
      <c r="N2864" t="s">
        <v>5195</v>
      </c>
      <c r="O2864" t="s">
        <v>5196</v>
      </c>
    </row>
    <row r="2865" spans="1:15" x14ac:dyDescent="0.2">
      <c r="A2865" t="s">
        <v>15648</v>
      </c>
      <c r="B2865" t="s">
        <v>13948</v>
      </c>
      <c r="C2865">
        <v>31.49</v>
      </c>
      <c r="D2865">
        <v>0</v>
      </c>
      <c r="E2865">
        <v>0</v>
      </c>
      <c r="F2865">
        <v>0</v>
      </c>
      <c r="G2865">
        <v>0</v>
      </c>
      <c r="H2865" s="45">
        <v>1824.08</v>
      </c>
      <c r="I2865" t="s">
        <v>14349</v>
      </c>
      <c r="J2865" t="s">
        <v>200</v>
      </c>
      <c r="K2865">
        <v>0</v>
      </c>
      <c r="L2865" s="83">
        <v>43159</v>
      </c>
      <c r="M2865">
        <v>0</v>
      </c>
      <c r="N2865">
        <v>531229870</v>
      </c>
      <c r="O2865" t="s">
        <v>13995</v>
      </c>
    </row>
    <row r="2866" spans="1:15" x14ac:dyDescent="0.2">
      <c r="A2866" t="s">
        <v>15649</v>
      </c>
      <c r="B2866" t="s">
        <v>2459</v>
      </c>
      <c r="C2866">
        <v>19.5</v>
      </c>
      <c r="D2866">
        <v>0</v>
      </c>
      <c r="E2866">
        <v>0</v>
      </c>
      <c r="F2866">
        <v>0</v>
      </c>
      <c r="G2866">
        <v>0</v>
      </c>
      <c r="H2866" s="45">
        <v>-2361.7199999999998</v>
      </c>
      <c r="I2866" t="s">
        <v>14349</v>
      </c>
      <c r="J2866" t="s">
        <v>169</v>
      </c>
      <c r="K2866">
        <v>0</v>
      </c>
      <c r="L2866" s="83">
        <v>43159</v>
      </c>
      <c r="M2866">
        <v>0</v>
      </c>
      <c r="N2866" t="s">
        <v>2542</v>
      </c>
      <c r="O2866">
        <v>2373722</v>
      </c>
    </row>
    <row r="2867" spans="1:15" x14ac:dyDescent="0.2">
      <c r="A2867" t="s">
        <v>15650</v>
      </c>
      <c r="B2867" t="s">
        <v>2308</v>
      </c>
      <c r="C2867">
        <v>52.28</v>
      </c>
      <c r="D2867">
        <v>0</v>
      </c>
      <c r="E2867">
        <v>0</v>
      </c>
      <c r="F2867">
        <v>0</v>
      </c>
      <c r="G2867">
        <v>0</v>
      </c>
      <c r="H2867">
        <v>-635.6</v>
      </c>
      <c r="I2867" t="s">
        <v>14349</v>
      </c>
      <c r="J2867" t="s">
        <v>200</v>
      </c>
      <c r="K2867">
        <v>0</v>
      </c>
      <c r="L2867" s="83">
        <v>43159</v>
      </c>
      <c r="M2867">
        <v>0</v>
      </c>
      <c r="N2867">
        <v>655664100</v>
      </c>
      <c r="O2867">
        <v>2641827</v>
      </c>
    </row>
    <row r="2868" spans="1:15" x14ac:dyDescent="0.2">
      <c r="A2868" t="s">
        <v>15651</v>
      </c>
      <c r="B2868" t="s">
        <v>2312</v>
      </c>
      <c r="C2868">
        <v>49.42</v>
      </c>
      <c r="D2868">
        <v>0</v>
      </c>
      <c r="E2868">
        <v>0</v>
      </c>
      <c r="F2868">
        <v>0</v>
      </c>
      <c r="G2868">
        <v>0</v>
      </c>
      <c r="H2868" s="45">
        <v>3201.85</v>
      </c>
      <c r="I2868" t="s">
        <v>14349</v>
      </c>
      <c r="J2868" t="s">
        <v>164</v>
      </c>
      <c r="K2868">
        <v>0</v>
      </c>
      <c r="L2868" s="83">
        <v>43159</v>
      </c>
      <c r="M2868">
        <v>0</v>
      </c>
      <c r="N2868" t="s">
        <v>2367</v>
      </c>
      <c r="O2868" t="s">
        <v>2368</v>
      </c>
    </row>
    <row r="2869" spans="1:15" x14ac:dyDescent="0.2">
      <c r="A2869" t="s">
        <v>15652</v>
      </c>
      <c r="B2869" t="s">
        <v>2816</v>
      </c>
      <c r="C2869">
        <v>62.26</v>
      </c>
      <c r="D2869">
        <v>0</v>
      </c>
      <c r="E2869">
        <v>0</v>
      </c>
      <c r="F2869">
        <v>0</v>
      </c>
      <c r="G2869">
        <v>0</v>
      </c>
      <c r="H2869" s="45">
        <v>-1689.36</v>
      </c>
      <c r="I2869" t="s">
        <v>14349</v>
      </c>
      <c r="J2869" t="s">
        <v>200</v>
      </c>
      <c r="K2869">
        <v>0</v>
      </c>
      <c r="L2869" s="83">
        <v>43159</v>
      </c>
      <c r="M2869">
        <v>0</v>
      </c>
      <c r="N2869">
        <v>500255104</v>
      </c>
      <c r="O2869">
        <v>2496113</v>
      </c>
    </row>
    <row r="2870" spans="1:15" x14ac:dyDescent="0.2">
      <c r="A2870" t="s">
        <v>15653</v>
      </c>
      <c r="B2870" t="s">
        <v>10093</v>
      </c>
      <c r="C2870">
        <v>19.010000000000002</v>
      </c>
      <c r="D2870">
        <v>0</v>
      </c>
      <c r="E2870">
        <v>0</v>
      </c>
      <c r="F2870">
        <v>0</v>
      </c>
      <c r="G2870">
        <v>0</v>
      </c>
      <c r="H2870" s="45">
        <v>9892.39</v>
      </c>
      <c r="I2870" t="s">
        <v>14365</v>
      </c>
      <c r="J2870" t="s">
        <v>200</v>
      </c>
      <c r="K2870">
        <v>0</v>
      </c>
      <c r="L2870" s="83">
        <v>43159</v>
      </c>
      <c r="M2870">
        <v>0</v>
      </c>
      <c r="N2870" t="s">
        <v>10134</v>
      </c>
      <c r="O2870" t="s">
        <v>10135</v>
      </c>
    </row>
    <row r="2871" spans="1:15" x14ac:dyDescent="0.2">
      <c r="A2871" t="s">
        <v>15654</v>
      </c>
      <c r="B2871" t="s">
        <v>2583</v>
      </c>
      <c r="C2871">
        <v>35.81</v>
      </c>
      <c r="D2871">
        <v>0</v>
      </c>
      <c r="E2871">
        <v>0</v>
      </c>
      <c r="F2871">
        <v>0</v>
      </c>
      <c r="G2871">
        <v>0</v>
      </c>
      <c r="H2871" s="45">
        <v>2532.9899999999998</v>
      </c>
      <c r="I2871" t="s">
        <v>14365</v>
      </c>
      <c r="J2871" t="s">
        <v>200</v>
      </c>
      <c r="K2871">
        <v>0</v>
      </c>
      <c r="L2871" s="83">
        <v>43159</v>
      </c>
      <c r="M2871">
        <v>0</v>
      </c>
      <c r="N2871" t="s">
        <v>2651</v>
      </c>
      <c r="O2871">
        <v>2345022</v>
      </c>
    </row>
    <row r="2872" spans="1:15" x14ac:dyDescent="0.2">
      <c r="A2872" t="s">
        <v>15655</v>
      </c>
      <c r="B2872" t="s">
        <v>3489</v>
      </c>
      <c r="C2872">
        <v>40.200000000000003</v>
      </c>
      <c r="D2872">
        <v>0</v>
      </c>
      <c r="E2872">
        <v>0</v>
      </c>
      <c r="F2872">
        <v>0</v>
      </c>
      <c r="G2872">
        <v>0</v>
      </c>
      <c r="H2872" s="45">
        <v>-3488.58</v>
      </c>
      <c r="I2872" t="s">
        <v>14349</v>
      </c>
      <c r="J2872" t="s">
        <v>164</v>
      </c>
      <c r="K2872">
        <v>0</v>
      </c>
      <c r="L2872" s="83">
        <v>43159</v>
      </c>
      <c r="M2872">
        <v>0</v>
      </c>
      <c r="N2872">
        <v>591520200</v>
      </c>
      <c r="O2872">
        <v>2583297</v>
      </c>
    </row>
    <row r="2873" spans="1:15" x14ac:dyDescent="0.2">
      <c r="A2873" t="s">
        <v>15656</v>
      </c>
      <c r="B2873" t="s">
        <v>3417</v>
      </c>
      <c r="C2873">
        <v>21.344999999999999</v>
      </c>
      <c r="D2873">
        <v>0</v>
      </c>
      <c r="E2873">
        <v>0</v>
      </c>
      <c r="F2873">
        <v>0</v>
      </c>
      <c r="G2873">
        <v>0</v>
      </c>
      <c r="H2873" s="45">
        <v>15211.15</v>
      </c>
      <c r="I2873" t="s">
        <v>14365</v>
      </c>
      <c r="J2873" t="s">
        <v>169</v>
      </c>
      <c r="K2873">
        <v>0</v>
      </c>
      <c r="L2873" s="83">
        <v>43159</v>
      </c>
      <c r="M2873">
        <v>0</v>
      </c>
      <c r="N2873">
        <v>556099109</v>
      </c>
      <c r="O2873" t="s">
        <v>3456</v>
      </c>
    </row>
    <row r="2874" spans="1:15" x14ac:dyDescent="0.2">
      <c r="A2874" t="s">
        <v>15657</v>
      </c>
      <c r="B2874" t="s">
        <v>6827</v>
      </c>
      <c r="C2874">
        <v>77.010000000000005</v>
      </c>
      <c r="D2874">
        <v>0</v>
      </c>
      <c r="E2874">
        <v>0</v>
      </c>
      <c r="F2874">
        <v>0</v>
      </c>
      <c r="G2874">
        <v>0</v>
      </c>
      <c r="H2874" s="45">
        <v>1985.86</v>
      </c>
      <c r="I2874" t="s">
        <v>14349</v>
      </c>
      <c r="J2874" t="s">
        <v>235</v>
      </c>
      <c r="K2874">
        <v>0</v>
      </c>
      <c r="L2874" s="83">
        <v>43159</v>
      </c>
      <c r="M2874">
        <v>0</v>
      </c>
      <c r="N2874" t="s">
        <v>6874</v>
      </c>
      <c r="O2874" t="s">
        <v>6875</v>
      </c>
    </row>
    <row r="2875" spans="1:15" x14ac:dyDescent="0.2">
      <c r="A2875" t="s">
        <v>15658</v>
      </c>
      <c r="B2875" t="s">
        <v>124</v>
      </c>
      <c r="C2875">
        <v>31.69</v>
      </c>
      <c r="D2875">
        <v>0</v>
      </c>
      <c r="E2875">
        <v>0</v>
      </c>
      <c r="F2875">
        <v>0</v>
      </c>
      <c r="G2875">
        <v>0</v>
      </c>
      <c r="H2875" s="45">
        <v>2088.98</v>
      </c>
      <c r="I2875" t="s">
        <v>14365</v>
      </c>
      <c r="J2875" t="s">
        <v>169</v>
      </c>
      <c r="K2875">
        <v>0</v>
      </c>
      <c r="L2875" s="83">
        <v>43159</v>
      </c>
      <c r="M2875">
        <v>0</v>
      </c>
      <c r="N2875" t="s">
        <v>177</v>
      </c>
      <c r="O2875" t="s">
        <v>797</v>
      </c>
    </row>
    <row r="2876" spans="1:15" x14ac:dyDescent="0.2">
      <c r="A2876" t="s">
        <v>15659</v>
      </c>
      <c r="B2876" t="s">
        <v>10384</v>
      </c>
      <c r="C2876">
        <v>33.299999999999997</v>
      </c>
      <c r="D2876">
        <v>0</v>
      </c>
      <c r="E2876">
        <v>0</v>
      </c>
      <c r="F2876">
        <v>0</v>
      </c>
      <c r="G2876">
        <v>0</v>
      </c>
      <c r="H2876" s="45">
        <v>-5081.87</v>
      </c>
      <c r="I2876" t="s">
        <v>14349</v>
      </c>
      <c r="J2876" t="s">
        <v>822</v>
      </c>
      <c r="K2876">
        <v>0</v>
      </c>
      <c r="L2876" s="83">
        <v>43159</v>
      </c>
      <c r="M2876">
        <v>0</v>
      </c>
      <c r="N2876">
        <v>629377508</v>
      </c>
      <c r="O2876">
        <v>2212922</v>
      </c>
    </row>
    <row r="2877" spans="1:15" x14ac:dyDescent="0.2">
      <c r="A2877" t="s">
        <v>15660</v>
      </c>
      <c r="B2877" t="s">
        <v>15661</v>
      </c>
      <c r="C2877">
        <v>16.100000000000001</v>
      </c>
      <c r="D2877">
        <v>0</v>
      </c>
      <c r="E2877">
        <v>0</v>
      </c>
      <c r="F2877">
        <v>0</v>
      </c>
      <c r="G2877">
        <v>0</v>
      </c>
      <c r="H2877" s="45">
        <v>-1822.83</v>
      </c>
      <c r="I2877" t="s">
        <v>14349</v>
      </c>
      <c r="J2877" t="s">
        <v>822</v>
      </c>
      <c r="K2877">
        <v>0</v>
      </c>
      <c r="L2877" s="83">
        <v>43159</v>
      </c>
      <c r="M2877">
        <v>0</v>
      </c>
      <c r="N2877" t="s">
        <v>15662</v>
      </c>
      <c r="O2877" t="s">
        <v>15663</v>
      </c>
    </row>
    <row r="2878" spans="1:15" x14ac:dyDescent="0.2">
      <c r="A2878" t="s">
        <v>15664</v>
      </c>
      <c r="B2878" t="s">
        <v>2831</v>
      </c>
      <c r="C2878">
        <v>25.14</v>
      </c>
      <c r="D2878">
        <v>0</v>
      </c>
      <c r="E2878">
        <v>0</v>
      </c>
      <c r="F2878">
        <v>0</v>
      </c>
      <c r="G2878">
        <v>0</v>
      </c>
      <c r="H2878" s="45">
        <v>21386.81</v>
      </c>
      <c r="I2878" t="s">
        <v>14349</v>
      </c>
      <c r="J2878" t="s">
        <v>169</v>
      </c>
      <c r="K2878">
        <v>0</v>
      </c>
      <c r="L2878" s="83">
        <v>43159</v>
      </c>
      <c r="M2878">
        <v>0</v>
      </c>
      <c r="N2878">
        <v>703395103</v>
      </c>
      <c r="O2878">
        <v>2672689</v>
      </c>
    </row>
    <row r="2879" spans="1:15" x14ac:dyDescent="0.2">
      <c r="A2879" t="s">
        <v>15665</v>
      </c>
      <c r="B2879" t="s">
        <v>5590</v>
      </c>
      <c r="C2879">
        <v>18.774999999999999</v>
      </c>
      <c r="D2879">
        <v>0</v>
      </c>
      <c r="E2879">
        <v>0</v>
      </c>
      <c r="F2879">
        <v>0</v>
      </c>
      <c r="G2879">
        <v>0</v>
      </c>
      <c r="H2879" s="45">
        <v>11377.12</v>
      </c>
      <c r="I2879" t="s">
        <v>14349</v>
      </c>
      <c r="J2879" t="s">
        <v>822</v>
      </c>
      <c r="K2879">
        <v>0</v>
      </c>
      <c r="L2879" s="83">
        <v>43159</v>
      </c>
      <c r="M2879">
        <v>0</v>
      </c>
      <c r="N2879" t="s">
        <v>5632</v>
      </c>
      <c r="O2879" t="s">
        <v>5633</v>
      </c>
    </row>
    <row r="2880" spans="1:15" x14ac:dyDescent="0.2">
      <c r="A2880" t="s">
        <v>15666</v>
      </c>
      <c r="B2880" t="s">
        <v>3165</v>
      </c>
      <c r="C2880">
        <v>57.21</v>
      </c>
      <c r="D2880">
        <v>0</v>
      </c>
      <c r="E2880">
        <v>0</v>
      </c>
      <c r="F2880">
        <v>0</v>
      </c>
      <c r="G2880">
        <v>0</v>
      </c>
      <c r="H2880" s="45">
        <v>2051.31</v>
      </c>
      <c r="I2880" t="s">
        <v>14349</v>
      </c>
      <c r="J2880" t="s">
        <v>235</v>
      </c>
      <c r="K2880">
        <v>0</v>
      </c>
      <c r="L2880" s="83">
        <v>43159</v>
      </c>
      <c r="M2880">
        <v>0</v>
      </c>
      <c r="N2880" t="s">
        <v>3321</v>
      </c>
      <c r="O2880" t="s">
        <v>3322</v>
      </c>
    </row>
    <row r="2881" spans="1:15" x14ac:dyDescent="0.2">
      <c r="A2881" t="s">
        <v>15667</v>
      </c>
      <c r="B2881" t="s">
        <v>3371</v>
      </c>
      <c r="C2881">
        <v>36.049999999999997</v>
      </c>
      <c r="D2881">
        <v>0</v>
      </c>
      <c r="E2881">
        <v>0</v>
      </c>
      <c r="F2881">
        <v>0</v>
      </c>
      <c r="G2881">
        <v>0</v>
      </c>
      <c r="H2881">
        <v>515.08000000000004</v>
      </c>
      <c r="I2881" t="s">
        <v>14365</v>
      </c>
      <c r="J2881" t="s">
        <v>822</v>
      </c>
      <c r="K2881">
        <v>0</v>
      </c>
      <c r="L2881" s="83">
        <v>43159</v>
      </c>
      <c r="M2881">
        <v>0</v>
      </c>
      <c r="N2881" t="s">
        <v>3393</v>
      </c>
      <c r="O2881">
        <v>2707826</v>
      </c>
    </row>
    <row r="2882" spans="1:15" x14ac:dyDescent="0.2">
      <c r="A2882" t="s">
        <v>15668</v>
      </c>
      <c r="B2882" t="s">
        <v>7104</v>
      </c>
      <c r="C2882">
        <v>22.02</v>
      </c>
      <c r="D2882">
        <v>0</v>
      </c>
      <c r="E2882">
        <v>0</v>
      </c>
      <c r="F2882">
        <v>0</v>
      </c>
      <c r="G2882">
        <v>0</v>
      </c>
      <c r="H2882" s="45">
        <v>6249.24</v>
      </c>
      <c r="I2882" t="s">
        <v>14349</v>
      </c>
      <c r="J2882" t="s">
        <v>164</v>
      </c>
      <c r="K2882">
        <v>0</v>
      </c>
      <c r="L2882" s="83">
        <v>43159</v>
      </c>
      <c r="M2882">
        <v>0</v>
      </c>
      <c r="N2882" t="s">
        <v>7185</v>
      </c>
      <c r="O2882">
        <v>2442547</v>
      </c>
    </row>
    <row r="2883" spans="1:15" x14ac:dyDescent="0.2">
      <c r="A2883" t="s">
        <v>15669</v>
      </c>
      <c r="B2883" t="s">
        <v>15600</v>
      </c>
      <c r="C2883">
        <v>79.465000000000003</v>
      </c>
      <c r="D2883">
        <v>0</v>
      </c>
      <c r="E2883">
        <v>0</v>
      </c>
      <c r="F2883">
        <v>0</v>
      </c>
      <c r="G2883">
        <v>0</v>
      </c>
      <c r="H2883">
        <v>-529.01</v>
      </c>
      <c r="I2883" t="s">
        <v>14349</v>
      </c>
      <c r="J2883" t="s">
        <v>182</v>
      </c>
      <c r="K2883">
        <v>0</v>
      </c>
      <c r="L2883" s="83">
        <v>43159</v>
      </c>
      <c r="M2883">
        <v>0</v>
      </c>
      <c r="N2883" t="s">
        <v>15670</v>
      </c>
      <c r="O2883" t="s">
        <v>15671</v>
      </c>
    </row>
    <row r="2884" spans="1:15" x14ac:dyDescent="0.2">
      <c r="A2884" t="s">
        <v>15672</v>
      </c>
      <c r="B2884" t="s">
        <v>2585</v>
      </c>
      <c r="C2884">
        <v>41.81</v>
      </c>
      <c r="D2884">
        <v>0</v>
      </c>
      <c r="E2884">
        <v>0</v>
      </c>
      <c r="F2884">
        <v>0</v>
      </c>
      <c r="G2884">
        <v>0</v>
      </c>
      <c r="H2884" s="45">
        <v>9227.0300000000007</v>
      </c>
      <c r="I2884" t="s">
        <v>14365</v>
      </c>
      <c r="J2884" t="s">
        <v>200</v>
      </c>
      <c r="K2884">
        <v>0</v>
      </c>
      <c r="L2884" s="83">
        <v>43159</v>
      </c>
      <c r="M2884">
        <v>0</v>
      </c>
      <c r="N2884">
        <v>698813102</v>
      </c>
      <c r="O2884">
        <v>2696117</v>
      </c>
    </row>
    <row r="2885" spans="1:15" x14ac:dyDescent="0.2">
      <c r="A2885" t="s">
        <v>15673</v>
      </c>
      <c r="B2885" t="s">
        <v>7103</v>
      </c>
      <c r="C2885">
        <v>23.67</v>
      </c>
      <c r="D2885">
        <v>0</v>
      </c>
      <c r="E2885">
        <v>0</v>
      </c>
      <c r="F2885">
        <v>0</v>
      </c>
      <c r="G2885">
        <v>0</v>
      </c>
      <c r="H2885">
        <v>398.92</v>
      </c>
      <c r="I2885" t="s">
        <v>14365</v>
      </c>
      <c r="J2885" t="s">
        <v>169</v>
      </c>
      <c r="K2885">
        <v>0</v>
      </c>
      <c r="L2885" s="83">
        <v>43159</v>
      </c>
      <c r="M2885">
        <v>0</v>
      </c>
      <c r="N2885">
        <v>761299106</v>
      </c>
      <c r="O2885" t="s">
        <v>7192</v>
      </c>
    </row>
    <row r="2886" spans="1:15" x14ac:dyDescent="0.2">
      <c r="A2886" t="s">
        <v>15674</v>
      </c>
      <c r="B2886" t="s">
        <v>2576</v>
      </c>
      <c r="C2886">
        <v>20.2</v>
      </c>
      <c r="D2886">
        <v>0</v>
      </c>
      <c r="E2886">
        <v>0</v>
      </c>
      <c r="F2886">
        <v>0</v>
      </c>
      <c r="G2886">
        <v>0</v>
      </c>
      <c r="H2886" s="45">
        <v>-2304.5300000000002</v>
      </c>
      <c r="I2886" t="s">
        <v>14365</v>
      </c>
      <c r="J2886" t="s">
        <v>200</v>
      </c>
      <c r="K2886">
        <v>0</v>
      </c>
      <c r="L2886" s="83">
        <v>43159</v>
      </c>
      <c r="M2886">
        <v>0</v>
      </c>
      <c r="N2886" t="s">
        <v>2659</v>
      </c>
      <c r="O2886">
        <v>2125246</v>
      </c>
    </row>
    <row r="2887" spans="1:15" x14ac:dyDescent="0.2">
      <c r="A2887" t="s">
        <v>15675</v>
      </c>
      <c r="B2887" t="s">
        <v>10522</v>
      </c>
      <c r="C2887">
        <v>17.2</v>
      </c>
      <c r="D2887">
        <v>0</v>
      </c>
      <c r="E2887">
        <v>0</v>
      </c>
      <c r="F2887">
        <v>0</v>
      </c>
      <c r="G2887">
        <v>0</v>
      </c>
      <c r="H2887" s="45">
        <v>-1707.33</v>
      </c>
      <c r="I2887" t="s">
        <v>14349</v>
      </c>
      <c r="J2887" t="s">
        <v>169</v>
      </c>
      <c r="K2887">
        <v>0</v>
      </c>
      <c r="L2887" s="83">
        <v>43159</v>
      </c>
      <c r="M2887">
        <v>0</v>
      </c>
      <c r="N2887" t="s">
        <v>10541</v>
      </c>
      <c r="O2887" t="s">
        <v>10542</v>
      </c>
    </row>
    <row r="2888" spans="1:15" x14ac:dyDescent="0.2">
      <c r="A2888" t="s">
        <v>15676</v>
      </c>
      <c r="B2888" t="s">
        <v>13458</v>
      </c>
      <c r="C2888">
        <v>15.05</v>
      </c>
      <c r="D2888">
        <v>0</v>
      </c>
      <c r="E2888">
        <v>0</v>
      </c>
      <c r="F2888">
        <v>0</v>
      </c>
      <c r="G2888">
        <v>0</v>
      </c>
      <c r="H2888" s="45">
        <v>11199.05</v>
      </c>
      <c r="I2888" t="s">
        <v>14349</v>
      </c>
      <c r="J2888" t="s">
        <v>190</v>
      </c>
      <c r="K2888">
        <v>0</v>
      </c>
      <c r="L2888" s="83">
        <v>43159</v>
      </c>
      <c r="M2888">
        <v>0</v>
      </c>
      <c r="N2888">
        <v>846819100</v>
      </c>
      <c r="O2888">
        <v>2832535</v>
      </c>
    </row>
    <row r="2889" spans="1:15" x14ac:dyDescent="0.2">
      <c r="A2889" t="s">
        <v>15677</v>
      </c>
      <c r="B2889" t="s">
        <v>11273</v>
      </c>
      <c r="C2889">
        <v>70.92</v>
      </c>
      <c r="D2889">
        <v>0</v>
      </c>
      <c r="E2889">
        <v>0</v>
      </c>
      <c r="F2889">
        <v>0</v>
      </c>
      <c r="G2889">
        <v>0</v>
      </c>
      <c r="H2889" s="45">
        <v>1504.14</v>
      </c>
      <c r="I2889" t="s">
        <v>14365</v>
      </c>
      <c r="J2889" t="s">
        <v>164</v>
      </c>
      <c r="K2889">
        <v>0</v>
      </c>
      <c r="L2889" s="83">
        <v>43159</v>
      </c>
      <c r="M2889">
        <v>0</v>
      </c>
      <c r="N2889">
        <v>852234103</v>
      </c>
      <c r="O2889" t="s">
        <v>11347</v>
      </c>
    </row>
    <row r="2890" spans="1:15" x14ac:dyDescent="0.2">
      <c r="A2890" t="s">
        <v>15678</v>
      </c>
      <c r="B2890" t="s">
        <v>3160</v>
      </c>
      <c r="C2890">
        <v>26.86</v>
      </c>
      <c r="D2890">
        <v>0</v>
      </c>
      <c r="E2890">
        <v>0</v>
      </c>
      <c r="F2890">
        <v>0</v>
      </c>
      <c r="G2890">
        <v>0</v>
      </c>
      <c r="H2890" s="45">
        <v>12476.88</v>
      </c>
      <c r="I2890" t="s">
        <v>14365</v>
      </c>
      <c r="J2890" t="s">
        <v>169</v>
      </c>
      <c r="K2890">
        <v>0</v>
      </c>
      <c r="L2890" s="83">
        <v>43159</v>
      </c>
      <c r="M2890">
        <v>0</v>
      </c>
      <c r="N2890">
        <v>881569107</v>
      </c>
      <c r="O2890" t="s">
        <v>3352</v>
      </c>
    </row>
    <row r="2891" spans="1:15" x14ac:dyDescent="0.2">
      <c r="A2891" t="s">
        <v>15679</v>
      </c>
      <c r="B2891" t="s">
        <v>5395</v>
      </c>
      <c r="C2891">
        <v>52.3</v>
      </c>
      <c r="D2891">
        <v>0</v>
      </c>
      <c r="E2891">
        <v>0</v>
      </c>
      <c r="F2891">
        <v>0</v>
      </c>
      <c r="G2891">
        <v>0</v>
      </c>
      <c r="H2891" s="45">
        <v>-3173.07</v>
      </c>
      <c r="I2891" t="s">
        <v>14349</v>
      </c>
      <c r="J2891" t="s">
        <v>188</v>
      </c>
      <c r="K2891">
        <v>0</v>
      </c>
      <c r="L2891" s="83">
        <v>43159</v>
      </c>
      <c r="M2891">
        <v>0</v>
      </c>
      <c r="N2891" t="s">
        <v>5537</v>
      </c>
      <c r="O2891" t="s">
        <v>5538</v>
      </c>
    </row>
    <row r="2892" spans="1:15" x14ac:dyDescent="0.2">
      <c r="A2892" t="s">
        <v>15680</v>
      </c>
      <c r="B2892" t="s">
        <v>3411</v>
      </c>
      <c r="C2892">
        <v>128.71</v>
      </c>
      <c r="D2892">
        <v>0</v>
      </c>
      <c r="E2892">
        <v>0</v>
      </c>
      <c r="F2892">
        <v>0</v>
      </c>
      <c r="G2892">
        <v>0</v>
      </c>
      <c r="H2892">
        <v>-212.19</v>
      </c>
      <c r="I2892" t="s">
        <v>14365</v>
      </c>
      <c r="J2892" t="s">
        <v>164</v>
      </c>
      <c r="K2892">
        <v>0</v>
      </c>
      <c r="L2892" s="83">
        <v>43159</v>
      </c>
      <c r="M2892">
        <v>0</v>
      </c>
      <c r="N2892" t="s">
        <v>3472</v>
      </c>
      <c r="O2892" t="s">
        <v>3473</v>
      </c>
    </row>
    <row r="2893" spans="1:15" x14ac:dyDescent="0.2">
      <c r="A2893" t="s">
        <v>15681</v>
      </c>
      <c r="B2893" t="s">
        <v>2864</v>
      </c>
      <c r="C2893">
        <v>26.8</v>
      </c>
      <c r="D2893">
        <v>0</v>
      </c>
      <c r="E2893">
        <v>0</v>
      </c>
      <c r="F2893">
        <v>0</v>
      </c>
      <c r="G2893">
        <v>0</v>
      </c>
      <c r="H2893" s="45">
        <v>3068.68</v>
      </c>
      <c r="I2893" t="s">
        <v>14365</v>
      </c>
      <c r="J2893" t="s">
        <v>169</v>
      </c>
      <c r="K2893">
        <v>0</v>
      </c>
      <c r="L2893" s="83">
        <v>43159</v>
      </c>
      <c r="M2893">
        <v>0</v>
      </c>
      <c r="N2893" t="s">
        <v>3030</v>
      </c>
      <c r="O2893" t="s">
        <v>3031</v>
      </c>
    </row>
    <row r="2894" spans="1:15" x14ac:dyDescent="0.2">
      <c r="A2894" t="s">
        <v>15682</v>
      </c>
      <c r="B2894" t="s">
        <v>8619</v>
      </c>
      <c r="C2894">
        <v>39.57</v>
      </c>
      <c r="D2894">
        <v>0</v>
      </c>
      <c r="E2894">
        <v>0</v>
      </c>
      <c r="F2894">
        <v>0</v>
      </c>
      <c r="G2894">
        <v>0</v>
      </c>
      <c r="H2894">
        <v>-572.96</v>
      </c>
      <c r="I2894" t="s">
        <v>14349</v>
      </c>
      <c r="J2894" t="s">
        <v>169</v>
      </c>
      <c r="K2894">
        <v>0</v>
      </c>
      <c r="L2894" s="83">
        <v>43159</v>
      </c>
      <c r="M2894">
        <v>0</v>
      </c>
      <c r="N2894" t="s">
        <v>8654</v>
      </c>
      <c r="O2894" t="s">
        <v>8655</v>
      </c>
    </row>
    <row r="2895" spans="1:15" x14ac:dyDescent="0.2">
      <c r="A2895" t="s">
        <v>15871</v>
      </c>
      <c r="B2895" t="s">
        <v>15871</v>
      </c>
      <c r="C2895">
        <v>5</v>
      </c>
      <c r="D2895">
        <v>0</v>
      </c>
      <c r="E2895">
        <v>0</v>
      </c>
      <c r="F2895">
        <v>0</v>
      </c>
      <c r="G2895">
        <v>0</v>
      </c>
      <c r="H2895" s="45">
        <v>-49680</v>
      </c>
      <c r="I2895" t="s">
        <v>210</v>
      </c>
      <c r="J2895" t="s">
        <v>200</v>
      </c>
      <c r="K2895">
        <v>0</v>
      </c>
      <c r="L2895" s="83">
        <v>43158</v>
      </c>
      <c r="M2895">
        <v>0</v>
      </c>
    </row>
    <row r="2896" spans="1:15" x14ac:dyDescent="0.2">
      <c r="A2896" t="s">
        <v>15549</v>
      </c>
      <c r="B2896" t="s">
        <v>15549</v>
      </c>
      <c r="C2896">
        <v>1</v>
      </c>
      <c r="D2896">
        <v>0</v>
      </c>
      <c r="E2896">
        <v>0</v>
      </c>
      <c r="F2896">
        <v>0</v>
      </c>
      <c r="G2896">
        <v>0</v>
      </c>
      <c r="H2896" s="45">
        <v>-80164.179999999993</v>
      </c>
      <c r="I2896" t="s">
        <v>210</v>
      </c>
      <c r="J2896" t="s">
        <v>235</v>
      </c>
      <c r="K2896">
        <v>0</v>
      </c>
      <c r="L2896" s="83">
        <v>43158</v>
      </c>
      <c r="M2896">
        <v>0</v>
      </c>
    </row>
    <row r="2897" spans="1:15" x14ac:dyDescent="0.2">
      <c r="A2897" t="s">
        <v>15550</v>
      </c>
      <c r="B2897" t="s">
        <v>15550</v>
      </c>
      <c r="C2897">
        <v>206.33</v>
      </c>
      <c r="D2897">
        <v>0</v>
      </c>
      <c r="E2897">
        <v>0</v>
      </c>
      <c r="F2897">
        <v>0</v>
      </c>
      <c r="G2897">
        <v>0</v>
      </c>
      <c r="H2897" s="45">
        <v>-8112</v>
      </c>
      <c r="I2897" t="s">
        <v>7560</v>
      </c>
      <c r="J2897" t="s">
        <v>713</v>
      </c>
      <c r="K2897">
        <v>0</v>
      </c>
      <c r="L2897" s="83">
        <v>43158</v>
      </c>
      <c r="M2897">
        <v>0</v>
      </c>
    </row>
    <row r="2898" spans="1:15" x14ac:dyDescent="0.2">
      <c r="A2898" t="s">
        <v>15551</v>
      </c>
      <c r="B2898" t="s">
        <v>3203</v>
      </c>
      <c r="C2898">
        <v>29.29</v>
      </c>
      <c r="D2898">
        <v>0</v>
      </c>
      <c r="E2898">
        <v>0</v>
      </c>
      <c r="F2898">
        <v>0</v>
      </c>
      <c r="G2898">
        <v>0</v>
      </c>
      <c r="H2898" s="45">
        <v>-2338.69</v>
      </c>
      <c r="I2898" t="s">
        <v>14365</v>
      </c>
      <c r="J2898" t="s">
        <v>164</v>
      </c>
      <c r="K2898">
        <v>0</v>
      </c>
      <c r="L2898" s="83">
        <v>43158</v>
      </c>
      <c r="M2898">
        <v>0</v>
      </c>
      <c r="N2898">
        <v>871237103</v>
      </c>
      <c r="O2898">
        <v>2860536</v>
      </c>
    </row>
    <row r="2899" spans="1:15" x14ac:dyDescent="0.2">
      <c r="A2899" t="s">
        <v>15552</v>
      </c>
      <c r="B2899" t="s">
        <v>5108</v>
      </c>
      <c r="C2899">
        <v>24.45</v>
      </c>
      <c r="D2899">
        <v>0</v>
      </c>
      <c r="E2899">
        <v>0</v>
      </c>
      <c r="F2899">
        <v>0</v>
      </c>
      <c r="G2899">
        <v>0</v>
      </c>
      <c r="H2899" s="45">
        <v>2490.69</v>
      </c>
      <c r="I2899" t="s">
        <v>14365</v>
      </c>
      <c r="J2899" t="s">
        <v>182</v>
      </c>
      <c r="K2899">
        <v>0</v>
      </c>
      <c r="L2899" s="83">
        <v>43158</v>
      </c>
      <c r="M2899">
        <v>0</v>
      </c>
      <c r="N2899" t="s">
        <v>5242</v>
      </c>
      <c r="O2899" t="s">
        <v>5243</v>
      </c>
    </row>
    <row r="2900" spans="1:15" x14ac:dyDescent="0.2">
      <c r="A2900" t="s">
        <v>15553</v>
      </c>
      <c r="B2900" t="s">
        <v>11527</v>
      </c>
      <c r="C2900">
        <v>43.15</v>
      </c>
      <c r="D2900">
        <v>0</v>
      </c>
      <c r="E2900">
        <v>0</v>
      </c>
      <c r="F2900">
        <v>0</v>
      </c>
      <c r="G2900">
        <v>0</v>
      </c>
      <c r="H2900" s="45">
        <v>5568.37</v>
      </c>
      <c r="I2900" t="s">
        <v>14365</v>
      </c>
      <c r="J2900" t="s">
        <v>190</v>
      </c>
      <c r="K2900">
        <v>0</v>
      </c>
      <c r="L2900" s="83">
        <v>43158</v>
      </c>
      <c r="M2900">
        <v>0</v>
      </c>
      <c r="N2900" t="s">
        <v>11578</v>
      </c>
      <c r="O2900" t="s">
        <v>11579</v>
      </c>
    </row>
    <row r="2901" spans="1:15" x14ac:dyDescent="0.2">
      <c r="A2901" t="s">
        <v>15554</v>
      </c>
      <c r="B2901" t="s">
        <v>1797</v>
      </c>
      <c r="C2901">
        <v>49.95</v>
      </c>
      <c r="D2901">
        <v>0</v>
      </c>
      <c r="E2901">
        <v>0</v>
      </c>
      <c r="F2901">
        <v>0</v>
      </c>
      <c r="G2901">
        <v>0</v>
      </c>
      <c r="H2901" s="45">
        <v>-1714.77</v>
      </c>
      <c r="I2901" t="s">
        <v>14365</v>
      </c>
      <c r="J2901" t="s">
        <v>169</v>
      </c>
      <c r="K2901">
        <v>0</v>
      </c>
      <c r="L2901" s="83">
        <v>43158</v>
      </c>
      <c r="M2901">
        <v>0</v>
      </c>
      <c r="N2901">
        <v>670704105</v>
      </c>
      <c r="O2901" t="s">
        <v>1930</v>
      </c>
    </row>
    <row r="2902" spans="1:15" x14ac:dyDescent="0.2">
      <c r="A2902" t="s">
        <v>15555</v>
      </c>
      <c r="B2902" t="s">
        <v>12267</v>
      </c>
      <c r="C2902">
        <v>17.899999999999999</v>
      </c>
      <c r="D2902">
        <v>0</v>
      </c>
      <c r="E2902">
        <v>0</v>
      </c>
      <c r="F2902">
        <v>0</v>
      </c>
      <c r="G2902">
        <v>0</v>
      </c>
      <c r="H2902" s="45">
        <v>1511.64</v>
      </c>
      <c r="I2902" t="s">
        <v>14365</v>
      </c>
      <c r="J2902" t="s">
        <v>169</v>
      </c>
      <c r="K2902">
        <v>0</v>
      </c>
      <c r="L2902" s="83">
        <v>43158</v>
      </c>
      <c r="M2902">
        <v>0</v>
      </c>
      <c r="N2902">
        <v>516544103</v>
      </c>
      <c r="O2902" t="s">
        <v>12302</v>
      </c>
    </row>
    <row r="2903" spans="1:15" x14ac:dyDescent="0.2">
      <c r="A2903" t="s">
        <v>15556</v>
      </c>
      <c r="B2903" t="s">
        <v>7969</v>
      </c>
      <c r="C2903">
        <v>53.32</v>
      </c>
      <c r="D2903">
        <v>0</v>
      </c>
      <c r="E2903">
        <v>0</v>
      </c>
      <c r="F2903">
        <v>0</v>
      </c>
      <c r="G2903">
        <v>0</v>
      </c>
      <c r="H2903" s="45">
        <v>-6351.63</v>
      </c>
      <c r="I2903" t="s">
        <v>14365</v>
      </c>
      <c r="J2903" t="s">
        <v>182</v>
      </c>
      <c r="K2903">
        <v>0</v>
      </c>
      <c r="L2903" s="83">
        <v>43158</v>
      </c>
      <c r="M2903">
        <v>0</v>
      </c>
      <c r="N2903" t="s">
        <v>12361</v>
      </c>
      <c r="O2903" t="s">
        <v>12362</v>
      </c>
    </row>
    <row r="2904" spans="1:15" x14ac:dyDescent="0.2">
      <c r="A2904" t="s">
        <v>15557</v>
      </c>
      <c r="B2904" t="s">
        <v>9976</v>
      </c>
      <c r="C2904">
        <v>35.79</v>
      </c>
      <c r="D2904">
        <v>0</v>
      </c>
      <c r="E2904">
        <v>0</v>
      </c>
      <c r="F2904">
        <v>0</v>
      </c>
      <c r="G2904">
        <v>0</v>
      </c>
      <c r="H2904" s="45">
        <v>17512.38</v>
      </c>
      <c r="I2904" t="s">
        <v>14365</v>
      </c>
      <c r="J2904" t="s">
        <v>182</v>
      </c>
      <c r="K2904">
        <v>0</v>
      </c>
      <c r="L2904" s="83">
        <v>43158</v>
      </c>
      <c r="M2904">
        <v>0</v>
      </c>
      <c r="N2904" t="s">
        <v>9993</v>
      </c>
      <c r="O2904" t="s">
        <v>9994</v>
      </c>
    </row>
    <row r="2905" spans="1:15" x14ac:dyDescent="0.2">
      <c r="A2905" t="s">
        <v>15558</v>
      </c>
      <c r="B2905" t="s">
        <v>11533</v>
      </c>
      <c r="C2905">
        <v>18.515000000000001</v>
      </c>
      <c r="D2905">
        <v>0</v>
      </c>
      <c r="E2905">
        <v>0</v>
      </c>
      <c r="F2905">
        <v>0</v>
      </c>
      <c r="G2905">
        <v>0</v>
      </c>
      <c r="H2905">
        <v>754.04</v>
      </c>
      <c r="I2905" t="s">
        <v>14365</v>
      </c>
      <c r="J2905" t="s">
        <v>182</v>
      </c>
      <c r="K2905">
        <v>0</v>
      </c>
      <c r="L2905" s="83">
        <v>43158</v>
      </c>
      <c r="M2905">
        <v>0</v>
      </c>
      <c r="N2905" t="s">
        <v>11550</v>
      </c>
      <c r="O2905" t="s">
        <v>11551</v>
      </c>
    </row>
    <row r="2906" spans="1:15" x14ac:dyDescent="0.2">
      <c r="A2906" t="s">
        <v>15559</v>
      </c>
      <c r="B2906" t="s">
        <v>15400</v>
      </c>
      <c r="C2906">
        <v>16.96</v>
      </c>
      <c r="D2906">
        <v>0</v>
      </c>
      <c r="E2906">
        <v>0</v>
      </c>
      <c r="F2906">
        <v>0</v>
      </c>
      <c r="G2906">
        <v>0</v>
      </c>
      <c r="H2906" s="45">
        <v>-13061.3</v>
      </c>
      <c r="I2906" t="s">
        <v>14365</v>
      </c>
      <c r="J2906" t="s">
        <v>182</v>
      </c>
      <c r="K2906">
        <v>0</v>
      </c>
      <c r="L2906" s="83">
        <v>43158</v>
      </c>
      <c r="M2906">
        <v>0</v>
      </c>
      <c r="N2906" t="s">
        <v>15439</v>
      </c>
      <c r="O2906" t="s">
        <v>15440</v>
      </c>
    </row>
    <row r="2907" spans="1:15" x14ac:dyDescent="0.2">
      <c r="A2907" t="s">
        <v>15560</v>
      </c>
      <c r="B2907" t="s">
        <v>2226</v>
      </c>
      <c r="C2907">
        <v>88.31</v>
      </c>
      <c r="D2907">
        <v>0</v>
      </c>
      <c r="E2907">
        <v>0</v>
      </c>
      <c r="F2907">
        <v>0</v>
      </c>
      <c r="G2907">
        <v>0</v>
      </c>
      <c r="H2907" s="45">
        <v>-10070.9</v>
      </c>
      <c r="I2907" t="s">
        <v>14349</v>
      </c>
      <c r="J2907" t="s">
        <v>164</v>
      </c>
      <c r="K2907">
        <v>0</v>
      </c>
      <c r="L2907" s="83">
        <v>43158</v>
      </c>
      <c r="M2907">
        <v>0</v>
      </c>
      <c r="N2907">
        <v>32654105</v>
      </c>
      <c r="O2907">
        <v>2032067</v>
      </c>
    </row>
    <row r="2908" spans="1:15" x14ac:dyDescent="0.2">
      <c r="A2908" t="s">
        <v>15561</v>
      </c>
      <c r="B2908" t="s">
        <v>2868</v>
      </c>
      <c r="C2908">
        <v>22.16</v>
      </c>
      <c r="D2908">
        <v>0</v>
      </c>
      <c r="E2908">
        <v>0</v>
      </c>
      <c r="F2908">
        <v>0</v>
      </c>
      <c r="G2908">
        <v>0</v>
      </c>
      <c r="H2908" s="45">
        <v>-6103.51</v>
      </c>
      <c r="I2908" t="s">
        <v>14365</v>
      </c>
      <c r="J2908" t="s">
        <v>169</v>
      </c>
      <c r="K2908">
        <v>0</v>
      </c>
      <c r="L2908" s="83">
        <v>43158</v>
      </c>
      <c r="M2908">
        <v>0</v>
      </c>
      <c r="N2908" t="s">
        <v>2913</v>
      </c>
      <c r="O2908" t="s">
        <v>2914</v>
      </c>
    </row>
    <row r="2909" spans="1:15" x14ac:dyDescent="0.2">
      <c r="A2909" t="s">
        <v>15562</v>
      </c>
      <c r="B2909" t="s">
        <v>2219</v>
      </c>
      <c r="C2909">
        <v>45.01</v>
      </c>
      <c r="D2909">
        <v>0</v>
      </c>
      <c r="E2909">
        <v>0</v>
      </c>
      <c r="F2909">
        <v>0</v>
      </c>
      <c r="G2909">
        <v>0</v>
      </c>
      <c r="H2909" s="45">
        <v>2689.84</v>
      </c>
      <c r="I2909" t="s">
        <v>14365</v>
      </c>
      <c r="J2909" t="s">
        <v>190</v>
      </c>
      <c r="K2909">
        <v>0</v>
      </c>
      <c r="L2909" s="83">
        <v>43158</v>
      </c>
      <c r="M2909">
        <v>0</v>
      </c>
      <c r="N2909">
        <v>46433108</v>
      </c>
      <c r="O2909">
        <v>2060518</v>
      </c>
    </row>
    <row r="2910" spans="1:15" x14ac:dyDescent="0.2">
      <c r="A2910" t="s">
        <v>15563</v>
      </c>
      <c r="B2910" t="s">
        <v>2710</v>
      </c>
      <c r="C2910">
        <v>69.55</v>
      </c>
      <c r="D2910">
        <v>0</v>
      </c>
      <c r="E2910">
        <v>0</v>
      </c>
      <c r="F2910">
        <v>0</v>
      </c>
      <c r="G2910">
        <v>0</v>
      </c>
      <c r="H2910">
        <v>-343.33</v>
      </c>
      <c r="I2910" t="s">
        <v>14365</v>
      </c>
      <c r="J2910" t="s">
        <v>190</v>
      </c>
      <c r="K2910">
        <v>0</v>
      </c>
      <c r="L2910" s="83">
        <v>43158</v>
      </c>
      <c r="M2910">
        <v>0</v>
      </c>
      <c r="N2910" t="s">
        <v>2733</v>
      </c>
      <c r="O2910" t="s">
        <v>2734</v>
      </c>
    </row>
    <row r="2911" spans="1:15" x14ac:dyDescent="0.2">
      <c r="A2911" t="s">
        <v>15564</v>
      </c>
      <c r="B2911" t="s">
        <v>4957</v>
      </c>
      <c r="C2911">
        <v>51.24</v>
      </c>
      <c r="D2911">
        <v>0</v>
      </c>
      <c r="E2911">
        <v>0</v>
      </c>
      <c r="F2911">
        <v>0</v>
      </c>
      <c r="G2911">
        <v>0</v>
      </c>
      <c r="H2911" s="45">
        <v>-6599.66</v>
      </c>
      <c r="I2911" t="s">
        <v>14365</v>
      </c>
      <c r="J2911" t="s">
        <v>822</v>
      </c>
      <c r="K2911">
        <v>0</v>
      </c>
      <c r="L2911" s="83">
        <v>43158</v>
      </c>
      <c r="M2911">
        <v>0</v>
      </c>
      <c r="N2911">
        <v>29899101</v>
      </c>
      <c r="O2911">
        <v>2267171</v>
      </c>
    </row>
    <row r="2912" spans="1:15" x14ac:dyDescent="0.2">
      <c r="A2912" t="s">
        <v>15565</v>
      </c>
      <c r="B2912" t="s">
        <v>9647</v>
      </c>
      <c r="C2912">
        <v>29.7</v>
      </c>
      <c r="D2912">
        <v>0</v>
      </c>
      <c r="E2912">
        <v>0</v>
      </c>
      <c r="F2912">
        <v>0</v>
      </c>
      <c r="G2912">
        <v>0</v>
      </c>
      <c r="H2912">
        <v>-245.65</v>
      </c>
      <c r="I2912" t="s">
        <v>14365</v>
      </c>
      <c r="J2912" t="s">
        <v>190</v>
      </c>
      <c r="K2912">
        <v>0</v>
      </c>
      <c r="L2912" s="83">
        <v>43158</v>
      </c>
      <c r="M2912">
        <v>0</v>
      </c>
      <c r="N2912">
        <v>369300108</v>
      </c>
      <c r="O2912">
        <v>2369851</v>
      </c>
    </row>
    <row r="2913" spans="1:15" x14ac:dyDescent="0.2">
      <c r="A2913" t="s">
        <v>15566</v>
      </c>
      <c r="B2913" t="s">
        <v>11352</v>
      </c>
      <c r="C2913">
        <v>16.89</v>
      </c>
      <c r="D2913">
        <v>0</v>
      </c>
      <c r="E2913">
        <v>0</v>
      </c>
      <c r="F2913">
        <v>0</v>
      </c>
      <c r="G2913">
        <v>0</v>
      </c>
      <c r="H2913" s="45">
        <v>3113.49</v>
      </c>
      <c r="I2913" t="s">
        <v>14349</v>
      </c>
      <c r="J2913" t="s">
        <v>190</v>
      </c>
      <c r="K2913">
        <v>0</v>
      </c>
      <c r="L2913" s="83">
        <v>43158</v>
      </c>
      <c r="M2913">
        <v>0</v>
      </c>
      <c r="N2913" t="s">
        <v>11407</v>
      </c>
      <c r="O2913" t="s">
        <v>11408</v>
      </c>
    </row>
    <row r="2914" spans="1:15" x14ac:dyDescent="0.2">
      <c r="A2914" t="s">
        <v>15567</v>
      </c>
      <c r="B2914" t="s">
        <v>3187</v>
      </c>
      <c r="C2914">
        <v>94.69</v>
      </c>
      <c r="D2914">
        <v>0</v>
      </c>
      <c r="E2914">
        <v>0</v>
      </c>
      <c r="F2914">
        <v>0</v>
      </c>
      <c r="G2914">
        <v>0</v>
      </c>
      <c r="H2914" s="45">
        <v>-7468.13</v>
      </c>
      <c r="I2914" t="s">
        <v>14349</v>
      </c>
      <c r="J2914" t="s">
        <v>169</v>
      </c>
      <c r="K2914">
        <v>0</v>
      </c>
      <c r="L2914" s="83">
        <v>43158</v>
      </c>
      <c r="M2914">
        <v>0</v>
      </c>
      <c r="N2914" t="s">
        <v>177</v>
      </c>
      <c r="O2914" t="s">
        <v>12350</v>
      </c>
    </row>
    <row r="2915" spans="1:15" x14ac:dyDescent="0.2">
      <c r="A2915" t="s">
        <v>15568</v>
      </c>
      <c r="B2915" t="s">
        <v>2388</v>
      </c>
      <c r="C2915">
        <v>44.17</v>
      </c>
      <c r="D2915">
        <v>0</v>
      </c>
      <c r="E2915">
        <v>0</v>
      </c>
      <c r="F2915">
        <v>0</v>
      </c>
      <c r="G2915">
        <v>0</v>
      </c>
      <c r="H2915" s="45">
        <v>-10420.26</v>
      </c>
      <c r="I2915" t="s">
        <v>14349</v>
      </c>
      <c r="J2915" t="s">
        <v>190</v>
      </c>
      <c r="K2915">
        <v>0</v>
      </c>
      <c r="L2915" s="83">
        <v>43158</v>
      </c>
      <c r="M2915">
        <v>0</v>
      </c>
      <c r="N2915" t="s">
        <v>2434</v>
      </c>
      <c r="O2915">
        <v>2496384</v>
      </c>
    </row>
    <row r="2916" spans="1:15" x14ac:dyDescent="0.2">
      <c r="A2916" t="s">
        <v>15569</v>
      </c>
      <c r="B2916" t="s">
        <v>2700</v>
      </c>
      <c r="C2916">
        <v>45.82</v>
      </c>
      <c r="D2916">
        <v>0</v>
      </c>
      <c r="E2916">
        <v>0</v>
      </c>
      <c r="F2916">
        <v>0</v>
      </c>
      <c r="G2916">
        <v>0</v>
      </c>
      <c r="H2916">
        <v>-646.04</v>
      </c>
      <c r="I2916" t="s">
        <v>14365</v>
      </c>
      <c r="J2916" t="s">
        <v>164</v>
      </c>
      <c r="K2916">
        <v>0</v>
      </c>
      <c r="L2916" s="83">
        <v>43158</v>
      </c>
      <c r="M2916">
        <v>0</v>
      </c>
      <c r="N2916" t="s">
        <v>2736</v>
      </c>
      <c r="O2916" t="s">
        <v>2737</v>
      </c>
    </row>
    <row r="2917" spans="1:15" x14ac:dyDescent="0.2">
      <c r="A2917" t="s">
        <v>15570</v>
      </c>
      <c r="B2917" t="s">
        <v>3195</v>
      </c>
      <c r="C2917">
        <v>36.880000000000003</v>
      </c>
      <c r="D2917">
        <v>0</v>
      </c>
      <c r="E2917">
        <v>0</v>
      </c>
      <c r="F2917">
        <v>0</v>
      </c>
      <c r="G2917">
        <v>0</v>
      </c>
      <c r="H2917" s="45">
        <v>-1948.35</v>
      </c>
      <c r="I2917" t="s">
        <v>14365</v>
      </c>
      <c r="J2917" t="s">
        <v>169</v>
      </c>
      <c r="K2917">
        <v>0</v>
      </c>
      <c r="L2917" s="83">
        <v>43158</v>
      </c>
      <c r="M2917">
        <v>0</v>
      </c>
      <c r="N2917">
        <v>189464100</v>
      </c>
      <c r="O2917" t="s">
        <v>3266</v>
      </c>
    </row>
    <row r="2918" spans="1:15" x14ac:dyDescent="0.2">
      <c r="A2918" t="s">
        <v>15571</v>
      </c>
      <c r="B2918" t="s">
        <v>2698</v>
      </c>
      <c r="C2918">
        <v>119.43</v>
      </c>
      <c r="D2918">
        <v>0</v>
      </c>
      <c r="E2918">
        <v>0</v>
      </c>
      <c r="F2918">
        <v>0</v>
      </c>
      <c r="G2918">
        <v>0</v>
      </c>
      <c r="H2918" s="45">
        <v>3945.9</v>
      </c>
      <c r="I2918" t="s">
        <v>14349</v>
      </c>
      <c r="J2918" t="s">
        <v>164</v>
      </c>
      <c r="K2918">
        <v>0</v>
      </c>
      <c r="L2918" s="83">
        <v>43158</v>
      </c>
      <c r="M2918">
        <v>0</v>
      </c>
      <c r="N2918" t="s">
        <v>2745</v>
      </c>
      <c r="O2918">
        <v>2310525</v>
      </c>
    </row>
    <row r="2919" spans="1:15" x14ac:dyDescent="0.2">
      <c r="A2919" t="s">
        <v>15572</v>
      </c>
      <c r="B2919" t="s">
        <v>2571</v>
      </c>
      <c r="C2919">
        <v>75.02</v>
      </c>
      <c r="D2919">
        <v>0</v>
      </c>
      <c r="E2919">
        <v>0</v>
      </c>
      <c r="F2919">
        <v>0</v>
      </c>
      <c r="G2919">
        <v>0</v>
      </c>
      <c r="H2919" s="45">
        <v>-10052.040000000001</v>
      </c>
      <c r="I2919" t="s">
        <v>14349</v>
      </c>
      <c r="J2919" t="s">
        <v>190</v>
      </c>
      <c r="K2919">
        <v>0</v>
      </c>
      <c r="L2919" s="83">
        <v>43158</v>
      </c>
      <c r="M2919">
        <v>0</v>
      </c>
      <c r="N2919">
        <v>267475101</v>
      </c>
      <c r="O2919">
        <v>2289841</v>
      </c>
    </row>
    <row r="2920" spans="1:15" x14ac:dyDescent="0.2">
      <c r="A2920" t="s">
        <v>15573</v>
      </c>
      <c r="B2920" t="s">
        <v>12144</v>
      </c>
      <c r="C2920">
        <v>22.67</v>
      </c>
      <c r="D2920">
        <v>0</v>
      </c>
      <c r="E2920">
        <v>0</v>
      </c>
      <c r="F2920">
        <v>0</v>
      </c>
      <c r="G2920">
        <v>0</v>
      </c>
      <c r="H2920" s="45">
        <v>2165.41</v>
      </c>
      <c r="I2920" t="s">
        <v>14349</v>
      </c>
      <c r="J2920" t="s">
        <v>188</v>
      </c>
      <c r="K2920">
        <v>0</v>
      </c>
      <c r="L2920" s="83">
        <v>43158</v>
      </c>
      <c r="M2920">
        <v>0</v>
      </c>
      <c r="N2920">
        <v>315405100</v>
      </c>
      <c r="O2920">
        <v>2335001</v>
      </c>
    </row>
    <row r="2921" spans="1:15" x14ac:dyDescent="0.2">
      <c r="A2921" t="s">
        <v>15574</v>
      </c>
      <c r="B2921" t="s">
        <v>15548</v>
      </c>
      <c r="C2921">
        <v>26.17</v>
      </c>
      <c r="D2921">
        <v>0</v>
      </c>
      <c r="E2921">
        <v>0</v>
      </c>
      <c r="F2921">
        <v>0</v>
      </c>
      <c r="G2921">
        <v>0</v>
      </c>
      <c r="H2921" s="45">
        <v>14946.46</v>
      </c>
      <c r="I2921" t="s">
        <v>14349</v>
      </c>
      <c r="J2921" t="s">
        <v>190</v>
      </c>
      <c r="K2921">
        <v>0</v>
      </c>
      <c r="L2921" s="83">
        <v>43158</v>
      </c>
      <c r="M2921">
        <v>0</v>
      </c>
      <c r="N2921">
        <v>313855108</v>
      </c>
      <c r="O2921">
        <v>2333986</v>
      </c>
    </row>
    <row r="2922" spans="1:15" x14ac:dyDescent="0.2">
      <c r="A2922" t="s">
        <v>15575</v>
      </c>
      <c r="B2922" t="s">
        <v>3552</v>
      </c>
      <c r="C2922">
        <v>57.3</v>
      </c>
      <c r="D2922">
        <v>0</v>
      </c>
      <c r="E2922">
        <v>0</v>
      </c>
      <c r="F2922">
        <v>0</v>
      </c>
      <c r="G2922">
        <v>0</v>
      </c>
      <c r="H2922" s="45">
        <v>20518.73</v>
      </c>
      <c r="I2922" t="s">
        <v>14349</v>
      </c>
      <c r="J2922" t="s">
        <v>188</v>
      </c>
      <c r="K2922">
        <v>0</v>
      </c>
      <c r="L2922" s="83">
        <v>43158</v>
      </c>
      <c r="M2922">
        <v>0</v>
      </c>
      <c r="N2922">
        <v>397624107</v>
      </c>
      <c r="O2922">
        <v>2388016</v>
      </c>
    </row>
    <row r="2923" spans="1:15" x14ac:dyDescent="0.2">
      <c r="A2923" t="s">
        <v>15576</v>
      </c>
      <c r="B2923" t="s">
        <v>6832</v>
      </c>
      <c r="C2923">
        <v>32.729999999999997</v>
      </c>
      <c r="D2923">
        <v>0</v>
      </c>
      <c r="E2923">
        <v>0</v>
      </c>
      <c r="F2923">
        <v>0</v>
      </c>
      <c r="G2923">
        <v>0</v>
      </c>
      <c r="H2923" s="45">
        <v>9691.2999999999993</v>
      </c>
      <c r="I2923" t="s">
        <v>14349</v>
      </c>
      <c r="J2923" t="s">
        <v>169</v>
      </c>
      <c r="K2923">
        <v>0</v>
      </c>
      <c r="L2923" s="83">
        <v>43158</v>
      </c>
      <c r="M2923">
        <v>0</v>
      </c>
      <c r="N2923">
        <v>377322102</v>
      </c>
      <c r="O2923" t="s">
        <v>6864</v>
      </c>
    </row>
    <row r="2924" spans="1:15" x14ac:dyDescent="0.2">
      <c r="A2924" t="s">
        <v>15577</v>
      </c>
      <c r="B2924" t="s">
        <v>15547</v>
      </c>
      <c r="C2924">
        <v>19.68</v>
      </c>
      <c r="D2924">
        <v>0</v>
      </c>
      <c r="E2924">
        <v>0</v>
      </c>
      <c r="F2924">
        <v>0</v>
      </c>
      <c r="G2924">
        <v>0</v>
      </c>
      <c r="H2924" s="45">
        <v>2753.76</v>
      </c>
      <c r="I2924" t="s">
        <v>14349</v>
      </c>
      <c r="J2924" t="s">
        <v>182</v>
      </c>
      <c r="K2924">
        <v>0</v>
      </c>
      <c r="L2924" s="83">
        <v>43158</v>
      </c>
      <c r="M2924">
        <v>0</v>
      </c>
      <c r="N2924" t="s">
        <v>177</v>
      </c>
      <c r="O2924" t="s">
        <v>15578</v>
      </c>
    </row>
    <row r="2925" spans="1:15" x14ac:dyDescent="0.2">
      <c r="A2925" t="s">
        <v>15579</v>
      </c>
      <c r="B2925" t="s">
        <v>3409</v>
      </c>
      <c r="C2925">
        <v>130.76499999999999</v>
      </c>
      <c r="D2925">
        <v>0</v>
      </c>
      <c r="E2925">
        <v>0</v>
      </c>
      <c r="F2925">
        <v>0</v>
      </c>
      <c r="G2925">
        <v>0</v>
      </c>
      <c r="H2925" s="45">
        <v>1113.8699999999999</v>
      </c>
      <c r="I2925" t="s">
        <v>14365</v>
      </c>
      <c r="J2925" t="s">
        <v>8017</v>
      </c>
      <c r="K2925">
        <v>0</v>
      </c>
      <c r="L2925" s="83">
        <v>43158</v>
      </c>
      <c r="M2925">
        <v>0</v>
      </c>
      <c r="N2925" t="s">
        <v>3440</v>
      </c>
      <c r="O2925" t="s">
        <v>3441</v>
      </c>
    </row>
    <row r="2926" spans="1:15" x14ac:dyDescent="0.2">
      <c r="A2926" t="s">
        <v>15580</v>
      </c>
      <c r="B2926" t="s">
        <v>10334</v>
      </c>
      <c r="C2926">
        <v>43.05</v>
      </c>
      <c r="D2926">
        <v>0</v>
      </c>
      <c r="E2926">
        <v>0</v>
      </c>
      <c r="F2926">
        <v>0</v>
      </c>
      <c r="G2926">
        <v>0</v>
      </c>
      <c r="H2926" s="45">
        <v>-9427.7199999999993</v>
      </c>
      <c r="I2926" t="s">
        <v>14349</v>
      </c>
      <c r="J2926" t="s">
        <v>186</v>
      </c>
      <c r="K2926">
        <v>0</v>
      </c>
      <c r="L2926" s="83">
        <v>43158</v>
      </c>
      <c r="M2926">
        <v>0</v>
      </c>
      <c r="N2926" t="s">
        <v>10363</v>
      </c>
      <c r="O2926" t="s">
        <v>10364</v>
      </c>
    </row>
    <row r="2927" spans="1:15" x14ac:dyDescent="0.2">
      <c r="A2927" t="s">
        <v>15581</v>
      </c>
      <c r="B2927" t="s">
        <v>11482</v>
      </c>
      <c r="C2927">
        <v>50.94</v>
      </c>
      <c r="D2927">
        <v>0</v>
      </c>
      <c r="E2927">
        <v>0</v>
      </c>
      <c r="F2927">
        <v>0</v>
      </c>
      <c r="G2927">
        <v>0</v>
      </c>
      <c r="H2927">
        <v>333.44</v>
      </c>
      <c r="I2927" t="s">
        <v>14349</v>
      </c>
      <c r="J2927" t="s">
        <v>190</v>
      </c>
      <c r="K2927">
        <v>0</v>
      </c>
      <c r="L2927" s="83">
        <v>43158</v>
      </c>
      <c r="M2927">
        <v>0</v>
      </c>
      <c r="N2927" t="s">
        <v>11501</v>
      </c>
      <c r="O2927" t="s">
        <v>11502</v>
      </c>
    </row>
    <row r="2928" spans="1:15" x14ac:dyDescent="0.2">
      <c r="A2928" t="s">
        <v>15582</v>
      </c>
      <c r="B2928" t="s">
        <v>13631</v>
      </c>
      <c r="C2928">
        <v>17.600000000000001</v>
      </c>
      <c r="D2928">
        <v>0</v>
      </c>
      <c r="E2928">
        <v>0</v>
      </c>
      <c r="F2928">
        <v>0</v>
      </c>
      <c r="G2928">
        <v>0</v>
      </c>
      <c r="H2928" s="45">
        <v>-3358.24</v>
      </c>
      <c r="I2928" t="s">
        <v>14365</v>
      </c>
      <c r="J2928" t="s">
        <v>186</v>
      </c>
      <c r="K2928">
        <v>0</v>
      </c>
      <c r="L2928" s="83">
        <v>43158</v>
      </c>
      <c r="M2928">
        <v>0</v>
      </c>
      <c r="N2928" t="s">
        <v>13669</v>
      </c>
      <c r="O2928" t="s">
        <v>13670</v>
      </c>
    </row>
    <row r="2929" spans="1:15" x14ac:dyDescent="0.2">
      <c r="A2929" t="s">
        <v>15583</v>
      </c>
      <c r="B2929" t="s">
        <v>3399</v>
      </c>
      <c r="C2929">
        <v>50.65</v>
      </c>
      <c r="D2929">
        <v>0</v>
      </c>
      <c r="E2929">
        <v>0</v>
      </c>
      <c r="F2929">
        <v>0</v>
      </c>
      <c r="G2929">
        <v>0</v>
      </c>
      <c r="H2929" s="45">
        <v>-36722.46</v>
      </c>
      <c r="I2929" t="s">
        <v>14349</v>
      </c>
      <c r="J2929" t="s">
        <v>200</v>
      </c>
      <c r="K2929">
        <v>0</v>
      </c>
      <c r="L2929" s="83">
        <v>43158</v>
      </c>
      <c r="M2929">
        <v>0</v>
      </c>
      <c r="N2929" t="s">
        <v>3443</v>
      </c>
      <c r="O2929" t="s">
        <v>3444</v>
      </c>
    </row>
    <row r="2930" spans="1:15" x14ac:dyDescent="0.2">
      <c r="A2930" t="s">
        <v>15584</v>
      </c>
      <c r="B2930" t="s">
        <v>8732</v>
      </c>
      <c r="C2930">
        <v>33.520000000000003</v>
      </c>
      <c r="D2930">
        <v>0</v>
      </c>
      <c r="E2930">
        <v>0</v>
      </c>
      <c r="F2930">
        <v>0</v>
      </c>
      <c r="G2930">
        <v>0</v>
      </c>
      <c r="H2930" s="45">
        <v>12830.76</v>
      </c>
      <c r="I2930" t="s">
        <v>14349</v>
      </c>
      <c r="J2930" t="s">
        <v>200</v>
      </c>
      <c r="K2930">
        <v>0</v>
      </c>
      <c r="L2930" s="83">
        <v>43158</v>
      </c>
      <c r="M2930">
        <v>0</v>
      </c>
      <c r="N2930" t="s">
        <v>8753</v>
      </c>
      <c r="O2930" t="s">
        <v>8754</v>
      </c>
    </row>
    <row r="2931" spans="1:15" x14ac:dyDescent="0.2">
      <c r="A2931" t="s">
        <v>15585</v>
      </c>
      <c r="B2931" t="s">
        <v>2395</v>
      </c>
      <c r="C2931">
        <v>63.024999999999999</v>
      </c>
      <c r="D2931">
        <v>0</v>
      </c>
      <c r="E2931">
        <v>0</v>
      </c>
      <c r="F2931">
        <v>0</v>
      </c>
      <c r="G2931">
        <v>0</v>
      </c>
      <c r="H2931" s="45">
        <v>7594.18</v>
      </c>
      <c r="I2931" t="s">
        <v>14349</v>
      </c>
      <c r="J2931" t="s">
        <v>164</v>
      </c>
      <c r="K2931">
        <v>0</v>
      </c>
      <c r="L2931" s="83">
        <v>43158</v>
      </c>
      <c r="M2931">
        <v>0</v>
      </c>
      <c r="N2931">
        <v>465741106</v>
      </c>
      <c r="O2931">
        <v>2471949</v>
      </c>
    </row>
    <row r="2932" spans="1:15" x14ac:dyDescent="0.2">
      <c r="A2932" t="s">
        <v>15586</v>
      </c>
      <c r="B2932" t="s">
        <v>2696</v>
      </c>
      <c r="C2932">
        <v>35.22</v>
      </c>
      <c r="D2932">
        <v>0</v>
      </c>
      <c r="E2932">
        <v>0</v>
      </c>
      <c r="F2932">
        <v>0</v>
      </c>
      <c r="G2932">
        <v>0</v>
      </c>
      <c r="H2932" s="45">
        <v>19859.03</v>
      </c>
      <c r="I2932" t="s">
        <v>14349</v>
      </c>
      <c r="J2932" t="s">
        <v>200</v>
      </c>
      <c r="K2932">
        <v>0</v>
      </c>
      <c r="L2932" s="83">
        <v>43158</v>
      </c>
      <c r="M2932">
        <v>0</v>
      </c>
      <c r="N2932">
        <v>501797104</v>
      </c>
      <c r="O2932" t="s">
        <v>2769</v>
      </c>
    </row>
    <row r="2933" spans="1:15" x14ac:dyDescent="0.2">
      <c r="A2933" t="s">
        <v>15587</v>
      </c>
      <c r="B2933" t="s">
        <v>10335</v>
      </c>
      <c r="C2933">
        <v>121.6</v>
      </c>
      <c r="D2933">
        <v>0</v>
      </c>
      <c r="E2933">
        <v>0</v>
      </c>
      <c r="F2933">
        <v>0</v>
      </c>
      <c r="G2933">
        <v>0</v>
      </c>
      <c r="H2933" s="45">
        <v>1502.69</v>
      </c>
      <c r="I2933" t="s">
        <v>14349</v>
      </c>
      <c r="J2933" t="s">
        <v>169</v>
      </c>
      <c r="K2933">
        <v>0</v>
      </c>
      <c r="L2933" s="83">
        <v>43158</v>
      </c>
      <c r="M2933">
        <v>0</v>
      </c>
      <c r="N2933" t="s">
        <v>177</v>
      </c>
      <c r="O2933" t="s">
        <v>10369</v>
      </c>
    </row>
    <row r="2934" spans="1:15" x14ac:dyDescent="0.2">
      <c r="A2934" t="s">
        <v>15588</v>
      </c>
      <c r="B2934" t="s">
        <v>3052</v>
      </c>
      <c r="C2934">
        <v>96.49</v>
      </c>
      <c r="D2934">
        <v>0</v>
      </c>
      <c r="E2934">
        <v>0</v>
      </c>
      <c r="F2934">
        <v>0</v>
      </c>
      <c r="G2934">
        <v>0</v>
      </c>
      <c r="H2934" s="45">
        <v>-6226.18</v>
      </c>
      <c r="I2934" t="s">
        <v>14349</v>
      </c>
      <c r="J2934" t="s">
        <v>200</v>
      </c>
      <c r="K2934">
        <v>0</v>
      </c>
      <c r="L2934" s="83">
        <v>43158</v>
      </c>
      <c r="M2934">
        <v>0</v>
      </c>
      <c r="N2934">
        <v>548661107</v>
      </c>
      <c r="O2934">
        <v>2536763</v>
      </c>
    </row>
    <row r="2935" spans="1:15" x14ac:dyDescent="0.2">
      <c r="A2935" t="s">
        <v>15589</v>
      </c>
      <c r="B2935" t="s">
        <v>2468</v>
      </c>
      <c r="C2935">
        <v>55.4</v>
      </c>
      <c r="D2935">
        <v>0</v>
      </c>
      <c r="E2935">
        <v>0</v>
      </c>
      <c r="F2935">
        <v>0</v>
      </c>
      <c r="G2935">
        <v>0</v>
      </c>
      <c r="H2935" s="45">
        <v>-5663.97</v>
      </c>
      <c r="I2935" t="s">
        <v>14349</v>
      </c>
      <c r="J2935" t="s">
        <v>169</v>
      </c>
      <c r="K2935">
        <v>0</v>
      </c>
      <c r="L2935" s="83">
        <v>43158</v>
      </c>
      <c r="M2935">
        <v>0</v>
      </c>
      <c r="N2935">
        <v>589889104</v>
      </c>
      <c r="O2935">
        <v>2580555</v>
      </c>
    </row>
    <row r="2936" spans="1:15" x14ac:dyDescent="0.2">
      <c r="A2936" t="s">
        <v>15590</v>
      </c>
      <c r="B2936" t="s">
        <v>12417</v>
      </c>
      <c r="C2936">
        <v>66.5</v>
      </c>
      <c r="D2936">
        <v>0</v>
      </c>
      <c r="E2936">
        <v>0</v>
      </c>
      <c r="F2936">
        <v>0</v>
      </c>
      <c r="G2936">
        <v>0</v>
      </c>
      <c r="H2936" s="45">
        <v>3205.07</v>
      </c>
      <c r="I2936" t="s">
        <v>14349</v>
      </c>
      <c r="J2936" t="s">
        <v>164</v>
      </c>
      <c r="K2936">
        <v>0</v>
      </c>
      <c r="L2936" s="83">
        <v>43158</v>
      </c>
      <c r="M2936">
        <v>0</v>
      </c>
      <c r="N2936" t="s">
        <v>12488</v>
      </c>
      <c r="O2936" t="s">
        <v>12489</v>
      </c>
    </row>
    <row r="2937" spans="1:15" x14ac:dyDescent="0.2">
      <c r="A2937" t="s">
        <v>15591</v>
      </c>
      <c r="B2937" t="s">
        <v>3177</v>
      </c>
      <c r="C2937">
        <v>40</v>
      </c>
      <c r="D2937">
        <v>0</v>
      </c>
      <c r="E2937">
        <v>0</v>
      </c>
      <c r="F2937">
        <v>0</v>
      </c>
      <c r="G2937">
        <v>0</v>
      </c>
      <c r="H2937" s="45">
        <v>6089.71</v>
      </c>
      <c r="I2937" t="s">
        <v>14365</v>
      </c>
      <c r="J2937" t="s">
        <v>200</v>
      </c>
      <c r="K2937">
        <v>0</v>
      </c>
      <c r="L2937" s="83">
        <v>43158</v>
      </c>
      <c r="M2937">
        <v>0</v>
      </c>
      <c r="N2937" t="s">
        <v>3319</v>
      </c>
      <c r="O2937">
        <v>2620398</v>
      </c>
    </row>
    <row r="2938" spans="1:15" x14ac:dyDescent="0.2">
      <c r="A2938" t="s">
        <v>15592</v>
      </c>
      <c r="B2938" t="s">
        <v>2458</v>
      </c>
      <c r="C2938">
        <v>56.51</v>
      </c>
      <c r="D2938">
        <v>0</v>
      </c>
      <c r="E2938">
        <v>0</v>
      </c>
      <c r="F2938">
        <v>0</v>
      </c>
      <c r="G2938">
        <v>0</v>
      </c>
      <c r="H2938" s="45">
        <v>1435.55</v>
      </c>
      <c r="I2938" t="s">
        <v>14365</v>
      </c>
      <c r="J2938" t="s">
        <v>182</v>
      </c>
      <c r="K2938">
        <v>0</v>
      </c>
      <c r="L2938" s="83">
        <v>43158</v>
      </c>
      <c r="M2938">
        <v>0</v>
      </c>
      <c r="N2938">
        <v>682680103</v>
      </c>
      <c r="O2938">
        <v>2130109</v>
      </c>
    </row>
    <row r="2939" spans="1:15" x14ac:dyDescent="0.2">
      <c r="A2939" t="s">
        <v>15593</v>
      </c>
      <c r="B2939" t="s">
        <v>4954</v>
      </c>
      <c r="C2939">
        <v>27.774999999999999</v>
      </c>
      <c r="D2939">
        <v>0</v>
      </c>
      <c r="E2939">
        <v>0</v>
      </c>
      <c r="F2939">
        <v>0</v>
      </c>
      <c r="G2939">
        <v>0</v>
      </c>
      <c r="H2939" s="45">
        <v>7249.55</v>
      </c>
      <c r="I2939" t="s">
        <v>14349</v>
      </c>
      <c r="J2939" t="s">
        <v>200</v>
      </c>
      <c r="K2939">
        <v>0</v>
      </c>
      <c r="L2939" s="83">
        <v>43158</v>
      </c>
      <c r="M2939">
        <v>0</v>
      </c>
      <c r="N2939">
        <v>829226109</v>
      </c>
      <c r="O2939">
        <v>2799351</v>
      </c>
    </row>
    <row r="2940" spans="1:15" x14ac:dyDescent="0.2">
      <c r="A2940" t="s">
        <v>15594</v>
      </c>
      <c r="B2940" t="s">
        <v>10856</v>
      </c>
      <c r="C2940">
        <v>34.85</v>
      </c>
      <c r="D2940">
        <v>0</v>
      </c>
      <c r="E2940">
        <v>0</v>
      </c>
      <c r="F2940">
        <v>0</v>
      </c>
      <c r="G2940">
        <v>0</v>
      </c>
      <c r="H2940" s="45">
        <v>15203.13</v>
      </c>
      <c r="I2940" t="s">
        <v>14349</v>
      </c>
      <c r="J2940" t="s">
        <v>200</v>
      </c>
      <c r="K2940">
        <v>0</v>
      </c>
      <c r="L2940" s="83">
        <v>43158</v>
      </c>
      <c r="M2940">
        <v>0</v>
      </c>
      <c r="N2940" t="s">
        <v>10920</v>
      </c>
      <c r="O2940">
        <v>2919290</v>
      </c>
    </row>
    <row r="2941" spans="1:15" x14ac:dyDescent="0.2">
      <c r="A2941" t="s">
        <v>15595</v>
      </c>
      <c r="B2941" t="s">
        <v>6748</v>
      </c>
      <c r="C2941">
        <v>33.96</v>
      </c>
      <c r="D2941">
        <v>0</v>
      </c>
      <c r="E2941">
        <v>0</v>
      </c>
      <c r="F2941">
        <v>0</v>
      </c>
      <c r="G2941">
        <v>0</v>
      </c>
      <c r="H2941" s="45">
        <v>2826.8</v>
      </c>
      <c r="I2941" t="s">
        <v>14349</v>
      </c>
      <c r="J2941" t="s">
        <v>200</v>
      </c>
      <c r="K2941">
        <v>0</v>
      </c>
      <c r="L2941" s="83">
        <v>43158</v>
      </c>
      <c r="M2941">
        <v>0</v>
      </c>
      <c r="N2941" t="s">
        <v>6813</v>
      </c>
      <c r="O2941">
        <v>2111977</v>
      </c>
    </row>
    <row r="2942" spans="1:15" x14ac:dyDescent="0.2">
      <c r="A2942" t="s">
        <v>15596</v>
      </c>
      <c r="B2942" t="s">
        <v>3550</v>
      </c>
      <c r="C2942">
        <v>22.44</v>
      </c>
      <c r="D2942">
        <v>0</v>
      </c>
      <c r="E2942">
        <v>0</v>
      </c>
      <c r="F2942">
        <v>0</v>
      </c>
      <c r="G2942">
        <v>0</v>
      </c>
      <c r="H2942" s="45">
        <v>-19837.7</v>
      </c>
      <c r="I2942" t="s">
        <v>14349</v>
      </c>
      <c r="J2942" t="s">
        <v>164</v>
      </c>
      <c r="K2942">
        <v>0</v>
      </c>
      <c r="L2942" s="83">
        <v>43158</v>
      </c>
      <c r="M2942">
        <v>0</v>
      </c>
      <c r="N2942" t="s">
        <v>177</v>
      </c>
      <c r="O2942" t="s">
        <v>3580</v>
      </c>
    </row>
    <row r="2943" spans="1:15" x14ac:dyDescent="0.2">
      <c r="A2943" t="s">
        <v>15597</v>
      </c>
      <c r="B2943" t="s">
        <v>8617</v>
      </c>
      <c r="C2943">
        <v>26.905000000000001</v>
      </c>
      <c r="D2943">
        <v>0</v>
      </c>
      <c r="E2943">
        <v>0</v>
      </c>
      <c r="F2943">
        <v>0</v>
      </c>
      <c r="G2943">
        <v>0</v>
      </c>
      <c r="H2943" s="45">
        <v>9117.93</v>
      </c>
      <c r="I2943" t="s">
        <v>14349</v>
      </c>
      <c r="J2943" t="s">
        <v>190</v>
      </c>
      <c r="K2943">
        <v>0</v>
      </c>
      <c r="L2943" s="83">
        <v>43158</v>
      </c>
      <c r="M2943">
        <v>0</v>
      </c>
      <c r="N2943" t="s">
        <v>8650</v>
      </c>
      <c r="O2943" t="s">
        <v>8651</v>
      </c>
    </row>
    <row r="2944" spans="1:15" x14ac:dyDescent="0.2">
      <c r="A2944" t="s">
        <v>15598</v>
      </c>
      <c r="B2944" t="s">
        <v>3206</v>
      </c>
      <c r="C2944">
        <v>20.25</v>
      </c>
      <c r="D2944">
        <v>0</v>
      </c>
      <c r="E2944">
        <v>0</v>
      </c>
      <c r="F2944">
        <v>0</v>
      </c>
      <c r="G2944">
        <v>0</v>
      </c>
      <c r="H2944" s="45">
        <v>44492.01</v>
      </c>
      <c r="I2944" t="s">
        <v>14349</v>
      </c>
      <c r="J2944" t="s">
        <v>169</v>
      </c>
      <c r="K2944">
        <v>0</v>
      </c>
      <c r="L2944" s="83">
        <v>43158</v>
      </c>
      <c r="M2944">
        <v>0</v>
      </c>
      <c r="N2944" t="s">
        <v>3357</v>
      </c>
      <c r="O2944" t="s">
        <v>3358</v>
      </c>
    </row>
    <row r="2945" spans="1:15" x14ac:dyDescent="0.2">
      <c r="A2945" t="s">
        <v>15599</v>
      </c>
      <c r="B2945" t="s">
        <v>11530</v>
      </c>
      <c r="C2945">
        <v>21.16</v>
      </c>
      <c r="D2945">
        <v>0</v>
      </c>
      <c r="E2945">
        <v>0</v>
      </c>
      <c r="F2945">
        <v>0</v>
      </c>
      <c r="G2945">
        <v>0</v>
      </c>
      <c r="H2945" s="45">
        <v>-11091.4</v>
      </c>
      <c r="I2945" t="s">
        <v>14365</v>
      </c>
      <c r="J2945" t="s">
        <v>190</v>
      </c>
      <c r="K2945">
        <v>0</v>
      </c>
      <c r="L2945" s="83">
        <v>43158</v>
      </c>
      <c r="M2945">
        <v>0</v>
      </c>
      <c r="N2945">
        <v>949090104</v>
      </c>
      <c r="O2945" t="s">
        <v>11589</v>
      </c>
    </row>
    <row r="2946" spans="1:15" x14ac:dyDescent="0.2">
      <c r="A2946" t="s">
        <v>15479</v>
      </c>
      <c r="B2946" t="s">
        <v>2599</v>
      </c>
      <c r="C2946">
        <v>43.104999999999997</v>
      </c>
      <c r="D2946">
        <v>0</v>
      </c>
      <c r="E2946">
        <v>0</v>
      </c>
      <c r="F2946">
        <v>0</v>
      </c>
      <c r="G2946">
        <v>0</v>
      </c>
      <c r="H2946" s="45">
        <v>6070.14</v>
      </c>
      <c r="I2946" t="s">
        <v>14365</v>
      </c>
      <c r="J2946" t="s">
        <v>448</v>
      </c>
      <c r="K2946">
        <v>0</v>
      </c>
      <c r="L2946" s="83">
        <v>43157</v>
      </c>
      <c r="M2946">
        <v>0</v>
      </c>
      <c r="N2946">
        <v>911684108</v>
      </c>
      <c r="O2946">
        <v>2918996</v>
      </c>
    </row>
    <row r="2947" spans="1:15" x14ac:dyDescent="0.2">
      <c r="A2947" t="s">
        <v>15480</v>
      </c>
      <c r="B2947" t="s">
        <v>2235</v>
      </c>
      <c r="C2947">
        <v>64.650000000000006</v>
      </c>
      <c r="D2947">
        <v>0</v>
      </c>
      <c r="E2947">
        <v>0</v>
      </c>
      <c r="F2947">
        <v>0</v>
      </c>
      <c r="G2947">
        <v>0</v>
      </c>
      <c r="H2947" s="45">
        <v>-4388.6499999999996</v>
      </c>
      <c r="I2947" t="s">
        <v>14365</v>
      </c>
      <c r="J2947" t="s">
        <v>169</v>
      </c>
      <c r="K2947">
        <v>0</v>
      </c>
      <c r="L2947" s="83">
        <v>43157</v>
      </c>
      <c r="M2947">
        <v>0</v>
      </c>
      <c r="N2947" t="s">
        <v>2272</v>
      </c>
      <c r="O2947">
        <v>2413037</v>
      </c>
    </row>
    <row r="2948" spans="1:15" x14ac:dyDescent="0.2">
      <c r="A2948" t="s">
        <v>15481</v>
      </c>
      <c r="B2948" t="s">
        <v>4846</v>
      </c>
      <c r="C2948">
        <v>20</v>
      </c>
      <c r="D2948">
        <v>0</v>
      </c>
      <c r="E2948">
        <v>0</v>
      </c>
      <c r="F2948">
        <v>0</v>
      </c>
      <c r="G2948">
        <v>0</v>
      </c>
      <c r="H2948" s="45">
        <v>2659.35</v>
      </c>
      <c r="I2948" t="s">
        <v>14365</v>
      </c>
      <c r="J2948" t="s">
        <v>190</v>
      </c>
      <c r="K2948">
        <v>0</v>
      </c>
      <c r="L2948" s="83">
        <v>43157</v>
      </c>
      <c r="M2948">
        <v>0</v>
      </c>
      <c r="N2948" t="s">
        <v>4895</v>
      </c>
      <c r="O2948" t="s">
        <v>4896</v>
      </c>
    </row>
    <row r="2949" spans="1:15" x14ac:dyDescent="0.2">
      <c r="A2949" t="s">
        <v>15482</v>
      </c>
      <c r="B2949" t="s">
        <v>5270</v>
      </c>
      <c r="C2949">
        <v>29.98</v>
      </c>
      <c r="D2949">
        <v>0</v>
      </c>
      <c r="E2949">
        <v>0</v>
      </c>
      <c r="F2949">
        <v>0</v>
      </c>
      <c r="G2949">
        <v>0</v>
      </c>
      <c r="H2949" s="45">
        <v>-1567.86</v>
      </c>
      <c r="I2949" t="s">
        <v>14365</v>
      </c>
      <c r="J2949" t="s">
        <v>169</v>
      </c>
      <c r="K2949">
        <v>0</v>
      </c>
      <c r="L2949" s="83">
        <v>43157</v>
      </c>
      <c r="M2949">
        <v>0</v>
      </c>
      <c r="N2949" t="s">
        <v>5353</v>
      </c>
      <c r="O2949">
        <v>2418043</v>
      </c>
    </row>
    <row r="2950" spans="1:15" x14ac:dyDescent="0.2">
      <c r="A2950" t="s">
        <v>15483</v>
      </c>
      <c r="B2950" t="s">
        <v>4512</v>
      </c>
      <c r="C2950">
        <v>23.29</v>
      </c>
      <c r="D2950">
        <v>0</v>
      </c>
      <c r="E2950">
        <v>0</v>
      </c>
      <c r="F2950">
        <v>0</v>
      </c>
      <c r="G2950">
        <v>0</v>
      </c>
      <c r="H2950">
        <v>-896.99</v>
      </c>
      <c r="I2950" t="s">
        <v>14365</v>
      </c>
      <c r="J2950" t="s">
        <v>182</v>
      </c>
      <c r="K2950">
        <v>0</v>
      </c>
      <c r="L2950" s="83">
        <v>43157</v>
      </c>
      <c r="M2950">
        <v>0</v>
      </c>
      <c r="N2950">
        <v>127097103</v>
      </c>
      <c r="O2950">
        <v>2162340</v>
      </c>
    </row>
    <row r="2951" spans="1:15" x14ac:dyDescent="0.2">
      <c r="A2951" t="s">
        <v>15484</v>
      </c>
      <c r="B2951" t="s">
        <v>13826</v>
      </c>
      <c r="C2951">
        <v>34.56</v>
      </c>
      <c r="D2951">
        <v>0</v>
      </c>
      <c r="E2951">
        <v>0</v>
      </c>
      <c r="F2951">
        <v>0</v>
      </c>
      <c r="G2951">
        <v>0</v>
      </c>
      <c r="H2951" s="45">
        <v>7227.07</v>
      </c>
      <c r="I2951" t="s">
        <v>14365</v>
      </c>
      <c r="J2951" t="s">
        <v>188</v>
      </c>
      <c r="K2951">
        <v>0</v>
      </c>
      <c r="L2951" s="83">
        <v>43157</v>
      </c>
      <c r="M2951">
        <v>0</v>
      </c>
      <c r="N2951" t="s">
        <v>13852</v>
      </c>
      <c r="O2951" t="s">
        <v>13853</v>
      </c>
    </row>
    <row r="2952" spans="1:15" x14ac:dyDescent="0.2">
      <c r="A2952" t="s">
        <v>15485</v>
      </c>
      <c r="B2952" t="s">
        <v>3173</v>
      </c>
      <c r="C2952">
        <v>33.6</v>
      </c>
      <c r="D2952">
        <v>0</v>
      </c>
      <c r="E2952">
        <v>0</v>
      </c>
      <c r="F2952">
        <v>0</v>
      </c>
      <c r="G2952">
        <v>0</v>
      </c>
      <c r="H2952" s="45">
        <v>-2968.11</v>
      </c>
      <c r="I2952" t="s">
        <v>14349</v>
      </c>
      <c r="J2952" t="s">
        <v>190</v>
      </c>
      <c r="K2952">
        <v>0</v>
      </c>
      <c r="L2952" s="83">
        <v>43157</v>
      </c>
      <c r="M2952">
        <v>0</v>
      </c>
      <c r="N2952">
        <v>360206</v>
      </c>
      <c r="O2952">
        <v>2268130</v>
      </c>
    </row>
    <row r="2953" spans="1:15" x14ac:dyDescent="0.2">
      <c r="A2953" t="s">
        <v>15486</v>
      </c>
      <c r="B2953" t="s">
        <v>11483</v>
      </c>
      <c r="C2953">
        <v>62.66</v>
      </c>
      <c r="D2953">
        <v>0</v>
      </c>
      <c r="E2953">
        <v>0</v>
      </c>
      <c r="F2953">
        <v>0</v>
      </c>
      <c r="G2953">
        <v>0</v>
      </c>
      <c r="H2953" s="45">
        <v>11695.88</v>
      </c>
      <c r="I2953" t="s">
        <v>14349</v>
      </c>
      <c r="J2953" t="s">
        <v>190</v>
      </c>
      <c r="K2953">
        <v>0</v>
      </c>
      <c r="L2953" s="83">
        <v>43157</v>
      </c>
      <c r="M2953">
        <v>0</v>
      </c>
      <c r="N2953" t="s">
        <v>11491</v>
      </c>
      <c r="O2953" t="s">
        <v>11492</v>
      </c>
    </row>
    <row r="2954" spans="1:15" x14ac:dyDescent="0.2">
      <c r="A2954" t="s">
        <v>15487</v>
      </c>
      <c r="B2954" t="s">
        <v>5644</v>
      </c>
      <c r="C2954">
        <v>98.77</v>
      </c>
      <c r="D2954">
        <v>0</v>
      </c>
      <c r="E2954">
        <v>0</v>
      </c>
      <c r="F2954">
        <v>0</v>
      </c>
      <c r="G2954">
        <v>0</v>
      </c>
      <c r="H2954" s="45">
        <v>5796.25</v>
      </c>
      <c r="I2954" t="s">
        <v>14349</v>
      </c>
      <c r="J2954" t="s">
        <v>188</v>
      </c>
      <c r="K2954">
        <v>0</v>
      </c>
      <c r="L2954" s="83">
        <v>43157</v>
      </c>
      <c r="M2954">
        <v>0</v>
      </c>
      <c r="N2954">
        <v>12653101</v>
      </c>
      <c r="O2954">
        <v>2046853</v>
      </c>
    </row>
    <row r="2955" spans="1:15" x14ac:dyDescent="0.2">
      <c r="A2955" t="s">
        <v>15488</v>
      </c>
      <c r="B2955" t="s">
        <v>7326</v>
      </c>
      <c r="C2955">
        <v>48.24</v>
      </c>
      <c r="D2955">
        <v>0</v>
      </c>
      <c r="E2955">
        <v>0</v>
      </c>
      <c r="F2955">
        <v>0</v>
      </c>
      <c r="G2955">
        <v>0</v>
      </c>
      <c r="H2955" s="45">
        <v>-10997.82</v>
      </c>
      <c r="I2955" t="s">
        <v>14349</v>
      </c>
      <c r="J2955" t="s">
        <v>164</v>
      </c>
      <c r="K2955">
        <v>0</v>
      </c>
      <c r="L2955" s="83">
        <v>43157</v>
      </c>
      <c r="M2955">
        <v>0</v>
      </c>
      <c r="N2955">
        <v>11642105</v>
      </c>
      <c r="O2955" t="s">
        <v>7334</v>
      </c>
    </row>
    <row r="2956" spans="1:15" x14ac:dyDescent="0.2">
      <c r="A2956" t="s">
        <v>15489</v>
      </c>
      <c r="B2956" t="s">
        <v>2231</v>
      </c>
      <c r="C2956">
        <v>25.2</v>
      </c>
      <c r="D2956">
        <v>0</v>
      </c>
      <c r="E2956">
        <v>0</v>
      </c>
      <c r="F2956">
        <v>0</v>
      </c>
      <c r="G2956">
        <v>0</v>
      </c>
      <c r="H2956" s="45">
        <v>-8088.8</v>
      </c>
      <c r="I2956" t="s">
        <v>14349</v>
      </c>
      <c r="J2956" t="s">
        <v>169</v>
      </c>
      <c r="K2956">
        <v>0</v>
      </c>
      <c r="L2956" s="83">
        <v>43157</v>
      </c>
      <c r="M2956">
        <v>0</v>
      </c>
      <c r="N2956" t="s">
        <v>2246</v>
      </c>
      <c r="O2956">
        <v>2008121</v>
      </c>
    </row>
    <row r="2957" spans="1:15" x14ac:dyDescent="0.2">
      <c r="A2957" t="s">
        <v>15490</v>
      </c>
      <c r="B2957" t="s">
        <v>5115</v>
      </c>
      <c r="C2957">
        <v>71.86</v>
      </c>
      <c r="D2957">
        <v>0</v>
      </c>
      <c r="E2957">
        <v>0</v>
      </c>
      <c r="F2957">
        <v>0</v>
      </c>
      <c r="G2957">
        <v>0</v>
      </c>
      <c r="H2957" s="45">
        <v>1158.1600000000001</v>
      </c>
      <c r="I2957" t="s">
        <v>14349</v>
      </c>
      <c r="J2957" t="s">
        <v>169</v>
      </c>
      <c r="K2957">
        <v>0</v>
      </c>
      <c r="L2957" s="83">
        <v>43157</v>
      </c>
      <c r="M2957">
        <v>0</v>
      </c>
      <c r="N2957">
        <v>23436108</v>
      </c>
      <c r="O2957">
        <v>2024332</v>
      </c>
    </row>
    <row r="2958" spans="1:15" x14ac:dyDescent="0.2">
      <c r="A2958" t="s">
        <v>15491</v>
      </c>
      <c r="B2958" t="s">
        <v>2575</v>
      </c>
      <c r="C2958">
        <v>61.96</v>
      </c>
      <c r="D2958">
        <v>0</v>
      </c>
      <c r="E2958">
        <v>0</v>
      </c>
      <c r="F2958">
        <v>0</v>
      </c>
      <c r="G2958">
        <v>0</v>
      </c>
      <c r="H2958" s="45">
        <v>-22555.38</v>
      </c>
      <c r="I2958" t="s">
        <v>14349</v>
      </c>
      <c r="J2958" t="s">
        <v>169</v>
      </c>
      <c r="K2958">
        <v>0</v>
      </c>
      <c r="L2958" s="83">
        <v>43157</v>
      </c>
      <c r="M2958">
        <v>0</v>
      </c>
      <c r="N2958" t="s">
        <v>2618</v>
      </c>
      <c r="O2958" t="s">
        <v>2619</v>
      </c>
    </row>
    <row r="2959" spans="1:15" x14ac:dyDescent="0.2">
      <c r="A2959" t="s">
        <v>15492</v>
      </c>
      <c r="B2959" t="s">
        <v>10505</v>
      </c>
      <c r="C2959">
        <v>20.04</v>
      </c>
      <c r="D2959">
        <v>0</v>
      </c>
      <c r="E2959">
        <v>0</v>
      </c>
      <c r="F2959">
        <v>0</v>
      </c>
      <c r="G2959">
        <v>0</v>
      </c>
      <c r="H2959" s="45">
        <v>2354.5100000000002</v>
      </c>
      <c r="I2959" t="s">
        <v>14349</v>
      </c>
      <c r="J2959" t="s">
        <v>190</v>
      </c>
      <c r="K2959">
        <v>0</v>
      </c>
      <c r="L2959" s="83">
        <v>43157</v>
      </c>
      <c r="M2959">
        <v>0</v>
      </c>
      <c r="N2959" t="s">
        <v>10510</v>
      </c>
      <c r="O2959">
        <v>2938002</v>
      </c>
    </row>
    <row r="2960" spans="1:15" x14ac:dyDescent="0.2">
      <c r="A2960" t="s">
        <v>15493</v>
      </c>
      <c r="B2960" t="s">
        <v>5902</v>
      </c>
      <c r="C2960">
        <v>622.09</v>
      </c>
      <c r="D2960">
        <v>0</v>
      </c>
      <c r="E2960">
        <v>0</v>
      </c>
      <c r="F2960">
        <v>0</v>
      </c>
      <c r="G2960">
        <v>0</v>
      </c>
      <c r="H2960" s="45">
        <v>6882.16</v>
      </c>
      <c r="I2960" t="s">
        <v>14349</v>
      </c>
      <c r="J2960" t="s">
        <v>200</v>
      </c>
      <c r="K2960">
        <v>0</v>
      </c>
      <c r="L2960" s="83">
        <v>43157</v>
      </c>
      <c r="M2960">
        <v>0</v>
      </c>
      <c r="N2960">
        <v>53332102</v>
      </c>
      <c r="O2960">
        <v>2065955</v>
      </c>
    </row>
    <row r="2961" spans="1:15" x14ac:dyDescent="0.2">
      <c r="A2961" t="s">
        <v>15494</v>
      </c>
      <c r="B2961" t="s">
        <v>5646</v>
      </c>
      <c r="C2961">
        <v>78.19</v>
      </c>
      <c r="D2961">
        <v>0</v>
      </c>
      <c r="E2961">
        <v>0</v>
      </c>
      <c r="F2961">
        <v>0</v>
      </c>
      <c r="G2961">
        <v>0</v>
      </c>
      <c r="H2961">
        <v>-616.85</v>
      </c>
      <c r="I2961" t="s">
        <v>14349</v>
      </c>
      <c r="J2961" t="s">
        <v>188</v>
      </c>
      <c r="K2961">
        <v>0</v>
      </c>
      <c r="L2961" s="83">
        <v>43157</v>
      </c>
      <c r="M2961">
        <v>0</v>
      </c>
      <c r="N2961">
        <v>57665200</v>
      </c>
      <c r="O2961">
        <v>2072074</v>
      </c>
    </row>
    <row r="2962" spans="1:15" x14ac:dyDescent="0.2">
      <c r="A2962" t="s">
        <v>15495</v>
      </c>
      <c r="B2962" t="s">
        <v>2827</v>
      </c>
      <c r="C2962">
        <v>31.05</v>
      </c>
      <c r="D2962">
        <v>0</v>
      </c>
      <c r="E2962">
        <v>0</v>
      </c>
      <c r="F2962">
        <v>0</v>
      </c>
      <c r="G2962">
        <v>0</v>
      </c>
      <c r="H2962" s="45">
        <v>6430.06</v>
      </c>
      <c r="I2962" t="s">
        <v>14349</v>
      </c>
      <c r="J2962" t="s">
        <v>235</v>
      </c>
      <c r="K2962">
        <v>0</v>
      </c>
      <c r="L2962" s="83">
        <v>43157</v>
      </c>
      <c r="M2962">
        <v>0</v>
      </c>
      <c r="N2962" t="s">
        <v>2916</v>
      </c>
      <c r="O2962" t="s">
        <v>2917</v>
      </c>
    </row>
    <row r="2963" spans="1:15" x14ac:dyDescent="0.2">
      <c r="A2963" t="s">
        <v>15496</v>
      </c>
      <c r="B2963" t="s">
        <v>6899</v>
      </c>
      <c r="C2963">
        <v>81.010000000000005</v>
      </c>
      <c r="D2963">
        <v>0</v>
      </c>
      <c r="E2963">
        <v>0</v>
      </c>
      <c r="F2963">
        <v>0</v>
      </c>
      <c r="G2963">
        <v>0</v>
      </c>
      <c r="H2963" s="45">
        <v>-4118.88</v>
      </c>
      <c r="I2963" t="s">
        <v>14349</v>
      </c>
      <c r="J2963" t="s">
        <v>200</v>
      </c>
      <c r="K2963">
        <v>0</v>
      </c>
      <c r="L2963" s="83">
        <v>43157</v>
      </c>
      <c r="M2963">
        <v>0</v>
      </c>
      <c r="N2963" t="s">
        <v>6924</v>
      </c>
      <c r="O2963" t="s">
        <v>6925</v>
      </c>
    </row>
    <row r="2964" spans="1:15" x14ac:dyDescent="0.2">
      <c r="A2964" t="s">
        <v>15497</v>
      </c>
      <c r="B2964" t="s">
        <v>7243</v>
      </c>
      <c r="C2964">
        <v>22</v>
      </c>
      <c r="D2964">
        <v>0</v>
      </c>
      <c r="E2964">
        <v>0</v>
      </c>
      <c r="F2964">
        <v>0</v>
      </c>
      <c r="G2964">
        <v>0</v>
      </c>
      <c r="H2964" s="45">
        <v>7079.04</v>
      </c>
      <c r="I2964" t="s">
        <v>14349</v>
      </c>
      <c r="J2964" t="s">
        <v>190</v>
      </c>
      <c r="K2964">
        <v>0</v>
      </c>
      <c r="L2964" s="83">
        <v>43157</v>
      </c>
      <c r="M2964">
        <v>0</v>
      </c>
      <c r="N2964" t="s">
        <v>5248</v>
      </c>
      <c r="O2964" t="s">
        <v>5249</v>
      </c>
    </row>
    <row r="2965" spans="1:15" x14ac:dyDescent="0.2">
      <c r="A2965" t="s">
        <v>15498</v>
      </c>
      <c r="B2965" t="s">
        <v>3597</v>
      </c>
      <c r="C2965">
        <v>166.22</v>
      </c>
      <c r="D2965">
        <v>0</v>
      </c>
      <c r="E2965">
        <v>0</v>
      </c>
      <c r="F2965">
        <v>0</v>
      </c>
      <c r="G2965">
        <v>0</v>
      </c>
      <c r="H2965">
        <v>326.89999999999998</v>
      </c>
      <c r="I2965" t="s">
        <v>14349</v>
      </c>
      <c r="J2965" t="s">
        <v>235</v>
      </c>
      <c r="K2965">
        <v>0</v>
      </c>
      <c r="L2965" s="83">
        <v>43157</v>
      </c>
      <c r="M2965">
        <v>0</v>
      </c>
      <c r="N2965">
        <v>191098102</v>
      </c>
      <c r="O2965">
        <v>2206721</v>
      </c>
    </row>
    <row r="2966" spans="1:15" x14ac:dyDescent="0.2">
      <c r="A2966" t="s">
        <v>15499</v>
      </c>
      <c r="B2966" t="s">
        <v>3170</v>
      </c>
      <c r="C2966">
        <v>29.06</v>
      </c>
      <c r="D2966">
        <v>0</v>
      </c>
      <c r="E2966">
        <v>0</v>
      </c>
      <c r="F2966">
        <v>0</v>
      </c>
      <c r="G2966">
        <v>0</v>
      </c>
      <c r="H2966">
        <v>864.2</v>
      </c>
      <c r="I2966" t="s">
        <v>14349</v>
      </c>
      <c r="J2966" t="s">
        <v>200</v>
      </c>
      <c r="K2966">
        <v>0</v>
      </c>
      <c r="L2966" s="83">
        <v>43157</v>
      </c>
      <c r="M2966">
        <v>0</v>
      </c>
      <c r="N2966">
        <v>218681104</v>
      </c>
      <c r="O2966" t="s">
        <v>3268</v>
      </c>
    </row>
    <row r="2967" spans="1:15" x14ac:dyDescent="0.2">
      <c r="A2967" t="s">
        <v>15500</v>
      </c>
      <c r="B2967" t="s">
        <v>15478</v>
      </c>
      <c r="C2967">
        <v>18.66</v>
      </c>
      <c r="D2967">
        <v>0</v>
      </c>
      <c r="E2967">
        <v>0</v>
      </c>
      <c r="F2967">
        <v>0</v>
      </c>
      <c r="G2967">
        <v>0</v>
      </c>
      <c r="H2967" s="45">
        <v>-3573.81</v>
      </c>
      <c r="I2967" t="s">
        <v>14349</v>
      </c>
      <c r="J2967" t="s">
        <v>164</v>
      </c>
      <c r="K2967">
        <v>0</v>
      </c>
      <c r="L2967" s="83">
        <v>43157</v>
      </c>
      <c r="M2967">
        <v>0</v>
      </c>
      <c r="N2967">
        <v>141633107</v>
      </c>
      <c r="O2967" t="s">
        <v>15501</v>
      </c>
    </row>
    <row r="2968" spans="1:15" x14ac:dyDescent="0.2">
      <c r="A2968" t="s">
        <v>15502</v>
      </c>
      <c r="B2968" t="s">
        <v>13951</v>
      </c>
      <c r="C2968">
        <v>20.5</v>
      </c>
      <c r="D2968">
        <v>0</v>
      </c>
      <c r="E2968">
        <v>0</v>
      </c>
      <c r="F2968">
        <v>0</v>
      </c>
      <c r="G2968">
        <v>0</v>
      </c>
      <c r="H2968" s="45">
        <v>-1429.34</v>
      </c>
      <c r="I2968" t="s">
        <v>14349</v>
      </c>
      <c r="J2968" t="s">
        <v>200</v>
      </c>
      <c r="K2968">
        <v>0</v>
      </c>
      <c r="L2968" s="83">
        <v>43157</v>
      </c>
      <c r="M2968">
        <v>0</v>
      </c>
      <c r="N2968" t="s">
        <v>13987</v>
      </c>
      <c r="O2968" t="s">
        <v>13988</v>
      </c>
    </row>
    <row r="2969" spans="1:15" x14ac:dyDescent="0.2">
      <c r="A2969" t="s">
        <v>15503</v>
      </c>
      <c r="B2969" t="s">
        <v>2302</v>
      </c>
      <c r="C2969">
        <v>25.65</v>
      </c>
      <c r="D2969">
        <v>0</v>
      </c>
      <c r="E2969">
        <v>0</v>
      </c>
      <c r="F2969">
        <v>0</v>
      </c>
      <c r="G2969">
        <v>0</v>
      </c>
      <c r="H2969">
        <v>-220.46</v>
      </c>
      <c r="I2969" t="s">
        <v>14349</v>
      </c>
      <c r="J2969" t="s">
        <v>200</v>
      </c>
      <c r="K2969">
        <v>0</v>
      </c>
      <c r="L2969" s="83">
        <v>43157</v>
      </c>
      <c r="M2969">
        <v>0</v>
      </c>
      <c r="N2969" t="s">
        <v>2342</v>
      </c>
      <c r="O2969" t="s">
        <v>2343</v>
      </c>
    </row>
    <row r="2970" spans="1:15" x14ac:dyDescent="0.2">
      <c r="A2970" t="s">
        <v>15504</v>
      </c>
      <c r="B2970" t="s">
        <v>14050</v>
      </c>
      <c r="C2970">
        <v>19.510000000000002</v>
      </c>
      <c r="D2970">
        <v>0</v>
      </c>
      <c r="E2970">
        <v>0</v>
      </c>
      <c r="F2970">
        <v>0</v>
      </c>
      <c r="G2970">
        <v>0</v>
      </c>
      <c r="H2970" s="45">
        <v>11610.76</v>
      </c>
      <c r="I2970" t="s">
        <v>14349</v>
      </c>
      <c r="J2970" t="s">
        <v>235</v>
      </c>
      <c r="K2970">
        <v>0</v>
      </c>
      <c r="L2970" s="83">
        <v>43157</v>
      </c>
      <c r="M2970">
        <v>0</v>
      </c>
      <c r="N2970" t="s">
        <v>14070</v>
      </c>
      <c r="O2970" t="s">
        <v>14071</v>
      </c>
    </row>
    <row r="2971" spans="1:15" x14ac:dyDescent="0.2">
      <c r="A2971" t="s">
        <v>15505</v>
      </c>
      <c r="B2971" t="s">
        <v>2078</v>
      </c>
      <c r="C2971">
        <v>78.95</v>
      </c>
      <c r="D2971">
        <v>0</v>
      </c>
      <c r="E2971">
        <v>0</v>
      </c>
      <c r="F2971">
        <v>0</v>
      </c>
      <c r="G2971">
        <v>0</v>
      </c>
      <c r="H2971">
        <v>-585</v>
      </c>
      <c r="I2971" t="s">
        <v>14349</v>
      </c>
      <c r="J2971" t="s">
        <v>169</v>
      </c>
      <c r="K2971">
        <v>0</v>
      </c>
      <c r="L2971" s="83">
        <v>43157</v>
      </c>
      <c r="M2971">
        <v>0</v>
      </c>
      <c r="N2971" t="s">
        <v>2155</v>
      </c>
      <c r="O2971" t="s">
        <v>2156</v>
      </c>
    </row>
    <row r="2972" spans="1:15" x14ac:dyDescent="0.2">
      <c r="A2972" t="s">
        <v>15506</v>
      </c>
      <c r="B2972" t="s">
        <v>13698</v>
      </c>
      <c r="C2972">
        <v>43.725000000000001</v>
      </c>
      <c r="D2972">
        <v>0</v>
      </c>
      <c r="E2972">
        <v>0</v>
      </c>
      <c r="F2972">
        <v>0</v>
      </c>
      <c r="G2972">
        <v>0</v>
      </c>
      <c r="H2972" s="45">
        <v>34300.019999999997</v>
      </c>
      <c r="I2972" t="s">
        <v>14349</v>
      </c>
      <c r="J2972" t="s">
        <v>164</v>
      </c>
      <c r="K2972">
        <v>0</v>
      </c>
      <c r="L2972" s="83">
        <v>43157</v>
      </c>
      <c r="M2972">
        <v>0</v>
      </c>
      <c r="N2972" t="s">
        <v>13761</v>
      </c>
      <c r="O2972" t="s">
        <v>13762</v>
      </c>
    </row>
    <row r="2973" spans="1:15" x14ac:dyDescent="0.2">
      <c r="A2973" t="s">
        <v>15507</v>
      </c>
      <c r="B2973" t="s">
        <v>2470</v>
      </c>
      <c r="C2973">
        <v>42.74</v>
      </c>
      <c r="D2973">
        <v>0</v>
      </c>
      <c r="E2973">
        <v>0</v>
      </c>
      <c r="F2973">
        <v>0</v>
      </c>
      <c r="G2973">
        <v>0</v>
      </c>
      <c r="H2973" s="45">
        <v>7882.68</v>
      </c>
      <c r="I2973" t="s">
        <v>14349</v>
      </c>
      <c r="J2973" t="s">
        <v>169</v>
      </c>
      <c r="K2973">
        <v>0</v>
      </c>
      <c r="L2973" s="83">
        <v>43157</v>
      </c>
      <c r="M2973">
        <v>0</v>
      </c>
      <c r="N2973" t="s">
        <v>10419</v>
      </c>
      <c r="O2973" t="s">
        <v>10420</v>
      </c>
    </row>
    <row r="2974" spans="1:15" x14ac:dyDescent="0.2">
      <c r="A2974" t="s">
        <v>15508</v>
      </c>
      <c r="B2974" t="s">
        <v>2591</v>
      </c>
      <c r="C2974">
        <v>57.02</v>
      </c>
      <c r="D2974">
        <v>0</v>
      </c>
      <c r="E2974">
        <v>0</v>
      </c>
      <c r="F2974">
        <v>0</v>
      </c>
      <c r="G2974">
        <v>0</v>
      </c>
      <c r="H2974" s="45">
        <v>-3671.62</v>
      </c>
      <c r="I2974" t="s">
        <v>14349</v>
      </c>
      <c r="J2974" t="s">
        <v>164</v>
      </c>
      <c r="K2974">
        <v>0</v>
      </c>
      <c r="L2974" s="83">
        <v>43157</v>
      </c>
      <c r="M2974">
        <v>0</v>
      </c>
      <c r="N2974">
        <v>302081104</v>
      </c>
      <c r="O2974" t="s">
        <v>2633</v>
      </c>
    </row>
    <row r="2975" spans="1:15" x14ac:dyDescent="0.2">
      <c r="A2975" t="s">
        <v>15509</v>
      </c>
      <c r="B2975" t="s">
        <v>8491</v>
      </c>
      <c r="C2975">
        <v>20.49</v>
      </c>
      <c r="D2975">
        <v>0</v>
      </c>
      <c r="E2975">
        <v>0</v>
      </c>
      <c r="F2975">
        <v>0</v>
      </c>
      <c r="G2975">
        <v>0</v>
      </c>
      <c r="H2975" s="45">
        <v>7706.57</v>
      </c>
      <c r="I2975" t="s">
        <v>14349</v>
      </c>
      <c r="J2975" t="s">
        <v>190</v>
      </c>
      <c r="K2975">
        <v>0</v>
      </c>
      <c r="L2975" s="83">
        <v>43157</v>
      </c>
      <c r="M2975">
        <v>0</v>
      </c>
      <c r="N2975" t="s">
        <v>8572</v>
      </c>
      <c r="O2975" t="s">
        <v>8573</v>
      </c>
    </row>
    <row r="2976" spans="1:15" x14ac:dyDescent="0.2">
      <c r="A2976" t="s">
        <v>15510</v>
      </c>
      <c r="B2976" t="s">
        <v>2469</v>
      </c>
      <c r="C2976">
        <v>35.049999999999997</v>
      </c>
      <c r="D2976">
        <v>0</v>
      </c>
      <c r="E2976">
        <v>0</v>
      </c>
      <c r="F2976">
        <v>0</v>
      </c>
      <c r="G2976">
        <v>0</v>
      </c>
      <c r="H2976" s="45">
        <v>-18356.669999999998</v>
      </c>
      <c r="I2976" t="s">
        <v>14349</v>
      </c>
      <c r="J2976" t="s">
        <v>190</v>
      </c>
      <c r="K2976">
        <v>0</v>
      </c>
      <c r="L2976" s="83">
        <v>43157</v>
      </c>
      <c r="M2976">
        <v>0</v>
      </c>
      <c r="N2976">
        <v>447462102</v>
      </c>
      <c r="O2976" t="s">
        <v>2538</v>
      </c>
    </row>
    <row r="2977" spans="1:15" x14ac:dyDescent="0.2">
      <c r="A2977" t="s">
        <v>15511</v>
      </c>
      <c r="B2977" t="s">
        <v>4518</v>
      </c>
      <c r="C2977">
        <v>58.22</v>
      </c>
      <c r="D2977">
        <v>0</v>
      </c>
      <c r="E2977">
        <v>0</v>
      </c>
      <c r="F2977">
        <v>0</v>
      </c>
      <c r="G2977">
        <v>0</v>
      </c>
      <c r="H2977" s="45">
        <v>-4617.2700000000004</v>
      </c>
      <c r="I2977" t="s">
        <v>14349</v>
      </c>
      <c r="J2977" t="s">
        <v>190</v>
      </c>
      <c r="K2977">
        <v>0</v>
      </c>
      <c r="L2977" s="83">
        <v>43157</v>
      </c>
      <c r="M2977">
        <v>0</v>
      </c>
      <c r="N2977">
        <v>449172105</v>
      </c>
      <c r="O2977" t="s">
        <v>4593</v>
      </c>
    </row>
    <row r="2978" spans="1:15" x14ac:dyDescent="0.2">
      <c r="A2978" t="s">
        <v>15512</v>
      </c>
      <c r="B2978" t="s">
        <v>3200</v>
      </c>
      <c r="C2978">
        <v>52.1</v>
      </c>
      <c r="D2978">
        <v>0</v>
      </c>
      <c r="E2978">
        <v>0</v>
      </c>
      <c r="F2978">
        <v>0</v>
      </c>
      <c r="G2978">
        <v>0</v>
      </c>
      <c r="H2978" s="45">
        <v>-1986.78</v>
      </c>
      <c r="I2978" t="s">
        <v>14349</v>
      </c>
      <c r="J2978" t="s">
        <v>169</v>
      </c>
      <c r="K2978">
        <v>0</v>
      </c>
      <c r="L2978" s="83">
        <v>43157</v>
      </c>
      <c r="M2978">
        <v>0</v>
      </c>
      <c r="N2978" t="s">
        <v>3298</v>
      </c>
      <c r="O2978" t="s">
        <v>3299</v>
      </c>
    </row>
    <row r="2979" spans="1:15" x14ac:dyDescent="0.2">
      <c r="A2979" t="s">
        <v>15513</v>
      </c>
      <c r="B2979" t="s">
        <v>3163</v>
      </c>
      <c r="C2979">
        <v>52.73</v>
      </c>
      <c r="D2979">
        <v>0</v>
      </c>
      <c r="E2979">
        <v>0</v>
      </c>
      <c r="F2979">
        <v>0</v>
      </c>
      <c r="G2979">
        <v>0</v>
      </c>
      <c r="H2979" s="45">
        <v>-3055.94</v>
      </c>
      <c r="I2979" t="s">
        <v>14349</v>
      </c>
      <c r="J2979" t="s">
        <v>169</v>
      </c>
      <c r="K2979">
        <v>0</v>
      </c>
      <c r="L2979" s="83">
        <v>43157</v>
      </c>
      <c r="M2979">
        <v>0</v>
      </c>
      <c r="N2979">
        <v>457985208</v>
      </c>
      <c r="O2979">
        <v>2248693</v>
      </c>
    </row>
    <row r="2980" spans="1:15" x14ac:dyDescent="0.2">
      <c r="A2980" t="s">
        <v>15514</v>
      </c>
      <c r="B2980" t="s">
        <v>10216</v>
      </c>
      <c r="C2980">
        <v>80.3</v>
      </c>
      <c r="D2980">
        <v>0</v>
      </c>
      <c r="E2980">
        <v>0</v>
      </c>
      <c r="F2980">
        <v>0</v>
      </c>
      <c r="G2980">
        <v>0</v>
      </c>
      <c r="H2980" s="45">
        <v>2999.53</v>
      </c>
      <c r="I2980" t="s">
        <v>14349</v>
      </c>
      <c r="J2980" t="s">
        <v>190</v>
      </c>
      <c r="K2980">
        <v>0</v>
      </c>
      <c r="L2980" s="83">
        <v>43157</v>
      </c>
      <c r="M2980">
        <v>0</v>
      </c>
      <c r="N2980" t="s">
        <v>10267</v>
      </c>
      <c r="O2980" t="s">
        <v>10268</v>
      </c>
    </row>
    <row r="2981" spans="1:15" x14ac:dyDescent="0.2">
      <c r="A2981" t="s">
        <v>15515</v>
      </c>
      <c r="B2981" t="s">
        <v>5386</v>
      </c>
      <c r="C2981">
        <v>227.11</v>
      </c>
      <c r="D2981">
        <v>0</v>
      </c>
      <c r="E2981">
        <v>0</v>
      </c>
      <c r="F2981">
        <v>0</v>
      </c>
      <c r="G2981">
        <v>0</v>
      </c>
      <c r="H2981" s="45">
        <v>-6993.25</v>
      </c>
      <c r="I2981" t="s">
        <v>14349</v>
      </c>
      <c r="J2981" t="s">
        <v>169</v>
      </c>
      <c r="K2981">
        <v>0</v>
      </c>
      <c r="L2981" s="83">
        <v>43157</v>
      </c>
      <c r="M2981">
        <v>0</v>
      </c>
      <c r="N2981" t="s">
        <v>5492</v>
      </c>
      <c r="O2981" t="s">
        <v>5493</v>
      </c>
    </row>
    <row r="2982" spans="1:15" x14ac:dyDescent="0.2">
      <c r="A2982" t="s">
        <v>15516</v>
      </c>
      <c r="B2982" t="s">
        <v>2815</v>
      </c>
      <c r="C2982">
        <v>48.695</v>
      </c>
      <c r="D2982">
        <v>0</v>
      </c>
      <c r="E2982">
        <v>0</v>
      </c>
      <c r="F2982">
        <v>0</v>
      </c>
      <c r="G2982">
        <v>0</v>
      </c>
      <c r="H2982" s="45">
        <v>-5031.03</v>
      </c>
      <c r="I2982" t="s">
        <v>14349</v>
      </c>
      <c r="J2982" t="s">
        <v>169</v>
      </c>
      <c r="K2982">
        <v>0</v>
      </c>
      <c r="L2982" s="83">
        <v>43157</v>
      </c>
      <c r="M2982">
        <v>0</v>
      </c>
      <c r="N2982">
        <v>462222100</v>
      </c>
      <c r="O2982" t="s">
        <v>2957</v>
      </c>
    </row>
    <row r="2983" spans="1:15" x14ac:dyDescent="0.2">
      <c r="A2983" t="s">
        <v>15517</v>
      </c>
      <c r="B2983" t="s">
        <v>2588</v>
      </c>
      <c r="C2983">
        <v>175.58</v>
      </c>
      <c r="D2983">
        <v>0</v>
      </c>
      <c r="E2983">
        <v>0</v>
      </c>
      <c r="F2983">
        <v>0</v>
      </c>
      <c r="G2983">
        <v>0</v>
      </c>
      <c r="H2983">
        <v>-658.37</v>
      </c>
      <c r="I2983" t="s">
        <v>14349</v>
      </c>
      <c r="J2983" t="s">
        <v>169</v>
      </c>
      <c r="K2983">
        <v>0</v>
      </c>
      <c r="L2983" s="83">
        <v>43157</v>
      </c>
      <c r="M2983">
        <v>0</v>
      </c>
      <c r="N2983" t="s">
        <v>177</v>
      </c>
      <c r="O2983" t="s">
        <v>2647</v>
      </c>
    </row>
    <row r="2984" spans="1:15" x14ac:dyDescent="0.2">
      <c r="A2984" t="s">
        <v>15518</v>
      </c>
      <c r="B2984" t="s">
        <v>5550</v>
      </c>
      <c r="C2984">
        <v>35.225000000000001</v>
      </c>
      <c r="D2984">
        <v>0</v>
      </c>
      <c r="E2984">
        <v>0</v>
      </c>
      <c r="F2984">
        <v>0</v>
      </c>
      <c r="G2984">
        <v>0</v>
      </c>
      <c r="H2984">
        <v>-511.36</v>
      </c>
      <c r="I2984" t="s">
        <v>14349</v>
      </c>
      <c r="J2984" t="s">
        <v>188</v>
      </c>
      <c r="K2984">
        <v>0</v>
      </c>
      <c r="L2984" s="83">
        <v>43157</v>
      </c>
      <c r="M2984">
        <v>0</v>
      </c>
      <c r="N2984" t="s">
        <v>5574</v>
      </c>
      <c r="O2984" t="s">
        <v>5575</v>
      </c>
    </row>
    <row r="2985" spans="1:15" x14ac:dyDescent="0.2">
      <c r="A2985" t="s">
        <v>15519</v>
      </c>
      <c r="B2985" t="s">
        <v>3595</v>
      </c>
      <c r="C2985">
        <v>55.87</v>
      </c>
      <c r="D2985">
        <v>0</v>
      </c>
      <c r="E2985">
        <v>0</v>
      </c>
      <c r="F2985">
        <v>0</v>
      </c>
      <c r="G2985">
        <v>0</v>
      </c>
      <c r="H2985" s="45">
        <v>5073.78</v>
      </c>
      <c r="I2985" t="s">
        <v>14349</v>
      </c>
      <c r="J2985" t="s">
        <v>200</v>
      </c>
      <c r="K2985">
        <v>0</v>
      </c>
      <c r="L2985" s="83">
        <v>43157</v>
      </c>
      <c r="M2985">
        <v>0</v>
      </c>
      <c r="N2985" t="s">
        <v>3614</v>
      </c>
      <c r="O2985" t="s">
        <v>3615</v>
      </c>
    </row>
    <row r="2986" spans="1:15" x14ac:dyDescent="0.2">
      <c r="A2986" t="s">
        <v>15520</v>
      </c>
      <c r="B2986" t="s">
        <v>3166</v>
      </c>
      <c r="C2986">
        <v>49.28</v>
      </c>
      <c r="D2986">
        <v>0</v>
      </c>
      <c r="E2986">
        <v>0</v>
      </c>
      <c r="F2986">
        <v>0</v>
      </c>
      <c r="G2986">
        <v>0</v>
      </c>
      <c r="H2986" s="45">
        <v>-3508.27</v>
      </c>
      <c r="I2986" t="s">
        <v>14349</v>
      </c>
      <c r="J2986" t="s">
        <v>200</v>
      </c>
      <c r="K2986">
        <v>0</v>
      </c>
      <c r="L2986" s="83">
        <v>43157</v>
      </c>
      <c r="M2986">
        <v>0</v>
      </c>
      <c r="N2986">
        <v>538034109</v>
      </c>
      <c r="O2986" t="s">
        <v>3310</v>
      </c>
    </row>
    <row r="2987" spans="1:15" x14ac:dyDescent="0.2">
      <c r="A2987" t="s">
        <v>15521</v>
      </c>
      <c r="B2987" t="s">
        <v>2577</v>
      </c>
      <c r="C2987">
        <v>98.62</v>
      </c>
      <c r="D2987">
        <v>0</v>
      </c>
      <c r="E2987">
        <v>0</v>
      </c>
      <c r="F2987">
        <v>0</v>
      </c>
      <c r="G2987">
        <v>0</v>
      </c>
      <c r="H2987" s="45">
        <v>3920.11</v>
      </c>
      <c r="I2987" t="s">
        <v>14349</v>
      </c>
      <c r="J2987" t="s">
        <v>169</v>
      </c>
      <c r="K2987">
        <v>0</v>
      </c>
      <c r="L2987" s="83">
        <v>43157</v>
      </c>
      <c r="M2987">
        <v>0</v>
      </c>
      <c r="N2987">
        <v>574795100</v>
      </c>
      <c r="O2987" t="s">
        <v>2653</v>
      </c>
    </row>
    <row r="2988" spans="1:15" x14ac:dyDescent="0.2">
      <c r="A2988" t="s">
        <v>15522</v>
      </c>
      <c r="B2988" t="s">
        <v>3405</v>
      </c>
      <c r="C2988">
        <v>75.5</v>
      </c>
      <c r="D2988">
        <v>0</v>
      </c>
      <c r="E2988">
        <v>0</v>
      </c>
      <c r="F2988">
        <v>0</v>
      </c>
      <c r="G2988">
        <v>0</v>
      </c>
      <c r="H2988" s="45">
        <v>3391.82</v>
      </c>
      <c r="I2988" t="s">
        <v>14349</v>
      </c>
      <c r="J2988" t="s">
        <v>169</v>
      </c>
      <c r="K2988">
        <v>0</v>
      </c>
      <c r="L2988" s="83">
        <v>43157</v>
      </c>
      <c r="M2988">
        <v>0</v>
      </c>
      <c r="N2988">
        <v>559079207</v>
      </c>
      <c r="O2988">
        <v>2307787</v>
      </c>
    </row>
    <row r="2989" spans="1:15" x14ac:dyDescent="0.2">
      <c r="A2989" t="s">
        <v>15523</v>
      </c>
      <c r="B2989" t="s">
        <v>3480</v>
      </c>
      <c r="C2989">
        <v>115.34</v>
      </c>
      <c r="D2989">
        <v>0</v>
      </c>
      <c r="E2989">
        <v>0</v>
      </c>
      <c r="F2989">
        <v>0</v>
      </c>
      <c r="G2989">
        <v>0</v>
      </c>
      <c r="H2989" s="45">
        <v>7191.05</v>
      </c>
      <c r="I2989" t="s">
        <v>14349</v>
      </c>
      <c r="J2989" t="s">
        <v>190</v>
      </c>
      <c r="K2989">
        <v>0</v>
      </c>
      <c r="L2989" s="83">
        <v>43157</v>
      </c>
      <c r="M2989">
        <v>0</v>
      </c>
      <c r="N2989">
        <v>596278101</v>
      </c>
      <c r="O2989">
        <v>2590930</v>
      </c>
    </row>
    <row r="2990" spans="1:15" x14ac:dyDescent="0.2">
      <c r="A2990" t="s">
        <v>15524</v>
      </c>
      <c r="B2990" t="s">
        <v>3155</v>
      </c>
      <c r="C2990">
        <v>55.34</v>
      </c>
      <c r="D2990">
        <v>0</v>
      </c>
      <c r="E2990">
        <v>0</v>
      </c>
      <c r="F2990">
        <v>0</v>
      </c>
      <c r="G2990">
        <v>0</v>
      </c>
      <c r="H2990" s="45">
        <v>10846.2</v>
      </c>
      <c r="I2990" t="s">
        <v>14349</v>
      </c>
      <c r="J2990" t="s">
        <v>186</v>
      </c>
      <c r="K2990">
        <v>0</v>
      </c>
      <c r="L2990" s="83">
        <v>43157</v>
      </c>
      <c r="M2990">
        <v>0</v>
      </c>
      <c r="N2990" t="s">
        <v>3315</v>
      </c>
      <c r="O2990">
        <v>2196190</v>
      </c>
    </row>
    <row r="2991" spans="1:15" x14ac:dyDescent="0.2">
      <c r="A2991" t="s">
        <v>15525</v>
      </c>
      <c r="B2991" t="s">
        <v>2822</v>
      </c>
      <c r="C2991">
        <v>76.724999999999994</v>
      </c>
      <c r="D2991">
        <v>0</v>
      </c>
      <c r="E2991">
        <v>0</v>
      </c>
      <c r="F2991">
        <v>0</v>
      </c>
      <c r="G2991">
        <v>0</v>
      </c>
      <c r="H2991" s="45">
        <v>2456.88</v>
      </c>
      <c r="I2991" t="s">
        <v>14349</v>
      </c>
      <c r="J2991" t="s">
        <v>200</v>
      </c>
      <c r="K2991">
        <v>0</v>
      </c>
      <c r="L2991" s="83">
        <v>43157</v>
      </c>
      <c r="M2991">
        <v>0</v>
      </c>
      <c r="N2991" t="s">
        <v>2974</v>
      </c>
      <c r="O2991">
        <v>2949758</v>
      </c>
    </row>
    <row r="2992" spans="1:15" x14ac:dyDescent="0.2">
      <c r="A2992" t="s">
        <v>15526</v>
      </c>
      <c r="B2992" t="s">
        <v>15546</v>
      </c>
      <c r="C2992" s="45">
        <v>2072.02</v>
      </c>
      <c r="D2992">
        <v>0</v>
      </c>
      <c r="E2992">
        <v>0</v>
      </c>
      <c r="F2992">
        <v>0</v>
      </c>
      <c r="G2992">
        <v>0</v>
      </c>
      <c r="H2992" s="45">
        <v>10568.34</v>
      </c>
      <c r="I2992" t="s">
        <v>14349</v>
      </c>
      <c r="J2992" t="s">
        <v>200</v>
      </c>
      <c r="K2992">
        <v>0</v>
      </c>
      <c r="L2992" s="83">
        <v>43157</v>
      </c>
      <c r="M2992">
        <v>0</v>
      </c>
      <c r="N2992">
        <v>741503403</v>
      </c>
      <c r="O2992">
        <v>2779063</v>
      </c>
    </row>
    <row r="2993" spans="1:15" x14ac:dyDescent="0.2">
      <c r="A2993" t="s">
        <v>15527</v>
      </c>
      <c r="B2993" t="s">
        <v>4843</v>
      </c>
      <c r="C2993">
        <v>48.29</v>
      </c>
      <c r="D2993">
        <v>0</v>
      </c>
      <c r="E2993">
        <v>0</v>
      </c>
      <c r="F2993">
        <v>0</v>
      </c>
      <c r="G2993">
        <v>0</v>
      </c>
      <c r="H2993" s="45">
        <v>-3648.74</v>
      </c>
      <c r="I2993" t="s">
        <v>14365</v>
      </c>
      <c r="J2993" t="s">
        <v>822</v>
      </c>
      <c r="K2993">
        <v>0</v>
      </c>
      <c r="L2993" s="83">
        <v>43157</v>
      </c>
      <c r="M2993">
        <v>0</v>
      </c>
      <c r="N2993">
        <v>744573106</v>
      </c>
      <c r="O2993">
        <v>2707677</v>
      </c>
    </row>
    <row r="2994" spans="1:15" x14ac:dyDescent="0.2">
      <c r="A2994" t="s">
        <v>15528</v>
      </c>
      <c r="B2994" t="s">
        <v>3191</v>
      </c>
      <c r="C2994">
        <v>36.200000000000003</v>
      </c>
      <c r="D2994">
        <v>0</v>
      </c>
      <c r="E2994">
        <v>0</v>
      </c>
      <c r="F2994">
        <v>0</v>
      </c>
      <c r="G2994">
        <v>0</v>
      </c>
      <c r="H2994" s="45">
        <v>3882.76</v>
      </c>
      <c r="I2994" t="s">
        <v>14349</v>
      </c>
      <c r="J2994" t="s">
        <v>186</v>
      </c>
      <c r="K2994">
        <v>0</v>
      </c>
      <c r="L2994" s="83">
        <v>43157</v>
      </c>
      <c r="M2994">
        <v>0</v>
      </c>
      <c r="N2994" t="s">
        <v>3327</v>
      </c>
      <c r="O2994" t="s">
        <v>3328</v>
      </c>
    </row>
    <row r="2995" spans="1:15" x14ac:dyDescent="0.2">
      <c r="A2995" t="s">
        <v>15529</v>
      </c>
      <c r="B2995" t="s">
        <v>3183</v>
      </c>
      <c r="C2995">
        <v>25.39</v>
      </c>
      <c r="D2995">
        <v>0</v>
      </c>
      <c r="E2995">
        <v>0</v>
      </c>
      <c r="F2995">
        <v>0</v>
      </c>
      <c r="G2995">
        <v>0</v>
      </c>
      <c r="H2995" s="45">
        <v>3539.7</v>
      </c>
      <c r="I2995" t="s">
        <v>14349</v>
      </c>
      <c r="J2995" t="s">
        <v>190</v>
      </c>
      <c r="K2995">
        <v>0</v>
      </c>
      <c r="L2995" s="83">
        <v>43157</v>
      </c>
      <c r="M2995">
        <v>0</v>
      </c>
      <c r="N2995" t="s">
        <v>3330</v>
      </c>
      <c r="O2995" t="s">
        <v>3331</v>
      </c>
    </row>
    <row r="2996" spans="1:15" x14ac:dyDescent="0.2">
      <c r="A2996" t="s">
        <v>15530</v>
      </c>
      <c r="B2996" t="s">
        <v>2695</v>
      </c>
      <c r="C2996">
        <v>23.91</v>
      </c>
      <c r="D2996">
        <v>0</v>
      </c>
      <c r="E2996">
        <v>0</v>
      </c>
      <c r="F2996">
        <v>0</v>
      </c>
      <c r="G2996">
        <v>0</v>
      </c>
      <c r="H2996" s="45">
        <v>2291.9</v>
      </c>
      <c r="I2996" t="s">
        <v>14349</v>
      </c>
      <c r="J2996" t="s">
        <v>8017</v>
      </c>
      <c r="K2996">
        <v>0</v>
      </c>
      <c r="L2996" s="83">
        <v>43157</v>
      </c>
      <c r="M2996">
        <v>0</v>
      </c>
      <c r="N2996" t="s">
        <v>2784</v>
      </c>
      <c r="O2996" t="s">
        <v>2785</v>
      </c>
    </row>
    <row r="2997" spans="1:15" x14ac:dyDescent="0.2">
      <c r="A2997" t="s">
        <v>15531</v>
      </c>
      <c r="B2997" t="s">
        <v>2463</v>
      </c>
      <c r="C2997">
        <v>122.38</v>
      </c>
      <c r="D2997">
        <v>0</v>
      </c>
      <c r="E2997">
        <v>0</v>
      </c>
      <c r="F2997">
        <v>0</v>
      </c>
      <c r="G2997">
        <v>0</v>
      </c>
      <c r="H2997" s="45">
        <v>-29019.09</v>
      </c>
      <c r="I2997" t="s">
        <v>14349</v>
      </c>
      <c r="J2997" t="s">
        <v>164</v>
      </c>
      <c r="K2997">
        <v>0</v>
      </c>
      <c r="L2997" s="83">
        <v>43157</v>
      </c>
      <c r="M2997">
        <v>0</v>
      </c>
      <c r="N2997">
        <v>775133101</v>
      </c>
      <c r="O2997">
        <v>2746700</v>
      </c>
    </row>
    <row r="2998" spans="1:15" x14ac:dyDescent="0.2">
      <c r="A2998" t="s">
        <v>15532</v>
      </c>
      <c r="B2998" t="s">
        <v>2579</v>
      </c>
      <c r="C2998">
        <v>56.65</v>
      </c>
      <c r="D2998">
        <v>0</v>
      </c>
      <c r="E2998">
        <v>0</v>
      </c>
      <c r="F2998">
        <v>0</v>
      </c>
      <c r="G2998">
        <v>0</v>
      </c>
      <c r="H2998" s="45">
        <v>5858.4</v>
      </c>
      <c r="I2998" t="s">
        <v>14349</v>
      </c>
      <c r="J2998" t="s">
        <v>164</v>
      </c>
      <c r="K2998">
        <v>0</v>
      </c>
      <c r="L2998" s="83">
        <v>43157</v>
      </c>
      <c r="M2998">
        <v>0</v>
      </c>
      <c r="N2998" t="s">
        <v>2656</v>
      </c>
      <c r="O2998" t="s">
        <v>2657</v>
      </c>
    </row>
    <row r="2999" spans="1:15" x14ac:dyDescent="0.2">
      <c r="A2999" t="s">
        <v>15533</v>
      </c>
      <c r="B2999" t="s">
        <v>2820</v>
      </c>
      <c r="C2999">
        <v>25.004999999999999</v>
      </c>
      <c r="D2999">
        <v>0</v>
      </c>
      <c r="E2999">
        <v>0</v>
      </c>
      <c r="F2999">
        <v>0</v>
      </c>
      <c r="G2999">
        <v>0</v>
      </c>
      <c r="H2999" s="45">
        <v>-7767.27</v>
      </c>
      <c r="I2999" t="s">
        <v>14349</v>
      </c>
      <c r="J2999" t="s">
        <v>200</v>
      </c>
      <c r="K2999">
        <v>0</v>
      </c>
      <c r="L2999" s="83">
        <v>43157</v>
      </c>
      <c r="M2999">
        <v>0</v>
      </c>
      <c r="N2999" t="s">
        <v>2990</v>
      </c>
      <c r="O2999" t="s">
        <v>2991</v>
      </c>
    </row>
    <row r="3000" spans="1:15" x14ac:dyDescent="0.2">
      <c r="A3000" t="s">
        <v>15534</v>
      </c>
      <c r="B3000" t="s">
        <v>2832</v>
      </c>
      <c r="C3000">
        <v>61.73</v>
      </c>
      <c r="D3000">
        <v>0</v>
      </c>
      <c r="E3000">
        <v>0</v>
      </c>
      <c r="F3000">
        <v>0</v>
      </c>
      <c r="G3000">
        <v>0</v>
      </c>
      <c r="H3000" s="45">
        <v>-3163.63</v>
      </c>
      <c r="I3000" t="s">
        <v>14349</v>
      </c>
      <c r="J3000" t="s">
        <v>200</v>
      </c>
      <c r="K3000">
        <v>0</v>
      </c>
      <c r="L3000" s="83">
        <v>43157</v>
      </c>
      <c r="M3000">
        <v>0</v>
      </c>
      <c r="N3000" t="s">
        <v>2993</v>
      </c>
      <c r="O3000" t="s">
        <v>2994</v>
      </c>
    </row>
    <row r="3001" spans="1:15" x14ac:dyDescent="0.2">
      <c r="A3001" t="s">
        <v>15535</v>
      </c>
      <c r="B3001" t="s">
        <v>6746</v>
      </c>
      <c r="C3001">
        <v>55.15</v>
      </c>
      <c r="D3001">
        <v>0</v>
      </c>
      <c r="E3001">
        <v>0</v>
      </c>
      <c r="F3001">
        <v>0</v>
      </c>
      <c r="G3001">
        <v>0</v>
      </c>
      <c r="H3001">
        <v>-154.63999999999999</v>
      </c>
      <c r="I3001" t="s">
        <v>14349</v>
      </c>
      <c r="J3001" t="s">
        <v>200</v>
      </c>
      <c r="K3001">
        <v>0</v>
      </c>
      <c r="L3001" s="83">
        <v>43157</v>
      </c>
      <c r="M3001">
        <v>0</v>
      </c>
      <c r="N3001">
        <v>556269108</v>
      </c>
      <c r="O3001">
        <v>2553911</v>
      </c>
    </row>
    <row r="3002" spans="1:15" x14ac:dyDescent="0.2">
      <c r="A3002" t="s">
        <v>15536</v>
      </c>
      <c r="B3002" t="s">
        <v>4836</v>
      </c>
      <c r="C3002">
        <v>48.7</v>
      </c>
      <c r="D3002">
        <v>0</v>
      </c>
      <c r="E3002">
        <v>0</v>
      </c>
      <c r="F3002">
        <v>0</v>
      </c>
      <c r="G3002">
        <v>0</v>
      </c>
      <c r="H3002">
        <v>72.400000000000006</v>
      </c>
      <c r="I3002" t="s">
        <v>14349</v>
      </c>
      <c r="J3002" t="s">
        <v>169</v>
      </c>
      <c r="K3002">
        <v>0</v>
      </c>
      <c r="L3002" s="83">
        <v>43157</v>
      </c>
      <c r="M3002">
        <v>0</v>
      </c>
      <c r="N3002">
        <v>868459108</v>
      </c>
      <c r="O3002" t="s">
        <v>4920</v>
      </c>
    </row>
    <row r="3003" spans="1:15" x14ac:dyDescent="0.2">
      <c r="A3003" t="s">
        <v>15537</v>
      </c>
      <c r="B3003" t="s">
        <v>5269</v>
      </c>
      <c r="C3003">
        <v>30.454999999999998</v>
      </c>
      <c r="D3003">
        <v>0</v>
      </c>
      <c r="E3003">
        <v>0</v>
      </c>
      <c r="F3003">
        <v>0</v>
      </c>
      <c r="G3003">
        <v>0</v>
      </c>
      <c r="H3003" s="45">
        <v>4929.93</v>
      </c>
      <c r="I3003" t="s">
        <v>14365</v>
      </c>
      <c r="J3003" t="s">
        <v>448</v>
      </c>
      <c r="K3003">
        <v>0</v>
      </c>
      <c r="L3003" s="83">
        <v>43157</v>
      </c>
      <c r="M3003">
        <v>0</v>
      </c>
      <c r="N3003">
        <v>879433829</v>
      </c>
      <c r="O3003" t="s">
        <v>5378</v>
      </c>
    </row>
    <row r="3004" spans="1:15" x14ac:dyDescent="0.2">
      <c r="A3004" t="s">
        <v>15538</v>
      </c>
      <c r="B3004" t="s">
        <v>4641</v>
      </c>
      <c r="C3004">
        <v>54.06</v>
      </c>
      <c r="D3004">
        <v>0</v>
      </c>
      <c r="E3004">
        <v>0</v>
      </c>
      <c r="F3004">
        <v>0</v>
      </c>
      <c r="G3004">
        <v>0</v>
      </c>
      <c r="H3004" s="45">
        <v>8619.7800000000007</v>
      </c>
      <c r="I3004" t="s">
        <v>14349</v>
      </c>
      <c r="J3004" t="s">
        <v>190</v>
      </c>
      <c r="K3004">
        <v>0</v>
      </c>
      <c r="L3004" s="83">
        <v>43157</v>
      </c>
      <c r="M3004">
        <v>0</v>
      </c>
      <c r="N3004">
        <v>896288107</v>
      </c>
      <c r="O3004">
        <v>2693914</v>
      </c>
    </row>
    <row r="3005" spans="1:15" x14ac:dyDescent="0.2">
      <c r="A3005" t="s">
        <v>15539</v>
      </c>
      <c r="B3005" t="s">
        <v>2595</v>
      </c>
      <c r="C3005">
        <v>44.32</v>
      </c>
      <c r="D3005">
        <v>0</v>
      </c>
      <c r="E3005">
        <v>0</v>
      </c>
      <c r="F3005">
        <v>0</v>
      </c>
      <c r="G3005">
        <v>0</v>
      </c>
      <c r="H3005" s="45">
        <v>3992.65</v>
      </c>
      <c r="I3005" t="s">
        <v>14349</v>
      </c>
      <c r="J3005" t="s">
        <v>200</v>
      </c>
      <c r="K3005">
        <v>0</v>
      </c>
      <c r="L3005" s="83">
        <v>43157</v>
      </c>
      <c r="M3005">
        <v>0</v>
      </c>
      <c r="N3005">
        <v>889478103</v>
      </c>
      <c r="O3005">
        <v>2896092</v>
      </c>
    </row>
    <row r="3006" spans="1:15" x14ac:dyDescent="0.2">
      <c r="A3006" t="s">
        <v>15540</v>
      </c>
      <c r="B3006" t="s">
        <v>4941</v>
      </c>
      <c r="C3006">
        <v>19.850000000000001</v>
      </c>
      <c r="D3006">
        <v>0</v>
      </c>
      <c r="E3006">
        <v>0</v>
      </c>
      <c r="F3006">
        <v>0</v>
      </c>
      <c r="G3006">
        <v>0</v>
      </c>
      <c r="H3006" s="45">
        <v>-8243.75</v>
      </c>
      <c r="I3006" t="s">
        <v>14349</v>
      </c>
      <c r="J3006" t="s">
        <v>190</v>
      </c>
      <c r="K3006">
        <v>0</v>
      </c>
      <c r="L3006" s="83">
        <v>43157</v>
      </c>
      <c r="M3006">
        <v>0</v>
      </c>
      <c r="N3006">
        <v>901109108</v>
      </c>
      <c r="O3006">
        <v>2681760</v>
      </c>
    </row>
    <row r="3007" spans="1:15" x14ac:dyDescent="0.2">
      <c r="A3007" t="s">
        <v>15541</v>
      </c>
      <c r="B3007" t="s">
        <v>2846</v>
      </c>
      <c r="C3007">
        <v>30.35</v>
      </c>
      <c r="D3007">
        <v>0</v>
      </c>
      <c r="E3007">
        <v>0</v>
      </c>
      <c r="F3007">
        <v>0</v>
      </c>
      <c r="G3007">
        <v>0</v>
      </c>
      <c r="H3007" s="45">
        <v>4244.97</v>
      </c>
      <c r="I3007" t="s">
        <v>14349</v>
      </c>
      <c r="J3007" t="s">
        <v>190</v>
      </c>
      <c r="K3007">
        <v>0</v>
      </c>
      <c r="L3007" s="83">
        <v>43157</v>
      </c>
      <c r="M3007">
        <v>0</v>
      </c>
      <c r="N3007">
        <v>896215209</v>
      </c>
      <c r="O3007" t="s">
        <v>3011</v>
      </c>
    </row>
    <row r="3008" spans="1:15" x14ac:dyDescent="0.2">
      <c r="A3008" t="s">
        <v>15542</v>
      </c>
      <c r="B3008" t="s">
        <v>2850</v>
      </c>
      <c r="C3008">
        <v>117.735</v>
      </c>
      <c r="D3008">
        <v>0</v>
      </c>
      <c r="E3008">
        <v>0</v>
      </c>
      <c r="F3008">
        <v>0</v>
      </c>
      <c r="G3008">
        <v>0</v>
      </c>
      <c r="H3008">
        <v>767.26</v>
      </c>
      <c r="I3008" t="s">
        <v>14349</v>
      </c>
      <c r="J3008" t="s">
        <v>200</v>
      </c>
      <c r="K3008">
        <v>0</v>
      </c>
      <c r="L3008" s="83">
        <v>43157</v>
      </c>
      <c r="M3008">
        <v>0</v>
      </c>
      <c r="N3008" t="s">
        <v>3013</v>
      </c>
      <c r="O3008" t="s">
        <v>3014</v>
      </c>
    </row>
    <row r="3009" spans="1:15" x14ac:dyDescent="0.2">
      <c r="A3009" t="s">
        <v>15543</v>
      </c>
      <c r="B3009" t="s">
        <v>3478</v>
      </c>
      <c r="C3009">
        <v>76.95</v>
      </c>
      <c r="D3009">
        <v>0</v>
      </c>
      <c r="E3009">
        <v>0</v>
      </c>
      <c r="F3009">
        <v>0</v>
      </c>
      <c r="G3009">
        <v>0</v>
      </c>
      <c r="H3009" s="45">
        <v>20759.68</v>
      </c>
      <c r="I3009" t="s">
        <v>14349</v>
      </c>
      <c r="J3009" t="s">
        <v>169</v>
      </c>
      <c r="K3009">
        <v>0</v>
      </c>
      <c r="L3009" s="83">
        <v>43157</v>
      </c>
      <c r="M3009">
        <v>0</v>
      </c>
      <c r="N3009">
        <v>922475108</v>
      </c>
      <c r="O3009" t="s">
        <v>3517</v>
      </c>
    </row>
    <row r="3010" spans="1:15" x14ac:dyDescent="0.2">
      <c r="A3010" t="s">
        <v>15544</v>
      </c>
      <c r="B3010" t="s">
        <v>12611</v>
      </c>
      <c r="C3010">
        <v>31.15</v>
      </c>
      <c r="D3010">
        <v>0</v>
      </c>
      <c r="E3010">
        <v>0</v>
      </c>
      <c r="F3010">
        <v>0</v>
      </c>
      <c r="G3010">
        <v>0</v>
      </c>
      <c r="H3010" s="45">
        <v>2511.66</v>
      </c>
      <c r="I3010" t="s">
        <v>14349</v>
      </c>
      <c r="J3010" t="s">
        <v>448</v>
      </c>
      <c r="K3010">
        <v>0</v>
      </c>
      <c r="L3010" s="83">
        <v>43157</v>
      </c>
      <c r="M3010">
        <v>0</v>
      </c>
      <c r="N3010" t="s">
        <v>12717</v>
      </c>
      <c r="O3010" t="s">
        <v>12718</v>
      </c>
    </row>
    <row r="3011" spans="1:15" x14ac:dyDescent="0.2">
      <c r="A3011" t="s">
        <v>15545</v>
      </c>
      <c r="B3011" t="s">
        <v>2857</v>
      </c>
      <c r="C3011">
        <v>27.8</v>
      </c>
      <c r="D3011">
        <v>0</v>
      </c>
      <c r="E3011">
        <v>0</v>
      </c>
      <c r="F3011">
        <v>0</v>
      </c>
      <c r="G3011">
        <v>0</v>
      </c>
      <c r="H3011" s="45">
        <v>3183.24</v>
      </c>
      <c r="I3011" t="s">
        <v>14349</v>
      </c>
      <c r="J3011" t="s">
        <v>169</v>
      </c>
      <c r="K3011">
        <v>0</v>
      </c>
      <c r="L3011" s="83">
        <v>43157</v>
      </c>
      <c r="M3011">
        <v>0</v>
      </c>
      <c r="N3011" t="s">
        <v>177</v>
      </c>
      <c r="O3011" t="s">
        <v>3024</v>
      </c>
    </row>
    <row r="3012" spans="1:15" x14ac:dyDescent="0.2">
      <c r="A3012" t="s">
        <v>15403</v>
      </c>
      <c r="B3012" t="s">
        <v>15403</v>
      </c>
      <c r="C3012">
        <v>5</v>
      </c>
      <c r="D3012">
        <v>0</v>
      </c>
      <c r="E3012">
        <v>0</v>
      </c>
      <c r="F3012">
        <v>0</v>
      </c>
      <c r="G3012">
        <v>0</v>
      </c>
      <c r="H3012" s="45">
        <v>-34960.800000000003</v>
      </c>
      <c r="I3012" t="s">
        <v>210</v>
      </c>
      <c r="J3012" t="s">
        <v>713</v>
      </c>
      <c r="K3012">
        <v>0</v>
      </c>
      <c r="L3012" s="83">
        <v>43154</v>
      </c>
      <c r="M3012">
        <v>0</v>
      </c>
    </row>
    <row r="3013" spans="1:15" x14ac:dyDescent="0.2">
      <c r="A3013" t="s">
        <v>15404</v>
      </c>
      <c r="B3013" t="s">
        <v>15872</v>
      </c>
      <c r="C3013">
        <v>51.3</v>
      </c>
      <c r="D3013">
        <v>0</v>
      </c>
      <c r="E3013">
        <v>0</v>
      </c>
      <c r="F3013">
        <v>0</v>
      </c>
      <c r="G3013">
        <v>0</v>
      </c>
      <c r="H3013" s="45">
        <v>-21078.35</v>
      </c>
      <c r="I3013" t="s">
        <v>210</v>
      </c>
      <c r="J3013" t="s">
        <v>200</v>
      </c>
      <c r="K3013">
        <v>0</v>
      </c>
      <c r="L3013" s="83">
        <v>43154</v>
      </c>
      <c r="M3013">
        <v>0</v>
      </c>
      <c r="N3013" t="s">
        <v>15405</v>
      </c>
      <c r="O3013" t="s">
        <v>15406</v>
      </c>
    </row>
    <row r="3014" spans="1:15" x14ac:dyDescent="0.2">
      <c r="A3014" t="s">
        <v>15407</v>
      </c>
      <c r="B3014" t="s">
        <v>8264</v>
      </c>
      <c r="C3014">
        <v>59.22</v>
      </c>
      <c r="D3014">
        <v>0</v>
      </c>
      <c r="E3014">
        <v>0</v>
      </c>
      <c r="F3014">
        <v>0</v>
      </c>
      <c r="G3014">
        <v>0</v>
      </c>
      <c r="H3014" s="45">
        <v>4379.17</v>
      </c>
      <c r="I3014" t="s">
        <v>14365</v>
      </c>
      <c r="J3014" t="s">
        <v>200</v>
      </c>
      <c r="K3014">
        <v>0</v>
      </c>
      <c r="L3014" s="83">
        <v>43154</v>
      </c>
      <c r="M3014">
        <v>0</v>
      </c>
      <c r="N3014">
        <v>974155103</v>
      </c>
      <c r="O3014" t="s">
        <v>8374</v>
      </c>
    </row>
    <row r="3015" spans="1:15" x14ac:dyDescent="0.2">
      <c r="A3015" t="s">
        <v>15408</v>
      </c>
      <c r="B3015" t="s">
        <v>2813</v>
      </c>
      <c r="C3015">
        <v>113.96</v>
      </c>
      <c r="D3015">
        <v>0</v>
      </c>
      <c r="E3015">
        <v>0</v>
      </c>
      <c r="F3015">
        <v>0</v>
      </c>
      <c r="G3015">
        <v>0</v>
      </c>
      <c r="H3015" s="45">
        <v>-2181.39</v>
      </c>
      <c r="I3015" t="s">
        <v>14365</v>
      </c>
      <c r="J3015" t="s">
        <v>200</v>
      </c>
      <c r="K3015">
        <v>0</v>
      </c>
      <c r="L3015" s="83">
        <v>43154</v>
      </c>
      <c r="M3015">
        <v>0</v>
      </c>
      <c r="N3015" t="s">
        <v>3016</v>
      </c>
      <c r="O3015" t="s">
        <v>3017</v>
      </c>
    </row>
    <row r="3016" spans="1:15" x14ac:dyDescent="0.2">
      <c r="A3016" t="s">
        <v>15409</v>
      </c>
      <c r="B3016" t="s">
        <v>10218</v>
      </c>
      <c r="C3016">
        <v>26.2</v>
      </c>
      <c r="D3016">
        <v>0</v>
      </c>
      <c r="E3016">
        <v>0</v>
      </c>
      <c r="F3016">
        <v>0</v>
      </c>
      <c r="G3016">
        <v>0</v>
      </c>
      <c r="H3016" s="45">
        <v>-10250.200000000001</v>
      </c>
      <c r="I3016" t="s">
        <v>14365</v>
      </c>
      <c r="J3016" t="s">
        <v>182</v>
      </c>
      <c r="K3016">
        <v>0</v>
      </c>
      <c r="L3016" s="83">
        <v>43154</v>
      </c>
      <c r="M3016">
        <v>0</v>
      </c>
      <c r="N3016">
        <v>909218109</v>
      </c>
      <c r="O3016">
        <v>2925833</v>
      </c>
    </row>
    <row r="3017" spans="1:15" x14ac:dyDescent="0.2">
      <c r="A3017" t="s">
        <v>15410</v>
      </c>
      <c r="B3017" t="s">
        <v>13882</v>
      </c>
      <c r="C3017">
        <v>36.72</v>
      </c>
      <c r="D3017">
        <v>0</v>
      </c>
      <c r="E3017">
        <v>0</v>
      </c>
      <c r="F3017">
        <v>0</v>
      </c>
      <c r="G3017">
        <v>0</v>
      </c>
      <c r="H3017" s="45">
        <v>-11898.07</v>
      </c>
      <c r="I3017" t="s">
        <v>14365</v>
      </c>
      <c r="J3017" t="s">
        <v>190</v>
      </c>
      <c r="K3017">
        <v>0</v>
      </c>
      <c r="L3017" s="83">
        <v>43154</v>
      </c>
      <c r="M3017">
        <v>0</v>
      </c>
      <c r="N3017" t="s">
        <v>177</v>
      </c>
      <c r="O3017" t="s">
        <v>13942</v>
      </c>
    </row>
    <row r="3018" spans="1:15" x14ac:dyDescent="0.2">
      <c r="A3018" t="s">
        <v>15411</v>
      </c>
      <c r="B3018" t="s">
        <v>2807</v>
      </c>
      <c r="C3018">
        <v>238.3</v>
      </c>
      <c r="D3018">
        <v>0</v>
      </c>
      <c r="E3018">
        <v>0</v>
      </c>
      <c r="F3018">
        <v>0</v>
      </c>
      <c r="G3018">
        <v>0</v>
      </c>
      <c r="H3018" s="45">
        <v>-8418.51</v>
      </c>
      <c r="I3018" t="s">
        <v>14365</v>
      </c>
      <c r="J3018" t="s">
        <v>186</v>
      </c>
      <c r="K3018">
        <v>0</v>
      </c>
      <c r="L3018" s="83">
        <v>43154</v>
      </c>
      <c r="M3018">
        <v>0</v>
      </c>
      <c r="N3018" t="s">
        <v>3003</v>
      </c>
      <c r="O3018" t="s">
        <v>3004</v>
      </c>
    </row>
    <row r="3019" spans="1:15" x14ac:dyDescent="0.2">
      <c r="A3019" t="s">
        <v>15412</v>
      </c>
      <c r="B3019" t="s">
        <v>1336</v>
      </c>
      <c r="C3019">
        <v>48.45</v>
      </c>
      <c r="D3019">
        <v>0</v>
      </c>
      <c r="E3019">
        <v>0</v>
      </c>
      <c r="F3019">
        <v>0</v>
      </c>
      <c r="G3019">
        <v>0</v>
      </c>
      <c r="H3019" s="45">
        <v>-5643.49</v>
      </c>
      <c r="I3019" t="s">
        <v>14365</v>
      </c>
      <c r="J3019" t="s">
        <v>200</v>
      </c>
      <c r="K3019">
        <v>0</v>
      </c>
      <c r="L3019" s="83">
        <v>43154</v>
      </c>
      <c r="M3019">
        <v>0</v>
      </c>
      <c r="N3019" t="s">
        <v>1535</v>
      </c>
      <c r="O3019">
        <v>2216991</v>
      </c>
    </row>
    <row r="3020" spans="1:15" x14ac:dyDescent="0.2">
      <c r="A3020" t="s">
        <v>15413</v>
      </c>
      <c r="B3020" t="s">
        <v>7985</v>
      </c>
      <c r="C3020">
        <v>271.08999999999997</v>
      </c>
      <c r="D3020">
        <v>0</v>
      </c>
      <c r="E3020">
        <v>0</v>
      </c>
      <c r="F3020">
        <v>0</v>
      </c>
      <c r="G3020">
        <v>0</v>
      </c>
      <c r="H3020" s="45">
        <v>-1484.59</v>
      </c>
      <c r="I3020" t="s">
        <v>14365</v>
      </c>
      <c r="J3020" t="s">
        <v>169</v>
      </c>
      <c r="K3020">
        <v>0</v>
      </c>
      <c r="L3020" s="83">
        <v>43154</v>
      </c>
      <c r="M3020">
        <v>0</v>
      </c>
      <c r="N3020">
        <v>879369106</v>
      </c>
      <c r="O3020">
        <v>2881407</v>
      </c>
    </row>
    <row r="3021" spans="1:15" x14ac:dyDescent="0.2">
      <c r="A3021" t="s">
        <v>15414</v>
      </c>
      <c r="B3021" t="s">
        <v>2680</v>
      </c>
      <c r="C3021">
        <v>52.77</v>
      </c>
      <c r="D3021">
        <v>0</v>
      </c>
      <c r="E3021">
        <v>0</v>
      </c>
      <c r="F3021">
        <v>0</v>
      </c>
      <c r="G3021">
        <v>0</v>
      </c>
      <c r="H3021" s="45">
        <v>-2115.09</v>
      </c>
      <c r="I3021" t="s">
        <v>14365</v>
      </c>
      <c r="J3021" t="s">
        <v>164</v>
      </c>
      <c r="K3021">
        <v>0</v>
      </c>
      <c r="L3021" s="83">
        <v>43154</v>
      </c>
      <c r="M3021">
        <v>0</v>
      </c>
      <c r="N3021">
        <v>825690100</v>
      </c>
      <c r="O3021" t="s">
        <v>2794</v>
      </c>
    </row>
    <row r="3022" spans="1:15" x14ac:dyDescent="0.2">
      <c r="A3022" t="s">
        <v>15415</v>
      </c>
      <c r="B3022" t="s">
        <v>3053</v>
      </c>
      <c r="C3022">
        <v>85.98</v>
      </c>
      <c r="D3022">
        <v>0</v>
      </c>
      <c r="E3022">
        <v>0</v>
      </c>
      <c r="F3022">
        <v>0</v>
      </c>
      <c r="G3022">
        <v>0</v>
      </c>
      <c r="H3022" s="45">
        <v>3030.19</v>
      </c>
      <c r="I3022" t="s">
        <v>14365</v>
      </c>
      <c r="J3022" t="s">
        <v>188</v>
      </c>
      <c r="K3022">
        <v>0</v>
      </c>
      <c r="L3022" s="83">
        <v>43154</v>
      </c>
      <c r="M3022">
        <v>0</v>
      </c>
      <c r="N3022">
        <v>858586100</v>
      </c>
      <c r="O3022">
        <v>2845005</v>
      </c>
    </row>
    <row r="3023" spans="1:15" x14ac:dyDescent="0.2">
      <c r="A3023" t="s">
        <v>15416</v>
      </c>
      <c r="B3023" t="s">
        <v>2488</v>
      </c>
      <c r="C3023">
        <v>43.625</v>
      </c>
      <c r="D3023">
        <v>0</v>
      </c>
      <c r="E3023">
        <v>0</v>
      </c>
      <c r="F3023">
        <v>0</v>
      </c>
      <c r="G3023">
        <v>0</v>
      </c>
      <c r="H3023">
        <v>-410.36</v>
      </c>
      <c r="I3023" t="s">
        <v>14365</v>
      </c>
      <c r="J3023" t="s">
        <v>190</v>
      </c>
      <c r="K3023">
        <v>0</v>
      </c>
      <c r="L3023" s="83">
        <v>43154</v>
      </c>
      <c r="M3023">
        <v>0</v>
      </c>
      <c r="N3023">
        <v>374689107</v>
      </c>
      <c r="O3023">
        <v>2369226</v>
      </c>
    </row>
    <row r="3024" spans="1:15" x14ac:dyDescent="0.2">
      <c r="A3024" t="s">
        <v>15417</v>
      </c>
      <c r="B3024" t="s">
        <v>2830</v>
      </c>
      <c r="C3024">
        <v>49.01</v>
      </c>
      <c r="D3024">
        <v>0</v>
      </c>
      <c r="E3024">
        <v>0</v>
      </c>
      <c r="F3024">
        <v>0</v>
      </c>
      <c r="G3024">
        <v>0</v>
      </c>
      <c r="H3024">
        <v>-347.63</v>
      </c>
      <c r="I3024" t="s">
        <v>14365</v>
      </c>
      <c r="J3024" t="s">
        <v>169</v>
      </c>
      <c r="K3024">
        <v>0</v>
      </c>
      <c r="L3024" s="83">
        <v>43154</v>
      </c>
      <c r="M3024">
        <v>0</v>
      </c>
      <c r="N3024">
        <v>759916109</v>
      </c>
      <c r="O3024">
        <v>2731654</v>
      </c>
    </row>
    <row r="3025" spans="1:15" x14ac:dyDescent="0.2">
      <c r="A3025" t="s">
        <v>15418</v>
      </c>
      <c r="B3025" t="s">
        <v>2843</v>
      </c>
      <c r="C3025">
        <v>34.82</v>
      </c>
      <c r="D3025">
        <v>0</v>
      </c>
      <c r="E3025">
        <v>0</v>
      </c>
      <c r="F3025">
        <v>0</v>
      </c>
      <c r="G3025">
        <v>0</v>
      </c>
      <c r="H3025" s="45">
        <v>-1029.82</v>
      </c>
      <c r="I3025" t="s">
        <v>14365</v>
      </c>
      <c r="J3025" t="s">
        <v>190</v>
      </c>
      <c r="K3025">
        <v>0</v>
      </c>
      <c r="L3025" s="83">
        <v>43154</v>
      </c>
      <c r="M3025">
        <v>0</v>
      </c>
      <c r="N3025" s="84">
        <v>7.4762000000000002E+106</v>
      </c>
      <c r="O3025">
        <v>2150204</v>
      </c>
    </row>
    <row r="3026" spans="1:15" x14ac:dyDescent="0.2">
      <c r="A3026" t="s">
        <v>15419</v>
      </c>
      <c r="B3026" t="s">
        <v>2819</v>
      </c>
      <c r="C3026">
        <v>119</v>
      </c>
      <c r="D3026">
        <v>0</v>
      </c>
      <c r="E3026">
        <v>0</v>
      </c>
      <c r="F3026">
        <v>0</v>
      </c>
      <c r="G3026">
        <v>0</v>
      </c>
      <c r="H3026">
        <v>-597.02</v>
      </c>
      <c r="I3026" t="s">
        <v>14365</v>
      </c>
      <c r="J3026" t="s">
        <v>164</v>
      </c>
      <c r="K3026">
        <v>0</v>
      </c>
      <c r="L3026" s="83">
        <v>43154</v>
      </c>
      <c r="M3026">
        <v>0</v>
      </c>
      <c r="N3026" t="s">
        <v>2976</v>
      </c>
      <c r="O3026">
        <v>2277880</v>
      </c>
    </row>
    <row r="3027" spans="1:15" x14ac:dyDescent="0.2">
      <c r="A3027" t="s">
        <v>15420</v>
      </c>
      <c r="B3027" t="s">
        <v>2866</v>
      </c>
      <c r="C3027">
        <v>50.615000000000002</v>
      </c>
      <c r="D3027">
        <v>0</v>
      </c>
      <c r="E3027">
        <v>0</v>
      </c>
      <c r="F3027">
        <v>0</v>
      </c>
      <c r="G3027">
        <v>0</v>
      </c>
      <c r="H3027">
        <v>678.56</v>
      </c>
      <c r="I3027" t="s">
        <v>14365</v>
      </c>
      <c r="J3027" t="s">
        <v>200</v>
      </c>
      <c r="K3027">
        <v>0</v>
      </c>
      <c r="L3027" s="83">
        <v>43154</v>
      </c>
      <c r="M3027">
        <v>0</v>
      </c>
      <c r="N3027" t="s">
        <v>177</v>
      </c>
      <c r="O3027" t="s">
        <v>2971</v>
      </c>
    </row>
    <row r="3028" spans="1:15" x14ac:dyDescent="0.2">
      <c r="A3028" t="s">
        <v>15421</v>
      </c>
      <c r="B3028" t="s">
        <v>5975</v>
      </c>
      <c r="C3028">
        <v>70.75</v>
      </c>
      <c r="D3028">
        <v>0</v>
      </c>
      <c r="E3028">
        <v>0</v>
      </c>
      <c r="F3028">
        <v>0</v>
      </c>
      <c r="G3028">
        <v>0</v>
      </c>
      <c r="H3028" s="45">
        <v>-1652.91</v>
      </c>
      <c r="I3028" t="s">
        <v>14365</v>
      </c>
      <c r="J3028" t="s">
        <v>169</v>
      </c>
      <c r="K3028">
        <v>0</v>
      </c>
      <c r="L3028" s="83">
        <v>43154</v>
      </c>
      <c r="M3028">
        <v>0</v>
      </c>
      <c r="N3028" t="s">
        <v>6445</v>
      </c>
      <c r="O3028" t="s">
        <v>6446</v>
      </c>
    </row>
    <row r="3029" spans="1:15" x14ac:dyDescent="0.2">
      <c r="A3029" t="s">
        <v>15422</v>
      </c>
      <c r="B3029" t="s">
        <v>2833</v>
      </c>
      <c r="C3029">
        <v>170.35</v>
      </c>
      <c r="D3029">
        <v>0</v>
      </c>
      <c r="E3029">
        <v>0</v>
      </c>
      <c r="F3029">
        <v>0</v>
      </c>
      <c r="G3029">
        <v>0</v>
      </c>
      <c r="H3029">
        <v>-439.24</v>
      </c>
      <c r="I3029" t="s">
        <v>14365</v>
      </c>
      <c r="J3029" t="s">
        <v>164</v>
      </c>
      <c r="K3029">
        <v>0</v>
      </c>
      <c r="L3029" s="83">
        <v>43154</v>
      </c>
      <c r="M3029">
        <v>0</v>
      </c>
      <c r="N3029">
        <v>461202103</v>
      </c>
      <c r="O3029">
        <v>2459020</v>
      </c>
    </row>
    <row r="3030" spans="1:15" x14ac:dyDescent="0.2">
      <c r="A3030" t="s">
        <v>15423</v>
      </c>
      <c r="B3030" t="s">
        <v>2838</v>
      </c>
      <c r="C3030">
        <v>51.08</v>
      </c>
      <c r="D3030">
        <v>0</v>
      </c>
      <c r="E3030">
        <v>0</v>
      </c>
      <c r="F3030">
        <v>0</v>
      </c>
      <c r="G3030">
        <v>0</v>
      </c>
      <c r="H3030" s="45">
        <v>-1073.31</v>
      </c>
      <c r="I3030" t="s">
        <v>14365</v>
      </c>
      <c r="J3030" t="s">
        <v>235</v>
      </c>
      <c r="K3030">
        <v>0</v>
      </c>
      <c r="L3030" s="83">
        <v>43154</v>
      </c>
      <c r="M3030">
        <v>0</v>
      </c>
      <c r="N3030" t="s">
        <v>177</v>
      </c>
      <c r="O3030" t="s">
        <v>2943</v>
      </c>
    </row>
    <row r="3031" spans="1:15" x14ac:dyDescent="0.2">
      <c r="A3031" t="s">
        <v>15424</v>
      </c>
      <c r="B3031" t="s">
        <v>4339</v>
      </c>
      <c r="C3031">
        <v>34.28</v>
      </c>
      <c r="D3031">
        <v>0</v>
      </c>
      <c r="E3031">
        <v>0</v>
      </c>
      <c r="F3031">
        <v>0</v>
      </c>
      <c r="G3031">
        <v>0</v>
      </c>
      <c r="H3031">
        <v>-874.32</v>
      </c>
      <c r="I3031" t="s">
        <v>14365</v>
      </c>
      <c r="J3031" t="s">
        <v>190</v>
      </c>
      <c r="K3031">
        <v>0</v>
      </c>
      <c r="L3031" s="83">
        <v>43154</v>
      </c>
      <c r="M3031">
        <v>0</v>
      </c>
      <c r="N3031">
        <v>404030108</v>
      </c>
      <c r="O3031" t="s">
        <v>4426</v>
      </c>
    </row>
    <row r="3032" spans="1:15" x14ac:dyDescent="0.2">
      <c r="A3032" t="s">
        <v>15425</v>
      </c>
      <c r="B3032" t="s">
        <v>2582</v>
      </c>
      <c r="C3032">
        <v>52.35</v>
      </c>
      <c r="D3032">
        <v>0</v>
      </c>
      <c r="E3032">
        <v>0</v>
      </c>
      <c r="F3032">
        <v>0</v>
      </c>
      <c r="G3032">
        <v>0</v>
      </c>
      <c r="H3032" s="45">
        <v>-3005.44</v>
      </c>
      <c r="I3032" t="s">
        <v>14365</v>
      </c>
      <c r="J3032" t="s">
        <v>164</v>
      </c>
      <c r="K3032">
        <v>0</v>
      </c>
      <c r="L3032" s="83">
        <v>43154</v>
      </c>
      <c r="M3032">
        <v>0</v>
      </c>
      <c r="N3032">
        <v>336433107</v>
      </c>
      <c r="O3032" t="s">
        <v>2636</v>
      </c>
    </row>
    <row r="3033" spans="1:15" x14ac:dyDescent="0.2">
      <c r="A3033" t="s">
        <v>15426</v>
      </c>
      <c r="B3033" t="s">
        <v>3161</v>
      </c>
      <c r="C3033">
        <v>48.78</v>
      </c>
      <c r="D3033">
        <v>0</v>
      </c>
      <c r="E3033">
        <v>0</v>
      </c>
      <c r="F3033">
        <v>0</v>
      </c>
      <c r="G3033">
        <v>0</v>
      </c>
      <c r="H3033" s="45">
        <v>-4240.1499999999996</v>
      </c>
      <c r="I3033" t="s">
        <v>14365</v>
      </c>
      <c r="J3033" t="s">
        <v>169</v>
      </c>
      <c r="K3033">
        <v>0</v>
      </c>
      <c r="L3033" s="83">
        <v>43154</v>
      </c>
      <c r="M3033">
        <v>0</v>
      </c>
      <c r="N3033" t="s">
        <v>3281</v>
      </c>
      <c r="O3033" t="s">
        <v>3282</v>
      </c>
    </row>
    <row r="3034" spans="1:15" x14ac:dyDescent="0.2">
      <c r="A3034" t="s">
        <v>15427</v>
      </c>
      <c r="B3034" t="s">
        <v>4324</v>
      </c>
      <c r="C3034">
        <v>17.399999999999999</v>
      </c>
      <c r="D3034">
        <v>0</v>
      </c>
      <c r="E3034">
        <v>0</v>
      </c>
      <c r="F3034">
        <v>0</v>
      </c>
      <c r="G3034">
        <v>0</v>
      </c>
      <c r="H3034" s="45">
        <v>1237.75</v>
      </c>
      <c r="I3034" t="s">
        <v>14365</v>
      </c>
      <c r="J3034" t="s">
        <v>190</v>
      </c>
      <c r="K3034">
        <v>0</v>
      </c>
      <c r="L3034" s="83">
        <v>43154</v>
      </c>
      <c r="M3034">
        <v>0</v>
      </c>
      <c r="N3034" s="84">
        <v>2.2281999999999999E+106</v>
      </c>
      <c r="O3034">
        <v>2255778</v>
      </c>
    </row>
    <row r="3035" spans="1:15" x14ac:dyDescent="0.2">
      <c r="A3035" t="s">
        <v>15428</v>
      </c>
      <c r="B3035" t="s">
        <v>13531</v>
      </c>
      <c r="C3035">
        <v>16.2</v>
      </c>
      <c r="D3035">
        <v>0</v>
      </c>
      <c r="E3035">
        <v>0</v>
      </c>
      <c r="F3035">
        <v>0</v>
      </c>
      <c r="G3035">
        <v>0</v>
      </c>
      <c r="H3035" s="45">
        <v>-12653.99</v>
      </c>
      <c r="I3035" t="s">
        <v>14365</v>
      </c>
      <c r="J3035" t="s">
        <v>169</v>
      </c>
      <c r="K3035">
        <v>0</v>
      </c>
      <c r="L3035" s="83">
        <v>43154</v>
      </c>
      <c r="M3035">
        <v>0</v>
      </c>
      <c r="N3035">
        <v>218352102</v>
      </c>
      <c r="O3035" t="s">
        <v>13573</v>
      </c>
    </row>
    <row r="3036" spans="1:15" x14ac:dyDescent="0.2">
      <c r="A3036" t="s">
        <v>15429</v>
      </c>
      <c r="B3036" t="s">
        <v>12519</v>
      </c>
      <c r="C3036">
        <v>14.76</v>
      </c>
      <c r="D3036">
        <v>0</v>
      </c>
      <c r="E3036">
        <v>0</v>
      </c>
      <c r="F3036">
        <v>0</v>
      </c>
      <c r="G3036">
        <v>0</v>
      </c>
      <c r="H3036" s="45">
        <v>-8531.68</v>
      </c>
      <c r="I3036" t="s">
        <v>14365</v>
      </c>
      <c r="J3036" t="s">
        <v>188</v>
      </c>
      <c r="K3036">
        <v>0</v>
      </c>
      <c r="L3036" s="83">
        <v>43154</v>
      </c>
      <c r="M3036">
        <v>0</v>
      </c>
      <c r="N3036">
        <v>156431108</v>
      </c>
      <c r="O3036">
        <v>2186254</v>
      </c>
    </row>
    <row r="3037" spans="1:15" x14ac:dyDescent="0.2">
      <c r="A3037" t="s">
        <v>15430</v>
      </c>
      <c r="B3037" t="s">
        <v>4181</v>
      </c>
      <c r="C3037">
        <v>18.13</v>
      </c>
      <c r="D3037">
        <v>0</v>
      </c>
      <c r="E3037">
        <v>0</v>
      </c>
      <c r="F3037">
        <v>0</v>
      </c>
      <c r="G3037">
        <v>0</v>
      </c>
      <c r="H3037" s="45">
        <v>-1958.65</v>
      </c>
      <c r="I3037" t="s">
        <v>14365</v>
      </c>
      <c r="J3037" t="s">
        <v>200</v>
      </c>
      <c r="K3037">
        <v>0</v>
      </c>
      <c r="L3037" s="83">
        <v>43154</v>
      </c>
      <c r="M3037">
        <v>0</v>
      </c>
      <c r="N3037">
        <v>94235108</v>
      </c>
      <c r="O3037" t="s">
        <v>4199</v>
      </c>
    </row>
    <row r="3038" spans="1:15" x14ac:dyDescent="0.2">
      <c r="A3038" t="s">
        <v>15431</v>
      </c>
      <c r="B3038" t="s">
        <v>6905</v>
      </c>
      <c r="C3038">
        <v>51.65</v>
      </c>
      <c r="D3038">
        <v>0</v>
      </c>
      <c r="E3038">
        <v>0</v>
      </c>
      <c r="F3038">
        <v>0</v>
      </c>
      <c r="G3038">
        <v>0</v>
      </c>
      <c r="H3038" s="45">
        <v>2876.45</v>
      </c>
      <c r="I3038" t="s">
        <v>14365</v>
      </c>
      <c r="J3038" t="s">
        <v>169</v>
      </c>
      <c r="K3038">
        <v>0</v>
      </c>
      <c r="L3038" s="83">
        <v>43154</v>
      </c>
      <c r="M3038">
        <v>0</v>
      </c>
      <c r="N3038">
        <v>90672106</v>
      </c>
      <c r="O3038" t="s">
        <v>6922</v>
      </c>
    </row>
    <row r="3039" spans="1:15" x14ac:dyDescent="0.2">
      <c r="A3039" t="s">
        <v>15432</v>
      </c>
      <c r="B3039" t="s">
        <v>3629</v>
      </c>
      <c r="C3039">
        <v>27.94</v>
      </c>
      <c r="D3039">
        <v>0</v>
      </c>
      <c r="E3039">
        <v>0</v>
      </c>
      <c r="F3039">
        <v>0</v>
      </c>
      <c r="G3039">
        <v>0</v>
      </c>
      <c r="H3039">
        <v>296.57</v>
      </c>
      <c r="I3039" t="s">
        <v>14365</v>
      </c>
      <c r="J3039" t="s">
        <v>8017</v>
      </c>
      <c r="K3039">
        <v>0</v>
      </c>
      <c r="L3039" s="83">
        <v>43154</v>
      </c>
      <c r="M3039">
        <v>0</v>
      </c>
      <c r="N3039" t="s">
        <v>177</v>
      </c>
      <c r="O3039" t="s">
        <v>3640</v>
      </c>
    </row>
    <row r="3040" spans="1:15" x14ac:dyDescent="0.2">
      <c r="A3040" t="s">
        <v>15433</v>
      </c>
      <c r="B3040" t="s">
        <v>3181</v>
      </c>
      <c r="C3040">
        <v>45.64</v>
      </c>
      <c r="D3040">
        <v>0</v>
      </c>
      <c r="E3040">
        <v>0</v>
      </c>
      <c r="F3040">
        <v>0</v>
      </c>
      <c r="G3040">
        <v>0</v>
      </c>
      <c r="H3040" s="45">
        <v>-8285.8700000000008</v>
      </c>
      <c r="I3040" t="s">
        <v>14365</v>
      </c>
      <c r="J3040" t="s">
        <v>182</v>
      </c>
      <c r="K3040">
        <v>0</v>
      </c>
      <c r="L3040" s="83">
        <v>43154</v>
      </c>
      <c r="M3040">
        <v>0</v>
      </c>
      <c r="N3040">
        <v>37411105</v>
      </c>
      <c r="O3040">
        <v>2043962</v>
      </c>
    </row>
    <row r="3041" spans="1:15" x14ac:dyDescent="0.2">
      <c r="A3041" t="s">
        <v>15434</v>
      </c>
      <c r="B3041" t="s">
        <v>5112</v>
      </c>
      <c r="C3041">
        <v>59.875</v>
      </c>
      <c r="D3041">
        <v>0</v>
      </c>
      <c r="E3041">
        <v>0</v>
      </c>
      <c r="F3041">
        <v>0</v>
      </c>
      <c r="G3041">
        <v>0</v>
      </c>
      <c r="H3041" s="45">
        <v>-4068.61</v>
      </c>
      <c r="I3041" t="s">
        <v>14365</v>
      </c>
      <c r="J3041" t="s">
        <v>190</v>
      </c>
      <c r="K3041">
        <v>0</v>
      </c>
      <c r="L3041" s="83">
        <v>43154</v>
      </c>
      <c r="M3041">
        <v>0</v>
      </c>
      <c r="N3041">
        <v>49164205</v>
      </c>
      <c r="O3041" t="s">
        <v>5157</v>
      </c>
    </row>
    <row r="3042" spans="1:15" x14ac:dyDescent="0.2">
      <c r="A3042" t="s">
        <v>15435</v>
      </c>
      <c r="B3042" t="s">
        <v>13537</v>
      </c>
      <c r="C3042">
        <v>24.22</v>
      </c>
      <c r="D3042">
        <v>0</v>
      </c>
      <c r="E3042">
        <v>0</v>
      </c>
      <c r="F3042">
        <v>0</v>
      </c>
      <c r="G3042">
        <v>0</v>
      </c>
      <c r="H3042">
        <v>-629.69000000000005</v>
      </c>
      <c r="I3042" t="s">
        <v>14365</v>
      </c>
      <c r="J3042" t="s">
        <v>169</v>
      </c>
      <c r="K3042">
        <v>0</v>
      </c>
      <c r="L3042" s="83">
        <v>43154</v>
      </c>
      <c r="M3042">
        <v>0</v>
      </c>
      <c r="N3042" t="s">
        <v>13538</v>
      </c>
      <c r="O3042" t="s">
        <v>13539</v>
      </c>
    </row>
    <row r="3043" spans="1:15" x14ac:dyDescent="0.2">
      <c r="A3043" t="s">
        <v>15436</v>
      </c>
      <c r="B3043" t="s">
        <v>7889</v>
      </c>
      <c r="C3043">
        <v>57.75</v>
      </c>
      <c r="D3043">
        <v>0</v>
      </c>
      <c r="E3043">
        <v>0</v>
      </c>
      <c r="F3043">
        <v>0</v>
      </c>
      <c r="G3043">
        <v>0</v>
      </c>
      <c r="H3043">
        <v>831.43</v>
      </c>
      <c r="I3043" t="s">
        <v>14349</v>
      </c>
      <c r="J3043" t="s">
        <v>186</v>
      </c>
      <c r="K3043">
        <v>0</v>
      </c>
      <c r="L3043" s="83">
        <v>43154</v>
      </c>
      <c r="M3043">
        <v>0</v>
      </c>
      <c r="N3043" t="s">
        <v>7905</v>
      </c>
      <c r="O3043" t="s">
        <v>7906</v>
      </c>
    </row>
    <row r="3044" spans="1:15" x14ac:dyDescent="0.2">
      <c r="A3044" t="s">
        <v>15437</v>
      </c>
      <c r="B3044" t="s">
        <v>13699</v>
      </c>
      <c r="C3044">
        <v>75.95</v>
      </c>
      <c r="D3044">
        <v>0</v>
      </c>
      <c r="E3044">
        <v>0</v>
      </c>
      <c r="F3044">
        <v>0</v>
      </c>
      <c r="G3044">
        <v>0</v>
      </c>
      <c r="H3044" s="45">
        <v>-13352.53</v>
      </c>
      <c r="I3044" t="s">
        <v>14349</v>
      </c>
      <c r="J3044" t="s">
        <v>164</v>
      </c>
      <c r="K3044">
        <v>0</v>
      </c>
      <c r="L3044" s="83">
        <v>43154</v>
      </c>
      <c r="M3044">
        <v>0</v>
      </c>
      <c r="N3044" t="s">
        <v>13741</v>
      </c>
      <c r="O3044" t="s">
        <v>13742</v>
      </c>
    </row>
    <row r="3045" spans="1:15" x14ac:dyDescent="0.2">
      <c r="A3045" t="s">
        <v>15438</v>
      </c>
      <c r="B3045" t="s">
        <v>15400</v>
      </c>
      <c r="C3045">
        <v>16.96</v>
      </c>
      <c r="D3045">
        <v>0</v>
      </c>
      <c r="E3045">
        <v>0</v>
      </c>
      <c r="F3045">
        <v>0</v>
      </c>
      <c r="G3045">
        <v>0</v>
      </c>
      <c r="H3045" s="45">
        <v>22035.78</v>
      </c>
      <c r="I3045" t="s">
        <v>14349</v>
      </c>
      <c r="J3045" t="s">
        <v>182</v>
      </c>
      <c r="K3045">
        <v>0</v>
      </c>
      <c r="L3045" s="83">
        <v>43154</v>
      </c>
      <c r="M3045">
        <v>0</v>
      </c>
      <c r="N3045" t="s">
        <v>15439</v>
      </c>
      <c r="O3045" t="s">
        <v>15440</v>
      </c>
    </row>
    <row r="3046" spans="1:15" x14ac:dyDescent="0.2">
      <c r="A3046" t="s">
        <v>15441</v>
      </c>
      <c r="B3046" t="s">
        <v>8661</v>
      </c>
      <c r="C3046">
        <v>17.5</v>
      </c>
      <c r="D3046">
        <v>0</v>
      </c>
      <c r="E3046">
        <v>0</v>
      </c>
      <c r="F3046">
        <v>0</v>
      </c>
      <c r="G3046">
        <v>0</v>
      </c>
      <c r="H3046" s="45">
        <v>1352.38</v>
      </c>
      <c r="I3046" t="s">
        <v>14349</v>
      </c>
      <c r="J3046" t="s">
        <v>182</v>
      </c>
      <c r="K3046">
        <v>0</v>
      </c>
      <c r="L3046" s="83">
        <v>43154</v>
      </c>
      <c r="M3046">
        <v>0</v>
      </c>
      <c r="N3046" t="s">
        <v>8681</v>
      </c>
      <c r="O3046" t="s">
        <v>8682</v>
      </c>
    </row>
    <row r="3047" spans="1:15" x14ac:dyDescent="0.2">
      <c r="A3047" t="s">
        <v>15442</v>
      </c>
      <c r="B3047" t="s">
        <v>2817</v>
      </c>
      <c r="C3047">
        <v>42.85</v>
      </c>
      <c r="D3047">
        <v>0</v>
      </c>
      <c r="E3047">
        <v>0</v>
      </c>
      <c r="F3047">
        <v>0</v>
      </c>
      <c r="G3047">
        <v>0</v>
      </c>
      <c r="H3047">
        <v>-847.43</v>
      </c>
      <c r="I3047" t="s">
        <v>14365</v>
      </c>
      <c r="J3047" t="s">
        <v>448</v>
      </c>
      <c r="K3047">
        <v>0</v>
      </c>
      <c r="L3047" s="83">
        <v>43154</v>
      </c>
      <c r="M3047">
        <v>0</v>
      </c>
      <c r="N3047" t="s">
        <v>2924</v>
      </c>
      <c r="O3047" t="s">
        <v>2925</v>
      </c>
    </row>
    <row r="3048" spans="1:15" x14ac:dyDescent="0.2">
      <c r="A3048" t="s">
        <v>15443</v>
      </c>
      <c r="B3048" t="s">
        <v>11533</v>
      </c>
      <c r="C3048">
        <v>18.515000000000001</v>
      </c>
      <c r="D3048">
        <v>0</v>
      </c>
      <c r="E3048">
        <v>0</v>
      </c>
      <c r="F3048">
        <v>0</v>
      </c>
      <c r="G3048">
        <v>0</v>
      </c>
      <c r="H3048" s="45">
        <v>-5568.96</v>
      </c>
      <c r="I3048" t="s">
        <v>14349</v>
      </c>
      <c r="J3048" t="s">
        <v>182</v>
      </c>
      <c r="K3048">
        <v>0</v>
      </c>
      <c r="L3048" s="83">
        <v>43154</v>
      </c>
      <c r="M3048">
        <v>0</v>
      </c>
      <c r="N3048" t="s">
        <v>11550</v>
      </c>
      <c r="O3048" t="s">
        <v>11551</v>
      </c>
    </row>
    <row r="3049" spans="1:15" x14ac:dyDescent="0.2">
      <c r="A3049" t="s">
        <v>15444</v>
      </c>
      <c r="B3049" t="s">
        <v>2580</v>
      </c>
      <c r="C3049">
        <v>47.67</v>
      </c>
      <c r="D3049">
        <v>0</v>
      </c>
      <c r="E3049">
        <v>0</v>
      </c>
      <c r="F3049">
        <v>0</v>
      </c>
      <c r="G3049">
        <v>0</v>
      </c>
      <c r="H3049" s="45">
        <v>2386.88</v>
      </c>
      <c r="I3049" t="s">
        <v>14349</v>
      </c>
      <c r="J3049" t="s">
        <v>190</v>
      </c>
      <c r="K3049">
        <v>0</v>
      </c>
      <c r="L3049" s="83">
        <v>43154</v>
      </c>
      <c r="M3049">
        <v>0</v>
      </c>
      <c r="N3049">
        <v>217204106</v>
      </c>
      <c r="O3049">
        <v>2208073</v>
      </c>
    </row>
    <row r="3050" spans="1:15" x14ac:dyDescent="0.2">
      <c r="A3050" t="s">
        <v>15445</v>
      </c>
      <c r="B3050" t="s">
        <v>9976</v>
      </c>
      <c r="C3050">
        <v>35.79</v>
      </c>
      <c r="D3050">
        <v>0</v>
      </c>
      <c r="E3050">
        <v>0</v>
      </c>
      <c r="F3050">
        <v>0</v>
      </c>
      <c r="G3050">
        <v>0</v>
      </c>
      <c r="H3050" s="45">
        <v>35654.32</v>
      </c>
      <c r="I3050" t="s">
        <v>14349</v>
      </c>
      <c r="J3050" t="s">
        <v>182</v>
      </c>
      <c r="K3050">
        <v>0</v>
      </c>
      <c r="L3050" s="83">
        <v>43154</v>
      </c>
      <c r="M3050">
        <v>0</v>
      </c>
      <c r="N3050" t="s">
        <v>9993</v>
      </c>
      <c r="O3050" t="s">
        <v>9994</v>
      </c>
    </row>
    <row r="3051" spans="1:15" x14ac:dyDescent="0.2">
      <c r="A3051" t="s">
        <v>15446</v>
      </c>
      <c r="B3051" t="s">
        <v>2712</v>
      </c>
      <c r="C3051">
        <v>24.465</v>
      </c>
      <c r="D3051">
        <v>0</v>
      </c>
      <c r="E3051">
        <v>0</v>
      </c>
      <c r="F3051">
        <v>0</v>
      </c>
      <c r="G3051">
        <v>0</v>
      </c>
      <c r="H3051" s="45">
        <v>37492.300000000003</v>
      </c>
      <c r="I3051" t="s">
        <v>14349</v>
      </c>
      <c r="J3051" t="s">
        <v>182</v>
      </c>
      <c r="K3051">
        <v>0</v>
      </c>
      <c r="L3051" s="83">
        <v>43154</v>
      </c>
      <c r="M3051">
        <v>0</v>
      </c>
      <c r="N3051">
        <v>144577103</v>
      </c>
      <c r="O3051">
        <v>2092801</v>
      </c>
    </row>
    <row r="3052" spans="1:15" x14ac:dyDescent="0.2">
      <c r="A3052" t="s">
        <v>15447</v>
      </c>
      <c r="B3052" t="s">
        <v>3551</v>
      </c>
      <c r="C3052">
        <v>27.27</v>
      </c>
      <c r="D3052">
        <v>0</v>
      </c>
      <c r="E3052">
        <v>0</v>
      </c>
      <c r="F3052">
        <v>0</v>
      </c>
      <c r="G3052">
        <v>0</v>
      </c>
      <c r="H3052" s="45">
        <v>-4091.53</v>
      </c>
      <c r="I3052" t="s">
        <v>14365</v>
      </c>
      <c r="J3052" t="s">
        <v>169</v>
      </c>
      <c r="K3052">
        <v>0</v>
      </c>
      <c r="L3052" s="83">
        <v>43154</v>
      </c>
      <c r="M3052">
        <v>0</v>
      </c>
      <c r="N3052" t="s">
        <v>3567</v>
      </c>
      <c r="O3052" t="s">
        <v>3568</v>
      </c>
    </row>
    <row r="3053" spans="1:15" x14ac:dyDescent="0.2">
      <c r="A3053" t="s">
        <v>15448</v>
      </c>
      <c r="B3053" t="s">
        <v>7969</v>
      </c>
      <c r="C3053">
        <v>53.32</v>
      </c>
      <c r="D3053">
        <v>0</v>
      </c>
      <c r="E3053">
        <v>0</v>
      </c>
      <c r="F3053">
        <v>0</v>
      </c>
      <c r="G3053">
        <v>0</v>
      </c>
      <c r="H3053" s="45">
        <v>-4073.85</v>
      </c>
      <c r="I3053" t="s">
        <v>14349</v>
      </c>
      <c r="J3053" t="s">
        <v>182</v>
      </c>
      <c r="K3053">
        <v>0</v>
      </c>
      <c r="L3053" s="83">
        <v>43154</v>
      </c>
      <c r="M3053">
        <v>0</v>
      </c>
      <c r="N3053" t="s">
        <v>12361</v>
      </c>
      <c r="O3053" t="s">
        <v>12362</v>
      </c>
    </row>
    <row r="3054" spans="1:15" x14ac:dyDescent="0.2">
      <c r="A3054" t="s">
        <v>15449</v>
      </c>
      <c r="B3054" t="s">
        <v>2227</v>
      </c>
      <c r="C3054">
        <v>71.09</v>
      </c>
      <c r="D3054">
        <v>0</v>
      </c>
      <c r="E3054">
        <v>0</v>
      </c>
      <c r="F3054">
        <v>0</v>
      </c>
      <c r="G3054">
        <v>0</v>
      </c>
      <c r="H3054" s="45">
        <v>-3498.71</v>
      </c>
      <c r="I3054" t="s">
        <v>14349</v>
      </c>
      <c r="J3054" t="s">
        <v>200</v>
      </c>
      <c r="K3054">
        <v>0</v>
      </c>
      <c r="L3054" s="83">
        <v>43154</v>
      </c>
      <c r="M3054">
        <v>0</v>
      </c>
      <c r="N3054">
        <v>258278100</v>
      </c>
      <c r="O3054">
        <v>2718594</v>
      </c>
    </row>
    <row r="3055" spans="1:15" x14ac:dyDescent="0.2">
      <c r="A3055" t="s">
        <v>15450</v>
      </c>
      <c r="B3055" t="s">
        <v>3197</v>
      </c>
      <c r="C3055">
        <v>19.145</v>
      </c>
      <c r="D3055">
        <v>0</v>
      </c>
      <c r="E3055">
        <v>0</v>
      </c>
      <c r="F3055">
        <v>0</v>
      </c>
      <c r="G3055">
        <v>0</v>
      </c>
      <c r="H3055" s="45">
        <v>-16346.82</v>
      </c>
      <c r="I3055" t="s">
        <v>14349</v>
      </c>
      <c r="J3055" t="s">
        <v>169</v>
      </c>
      <c r="K3055">
        <v>0</v>
      </c>
      <c r="L3055" s="83">
        <v>43154</v>
      </c>
      <c r="M3055">
        <v>0</v>
      </c>
      <c r="N3055" t="s">
        <v>3274</v>
      </c>
      <c r="O3055" t="s">
        <v>3275</v>
      </c>
    </row>
    <row r="3056" spans="1:15" x14ac:dyDescent="0.2">
      <c r="A3056" t="s">
        <v>15451</v>
      </c>
      <c r="B3056" t="s">
        <v>2856</v>
      </c>
      <c r="C3056">
        <v>60.59</v>
      </c>
      <c r="D3056">
        <v>0</v>
      </c>
      <c r="E3056">
        <v>0</v>
      </c>
      <c r="F3056">
        <v>0</v>
      </c>
      <c r="G3056">
        <v>0</v>
      </c>
      <c r="H3056" s="45">
        <v>-2079.02</v>
      </c>
      <c r="I3056" t="s">
        <v>14365</v>
      </c>
      <c r="J3056" t="s">
        <v>822</v>
      </c>
      <c r="K3056">
        <v>0</v>
      </c>
      <c r="L3056" s="83">
        <v>43154</v>
      </c>
      <c r="M3056">
        <v>0</v>
      </c>
      <c r="N3056">
        <v>281020107</v>
      </c>
      <c r="O3056">
        <v>2829515</v>
      </c>
    </row>
    <row r="3057" spans="1:15" x14ac:dyDescent="0.2">
      <c r="A3057" t="s">
        <v>15452</v>
      </c>
      <c r="B3057" t="s">
        <v>11165</v>
      </c>
      <c r="C3057">
        <v>34.1</v>
      </c>
      <c r="D3057">
        <v>0</v>
      </c>
      <c r="E3057">
        <v>0</v>
      </c>
      <c r="F3057">
        <v>0</v>
      </c>
      <c r="G3057">
        <v>0</v>
      </c>
      <c r="H3057" s="45">
        <v>1128.8</v>
      </c>
      <c r="I3057" t="s">
        <v>14365</v>
      </c>
      <c r="J3057" t="s">
        <v>200</v>
      </c>
      <c r="K3057">
        <v>0</v>
      </c>
      <c r="L3057" s="83">
        <v>43154</v>
      </c>
      <c r="M3057">
        <v>0</v>
      </c>
      <c r="N3057" t="s">
        <v>11212</v>
      </c>
      <c r="O3057" t="s">
        <v>11213</v>
      </c>
    </row>
    <row r="3058" spans="1:15" x14ac:dyDescent="0.2">
      <c r="A3058" t="s">
        <v>15453</v>
      </c>
      <c r="B3058" t="s">
        <v>15401</v>
      </c>
      <c r="C3058">
        <v>57</v>
      </c>
      <c r="D3058">
        <v>0</v>
      </c>
      <c r="E3058">
        <v>0</v>
      </c>
      <c r="F3058">
        <v>0</v>
      </c>
      <c r="G3058">
        <v>0</v>
      </c>
      <c r="H3058" s="45">
        <v>-2219.4699999999998</v>
      </c>
      <c r="I3058" t="s">
        <v>14365</v>
      </c>
      <c r="J3058" t="s">
        <v>822</v>
      </c>
      <c r="K3058">
        <v>0</v>
      </c>
      <c r="L3058" s="83">
        <v>43154</v>
      </c>
      <c r="M3058">
        <v>0</v>
      </c>
      <c r="N3058" t="s">
        <v>15454</v>
      </c>
      <c r="O3058" t="s">
        <v>15455</v>
      </c>
    </row>
    <row r="3059" spans="1:15" x14ac:dyDescent="0.2">
      <c r="A3059" t="s">
        <v>15456</v>
      </c>
      <c r="B3059" t="s">
        <v>6368</v>
      </c>
      <c r="C3059">
        <v>50.91</v>
      </c>
      <c r="D3059">
        <v>0</v>
      </c>
      <c r="E3059">
        <v>0</v>
      </c>
      <c r="F3059">
        <v>0</v>
      </c>
      <c r="G3059">
        <v>0</v>
      </c>
      <c r="H3059" s="45">
        <v>-4263.83</v>
      </c>
      <c r="I3059" t="s">
        <v>14365</v>
      </c>
      <c r="J3059" t="s">
        <v>169</v>
      </c>
      <c r="K3059">
        <v>0</v>
      </c>
      <c r="L3059" s="83">
        <v>43154</v>
      </c>
      <c r="M3059">
        <v>0</v>
      </c>
      <c r="N3059" t="s">
        <v>6426</v>
      </c>
      <c r="O3059">
        <v>2719951</v>
      </c>
    </row>
    <row r="3060" spans="1:15" x14ac:dyDescent="0.2">
      <c r="A3060" t="s">
        <v>15457</v>
      </c>
      <c r="B3060" t="s">
        <v>2852</v>
      </c>
      <c r="C3060">
        <v>81.180000000000007</v>
      </c>
      <c r="D3060">
        <v>0</v>
      </c>
      <c r="E3060">
        <v>0</v>
      </c>
      <c r="F3060">
        <v>0</v>
      </c>
      <c r="G3060">
        <v>0</v>
      </c>
      <c r="H3060">
        <v>-270.57</v>
      </c>
      <c r="I3060" t="s">
        <v>14365</v>
      </c>
      <c r="J3060" t="s">
        <v>190</v>
      </c>
      <c r="K3060">
        <v>0</v>
      </c>
      <c r="L3060" s="83">
        <v>43154</v>
      </c>
      <c r="M3060">
        <v>0</v>
      </c>
      <c r="N3060">
        <v>302941109</v>
      </c>
      <c r="O3060">
        <v>2351449</v>
      </c>
    </row>
    <row r="3061" spans="1:15" x14ac:dyDescent="0.2">
      <c r="A3061" t="s">
        <v>15458</v>
      </c>
      <c r="B3061" t="s">
        <v>2853</v>
      </c>
      <c r="C3061">
        <v>76.849999999999994</v>
      </c>
      <c r="D3061">
        <v>0</v>
      </c>
      <c r="E3061">
        <v>0</v>
      </c>
      <c r="F3061">
        <v>0</v>
      </c>
      <c r="G3061">
        <v>0</v>
      </c>
      <c r="H3061" s="45">
        <v>-5254.09</v>
      </c>
      <c r="I3061" t="s">
        <v>14365</v>
      </c>
      <c r="J3061" t="s">
        <v>190</v>
      </c>
      <c r="K3061">
        <v>0</v>
      </c>
      <c r="L3061" s="83">
        <v>43154</v>
      </c>
      <c r="M3061">
        <v>0</v>
      </c>
      <c r="N3061" t="s">
        <v>2939</v>
      </c>
      <c r="O3061" t="s">
        <v>2940</v>
      </c>
    </row>
    <row r="3062" spans="1:15" x14ac:dyDescent="0.2">
      <c r="A3062" t="s">
        <v>15459</v>
      </c>
      <c r="B3062" t="s">
        <v>12610</v>
      </c>
      <c r="C3062">
        <v>48.94</v>
      </c>
      <c r="D3062">
        <v>0</v>
      </c>
      <c r="E3062">
        <v>0</v>
      </c>
      <c r="F3062">
        <v>0</v>
      </c>
      <c r="G3062">
        <v>0</v>
      </c>
      <c r="H3062" s="45">
        <v>1062.44</v>
      </c>
      <c r="I3062" t="s">
        <v>14349</v>
      </c>
      <c r="J3062" t="s">
        <v>186</v>
      </c>
      <c r="K3062">
        <v>0</v>
      </c>
      <c r="L3062" s="83">
        <v>43154</v>
      </c>
      <c r="M3062">
        <v>0</v>
      </c>
      <c r="N3062" t="s">
        <v>12681</v>
      </c>
      <c r="O3062" t="s">
        <v>12682</v>
      </c>
    </row>
    <row r="3063" spans="1:15" x14ac:dyDescent="0.2">
      <c r="A3063" t="s">
        <v>15460</v>
      </c>
      <c r="B3063" t="s">
        <v>3174</v>
      </c>
      <c r="C3063">
        <v>22.57</v>
      </c>
      <c r="D3063">
        <v>0</v>
      </c>
      <c r="E3063">
        <v>0</v>
      </c>
      <c r="F3063">
        <v>0</v>
      </c>
      <c r="G3063">
        <v>0</v>
      </c>
      <c r="H3063" s="45">
        <v>-9273.27</v>
      </c>
      <c r="I3063" t="s">
        <v>14365</v>
      </c>
      <c r="J3063" t="s">
        <v>169</v>
      </c>
      <c r="K3063">
        <v>0</v>
      </c>
      <c r="L3063" s="83">
        <v>43154</v>
      </c>
      <c r="M3063">
        <v>0</v>
      </c>
      <c r="N3063">
        <v>503459604</v>
      </c>
      <c r="O3063" t="s">
        <v>3308</v>
      </c>
    </row>
    <row r="3064" spans="1:15" x14ac:dyDescent="0.2">
      <c r="A3064" t="s">
        <v>15461</v>
      </c>
      <c r="B3064" t="s">
        <v>12267</v>
      </c>
      <c r="C3064">
        <v>17.899999999999999</v>
      </c>
      <c r="D3064">
        <v>0</v>
      </c>
      <c r="E3064">
        <v>0</v>
      </c>
      <c r="F3064">
        <v>0</v>
      </c>
      <c r="G3064">
        <v>0</v>
      </c>
      <c r="H3064" s="45">
        <v>-28853.54</v>
      </c>
      <c r="I3064" t="s">
        <v>14349</v>
      </c>
      <c r="J3064" t="s">
        <v>169</v>
      </c>
      <c r="K3064">
        <v>0</v>
      </c>
      <c r="L3064" s="83">
        <v>43154</v>
      </c>
      <c r="M3064">
        <v>0</v>
      </c>
      <c r="N3064">
        <v>516544103</v>
      </c>
      <c r="O3064" t="s">
        <v>12302</v>
      </c>
    </row>
    <row r="3065" spans="1:15" x14ac:dyDescent="0.2">
      <c r="A3065" t="s">
        <v>15462</v>
      </c>
      <c r="B3065" t="s">
        <v>1797</v>
      </c>
      <c r="C3065">
        <v>49.95</v>
      </c>
      <c r="D3065">
        <v>0</v>
      </c>
      <c r="E3065">
        <v>0</v>
      </c>
      <c r="F3065">
        <v>0</v>
      </c>
      <c r="G3065">
        <v>0</v>
      </c>
      <c r="H3065" s="45">
        <v>-10883.87</v>
      </c>
      <c r="I3065" t="s">
        <v>14349</v>
      </c>
      <c r="J3065" t="s">
        <v>169</v>
      </c>
      <c r="K3065">
        <v>0</v>
      </c>
      <c r="L3065" s="83">
        <v>43154</v>
      </c>
      <c r="M3065">
        <v>0</v>
      </c>
      <c r="N3065">
        <v>670704105</v>
      </c>
      <c r="O3065" t="s">
        <v>1930</v>
      </c>
    </row>
    <row r="3066" spans="1:15" x14ac:dyDescent="0.2">
      <c r="A3066" t="s">
        <v>15463</v>
      </c>
      <c r="B3066" t="s">
        <v>5099</v>
      </c>
      <c r="C3066">
        <v>31.34</v>
      </c>
      <c r="D3066">
        <v>0</v>
      </c>
      <c r="E3066">
        <v>0</v>
      </c>
      <c r="F3066">
        <v>0</v>
      </c>
      <c r="G3066">
        <v>0</v>
      </c>
      <c r="H3066" s="45">
        <v>-2501.37</v>
      </c>
      <c r="I3066" t="s">
        <v>14365</v>
      </c>
      <c r="J3066" t="s">
        <v>822</v>
      </c>
      <c r="K3066">
        <v>0</v>
      </c>
      <c r="L3066" s="83">
        <v>43154</v>
      </c>
      <c r="M3066">
        <v>0</v>
      </c>
      <c r="N3066">
        <v>670837103</v>
      </c>
      <c r="O3066">
        <v>2657802</v>
      </c>
    </row>
    <row r="3067" spans="1:15" x14ac:dyDescent="0.2">
      <c r="A3067" t="s">
        <v>15464</v>
      </c>
      <c r="B3067" t="s">
        <v>2007</v>
      </c>
      <c r="C3067">
        <v>27.29</v>
      </c>
      <c r="D3067">
        <v>0</v>
      </c>
      <c r="E3067">
        <v>0</v>
      </c>
      <c r="F3067">
        <v>0</v>
      </c>
      <c r="G3067">
        <v>0</v>
      </c>
      <c r="H3067" s="45">
        <v>-11274.1</v>
      </c>
      <c r="I3067" t="s">
        <v>14365</v>
      </c>
      <c r="J3067" t="s">
        <v>182</v>
      </c>
      <c r="K3067">
        <v>0</v>
      </c>
      <c r="L3067" s="83">
        <v>43154</v>
      </c>
      <c r="M3067">
        <v>0</v>
      </c>
      <c r="N3067">
        <v>675232102</v>
      </c>
      <c r="O3067">
        <v>2655583</v>
      </c>
    </row>
    <row r="3068" spans="1:15" x14ac:dyDescent="0.2">
      <c r="A3068" t="s">
        <v>15465</v>
      </c>
      <c r="B3068" t="s">
        <v>2844</v>
      </c>
      <c r="C3068">
        <v>59.375</v>
      </c>
      <c r="D3068">
        <v>0</v>
      </c>
      <c r="E3068">
        <v>0</v>
      </c>
      <c r="F3068">
        <v>0</v>
      </c>
      <c r="G3068">
        <v>0</v>
      </c>
      <c r="H3068" s="45">
        <v>29061.57</v>
      </c>
      <c r="I3068" t="s">
        <v>14349</v>
      </c>
      <c r="J3068" t="s">
        <v>164</v>
      </c>
      <c r="K3068">
        <v>0</v>
      </c>
      <c r="L3068" s="83">
        <v>43154</v>
      </c>
      <c r="M3068">
        <v>0</v>
      </c>
      <c r="N3068">
        <v>705573103</v>
      </c>
      <c r="O3068">
        <v>2675860</v>
      </c>
    </row>
    <row r="3069" spans="1:15" x14ac:dyDescent="0.2">
      <c r="A3069" t="s">
        <v>15466</v>
      </c>
      <c r="B3069" t="s">
        <v>7327</v>
      </c>
      <c r="C3069">
        <v>51.93</v>
      </c>
      <c r="D3069">
        <v>0</v>
      </c>
      <c r="E3069">
        <v>0</v>
      </c>
      <c r="F3069">
        <v>0</v>
      </c>
      <c r="G3069">
        <v>0</v>
      </c>
      <c r="H3069" s="45">
        <v>-2487.1999999999998</v>
      </c>
      <c r="I3069" t="s">
        <v>14365</v>
      </c>
      <c r="J3069" t="s">
        <v>200</v>
      </c>
      <c r="K3069">
        <v>0</v>
      </c>
      <c r="L3069" s="83">
        <v>43154</v>
      </c>
      <c r="M3069">
        <v>0</v>
      </c>
      <c r="N3069" t="s">
        <v>7340</v>
      </c>
      <c r="O3069" t="s">
        <v>7341</v>
      </c>
    </row>
    <row r="3070" spans="1:15" x14ac:dyDescent="0.2">
      <c r="A3070" t="s">
        <v>15467</v>
      </c>
      <c r="B3070" t="s">
        <v>11527</v>
      </c>
      <c r="C3070">
        <v>43.15</v>
      </c>
      <c r="D3070">
        <v>0</v>
      </c>
      <c r="E3070">
        <v>0</v>
      </c>
      <c r="F3070">
        <v>0</v>
      </c>
      <c r="G3070">
        <v>0</v>
      </c>
      <c r="H3070" s="45">
        <v>18152.93</v>
      </c>
      <c r="I3070" t="s">
        <v>14349</v>
      </c>
      <c r="J3070" t="s">
        <v>190</v>
      </c>
      <c r="K3070">
        <v>0</v>
      </c>
      <c r="L3070" s="83">
        <v>43154</v>
      </c>
      <c r="M3070">
        <v>0</v>
      </c>
      <c r="N3070" t="s">
        <v>11578</v>
      </c>
      <c r="O3070" t="s">
        <v>11579</v>
      </c>
    </row>
    <row r="3071" spans="1:15" x14ac:dyDescent="0.2">
      <c r="A3071" t="s">
        <v>15468</v>
      </c>
      <c r="B3071" t="s">
        <v>3063</v>
      </c>
      <c r="C3071">
        <v>148.285</v>
      </c>
      <c r="D3071">
        <v>0</v>
      </c>
      <c r="E3071">
        <v>0</v>
      </c>
      <c r="F3071">
        <v>0</v>
      </c>
      <c r="G3071">
        <v>0</v>
      </c>
      <c r="H3071">
        <v>538.07000000000005</v>
      </c>
      <c r="I3071" t="s">
        <v>14365</v>
      </c>
      <c r="J3071" t="s">
        <v>169</v>
      </c>
      <c r="K3071">
        <v>0</v>
      </c>
      <c r="L3071" s="83">
        <v>43154</v>
      </c>
      <c r="M3071">
        <v>0</v>
      </c>
      <c r="N3071" t="s">
        <v>3139</v>
      </c>
      <c r="O3071" t="s">
        <v>3140</v>
      </c>
    </row>
    <row r="3072" spans="1:15" x14ac:dyDescent="0.2">
      <c r="A3072" t="s">
        <v>15469</v>
      </c>
      <c r="B3072" t="s">
        <v>5108</v>
      </c>
      <c r="C3072">
        <v>24.45</v>
      </c>
      <c r="D3072">
        <v>0</v>
      </c>
      <c r="E3072">
        <v>0</v>
      </c>
      <c r="F3072">
        <v>0</v>
      </c>
      <c r="G3072">
        <v>0</v>
      </c>
      <c r="H3072" s="45">
        <v>16446.53</v>
      </c>
      <c r="I3072" t="s">
        <v>14349</v>
      </c>
      <c r="J3072" t="s">
        <v>182</v>
      </c>
      <c r="K3072">
        <v>0</v>
      </c>
      <c r="L3072" s="83">
        <v>43154</v>
      </c>
      <c r="M3072">
        <v>0</v>
      </c>
      <c r="N3072" t="s">
        <v>5242</v>
      </c>
      <c r="O3072" t="s">
        <v>5243</v>
      </c>
    </row>
    <row r="3073" spans="1:15" x14ac:dyDescent="0.2">
      <c r="A3073" t="s">
        <v>15470</v>
      </c>
      <c r="B3073" t="s">
        <v>12774</v>
      </c>
      <c r="C3073">
        <v>49.09</v>
      </c>
      <c r="D3073">
        <v>0</v>
      </c>
      <c r="E3073">
        <v>0</v>
      </c>
      <c r="F3073">
        <v>0</v>
      </c>
      <c r="G3073">
        <v>0</v>
      </c>
      <c r="H3073" s="45">
        <v>5071.12</v>
      </c>
      <c r="I3073" t="s">
        <v>14349</v>
      </c>
      <c r="J3073" t="s">
        <v>190</v>
      </c>
      <c r="K3073">
        <v>0</v>
      </c>
      <c r="L3073" s="83">
        <v>43154</v>
      </c>
      <c r="M3073">
        <v>0</v>
      </c>
      <c r="N3073">
        <v>866942105</v>
      </c>
      <c r="O3073">
        <v>2819282</v>
      </c>
    </row>
    <row r="3074" spans="1:15" x14ac:dyDescent="0.2">
      <c r="A3074" t="s">
        <v>15471</v>
      </c>
      <c r="B3074" t="s">
        <v>3203</v>
      </c>
      <c r="C3074">
        <v>29.29</v>
      </c>
      <c r="D3074">
        <v>0</v>
      </c>
      <c r="E3074">
        <v>0</v>
      </c>
      <c r="F3074">
        <v>0</v>
      </c>
      <c r="G3074">
        <v>0</v>
      </c>
      <c r="H3074">
        <v>-920.65</v>
      </c>
      <c r="I3074" t="s">
        <v>14349</v>
      </c>
      <c r="J3074" t="s">
        <v>164</v>
      </c>
      <c r="K3074">
        <v>0</v>
      </c>
      <c r="L3074" s="83">
        <v>43154</v>
      </c>
      <c r="M3074">
        <v>0</v>
      </c>
      <c r="N3074">
        <v>871237103</v>
      </c>
      <c r="O3074">
        <v>2860536</v>
      </c>
    </row>
    <row r="3075" spans="1:15" x14ac:dyDescent="0.2">
      <c r="A3075" t="s">
        <v>15472</v>
      </c>
      <c r="B3075" t="s">
        <v>15402</v>
      </c>
      <c r="C3075">
        <v>133</v>
      </c>
      <c r="D3075">
        <v>0</v>
      </c>
      <c r="E3075">
        <v>0</v>
      </c>
      <c r="F3075">
        <v>0</v>
      </c>
      <c r="G3075">
        <v>0</v>
      </c>
      <c r="H3075" s="45">
        <v>-5316.16</v>
      </c>
      <c r="I3075" t="s">
        <v>14365</v>
      </c>
      <c r="J3075" t="s">
        <v>164</v>
      </c>
      <c r="K3075">
        <v>0</v>
      </c>
      <c r="L3075" s="83">
        <v>43154</v>
      </c>
      <c r="M3075">
        <v>0</v>
      </c>
      <c r="N3075" t="s">
        <v>15473</v>
      </c>
      <c r="O3075" t="s">
        <v>15474</v>
      </c>
    </row>
    <row r="3076" spans="1:15" x14ac:dyDescent="0.2">
      <c r="A3076" t="s">
        <v>15475</v>
      </c>
      <c r="B3076" t="s">
        <v>10088</v>
      </c>
      <c r="C3076">
        <v>35.25</v>
      </c>
      <c r="D3076">
        <v>0</v>
      </c>
      <c r="E3076">
        <v>0</v>
      </c>
      <c r="F3076">
        <v>0</v>
      </c>
      <c r="G3076">
        <v>0</v>
      </c>
      <c r="H3076" s="45">
        <v>5620.3</v>
      </c>
      <c r="I3076" t="s">
        <v>14365</v>
      </c>
      <c r="J3076" t="s">
        <v>169</v>
      </c>
      <c r="K3076">
        <v>0</v>
      </c>
      <c r="L3076" s="83">
        <v>43154</v>
      </c>
      <c r="M3076">
        <v>0</v>
      </c>
      <c r="N3076" t="s">
        <v>10159</v>
      </c>
      <c r="O3076" t="s">
        <v>10160</v>
      </c>
    </row>
    <row r="3077" spans="1:15" x14ac:dyDescent="0.2">
      <c r="A3077" t="s">
        <v>15476</v>
      </c>
      <c r="B3077" t="s">
        <v>2310</v>
      </c>
      <c r="C3077">
        <v>44.95</v>
      </c>
      <c r="D3077">
        <v>0</v>
      </c>
      <c r="E3077">
        <v>0</v>
      </c>
      <c r="F3077">
        <v>0</v>
      </c>
      <c r="G3077">
        <v>0</v>
      </c>
      <c r="H3077" s="45">
        <v>-10450.700000000001</v>
      </c>
      <c r="I3077" t="s">
        <v>14365</v>
      </c>
      <c r="J3077" t="s">
        <v>200</v>
      </c>
      <c r="K3077">
        <v>0</v>
      </c>
      <c r="L3077" s="83">
        <v>43154</v>
      </c>
      <c r="M3077">
        <v>0</v>
      </c>
      <c r="N3077">
        <v>913483103</v>
      </c>
      <c r="O3077">
        <v>2911683</v>
      </c>
    </row>
    <row r="3078" spans="1:15" x14ac:dyDescent="0.2">
      <c r="A3078" t="s">
        <v>15477</v>
      </c>
      <c r="B3078" t="s">
        <v>8733</v>
      </c>
      <c r="C3078">
        <v>114.95</v>
      </c>
      <c r="D3078">
        <v>0</v>
      </c>
      <c r="E3078">
        <v>0</v>
      </c>
      <c r="F3078">
        <v>0</v>
      </c>
      <c r="G3078">
        <v>0</v>
      </c>
      <c r="H3078" s="45">
        <v>-11955.16</v>
      </c>
      <c r="I3078" t="s">
        <v>14365</v>
      </c>
      <c r="J3078" t="s">
        <v>200</v>
      </c>
      <c r="K3078">
        <v>0</v>
      </c>
      <c r="L3078" s="83">
        <v>43154</v>
      </c>
      <c r="M3078">
        <v>0</v>
      </c>
      <c r="N3078" t="s">
        <v>8773</v>
      </c>
      <c r="O3078" t="s">
        <v>8774</v>
      </c>
    </row>
    <row r="3079" spans="1:15" x14ac:dyDescent="0.2">
      <c r="A3079" t="s">
        <v>15345</v>
      </c>
      <c r="B3079" t="s">
        <v>6512</v>
      </c>
      <c r="C3079">
        <v>79.72</v>
      </c>
      <c r="D3079">
        <v>0</v>
      </c>
      <c r="E3079">
        <v>0</v>
      </c>
      <c r="F3079">
        <v>0</v>
      </c>
      <c r="G3079">
        <v>0</v>
      </c>
      <c r="H3079" s="45">
        <v>-17492.990000000002</v>
      </c>
      <c r="I3079" t="s">
        <v>210</v>
      </c>
      <c r="J3079" t="s">
        <v>713</v>
      </c>
      <c r="K3079">
        <v>0</v>
      </c>
      <c r="L3079" s="83">
        <v>43153</v>
      </c>
      <c r="M3079">
        <v>0</v>
      </c>
      <c r="N3079">
        <v>922908553</v>
      </c>
      <c r="O3079" t="s">
        <v>6513</v>
      </c>
    </row>
    <row r="3080" spans="1:15" x14ac:dyDescent="0.2">
      <c r="A3080" t="s">
        <v>15346</v>
      </c>
      <c r="B3080" t="s">
        <v>15194</v>
      </c>
      <c r="C3080">
        <v>47.23</v>
      </c>
      <c r="D3080">
        <v>0</v>
      </c>
      <c r="E3080">
        <v>0</v>
      </c>
      <c r="F3080">
        <v>0</v>
      </c>
      <c r="G3080">
        <v>0</v>
      </c>
      <c r="H3080" s="45">
        <v>-5199.07</v>
      </c>
      <c r="I3080" t="s">
        <v>14365</v>
      </c>
      <c r="J3080" t="s">
        <v>182</v>
      </c>
      <c r="K3080">
        <v>0</v>
      </c>
      <c r="L3080" s="83">
        <v>43153</v>
      </c>
      <c r="M3080">
        <v>0</v>
      </c>
      <c r="N3080">
        <v>966387409</v>
      </c>
      <c r="O3080" t="s">
        <v>15255</v>
      </c>
    </row>
    <row r="3081" spans="1:15" x14ac:dyDescent="0.2">
      <c r="A3081" t="s">
        <v>15347</v>
      </c>
      <c r="B3081" t="s">
        <v>3182</v>
      </c>
      <c r="C3081">
        <v>116.66</v>
      </c>
      <c r="D3081">
        <v>0</v>
      </c>
      <c r="E3081">
        <v>0</v>
      </c>
      <c r="F3081">
        <v>0</v>
      </c>
      <c r="G3081">
        <v>0</v>
      </c>
      <c r="H3081" s="45">
        <v>1416.02</v>
      </c>
      <c r="I3081" t="s">
        <v>14365</v>
      </c>
      <c r="J3081" t="s">
        <v>169</v>
      </c>
      <c r="K3081">
        <v>0</v>
      </c>
      <c r="L3081" s="83">
        <v>43153</v>
      </c>
      <c r="M3081">
        <v>0</v>
      </c>
      <c r="N3081" t="s">
        <v>3355</v>
      </c>
      <c r="O3081">
        <v>2430412</v>
      </c>
    </row>
    <row r="3082" spans="1:15" x14ac:dyDescent="0.2">
      <c r="A3082" t="s">
        <v>15348</v>
      </c>
      <c r="B3082" t="s">
        <v>2479</v>
      </c>
      <c r="C3082">
        <v>38.03</v>
      </c>
      <c r="D3082">
        <v>0</v>
      </c>
      <c r="E3082">
        <v>0</v>
      </c>
      <c r="F3082">
        <v>0</v>
      </c>
      <c r="G3082">
        <v>0</v>
      </c>
      <c r="H3082" s="45">
        <v>-5226.8100000000004</v>
      </c>
      <c r="I3082" t="s">
        <v>14365</v>
      </c>
      <c r="J3082" t="s">
        <v>190</v>
      </c>
      <c r="K3082">
        <v>0</v>
      </c>
      <c r="L3082" s="83">
        <v>43153</v>
      </c>
      <c r="M3082">
        <v>0</v>
      </c>
      <c r="N3082">
        <v>896522109</v>
      </c>
      <c r="O3082">
        <v>2904627</v>
      </c>
    </row>
    <row r="3083" spans="1:15" x14ac:dyDescent="0.2">
      <c r="A3083" t="s">
        <v>15349</v>
      </c>
      <c r="B3083" t="s">
        <v>2872</v>
      </c>
      <c r="C3083">
        <v>77.42</v>
      </c>
      <c r="D3083">
        <v>0</v>
      </c>
      <c r="E3083">
        <v>0</v>
      </c>
      <c r="F3083">
        <v>0</v>
      </c>
      <c r="G3083">
        <v>0</v>
      </c>
      <c r="H3083" s="45">
        <v>-4272.43</v>
      </c>
      <c r="I3083" t="s">
        <v>14365</v>
      </c>
      <c r="J3083" t="s">
        <v>190</v>
      </c>
      <c r="K3083">
        <v>0</v>
      </c>
      <c r="L3083" s="83">
        <v>43153</v>
      </c>
      <c r="M3083">
        <v>0</v>
      </c>
      <c r="N3083" t="s">
        <v>3006</v>
      </c>
      <c r="O3083">
        <v>2483074</v>
      </c>
    </row>
    <row r="3084" spans="1:15" x14ac:dyDescent="0.2">
      <c r="A3084" t="s">
        <v>15350</v>
      </c>
      <c r="B3084" t="s">
        <v>2207</v>
      </c>
      <c r="C3084">
        <v>40.119999999999997</v>
      </c>
      <c r="D3084">
        <v>0</v>
      </c>
      <c r="E3084">
        <v>0</v>
      </c>
      <c r="F3084">
        <v>0</v>
      </c>
      <c r="G3084">
        <v>0</v>
      </c>
      <c r="H3084">
        <v>-103.87</v>
      </c>
      <c r="I3084" t="s">
        <v>14365</v>
      </c>
      <c r="J3084" t="s">
        <v>188</v>
      </c>
      <c r="K3084">
        <v>0</v>
      </c>
      <c r="L3084" s="83">
        <v>43153</v>
      </c>
      <c r="M3084">
        <v>0</v>
      </c>
      <c r="N3084">
        <v>808541106</v>
      </c>
      <c r="O3084">
        <v>2782038</v>
      </c>
    </row>
    <row r="3085" spans="1:15" x14ac:dyDescent="0.2">
      <c r="A3085" t="s">
        <v>15351</v>
      </c>
      <c r="B3085" t="s">
        <v>2699</v>
      </c>
      <c r="C3085">
        <v>19.52</v>
      </c>
      <c r="D3085">
        <v>0</v>
      </c>
      <c r="E3085">
        <v>0</v>
      </c>
      <c r="F3085">
        <v>0</v>
      </c>
      <c r="G3085">
        <v>0</v>
      </c>
      <c r="H3085">
        <v>-64.7</v>
      </c>
      <c r="I3085" t="s">
        <v>14365</v>
      </c>
      <c r="J3085" t="s">
        <v>235</v>
      </c>
      <c r="K3085">
        <v>0</v>
      </c>
      <c r="L3085" s="83">
        <v>43153</v>
      </c>
      <c r="M3085">
        <v>0</v>
      </c>
      <c r="N3085">
        <v>847215100</v>
      </c>
      <c r="O3085" t="s">
        <v>2792</v>
      </c>
    </row>
    <row r="3086" spans="1:15" x14ac:dyDescent="0.2">
      <c r="A3086" t="s">
        <v>15352</v>
      </c>
      <c r="B3086" t="s">
        <v>11164</v>
      </c>
      <c r="C3086">
        <v>40.85</v>
      </c>
      <c r="D3086">
        <v>0</v>
      </c>
      <c r="E3086">
        <v>0</v>
      </c>
      <c r="F3086">
        <v>0</v>
      </c>
      <c r="G3086">
        <v>0</v>
      </c>
      <c r="H3086" s="45">
        <v>3557.77</v>
      </c>
      <c r="I3086" t="s">
        <v>14365</v>
      </c>
      <c r="J3086" t="s">
        <v>190</v>
      </c>
      <c r="K3086">
        <v>0</v>
      </c>
      <c r="L3086" s="83">
        <v>43153</v>
      </c>
      <c r="M3086">
        <v>0</v>
      </c>
      <c r="N3086" t="s">
        <v>11253</v>
      </c>
      <c r="O3086" t="s">
        <v>11254</v>
      </c>
    </row>
    <row r="3087" spans="1:15" x14ac:dyDescent="0.2">
      <c r="A3087" t="s">
        <v>15353</v>
      </c>
      <c r="B3087" t="s">
        <v>2572</v>
      </c>
      <c r="C3087">
        <v>25.16</v>
      </c>
      <c r="D3087">
        <v>0</v>
      </c>
      <c r="E3087">
        <v>0</v>
      </c>
      <c r="F3087">
        <v>0</v>
      </c>
      <c r="G3087">
        <v>0</v>
      </c>
      <c r="H3087" s="45">
        <v>10584.61</v>
      </c>
      <c r="I3087" t="s">
        <v>14365</v>
      </c>
      <c r="J3087" t="s">
        <v>182</v>
      </c>
      <c r="K3087">
        <v>0</v>
      </c>
      <c r="L3087" s="83">
        <v>43153</v>
      </c>
      <c r="M3087">
        <v>0</v>
      </c>
      <c r="N3087" s="84">
        <v>9.0346000000000003E+107</v>
      </c>
      <c r="O3087" t="s">
        <v>2661</v>
      </c>
    </row>
    <row r="3088" spans="1:15" x14ac:dyDescent="0.2">
      <c r="A3088" t="s">
        <v>15354</v>
      </c>
      <c r="B3088" t="s">
        <v>12612</v>
      </c>
      <c r="C3088">
        <v>20.149999999999999</v>
      </c>
      <c r="D3088">
        <v>0</v>
      </c>
      <c r="E3088">
        <v>0</v>
      </c>
      <c r="F3088">
        <v>0</v>
      </c>
      <c r="G3088">
        <v>0</v>
      </c>
      <c r="H3088" s="45">
        <v>8278.69</v>
      </c>
      <c r="I3088" t="s">
        <v>14365</v>
      </c>
      <c r="J3088" t="s">
        <v>169</v>
      </c>
      <c r="K3088">
        <v>0</v>
      </c>
      <c r="L3088" s="83">
        <v>43153</v>
      </c>
      <c r="M3088">
        <v>0</v>
      </c>
      <c r="N3088" t="s">
        <v>12705</v>
      </c>
      <c r="O3088" t="s">
        <v>12706</v>
      </c>
    </row>
    <row r="3089" spans="1:15" x14ac:dyDescent="0.2">
      <c r="A3089" t="s">
        <v>15355</v>
      </c>
      <c r="B3089" t="s">
        <v>2826</v>
      </c>
      <c r="C3089">
        <v>100.96</v>
      </c>
      <c r="D3089">
        <v>0</v>
      </c>
      <c r="E3089">
        <v>0</v>
      </c>
      <c r="F3089">
        <v>0</v>
      </c>
      <c r="G3089">
        <v>0</v>
      </c>
      <c r="H3089" s="45">
        <v>4344.3999999999996</v>
      </c>
      <c r="I3089" t="s">
        <v>14365</v>
      </c>
      <c r="J3089" t="s">
        <v>235</v>
      </c>
      <c r="K3089">
        <v>0</v>
      </c>
      <c r="L3089" s="83">
        <v>43153</v>
      </c>
      <c r="M3089">
        <v>0</v>
      </c>
      <c r="N3089">
        <v>800013104</v>
      </c>
      <c r="O3089">
        <v>2774336</v>
      </c>
    </row>
    <row r="3090" spans="1:15" x14ac:dyDescent="0.2">
      <c r="A3090" t="s">
        <v>15356</v>
      </c>
      <c r="B3090" t="s">
        <v>2685</v>
      </c>
      <c r="C3090">
        <v>30.274999999999999</v>
      </c>
      <c r="D3090">
        <v>0</v>
      </c>
      <c r="E3090">
        <v>0</v>
      </c>
      <c r="F3090">
        <v>0</v>
      </c>
      <c r="G3090">
        <v>0</v>
      </c>
      <c r="H3090" s="45">
        <v>5019.05</v>
      </c>
      <c r="I3090" t="s">
        <v>14365</v>
      </c>
      <c r="J3090" t="s">
        <v>182</v>
      </c>
      <c r="K3090">
        <v>0</v>
      </c>
      <c r="L3090" s="83">
        <v>43153</v>
      </c>
      <c r="M3090">
        <v>0</v>
      </c>
      <c r="N3090">
        <v>701877102</v>
      </c>
      <c r="O3090" t="s">
        <v>2778</v>
      </c>
    </row>
    <row r="3091" spans="1:15" x14ac:dyDescent="0.2">
      <c r="A3091" t="s">
        <v>15357</v>
      </c>
      <c r="B3091" t="s">
        <v>5119</v>
      </c>
      <c r="C3091">
        <v>33.19</v>
      </c>
      <c r="D3091">
        <v>0</v>
      </c>
      <c r="E3091">
        <v>0</v>
      </c>
      <c r="F3091">
        <v>0</v>
      </c>
      <c r="G3091">
        <v>0</v>
      </c>
      <c r="H3091" s="45">
        <v>-3857</v>
      </c>
      <c r="I3091" t="s">
        <v>14365</v>
      </c>
      <c r="J3091" t="s">
        <v>182</v>
      </c>
      <c r="K3091">
        <v>0</v>
      </c>
      <c r="L3091" s="83">
        <v>43153</v>
      </c>
      <c r="M3091">
        <v>0</v>
      </c>
      <c r="N3091">
        <v>576485205</v>
      </c>
      <c r="O3091" t="s">
        <v>5219</v>
      </c>
    </row>
    <row r="3092" spans="1:15" x14ac:dyDescent="0.2">
      <c r="A3092" t="s">
        <v>15358</v>
      </c>
      <c r="B3092" t="s">
        <v>1671</v>
      </c>
      <c r="C3092">
        <v>240.35</v>
      </c>
      <c r="D3092">
        <v>0</v>
      </c>
      <c r="E3092">
        <v>0</v>
      </c>
      <c r="F3092">
        <v>0</v>
      </c>
      <c r="G3092">
        <v>0</v>
      </c>
      <c r="H3092" s="45">
        <v>1168.1600000000001</v>
      </c>
      <c r="I3092" t="s">
        <v>14365</v>
      </c>
      <c r="J3092" t="s">
        <v>169</v>
      </c>
      <c r="K3092">
        <v>0</v>
      </c>
      <c r="L3092" s="83">
        <v>43153</v>
      </c>
      <c r="M3092">
        <v>0</v>
      </c>
      <c r="N3092" t="s">
        <v>1764</v>
      </c>
      <c r="O3092">
        <v>2501578</v>
      </c>
    </row>
    <row r="3093" spans="1:15" x14ac:dyDescent="0.2">
      <c r="A3093" t="s">
        <v>15359</v>
      </c>
      <c r="B3093" t="s">
        <v>10035</v>
      </c>
      <c r="C3093">
        <v>43.25</v>
      </c>
      <c r="D3093">
        <v>0</v>
      </c>
      <c r="E3093">
        <v>0</v>
      </c>
      <c r="F3093">
        <v>0</v>
      </c>
      <c r="G3093">
        <v>0</v>
      </c>
      <c r="H3093">
        <v>-409.05</v>
      </c>
      <c r="I3093" t="s">
        <v>14365</v>
      </c>
      <c r="J3093" t="s">
        <v>190</v>
      </c>
      <c r="K3093">
        <v>0</v>
      </c>
      <c r="L3093" s="83">
        <v>43153</v>
      </c>
      <c r="M3093">
        <v>0</v>
      </c>
      <c r="N3093">
        <v>550819106</v>
      </c>
      <c r="O3093">
        <v>2534671</v>
      </c>
    </row>
    <row r="3094" spans="1:15" x14ac:dyDescent="0.2">
      <c r="A3094" t="s">
        <v>15360</v>
      </c>
      <c r="B3094" t="s">
        <v>3055</v>
      </c>
      <c r="C3094">
        <v>47.47</v>
      </c>
      <c r="D3094">
        <v>0</v>
      </c>
      <c r="E3094">
        <v>0</v>
      </c>
      <c r="F3094">
        <v>0</v>
      </c>
      <c r="G3094">
        <v>0</v>
      </c>
      <c r="H3094" s="45">
        <v>5374.62</v>
      </c>
      <c r="I3094" t="s">
        <v>14365</v>
      </c>
      <c r="J3094" t="s">
        <v>169</v>
      </c>
      <c r="K3094">
        <v>0</v>
      </c>
      <c r="L3094" s="83">
        <v>43153</v>
      </c>
      <c r="M3094">
        <v>0</v>
      </c>
      <c r="N3094">
        <v>379577208</v>
      </c>
      <c r="O3094" t="s">
        <v>3118</v>
      </c>
    </row>
    <row r="3095" spans="1:15" x14ac:dyDescent="0.2">
      <c r="A3095" t="s">
        <v>15361</v>
      </c>
      <c r="B3095" t="s">
        <v>11276</v>
      </c>
      <c r="C3095">
        <v>43.034999999999997</v>
      </c>
      <c r="D3095">
        <v>0</v>
      </c>
      <c r="E3095">
        <v>0</v>
      </c>
      <c r="F3095">
        <v>0</v>
      </c>
      <c r="G3095">
        <v>0</v>
      </c>
      <c r="H3095" s="45">
        <v>1360.1</v>
      </c>
      <c r="I3095" t="s">
        <v>14365</v>
      </c>
      <c r="J3095" t="s">
        <v>164</v>
      </c>
      <c r="K3095">
        <v>0</v>
      </c>
      <c r="L3095" s="83">
        <v>43153</v>
      </c>
      <c r="M3095">
        <v>0</v>
      </c>
      <c r="N3095">
        <v>338307101</v>
      </c>
      <c r="O3095" t="s">
        <v>11320</v>
      </c>
    </row>
    <row r="3096" spans="1:15" x14ac:dyDescent="0.2">
      <c r="A3096" t="s">
        <v>15362</v>
      </c>
      <c r="B3096" t="s">
        <v>2704</v>
      </c>
      <c r="C3096">
        <v>68.45</v>
      </c>
      <c r="D3096">
        <v>0</v>
      </c>
      <c r="E3096">
        <v>0</v>
      </c>
      <c r="F3096">
        <v>0</v>
      </c>
      <c r="G3096">
        <v>0</v>
      </c>
      <c r="H3096" s="45">
        <v>-6876.37</v>
      </c>
      <c r="I3096" t="s">
        <v>14365</v>
      </c>
      <c r="J3096" t="s">
        <v>164</v>
      </c>
      <c r="K3096">
        <v>0</v>
      </c>
      <c r="L3096" s="83">
        <v>43153</v>
      </c>
      <c r="M3096">
        <v>0</v>
      </c>
      <c r="N3096">
        <v>311642102</v>
      </c>
      <c r="O3096">
        <v>2106661</v>
      </c>
    </row>
    <row r="3097" spans="1:15" x14ac:dyDescent="0.2">
      <c r="A3097" t="s">
        <v>15363</v>
      </c>
      <c r="B3097" t="s">
        <v>2692</v>
      </c>
      <c r="C3097">
        <v>66.650000000000006</v>
      </c>
      <c r="D3097">
        <v>0</v>
      </c>
      <c r="E3097">
        <v>0</v>
      </c>
      <c r="F3097">
        <v>0</v>
      </c>
      <c r="G3097">
        <v>0</v>
      </c>
      <c r="H3097" s="45">
        <v>-8749.1</v>
      </c>
      <c r="I3097" t="s">
        <v>14365</v>
      </c>
      <c r="J3097" t="s">
        <v>190</v>
      </c>
      <c r="K3097">
        <v>0</v>
      </c>
      <c r="L3097" s="83">
        <v>43153</v>
      </c>
      <c r="M3097">
        <v>0</v>
      </c>
      <c r="N3097">
        <v>575385109</v>
      </c>
      <c r="O3097" t="s">
        <v>2751</v>
      </c>
    </row>
    <row r="3098" spans="1:15" x14ac:dyDescent="0.2">
      <c r="A3098" t="s">
        <v>15364</v>
      </c>
      <c r="B3098" t="s">
        <v>2303</v>
      </c>
      <c r="C3098">
        <v>36.585000000000001</v>
      </c>
      <c r="D3098">
        <v>0</v>
      </c>
      <c r="E3098">
        <v>0</v>
      </c>
      <c r="F3098">
        <v>0</v>
      </c>
      <c r="G3098">
        <v>0</v>
      </c>
      <c r="H3098" s="45">
        <v>-1390.48</v>
      </c>
      <c r="I3098" t="s">
        <v>14365</v>
      </c>
      <c r="J3098" t="s">
        <v>200</v>
      </c>
      <c r="K3098">
        <v>0</v>
      </c>
      <c r="L3098" s="83">
        <v>43153</v>
      </c>
      <c r="M3098">
        <v>0</v>
      </c>
      <c r="N3098" t="s">
        <v>2345</v>
      </c>
      <c r="O3098">
        <v>2303581</v>
      </c>
    </row>
    <row r="3099" spans="1:15" x14ac:dyDescent="0.2">
      <c r="A3099" t="s">
        <v>15365</v>
      </c>
      <c r="B3099" t="s">
        <v>5389</v>
      </c>
      <c r="C3099">
        <v>23.24</v>
      </c>
      <c r="D3099">
        <v>0</v>
      </c>
      <c r="E3099">
        <v>0</v>
      </c>
      <c r="F3099">
        <v>0</v>
      </c>
      <c r="G3099">
        <v>0</v>
      </c>
      <c r="H3099" s="45">
        <v>-7789.12</v>
      </c>
      <c r="I3099" t="s">
        <v>14365</v>
      </c>
      <c r="J3099" t="s">
        <v>164</v>
      </c>
      <c r="K3099">
        <v>0</v>
      </c>
      <c r="L3099" s="83">
        <v>43153</v>
      </c>
      <c r="M3099">
        <v>0</v>
      </c>
      <c r="N3099">
        <v>212485106</v>
      </c>
      <c r="O3099">
        <v>2284761</v>
      </c>
    </row>
    <row r="3100" spans="1:15" x14ac:dyDescent="0.2">
      <c r="A3100" t="s">
        <v>15366</v>
      </c>
      <c r="B3100" t="s">
        <v>15195</v>
      </c>
      <c r="C3100">
        <v>19.079999999999998</v>
      </c>
      <c r="D3100">
        <v>0</v>
      </c>
      <c r="E3100">
        <v>0</v>
      </c>
      <c r="F3100">
        <v>0</v>
      </c>
      <c r="G3100">
        <v>0</v>
      </c>
      <c r="H3100" s="45">
        <v>2337.5100000000002</v>
      </c>
      <c r="I3100" t="s">
        <v>14365</v>
      </c>
      <c r="J3100" t="s">
        <v>164</v>
      </c>
      <c r="K3100">
        <v>0</v>
      </c>
      <c r="L3100" s="83">
        <v>43153</v>
      </c>
      <c r="M3100">
        <v>0</v>
      </c>
      <c r="N3100">
        <v>206787103</v>
      </c>
      <c r="O3100" t="s">
        <v>15211</v>
      </c>
    </row>
    <row r="3101" spans="1:15" x14ac:dyDescent="0.2">
      <c r="A3101" t="s">
        <v>15367</v>
      </c>
      <c r="B3101" t="s">
        <v>2674</v>
      </c>
      <c r="C3101">
        <v>64.784999999999997</v>
      </c>
      <c r="D3101">
        <v>0</v>
      </c>
      <c r="E3101">
        <v>0</v>
      </c>
      <c r="F3101">
        <v>0</v>
      </c>
      <c r="G3101">
        <v>0</v>
      </c>
      <c r="H3101">
        <v>786.82</v>
      </c>
      <c r="I3101" t="s">
        <v>14365</v>
      </c>
      <c r="J3101" t="s">
        <v>182</v>
      </c>
      <c r="K3101">
        <v>0</v>
      </c>
      <c r="L3101" s="83">
        <v>43153</v>
      </c>
      <c r="M3101">
        <v>0</v>
      </c>
      <c r="N3101">
        <v>212015101</v>
      </c>
      <c r="O3101" t="s">
        <v>2740</v>
      </c>
    </row>
    <row r="3102" spans="1:15" x14ac:dyDescent="0.2">
      <c r="A3102" t="s">
        <v>15368</v>
      </c>
      <c r="B3102" t="s">
        <v>4245</v>
      </c>
      <c r="C3102">
        <v>49.06</v>
      </c>
      <c r="D3102">
        <v>0</v>
      </c>
      <c r="E3102">
        <v>0</v>
      </c>
      <c r="F3102">
        <v>0</v>
      </c>
      <c r="G3102">
        <v>0</v>
      </c>
      <c r="H3102" s="45">
        <v>-2239.89</v>
      </c>
      <c r="I3102" t="s">
        <v>14365</v>
      </c>
      <c r="J3102" t="s">
        <v>200</v>
      </c>
      <c r="K3102">
        <v>0</v>
      </c>
      <c r="L3102" s="83">
        <v>43153</v>
      </c>
      <c r="M3102">
        <v>0</v>
      </c>
      <c r="N3102">
        <v>163072101</v>
      </c>
      <c r="O3102">
        <v>2192392</v>
      </c>
    </row>
    <row r="3103" spans="1:15" x14ac:dyDescent="0.2">
      <c r="A3103" t="s">
        <v>15369</v>
      </c>
      <c r="B3103" t="s">
        <v>4247</v>
      </c>
      <c r="C3103">
        <v>53</v>
      </c>
      <c r="D3103">
        <v>0</v>
      </c>
      <c r="E3103">
        <v>0</v>
      </c>
      <c r="F3103">
        <v>0</v>
      </c>
      <c r="G3103">
        <v>0</v>
      </c>
      <c r="H3103" s="45">
        <v>3801.66</v>
      </c>
      <c r="I3103" t="s">
        <v>14365</v>
      </c>
      <c r="J3103" t="s">
        <v>448</v>
      </c>
      <c r="K3103">
        <v>0</v>
      </c>
      <c r="L3103" s="83">
        <v>43153</v>
      </c>
      <c r="M3103">
        <v>0</v>
      </c>
      <c r="N3103" t="s">
        <v>6318</v>
      </c>
      <c r="O3103" t="s">
        <v>6319</v>
      </c>
    </row>
    <row r="3104" spans="1:15" x14ac:dyDescent="0.2">
      <c r="A3104" t="s">
        <v>15370</v>
      </c>
      <c r="B3104" t="s">
        <v>2398</v>
      </c>
      <c r="C3104">
        <v>40.85</v>
      </c>
      <c r="D3104">
        <v>0</v>
      </c>
      <c r="E3104">
        <v>0</v>
      </c>
      <c r="F3104">
        <v>0</v>
      </c>
      <c r="G3104">
        <v>0</v>
      </c>
      <c r="H3104">
        <v>-347.6</v>
      </c>
      <c r="I3104" t="s">
        <v>14365</v>
      </c>
      <c r="J3104" t="s">
        <v>190</v>
      </c>
      <c r="K3104">
        <v>0</v>
      </c>
      <c r="L3104" s="83">
        <v>43153</v>
      </c>
      <c r="M3104">
        <v>0</v>
      </c>
      <c r="N3104" t="s">
        <v>2427</v>
      </c>
      <c r="O3104" t="s">
        <v>2428</v>
      </c>
    </row>
    <row r="3105" spans="1:15" x14ac:dyDescent="0.2">
      <c r="A3105" t="s">
        <v>15371</v>
      </c>
      <c r="B3105" t="s">
        <v>5645</v>
      </c>
      <c r="C3105">
        <v>36.01</v>
      </c>
      <c r="D3105">
        <v>0</v>
      </c>
      <c r="E3105">
        <v>0</v>
      </c>
      <c r="F3105">
        <v>0</v>
      </c>
      <c r="G3105">
        <v>0</v>
      </c>
      <c r="H3105" s="45">
        <v>14678.09</v>
      </c>
      <c r="I3105" t="s">
        <v>14365</v>
      </c>
      <c r="J3105" t="s">
        <v>190</v>
      </c>
      <c r="K3105">
        <v>0</v>
      </c>
      <c r="L3105" s="83">
        <v>43153</v>
      </c>
      <c r="M3105">
        <v>0</v>
      </c>
      <c r="N3105">
        <v>7800105</v>
      </c>
      <c r="O3105" t="s">
        <v>5666</v>
      </c>
    </row>
    <row r="3106" spans="1:15" x14ac:dyDescent="0.2">
      <c r="A3106" t="s">
        <v>15372</v>
      </c>
      <c r="B3106" t="s">
        <v>13826</v>
      </c>
      <c r="C3106">
        <v>34.56</v>
      </c>
      <c r="D3106">
        <v>0</v>
      </c>
      <c r="E3106">
        <v>0</v>
      </c>
      <c r="F3106">
        <v>0</v>
      </c>
      <c r="G3106">
        <v>0</v>
      </c>
      <c r="H3106" s="45">
        <v>4661.7700000000004</v>
      </c>
      <c r="I3106" t="s">
        <v>14349</v>
      </c>
      <c r="J3106" t="s">
        <v>188</v>
      </c>
      <c r="K3106">
        <v>0</v>
      </c>
      <c r="L3106" s="83">
        <v>43153</v>
      </c>
      <c r="M3106">
        <v>0</v>
      </c>
      <c r="N3106" t="s">
        <v>13852</v>
      </c>
      <c r="O3106" t="s">
        <v>13853</v>
      </c>
    </row>
    <row r="3107" spans="1:15" x14ac:dyDescent="0.2">
      <c r="A3107" t="s">
        <v>15373</v>
      </c>
      <c r="B3107" t="s">
        <v>3057</v>
      </c>
      <c r="C3107">
        <v>201.15</v>
      </c>
      <c r="D3107">
        <v>0</v>
      </c>
      <c r="E3107">
        <v>0</v>
      </c>
      <c r="F3107">
        <v>0</v>
      </c>
      <c r="G3107">
        <v>0</v>
      </c>
      <c r="H3107" s="45">
        <v>-1484.65</v>
      </c>
      <c r="I3107" t="s">
        <v>14365</v>
      </c>
      <c r="J3107" t="s">
        <v>169</v>
      </c>
      <c r="K3107">
        <v>0</v>
      </c>
      <c r="L3107" s="83">
        <v>43153</v>
      </c>
      <c r="M3107">
        <v>0</v>
      </c>
      <c r="N3107" t="s">
        <v>3098</v>
      </c>
      <c r="O3107" t="s">
        <v>3099</v>
      </c>
    </row>
    <row r="3108" spans="1:15" x14ac:dyDescent="0.2">
      <c r="A3108" t="s">
        <v>15374</v>
      </c>
      <c r="B3108" t="s">
        <v>11274</v>
      </c>
      <c r="C3108">
        <v>71.56</v>
      </c>
      <c r="D3108">
        <v>0</v>
      </c>
      <c r="E3108">
        <v>0</v>
      </c>
      <c r="F3108">
        <v>0</v>
      </c>
      <c r="G3108">
        <v>0</v>
      </c>
      <c r="H3108">
        <v>224.09</v>
      </c>
      <c r="I3108" t="s">
        <v>14365</v>
      </c>
      <c r="J3108" t="s">
        <v>169</v>
      </c>
      <c r="K3108">
        <v>0</v>
      </c>
      <c r="L3108" s="83">
        <v>43153</v>
      </c>
      <c r="M3108">
        <v>0</v>
      </c>
      <c r="N3108" t="s">
        <v>11305</v>
      </c>
      <c r="O3108" t="s">
        <v>11306</v>
      </c>
    </row>
    <row r="3109" spans="1:15" x14ac:dyDescent="0.2">
      <c r="A3109" t="s">
        <v>15375</v>
      </c>
      <c r="B3109" t="s">
        <v>2691</v>
      </c>
      <c r="C3109">
        <v>35.755000000000003</v>
      </c>
      <c r="D3109">
        <v>0</v>
      </c>
      <c r="E3109">
        <v>0</v>
      </c>
      <c r="F3109">
        <v>0</v>
      </c>
      <c r="G3109">
        <v>0</v>
      </c>
      <c r="H3109" s="45">
        <v>8604.3700000000008</v>
      </c>
      <c r="I3109" t="s">
        <v>14349</v>
      </c>
      <c r="J3109" t="s">
        <v>200</v>
      </c>
      <c r="K3109">
        <v>0</v>
      </c>
      <c r="L3109" s="83">
        <v>43153</v>
      </c>
      <c r="M3109">
        <v>0</v>
      </c>
      <c r="N3109" t="s">
        <v>2742</v>
      </c>
      <c r="O3109" t="s">
        <v>2743</v>
      </c>
    </row>
    <row r="3110" spans="1:15" x14ac:dyDescent="0.2">
      <c r="A3110" t="s">
        <v>15376</v>
      </c>
      <c r="B3110" t="s">
        <v>4512</v>
      </c>
      <c r="C3110">
        <v>23.29</v>
      </c>
      <c r="D3110">
        <v>0</v>
      </c>
      <c r="E3110">
        <v>0</v>
      </c>
      <c r="F3110">
        <v>0</v>
      </c>
      <c r="G3110">
        <v>0</v>
      </c>
      <c r="H3110" s="45">
        <v>-5157.71</v>
      </c>
      <c r="I3110" t="s">
        <v>14349</v>
      </c>
      <c r="J3110" t="s">
        <v>182</v>
      </c>
      <c r="K3110">
        <v>0</v>
      </c>
      <c r="L3110" s="83">
        <v>43153</v>
      </c>
      <c r="M3110">
        <v>0</v>
      </c>
      <c r="N3110">
        <v>127097103</v>
      </c>
      <c r="O3110">
        <v>2162340</v>
      </c>
    </row>
    <row r="3111" spans="1:15" x14ac:dyDescent="0.2">
      <c r="A3111" t="s">
        <v>15377</v>
      </c>
      <c r="B3111" t="s">
        <v>3056</v>
      </c>
      <c r="C3111">
        <v>25.95</v>
      </c>
      <c r="D3111">
        <v>0</v>
      </c>
      <c r="E3111">
        <v>0</v>
      </c>
      <c r="F3111">
        <v>0</v>
      </c>
      <c r="G3111">
        <v>0</v>
      </c>
      <c r="H3111" s="45">
        <v>-9157.76</v>
      </c>
      <c r="I3111" t="s">
        <v>14365</v>
      </c>
      <c r="J3111" t="s">
        <v>164</v>
      </c>
      <c r="K3111">
        <v>0</v>
      </c>
      <c r="L3111" s="83">
        <v>43153</v>
      </c>
      <c r="M3111">
        <v>0</v>
      </c>
      <c r="N3111" t="s">
        <v>3108</v>
      </c>
      <c r="O3111" t="s">
        <v>3109</v>
      </c>
    </row>
    <row r="3112" spans="1:15" x14ac:dyDescent="0.2">
      <c r="A3112" t="s">
        <v>15378</v>
      </c>
      <c r="B3112" t="s">
        <v>13883</v>
      </c>
      <c r="C3112">
        <v>50.335000000000001</v>
      </c>
      <c r="D3112">
        <v>0</v>
      </c>
      <c r="E3112">
        <v>0</v>
      </c>
      <c r="F3112">
        <v>0</v>
      </c>
      <c r="G3112">
        <v>0</v>
      </c>
      <c r="H3112" s="45">
        <v>1176.43</v>
      </c>
      <c r="I3112" t="s">
        <v>14365</v>
      </c>
      <c r="J3112" t="s">
        <v>164</v>
      </c>
      <c r="K3112">
        <v>0</v>
      </c>
      <c r="L3112" s="83">
        <v>43153</v>
      </c>
      <c r="M3112">
        <v>0</v>
      </c>
      <c r="N3112" t="s">
        <v>13916</v>
      </c>
      <c r="O3112" t="s">
        <v>13917</v>
      </c>
    </row>
    <row r="3113" spans="1:15" x14ac:dyDescent="0.2">
      <c r="A3113" t="s">
        <v>15379</v>
      </c>
      <c r="B3113" t="s">
        <v>5270</v>
      </c>
      <c r="C3113">
        <v>29.98</v>
      </c>
      <c r="D3113">
        <v>0</v>
      </c>
      <c r="E3113">
        <v>0</v>
      </c>
      <c r="F3113">
        <v>0</v>
      </c>
      <c r="G3113">
        <v>0</v>
      </c>
      <c r="H3113" s="45">
        <v>13607.43</v>
      </c>
      <c r="I3113" t="s">
        <v>14349</v>
      </c>
      <c r="J3113" t="s">
        <v>169</v>
      </c>
      <c r="K3113">
        <v>0</v>
      </c>
      <c r="L3113" s="83">
        <v>43153</v>
      </c>
      <c r="M3113">
        <v>0</v>
      </c>
      <c r="N3113" t="s">
        <v>5353</v>
      </c>
      <c r="O3113">
        <v>2418043</v>
      </c>
    </row>
    <row r="3114" spans="1:15" x14ac:dyDescent="0.2">
      <c r="A3114" t="s">
        <v>15380</v>
      </c>
      <c r="B3114" t="s">
        <v>4333</v>
      </c>
      <c r="C3114">
        <v>32.65</v>
      </c>
      <c r="D3114">
        <v>0</v>
      </c>
      <c r="E3114">
        <v>0</v>
      </c>
      <c r="F3114">
        <v>0</v>
      </c>
      <c r="G3114">
        <v>0</v>
      </c>
      <c r="H3114">
        <v>-305.51</v>
      </c>
      <c r="I3114" t="s">
        <v>14349</v>
      </c>
      <c r="J3114" t="s">
        <v>188</v>
      </c>
      <c r="K3114">
        <v>0</v>
      </c>
      <c r="L3114" s="83">
        <v>43153</v>
      </c>
      <c r="M3114">
        <v>0</v>
      </c>
      <c r="N3114">
        <v>447011107</v>
      </c>
      <c r="O3114" t="s">
        <v>4429</v>
      </c>
    </row>
    <row r="3115" spans="1:15" x14ac:dyDescent="0.2">
      <c r="A3115" t="s">
        <v>15381</v>
      </c>
      <c r="B3115" t="s">
        <v>2214</v>
      </c>
      <c r="C3115">
        <v>92.765000000000001</v>
      </c>
      <c r="D3115">
        <v>0</v>
      </c>
      <c r="E3115">
        <v>0</v>
      </c>
      <c r="F3115">
        <v>0</v>
      </c>
      <c r="G3115">
        <v>0</v>
      </c>
      <c r="H3115">
        <v>486.45</v>
      </c>
      <c r="I3115" t="s">
        <v>14365</v>
      </c>
      <c r="J3115" t="s">
        <v>200</v>
      </c>
      <c r="K3115">
        <v>0</v>
      </c>
      <c r="L3115" s="83">
        <v>43153</v>
      </c>
      <c r="M3115">
        <v>0</v>
      </c>
      <c r="N3115">
        <v>466367109</v>
      </c>
      <c r="O3115">
        <v>2344922</v>
      </c>
    </row>
    <row r="3116" spans="1:15" x14ac:dyDescent="0.2">
      <c r="A3116" t="s">
        <v>15382</v>
      </c>
      <c r="B3116" t="s">
        <v>4846</v>
      </c>
      <c r="C3116">
        <v>20</v>
      </c>
      <c r="D3116">
        <v>0</v>
      </c>
      <c r="E3116">
        <v>0</v>
      </c>
      <c r="F3116">
        <v>0</v>
      </c>
      <c r="G3116">
        <v>0</v>
      </c>
      <c r="H3116" s="45">
        <v>-23269.15</v>
      </c>
      <c r="I3116" t="s">
        <v>14349</v>
      </c>
      <c r="J3116" t="s">
        <v>190</v>
      </c>
      <c r="K3116">
        <v>0</v>
      </c>
      <c r="L3116" s="83">
        <v>43153</v>
      </c>
      <c r="M3116">
        <v>0</v>
      </c>
      <c r="N3116" t="s">
        <v>4895</v>
      </c>
      <c r="O3116" t="s">
        <v>4896</v>
      </c>
    </row>
    <row r="3117" spans="1:15" x14ac:dyDescent="0.2">
      <c r="A3117" t="s">
        <v>15383</v>
      </c>
      <c r="B3117" t="s">
        <v>2235</v>
      </c>
      <c r="C3117">
        <v>64.650000000000006</v>
      </c>
      <c r="D3117">
        <v>0</v>
      </c>
      <c r="E3117">
        <v>0</v>
      </c>
      <c r="F3117">
        <v>0</v>
      </c>
      <c r="G3117">
        <v>0</v>
      </c>
      <c r="H3117" s="45">
        <v>-19451.37</v>
      </c>
      <c r="I3117" t="s">
        <v>14349</v>
      </c>
      <c r="J3117" t="s">
        <v>169</v>
      </c>
      <c r="K3117">
        <v>0</v>
      </c>
      <c r="L3117" s="83">
        <v>43153</v>
      </c>
      <c r="M3117">
        <v>0</v>
      </c>
      <c r="N3117" t="s">
        <v>2272</v>
      </c>
      <c r="O3117">
        <v>2413037</v>
      </c>
    </row>
    <row r="3118" spans="1:15" x14ac:dyDescent="0.2">
      <c r="A3118" t="s">
        <v>15384</v>
      </c>
      <c r="B3118" t="s">
        <v>6501</v>
      </c>
      <c r="C3118">
        <v>35.049999999999997</v>
      </c>
      <c r="D3118">
        <v>0</v>
      </c>
      <c r="E3118">
        <v>0</v>
      </c>
      <c r="F3118">
        <v>0</v>
      </c>
      <c r="G3118">
        <v>0</v>
      </c>
      <c r="H3118" s="45">
        <v>-9699.5</v>
      </c>
      <c r="I3118" t="s">
        <v>14365</v>
      </c>
      <c r="J3118" t="s">
        <v>164</v>
      </c>
      <c r="K3118">
        <v>0</v>
      </c>
      <c r="L3118" s="83">
        <v>43153</v>
      </c>
      <c r="M3118">
        <v>0</v>
      </c>
      <c r="N3118" t="s">
        <v>6566</v>
      </c>
      <c r="O3118" t="s">
        <v>6567</v>
      </c>
    </row>
    <row r="3119" spans="1:15" x14ac:dyDescent="0.2">
      <c r="A3119" t="s">
        <v>15385</v>
      </c>
      <c r="B3119" t="s">
        <v>5589</v>
      </c>
      <c r="C3119">
        <v>29.78</v>
      </c>
      <c r="D3119">
        <v>0</v>
      </c>
      <c r="E3119">
        <v>0</v>
      </c>
      <c r="F3119">
        <v>0</v>
      </c>
      <c r="G3119">
        <v>0</v>
      </c>
      <c r="H3119" s="45">
        <v>-2913.9</v>
      </c>
      <c r="I3119" t="s">
        <v>14365</v>
      </c>
      <c r="J3119" t="s">
        <v>169</v>
      </c>
      <c r="K3119">
        <v>0</v>
      </c>
      <c r="L3119" s="83">
        <v>43153</v>
      </c>
      <c r="M3119">
        <v>0</v>
      </c>
      <c r="N3119">
        <v>584688105</v>
      </c>
      <c r="O3119">
        <v>2616773</v>
      </c>
    </row>
    <row r="3120" spans="1:15" x14ac:dyDescent="0.2">
      <c r="A3120" t="s">
        <v>15386</v>
      </c>
      <c r="B3120" t="s">
        <v>8186</v>
      </c>
      <c r="C3120">
        <v>53.7</v>
      </c>
      <c r="D3120">
        <v>0</v>
      </c>
      <c r="E3120">
        <v>0</v>
      </c>
      <c r="F3120">
        <v>0</v>
      </c>
      <c r="G3120">
        <v>0</v>
      </c>
      <c r="H3120">
        <v>931.92</v>
      </c>
      <c r="I3120" t="s">
        <v>14349</v>
      </c>
      <c r="J3120" t="s">
        <v>822</v>
      </c>
      <c r="K3120">
        <v>0</v>
      </c>
      <c r="L3120" s="83">
        <v>43153</v>
      </c>
      <c r="M3120">
        <v>0</v>
      </c>
      <c r="N3120">
        <v>667655104</v>
      </c>
      <c r="O3120">
        <v>2649586</v>
      </c>
    </row>
    <row r="3121" spans="1:15" x14ac:dyDescent="0.2">
      <c r="A3121" t="s">
        <v>15387</v>
      </c>
      <c r="B3121" t="s">
        <v>3158</v>
      </c>
      <c r="C3121">
        <v>83.27</v>
      </c>
      <c r="D3121">
        <v>0</v>
      </c>
      <c r="E3121">
        <v>0</v>
      </c>
      <c r="F3121">
        <v>0</v>
      </c>
      <c r="G3121">
        <v>0</v>
      </c>
      <c r="H3121" s="45">
        <v>8930.06</v>
      </c>
      <c r="I3121" t="s">
        <v>14365</v>
      </c>
      <c r="J3121" t="s">
        <v>169</v>
      </c>
      <c r="K3121">
        <v>0</v>
      </c>
      <c r="L3121" s="83">
        <v>43153</v>
      </c>
      <c r="M3121">
        <v>0</v>
      </c>
      <c r="N3121" t="s">
        <v>3324</v>
      </c>
      <c r="O3121" t="s">
        <v>3325</v>
      </c>
    </row>
    <row r="3122" spans="1:15" x14ac:dyDescent="0.2">
      <c r="A3122" t="s">
        <v>15388</v>
      </c>
      <c r="B3122" t="s">
        <v>2675</v>
      </c>
      <c r="C3122">
        <v>104.82</v>
      </c>
      <c r="D3122">
        <v>0</v>
      </c>
      <c r="E3122">
        <v>0</v>
      </c>
      <c r="F3122">
        <v>0</v>
      </c>
      <c r="G3122">
        <v>0</v>
      </c>
      <c r="H3122">
        <v>-713.52</v>
      </c>
      <c r="I3122" t="s">
        <v>14365</v>
      </c>
      <c r="J3122" t="s">
        <v>169</v>
      </c>
      <c r="K3122">
        <v>0</v>
      </c>
      <c r="L3122" s="83">
        <v>43153</v>
      </c>
      <c r="M3122">
        <v>0</v>
      </c>
      <c r="N3122" t="s">
        <v>2780</v>
      </c>
      <c r="O3122" t="s">
        <v>2781</v>
      </c>
    </row>
    <row r="3123" spans="1:15" x14ac:dyDescent="0.2">
      <c r="A3123" t="s">
        <v>15389</v>
      </c>
      <c r="B3123" t="s">
        <v>10818</v>
      </c>
      <c r="C3123">
        <v>69.650000000000006</v>
      </c>
      <c r="D3123">
        <v>0</v>
      </c>
      <c r="E3123">
        <v>0</v>
      </c>
      <c r="F3123">
        <v>0</v>
      </c>
      <c r="G3123">
        <v>0</v>
      </c>
      <c r="H3123" s="45">
        <v>-2407.58</v>
      </c>
      <c r="I3123" t="s">
        <v>14365</v>
      </c>
      <c r="J3123" t="s">
        <v>169</v>
      </c>
      <c r="K3123">
        <v>0</v>
      </c>
      <c r="L3123" s="83">
        <v>43153</v>
      </c>
      <c r="M3123">
        <v>0</v>
      </c>
      <c r="N3123" t="s">
        <v>10844</v>
      </c>
      <c r="O3123">
        <v>2717591</v>
      </c>
    </row>
    <row r="3124" spans="1:15" x14ac:dyDescent="0.2">
      <c r="A3124" t="s">
        <v>15390</v>
      </c>
      <c r="B3124" t="s">
        <v>6599</v>
      </c>
      <c r="C3124">
        <v>21.754999999999999</v>
      </c>
      <c r="D3124">
        <v>0</v>
      </c>
      <c r="E3124">
        <v>0</v>
      </c>
      <c r="F3124">
        <v>0</v>
      </c>
      <c r="G3124">
        <v>0</v>
      </c>
      <c r="H3124" s="45">
        <v>-6371.45</v>
      </c>
      <c r="I3124" t="s">
        <v>14365</v>
      </c>
      <c r="J3124" t="s">
        <v>190</v>
      </c>
      <c r="K3124">
        <v>0</v>
      </c>
      <c r="L3124" s="83">
        <v>43153</v>
      </c>
      <c r="M3124">
        <v>0</v>
      </c>
      <c r="N3124">
        <v>747301109</v>
      </c>
      <c r="O3124" t="s">
        <v>6717</v>
      </c>
    </row>
    <row r="3125" spans="1:15" x14ac:dyDescent="0.2">
      <c r="A3125" t="s">
        <v>15391</v>
      </c>
      <c r="B3125" t="s">
        <v>2482</v>
      </c>
      <c r="C3125">
        <v>277.55</v>
      </c>
      <c r="D3125">
        <v>0</v>
      </c>
      <c r="E3125">
        <v>0</v>
      </c>
      <c r="F3125">
        <v>0</v>
      </c>
      <c r="G3125">
        <v>0</v>
      </c>
      <c r="H3125" s="45">
        <v>-6110.42</v>
      </c>
      <c r="I3125" t="s">
        <v>14365</v>
      </c>
      <c r="J3125" t="s">
        <v>235</v>
      </c>
      <c r="K3125">
        <v>0</v>
      </c>
      <c r="L3125" s="83">
        <v>43153</v>
      </c>
      <c r="M3125">
        <v>0</v>
      </c>
      <c r="N3125">
        <v>100557107</v>
      </c>
      <c r="O3125">
        <v>2113393</v>
      </c>
    </row>
    <row r="3126" spans="1:15" x14ac:dyDescent="0.2">
      <c r="A3126" t="s">
        <v>15392</v>
      </c>
      <c r="B3126" t="s">
        <v>13629</v>
      </c>
      <c r="C3126">
        <v>16.39</v>
      </c>
      <c r="D3126">
        <v>0</v>
      </c>
      <c r="E3126">
        <v>0</v>
      </c>
      <c r="F3126">
        <v>0</v>
      </c>
      <c r="G3126">
        <v>0</v>
      </c>
      <c r="H3126" s="45">
        <v>-2414.5700000000002</v>
      </c>
      <c r="I3126" t="s">
        <v>14365</v>
      </c>
      <c r="J3126" t="s">
        <v>182</v>
      </c>
      <c r="K3126">
        <v>0</v>
      </c>
      <c r="L3126" s="83">
        <v>43153</v>
      </c>
      <c r="M3126">
        <v>0</v>
      </c>
      <c r="N3126" t="s">
        <v>13691</v>
      </c>
      <c r="O3126" t="s">
        <v>13692</v>
      </c>
    </row>
    <row r="3127" spans="1:15" x14ac:dyDescent="0.2">
      <c r="A3127" t="s">
        <v>15393</v>
      </c>
      <c r="B3127" t="s">
        <v>2229</v>
      </c>
      <c r="C3127">
        <v>85.47</v>
      </c>
      <c r="D3127">
        <v>0</v>
      </c>
      <c r="E3127">
        <v>0</v>
      </c>
      <c r="F3127">
        <v>0</v>
      </c>
      <c r="G3127">
        <v>0</v>
      </c>
      <c r="H3127">
        <v>875.53</v>
      </c>
      <c r="I3127" t="s">
        <v>14365</v>
      </c>
      <c r="J3127" t="s">
        <v>164</v>
      </c>
      <c r="K3127">
        <v>0</v>
      </c>
      <c r="L3127" s="83">
        <v>43153</v>
      </c>
      <c r="M3127">
        <v>0</v>
      </c>
      <c r="N3127">
        <v>871607107</v>
      </c>
      <c r="O3127">
        <v>2867719</v>
      </c>
    </row>
    <row r="3128" spans="1:15" x14ac:dyDescent="0.2">
      <c r="A3128" t="s">
        <v>15394</v>
      </c>
      <c r="B3128" t="s">
        <v>6306</v>
      </c>
      <c r="C3128">
        <v>43.4</v>
      </c>
      <c r="D3128">
        <v>0</v>
      </c>
      <c r="E3128">
        <v>0</v>
      </c>
      <c r="F3128">
        <v>0</v>
      </c>
      <c r="G3128">
        <v>0</v>
      </c>
      <c r="H3128">
        <v>946.92</v>
      </c>
      <c r="I3128" t="s">
        <v>14365</v>
      </c>
      <c r="J3128" t="s">
        <v>822</v>
      </c>
      <c r="K3128">
        <v>0</v>
      </c>
      <c r="L3128" s="83">
        <v>43153</v>
      </c>
      <c r="M3128">
        <v>0</v>
      </c>
      <c r="N3128">
        <v>842587107</v>
      </c>
      <c r="O3128">
        <v>2829601</v>
      </c>
    </row>
    <row r="3129" spans="1:15" x14ac:dyDescent="0.2">
      <c r="A3129" t="s">
        <v>15395</v>
      </c>
      <c r="B3129" t="s">
        <v>10817</v>
      </c>
      <c r="C3129">
        <v>14.48</v>
      </c>
      <c r="D3129">
        <v>0</v>
      </c>
      <c r="E3129">
        <v>0</v>
      </c>
      <c r="F3129">
        <v>0</v>
      </c>
      <c r="G3129">
        <v>0</v>
      </c>
      <c r="H3129" s="45">
        <v>8293.4599999999991</v>
      </c>
      <c r="I3129" t="s">
        <v>14365</v>
      </c>
      <c r="J3129" t="s">
        <v>164</v>
      </c>
      <c r="K3129">
        <v>0</v>
      </c>
      <c r="L3129" s="83">
        <v>43153</v>
      </c>
      <c r="M3129">
        <v>0</v>
      </c>
      <c r="N3129" t="s">
        <v>10853</v>
      </c>
      <c r="O3129" t="s">
        <v>10854</v>
      </c>
    </row>
    <row r="3130" spans="1:15" x14ac:dyDescent="0.2">
      <c r="A3130" t="s">
        <v>15396</v>
      </c>
      <c r="B3130" t="s">
        <v>2599</v>
      </c>
      <c r="C3130">
        <v>43.104999999999997</v>
      </c>
      <c r="D3130">
        <v>0</v>
      </c>
      <c r="E3130">
        <v>0</v>
      </c>
      <c r="F3130">
        <v>0</v>
      </c>
      <c r="G3130">
        <v>0</v>
      </c>
      <c r="H3130" s="45">
        <v>-6766.4</v>
      </c>
      <c r="I3130" t="s">
        <v>14349</v>
      </c>
      <c r="J3130" t="s">
        <v>448</v>
      </c>
      <c r="K3130">
        <v>0</v>
      </c>
      <c r="L3130" s="83">
        <v>43153</v>
      </c>
      <c r="M3130">
        <v>0</v>
      </c>
      <c r="N3130">
        <v>911684108</v>
      </c>
      <c r="O3130">
        <v>2918996</v>
      </c>
    </row>
    <row r="3131" spans="1:15" x14ac:dyDescent="0.2">
      <c r="A3131" t="s">
        <v>15397</v>
      </c>
      <c r="B3131" t="s">
        <v>15344</v>
      </c>
      <c r="C3131">
        <v>17.260000000000002</v>
      </c>
      <c r="D3131">
        <v>0</v>
      </c>
      <c r="E3131">
        <v>0</v>
      </c>
      <c r="F3131">
        <v>0</v>
      </c>
      <c r="G3131">
        <v>0</v>
      </c>
      <c r="H3131" s="45">
        <v>-2165</v>
      </c>
      <c r="I3131" t="s">
        <v>14365</v>
      </c>
      <c r="J3131" t="s">
        <v>200</v>
      </c>
      <c r="K3131">
        <v>0</v>
      </c>
      <c r="L3131" s="83">
        <v>43153</v>
      </c>
      <c r="M3131">
        <v>0</v>
      </c>
      <c r="N3131" t="s">
        <v>15398</v>
      </c>
      <c r="O3131" t="s">
        <v>15399</v>
      </c>
    </row>
    <row r="3132" spans="1:15" x14ac:dyDescent="0.2">
      <c r="A3132" t="s">
        <v>15260</v>
      </c>
      <c r="B3132" t="s">
        <v>7208</v>
      </c>
      <c r="C3132">
        <v>26.88</v>
      </c>
      <c r="D3132">
        <v>0</v>
      </c>
      <c r="E3132">
        <v>0</v>
      </c>
      <c r="F3132">
        <v>0</v>
      </c>
      <c r="G3132">
        <v>0</v>
      </c>
      <c r="H3132" s="45">
        <v>-1639.05</v>
      </c>
      <c r="I3132" t="s">
        <v>14365</v>
      </c>
      <c r="J3132" t="s">
        <v>200</v>
      </c>
      <c r="K3132">
        <v>0</v>
      </c>
      <c r="L3132" s="83">
        <v>43152</v>
      </c>
      <c r="M3132">
        <v>0</v>
      </c>
      <c r="N3132">
        <v>552074700</v>
      </c>
      <c r="O3132" t="s">
        <v>7240</v>
      </c>
    </row>
    <row r="3133" spans="1:15" x14ac:dyDescent="0.2">
      <c r="A3133" t="s">
        <v>15261</v>
      </c>
      <c r="B3133" t="s">
        <v>2484</v>
      </c>
      <c r="C3133">
        <v>113.22</v>
      </c>
      <c r="D3133">
        <v>0</v>
      </c>
      <c r="E3133">
        <v>0</v>
      </c>
      <c r="F3133">
        <v>0</v>
      </c>
      <c r="G3133">
        <v>0</v>
      </c>
      <c r="H3133">
        <v>775.34</v>
      </c>
      <c r="I3133" t="s">
        <v>14365</v>
      </c>
      <c r="J3133" t="s">
        <v>190</v>
      </c>
      <c r="K3133">
        <v>0</v>
      </c>
      <c r="L3133" s="83">
        <v>43152</v>
      </c>
      <c r="M3133">
        <v>0</v>
      </c>
      <c r="N3133">
        <v>929740108</v>
      </c>
      <c r="O3133">
        <v>2955733</v>
      </c>
    </row>
    <row r="3134" spans="1:15" x14ac:dyDescent="0.2">
      <c r="A3134" t="s">
        <v>15262</v>
      </c>
      <c r="B3134" t="s">
        <v>9455</v>
      </c>
      <c r="C3134">
        <v>20.309999999999999</v>
      </c>
      <c r="D3134">
        <v>0</v>
      </c>
      <c r="E3134">
        <v>0</v>
      </c>
      <c r="F3134">
        <v>0</v>
      </c>
      <c r="G3134">
        <v>0</v>
      </c>
      <c r="H3134" s="45">
        <v>-5119.37</v>
      </c>
      <c r="I3134" t="s">
        <v>14365</v>
      </c>
      <c r="J3134" t="s">
        <v>188</v>
      </c>
      <c r="K3134">
        <v>0</v>
      </c>
      <c r="L3134" s="83">
        <v>43152</v>
      </c>
      <c r="M3134">
        <v>0</v>
      </c>
      <c r="N3134" t="s">
        <v>9482</v>
      </c>
      <c r="O3134" t="s">
        <v>9483</v>
      </c>
    </row>
    <row r="3135" spans="1:15" x14ac:dyDescent="0.2">
      <c r="A3135" t="s">
        <v>15263</v>
      </c>
      <c r="B3135" t="s">
        <v>15137</v>
      </c>
      <c r="C3135">
        <v>23.55</v>
      </c>
      <c r="D3135">
        <v>0</v>
      </c>
      <c r="E3135">
        <v>0</v>
      </c>
      <c r="F3135">
        <v>0</v>
      </c>
      <c r="G3135">
        <v>0</v>
      </c>
      <c r="H3135" s="45">
        <v>3409.48</v>
      </c>
      <c r="I3135" t="s">
        <v>14365</v>
      </c>
      <c r="J3135" t="s">
        <v>190</v>
      </c>
      <c r="K3135">
        <v>0</v>
      </c>
      <c r="L3135" s="83">
        <v>43152</v>
      </c>
      <c r="M3135">
        <v>0</v>
      </c>
      <c r="N3135" t="s">
        <v>15181</v>
      </c>
      <c r="O3135" t="s">
        <v>15182</v>
      </c>
    </row>
    <row r="3136" spans="1:15" x14ac:dyDescent="0.2">
      <c r="A3136" t="s">
        <v>15264</v>
      </c>
      <c r="B3136" t="s">
        <v>3059</v>
      </c>
      <c r="C3136">
        <v>27.5</v>
      </c>
      <c r="D3136">
        <v>0</v>
      </c>
      <c r="E3136">
        <v>0</v>
      </c>
      <c r="F3136">
        <v>0</v>
      </c>
      <c r="G3136">
        <v>0</v>
      </c>
      <c r="H3136" s="45">
        <v>2944.18</v>
      </c>
      <c r="I3136" t="s">
        <v>14365</v>
      </c>
      <c r="J3136" t="s">
        <v>182</v>
      </c>
      <c r="K3136">
        <v>0</v>
      </c>
      <c r="L3136" s="83">
        <v>43152</v>
      </c>
      <c r="M3136">
        <v>0</v>
      </c>
      <c r="N3136">
        <v>651290108</v>
      </c>
      <c r="O3136">
        <v>2635079</v>
      </c>
    </row>
    <row r="3137" spans="1:15" x14ac:dyDescent="0.2">
      <c r="A3137" t="s">
        <v>15265</v>
      </c>
      <c r="B3137" t="s">
        <v>2323</v>
      </c>
      <c r="C3137">
        <v>43.05</v>
      </c>
      <c r="D3137">
        <v>0</v>
      </c>
      <c r="E3137">
        <v>0</v>
      </c>
      <c r="F3137">
        <v>0</v>
      </c>
      <c r="G3137">
        <v>0</v>
      </c>
      <c r="H3137" s="45">
        <v>1916.62</v>
      </c>
      <c r="I3137" t="s">
        <v>14365</v>
      </c>
      <c r="J3137" t="s">
        <v>182</v>
      </c>
      <c r="K3137">
        <v>0</v>
      </c>
      <c r="L3137" s="83">
        <v>43152</v>
      </c>
      <c r="M3137">
        <v>0</v>
      </c>
      <c r="N3137" t="s">
        <v>2347</v>
      </c>
      <c r="O3137">
        <v>2480677</v>
      </c>
    </row>
    <row r="3138" spans="1:15" x14ac:dyDescent="0.2">
      <c r="A3138" t="s">
        <v>15266</v>
      </c>
      <c r="B3138" t="s">
        <v>2589</v>
      </c>
      <c r="C3138">
        <v>24.3</v>
      </c>
      <c r="D3138">
        <v>0</v>
      </c>
      <c r="E3138">
        <v>0</v>
      </c>
      <c r="F3138">
        <v>0</v>
      </c>
      <c r="G3138">
        <v>0</v>
      </c>
      <c r="H3138">
        <v>458.11</v>
      </c>
      <c r="I3138" t="s">
        <v>14365</v>
      </c>
      <c r="J3138" t="s">
        <v>200</v>
      </c>
      <c r="K3138">
        <v>0</v>
      </c>
      <c r="L3138" s="83">
        <v>43152</v>
      </c>
      <c r="M3138">
        <v>0</v>
      </c>
      <c r="N3138">
        <v>216831107</v>
      </c>
      <c r="O3138">
        <v>2222608</v>
      </c>
    </row>
    <row r="3139" spans="1:15" x14ac:dyDescent="0.2">
      <c r="A3139" t="s">
        <v>15267</v>
      </c>
      <c r="B3139" t="s">
        <v>14047</v>
      </c>
      <c r="C3139">
        <v>27.5</v>
      </c>
      <c r="D3139">
        <v>0</v>
      </c>
      <c r="E3139">
        <v>0</v>
      </c>
      <c r="F3139">
        <v>0</v>
      </c>
      <c r="G3139">
        <v>0</v>
      </c>
      <c r="H3139" s="45">
        <v>10107.19</v>
      </c>
      <c r="I3139" t="s">
        <v>14365</v>
      </c>
      <c r="J3139" t="s">
        <v>235</v>
      </c>
      <c r="K3139">
        <v>0</v>
      </c>
      <c r="L3139" s="83">
        <v>43152</v>
      </c>
      <c r="M3139">
        <v>0</v>
      </c>
      <c r="N3139">
        <v>163086101</v>
      </c>
      <c r="O3139" t="s">
        <v>14066</v>
      </c>
    </row>
    <row r="3140" spans="1:15" x14ac:dyDescent="0.2">
      <c r="A3140" t="s">
        <v>15268</v>
      </c>
      <c r="B3140" t="s">
        <v>4322</v>
      </c>
      <c r="C3140">
        <v>35.39</v>
      </c>
      <c r="D3140">
        <v>0</v>
      </c>
      <c r="E3140">
        <v>0</v>
      </c>
      <c r="F3140">
        <v>0</v>
      </c>
      <c r="G3140">
        <v>0</v>
      </c>
      <c r="H3140">
        <v>96.18</v>
      </c>
      <c r="I3140" t="s">
        <v>14365</v>
      </c>
      <c r="J3140" t="s">
        <v>200</v>
      </c>
      <c r="K3140">
        <v>0</v>
      </c>
      <c r="L3140" s="83">
        <v>43152</v>
      </c>
      <c r="M3140">
        <v>0</v>
      </c>
      <c r="N3140">
        <v>103304101</v>
      </c>
      <c r="O3140">
        <v>2117232</v>
      </c>
    </row>
    <row r="3141" spans="1:15" x14ac:dyDescent="0.2">
      <c r="A3141" t="s">
        <v>15269</v>
      </c>
      <c r="B3141" t="s">
        <v>5112</v>
      </c>
      <c r="C3141">
        <v>59.875</v>
      </c>
      <c r="D3141">
        <v>0</v>
      </c>
      <c r="E3141">
        <v>0</v>
      </c>
      <c r="F3141">
        <v>0</v>
      </c>
      <c r="G3141">
        <v>0</v>
      </c>
      <c r="H3141" s="45">
        <v>-14302.23</v>
      </c>
      <c r="I3141" t="s">
        <v>14349</v>
      </c>
      <c r="J3141" t="s">
        <v>190</v>
      </c>
      <c r="K3141">
        <v>0</v>
      </c>
      <c r="L3141" s="83">
        <v>43152</v>
      </c>
      <c r="M3141">
        <v>0</v>
      </c>
      <c r="N3141">
        <v>49164205</v>
      </c>
      <c r="O3141" t="s">
        <v>5157</v>
      </c>
    </row>
    <row r="3142" spans="1:15" x14ac:dyDescent="0.2">
      <c r="A3142" t="s">
        <v>15270</v>
      </c>
      <c r="B3142" t="s">
        <v>12414</v>
      </c>
      <c r="C3142">
        <v>37.44</v>
      </c>
      <c r="D3142">
        <v>0</v>
      </c>
      <c r="E3142">
        <v>0</v>
      </c>
      <c r="F3142">
        <v>0</v>
      </c>
      <c r="G3142">
        <v>0</v>
      </c>
      <c r="H3142" s="45">
        <v>-12647.69</v>
      </c>
      <c r="I3142" t="s">
        <v>14349</v>
      </c>
      <c r="J3142" t="s">
        <v>164</v>
      </c>
      <c r="K3142">
        <v>0</v>
      </c>
      <c r="L3142" s="83">
        <v>43152</v>
      </c>
      <c r="M3142">
        <v>0</v>
      </c>
      <c r="N3142" t="s">
        <v>12438</v>
      </c>
      <c r="O3142" t="s">
        <v>12439</v>
      </c>
    </row>
    <row r="3143" spans="1:15" x14ac:dyDescent="0.2">
      <c r="A3143" t="s">
        <v>15271</v>
      </c>
      <c r="B3143" t="s">
        <v>2845</v>
      </c>
      <c r="C3143">
        <v>22.55</v>
      </c>
      <c r="D3143">
        <v>0</v>
      </c>
      <c r="E3143">
        <v>0</v>
      </c>
      <c r="F3143">
        <v>0</v>
      </c>
      <c r="G3143">
        <v>0</v>
      </c>
      <c r="H3143" s="45">
        <v>7922.93</v>
      </c>
      <c r="I3143" t="s">
        <v>14349</v>
      </c>
      <c r="J3143" t="s">
        <v>164</v>
      </c>
      <c r="K3143">
        <v>0</v>
      </c>
      <c r="L3143" s="83">
        <v>43152</v>
      </c>
      <c r="M3143">
        <v>0</v>
      </c>
      <c r="N3143">
        <v>4498101</v>
      </c>
      <c r="O3143">
        <v>2889155</v>
      </c>
    </row>
    <row r="3144" spans="1:15" x14ac:dyDescent="0.2">
      <c r="A3144" t="s">
        <v>15272</v>
      </c>
      <c r="B3144" t="s">
        <v>15258</v>
      </c>
      <c r="C3144">
        <v>25.01</v>
      </c>
      <c r="D3144">
        <v>0</v>
      </c>
      <c r="E3144">
        <v>0</v>
      </c>
      <c r="F3144">
        <v>0</v>
      </c>
      <c r="G3144">
        <v>0</v>
      </c>
      <c r="H3144" s="45">
        <v>-4531.51</v>
      </c>
      <c r="I3144" t="s">
        <v>14349</v>
      </c>
      <c r="J3144" t="s">
        <v>190</v>
      </c>
      <c r="K3144">
        <v>0</v>
      </c>
      <c r="L3144" s="83">
        <v>43152</v>
      </c>
      <c r="M3144">
        <v>0</v>
      </c>
      <c r="N3144" t="s">
        <v>15273</v>
      </c>
      <c r="O3144" t="s">
        <v>15274</v>
      </c>
    </row>
    <row r="3145" spans="1:15" x14ac:dyDescent="0.2">
      <c r="A3145" t="s">
        <v>15275</v>
      </c>
      <c r="B3145" t="s">
        <v>8852</v>
      </c>
      <c r="C3145">
        <v>29.22</v>
      </c>
      <c r="D3145">
        <v>0</v>
      </c>
      <c r="E3145">
        <v>0</v>
      </c>
      <c r="F3145">
        <v>0</v>
      </c>
      <c r="G3145">
        <v>0</v>
      </c>
      <c r="H3145" s="45">
        <v>-7516.03</v>
      </c>
      <c r="I3145" t="s">
        <v>14365</v>
      </c>
      <c r="J3145" t="s">
        <v>169</v>
      </c>
      <c r="K3145">
        <v>0</v>
      </c>
      <c r="L3145" s="83">
        <v>43152</v>
      </c>
      <c r="M3145">
        <v>0</v>
      </c>
      <c r="N3145" t="s">
        <v>8863</v>
      </c>
      <c r="O3145" t="s">
        <v>8864</v>
      </c>
    </row>
    <row r="3146" spans="1:15" x14ac:dyDescent="0.2">
      <c r="A3146" t="s">
        <v>15276</v>
      </c>
      <c r="B3146" t="s">
        <v>3181</v>
      </c>
      <c r="C3146">
        <v>45.64</v>
      </c>
      <c r="D3146">
        <v>0</v>
      </c>
      <c r="E3146">
        <v>0</v>
      </c>
      <c r="F3146">
        <v>0</v>
      </c>
      <c r="G3146">
        <v>0</v>
      </c>
      <c r="H3146" s="45">
        <v>5676.13</v>
      </c>
      <c r="I3146" t="s">
        <v>14349</v>
      </c>
      <c r="J3146" t="s">
        <v>182</v>
      </c>
      <c r="K3146">
        <v>0</v>
      </c>
      <c r="L3146" s="83">
        <v>43152</v>
      </c>
      <c r="M3146">
        <v>0</v>
      </c>
      <c r="N3146">
        <v>37411105</v>
      </c>
      <c r="O3146">
        <v>2043962</v>
      </c>
    </row>
    <row r="3147" spans="1:15" x14ac:dyDescent="0.2">
      <c r="A3147" t="s">
        <v>15277</v>
      </c>
      <c r="B3147" t="s">
        <v>3629</v>
      </c>
      <c r="C3147">
        <v>27.94</v>
      </c>
      <c r="D3147">
        <v>0</v>
      </c>
      <c r="E3147">
        <v>0</v>
      </c>
      <c r="F3147">
        <v>0</v>
      </c>
      <c r="G3147">
        <v>0</v>
      </c>
      <c r="H3147" s="45">
        <v>4213.08</v>
      </c>
      <c r="I3147" t="s">
        <v>14349</v>
      </c>
      <c r="J3147" t="s">
        <v>8017</v>
      </c>
      <c r="K3147">
        <v>0</v>
      </c>
      <c r="L3147" s="83">
        <v>43152</v>
      </c>
      <c r="M3147">
        <v>0</v>
      </c>
      <c r="N3147" t="s">
        <v>177</v>
      </c>
      <c r="O3147" t="s">
        <v>3640</v>
      </c>
    </row>
    <row r="3148" spans="1:15" x14ac:dyDescent="0.2">
      <c r="A3148" t="s">
        <v>15278</v>
      </c>
      <c r="B3148" t="s">
        <v>6905</v>
      </c>
      <c r="C3148">
        <v>51.65</v>
      </c>
      <c r="D3148">
        <v>0</v>
      </c>
      <c r="E3148">
        <v>0</v>
      </c>
      <c r="F3148">
        <v>0</v>
      </c>
      <c r="G3148">
        <v>0</v>
      </c>
      <c r="H3148" s="45">
        <v>1673.99</v>
      </c>
      <c r="I3148" t="s">
        <v>14349</v>
      </c>
      <c r="J3148" t="s">
        <v>169</v>
      </c>
      <c r="K3148">
        <v>0</v>
      </c>
      <c r="L3148" s="83">
        <v>43152</v>
      </c>
      <c r="M3148">
        <v>0</v>
      </c>
      <c r="N3148">
        <v>90672106</v>
      </c>
      <c r="O3148" t="s">
        <v>6922</v>
      </c>
    </row>
    <row r="3149" spans="1:15" x14ac:dyDescent="0.2">
      <c r="A3149" t="s">
        <v>15279</v>
      </c>
      <c r="B3149" t="s">
        <v>6365</v>
      </c>
      <c r="C3149">
        <v>64</v>
      </c>
      <c r="D3149">
        <v>0</v>
      </c>
      <c r="E3149">
        <v>0</v>
      </c>
      <c r="F3149">
        <v>0</v>
      </c>
      <c r="G3149">
        <v>0</v>
      </c>
      <c r="H3149" s="45">
        <v>7360.9</v>
      </c>
      <c r="I3149" t="s">
        <v>14349</v>
      </c>
      <c r="J3149" t="s">
        <v>200</v>
      </c>
      <c r="K3149">
        <v>0</v>
      </c>
      <c r="L3149" s="83">
        <v>43152</v>
      </c>
      <c r="M3149">
        <v>0</v>
      </c>
      <c r="N3149" t="s">
        <v>6403</v>
      </c>
      <c r="O3149">
        <v>2200552</v>
      </c>
    </row>
    <row r="3150" spans="1:15" x14ac:dyDescent="0.2">
      <c r="A3150" t="s">
        <v>15280</v>
      </c>
      <c r="B3150" t="s">
        <v>4181</v>
      </c>
      <c r="C3150">
        <v>18.13</v>
      </c>
      <c r="D3150">
        <v>0</v>
      </c>
      <c r="E3150">
        <v>0</v>
      </c>
      <c r="F3150">
        <v>0</v>
      </c>
      <c r="G3150">
        <v>0</v>
      </c>
      <c r="H3150" s="45">
        <v>7068.58</v>
      </c>
      <c r="I3150" t="s">
        <v>14349</v>
      </c>
      <c r="J3150" t="s">
        <v>200</v>
      </c>
      <c r="K3150">
        <v>0</v>
      </c>
      <c r="L3150" s="83">
        <v>43152</v>
      </c>
      <c r="M3150">
        <v>0</v>
      </c>
      <c r="N3150">
        <v>94235108</v>
      </c>
      <c r="O3150" t="s">
        <v>4199</v>
      </c>
    </row>
    <row r="3151" spans="1:15" x14ac:dyDescent="0.2">
      <c r="A3151" t="s">
        <v>15281</v>
      </c>
      <c r="B3151" t="s">
        <v>2467</v>
      </c>
      <c r="C3151">
        <v>38.049999999999997</v>
      </c>
      <c r="D3151">
        <v>0</v>
      </c>
      <c r="E3151">
        <v>0</v>
      </c>
      <c r="F3151">
        <v>0</v>
      </c>
      <c r="G3151">
        <v>0</v>
      </c>
      <c r="H3151">
        <v>108.32</v>
      </c>
      <c r="I3151" t="s">
        <v>14349</v>
      </c>
      <c r="J3151" t="s">
        <v>190</v>
      </c>
      <c r="K3151">
        <v>0</v>
      </c>
      <c r="L3151" s="83">
        <v>43152</v>
      </c>
      <c r="M3151">
        <v>0</v>
      </c>
      <c r="N3151">
        <v>211171103</v>
      </c>
      <c r="O3151" t="s">
        <v>2517</v>
      </c>
    </row>
    <row r="3152" spans="1:15" x14ac:dyDescent="0.2">
      <c r="A3152" t="s">
        <v>15282</v>
      </c>
      <c r="B3152" t="s">
        <v>2861</v>
      </c>
      <c r="C3152">
        <v>161.37</v>
      </c>
      <c r="D3152">
        <v>0</v>
      </c>
      <c r="E3152">
        <v>0</v>
      </c>
      <c r="F3152">
        <v>0</v>
      </c>
      <c r="G3152">
        <v>0</v>
      </c>
      <c r="H3152">
        <v>-103.55</v>
      </c>
      <c r="I3152" t="s">
        <v>14365</v>
      </c>
      <c r="J3152" t="s">
        <v>200</v>
      </c>
      <c r="K3152">
        <v>0</v>
      </c>
      <c r="L3152" s="83">
        <v>43152</v>
      </c>
      <c r="M3152">
        <v>0</v>
      </c>
      <c r="N3152" t="s">
        <v>2922</v>
      </c>
      <c r="O3152">
        <v>2231091</v>
      </c>
    </row>
    <row r="3153" spans="1:15" x14ac:dyDescent="0.2">
      <c r="A3153" t="s">
        <v>15283</v>
      </c>
      <c r="B3153" t="s">
        <v>12519</v>
      </c>
      <c r="C3153">
        <v>14.76</v>
      </c>
      <c r="D3153">
        <v>0</v>
      </c>
      <c r="E3153">
        <v>0</v>
      </c>
      <c r="F3153">
        <v>0</v>
      </c>
      <c r="G3153">
        <v>0</v>
      </c>
      <c r="H3153" s="45">
        <v>11282.61</v>
      </c>
      <c r="I3153" t="s">
        <v>14349</v>
      </c>
      <c r="J3153" t="s">
        <v>188</v>
      </c>
      <c r="K3153">
        <v>0</v>
      </c>
      <c r="L3153" s="83">
        <v>43152</v>
      </c>
      <c r="M3153">
        <v>0</v>
      </c>
      <c r="N3153">
        <v>156431108</v>
      </c>
      <c r="O3153">
        <v>2186254</v>
      </c>
    </row>
    <row r="3154" spans="1:15" x14ac:dyDescent="0.2">
      <c r="A3154" t="s">
        <v>15284</v>
      </c>
      <c r="B3154" t="s">
        <v>12724</v>
      </c>
      <c r="C3154">
        <v>24.18</v>
      </c>
      <c r="D3154">
        <v>0</v>
      </c>
      <c r="E3154">
        <v>0</v>
      </c>
      <c r="F3154">
        <v>0</v>
      </c>
      <c r="G3154">
        <v>0</v>
      </c>
      <c r="H3154" s="45">
        <v>-9870.56</v>
      </c>
      <c r="I3154" t="s">
        <v>14349</v>
      </c>
      <c r="J3154" t="s">
        <v>8017</v>
      </c>
      <c r="K3154">
        <v>0</v>
      </c>
      <c r="L3154" s="83">
        <v>43152</v>
      </c>
      <c r="M3154">
        <v>0</v>
      </c>
      <c r="N3154" t="s">
        <v>12740</v>
      </c>
      <c r="O3154" t="s">
        <v>12741</v>
      </c>
    </row>
    <row r="3155" spans="1:15" x14ac:dyDescent="0.2">
      <c r="A3155" t="s">
        <v>15285</v>
      </c>
      <c r="B3155" t="s">
        <v>2485</v>
      </c>
      <c r="C3155">
        <v>81.55</v>
      </c>
      <c r="D3155">
        <v>0</v>
      </c>
      <c r="E3155">
        <v>0</v>
      </c>
      <c r="F3155">
        <v>0</v>
      </c>
      <c r="G3155">
        <v>0</v>
      </c>
      <c r="H3155">
        <v>-669</v>
      </c>
      <c r="I3155" t="s">
        <v>14365</v>
      </c>
      <c r="J3155" t="s">
        <v>200</v>
      </c>
      <c r="K3155">
        <v>0</v>
      </c>
      <c r="L3155" s="83">
        <v>43152</v>
      </c>
      <c r="M3155">
        <v>0</v>
      </c>
      <c r="N3155">
        <v>169905106</v>
      </c>
      <c r="O3155">
        <v>2106780</v>
      </c>
    </row>
    <row r="3156" spans="1:15" x14ac:dyDescent="0.2">
      <c r="A3156" t="s">
        <v>15286</v>
      </c>
      <c r="B3156" t="s">
        <v>15256</v>
      </c>
      <c r="C3156">
        <v>93.96</v>
      </c>
      <c r="D3156">
        <v>0</v>
      </c>
      <c r="E3156">
        <v>0</v>
      </c>
      <c r="F3156">
        <v>0</v>
      </c>
      <c r="G3156">
        <v>0</v>
      </c>
      <c r="H3156" s="45">
        <v>-1142.49</v>
      </c>
      <c r="I3156" t="s">
        <v>14349</v>
      </c>
      <c r="J3156" t="s">
        <v>186</v>
      </c>
      <c r="K3156">
        <v>0</v>
      </c>
      <c r="L3156" s="83">
        <v>43152</v>
      </c>
      <c r="M3156">
        <v>0</v>
      </c>
      <c r="N3156">
        <v>136069101</v>
      </c>
      <c r="O3156">
        <v>2418872</v>
      </c>
    </row>
    <row r="3157" spans="1:15" x14ac:dyDescent="0.2">
      <c r="A3157" t="s">
        <v>15287</v>
      </c>
      <c r="B3157" t="s">
        <v>13531</v>
      </c>
      <c r="C3157">
        <v>16.2</v>
      </c>
      <c r="D3157">
        <v>0</v>
      </c>
      <c r="E3157">
        <v>0</v>
      </c>
      <c r="F3157">
        <v>0</v>
      </c>
      <c r="G3157">
        <v>0</v>
      </c>
      <c r="H3157" s="45">
        <v>-7421.52</v>
      </c>
      <c r="I3157" t="s">
        <v>14349</v>
      </c>
      <c r="J3157" t="s">
        <v>169</v>
      </c>
      <c r="K3157">
        <v>0</v>
      </c>
      <c r="L3157" s="83">
        <v>43152</v>
      </c>
      <c r="M3157">
        <v>0</v>
      </c>
      <c r="N3157">
        <v>218352102</v>
      </c>
      <c r="O3157" t="s">
        <v>13573</v>
      </c>
    </row>
    <row r="3158" spans="1:15" x14ac:dyDescent="0.2">
      <c r="A3158" t="s">
        <v>15288</v>
      </c>
      <c r="B3158" t="s">
        <v>4324</v>
      </c>
      <c r="C3158">
        <v>17.399999999999999</v>
      </c>
      <c r="D3158">
        <v>0</v>
      </c>
      <c r="E3158">
        <v>0</v>
      </c>
      <c r="F3158">
        <v>0</v>
      </c>
      <c r="G3158">
        <v>0</v>
      </c>
      <c r="H3158" s="45">
        <v>8902.43</v>
      </c>
      <c r="I3158" t="s">
        <v>14349</v>
      </c>
      <c r="J3158" t="s">
        <v>190</v>
      </c>
      <c r="K3158">
        <v>0</v>
      </c>
      <c r="L3158" s="83">
        <v>43152</v>
      </c>
      <c r="M3158">
        <v>0</v>
      </c>
      <c r="N3158" s="84">
        <v>2.2281999999999999E+106</v>
      </c>
      <c r="O3158">
        <v>2255778</v>
      </c>
    </row>
    <row r="3159" spans="1:15" x14ac:dyDescent="0.2">
      <c r="A3159" t="s">
        <v>15289</v>
      </c>
      <c r="B3159" t="s">
        <v>2296</v>
      </c>
      <c r="C3159">
        <v>39.299999999999997</v>
      </c>
      <c r="D3159">
        <v>0</v>
      </c>
      <c r="E3159">
        <v>0</v>
      </c>
      <c r="F3159">
        <v>0</v>
      </c>
      <c r="G3159">
        <v>0</v>
      </c>
      <c r="H3159" s="45">
        <v>3510.39</v>
      </c>
      <c r="I3159" t="s">
        <v>14349</v>
      </c>
      <c r="J3159" t="s">
        <v>182</v>
      </c>
      <c r="K3159">
        <v>0</v>
      </c>
      <c r="L3159" s="83">
        <v>43152</v>
      </c>
      <c r="M3159">
        <v>0</v>
      </c>
      <c r="N3159" t="s">
        <v>2339</v>
      </c>
      <c r="O3159" t="s">
        <v>2340</v>
      </c>
    </row>
    <row r="3160" spans="1:15" x14ac:dyDescent="0.2">
      <c r="A3160" t="s">
        <v>15290</v>
      </c>
      <c r="B3160" t="s">
        <v>3051</v>
      </c>
      <c r="C3160">
        <v>70.98</v>
      </c>
      <c r="D3160">
        <v>0</v>
      </c>
      <c r="E3160">
        <v>0</v>
      </c>
      <c r="F3160">
        <v>0</v>
      </c>
      <c r="G3160">
        <v>0</v>
      </c>
      <c r="H3160" s="45">
        <v>18552.87</v>
      </c>
      <c r="I3160" t="s">
        <v>14365</v>
      </c>
      <c r="J3160" t="s">
        <v>200</v>
      </c>
      <c r="K3160">
        <v>0</v>
      </c>
      <c r="L3160" s="83">
        <v>43152</v>
      </c>
      <c r="M3160">
        <v>0</v>
      </c>
      <c r="N3160">
        <v>254423106</v>
      </c>
      <c r="O3160">
        <v>2456957</v>
      </c>
    </row>
    <row r="3161" spans="1:15" x14ac:dyDescent="0.2">
      <c r="A3161" t="s">
        <v>15291</v>
      </c>
      <c r="B3161" t="s">
        <v>3161</v>
      </c>
      <c r="C3161">
        <v>48.78</v>
      </c>
      <c r="D3161">
        <v>0</v>
      </c>
      <c r="E3161">
        <v>0</v>
      </c>
      <c r="F3161">
        <v>0</v>
      </c>
      <c r="G3161">
        <v>0</v>
      </c>
      <c r="H3161" s="45">
        <v>-4663.07</v>
      </c>
      <c r="I3161" t="s">
        <v>14349</v>
      </c>
      <c r="J3161" t="s">
        <v>169</v>
      </c>
      <c r="K3161">
        <v>0</v>
      </c>
      <c r="L3161" s="83">
        <v>43152</v>
      </c>
      <c r="M3161">
        <v>0</v>
      </c>
      <c r="N3161" t="s">
        <v>3281</v>
      </c>
      <c r="O3161" t="s">
        <v>3282</v>
      </c>
    </row>
    <row r="3162" spans="1:15" x14ac:dyDescent="0.2">
      <c r="A3162" t="s">
        <v>15292</v>
      </c>
      <c r="B3162" t="s">
        <v>2108</v>
      </c>
      <c r="C3162">
        <v>57.54</v>
      </c>
      <c r="D3162">
        <v>0</v>
      </c>
      <c r="E3162">
        <v>0</v>
      </c>
      <c r="F3162">
        <v>0</v>
      </c>
      <c r="G3162">
        <v>0</v>
      </c>
      <c r="H3162" s="45">
        <v>3864.8</v>
      </c>
      <c r="I3162" t="s">
        <v>14365</v>
      </c>
      <c r="J3162" t="s">
        <v>182</v>
      </c>
      <c r="K3162">
        <v>0</v>
      </c>
      <c r="L3162" s="83">
        <v>43152</v>
      </c>
      <c r="M3162">
        <v>0</v>
      </c>
      <c r="N3162" t="s">
        <v>2151</v>
      </c>
      <c r="O3162">
        <v>2012672</v>
      </c>
    </row>
    <row r="3163" spans="1:15" x14ac:dyDescent="0.2">
      <c r="A3163" t="s">
        <v>15293</v>
      </c>
      <c r="B3163" t="s">
        <v>3154</v>
      </c>
      <c r="C3163">
        <v>76.45</v>
      </c>
      <c r="D3163">
        <v>0</v>
      </c>
      <c r="E3163">
        <v>0</v>
      </c>
      <c r="F3163">
        <v>0</v>
      </c>
      <c r="G3163">
        <v>0</v>
      </c>
      <c r="H3163">
        <v>-703.11</v>
      </c>
      <c r="I3163" t="s">
        <v>14349</v>
      </c>
      <c r="J3163" t="s">
        <v>190</v>
      </c>
      <c r="K3163">
        <v>0</v>
      </c>
      <c r="L3163" s="83">
        <v>43152</v>
      </c>
      <c r="M3163">
        <v>0</v>
      </c>
      <c r="N3163" t="s">
        <v>3284</v>
      </c>
      <c r="O3163">
        <v>2474164</v>
      </c>
    </row>
    <row r="3164" spans="1:15" x14ac:dyDescent="0.2">
      <c r="A3164" t="s">
        <v>15294</v>
      </c>
      <c r="B3164" t="s">
        <v>3176</v>
      </c>
      <c r="C3164">
        <v>58.924999999999997</v>
      </c>
      <c r="D3164">
        <v>0</v>
      </c>
      <c r="E3164">
        <v>0</v>
      </c>
      <c r="F3164">
        <v>0</v>
      </c>
      <c r="G3164">
        <v>0</v>
      </c>
      <c r="H3164" s="45">
        <v>-2359.29</v>
      </c>
      <c r="I3164" t="s">
        <v>14349</v>
      </c>
      <c r="J3164" t="s">
        <v>164</v>
      </c>
      <c r="K3164">
        <v>0</v>
      </c>
      <c r="L3164" s="83">
        <v>43152</v>
      </c>
      <c r="M3164">
        <v>0</v>
      </c>
      <c r="N3164" t="s">
        <v>3288</v>
      </c>
      <c r="O3164" t="s">
        <v>3289</v>
      </c>
    </row>
    <row r="3165" spans="1:15" x14ac:dyDescent="0.2">
      <c r="A3165" t="s">
        <v>15295</v>
      </c>
      <c r="B3165" t="s">
        <v>10166</v>
      </c>
      <c r="C3165">
        <v>46.36</v>
      </c>
      <c r="D3165">
        <v>0</v>
      </c>
      <c r="E3165">
        <v>0</v>
      </c>
      <c r="F3165">
        <v>0</v>
      </c>
      <c r="G3165">
        <v>0</v>
      </c>
      <c r="H3165" s="45">
        <v>2272.2800000000002</v>
      </c>
      <c r="I3165" t="s">
        <v>14365</v>
      </c>
      <c r="J3165" t="s">
        <v>169</v>
      </c>
      <c r="K3165">
        <v>0</v>
      </c>
      <c r="L3165" s="83">
        <v>43152</v>
      </c>
      <c r="M3165">
        <v>0</v>
      </c>
      <c r="N3165" t="s">
        <v>10196</v>
      </c>
      <c r="O3165" t="s">
        <v>10197</v>
      </c>
    </row>
    <row r="3166" spans="1:15" x14ac:dyDescent="0.2">
      <c r="A3166" t="s">
        <v>15296</v>
      </c>
      <c r="B3166" t="s">
        <v>2869</v>
      </c>
      <c r="C3166">
        <v>55.774999999999999</v>
      </c>
      <c r="D3166">
        <v>0</v>
      </c>
      <c r="E3166">
        <v>0</v>
      </c>
      <c r="F3166">
        <v>0</v>
      </c>
      <c r="G3166">
        <v>0</v>
      </c>
      <c r="H3166">
        <v>-623.36</v>
      </c>
      <c r="I3166" t="s">
        <v>14349</v>
      </c>
      <c r="J3166" t="s">
        <v>190</v>
      </c>
      <c r="K3166">
        <v>0</v>
      </c>
      <c r="L3166" s="83">
        <v>43152</v>
      </c>
      <c r="M3166">
        <v>0</v>
      </c>
      <c r="N3166">
        <v>199908104</v>
      </c>
      <c r="O3166">
        <v>2036047</v>
      </c>
    </row>
    <row r="3167" spans="1:15" x14ac:dyDescent="0.2">
      <c r="A3167" t="s">
        <v>15297</v>
      </c>
      <c r="B3167" t="s">
        <v>2477</v>
      </c>
      <c r="C3167">
        <v>38.299999999999997</v>
      </c>
      <c r="D3167">
        <v>0</v>
      </c>
      <c r="E3167">
        <v>0</v>
      </c>
      <c r="F3167">
        <v>0</v>
      </c>
      <c r="G3167">
        <v>0</v>
      </c>
      <c r="H3167" s="45">
        <v>28122.23</v>
      </c>
      <c r="I3167" t="s">
        <v>14349</v>
      </c>
      <c r="J3167" t="s">
        <v>186</v>
      </c>
      <c r="K3167">
        <v>0</v>
      </c>
      <c r="L3167" s="83">
        <v>43152</v>
      </c>
      <c r="M3167">
        <v>0</v>
      </c>
      <c r="N3167">
        <v>317485100</v>
      </c>
      <c r="O3167" t="s">
        <v>2532</v>
      </c>
    </row>
    <row r="3168" spans="1:15" x14ac:dyDescent="0.2">
      <c r="A3168" t="s">
        <v>15298</v>
      </c>
      <c r="B3168" t="s">
        <v>2582</v>
      </c>
      <c r="C3168">
        <v>52.35</v>
      </c>
      <c r="D3168">
        <v>0</v>
      </c>
      <c r="E3168">
        <v>0</v>
      </c>
      <c r="F3168">
        <v>0</v>
      </c>
      <c r="G3168">
        <v>0</v>
      </c>
      <c r="H3168" s="45">
        <v>-10299.73</v>
      </c>
      <c r="I3168" t="s">
        <v>14349</v>
      </c>
      <c r="J3168" t="s">
        <v>164</v>
      </c>
      <c r="K3168">
        <v>0</v>
      </c>
      <c r="L3168" s="83">
        <v>43152</v>
      </c>
      <c r="M3168">
        <v>0</v>
      </c>
      <c r="N3168">
        <v>336433107</v>
      </c>
      <c r="O3168" t="s">
        <v>2636</v>
      </c>
    </row>
    <row r="3169" spans="1:15" x14ac:dyDescent="0.2">
      <c r="A3169" t="s">
        <v>15299</v>
      </c>
      <c r="B3169" t="s">
        <v>5276</v>
      </c>
      <c r="C3169">
        <v>76.78</v>
      </c>
      <c r="D3169">
        <v>0</v>
      </c>
      <c r="E3169">
        <v>0</v>
      </c>
      <c r="F3169">
        <v>0</v>
      </c>
      <c r="G3169">
        <v>0</v>
      </c>
      <c r="H3169" s="45">
        <v>6538.78</v>
      </c>
      <c r="I3169" t="s">
        <v>14349</v>
      </c>
      <c r="J3169" t="s">
        <v>164</v>
      </c>
      <c r="K3169">
        <v>0</v>
      </c>
      <c r="L3169" s="83">
        <v>43152</v>
      </c>
      <c r="M3169">
        <v>0</v>
      </c>
      <c r="N3169">
        <v>380237107</v>
      </c>
      <c r="O3169" t="s">
        <v>5349</v>
      </c>
    </row>
    <row r="3170" spans="1:15" x14ac:dyDescent="0.2">
      <c r="A3170" t="s">
        <v>15300</v>
      </c>
      <c r="B3170" t="s">
        <v>13952</v>
      </c>
      <c r="C3170">
        <v>17.25</v>
      </c>
      <c r="D3170">
        <v>0</v>
      </c>
      <c r="E3170">
        <v>0</v>
      </c>
      <c r="F3170">
        <v>0</v>
      </c>
      <c r="G3170">
        <v>0</v>
      </c>
      <c r="H3170" s="45">
        <v>4961.04</v>
      </c>
      <c r="I3170" t="s">
        <v>14365</v>
      </c>
      <c r="J3170" t="s">
        <v>169</v>
      </c>
      <c r="K3170">
        <v>0</v>
      </c>
      <c r="L3170" s="83">
        <v>43152</v>
      </c>
      <c r="M3170">
        <v>0</v>
      </c>
      <c r="N3170" t="s">
        <v>13998</v>
      </c>
      <c r="O3170">
        <v>2975098</v>
      </c>
    </row>
    <row r="3171" spans="1:15" x14ac:dyDescent="0.2">
      <c r="A3171" t="s">
        <v>15301</v>
      </c>
      <c r="B3171" t="s">
        <v>4339</v>
      </c>
      <c r="C3171">
        <v>34.28</v>
      </c>
      <c r="D3171">
        <v>0</v>
      </c>
      <c r="E3171">
        <v>0</v>
      </c>
      <c r="F3171">
        <v>0</v>
      </c>
      <c r="G3171">
        <v>0</v>
      </c>
      <c r="H3171" s="45">
        <v>-3566.06</v>
      </c>
      <c r="I3171" t="s">
        <v>14349</v>
      </c>
      <c r="J3171" t="s">
        <v>190</v>
      </c>
      <c r="K3171">
        <v>0</v>
      </c>
      <c r="L3171" s="83">
        <v>43152</v>
      </c>
      <c r="M3171">
        <v>0</v>
      </c>
      <c r="N3171">
        <v>404030108</v>
      </c>
      <c r="O3171" t="s">
        <v>4426</v>
      </c>
    </row>
    <row r="3172" spans="1:15" x14ac:dyDescent="0.2">
      <c r="A3172" t="s">
        <v>15302</v>
      </c>
      <c r="B3172" t="s">
        <v>2838</v>
      </c>
      <c r="C3172">
        <v>51.08</v>
      </c>
      <c r="D3172">
        <v>0</v>
      </c>
      <c r="E3172">
        <v>0</v>
      </c>
      <c r="F3172">
        <v>0</v>
      </c>
      <c r="G3172">
        <v>0</v>
      </c>
      <c r="H3172" s="45">
        <v>1275.26</v>
      </c>
      <c r="I3172" t="s">
        <v>14349</v>
      </c>
      <c r="J3172" t="s">
        <v>235</v>
      </c>
      <c r="K3172">
        <v>0</v>
      </c>
      <c r="L3172" s="83">
        <v>43152</v>
      </c>
      <c r="M3172">
        <v>0</v>
      </c>
      <c r="N3172" t="s">
        <v>177</v>
      </c>
      <c r="O3172" t="s">
        <v>2943</v>
      </c>
    </row>
    <row r="3173" spans="1:15" x14ac:dyDescent="0.2">
      <c r="A3173" t="s">
        <v>15303</v>
      </c>
      <c r="B3173" t="s">
        <v>6019</v>
      </c>
      <c r="C3173">
        <v>18.14</v>
      </c>
      <c r="D3173">
        <v>0</v>
      </c>
      <c r="E3173">
        <v>0</v>
      </c>
      <c r="F3173">
        <v>0</v>
      </c>
      <c r="G3173">
        <v>0</v>
      </c>
      <c r="H3173" s="45">
        <v>18964.47</v>
      </c>
      <c r="I3173" t="s">
        <v>14349</v>
      </c>
      <c r="J3173" t="s">
        <v>164</v>
      </c>
      <c r="K3173">
        <v>0</v>
      </c>
      <c r="L3173" s="83">
        <v>43152</v>
      </c>
      <c r="M3173">
        <v>0</v>
      </c>
      <c r="N3173" t="s">
        <v>6020</v>
      </c>
      <c r="O3173" t="s">
        <v>6021</v>
      </c>
    </row>
    <row r="3174" spans="1:15" x14ac:dyDescent="0.2">
      <c r="A3174" t="s">
        <v>15304</v>
      </c>
      <c r="B3174" t="s">
        <v>10034</v>
      </c>
      <c r="C3174">
        <v>22.13</v>
      </c>
      <c r="D3174">
        <v>0</v>
      </c>
      <c r="E3174">
        <v>0</v>
      </c>
      <c r="F3174">
        <v>0</v>
      </c>
      <c r="G3174">
        <v>0</v>
      </c>
      <c r="H3174" s="45">
        <v>6620.69</v>
      </c>
      <c r="I3174" t="s">
        <v>14349</v>
      </c>
      <c r="J3174" t="s">
        <v>164</v>
      </c>
      <c r="K3174">
        <v>0</v>
      </c>
      <c r="L3174" s="83">
        <v>43152</v>
      </c>
      <c r="M3174">
        <v>0</v>
      </c>
      <c r="N3174" t="s">
        <v>10052</v>
      </c>
      <c r="O3174" t="s">
        <v>10053</v>
      </c>
    </row>
    <row r="3175" spans="1:15" x14ac:dyDescent="0.2">
      <c r="A3175" t="s">
        <v>15305</v>
      </c>
      <c r="B3175" t="s">
        <v>2318</v>
      </c>
      <c r="C3175">
        <v>32.64</v>
      </c>
      <c r="D3175">
        <v>0</v>
      </c>
      <c r="E3175">
        <v>0</v>
      </c>
      <c r="F3175">
        <v>0</v>
      </c>
      <c r="G3175">
        <v>0</v>
      </c>
      <c r="H3175" s="45">
        <v>1113.8</v>
      </c>
      <c r="I3175" t="s">
        <v>14349</v>
      </c>
      <c r="J3175" t="s">
        <v>235</v>
      </c>
      <c r="K3175">
        <v>0</v>
      </c>
      <c r="L3175" s="83">
        <v>43152</v>
      </c>
      <c r="M3175">
        <v>0</v>
      </c>
      <c r="N3175">
        <v>440452100</v>
      </c>
      <c r="O3175">
        <v>2437264</v>
      </c>
    </row>
    <row r="3176" spans="1:15" x14ac:dyDescent="0.2">
      <c r="A3176" t="s">
        <v>15306</v>
      </c>
      <c r="B3176" t="s">
        <v>12419</v>
      </c>
      <c r="C3176">
        <v>25.1</v>
      </c>
      <c r="D3176">
        <v>0</v>
      </c>
      <c r="E3176">
        <v>0</v>
      </c>
      <c r="F3176">
        <v>0</v>
      </c>
      <c r="G3176">
        <v>0</v>
      </c>
      <c r="H3176" s="45">
        <v>35649.019999999997</v>
      </c>
      <c r="I3176" t="s">
        <v>14349</v>
      </c>
      <c r="J3176" t="s">
        <v>190</v>
      </c>
      <c r="K3176">
        <v>0</v>
      </c>
      <c r="L3176" s="83">
        <v>43152</v>
      </c>
      <c r="M3176">
        <v>0</v>
      </c>
      <c r="N3176">
        <v>415864107</v>
      </c>
      <c r="O3176">
        <v>2412700</v>
      </c>
    </row>
    <row r="3177" spans="1:15" x14ac:dyDescent="0.2">
      <c r="A3177" t="s">
        <v>15307</v>
      </c>
      <c r="B3177" t="s">
        <v>2491</v>
      </c>
      <c r="C3177">
        <v>75.7</v>
      </c>
      <c r="D3177">
        <v>0</v>
      </c>
      <c r="E3177">
        <v>0</v>
      </c>
      <c r="F3177">
        <v>0</v>
      </c>
      <c r="G3177">
        <v>0</v>
      </c>
      <c r="H3177" s="45">
        <v>-2488.77</v>
      </c>
      <c r="I3177" t="s">
        <v>14349</v>
      </c>
      <c r="J3177" t="s">
        <v>164</v>
      </c>
      <c r="K3177">
        <v>0</v>
      </c>
      <c r="L3177" s="83">
        <v>43152</v>
      </c>
      <c r="M3177">
        <v>0</v>
      </c>
      <c r="N3177" t="s">
        <v>2540</v>
      </c>
      <c r="O3177">
        <v>2465737</v>
      </c>
    </row>
    <row r="3178" spans="1:15" x14ac:dyDescent="0.2">
      <c r="A3178" t="s">
        <v>15308</v>
      </c>
      <c r="B3178" t="s">
        <v>2098</v>
      </c>
      <c r="C3178">
        <v>27.05</v>
      </c>
      <c r="D3178">
        <v>0</v>
      </c>
      <c r="E3178">
        <v>0</v>
      </c>
      <c r="F3178">
        <v>0</v>
      </c>
      <c r="G3178">
        <v>0</v>
      </c>
      <c r="H3178" s="45">
        <v>-26347.18</v>
      </c>
      <c r="I3178" t="s">
        <v>14349</v>
      </c>
      <c r="J3178" t="s">
        <v>182</v>
      </c>
      <c r="K3178">
        <v>0</v>
      </c>
      <c r="L3178" s="83">
        <v>43152</v>
      </c>
      <c r="M3178">
        <v>0</v>
      </c>
      <c r="N3178">
        <v>981475106</v>
      </c>
      <c r="O3178">
        <v>2469450</v>
      </c>
    </row>
    <row r="3179" spans="1:15" x14ac:dyDescent="0.2">
      <c r="A3179" t="s">
        <v>15309</v>
      </c>
      <c r="B3179" t="s">
        <v>2833</v>
      </c>
      <c r="C3179">
        <v>170.35</v>
      </c>
      <c r="D3179">
        <v>0</v>
      </c>
      <c r="E3179">
        <v>0</v>
      </c>
      <c r="F3179">
        <v>0</v>
      </c>
      <c r="G3179">
        <v>0</v>
      </c>
      <c r="H3179" s="45">
        <v>-5012.17</v>
      </c>
      <c r="I3179" t="s">
        <v>14349</v>
      </c>
      <c r="J3179" t="s">
        <v>164</v>
      </c>
      <c r="K3179">
        <v>0</v>
      </c>
      <c r="L3179" s="83">
        <v>43152</v>
      </c>
      <c r="M3179">
        <v>0</v>
      </c>
      <c r="N3179">
        <v>461202103</v>
      </c>
      <c r="O3179">
        <v>2459020</v>
      </c>
    </row>
    <row r="3180" spans="1:15" x14ac:dyDescent="0.2">
      <c r="A3180" t="s">
        <v>15310</v>
      </c>
      <c r="B3180" t="s">
        <v>5975</v>
      </c>
      <c r="C3180">
        <v>70.75</v>
      </c>
      <c r="D3180">
        <v>0</v>
      </c>
      <c r="E3180">
        <v>0</v>
      </c>
      <c r="F3180">
        <v>0</v>
      </c>
      <c r="G3180">
        <v>0</v>
      </c>
      <c r="H3180" s="45">
        <v>20614.45</v>
      </c>
      <c r="I3180" t="s">
        <v>14349</v>
      </c>
      <c r="J3180" t="s">
        <v>169</v>
      </c>
      <c r="K3180">
        <v>0</v>
      </c>
      <c r="L3180" s="83">
        <v>43152</v>
      </c>
      <c r="M3180">
        <v>0</v>
      </c>
      <c r="N3180" t="s">
        <v>6445</v>
      </c>
      <c r="O3180" t="s">
        <v>6446</v>
      </c>
    </row>
    <row r="3181" spans="1:15" x14ac:dyDescent="0.2">
      <c r="A3181" t="s">
        <v>15311</v>
      </c>
      <c r="B3181" t="s">
        <v>2825</v>
      </c>
      <c r="C3181">
        <v>16.899999999999999</v>
      </c>
      <c r="D3181">
        <v>0</v>
      </c>
      <c r="E3181">
        <v>0</v>
      </c>
      <c r="F3181">
        <v>0</v>
      </c>
      <c r="G3181">
        <v>0</v>
      </c>
      <c r="H3181" s="45">
        <v>1480.04</v>
      </c>
      <c r="I3181" t="s">
        <v>14349</v>
      </c>
      <c r="J3181" t="s">
        <v>8017</v>
      </c>
      <c r="K3181">
        <v>0</v>
      </c>
      <c r="L3181" s="83">
        <v>43152</v>
      </c>
      <c r="M3181">
        <v>0</v>
      </c>
      <c r="N3181">
        <v>489398107</v>
      </c>
      <c r="O3181" t="s">
        <v>2960</v>
      </c>
    </row>
    <row r="3182" spans="1:15" x14ac:dyDescent="0.2">
      <c r="A3182" t="s">
        <v>15312</v>
      </c>
      <c r="B3182" t="s">
        <v>2486</v>
      </c>
      <c r="C3182">
        <v>68.47</v>
      </c>
      <c r="D3182">
        <v>0</v>
      </c>
      <c r="E3182">
        <v>0</v>
      </c>
      <c r="F3182">
        <v>0</v>
      </c>
      <c r="G3182">
        <v>0</v>
      </c>
      <c r="H3182">
        <v>345.27</v>
      </c>
      <c r="I3182" t="s">
        <v>14349</v>
      </c>
      <c r="J3182" t="s">
        <v>164</v>
      </c>
      <c r="K3182">
        <v>0</v>
      </c>
      <c r="L3182" s="83">
        <v>43152</v>
      </c>
      <c r="M3182">
        <v>0</v>
      </c>
      <c r="N3182">
        <v>525327102</v>
      </c>
      <c r="O3182" t="s">
        <v>2544</v>
      </c>
    </row>
    <row r="3183" spans="1:15" x14ac:dyDescent="0.2">
      <c r="A3183" t="s">
        <v>15313</v>
      </c>
      <c r="B3183" t="s">
        <v>3178</v>
      </c>
      <c r="C3183">
        <v>358.86</v>
      </c>
      <c r="D3183">
        <v>0</v>
      </c>
      <c r="E3183">
        <v>0</v>
      </c>
      <c r="F3183">
        <v>0</v>
      </c>
      <c r="G3183">
        <v>0</v>
      </c>
      <c r="H3183" s="45">
        <v>-3257.78</v>
      </c>
      <c r="I3183" t="s">
        <v>14349</v>
      </c>
      <c r="J3183" t="s">
        <v>164</v>
      </c>
      <c r="K3183">
        <v>0</v>
      </c>
      <c r="L3183" s="83">
        <v>43152</v>
      </c>
      <c r="M3183">
        <v>0</v>
      </c>
      <c r="N3183" t="s">
        <v>3312</v>
      </c>
      <c r="O3183" t="s">
        <v>3313</v>
      </c>
    </row>
    <row r="3184" spans="1:15" x14ac:dyDescent="0.2">
      <c r="A3184" t="s">
        <v>15314</v>
      </c>
      <c r="B3184" t="s">
        <v>4660</v>
      </c>
      <c r="C3184">
        <v>94.53</v>
      </c>
      <c r="D3184">
        <v>0</v>
      </c>
      <c r="E3184">
        <v>0</v>
      </c>
      <c r="F3184">
        <v>0</v>
      </c>
      <c r="G3184">
        <v>0</v>
      </c>
      <c r="H3184" s="45">
        <v>-2291.6999999999998</v>
      </c>
      <c r="I3184" t="s">
        <v>14365</v>
      </c>
      <c r="J3184" t="s">
        <v>190</v>
      </c>
      <c r="K3184">
        <v>0</v>
      </c>
      <c r="L3184" s="83">
        <v>43152</v>
      </c>
      <c r="M3184">
        <v>0</v>
      </c>
      <c r="N3184">
        <v>553498106</v>
      </c>
      <c r="O3184" t="s">
        <v>4787</v>
      </c>
    </row>
    <row r="3185" spans="1:15" x14ac:dyDescent="0.2">
      <c r="A3185" t="s">
        <v>15315</v>
      </c>
      <c r="B3185" t="s">
        <v>2866</v>
      </c>
      <c r="C3185">
        <v>50.615000000000002</v>
      </c>
      <c r="D3185">
        <v>0</v>
      </c>
      <c r="E3185">
        <v>0</v>
      </c>
      <c r="F3185">
        <v>0</v>
      </c>
      <c r="G3185">
        <v>0</v>
      </c>
      <c r="H3185" s="45">
        <v>-1921.86</v>
      </c>
      <c r="I3185" t="s">
        <v>14349</v>
      </c>
      <c r="J3185" t="s">
        <v>200</v>
      </c>
      <c r="K3185">
        <v>0</v>
      </c>
      <c r="L3185" s="83">
        <v>43152</v>
      </c>
      <c r="M3185">
        <v>0</v>
      </c>
      <c r="N3185" t="s">
        <v>177</v>
      </c>
      <c r="O3185" t="s">
        <v>2971</v>
      </c>
    </row>
    <row r="3186" spans="1:15" x14ac:dyDescent="0.2">
      <c r="A3186" t="s">
        <v>15316</v>
      </c>
      <c r="B3186" t="s">
        <v>2466</v>
      </c>
      <c r="C3186">
        <v>131.63999999999999</v>
      </c>
      <c r="D3186">
        <v>0</v>
      </c>
      <c r="E3186">
        <v>0</v>
      </c>
      <c r="F3186">
        <v>0</v>
      </c>
      <c r="G3186">
        <v>0</v>
      </c>
      <c r="H3186" s="45">
        <v>2068.87</v>
      </c>
      <c r="I3186" t="s">
        <v>14349</v>
      </c>
      <c r="J3186" t="s">
        <v>190</v>
      </c>
      <c r="K3186">
        <v>0</v>
      </c>
      <c r="L3186" s="83">
        <v>43152</v>
      </c>
      <c r="M3186">
        <v>0</v>
      </c>
      <c r="N3186">
        <v>655663102</v>
      </c>
      <c r="O3186">
        <v>2641838</v>
      </c>
    </row>
    <row r="3187" spans="1:15" x14ac:dyDescent="0.2">
      <c r="A3187" t="s">
        <v>15317</v>
      </c>
      <c r="B3187" t="s">
        <v>2209</v>
      </c>
      <c r="C3187">
        <v>36.44</v>
      </c>
      <c r="D3187">
        <v>0</v>
      </c>
      <c r="E3187">
        <v>0</v>
      </c>
      <c r="F3187">
        <v>0</v>
      </c>
      <c r="G3187">
        <v>0</v>
      </c>
      <c r="H3187">
        <v>-316.52999999999997</v>
      </c>
      <c r="I3187" t="s">
        <v>14349</v>
      </c>
      <c r="J3187" t="s">
        <v>188</v>
      </c>
      <c r="K3187">
        <v>0</v>
      </c>
      <c r="L3187" s="83">
        <v>43152</v>
      </c>
      <c r="M3187">
        <v>0</v>
      </c>
      <c r="N3187">
        <v>651639106</v>
      </c>
      <c r="O3187">
        <v>2636607</v>
      </c>
    </row>
    <row r="3188" spans="1:15" x14ac:dyDescent="0.2">
      <c r="A3188" t="s">
        <v>15318</v>
      </c>
      <c r="B3188" t="s">
        <v>15259</v>
      </c>
      <c r="C3188">
        <v>28.35</v>
      </c>
      <c r="D3188">
        <v>0</v>
      </c>
      <c r="E3188">
        <v>0</v>
      </c>
      <c r="F3188">
        <v>0</v>
      </c>
      <c r="G3188">
        <v>0</v>
      </c>
      <c r="H3188" s="45">
        <v>1745.06</v>
      </c>
      <c r="I3188" t="s">
        <v>14349</v>
      </c>
      <c r="J3188" t="s">
        <v>188</v>
      </c>
      <c r="K3188">
        <v>0</v>
      </c>
      <c r="L3188" s="83">
        <v>43152</v>
      </c>
      <c r="M3188">
        <v>0</v>
      </c>
      <c r="N3188" t="s">
        <v>177</v>
      </c>
      <c r="O3188" t="s">
        <v>15319</v>
      </c>
    </row>
    <row r="3189" spans="1:15" x14ac:dyDescent="0.2">
      <c r="A3189" t="s">
        <v>15320</v>
      </c>
      <c r="B3189" t="s">
        <v>2819</v>
      </c>
      <c r="C3189">
        <v>119</v>
      </c>
      <c r="D3189">
        <v>0</v>
      </c>
      <c r="E3189">
        <v>0</v>
      </c>
      <c r="F3189">
        <v>0</v>
      </c>
      <c r="G3189">
        <v>0</v>
      </c>
      <c r="H3189" s="45">
        <v>34589.21</v>
      </c>
      <c r="I3189" t="s">
        <v>14349</v>
      </c>
      <c r="J3189" t="s">
        <v>164</v>
      </c>
      <c r="K3189">
        <v>0</v>
      </c>
      <c r="L3189" s="83">
        <v>43152</v>
      </c>
      <c r="M3189">
        <v>0</v>
      </c>
      <c r="N3189" t="s">
        <v>2976</v>
      </c>
      <c r="O3189">
        <v>2277880</v>
      </c>
    </row>
    <row r="3190" spans="1:15" x14ac:dyDescent="0.2">
      <c r="A3190" t="s">
        <v>15321</v>
      </c>
      <c r="B3190" t="s">
        <v>5274</v>
      </c>
      <c r="C3190">
        <v>58.5</v>
      </c>
      <c r="D3190">
        <v>0</v>
      </c>
      <c r="E3190">
        <v>0</v>
      </c>
      <c r="F3190">
        <v>0</v>
      </c>
      <c r="G3190">
        <v>0</v>
      </c>
      <c r="H3190" s="45">
        <v>26367.84</v>
      </c>
      <c r="I3190" t="s">
        <v>14365</v>
      </c>
      <c r="J3190" t="s">
        <v>169</v>
      </c>
      <c r="K3190">
        <v>0</v>
      </c>
      <c r="L3190" s="83">
        <v>43152</v>
      </c>
      <c r="M3190">
        <v>0</v>
      </c>
      <c r="N3190" t="s">
        <v>5367</v>
      </c>
      <c r="O3190" t="s">
        <v>5368</v>
      </c>
    </row>
    <row r="3191" spans="1:15" x14ac:dyDescent="0.2">
      <c r="A3191" t="s">
        <v>15322</v>
      </c>
      <c r="B3191" t="s">
        <v>2843</v>
      </c>
      <c r="C3191">
        <v>34.82</v>
      </c>
      <c r="D3191">
        <v>0</v>
      </c>
      <c r="E3191">
        <v>0</v>
      </c>
      <c r="F3191">
        <v>0</v>
      </c>
      <c r="G3191">
        <v>0</v>
      </c>
      <c r="H3191">
        <v>442.81</v>
      </c>
      <c r="I3191" t="s">
        <v>14349</v>
      </c>
      <c r="J3191" t="s">
        <v>190</v>
      </c>
      <c r="K3191">
        <v>0</v>
      </c>
      <c r="L3191" s="83">
        <v>43152</v>
      </c>
      <c r="M3191">
        <v>0</v>
      </c>
      <c r="N3191" s="84">
        <v>7.4762000000000002E+106</v>
      </c>
      <c r="O3191">
        <v>2150204</v>
      </c>
    </row>
    <row r="3192" spans="1:15" x14ac:dyDescent="0.2">
      <c r="A3192" t="s">
        <v>15323</v>
      </c>
      <c r="B3192" t="s">
        <v>3194</v>
      </c>
      <c r="C3192">
        <v>77.38</v>
      </c>
      <c r="D3192">
        <v>0</v>
      </c>
      <c r="E3192">
        <v>0</v>
      </c>
      <c r="F3192">
        <v>0</v>
      </c>
      <c r="G3192">
        <v>0</v>
      </c>
      <c r="H3192" s="45">
        <v>-2344.16</v>
      </c>
      <c r="I3192" t="s">
        <v>14365</v>
      </c>
      <c r="J3192" t="s">
        <v>169</v>
      </c>
      <c r="K3192">
        <v>0</v>
      </c>
      <c r="L3192" s="83">
        <v>43152</v>
      </c>
      <c r="M3192">
        <v>0</v>
      </c>
      <c r="N3192" t="s">
        <v>3333</v>
      </c>
      <c r="O3192" t="s">
        <v>3334</v>
      </c>
    </row>
    <row r="3193" spans="1:15" x14ac:dyDescent="0.2">
      <c r="A3193" t="s">
        <v>15324</v>
      </c>
      <c r="B3193" t="s">
        <v>2830</v>
      </c>
      <c r="C3193">
        <v>49.01</v>
      </c>
      <c r="D3193">
        <v>0</v>
      </c>
      <c r="E3193">
        <v>0</v>
      </c>
      <c r="F3193">
        <v>0</v>
      </c>
      <c r="G3193">
        <v>0</v>
      </c>
      <c r="H3193" s="45">
        <v>8051.53</v>
      </c>
      <c r="I3193" t="s">
        <v>14349</v>
      </c>
      <c r="J3193" t="s">
        <v>169</v>
      </c>
      <c r="K3193">
        <v>0</v>
      </c>
      <c r="L3193" s="83">
        <v>43152</v>
      </c>
      <c r="M3193">
        <v>0</v>
      </c>
      <c r="N3193">
        <v>759916109</v>
      </c>
      <c r="O3193">
        <v>2731654</v>
      </c>
    </row>
    <row r="3194" spans="1:15" x14ac:dyDescent="0.2">
      <c r="A3194" t="s">
        <v>15325</v>
      </c>
      <c r="B3194" t="s">
        <v>2488</v>
      </c>
      <c r="C3194">
        <v>43.625</v>
      </c>
      <c r="D3194">
        <v>0</v>
      </c>
      <c r="E3194">
        <v>0</v>
      </c>
      <c r="F3194">
        <v>0</v>
      </c>
      <c r="G3194">
        <v>0</v>
      </c>
      <c r="H3194" s="45">
        <v>-9719.24</v>
      </c>
      <c r="I3194" t="s">
        <v>14349</v>
      </c>
      <c r="J3194" t="s">
        <v>190</v>
      </c>
      <c r="K3194">
        <v>0</v>
      </c>
      <c r="L3194" s="83">
        <v>43152</v>
      </c>
      <c r="M3194">
        <v>0</v>
      </c>
      <c r="N3194">
        <v>374689107</v>
      </c>
      <c r="O3194">
        <v>2369226</v>
      </c>
    </row>
    <row r="3195" spans="1:15" x14ac:dyDescent="0.2">
      <c r="A3195" t="s">
        <v>15326</v>
      </c>
      <c r="B3195" t="s">
        <v>1991</v>
      </c>
      <c r="C3195">
        <v>48</v>
      </c>
      <c r="D3195">
        <v>0</v>
      </c>
      <c r="E3195">
        <v>0</v>
      </c>
      <c r="F3195">
        <v>0</v>
      </c>
      <c r="G3195">
        <v>0</v>
      </c>
      <c r="H3195" s="45">
        <v>3064.71</v>
      </c>
      <c r="I3195" t="s">
        <v>14349</v>
      </c>
      <c r="J3195" t="s">
        <v>200</v>
      </c>
      <c r="K3195">
        <v>0</v>
      </c>
      <c r="L3195" s="83">
        <v>43152</v>
      </c>
      <c r="M3195">
        <v>0</v>
      </c>
      <c r="N3195" t="s">
        <v>2061</v>
      </c>
      <c r="O3195">
        <v>2966144</v>
      </c>
    </row>
    <row r="3196" spans="1:15" x14ac:dyDescent="0.2">
      <c r="A3196" t="s">
        <v>15327</v>
      </c>
      <c r="B3196" t="s">
        <v>2826</v>
      </c>
      <c r="C3196">
        <v>100.96</v>
      </c>
      <c r="D3196">
        <v>0</v>
      </c>
      <c r="E3196">
        <v>0</v>
      </c>
      <c r="F3196">
        <v>0</v>
      </c>
      <c r="G3196">
        <v>0</v>
      </c>
      <c r="H3196" s="45">
        <v>6195.77</v>
      </c>
      <c r="I3196" t="s">
        <v>14349</v>
      </c>
      <c r="J3196" t="s">
        <v>235</v>
      </c>
      <c r="K3196">
        <v>0</v>
      </c>
      <c r="L3196" s="83">
        <v>43152</v>
      </c>
      <c r="M3196">
        <v>0</v>
      </c>
      <c r="N3196">
        <v>800013104</v>
      </c>
      <c r="O3196">
        <v>2774336</v>
      </c>
    </row>
    <row r="3197" spans="1:15" x14ac:dyDescent="0.2">
      <c r="A3197" t="s">
        <v>15328</v>
      </c>
      <c r="B3197" t="s">
        <v>12614</v>
      </c>
      <c r="C3197">
        <v>40.020000000000003</v>
      </c>
      <c r="D3197">
        <v>0</v>
      </c>
      <c r="E3197">
        <v>0</v>
      </c>
      <c r="F3197">
        <v>0</v>
      </c>
      <c r="G3197">
        <v>0</v>
      </c>
      <c r="H3197" s="45">
        <v>-11641.94</v>
      </c>
      <c r="I3197" t="s">
        <v>14349</v>
      </c>
      <c r="J3197" t="s">
        <v>822</v>
      </c>
      <c r="K3197">
        <v>0</v>
      </c>
      <c r="L3197" s="83">
        <v>43152</v>
      </c>
      <c r="M3197">
        <v>0</v>
      </c>
      <c r="N3197" t="s">
        <v>12703</v>
      </c>
      <c r="O3197">
        <v>2545844</v>
      </c>
    </row>
    <row r="3198" spans="1:15" x14ac:dyDescent="0.2">
      <c r="A3198" t="s">
        <v>15329</v>
      </c>
      <c r="B3198" t="s">
        <v>3053</v>
      </c>
      <c r="C3198">
        <v>85.98</v>
      </c>
      <c r="D3198">
        <v>0</v>
      </c>
      <c r="E3198">
        <v>0</v>
      </c>
      <c r="F3198">
        <v>0</v>
      </c>
      <c r="G3198">
        <v>0</v>
      </c>
      <c r="H3198" s="45">
        <v>5441.81</v>
      </c>
      <c r="I3198" t="s">
        <v>14349</v>
      </c>
      <c r="J3198" t="s">
        <v>188</v>
      </c>
      <c r="K3198">
        <v>0</v>
      </c>
      <c r="L3198" s="83">
        <v>43152</v>
      </c>
      <c r="M3198">
        <v>0</v>
      </c>
      <c r="N3198">
        <v>858586100</v>
      </c>
      <c r="O3198">
        <v>2845005</v>
      </c>
    </row>
    <row r="3199" spans="1:15" x14ac:dyDescent="0.2">
      <c r="A3199" t="s">
        <v>15330</v>
      </c>
      <c r="B3199" t="s">
        <v>2475</v>
      </c>
      <c r="C3199">
        <v>66.22</v>
      </c>
      <c r="D3199">
        <v>0</v>
      </c>
      <c r="E3199">
        <v>0</v>
      </c>
      <c r="F3199">
        <v>0</v>
      </c>
      <c r="G3199">
        <v>0</v>
      </c>
      <c r="H3199">
        <v>-408.43</v>
      </c>
      <c r="I3199" t="s">
        <v>14365</v>
      </c>
      <c r="J3199" t="s">
        <v>200</v>
      </c>
      <c r="K3199">
        <v>0</v>
      </c>
      <c r="L3199" s="83">
        <v>43152</v>
      </c>
      <c r="M3199">
        <v>0</v>
      </c>
      <c r="N3199" t="s">
        <v>2555</v>
      </c>
      <c r="O3199" t="s">
        <v>2556</v>
      </c>
    </row>
    <row r="3200" spans="1:15" x14ac:dyDescent="0.2">
      <c r="A3200" t="s">
        <v>15331</v>
      </c>
      <c r="B3200" t="s">
        <v>5268</v>
      </c>
      <c r="C3200">
        <v>32.81</v>
      </c>
      <c r="D3200">
        <v>0</v>
      </c>
      <c r="E3200">
        <v>0</v>
      </c>
      <c r="F3200">
        <v>0</v>
      </c>
      <c r="G3200">
        <v>0</v>
      </c>
      <c r="H3200" s="45">
        <v>-2505.16</v>
      </c>
      <c r="I3200" t="s">
        <v>14349</v>
      </c>
      <c r="J3200" t="s">
        <v>822</v>
      </c>
      <c r="K3200">
        <v>0</v>
      </c>
      <c r="L3200" s="83">
        <v>43152</v>
      </c>
      <c r="M3200">
        <v>0</v>
      </c>
      <c r="N3200">
        <v>838518108</v>
      </c>
      <c r="O3200">
        <v>2825933</v>
      </c>
    </row>
    <row r="3201" spans="1:15" x14ac:dyDescent="0.2">
      <c r="A3201" t="s">
        <v>15332</v>
      </c>
      <c r="B3201" t="s">
        <v>2680</v>
      </c>
      <c r="C3201">
        <v>52.77</v>
      </c>
      <c r="D3201">
        <v>0</v>
      </c>
      <c r="E3201">
        <v>0</v>
      </c>
      <c r="F3201">
        <v>0</v>
      </c>
      <c r="G3201">
        <v>0</v>
      </c>
      <c r="H3201" s="45">
        <v>5430.37</v>
      </c>
      <c r="I3201" t="s">
        <v>14349</v>
      </c>
      <c r="J3201" t="s">
        <v>164</v>
      </c>
      <c r="K3201">
        <v>0</v>
      </c>
      <c r="L3201" s="83">
        <v>43152</v>
      </c>
      <c r="M3201">
        <v>0</v>
      </c>
      <c r="N3201">
        <v>825690100</v>
      </c>
      <c r="O3201" t="s">
        <v>2794</v>
      </c>
    </row>
    <row r="3202" spans="1:15" x14ac:dyDescent="0.2">
      <c r="A3202" t="s">
        <v>15333</v>
      </c>
      <c r="B3202" t="s">
        <v>7985</v>
      </c>
      <c r="C3202">
        <v>271.08999999999997</v>
      </c>
      <c r="D3202">
        <v>0</v>
      </c>
      <c r="E3202">
        <v>0</v>
      </c>
      <c r="F3202">
        <v>0</v>
      </c>
      <c r="G3202">
        <v>0</v>
      </c>
      <c r="H3202" s="45">
        <v>-9700.99</v>
      </c>
      <c r="I3202" t="s">
        <v>14349</v>
      </c>
      <c r="J3202" t="s">
        <v>169</v>
      </c>
      <c r="K3202">
        <v>0</v>
      </c>
      <c r="L3202" s="83">
        <v>43152</v>
      </c>
      <c r="M3202">
        <v>0</v>
      </c>
      <c r="N3202">
        <v>879369106</v>
      </c>
      <c r="O3202">
        <v>2881407</v>
      </c>
    </row>
    <row r="3203" spans="1:15" x14ac:dyDescent="0.2">
      <c r="A3203" t="s">
        <v>15334</v>
      </c>
      <c r="B3203" t="s">
        <v>13295</v>
      </c>
      <c r="C3203">
        <v>14.15</v>
      </c>
      <c r="D3203">
        <v>0</v>
      </c>
      <c r="E3203">
        <v>0</v>
      </c>
      <c r="F3203">
        <v>0</v>
      </c>
      <c r="G3203">
        <v>0</v>
      </c>
      <c r="H3203" s="45">
        <v>-5310.53</v>
      </c>
      <c r="I3203" t="s">
        <v>14365</v>
      </c>
      <c r="J3203" t="s">
        <v>200</v>
      </c>
      <c r="K3203">
        <v>0</v>
      </c>
      <c r="L3203" s="83">
        <v>43152</v>
      </c>
      <c r="M3203">
        <v>0</v>
      </c>
      <c r="N3203" t="s">
        <v>13343</v>
      </c>
      <c r="O3203" t="s">
        <v>13344</v>
      </c>
    </row>
    <row r="3204" spans="1:15" x14ac:dyDescent="0.2">
      <c r="A3204" t="s">
        <v>15335</v>
      </c>
      <c r="B3204" t="s">
        <v>1336</v>
      </c>
      <c r="C3204">
        <v>48.45</v>
      </c>
      <c r="D3204">
        <v>0</v>
      </c>
      <c r="E3204">
        <v>0</v>
      </c>
      <c r="F3204">
        <v>0</v>
      </c>
      <c r="G3204">
        <v>0</v>
      </c>
      <c r="H3204" s="45">
        <v>-14300.76</v>
      </c>
      <c r="I3204" t="s">
        <v>14349</v>
      </c>
      <c r="J3204" t="s">
        <v>200</v>
      </c>
      <c r="K3204">
        <v>0</v>
      </c>
      <c r="L3204" s="83">
        <v>43152</v>
      </c>
      <c r="M3204">
        <v>0</v>
      </c>
      <c r="N3204" t="s">
        <v>1535</v>
      </c>
      <c r="O3204">
        <v>2216991</v>
      </c>
    </row>
    <row r="3205" spans="1:15" x14ac:dyDescent="0.2">
      <c r="A3205" t="s">
        <v>15336</v>
      </c>
      <c r="B3205" t="s">
        <v>2807</v>
      </c>
      <c r="C3205">
        <v>238.3</v>
      </c>
      <c r="D3205">
        <v>0</v>
      </c>
      <c r="E3205">
        <v>0</v>
      </c>
      <c r="F3205">
        <v>0</v>
      </c>
      <c r="G3205">
        <v>0</v>
      </c>
      <c r="H3205" s="45">
        <v>6724.19</v>
      </c>
      <c r="I3205" t="s">
        <v>14349</v>
      </c>
      <c r="J3205" t="s">
        <v>186</v>
      </c>
      <c r="K3205">
        <v>0</v>
      </c>
      <c r="L3205" s="83">
        <v>43152</v>
      </c>
      <c r="M3205">
        <v>0</v>
      </c>
      <c r="N3205" t="s">
        <v>3003</v>
      </c>
      <c r="O3205" t="s">
        <v>3004</v>
      </c>
    </row>
    <row r="3206" spans="1:15" x14ac:dyDescent="0.2">
      <c r="A3206" t="s">
        <v>15337</v>
      </c>
      <c r="B3206" t="s">
        <v>13882</v>
      </c>
      <c r="C3206">
        <v>36.72</v>
      </c>
      <c r="D3206">
        <v>0</v>
      </c>
      <c r="E3206">
        <v>0</v>
      </c>
      <c r="F3206">
        <v>0</v>
      </c>
      <c r="G3206">
        <v>0</v>
      </c>
      <c r="H3206" s="45">
        <v>-9468.83</v>
      </c>
      <c r="I3206" t="s">
        <v>14349</v>
      </c>
      <c r="J3206" t="s">
        <v>190</v>
      </c>
      <c r="K3206">
        <v>0</v>
      </c>
      <c r="L3206" s="83">
        <v>43152</v>
      </c>
      <c r="M3206">
        <v>0</v>
      </c>
      <c r="N3206" t="s">
        <v>177</v>
      </c>
      <c r="O3206" t="s">
        <v>13942</v>
      </c>
    </row>
    <row r="3207" spans="1:15" x14ac:dyDescent="0.2">
      <c r="A3207" t="s">
        <v>15338</v>
      </c>
      <c r="B3207" t="s">
        <v>15257</v>
      </c>
      <c r="C3207">
        <v>20.23</v>
      </c>
      <c r="D3207">
        <v>0</v>
      </c>
      <c r="E3207">
        <v>0</v>
      </c>
      <c r="F3207">
        <v>0</v>
      </c>
      <c r="G3207">
        <v>0</v>
      </c>
      <c r="H3207" s="45">
        <v>-6126.25</v>
      </c>
      <c r="I3207" t="s">
        <v>14349</v>
      </c>
      <c r="J3207" t="s">
        <v>164</v>
      </c>
      <c r="K3207">
        <v>0</v>
      </c>
      <c r="L3207" s="83">
        <v>43152</v>
      </c>
      <c r="M3207">
        <v>0</v>
      </c>
      <c r="N3207" t="s">
        <v>177</v>
      </c>
      <c r="O3207">
        <v>2898173</v>
      </c>
    </row>
    <row r="3208" spans="1:15" x14ac:dyDescent="0.2">
      <c r="A3208" t="s">
        <v>15339</v>
      </c>
      <c r="B3208" t="s">
        <v>2400</v>
      </c>
      <c r="C3208">
        <v>35.96</v>
      </c>
      <c r="D3208">
        <v>0</v>
      </c>
      <c r="E3208">
        <v>0</v>
      </c>
      <c r="F3208">
        <v>0</v>
      </c>
      <c r="G3208">
        <v>0</v>
      </c>
      <c r="H3208" s="45">
        <v>-8494.59</v>
      </c>
      <c r="I3208" t="s">
        <v>14349</v>
      </c>
      <c r="J3208" t="s">
        <v>190</v>
      </c>
      <c r="K3208">
        <v>0</v>
      </c>
      <c r="L3208" s="83">
        <v>43152</v>
      </c>
      <c r="M3208">
        <v>0</v>
      </c>
      <c r="N3208">
        <v>913543104</v>
      </c>
      <c r="O3208">
        <v>2906496</v>
      </c>
    </row>
    <row r="3209" spans="1:15" x14ac:dyDescent="0.2">
      <c r="A3209" t="s">
        <v>15340</v>
      </c>
      <c r="B3209" t="s">
        <v>10218</v>
      </c>
      <c r="C3209">
        <v>26.2</v>
      </c>
      <c r="D3209">
        <v>0</v>
      </c>
      <c r="E3209">
        <v>0</v>
      </c>
      <c r="F3209">
        <v>0</v>
      </c>
      <c r="G3209">
        <v>0</v>
      </c>
      <c r="H3209" s="45">
        <v>-9019.8799999999992</v>
      </c>
      <c r="I3209" t="s">
        <v>14349</v>
      </c>
      <c r="J3209" t="s">
        <v>182</v>
      </c>
      <c r="K3209">
        <v>0</v>
      </c>
      <c r="L3209" s="83">
        <v>43152</v>
      </c>
      <c r="M3209">
        <v>0</v>
      </c>
      <c r="N3209">
        <v>909218109</v>
      </c>
      <c r="O3209">
        <v>2925833</v>
      </c>
    </row>
    <row r="3210" spans="1:15" x14ac:dyDescent="0.2">
      <c r="A3210" t="s">
        <v>15341</v>
      </c>
      <c r="B3210" t="s">
        <v>2813</v>
      </c>
      <c r="C3210">
        <v>113.96</v>
      </c>
      <c r="D3210">
        <v>0</v>
      </c>
      <c r="E3210">
        <v>0</v>
      </c>
      <c r="F3210">
        <v>0</v>
      </c>
      <c r="G3210">
        <v>0</v>
      </c>
      <c r="H3210" s="45">
        <v>1054.8599999999999</v>
      </c>
      <c r="I3210" t="s">
        <v>14349</v>
      </c>
      <c r="J3210" t="s">
        <v>200</v>
      </c>
      <c r="K3210">
        <v>0</v>
      </c>
      <c r="L3210" s="83">
        <v>43152</v>
      </c>
      <c r="M3210">
        <v>0</v>
      </c>
      <c r="N3210" t="s">
        <v>3016</v>
      </c>
      <c r="O3210" t="s">
        <v>3017</v>
      </c>
    </row>
    <row r="3211" spans="1:15" x14ac:dyDescent="0.2">
      <c r="A3211" t="s">
        <v>15342</v>
      </c>
      <c r="B3211" t="s">
        <v>8264</v>
      </c>
      <c r="C3211">
        <v>59.22</v>
      </c>
      <c r="D3211">
        <v>0</v>
      </c>
      <c r="E3211">
        <v>0</v>
      </c>
      <c r="F3211">
        <v>0</v>
      </c>
      <c r="G3211">
        <v>0</v>
      </c>
      <c r="H3211" s="45">
        <v>-5239.55</v>
      </c>
      <c r="I3211" t="s">
        <v>14349</v>
      </c>
      <c r="J3211" t="s">
        <v>200</v>
      </c>
      <c r="K3211">
        <v>0</v>
      </c>
      <c r="L3211" s="83">
        <v>43152</v>
      </c>
      <c r="M3211">
        <v>0</v>
      </c>
      <c r="N3211">
        <v>974155103</v>
      </c>
      <c r="O3211" t="s">
        <v>8374</v>
      </c>
    </row>
    <row r="3212" spans="1:15" x14ac:dyDescent="0.2">
      <c r="A3212" t="s">
        <v>15343</v>
      </c>
      <c r="B3212" t="s">
        <v>2839</v>
      </c>
      <c r="C3212">
        <v>157.38</v>
      </c>
      <c r="D3212">
        <v>0</v>
      </c>
      <c r="E3212">
        <v>0</v>
      </c>
      <c r="F3212">
        <v>0</v>
      </c>
      <c r="G3212">
        <v>0</v>
      </c>
      <c r="H3212" s="45">
        <v>31187.18</v>
      </c>
      <c r="I3212" t="s">
        <v>14349</v>
      </c>
      <c r="J3212" t="s">
        <v>164</v>
      </c>
      <c r="K3212">
        <v>0</v>
      </c>
      <c r="L3212" s="83">
        <v>43152</v>
      </c>
      <c r="M3212">
        <v>0</v>
      </c>
      <c r="N3212">
        <v>989207105</v>
      </c>
      <c r="O3212">
        <v>2989356</v>
      </c>
    </row>
    <row r="3213" spans="1:15" x14ac:dyDescent="0.2">
      <c r="A3213" t="s">
        <v>15196</v>
      </c>
      <c r="B3213" t="s">
        <v>2389</v>
      </c>
      <c r="C3213">
        <v>92.27</v>
      </c>
      <c r="D3213">
        <v>0</v>
      </c>
      <c r="E3213">
        <v>0</v>
      </c>
      <c r="F3213">
        <v>0</v>
      </c>
      <c r="G3213">
        <v>0</v>
      </c>
      <c r="H3213" s="45">
        <v>-1898.43</v>
      </c>
      <c r="I3213" t="s">
        <v>14365</v>
      </c>
      <c r="J3213" t="s">
        <v>200</v>
      </c>
      <c r="K3213">
        <v>0</v>
      </c>
      <c r="L3213" s="83">
        <v>43151</v>
      </c>
      <c r="M3213">
        <v>0</v>
      </c>
      <c r="N3213">
        <v>918204108</v>
      </c>
      <c r="O3213">
        <v>2928683</v>
      </c>
    </row>
    <row r="3214" spans="1:15" x14ac:dyDescent="0.2">
      <c r="A3214" t="s">
        <v>15197</v>
      </c>
      <c r="B3214" t="s">
        <v>8888</v>
      </c>
      <c r="C3214">
        <v>102.52</v>
      </c>
      <c r="D3214">
        <v>0</v>
      </c>
      <c r="E3214">
        <v>0</v>
      </c>
      <c r="F3214">
        <v>0</v>
      </c>
      <c r="G3214">
        <v>0</v>
      </c>
      <c r="H3214">
        <v>-137.94</v>
      </c>
      <c r="I3214" t="s">
        <v>14365</v>
      </c>
      <c r="J3214" t="s">
        <v>235</v>
      </c>
      <c r="K3214">
        <v>0</v>
      </c>
      <c r="L3214" s="83">
        <v>43151</v>
      </c>
      <c r="M3214">
        <v>0</v>
      </c>
      <c r="N3214">
        <v>832696405</v>
      </c>
      <c r="O3214">
        <v>2951452</v>
      </c>
    </row>
    <row r="3215" spans="1:15" x14ac:dyDescent="0.2">
      <c r="A3215" t="s">
        <v>15198</v>
      </c>
      <c r="B3215" t="s">
        <v>139</v>
      </c>
      <c r="C3215">
        <v>26.96</v>
      </c>
      <c r="D3215">
        <v>0</v>
      </c>
      <c r="E3215">
        <v>0</v>
      </c>
      <c r="F3215">
        <v>0</v>
      </c>
      <c r="G3215">
        <v>0</v>
      </c>
      <c r="H3215" s="45">
        <v>-11630.22</v>
      </c>
      <c r="I3215" t="s">
        <v>14365</v>
      </c>
      <c r="J3215" t="s">
        <v>200</v>
      </c>
      <c r="K3215">
        <v>0</v>
      </c>
      <c r="L3215" s="83">
        <v>43151</v>
      </c>
      <c r="M3215">
        <v>0</v>
      </c>
      <c r="N3215">
        <v>651229106</v>
      </c>
      <c r="O3215">
        <v>2635701</v>
      </c>
    </row>
    <row r="3216" spans="1:15" x14ac:dyDescent="0.2">
      <c r="A3216" t="s">
        <v>15199</v>
      </c>
      <c r="B3216" t="s">
        <v>2233</v>
      </c>
      <c r="C3216">
        <v>131.22</v>
      </c>
      <c r="D3216">
        <v>0</v>
      </c>
      <c r="E3216">
        <v>0</v>
      </c>
      <c r="F3216">
        <v>0</v>
      </c>
      <c r="G3216">
        <v>0</v>
      </c>
      <c r="H3216" s="45">
        <v>-1007.7</v>
      </c>
      <c r="I3216" t="s">
        <v>14365</v>
      </c>
      <c r="J3216" t="s">
        <v>164</v>
      </c>
      <c r="K3216">
        <v>0</v>
      </c>
      <c r="L3216" s="83">
        <v>43151</v>
      </c>
      <c r="M3216">
        <v>0</v>
      </c>
      <c r="N3216" t="s">
        <v>2258</v>
      </c>
      <c r="O3216" t="s">
        <v>2259</v>
      </c>
    </row>
    <row r="3217" spans="1:15" x14ac:dyDescent="0.2">
      <c r="A3217" t="s">
        <v>15200</v>
      </c>
      <c r="B3217" t="s">
        <v>2686</v>
      </c>
      <c r="C3217">
        <v>42.28</v>
      </c>
      <c r="D3217">
        <v>0</v>
      </c>
      <c r="E3217">
        <v>0</v>
      </c>
      <c r="F3217">
        <v>0</v>
      </c>
      <c r="G3217">
        <v>0</v>
      </c>
      <c r="H3217" s="45">
        <v>51652.7</v>
      </c>
      <c r="I3217" t="s">
        <v>14349</v>
      </c>
      <c r="J3217" t="s">
        <v>164</v>
      </c>
      <c r="K3217">
        <v>0</v>
      </c>
      <c r="L3217" s="83">
        <v>43151</v>
      </c>
      <c r="M3217">
        <v>0</v>
      </c>
      <c r="N3217" t="s">
        <v>2724</v>
      </c>
      <c r="O3217" t="s">
        <v>2725</v>
      </c>
    </row>
    <row r="3218" spans="1:15" x14ac:dyDescent="0.2">
      <c r="A3218" t="s">
        <v>15201</v>
      </c>
      <c r="B3218" t="s">
        <v>1814</v>
      </c>
      <c r="C3218">
        <v>110.49</v>
      </c>
      <c r="D3218">
        <v>0</v>
      </c>
      <c r="E3218">
        <v>0</v>
      </c>
      <c r="F3218">
        <v>0</v>
      </c>
      <c r="G3218">
        <v>0</v>
      </c>
      <c r="H3218" s="45">
        <v>9845.69</v>
      </c>
      <c r="I3218" t="s">
        <v>14349</v>
      </c>
      <c r="J3218" t="s">
        <v>200</v>
      </c>
      <c r="K3218">
        <v>0</v>
      </c>
      <c r="L3218" s="83">
        <v>43151</v>
      </c>
      <c r="M3218">
        <v>0</v>
      </c>
      <c r="N3218" t="s">
        <v>1862</v>
      </c>
      <c r="O3218">
        <v>2822019</v>
      </c>
    </row>
    <row r="3219" spans="1:15" x14ac:dyDescent="0.2">
      <c r="A3219" t="s">
        <v>15202</v>
      </c>
      <c r="B3219" t="s">
        <v>2080</v>
      </c>
      <c r="C3219">
        <v>40.375</v>
      </c>
      <c r="D3219">
        <v>0</v>
      </c>
      <c r="E3219">
        <v>0</v>
      </c>
      <c r="F3219">
        <v>0</v>
      </c>
      <c r="G3219">
        <v>0</v>
      </c>
      <c r="H3219" s="45">
        <v>8756.85</v>
      </c>
      <c r="I3219" t="s">
        <v>14349</v>
      </c>
      <c r="J3219" t="s">
        <v>169</v>
      </c>
      <c r="K3219">
        <v>0</v>
      </c>
      <c r="L3219" s="83">
        <v>43151</v>
      </c>
      <c r="M3219">
        <v>0</v>
      </c>
      <c r="N3219" t="s">
        <v>2139</v>
      </c>
      <c r="O3219" t="s">
        <v>2140</v>
      </c>
    </row>
    <row r="3220" spans="1:15" x14ac:dyDescent="0.2">
      <c r="A3220" t="s">
        <v>15203</v>
      </c>
      <c r="B3220" t="s">
        <v>2398</v>
      </c>
      <c r="C3220">
        <v>40.85</v>
      </c>
      <c r="D3220">
        <v>0</v>
      </c>
      <c r="E3220">
        <v>0</v>
      </c>
      <c r="F3220">
        <v>0</v>
      </c>
      <c r="G3220">
        <v>0</v>
      </c>
      <c r="H3220" s="45">
        <v>-6964.36</v>
      </c>
      <c r="I3220" t="s">
        <v>14349</v>
      </c>
      <c r="J3220" t="s">
        <v>190</v>
      </c>
      <c r="K3220">
        <v>0</v>
      </c>
      <c r="L3220" s="83">
        <v>43151</v>
      </c>
      <c r="M3220">
        <v>0</v>
      </c>
      <c r="N3220" t="s">
        <v>2427</v>
      </c>
      <c r="O3220" t="s">
        <v>2428</v>
      </c>
    </row>
    <row r="3221" spans="1:15" x14ac:dyDescent="0.2">
      <c r="A3221" t="s">
        <v>15204</v>
      </c>
      <c r="B3221" t="s">
        <v>4243</v>
      </c>
      <c r="C3221">
        <v>40.03</v>
      </c>
      <c r="D3221">
        <v>0</v>
      </c>
      <c r="E3221">
        <v>0</v>
      </c>
      <c r="F3221">
        <v>0</v>
      </c>
      <c r="G3221">
        <v>0</v>
      </c>
      <c r="H3221" s="45">
        <v>-4261.7299999999996</v>
      </c>
      <c r="I3221" t="s">
        <v>14349</v>
      </c>
      <c r="J3221" t="s">
        <v>169</v>
      </c>
      <c r="K3221">
        <v>0</v>
      </c>
      <c r="L3221" s="83">
        <v>43151</v>
      </c>
      <c r="M3221">
        <v>0</v>
      </c>
      <c r="N3221">
        <v>35255108</v>
      </c>
      <c r="O3221">
        <v>2035754</v>
      </c>
    </row>
    <row r="3222" spans="1:15" x14ac:dyDescent="0.2">
      <c r="A3222" t="s">
        <v>15205</v>
      </c>
      <c r="B3222" t="s">
        <v>2835</v>
      </c>
      <c r="C3222">
        <v>160.94</v>
      </c>
      <c r="D3222">
        <v>0</v>
      </c>
      <c r="E3222">
        <v>0</v>
      </c>
      <c r="F3222">
        <v>0</v>
      </c>
      <c r="G3222">
        <v>0</v>
      </c>
      <c r="H3222" s="45">
        <v>-10705.55</v>
      </c>
      <c r="I3222" t="s">
        <v>14349</v>
      </c>
      <c r="J3222" t="s">
        <v>164</v>
      </c>
      <c r="K3222">
        <v>0</v>
      </c>
      <c r="L3222" s="83">
        <v>43151</v>
      </c>
      <c r="M3222">
        <v>0</v>
      </c>
      <c r="N3222" t="s">
        <v>2911</v>
      </c>
      <c r="O3222">
        <v>2045623</v>
      </c>
    </row>
    <row r="3223" spans="1:15" x14ac:dyDescent="0.2">
      <c r="A3223" t="s">
        <v>15206</v>
      </c>
      <c r="B3223" t="s">
        <v>4247</v>
      </c>
      <c r="C3223">
        <v>53</v>
      </c>
      <c r="D3223">
        <v>0</v>
      </c>
      <c r="E3223">
        <v>0</v>
      </c>
      <c r="F3223">
        <v>0</v>
      </c>
      <c r="G3223">
        <v>0</v>
      </c>
      <c r="H3223" s="45">
        <v>-3973.97</v>
      </c>
      <c r="I3223" t="s">
        <v>14349</v>
      </c>
      <c r="J3223" t="s">
        <v>448</v>
      </c>
      <c r="K3223">
        <v>0</v>
      </c>
      <c r="L3223" s="83">
        <v>43151</v>
      </c>
      <c r="M3223">
        <v>0</v>
      </c>
      <c r="N3223" t="s">
        <v>6318</v>
      </c>
      <c r="O3223" t="s">
        <v>6319</v>
      </c>
    </row>
    <row r="3224" spans="1:15" x14ac:dyDescent="0.2">
      <c r="A3224" t="s">
        <v>15207</v>
      </c>
      <c r="B3224" t="s">
        <v>4245</v>
      </c>
      <c r="C3224">
        <v>49.06</v>
      </c>
      <c r="D3224">
        <v>0</v>
      </c>
      <c r="E3224">
        <v>0</v>
      </c>
      <c r="F3224">
        <v>0</v>
      </c>
      <c r="G3224">
        <v>0</v>
      </c>
      <c r="H3224" s="45">
        <v>6781.98</v>
      </c>
      <c r="I3224" t="s">
        <v>14349</v>
      </c>
      <c r="J3224" t="s">
        <v>200</v>
      </c>
      <c r="K3224">
        <v>0</v>
      </c>
      <c r="L3224" s="83">
        <v>43151</v>
      </c>
      <c r="M3224">
        <v>0</v>
      </c>
      <c r="N3224">
        <v>163072101</v>
      </c>
      <c r="O3224">
        <v>2192392</v>
      </c>
    </row>
    <row r="3225" spans="1:15" x14ac:dyDescent="0.2">
      <c r="A3225" t="s">
        <v>15208</v>
      </c>
      <c r="B3225" t="s">
        <v>4834</v>
      </c>
      <c r="C3225">
        <v>34.08</v>
      </c>
      <c r="D3225">
        <v>0</v>
      </c>
      <c r="E3225">
        <v>0</v>
      </c>
      <c r="F3225">
        <v>0</v>
      </c>
      <c r="G3225">
        <v>0</v>
      </c>
      <c r="H3225" s="45">
        <v>10398.69</v>
      </c>
      <c r="I3225" t="s">
        <v>14349</v>
      </c>
      <c r="J3225" t="s">
        <v>190</v>
      </c>
      <c r="K3225">
        <v>0</v>
      </c>
      <c r="L3225" s="83">
        <v>43151</v>
      </c>
      <c r="M3225">
        <v>0</v>
      </c>
      <c r="N3225">
        <v>53774105</v>
      </c>
      <c r="O3225" t="s">
        <v>4867</v>
      </c>
    </row>
    <row r="3226" spans="1:15" x14ac:dyDescent="0.2">
      <c r="A3226" t="s">
        <v>15209</v>
      </c>
      <c r="B3226" t="s">
        <v>2674</v>
      </c>
      <c r="C3226">
        <v>64.784999999999997</v>
      </c>
      <c r="D3226">
        <v>0</v>
      </c>
      <c r="E3226">
        <v>0</v>
      </c>
      <c r="F3226">
        <v>0</v>
      </c>
      <c r="G3226">
        <v>0</v>
      </c>
      <c r="H3226" s="45">
        <v>11995.86</v>
      </c>
      <c r="I3226" t="s">
        <v>14349</v>
      </c>
      <c r="J3226" t="s">
        <v>182</v>
      </c>
      <c r="K3226">
        <v>0</v>
      </c>
      <c r="L3226" s="83">
        <v>43151</v>
      </c>
      <c r="M3226">
        <v>0</v>
      </c>
      <c r="N3226">
        <v>212015101</v>
      </c>
      <c r="O3226" t="s">
        <v>2740</v>
      </c>
    </row>
    <row r="3227" spans="1:15" x14ac:dyDescent="0.2">
      <c r="A3227" t="s">
        <v>15210</v>
      </c>
      <c r="B3227" t="s">
        <v>15195</v>
      </c>
      <c r="C3227">
        <v>19.079999999999998</v>
      </c>
      <c r="D3227">
        <v>0</v>
      </c>
      <c r="E3227">
        <v>0</v>
      </c>
      <c r="F3227">
        <v>0</v>
      </c>
      <c r="G3227">
        <v>0</v>
      </c>
      <c r="H3227" s="45">
        <v>8604.5300000000007</v>
      </c>
      <c r="I3227" t="s">
        <v>14349</v>
      </c>
      <c r="J3227" t="s">
        <v>164</v>
      </c>
      <c r="K3227">
        <v>0</v>
      </c>
      <c r="L3227" s="83">
        <v>43151</v>
      </c>
      <c r="M3227">
        <v>0</v>
      </c>
      <c r="N3227">
        <v>206787103</v>
      </c>
      <c r="O3227" t="s">
        <v>15211</v>
      </c>
    </row>
    <row r="3228" spans="1:15" x14ac:dyDescent="0.2">
      <c r="A3228" t="s">
        <v>15212</v>
      </c>
      <c r="B3228" t="s">
        <v>12269</v>
      </c>
      <c r="C3228">
        <v>34.21</v>
      </c>
      <c r="D3228">
        <v>0</v>
      </c>
      <c r="E3228">
        <v>0</v>
      </c>
      <c r="F3228">
        <v>0</v>
      </c>
      <c r="G3228">
        <v>0</v>
      </c>
      <c r="H3228" s="45">
        <v>5530.41</v>
      </c>
      <c r="I3228" t="s">
        <v>14349</v>
      </c>
      <c r="J3228" t="s">
        <v>169</v>
      </c>
      <c r="K3228">
        <v>0</v>
      </c>
      <c r="L3228" s="83">
        <v>43151</v>
      </c>
      <c r="M3228">
        <v>0</v>
      </c>
      <c r="N3228" t="s">
        <v>12287</v>
      </c>
      <c r="O3228" t="s">
        <v>12288</v>
      </c>
    </row>
    <row r="3229" spans="1:15" x14ac:dyDescent="0.2">
      <c r="A3229" t="s">
        <v>15213</v>
      </c>
      <c r="B3229" t="s">
        <v>2694</v>
      </c>
      <c r="C3229">
        <v>414.57</v>
      </c>
      <c r="D3229">
        <v>0</v>
      </c>
      <c r="E3229">
        <v>0</v>
      </c>
      <c r="F3229">
        <v>0</v>
      </c>
      <c r="G3229">
        <v>0</v>
      </c>
      <c r="H3229" s="45">
        <v>-4820.09</v>
      </c>
      <c r="I3229" t="s">
        <v>14349</v>
      </c>
      <c r="J3229" t="s">
        <v>164</v>
      </c>
      <c r="K3229">
        <v>0</v>
      </c>
      <c r="L3229" s="83">
        <v>43151</v>
      </c>
      <c r="M3229">
        <v>0</v>
      </c>
      <c r="N3229" t="s">
        <v>2748</v>
      </c>
      <c r="O3229">
        <v>2262864</v>
      </c>
    </row>
    <row r="3230" spans="1:15" x14ac:dyDescent="0.2">
      <c r="A3230" t="s">
        <v>15214</v>
      </c>
      <c r="B3230" t="s">
        <v>5389</v>
      </c>
      <c r="C3230">
        <v>23.24</v>
      </c>
      <c r="D3230">
        <v>0</v>
      </c>
      <c r="E3230">
        <v>0</v>
      </c>
      <c r="F3230">
        <v>0</v>
      </c>
      <c r="G3230">
        <v>0</v>
      </c>
      <c r="H3230" s="45">
        <v>9958.01</v>
      </c>
      <c r="I3230" t="s">
        <v>14349</v>
      </c>
      <c r="J3230" t="s">
        <v>164</v>
      </c>
      <c r="K3230">
        <v>0</v>
      </c>
      <c r="L3230" s="83">
        <v>43151</v>
      </c>
      <c r="M3230">
        <v>0</v>
      </c>
      <c r="N3230">
        <v>212485106</v>
      </c>
      <c r="O3230">
        <v>2284761</v>
      </c>
    </row>
    <row r="3231" spans="1:15" x14ac:dyDescent="0.2">
      <c r="A3231" t="s">
        <v>15215</v>
      </c>
      <c r="B3231" t="s">
        <v>2598</v>
      </c>
      <c r="C3231">
        <v>139.69999999999999</v>
      </c>
      <c r="D3231">
        <v>0</v>
      </c>
      <c r="E3231">
        <v>0</v>
      </c>
      <c r="F3231">
        <v>0</v>
      </c>
      <c r="G3231">
        <v>0</v>
      </c>
      <c r="H3231" s="45">
        <v>1178.72</v>
      </c>
      <c r="I3231" t="s">
        <v>14365</v>
      </c>
      <c r="J3231" t="s">
        <v>190</v>
      </c>
      <c r="K3231">
        <v>0</v>
      </c>
      <c r="L3231" s="83">
        <v>43151</v>
      </c>
      <c r="M3231">
        <v>0</v>
      </c>
      <c r="N3231">
        <v>244199105</v>
      </c>
      <c r="O3231">
        <v>2261203</v>
      </c>
    </row>
    <row r="3232" spans="1:15" x14ac:dyDescent="0.2">
      <c r="A3232" t="s">
        <v>15216</v>
      </c>
      <c r="B3232" t="s">
        <v>2303</v>
      </c>
      <c r="C3232">
        <v>36.585000000000001</v>
      </c>
      <c r="D3232">
        <v>0</v>
      </c>
      <c r="E3232">
        <v>0</v>
      </c>
      <c r="F3232">
        <v>0</v>
      </c>
      <c r="G3232">
        <v>0</v>
      </c>
      <c r="H3232" s="45">
        <v>1233.48</v>
      </c>
      <c r="I3232" t="s">
        <v>14349</v>
      </c>
      <c r="J3232" t="s">
        <v>200</v>
      </c>
      <c r="K3232">
        <v>0</v>
      </c>
      <c r="L3232" s="83">
        <v>43151</v>
      </c>
      <c r="M3232">
        <v>0</v>
      </c>
      <c r="N3232" t="s">
        <v>2345</v>
      </c>
      <c r="O3232">
        <v>2303581</v>
      </c>
    </row>
    <row r="3233" spans="1:15" x14ac:dyDescent="0.2">
      <c r="A3233" t="s">
        <v>15217</v>
      </c>
      <c r="B3233" t="s">
        <v>2692</v>
      </c>
      <c r="C3233">
        <v>66.650000000000006</v>
      </c>
      <c r="D3233">
        <v>0</v>
      </c>
      <c r="E3233">
        <v>0</v>
      </c>
      <c r="F3233">
        <v>0</v>
      </c>
      <c r="G3233">
        <v>0</v>
      </c>
      <c r="H3233" s="45">
        <v>-2362.9</v>
      </c>
      <c r="I3233" t="s">
        <v>14349</v>
      </c>
      <c r="J3233" t="s">
        <v>190</v>
      </c>
      <c r="K3233">
        <v>0</v>
      </c>
      <c r="L3233" s="83">
        <v>43151</v>
      </c>
      <c r="M3233">
        <v>0</v>
      </c>
      <c r="N3233">
        <v>575385109</v>
      </c>
      <c r="O3233" t="s">
        <v>2751</v>
      </c>
    </row>
    <row r="3234" spans="1:15" x14ac:dyDescent="0.2">
      <c r="A3234" t="s">
        <v>15218</v>
      </c>
      <c r="B3234" t="s">
        <v>2676</v>
      </c>
      <c r="C3234">
        <v>39.975000000000001</v>
      </c>
      <c r="D3234">
        <v>0</v>
      </c>
      <c r="E3234">
        <v>0</v>
      </c>
      <c r="F3234">
        <v>0</v>
      </c>
      <c r="G3234">
        <v>0</v>
      </c>
      <c r="H3234" s="45">
        <v>-5009.71</v>
      </c>
      <c r="I3234" t="s">
        <v>14349</v>
      </c>
      <c r="J3234" t="s">
        <v>186</v>
      </c>
      <c r="K3234">
        <v>0</v>
      </c>
      <c r="L3234" s="83">
        <v>43151</v>
      </c>
      <c r="M3234">
        <v>0</v>
      </c>
      <c r="N3234">
        <v>292554102</v>
      </c>
      <c r="O3234">
        <v>2443078</v>
      </c>
    </row>
    <row r="3235" spans="1:15" x14ac:dyDescent="0.2">
      <c r="A3235" t="s">
        <v>15219</v>
      </c>
      <c r="B3235" t="s">
        <v>6609</v>
      </c>
      <c r="C3235">
        <v>23.6</v>
      </c>
      <c r="D3235">
        <v>0</v>
      </c>
      <c r="E3235">
        <v>0</v>
      </c>
      <c r="F3235">
        <v>0</v>
      </c>
      <c r="G3235">
        <v>0</v>
      </c>
      <c r="H3235" s="45">
        <v>9683.5499999999993</v>
      </c>
      <c r="I3235" t="s">
        <v>14349</v>
      </c>
      <c r="J3235" t="s">
        <v>164</v>
      </c>
      <c r="K3235">
        <v>0</v>
      </c>
      <c r="L3235" s="83">
        <v>43151</v>
      </c>
      <c r="M3235">
        <v>0</v>
      </c>
      <c r="N3235" t="s">
        <v>6678</v>
      </c>
      <c r="O3235" t="s">
        <v>6679</v>
      </c>
    </row>
    <row r="3236" spans="1:15" x14ac:dyDescent="0.2">
      <c r="A3236" t="s">
        <v>15220</v>
      </c>
      <c r="B3236" t="s">
        <v>2704</v>
      </c>
      <c r="C3236">
        <v>68.45</v>
      </c>
      <c r="D3236">
        <v>0</v>
      </c>
      <c r="E3236">
        <v>0</v>
      </c>
      <c r="F3236">
        <v>0</v>
      </c>
      <c r="G3236">
        <v>0</v>
      </c>
      <c r="H3236" s="45">
        <v>24661.4</v>
      </c>
      <c r="I3236" t="s">
        <v>14349</v>
      </c>
      <c r="J3236" t="s">
        <v>164</v>
      </c>
      <c r="K3236">
        <v>0</v>
      </c>
      <c r="L3236" s="83">
        <v>43151</v>
      </c>
      <c r="M3236">
        <v>0</v>
      </c>
      <c r="N3236">
        <v>311642102</v>
      </c>
      <c r="O3236">
        <v>2106661</v>
      </c>
    </row>
    <row r="3237" spans="1:15" x14ac:dyDescent="0.2">
      <c r="A3237" t="s">
        <v>15221</v>
      </c>
      <c r="B3237" t="s">
        <v>11276</v>
      </c>
      <c r="C3237">
        <v>43.034999999999997</v>
      </c>
      <c r="D3237">
        <v>0</v>
      </c>
      <c r="E3237">
        <v>0</v>
      </c>
      <c r="F3237">
        <v>0</v>
      </c>
      <c r="G3237">
        <v>0</v>
      </c>
      <c r="H3237" s="45">
        <v>27123.55</v>
      </c>
      <c r="I3237" t="s">
        <v>14349</v>
      </c>
      <c r="J3237" t="s">
        <v>164</v>
      </c>
      <c r="K3237">
        <v>0</v>
      </c>
      <c r="L3237" s="83">
        <v>43151</v>
      </c>
      <c r="M3237">
        <v>0</v>
      </c>
      <c r="N3237">
        <v>338307101</v>
      </c>
      <c r="O3237" t="s">
        <v>11320</v>
      </c>
    </row>
    <row r="3238" spans="1:15" x14ac:dyDescent="0.2">
      <c r="A3238" t="s">
        <v>15222</v>
      </c>
      <c r="B3238" t="s">
        <v>2321</v>
      </c>
      <c r="C3238">
        <v>31.16</v>
      </c>
      <c r="D3238">
        <v>0</v>
      </c>
      <c r="E3238">
        <v>0</v>
      </c>
      <c r="F3238">
        <v>0</v>
      </c>
      <c r="G3238">
        <v>0</v>
      </c>
      <c r="H3238" s="45">
        <v>3378.17</v>
      </c>
      <c r="I3238" t="s">
        <v>14349</v>
      </c>
      <c r="J3238" t="s">
        <v>182</v>
      </c>
      <c r="K3238">
        <v>0</v>
      </c>
      <c r="L3238" s="83">
        <v>43151</v>
      </c>
      <c r="M3238">
        <v>0</v>
      </c>
      <c r="N3238" t="s">
        <v>177</v>
      </c>
      <c r="O3238" t="s">
        <v>15223</v>
      </c>
    </row>
    <row r="3239" spans="1:15" x14ac:dyDescent="0.2">
      <c r="A3239" t="s">
        <v>15224</v>
      </c>
      <c r="B3239" t="s">
        <v>3055</v>
      </c>
      <c r="C3239">
        <v>47.47</v>
      </c>
      <c r="D3239">
        <v>0</v>
      </c>
      <c r="E3239">
        <v>0</v>
      </c>
      <c r="F3239">
        <v>0</v>
      </c>
      <c r="G3239">
        <v>0</v>
      </c>
      <c r="H3239" s="45">
        <v>-4215.95</v>
      </c>
      <c r="I3239" t="s">
        <v>14349</v>
      </c>
      <c r="J3239" t="s">
        <v>169</v>
      </c>
      <c r="K3239">
        <v>0</v>
      </c>
      <c r="L3239" s="83">
        <v>43151</v>
      </c>
      <c r="M3239">
        <v>0</v>
      </c>
      <c r="N3239">
        <v>379577208</v>
      </c>
      <c r="O3239" t="s">
        <v>3118</v>
      </c>
    </row>
    <row r="3240" spans="1:15" x14ac:dyDescent="0.2">
      <c r="A3240" t="s">
        <v>15225</v>
      </c>
      <c r="B3240" t="s">
        <v>2677</v>
      </c>
      <c r="C3240">
        <v>69.11</v>
      </c>
      <c r="D3240">
        <v>0</v>
      </c>
      <c r="E3240">
        <v>0</v>
      </c>
      <c r="F3240">
        <v>0</v>
      </c>
      <c r="G3240">
        <v>0</v>
      </c>
      <c r="H3240" s="45">
        <v>2252.9499999999998</v>
      </c>
      <c r="I3240" t="s">
        <v>14349</v>
      </c>
      <c r="J3240" t="s">
        <v>182</v>
      </c>
      <c r="K3240">
        <v>0</v>
      </c>
      <c r="L3240" s="83">
        <v>43151</v>
      </c>
      <c r="M3240">
        <v>0</v>
      </c>
      <c r="N3240">
        <v>436106108</v>
      </c>
      <c r="O3240" t="s">
        <v>2763</v>
      </c>
    </row>
    <row r="3241" spans="1:15" x14ac:dyDescent="0.2">
      <c r="A3241" t="s">
        <v>15226</v>
      </c>
      <c r="B3241" t="s">
        <v>6358</v>
      </c>
      <c r="C3241">
        <v>172.79</v>
      </c>
      <c r="D3241">
        <v>0</v>
      </c>
      <c r="E3241">
        <v>0</v>
      </c>
      <c r="F3241">
        <v>0</v>
      </c>
      <c r="G3241">
        <v>0</v>
      </c>
      <c r="H3241">
        <v>-315.32</v>
      </c>
      <c r="I3241" t="s">
        <v>14365</v>
      </c>
      <c r="J3241" t="s">
        <v>164</v>
      </c>
      <c r="K3241">
        <v>0</v>
      </c>
      <c r="L3241" s="83">
        <v>43151</v>
      </c>
      <c r="M3241">
        <v>0</v>
      </c>
      <c r="N3241" t="s">
        <v>6443</v>
      </c>
      <c r="O3241">
        <v>2698782</v>
      </c>
    </row>
    <row r="3242" spans="1:15" x14ac:dyDescent="0.2">
      <c r="A3242" t="s">
        <v>15227</v>
      </c>
      <c r="B3242" t="s">
        <v>4250</v>
      </c>
      <c r="C3242">
        <v>44.51</v>
      </c>
      <c r="D3242">
        <v>0</v>
      </c>
      <c r="E3242">
        <v>0</v>
      </c>
      <c r="F3242">
        <v>0</v>
      </c>
      <c r="G3242">
        <v>0</v>
      </c>
      <c r="H3242">
        <v>928.35</v>
      </c>
      <c r="I3242" t="s">
        <v>14349</v>
      </c>
      <c r="J3242" t="s">
        <v>188</v>
      </c>
      <c r="K3242">
        <v>0</v>
      </c>
      <c r="L3242" s="83">
        <v>43151</v>
      </c>
      <c r="M3242">
        <v>0</v>
      </c>
      <c r="N3242" t="s">
        <v>4287</v>
      </c>
      <c r="O3242" t="s">
        <v>4288</v>
      </c>
    </row>
    <row r="3243" spans="1:15" x14ac:dyDescent="0.2">
      <c r="A3243" t="s">
        <v>15228</v>
      </c>
      <c r="B3243" t="s">
        <v>1986</v>
      </c>
      <c r="C3243">
        <v>59.24</v>
      </c>
      <c r="D3243">
        <v>0</v>
      </c>
      <c r="E3243">
        <v>0</v>
      </c>
      <c r="F3243">
        <v>0</v>
      </c>
      <c r="G3243">
        <v>0</v>
      </c>
      <c r="H3243" s="45">
        <v>-1222.28</v>
      </c>
      <c r="I3243" t="s">
        <v>14365</v>
      </c>
      <c r="J3243" t="s">
        <v>190</v>
      </c>
      <c r="K3243">
        <v>0</v>
      </c>
      <c r="L3243" s="83">
        <v>43151</v>
      </c>
      <c r="M3243">
        <v>0</v>
      </c>
      <c r="N3243" t="s">
        <v>6951</v>
      </c>
      <c r="O3243" t="s">
        <v>6952</v>
      </c>
    </row>
    <row r="3244" spans="1:15" x14ac:dyDescent="0.2">
      <c r="A3244" t="s">
        <v>15229</v>
      </c>
      <c r="B3244" t="s">
        <v>7105</v>
      </c>
      <c r="C3244">
        <v>58.76</v>
      </c>
      <c r="D3244">
        <v>0</v>
      </c>
      <c r="E3244">
        <v>0</v>
      </c>
      <c r="F3244">
        <v>0</v>
      </c>
      <c r="G3244">
        <v>0</v>
      </c>
      <c r="H3244">
        <v>-396.17</v>
      </c>
      <c r="I3244" t="s">
        <v>14365</v>
      </c>
      <c r="J3244" t="s">
        <v>235</v>
      </c>
      <c r="K3244">
        <v>0</v>
      </c>
      <c r="L3244" s="83">
        <v>43151</v>
      </c>
      <c r="M3244">
        <v>0</v>
      </c>
      <c r="N3244">
        <v>500754106</v>
      </c>
      <c r="O3244" t="s">
        <v>7172</v>
      </c>
    </row>
    <row r="3245" spans="1:15" x14ac:dyDescent="0.2">
      <c r="A3245" t="s">
        <v>15230</v>
      </c>
      <c r="B3245" t="s">
        <v>10035</v>
      </c>
      <c r="C3245">
        <v>43.25</v>
      </c>
      <c r="D3245">
        <v>0</v>
      </c>
      <c r="E3245">
        <v>0</v>
      </c>
      <c r="F3245">
        <v>0</v>
      </c>
      <c r="G3245">
        <v>0</v>
      </c>
      <c r="H3245" s="45">
        <v>16170.96</v>
      </c>
      <c r="I3245" t="s">
        <v>14349</v>
      </c>
      <c r="J3245" t="s">
        <v>190</v>
      </c>
      <c r="K3245">
        <v>0</v>
      </c>
      <c r="L3245" s="83">
        <v>43151</v>
      </c>
      <c r="M3245">
        <v>0</v>
      </c>
      <c r="N3245">
        <v>550819106</v>
      </c>
      <c r="O3245">
        <v>2534671</v>
      </c>
    </row>
    <row r="3246" spans="1:15" x14ac:dyDescent="0.2">
      <c r="A3246" t="s">
        <v>15231</v>
      </c>
      <c r="B3246" t="s">
        <v>1671</v>
      </c>
      <c r="C3246">
        <v>240.35</v>
      </c>
      <c r="D3246">
        <v>0</v>
      </c>
      <c r="E3246">
        <v>0</v>
      </c>
      <c r="F3246">
        <v>0</v>
      </c>
      <c r="G3246">
        <v>0</v>
      </c>
      <c r="H3246">
        <v>-809.79</v>
      </c>
      <c r="I3246" t="s">
        <v>14349</v>
      </c>
      <c r="J3246" t="s">
        <v>169</v>
      </c>
      <c r="K3246">
        <v>0</v>
      </c>
      <c r="L3246" s="83">
        <v>43151</v>
      </c>
      <c r="M3246">
        <v>0</v>
      </c>
      <c r="N3246" t="s">
        <v>1764</v>
      </c>
      <c r="O3246">
        <v>2501578</v>
      </c>
    </row>
    <row r="3247" spans="1:15" x14ac:dyDescent="0.2">
      <c r="A3247" t="s">
        <v>15232</v>
      </c>
      <c r="B3247" t="s">
        <v>12070</v>
      </c>
      <c r="C3247">
        <v>34.715000000000003</v>
      </c>
      <c r="D3247">
        <v>0</v>
      </c>
      <c r="E3247">
        <v>0</v>
      </c>
      <c r="F3247">
        <v>0</v>
      </c>
      <c r="G3247">
        <v>0</v>
      </c>
      <c r="H3247" s="45">
        <v>7712.84</v>
      </c>
      <c r="I3247" t="s">
        <v>14349</v>
      </c>
      <c r="J3247" t="s">
        <v>169</v>
      </c>
      <c r="K3247">
        <v>0</v>
      </c>
      <c r="L3247" s="83">
        <v>43151</v>
      </c>
      <c r="M3247">
        <v>0</v>
      </c>
      <c r="N3247">
        <v>525558201</v>
      </c>
      <c r="O3247" t="s">
        <v>12118</v>
      </c>
    </row>
    <row r="3248" spans="1:15" x14ac:dyDescent="0.2">
      <c r="A3248" t="s">
        <v>15233</v>
      </c>
      <c r="B3248" t="s">
        <v>2220</v>
      </c>
      <c r="C3248">
        <v>99.72</v>
      </c>
      <c r="D3248">
        <v>0</v>
      </c>
      <c r="E3248">
        <v>0</v>
      </c>
      <c r="F3248">
        <v>0</v>
      </c>
      <c r="G3248">
        <v>0</v>
      </c>
      <c r="H3248" s="45">
        <v>9944.32</v>
      </c>
      <c r="I3248" t="s">
        <v>14349</v>
      </c>
      <c r="J3248" t="s">
        <v>200</v>
      </c>
      <c r="K3248">
        <v>0</v>
      </c>
      <c r="L3248" s="83">
        <v>43151</v>
      </c>
      <c r="M3248">
        <v>0</v>
      </c>
      <c r="N3248" t="s">
        <v>2269</v>
      </c>
      <c r="O3248" t="s">
        <v>2270</v>
      </c>
    </row>
    <row r="3249" spans="1:15" x14ac:dyDescent="0.2">
      <c r="A3249" t="s">
        <v>15234</v>
      </c>
      <c r="B3249" t="s">
        <v>2230</v>
      </c>
      <c r="C3249">
        <v>63.09</v>
      </c>
      <c r="D3249">
        <v>0</v>
      </c>
      <c r="E3249">
        <v>0</v>
      </c>
      <c r="F3249">
        <v>0</v>
      </c>
      <c r="G3249">
        <v>0</v>
      </c>
      <c r="H3249" s="45">
        <v>9564.81</v>
      </c>
      <c r="I3249" t="s">
        <v>14349</v>
      </c>
      <c r="J3249" t="s">
        <v>164</v>
      </c>
      <c r="K3249">
        <v>0</v>
      </c>
      <c r="L3249" s="83">
        <v>43151</v>
      </c>
      <c r="M3249">
        <v>0</v>
      </c>
      <c r="N3249">
        <v>564563104</v>
      </c>
      <c r="O3249">
        <v>2825308</v>
      </c>
    </row>
    <row r="3250" spans="1:15" x14ac:dyDescent="0.2">
      <c r="A3250" t="s">
        <v>15235</v>
      </c>
      <c r="B3250" t="s">
        <v>1779</v>
      </c>
      <c r="C3250">
        <v>32.064999999999998</v>
      </c>
      <c r="D3250">
        <v>0</v>
      </c>
      <c r="E3250">
        <v>0</v>
      </c>
      <c r="F3250">
        <v>0</v>
      </c>
      <c r="G3250">
        <v>0</v>
      </c>
      <c r="H3250" s="45">
        <v>-6100.99</v>
      </c>
      <c r="I3250" t="s">
        <v>14365</v>
      </c>
      <c r="J3250" t="s">
        <v>188</v>
      </c>
      <c r="K3250">
        <v>0</v>
      </c>
      <c r="L3250" s="83">
        <v>43151</v>
      </c>
      <c r="M3250">
        <v>0</v>
      </c>
      <c r="N3250" t="s">
        <v>1922</v>
      </c>
      <c r="O3250" t="s">
        <v>1923</v>
      </c>
    </row>
    <row r="3251" spans="1:15" x14ac:dyDescent="0.2">
      <c r="A3251" t="s">
        <v>15236</v>
      </c>
      <c r="B3251" t="s">
        <v>5119</v>
      </c>
      <c r="C3251">
        <v>33.19</v>
      </c>
      <c r="D3251">
        <v>0</v>
      </c>
      <c r="E3251">
        <v>0</v>
      </c>
      <c r="F3251">
        <v>0</v>
      </c>
      <c r="G3251">
        <v>0</v>
      </c>
      <c r="H3251" s="45">
        <v>2702.46</v>
      </c>
      <c r="I3251" t="s">
        <v>14349</v>
      </c>
      <c r="J3251" t="s">
        <v>182</v>
      </c>
      <c r="K3251">
        <v>0</v>
      </c>
      <c r="L3251" s="83">
        <v>43151</v>
      </c>
      <c r="M3251">
        <v>0</v>
      </c>
      <c r="N3251">
        <v>576485205</v>
      </c>
      <c r="O3251" t="s">
        <v>5219</v>
      </c>
    </row>
    <row r="3252" spans="1:15" x14ac:dyDescent="0.2">
      <c r="A3252" t="s">
        <v>15237</v>
      </c>
      <c r="B3252" t="s">
        <v>1672</v>
      </c>
      <c r="C3252">
        <v>57.89</v>
      </c>
      <c r="D3252">
        <v>0</v>
      </c>
      <c r="E3252">
        <v>0</v>
      </c>
      <c r="F3252">
        <v>0</v>
      </c>
      <c r="G3252">
        <v>0</v>
      </c>
      <c r="H3252" s="45">
        <v>2071.86</v>
      </c>
      <c r="I3252" t="s">
        <v>14349</v>
      </c>
      <c r="J3252" t="s">
        <v>190</v>
      </c>
      <c r="K3252">
        <v>0</v>
      </c>
      <c r="L3252" s="83">
        <v>43151</v>
      </c>
      <c r="M3252">
        <v>0</v>
      </c>
      <c r="N3252">
        <v>690742101</v>
      </c>
      <c r="O3252" t="s">
        <v>1740</v>
      </c>
    </row>
    <row r="3253" spans="1:15" x14ac:dyDescent="0.2">
      <c r="A3253" t="s">
        <v>15238</v>
      </c>
      <c r="B3253" t="s">
        <v>2685</v>
      </c>
      <c r="C3253">
        <v>30.274999999999999</v>
      </c>
      <c r="D3253">
        <v>0</v>
      </c>
      <c r="E3253">
        <v>0</v>
      </c>
      <c r="F3253">
        <v>0</v>
      </c>
      <c r="G3253">
        <v>0</v>
      </c>
      <c r="H3253" s="45">
        <v>-14403.99</v>
      </c>
      <c r="I3253" t="s">
        <v>14349</v>
      </c>
      <c r="J3253" t="s">
        <v>182</v>
      </c>
      <c r="K3253">
        <v>0</v>
      </c>
      <c r="L3253" s="83">
        <v>43151</v>
      </c>
      <c r="M3253">
        <v>0</v>
      </c>
      <c r="N3253">
        <v>701877102</v>
      </c>
      <c r="O3253" t="s">
        <v>2778</v>
      </c>
    </row>
    <row r="3254" spans="1:15" x14ac:dyDescent="0.2">
      <c r="A3254" t="s">
        <v>15239</v>
      </c>
      <c r="B3254" t="s">
        <v>9129</v>
      </c>
      <c r="C3254">
        <v>44.5</v>
      </c>
      <c r="D3254">
        <v>0</v>
      </c>
      <c r="E3254">
        <v>0</v>
      </c>
      <c r="F3254">
        <v>0</v>
      </c>
      <c r="G3254">
        <v>0</v>
      </c>
      <c r="H3254" s="45">
        <v>-4496.51</v>
      </c>
      <c r="I3254" t="s">
        <v>14349</v>
      </c>
      <c r="J3254" t="s">
        <v>186</v>
      </c>
      <c r="K3254">
        <v>0</v>
      </c>
      <c r="L3254" s="83">
        <v>43151</v>
      </c>
      <c r="M3254">
        <v>0</v>
      </c>
      <c r="N3254" t="s">
        <v>9130</v>
      </c>
      <c r="O3254">
        <v>2612737</v>
      </c>
    </row>
    <row r="3255" spans="1:15" x14ac:dyDescent="0.2">
      <c r="A3255" t="s">
        <v>15240</v>
      </c>
      <c r="B3255" t="s">
        <v>1062</v>
      </c>
      <c r="C3255">
        <v>78.569999999999993</v>
      </c>
      <c r="D3255">
        <v>0</v>
      </c>
      <c r="E3255">
        <v>0</v>
      </c>
      <c r="F3255">
        <v>0</v>
      </c>
      <c r="G3255">
        <v>0</v>
      </c>
      <c r="H3255" s="45">
        <v>-1227.26</v>
      </c>
      <c r="I3255" t="s">
        <v>14365</v>
      </c>
      <c r="J3255" t="s">
        <v>190</v>
      </c>
      <c r="K3255">
        <v>0</v>
      </c>
      <c r="L3255" s="83">
        <v>43151</v>
      </c>
      <c r="M3255">
        <v>0</v>
      </c>
      <c r="N3255">
        <v>783549108</v>
      </c>
      <c r="O3255">
        <v>2760669</v>
      </c>
    </row>
    <row r="3256" spans="1:15" x14ac:dyDescent="0.2">
      <c r="A3256" t="s">
        <v>15241</v>
      </c>
      <c r="B3256" t="s">
        <v>12612</v>
      </c>
      <c r="C3256">
        <v>20.149999999999999</v>
      </c>
      <c r="D3256">
        <v>0</v>
      </c>
      <c r="E3256">
        <v>0</v>
      </c>
      <c r="F3256">
        <v>0</v>
      </c>
      <c r="G3256">
        <v>0</v>
      </c>
      <c r="H3256" s="45">
        <v>16636.68</v>
      </c>
      <c r="I3256" t="s">
        <v>14349</v>
      </c>
      <c r="J3256" t="s">
        <v>169</v>
      </c>
      <c r="K3256">
        <v>0</v>
      </c>
      <c r="L3256" s="83">
        <v>43151</v>
      </c>
      <c r="M3256">
        <v>0</v>
      </c>
      <c r="N3256" t="s">
        <v>12705</v>
      </c>
      <c r="O3256" t="s">
        <v>12706</v>
      </c>
    </row>
    <row r="3257" spans="1:15" x14ac:dyDescent="0.2">
      <c r="A3257" t="s">
        <v>15242</v>
      </c>
      <c r="B3257" t="s">
        <v>2572</v>
      </c>
      <c r="C3257">
        <v>25.16</v>
      </c>
      <c r="D3257">
        <v>0</v>
      </c>
      <c r="E3257">
        <v>0</v>
      </c>
      <c r="F3257">
        <v>0</v>
      </c>
      <c r="G3257">
        <v>0</v>
      </c>
      <c r="H3257" s="45">
        <v>11939.25</v>
      </c>
      <c r="I3257" t="s">
        <v>14349</v>
      </c>
      <c r="J3257" t="s">
        <v>182</v>
      </c>
      <c r="K3257">
        <v>0</v>
      </c>
      <c r="L3257" s="83">
        <v>43151</v>
      </c>
      <c r="M3257">
        <v>0</v>
      </c>
      <c r="N3257" s="84">
        <v>9.0346000000000003E+107</v>
      </c>
      <c r="O3257" t="s">
        <v>2661</v>
      </c>
    </row>
    <row r="3258" spans="1:15" x14ac:dyDescent="0.2">
      <c r="A3258" t="s">
        <v>15243</v>
      </c>
      <c r="B3258" t="s">
        <v>11164</v>
      </c>
      <c r="C3258">
        <v>40.85</v>
      </c>
      <c r="D3258">
        <v>0</v>
      </c>
      <c r="E3258">
        <v>0</v>
      </c>
      <c r="F3258">
        <v>0</v>
      </c>
      <c r="G3258">
        <v>0</v>
      </c>
      <c r="H3258" s="45">
        <v>-10977.01</v>
      </c>
      <c r="I3258" t="s">
        <v>14349</v>
      </c>
      <c r="J3258" t="s">
        <v>190</v>
      </c>
      <c r="K3258">
        <v>0</v>
      </c>
      <c r="L3258" s="83">
        <v>43151</v>
      </c>
      <c r="M3258">
        <v>0</v>
      </c>
      <c r="N3258" t="s">
        <v>11253</v>
      </c>
      <c r="O3258" t="s">
        <v>11254</v>
      </c>
    </row>
    <row r="3259" spans="1:15" x14ac:dyDescent="0.2">
      <c r="A3259" t="s">
        <v>15244</v>
      </c>
      <c r="B3259" t="s">
        <v>2699</v>
      </c>
      <c r="C3259">
        <v>19.52</v>
      </c>
      <c r="D3259">
        <v>0</v>
      </c>
      <c r="E3259">
        <v>0</v>
      </c>
      <c r="F3259">
        <v>0</v>
      </c>
      <c r="G3259">
        <v>0</v>
      </c>
      <c r="H3259" s="45">
        <v>-49869.93</v>
      </c>
      <c r="I3259" t="s">
        <v>14349</v>
      </c>
      <c r="J3259" t="s">
        <v>235</v>
      </c>
      <c r="K3259">
        <v>0</v>
      </c>
      <c r="L3259" s="83">
        <v>43151</v>
      </c>
      <c r="M3259">
        <v>0</v>
      </c>
      <c r="N3259">
        <v>847215100</v>
      </c>
      <c r="O3259" t="s">
        <v>2792</v>
      </c>
    </row>
    <row r="3260" spans="1:15" x14ac:dyDescent="0.2">
      <c r="A3260" t="s">
        <v>15245</v>
      </c>
      <c r="B3260" t="s">
        <v>1033</v>
      </c>
      <c r="C3260">
        <v>61.47</v>
      </c>
      <c r="D3260">
        <v>0</v>
      </c>
      <c r="E3260">
        <v>0</v>
      </c>
      <c r="F3260">
        <v>0</v>
      </c>
      <c r="G3260">
        <v>0</v>
      </c>
      <c r="H3260" s="45">
        <v>-27785.7</v>
      </c>
      <c r="I3260" t="s">
        <v>14349</v>
      </c>
      <c r="J3260" t="s">
        <v>190</v>
      </c>
      <c r="K3260">
        <v>0</v>
      </c>
      <c r="L3260" s="83">
        <v>43151</v>
      </c>
      <c r="M3260">
        <v>0</v>
      </c>
      <c r="N3260">
        <v>858912108</v>
      </c>
      <c r="O3260">
        <v>2860826</v>
      </c>
    </row>
    <row r="3261" spans="1:15" x14ac:dyDescent="0.2">
      <c r="A3261" t="s">
        <v>15246</v>
      </c>
      <c r="B3261" t="s">
        <v>2812</v>
      </c>
      <c r="C3261">
        <v>258.3</v>
      </c>
      <c r="D3261">
        <v>0</v>
      </c>
      <c r="E3261">
        <v>0</v>
      </c>
      <c r="F3261">
        <v>0</v>
      </c>
      <c r="G3261">
        <v>0</v>
      </c>
      <c r="H3261" s="45">
        <v>29558.25</v>
      </c>
      <c r="I3261" t="s">
        <v>14349</v>
      </c>
      <c r="J3261" t="s">
        <v>164</v>
      </c>
      <c r="K3261">
        <v>0</v>
      </c>
      <c r="L3261" s="83">
        <v>43151</v>
      </c>
      <c r="M3261">
        <v>0</v>
      </c>
      <c r="N3261">
        <v>852857200</v>
      </c>
      <c r="O3261" t="s">
        <v>3000</v>
      </c>
    </row>
    <row r="3262" spans="1:15" x14ac:dyDescent="0.2">
      <c r="A3262" t="s">
        <v>15247</v>
      </c>
      <c r="B3262" t="s">
        <v>2207</v>
      </c>
      <c r="C3262">
        <v>40.119999999999997</v>
      </c>
      <c r="D3262">
        <v>0</v>
      </c>
      <c r="E3262">
        <v>0</v>
      </c>
      <c r="F3262">
        <v>0</v>
      </c>
      <c r="G3262">
        <v>0</v>
      </c>
      <c r="H3262" s="45">
        <v>-5670.37</v>
      </c>
      <c r="I3262" t="s">
        <v>14349</v>
      </c>
      <c r="J3262" t="s">
        <v>188</v>
      </c>
      <c r="K3262">
        <v>0</v>
      </c>
      <c r="L3262" s="83">
        <v>43151</v>
      </c>
      <c r="M3262">
        <v>0</v>
      </c>
      <c r="N3262">
        <v>808541106</v>
      </c>
      <c r="O3262">
        <v>2782038</v>
      </c>
    </row>
    <row r="3263" spans="1:15" x14ac:dyDescent="0.2">
      <c r="A3263" t="s">
        <v>15248</v>
      </c>
      <c r="B3263" t="s">
        <v>2705</v>
      </c>
      <c r="C3263">
        <v>22.574999999999999</v>
      </c>
      <c r="D3263">
        <v>0</v>
      </c>
      <c r="E3263">
        <v>0</v>
      </c>
      <c r="F3263">
        <v>0</v>
      </c>
      <c r="G3263">
        <v>0</v>
      </c>
      <c r="H3263" s="45">
        <v>8265.3700000000008</v>
      </c>
      <c r="I3263" t="s">
        <v>14349</v>
      </c>
      <c r="J3263" t="s">
        <v>190</v>
      </c>
      <c r="K3263">
        <v>0</v>
      </c>
      <c r="L3263" s="83">
        <v>43151</v>
      </c>
      <c r="M3263">
        <v>0</v>
      </c>
      <c r="N3263">
        <v>458665304</v>
      </c>
      <c r="O3263" t="s">
        <v>2799</v>
      </c>
    </row>
    <row r="3264" spans="1:15" x14ac:dyDescent="0.2">
      <c r="A3264" t="s">
        <v>15249</v>
      </c>
      <c r="B3264" t="s">
        <v>2872</v>
      </c>
      <c r="C3264">
        <v>77.42</v>
      </c>
      <c r="D3264">
        <v>0</v>
      </c>
      <c r="E3264">
        <v>0</v>
      </c>
      <c r="F3264">
        <v>0</v>
      </c>
      <c r="G3264">
        <v>0</v>
      </c>
      <c r="H3264" s="45">
        <v>-3694.86</v>
      </c>
      <c r="I3264" t="s">
        <v>14349</v>
      </c>
      <c r="J3264" t="s">
        <v>190</v>
      </c>
      <c r="K3264">
        <v>0</v>
      </c>
      <c r="L3264" s="83">
        <v>43151</v>
      </c>
      <c r="M3264">
        <v>0</v>
      </c>
      <c r="N3264" t="s">
        <v>3006</v>
      </c>
      <c r="O3264">
        <v>2483074</v>
      </c>
    </row>
    <row r="3265" spans="1:15" x14ac:dyDescent="0.2">
      <c r="A3265" t="s">
        <v>15250</v>
      </c>
      <c r="B3265" t="s">
        <v>2479</v>
      </c>
      <c r="C3265">
        <v>38.03</v>
      </c>
      <c r="D3265">
        <v>0</v>
      </c>
      <c r="E3265">
        <v>0</v>
      </c>
      <c r="F3265">
        <v>0</v>
      </c>
      <c r="G3265">
        <v>0</v>
      </c>
      <c r="H3265">
        <v>869.73</v>
      </c>
      <c r="I3265" t="s">
        <v>14349</v>
      </c>
      <c r="J3265" t="s">
        <v>190</v>
      </c>
      <c r="K3265">
        <v>0</v>
      </c>
      <c r="L3265" s="83">
        <v>43151</v>
      </c>
      <c r="M3265">
        <v>0</v>
      </c>
      <c r="N3265">
        <v>896522109</v>
      </c>
      <c r="O3265">
        <v>2904627</v>
      </c>
    </row>
    <row r="3266" spans="1:15" x14ac:dyDescent="0.2">
      <c r="A3266" t="s">
        <v>15251</v>
      </c>
      <c r="B3266" t="s">
        <v>2225</v>
      </c>
      <c r="C3266">
        <v>201.72</v>
      </c>
      <c r="D3266">
        <v>0</v>
      </c>
      <c r="E3266">
        <v>0</v>
      </c>
      <c r="F3266">
        <v>0</v>
      </c>
      <c r="G3266">
        <v>0</v>
      </c>
      <c r="H3266" s="45">
        <v>-2987.74</v>
      </c>
      <c r="I3266" t="s">
        <v>14349</v>
      </c>
      <c r="J3266" t="s">
        <v>164</v>
      </c>
      <c r="K3266">
        <v>0</v>
      </c>
      <c r="L3266" s="83">
        <v>43151</v>
      </c>
      <c r="M3266">
        <v>0</v>
      </c>
      <c r="N3266">
        <v>902252105</v>
      </c>
      <c r="O3266">
        <v>2909644</v>
      </c>
    </row>
    <row r="3267" spans="1:15" x14ac:dyDescent="0.2">
      <c r="A3267" t="s">
        <v>15252</v>
      </c>
      <c r="B3267" t="s">
        <v>3182</v>
      </c>
      <c r="C3267">
        <v>116.66</v>
      </c>
      <c r="D3267">
        <v>0</v>
      </c>
      <c r="E3267">
        <v>0</v>
      </c>
      <c r="F3267">
        <v>0</v>
      </c>
      <c r="G3267">
        <v>0</v>
      </c>
      <c r="H3267" s="45">
        <v>12216.83</v>
      </c>
      <c r="I3267" t="s">
        <v>14349</v>
      </c>
      <c r="J3267" t="s">
        <v>169</v>
      </c>
      <c r="K3267">
        <v>0</v>
      </c>
      <c r="L3267" s="83">
        <v>43151</v>
      </c>
      <c r="M3267">
        <v>0</v>
      </c>
      <c r="N3267" t="s">
        <v>3355</v>
      </c>
      <c r="O3267">
        <v>2430412</v>
      </c>
    </row>
    <row r="3268" spans="1:15" x14ac:dyDescent="0.2">
      <c r="A3268" t="s">
        <v>15253</v>
      </c>
      <c r="B3268" t="s">
        <v>1343</v>
      </c>
      <c r="C3268">
        <v>122.7</v>
      </c>
      <c r="D3268">
        <v>0</v>
      </c>
      <c r="E3268">
        <v>0</v>
      </c>
      <c r="F3268">
        <v>0</v>
      </c>
      <c r="G3268">
        <v>0</v>
      </c>
      <c r="H3268" s="45">
        <v>-1589.58</v>
      </c>
      <c r="I3268" t="s">
        <v>14365</v>
      </c>
      <c r="J3268" t="s">
        <v>188</v>
      </c>
      <c r="K3268">
        <v>0</v>
      </c>
      <c r="L3268" s="83">
        <v>43151</v>
      </c>
      <c r="M3268">
        <v>0</v>
      </c>
      <c r="N3268">
        <v>929160109</v>
      </c>
      <c r="O3268">
        <v>2931205</v>
      </c>
    </row>
    <row r="3269" spans="1:15" x14ac:dyDescent="0.2">
      <c r="A3269" t="s">
        <v>15254</v>
      </c>
      <c r="B3269" t="s">
        <v>15194</v>
      </c>
      <c r="C3269">
        <v>47.23</v>
      </c>
      <c r="D3269">
        <v>0</v>
      </c>
      <c r="E3269">
        <v>0</v>
      </c>
      <c r="F3269">
        <v>0</v>
      </c>
      <c r="G3269">
        <v>0</v>
      </c>
      <c r="H3269" s="45">
        <v>-41255.339999999997</v>
      </c>
      <c r="I3269" t="s">
        <v>14349</v>
      </c>
      <c r="J3269" t="s">
        <v>182</v>
      </c>
      <c r="K3269">
        <v>0</v>
      </c>
      <c r="L3269" s="83">
        <v>43151</v>
      </c>
      <c r="M3269">
        <v>0</v>
      </c>
      <c r="N3269">
        <v>966387409</v>
      </c>
      <c r="O3269" t="s">
        <v>15255</v>
      </c>
    </row>
    <row r="3270" spans="1:15" x14ac:dyDescent="0.2">
      <c r="A3270" t="s">
        <v>15140</v>
      </c>
      <c r="B3270" t="s">
        <v>2093</v>
      </c>
      <c r="C3270">
        <v>51</v>
      </c>
      <c r="D3270">
        <v>0</v>
      </c>
      <c r="E3270">
        <v>0</v>
      </c>
      <c r="F3270">
        <v>0</v>
      </c>
      <c r="G3270">
        <v>0</v>
      </c>
      <c r="H3270" s="45">
        <v>12096.7</v>
      </c>
      <c r="I3270" t="s">
        <v>14365</v>
      </c>
      <c r="J3270" t="s">
        <v>235</v>
      </c>
      <c r="K3270">
        <v>0</v>
      </c>
      <c r="L3270" s="83">
        <v>43147</v>
      </c>
      <c r="M3270">
        <v>0</v>
      </c>
      <c r="N3270" t="s">
        <v>2197</v>
      </c>
      <c r="O3270" t="s">
        <v>2198</v>
      </c>
    </row>
    <row r="3271" spans="1:15" x14ac:dyDescent="0.2">
      <c r="A3271" t="s">
        <v>15141</v>
      </c>
      <c r="B3271" t="s">
        <v>4943</v>
      </c>
      <c r="C3271">
        <v>13.7</v>
      </c>
      <c r="D3271">
        <v>0</v>
      </c>
      <c r="E3271">
        <v>0</v>
      </c>
      <c r="F3271">
        <v>0</v>
      </c>
      <c r="G3271">
        <v>0</v>
      </c>
      <c r="H3271" s="45">
        <v>-10482.93</v>
      </c>
      <c r="I3271" t="s">
        <v>14365</v>
      </c>
      <c r="J3271" t="s">
        <v>190</v>
      </c>
      <c r="K3271">
        <v>0</v>
      </c>
      <c r="L3271" s="83">
        <v>43147</v>
      </c>
      <c r="M3271">
        <v>0</v>
      </c>
      <c r="N3271" t="s">
        <v>177</v>
      </c>
      <c r="O3271" t="s">
        <v>5076</v>
      </c>
    </row>
    <row r="3272" spans="1:15" x14ac:dyDescent="0.2">
      <c r="A3272" t="s">
        <v>15142</v>
      </c>
      <c r="B3272" t="s">
        <v>15040</v>
      </c>
      <c r="C3272">
        <v>29.33</v>
      </c>
      <c r="D3272">
        <v>0</v>
      </c>
      <c r="E3272">
        <v>0</v>
      </c>
      <c r="F3272">
        <v>0</v>
      </c>
      <c r="G3272">
        <v>0</v>
      </c>
      <c r="H3272" s="45">
        <v>1500.62</v>
      </c>
      <c r="I3272" t="s">
        <v>14365</v>
      </c>
      <c r="J3272" t="s">
        <v>200</v>
      </c>
      <c r="K3272">
        <v>0</v>
      </c>
      <c r="L3272" s="83">
        <v>43147</v>
      </c>
      <c r="M3272">
        <v>0</v>
      </c>
      <c r="N3272" t="s">
        <v>15085</v>
      </c>
      <c r="O3272" t="s">
        <v>15086</v>
      </c>
    </row>
    <row r="3273" spans="1:15" x14ac:dyDescent="0.2">
      <c r="A3273" t="s">
        <v>15143</v>
      </c>
      <c r="B3273" t="s">
        <v>15039</v>
      </c>
      <c r="C3273">
        <v>21.3</v>
      </c>
      <c r="D3273">
        <v>0</v>
      </c>
      <c r="E3273">
        <v>0</v>
      </c>
      <c r="F3273">
        <v>0</v>
      </c>
      <c r="G3273">
        <v>0</v>
      </c>
      <c r="H3273" s="45">
        <v>-16387.79</v>
      </c>
      <c r="I3273" t="s">
        <v>14365</v>
      </c>
      <c r="J3273" t="s">
        <v>186</v>
      </c>
      <c r="K3273">
        <v>0</v>
      </c>
      <c r="L3273" s="83">
        <v>43147</v>
      </c>
      <c r="M3273">
        <v>0</v>
      </c>
      <c r="N3273">
        <v>629209305</v>
      </c>
      <c r="O3273" t="s">
        <v>15079</v>
      </c>
    </row>
    <row r="3274" spans="1:15" x14ac:dyDescent="0.2">
      <c r="A3274" t="s">
        <v>15144</v>
      </c>
      <c r="B3274" t="s">
        <v>6601</v>
      </c>
      <c r="C3274">
        <v>61.35</v>
      </c>
      <c r="D3274">
        <v>0</v>
      </c>
      <c r="E3274">
        <v>0</v>
      </c>
      <c r="F3274">
        <v>0</v>
      </c>
      <c r="G3274">
        <v>0</v>
      </c>
      <c r="H3274" s="45">
        <v>-3167.8</v>
      </c>
      <c r="I3274" t="s">
        <v>14365</v>
      </c>
      <c r="J3274" t="s">
        <v>188</v>
      </c>
      <c r="K3274">
        <v>0</v>
      </c>
      <c r="L3274" s="83">
        <v>43147</v>
      </c>
      <c r="M3274">
        <v>0</v>
      </c>
      <c r="N3274">
        <v>576690101</v>
      </c>
      <c r="O3274">
        <v>2149622</v>
      </c>
    </row>
    <row r="3275" spans="1:15" x14ac:dyDescent="0.2">
      <c r="A3275" t="s">
        <v>15145</v>
      </c>
      <c r="B3275" t="s">
        <v>12421</v>
      </c>
      <c r="C3275">
        <v>98.8</v>
      </c>
      <c r="D3275">
        <v>0</v>
      </c>
      <c r="E3275">
        <v>0</v>
      </c>
      <c r="F3275">
        <v>0</v>
      </c>
      <c r="G3275">
        <v>0</v>
      </c>
      <c r="H3275" s="45">
        <v>-4908.91</v>
      </c>
      <c r="I3275" t="s">
        <v>14365</v>
      </c>
      <c r="J3275" t="s">
        <v>190</v>
      </c>
      <c r="K3275">
        <v>0</v>
      </c>
      <c r="L3275" s="83">
        <v>43147</v>
      </c>
      <c r="M3275">
        <v>0</v>
      </c>
      <c r="N3275" t="s">
        <v>12477</v>
      </c>
      <c r="O3275">
        <v>2769978</v>
      </c>
    </row>
    <row r="3276" spans="1:15" x14ac:dyDescent="0.2">
      <c r="A3276" t="s">
        <v>15146</v>
      </c>
      <c r="B3276" t="s">
        <v>2313</v>
      </c>
      <c r="C3276">
        <v>69.424999999999997</v>
      </c>
      <c r="D3276">
        <v>0</v>
      </c>
      <c r="E3276">
        <v>0</v>
      </c>
      <c r="F3276">
        <v>0</v>
      </c>
      <c r="G3276">
        <v>0</v>
      </c>
      <c r="H3276" s="45">
        <v>4657.21</v>
      </c>
      <c r="I3276" t="s">
        <v>14365</v>
      </c>
      <c r="J3276" t="s">
        <v>190</v>
      </c>
      <c r="K3276">
        <v>0</v>
      </c>
      <c r="L3276" s="83">
        <v>43147</v>
      </c>
      <c r="M3276">
        <v>0</v>
      </c>
      <c r="N3276" t="s">
        <v>2349</v>
      </c>
      <c r="O3276">
        <v>2772396</v>
      </c>
    </row>
    <row r="3277" spans="1:15" x14ac:dyDescent="0.2">
      <c r="A3277" t="s">
        <v>15147</v>
      </c>
      <c r="B3277" t="s">
        <v>1783</v>
      </c>
      <c r="C3277">
        <v>27.2</v>
      </c>
      <c r="D3277">
        <v>0</v>
      </c>
      <c r="E3277">
        <v>0</v>
      </c>
      <c r="F3277">
        <v>0</v>
      </c>
      <c r="G3277">
        <v>0</v>
      </c>
      <c r="H3277" s="45">
        <v>-10889.64</v>
      </c>
      <c r="I3277" t="s">
        <v>14365</v>
      </c>
      <c r="J3277" t="s">
        <v>164</v>
      </c>
      <c r="K3277">
        <v>0</v>
      </c>
      <c r="L3277" s="83">
        <v>43147</v>
      </c>
      <c r="M3277">
        <v>0</v>
      </c>
      <c r="N3277">
        <v>225223304</v>
      </c>
      <c r="O3277" t="s">
        <v>1884</v>
      </c>
    </row>
    <row r="3278" spans="1:15" x14ac:dyDescent="0.2">
      <c r="A3278" t="s">
        <v>15148</v>
      </c>
      <c r="B3278" t="s">
        <v>2464</v>
      </c>
      <c r="C3278">
        <v>142.09</v>
      </c>
      <c r="D3278">
        <v>0</v>
      </c>
      <c r="E3278">
        <v>0</v>
      </c>
      <c r="F3278">
        <v>0</v>
      </c>
      <c r="G3278">
        <v>0</v>
      </c>
      <c r="H3278" s="45">
        <v>1007.19</v>
      </c>
      <c r="I3278" t="s">
        <v>14365</v>
      </c>
      <c r="J3278" t="s">
        <v>200</v>
      </c>
      <c r="K3278">
        <v>0</v>
      </c>
      <c r="L3278" s="83">
        <v>43147</v>
      </c>
      <c r="M3278">
        <v>0</v>
      </c>
      <c r="N3278" t="s">
        <v>2520</v>
      </c>
      <c r="O3278" t="s">
        <v>2521</v>
      </c>
    </row>
    <row r="3279" spans="1:15" x14ac:dyDescent="0.2">
      <c r="A3279" t="s">
        <v>15149</v>
      </c>
      <c r="B3279" t="s">
        <v>1800</v>
      </c>
      <c r="C3279">
        <v>54.32</v>
      </c>
      <c r="D3279">
        <v>0</v>
      </c>
      <c r="E3279">
        <v>0</v>
      </c>
      <c r="F3279">
        <v>0</v>
      </c>
      <c r="G3279">
        <v>0</v>
      </c>
      <c r="H3279" s="45">
        <v>-1271.92</v>
      </c>
      <c r="I3279" t="s">
        <v>14365</v>
      </c>
      <c r="J3279" t="s">
        <v>200</v>
      </c>
      <c r="K3279">
        <v>0</v>
      </c>
      <c r="L3279" s="83">
        <v>43147</v>
      </c>
      <c r="M3279">
        <v>0</v>
      </c>
      <c r="N3279">
        <v>124857202</v>
      </c>
      <c r="O3279" t="s">
        <v>1882</v>
      </c>
    </row>
    <row r="3280" spans="1:15" x14ac:dyDescent="0.2">
      <c r="A3280" t="s">
        <v>15150</v>
      </c>
      <c r="B3280" t="s">
        <v>8384</v>
      </c>
      <c r="C3280">
        <v>16.8</v>
      </c>
      <c r="D3280">
        <v>0</v>
      </c>
      <c r="E3280">
        <v>0</v>
      </c>
      <c r="F3280">
        <v>0</v>
      </c>
      <c r="G3280">
        <v>0</v>
      </c>
      <c r="H3280" s="45">
        <v>-16103.46</v>
      </c>
      <c r="I3280" t="s">
        <v>14365</v>
      </c>
      <c r="J3280" t="s">
        <v>448</v>
      </c>
      <c r="K3280">
        <v>0</v>
      </c>
      <c r="L3280" s="83">
        <v>43147</v>
      </c>
      <c r="M3280">
        <v>0</v>
      </c>
      <c r="N3280">
        <v>171871502</v>
      </c>
      <c r="O3280" t="s">
        <v>8427</v>
      </c>
    </row>
    <row r="3281" spans="1:15" x14ac:dyDescent="0.2">
      <c r="A3281" t="s">
        <v>15151</v>
      </c>
      <c r="B3281" t="s">
        <v>2311</v>
      </c>
      <c r="C3281">
        <v>43.47</v>
      </c>
      <c r="D3281">
        <v>0</v>
      </c>
      <c r="E3281">
        <v>0</v>
      </c>
      <c r="F3281">
        <v>0</v>
      </c>
      <c r="G3281">
        <v>0</v>
      </c>
      <c r="H3281">
        <v>-302.26</v>
      </c>
      <c r="I3281" t="s">
        <v>14365</v>
      </c>
      <c r="J3281" t="s">
        <v>200</v>
      </c>
      <c r="K3281">
        <v>0</v>
      </c>
      <c r="L3281" s="83">
        <v>43147</v>
      </c>
      <c r="M3281">
        <v>0</v>
      </c>
      <c r="N3281">
        <v>2535300</v>
      </c>
      <c r="O3281">
        <v>2002918</v>
      </c>
    </row>
    <row r="3282" spans="1:15" x14ac:dyDescent="0.2">
      <c r="A3282" t="s">
        <v>15152</v>
      </c>
      <c r="B3282" t="s">
        <v>1798</v>
      </c>
      <c r="C3282">
        <v>85.43</v>
      </c>
      <c r="D3282">
        <v>0</v>
      </c>
      <c r="E3282">
        <v>0</v>
      </c>
      <c r="F3282">
        <v>0</v>
      </c>
      <c r="G3282">
        <v>0</v>
      </c>
      <c r="H3282" s="45">
        <v>7378.58</v>
      </c>
      <c r="I3282" t="s">
        <v>14349</v>
      </c>
      <c r="J3282" t="s">
        <v>190</v>
      </c>
      <c r="K3282">
        <v>0</v>
      </c>
      <c r="L3282" s="83">
        <v>43147</v>
      </c>
      <c r="M3282">
        <v>0</v>
      </c>
      <c r="N3282" t="s">
        <v>177</v>
      </c>
      <c r="O3282" t="s">
        <v>1870</v>
      </c>
    </row>
    <row r="3283" spans="1:15" x14ac:dyDescent="0.2">
      <c r="A3283" t="s">
        <v>15153</v>
      </c>
      <c r="B3283" t="s">
        <v>12826</v>
      </c>
      <c r="C3283">
        <v>92.45</v>
      </c>
      <c r="D3283">
        <v>0</v>
      </c>
      <c r="E3283">
        <v>0</v>
      </c>
      <c r="F3283">
        <v>0</v>
      </c>
      <c r="G3283">
        <v>0</v>
      </c>
      <c r="H3283" s="45">
        <v>-3602.97</v>
      </c>
      <c r="I3283" t="s">
        <v>14365</v>
      </c>
      <c r="J3283" t="s">
        <v>182</v>
      </c>
      <c r="K3283">
        <v>0</v>
      </c>
      <c r="L3283" s="83">
        <v>43147</v>
      </c>
      <c r="M3283">
        <v>0</v>
      </c>
      <c r="N3283" t="s">
        <v>12846</v>
      </c>
      <c r="O3283" t="s">
        <v>12847</v>
      </c>
    </row>
    <row r="3284" spans="1:15" x14ac:dyDescent="0.2">
      <c r="A3284" t="s">
        <v>15154</v>
      </c>
      <c r="B3284" t="s">
        <v>2592</v>
      </c>
      <c r="C3284">
        <v>46.08</v>
      </c>
      <c r="D3284">
        <v>0</v>
      </c>
      <c r="E3284">
        <v>0</v>
      </c>
      <c r="F3284">
        <v>0</v>
      </c>
      <c r="G3284">
        <v>0</v>
      </c>
      <c r="H3284" s="45">
        <v>1713.38</v>
      </c>
      <c r="I3284" t="s">
        <v>14349</v>
      </c>
      <c r="J3284" t="s">
        <v>190</v>
      </c>
      <c r="K3284">
        <v>0</v>
      </c>
      <c r="L3284" s="83">
        <v>43147</v>
      </c>
      <c r="M3284">
        <v>0</v>
      </c>
      <c r="N3284">
        <v>46224101</v>
      </c>
      <c r="O3284">
        <v>2060370</v>
      </c>
    </row>
    <row r="3285" spans="1:15" x14ac:dyDescent="0.2">
      <c r="A3285" t="s">
        <v>15155</v>
      </c>
      <c r="B3285" t="s">
        <v>4322</v>
      </c>
      <c r="C3285">
        <v>35.39</v>
      </c>
      <c r="D3285">
        <v>0</v>
      </c>
      <c r="E3285">
        <v>0</v>
      </c>
      <c r="F3285">
        <v>0</v>
      </c>
      <c r="G3285">
        <v>0</v>
      </c>
      <c r="H3285" s="45">
        <v>4928.25</v>
      </c>
      <c r="I3285" t="s">
        <v>14349</v>
      </c>
      <c r="J3285" t="s">
        <v>200</v>
      </c>
      <c r="K3285">
        <v>0</v>
      </c>
      <c r="L3285" s="83">
        <v>43147</v>
      </c>
      <c r="M3285">
        <v>0</v>
      </c>
      <c r="N3285">
        <v>103304101</v>
      </c>
      <c r="O3285">
        <v>2117232</v>
      </c>
    </row>
    <row r="3286" spans="1:15" x14ac:dyDescent="0.2">
      <c r="A3286" t="s">
        <v>15156</v>
      </c>
      <c r="B3286" t="s">
        <v>1025</v>
      </c>
      <c r="C3286">
        <v>30.29</v>
      </c>
      <c r="D3286">
        <v>0</v>
      </c>
      <c r="E3286">
        <v>0</v>
      </c>
      <c r="F3286">
        <v>0</v>
      </c>
      <c r="G3286">
        <v>0</v>
      </c>
      <c r="H3286" s="45">
        <v>-24339.82</v>
      </c>
      <c r="I3286" t="s">
        <v>14349</v>
      </c>
      <c r="J3286" t="s">
        <v>164</v>
      </c>
      <c r="K3286">
        <v>0</v>
      </c>
      <c r="L3286" s="83">
        <v>43147</v>
      </c>
      <c r="M3286">
        <v>0</v>
      </c>
      <c r="N3286" t="s">
        <v>177</v>
      </c>
      <c r="O3286" t="s">
        <v>6667</v>
      </c>
    </row>
    <row r="3287" spans="1:15" x14ac:dyDescent="0.2">
      <c r="A3287" t="s">
        <v>15157</v>
      </c>
      <c r="B3287" t="s">
        <v>1683</v>
      </c>
      <c r="C3287">
        <v>52.78</v>
      </c>
      <c r="D3287">
        <v>0</v>
      </c>
      <c r="E3287">
        <v>0</v>
      </c>
      <c r="F3287">
        <v>0</v>
      </c>
      <c r="G3287">
        <v>0</v>
      </c>
      <c r="H3287" s="45">
        <v>-6709.93</v>
      </c>
      <c r="I3287" t="s">
        <v>14365</v>
      </c>
      <c r="J3287" t="s">
        <v>164</v>
      </c>
      <c r="K3287">
        <v>0</v>
      </c>
      <c r="L3287" s="83">
        <v>43147</v>
      </c>
      <c r="M3287">
        <v>0</v>
      </c>
      <c r="N3287">
        <v>192422103</v>
      </c>
      <c r="O3287">
        <v>2208288</v>
      </c>
    </row>
    <row r="3288" spans="1:15" x14ac:dyDescent="0.2">
      <c r="A3288" t="s">
        <v>15158</v>
      </c>
      <c r="B3288" t="s">
        <v>14047</v>
      </c>
      <c r="C3288">
        <v>27.5</v>
      </c>
      <c r="D3288">
        <v>0</v>
      </c>
      <c r="E3288">
        <v>0</v>
      </c>
      <c r="F3288">
        <v>0</v>
      </c>
      <c r="G3288">
        <v>0</v>
      </c>
      <c r="H3288" s="45">
        <v>6411.7</v>
      </c>
      <c r="I3288" t="s">
        <v>14349</v>
      </c>
      <c r="J3288" t="s">
        <v>235</v>
      </c>
      <c r="K3288">
        <v>0</v>
      </c>
      <c r="L3288" s="83">
        <v>43147</v>
      </c>
      <c r="M3288">
        <v>0</v>
      </c>
      <c r="N3288">
        <v>163086101</v>
      </c>
      <c r="O3288" t="s">
        <v>14066</v>
      </c>
    </row>
    <row r="3289" spans="1:15" x14ac:dyDescent="0.2">
      <c r="A3289" t="s">
        <v>15159</v>
      </c>
      <c r="B3289" t="s">
        <v>2589</v>
      </c>
      <c r="C3289">
        <v>24.3</v>
      </c>
      <c r="D3289">
        <v>0</v>
      </c>
      <c r="E3289">
        <v>0</v>
      </c>
      <c r="F3289">
        <v>0</v>
      </c>
      <c r="G3289">
        <v>0</v>
      </c>
      <c r="H3289" s="45">
        <v>-10831.57</v>
      </c>
      <c r="I3289" t="s">
        <v>14349</v>
      </c>
      <c r="J3289" t="s">
        <v>200</v>
      </c>
      <c r="K3289">
        <v>0</v>
      </c>
      <c r="L3289" s="83">
        <v>43147</v>
      </c>
      <c r="M3289">
        <v>0</v>
      </c>
      <c r="N3289">
        <v>216831107</v>
      </c>
      <c r="O3289">
        <v>2222608</v>
      </c>
    </row>
    <row r="3290" spans="1:15" x14ac:dyDescent="0.2">
      <c r="A3290" t="s">
        <v>15160</v>
      </c>
      <c r="B3290" t="s">
        <v>3046</v>
      </c>
      <c r="C3290">
        <v>135.15</v>
      </c>
      <c r="D3290">
        <v>0</v>
      </c>
      <c r="E3290">
        <v>0</v>
      </c>
      <c r="F3290">
        <v>0</v>
      </c>
      <c r="G3290">
        <v>0</v>
      </c>
      <c r="H3290" s="45">
        <v>-2452.7399999999998</v>
      </c>
      <c r="I3290" t="s">
        <v>14349</v>
      </c>
      <c r="J3290" t="s">
        <v>182</v>
      </c>
      <c r="K3290">
        <v>0</v>
      </c>
      <c r="L3290" s="83">
        <v>43147</v>
      </c>
      <c r="M3290">
        <v>0</v>
      </c>
      <c r="N3290" t="s">
        <v>3104</v>
      </c>
      <c r="O3290" t="s">
        <v>3105</v>
      </c>
    </row>
    <row r="3291" spans="1:15" x14ac:dyDescent="0.2">
      <c r="A3291" t="s">
        <v>15161</v>
      </c>
      <c r="B3291" t="s">
        <v>3172</v>
      </c>
      <c r="C3291">
        <v>263.07</v>
      </c>
      <c r="D3291">
        <v>0</v>
      </c>
      <c r="E3291">
        <v>0</v>
      </c>
      <c r="F3291">
        <v>0</v>
      </c>
      <c r="G3291">
        <v>0</v>
      </c>
      <c r="H3291" s="45">
        <v>6174.68</v>
      </c>
      <c r="I3291" t="s">
        <v>14349</v>
      </c>
      <c r="J3291" t="s">
        <v>200</v>
      </c>
      <c r="K3291">
        <v>0</v>
      </c>
      <c r="L3291" s="83">
        <v>43147</v>
      </c>
      <c r="M3291">
        <v>0</v>
      </c>
      <c r="N3291" t="s">
        <v>3277</v>
      </c>
      <c r="O3291" t="s">
        <v>3278</v>
      </c>
    </row>
    <row r="3292" spans="1:15" x14ac:dyDescent="0.2">
      <c r="A3292" t="s">
        <v>15162</v>
      </c>
      <c r="B3292" t="s">
        <v>2323</v>
      </c>
      <c r="C3292">
        <v>43.05</v>
      </c>
      <c r="D3292">
        <v>0</v>
      </c>
      <c r="E3292">
        <v>0</v>
      </c>
      <c r="F3292">
        <v>0</v>
      </c>
      <c r="G3292">
        <v>0</v>
      </c>
      <c r="H3292" s="45">
        <v>12550.93</v>
      </c>
      <c r="I3292" t="s">
        <v>14349</v>
      </c>
      <c r="J3292" t="s">
        <v>182</v>
      </c>
      <c r="K3292">
        <v>0</v>
      </c>
      <c r="L3292" s="83">
        <v>43147</v>
      </c>
      <c r="M3292">
        <v>0</v>
      </c>
      <c r="N3292" t="s">
        <v>2347</v>
      </c>
      <c r="O3292">
        <v>2480677</v>
      </c>
    </row>
    <row r="3293" spans="1:15" x14ac:dyDescent="0.2">
      <c r="A3293" t="s">
        <v>15163</v>
      </c>
      <c r="B3293" t="s">
        <v>6742</v>
      </c>
      <c r="C3293">
        <v>17.45</v>
      </c>
      <c r="D3293">
        <v>0</v>
      </c>
      <c r="E3293">
        <v>0</v>
      </c>
      <c r="F3293">
        <v>0</v>
      </c>
      <c r="G3293">
        <v>0</v>
      </c>
      <c r="H3293" s="45">
        <v>4160.41</v>
      </c>
      <c r="I3293" t="s">
        <v>14349</v>
      </c>
      <c r="J3293" t="s">
        <v>182</v>
      </c>
      <c r="K3293">
        <v>0</v>
      </c>
      <c r="L3293" s="83">
        <v>43147</v>
      </c>
      <c r="M3293">
        <v>0</v>
      </c>
      <c r="N3293" t="s">
        <v>6779</v>
      </c>
      <c r="O3293" t="s">
        <v>6780</v>
      </c>
    </row>
    <row r="3294" spans="1:15" x14ac:dyDescent="0.2">
      <c r="A3294" t="s">
        <v>15164</v>
      </c>
      <c r="B3294" t="s">
        <v>8267</v>
      </c>
      <c r="C3294">
        <v>38</v>
      </c>
      <c r="D3294">
        <v>0</v>
      </c>
      <c r="E3294">
        <v>0</v>
      </c>
      <c r="F3294">
        <v>0</v>
      </c>
      <c r="G3294">
        <v>0</v>
      </c>
      <c r="H3294">
        <v>-836.24</v>
      </c>
      <c r="I3294" t="s">
        <v>14349</v>
      </c>
      <c r="J3294" t="s">
        <v>235</v>
      </c>
      <c r="K3294">
        <v>0</v>
      </c>
      <c r="L3294" s="83">
        <v>43147</v>
      </c>
      <c r="M3294">
        <v>0</v>
      </c>
      <c r="N3294" t="s">
        <v>177</v>
      </c>
      <c r="O3294">
        <v>2118707</v>
      </c>
    </row>
    <row r="3295" spans="1:15" x14ac:dyDescent="0.2">
      <c r="A3295" t="s">
        <v>15165</v>
      </c>
      <c r="B3295" t="s">
        <v>2578</v>
      </c>
      <c r="C3295">
        <v>49.45</v>
      </c>
      <c r="D3295">
        <v>0</v>
      </c>
      <c r="E3295">
        <v>0</v>
      </c>
      <c r="F3295">
        <v>0</v>
      </c>
      <c r="G3295">
        <v>0</v>
      </c>
      <c r="H3295" s="45">
        <v>-6988.46</v>
      </c>
      <c r="I3295" t="s">
        <v>14349</v>
      </c>
      <c r="J3295" t="s">
        <v>190</v>
      </c>
      <c r="K3295">
        <v>0</v>
      </c>
      <c r="L3295" s="83">
        <v>43147</v>
      </c>
      <c r="M3295">
        <v>0</v>
      </c>
      <c r="N3295">
        <v>353514102</v>
      </c>
      <c r="O3295">
        <v>2350383</v>
      </c>
    </row>
    <row r="3296" spans="1:15" x14ac:dyDescent="0.2">
      <c r="A3296" t="s">
        <v>15166</v>
      </c>
      <c r="B3296" t="s">
        <v>6073</v>
      </c>
      <c r="C3296">
        <v>93.34</v>
      </c>
      <c r="D3296">
        <v>0</v>
      </c>
      <c r="E3296">
        <v>0</v>
      </c>
      <c r="F3296">
        <v>0</v>
      </c>
      <c r="G3296">
        <v>0</v>
      </c>
      <c r="H3296" s="45">
        <v>-11782.11</v>
      </c>
      <c r="I3296" t="s">
        <v>14349</v>
      </c>
      <c r="J3296" t="s">
        <v>200</v>
      </c>
      <c r="K3296">
        <v>0</v>
      </c>
      <c r="L3296" s="83">
        <v>43147</v>
      </c>
      <c r="M3296">
        <v>0</v>
      </c>
      <c r="N3296">
        <v>372460105</v>
      </c>
      <c r="O3296">
        <v>2367480</v>
      </c>
    </row>
    <row r="3297" spans="1:15" x14ac:dyDescent="0.2">
      <c r="A3297" t="s">
        <v>15167</v>
      </c>
      <c r="B3297" t="s">
        <v>1997</v>
      </c>
      <c r="C3297">
        <v>79.8</v>
      </c>
      <c r="D3297">
        <v>0</v>
      </c>
      <c r="E3297">
        <v>0</v>
      </c>
      <c r="F3297">
        <v>0</v>
      </c>
      <c r="G3297">
        <v>0</v>
      </c>
      <c r="H3297">
        <v>-978.08</v>
      </c>
      <c r="I3297" t="s">
        <v>14349</v>
      </c>
      <c r="J3297" t="s">
        <v>169</v>
      </c>
      <c r="K3297">
        <v>0</v>
      </c>
      <c r="L3297" s="83">
        <v>43147</v>
      </c>
      <c r="M3297">
        <v>0</v>
      </c>
      <c r="N3297">
        <v>806407102</v>
      </c>
      <c r="O3297">
        <v>2416962</v>
      </c>
    </row>
    <row r="3298" spans="1:15" x14ac:dyDescent="0.2">
      <c r="A3298" t="s">
        <v>15168</v>
      </c>
      <c r="B3298" t="s">
        <v>15138</v>
      </c>
      <c r="C3298">
        <v>20.5</v>
      </c>
      <c r="D3298">
        <v>0</v>
      </c>
      <c r="E3298">
        <v>0</v>
      </c>
      <c r="F3298">
        <v>0</v>
      </c>
      <c r="G3298">
        <v>0</v>
      </c>
      <c r="H3298" s="45">
        <v>-5438.35</v>
      </c>
      <c r="I3298" t="s">
        <v>14349</v>
      </c>
      <c r="J3298" t="s">
        <v>200</v>
      </c>
      <c r="K3298">
        <v>0</v>
      </c>
      <c r="L3298" s="83">
        <v>43147</v>
      </c>
      <c r="M3298">
        <v>0</v>
      </c>
      <c r="N3298">
        <v>419596101</v>
      </c>
      <c r="O3298">
        <v>2414245</v>
      </c>
    </row>
    <row r="3299" spans="1:15" x14ac:dyDescent="0.2">
      <c r="A3299" t="s">
        <v>15169</v>
      </c>
      <c r="B3299" t="s">
        <v>11528</v>
      </c>
      <c r="C3299">
        <v>19.215</v>
      </c>
      <c r="D3299">
        <v>0</v>
      </c>
      <c r="E3299">
        <v>0</v>
      </c>
      <c r="F3299">
        <v>0</v>
      </c>
      <c r="G3299">
        <v>0</v>
      </c>
      <c r="H3299" s="45">
        <v>-6818.9</v>
      </c>
      <c r="I3299" t="s">
        <v>14365</v>
      </c>
      <c r="J3299" t="s">
        <v>169</v>
      </c>
      <c r="K3299">
        <v>0</v>
      </c>
      <c r="L3299" s="83">
        <v>43147</v>
      </c>
      <c r="M3299">
        <v>0</v>
      </c>
      <c r="N3299" t="s">
        <v>11566</v>
      </c>
      <c r="O3299" t="s">
        <v>11567</v>
      </c>
    </row>
    <row r="3300" spans="1:15" x14ac:dyDescent="0.2">
      <c r="A3300" t="s">
        <v>15170</v>
      </c>
      <c r="B3300" t="s">
        <v>2213</v>
      </c>
      <c r="C3300">
        <v>58.57</v>
      </c>
      <c r="D3300">
        <v>0</v>
      </c>
      <c r="E3300">
        <v>0</v>
      </c>
      <c r="F3300">
        <v>0</v>
      </c>
      <c r="G3300">
        <v>0</v>
      </c>
      <c r="H3300" s="45">
        <v>-1331.05</v>
      </c>
      <c r="I3300" t="s">
        <v>14349</v>
      </c>
      <c r="J3300" t="s">
        <v>190</v>
      </c>
      <c r="K3300">
        <v>0</v>
      </c>
      <c r="L3300" s="83">
        <v>43147</v>
      </c>
      <c r="M3300">
        <v>0</v>
      </c>
      <c r="N3300" t="s">
        <v>2264</v>
      </c>
      <c r="O3300" t="s">
        <v>2265</v>
      </c>
    </row>
    <row r="3301" spans="1:15" x14ac:dyDescent="0.2">
      <c r="A3301" t="s">
        <v>15171</v>
      </c>
      <c r="B3301" t="s">
        <v>4241</v>
      </c>
      <c r="C3301">
        <v>46.07</v>
      </c>
      <c r="D3301">
        <v>0</v>
      </c>
      <c r="E3301">
        <v>0</v>
      </c>
      <c r="F3301">
        <v>0</v>
      </c>
      <c r="G3301">
        <v>0</v>
      </c>
      <c r="H3301" s="45">
        <v>-22926.63</v>
      </c>
      <c r="I3301" t="s">
        <v>14349</v>
      </c>
      <c r="J3301" t="s">
        <v>188</v>
      </c>
      <c r="K3301">
        <v>0</v>
      </c>
      <c r="L3301" s="83">
        <v>43147</v>
      </c>
      <c r="M3301">
        <v>0</v>
      </c>
      <c r="N3301" t="s">
        <v>4291</v>
      </c>
      <c r="O3301" t="s">
        <v>4292</v>
      </c>
    </row>
    <row r="3302" spans="1:15" x14ac:dyDescent="0.2">
      <c r="A3302" t="s">
        <v>15172</v>
      </c>
      <c r="B3302" t="s">
        <v>4963</v>
      </c>
      <c r="C3302">
        <v>36</v>
      </c>
      <c r="D3302">
        <v>0</v>
      </c>
      <c r="E3302">
        <v>0</v>
      </c>
      <c r="F3302">
        <v>0</v>
      </c>
      <c r="G3302">
        <v>0</v>
      </c>
      <c r="H3302" s="45">
        <v>-28198.12</v>
      </c>
      <c r="I3302" t="s">
        <v>14349</v>
      </c>
      <c r="J3302" t="s">
        <v>190</v>
      </c>
      <c r="K3302">
        <v>0</v>
      </c>
      <c r="L3302" s="83">
        <v>43147</v>
      </c>
      <c r="M3302">
        <v>0</v>
      </c>
      <c r="N3302" t="s">
        <v>5031</v>
      </c>
      <c r="O3302" t="s">
        <v>5032</v>
      </c>
    </row>
    <row r="3303" spans="1:15" x14ac:dyDescent="0.2">
      <c r="A3303" t="s">
        <v>15173</v>
      </c>
      <c r="B3303" t="s">
        <v>10090</v>
      </c>
      <c r="C3303">
        <v>19.8</v>
      </c>
      <c r="D3303">
        <v>0</v>
      </c>
      <c r="E3303">
        <v>0</v>
      </c>
      <c r="F3303">
        <v>0</v>
      </c>
      <c r="G3303">
        <v>0</v>
      </c>
      <c r="H3303" s="45">
        <v>19711.96</v>
      </c>
      <c r="I3303" t="s">
        <v>14349</v>
      </c>
      <c r="J3303" t="s">
        <v>190</v>
      </c>
      <c r="K3303">
        <v>0</v>
      </c>
      <c r="L3303" s="83">
        <v>43147</v>
      </c>
      <c r="M3303">
        <v>0</v>
      </c>
      <c r="N3303" t="s">
        <v>10137</v>
      </c>
      <c r="O3303" t="s">
        <v>10138</v>
      </c>
    </row>
    <row r="3304" spans="1:15" x14ac:dyDescent="0.2">
      <c r="A3304" t="s">
        <v>15174</v>
      </c>
      <c r="B3304" t="s">
        <v>2393</v>
      </c>
      <c r="C3304">
        <v>32.380000000000003</v>
      </c>
      <c r="D3304">
        <v>0</v>
      </c>
      <c r="E3304">
        <v>0</v>
      </c>
      <c r="F3304">
        <v>0</v>
      </c>
      <c r="G3304">
        <v>0</v>
      </c>
      <c r="H3304" s="45">
        <v>-8735.75</v>
      </c>
      <c r="I3304" t="s">
        <v>14349</v>
      </c>
      <c r="J3304" t="s">
        <v>182</v>
      </c>
      <c r="K3304">
        <v>0</v>
      </c>
      <c r="L3304" s="83">
        <v>43147</v>
      </c>
      <c r="M3304">
        <v>0</v>
      </c>
      <c r="N3304">
        <v>655044105</v>
      </c>
      <c r="O3304">
        <v>2640761</v>
      </c>
    </row>
    <row r="3305" spans="1:15" x14ac:dyDescent="0.2">
      <c r="A3305" t="s">
        <v>15175</v>
      </c>
      <c r="B3305" t="s">
        <v>6369</v>
      </c>
      <c r="C3305">
        <v>24.01</v>
      </c>
      <c r="D3305">
        <v>0</v>
      </c>
      <c r="E3305">
        <v>0</v>
      </c>
      <c r="F3305">
        <v>0</v>
      </c>
      <c r="G3305">
        <v>0</v>
      </c>
      <c r="H3305" s="45">
        <v>5835.93</v>
      </c>
      <c r="I3305" t="s">
        <v>14349</v>
      </c>
      <c r="J3305" t="s">
        <v>190</v>
      </c>
      <c r="K3305">
        <v>0</v>
      </c>
      <c r="L3305" s="83">
        <v>43147</v>
      </c>
      <c r="M3305">
        <v>0</v>
      </c>
      <c r="N3305" t="s">
        <v>6456</v>
      </c>
      <c r="O3305">
        <v>2564797</v>
      </c>
    </row>
    <row r="3306" spans="1:15" x14ac:dyDescent="0.2">
      <c r="A3306" t="s">
        <v>15176</v>
      </c>
      <c r="B3306" t="s">
        <v>3059</v>
      </c>
      <c r="C3306">
        <v>27.5</v>
      </c>
      <c r="D3306">
        <v>0</v>
      </c>
      <c r="E3306">
        <v>0</v>
      </c>
      <c r="F3306">
        <v>0</v>
      </c>
      <c r="G3306">
        <v>0</v>
      </c>
      <c r="H3306" s="45">
        <v>16217.22</v>
      </c>
      <c r="I3306" t="s">
        <v>14349</v>
      </c>
      <c r="J3306" t="s">
        <v>182</v>
      </c>
      <c r="K3306">
        <v>0</v>
      </c>
      <c r="L3306" s="83">
        <v>43147</v>
      </c>
      <c r="M3306">
        <v>0</v>
      </c>
      <c r="N3306">
        <v>651290108</v>
      </c>
      <c r="O3306">
        <v>2635079</v>
      </c>
    </row>
    <row r="3307" spans="1:15" x14ac:dyDescent="0.2">
      <c r="A3307" t="s">
        <v>15177</v>
      </c>
      <c r="B3307" t="s">
        <v>12327</v>
      </c>
      <c r="C3307">
        <v>97.62</v>
      </c>
      <c r="D3307">
        <v>0</v>
      </c>
      <c r="E3307">
        <v>0</v>
      </c>
      <c r="F3307">
        <v>0</v>
      </c>
      <c r="G3307">
        <v>0</v>
      </c>
      <c r="H3307" s="45">
        <v>9495.2900000000009</v>
      </c>
      <c r="I3307" t="s">
        <v>14349</v>
      </c>
      <c r="J3307" t="s">
        <v>188</v>
      </c>
      <c r="K3307">
        <v>0</v>
      </c>
      <c r="L3307" s="83">
        <v>43147</v>
      </c>
      <c r="M3307">
        <v>0</v>
      </c>
      <c r="N3307" t="s">
        <v>12387</v>
      </c>
      <c r="O3307" t="s">
        <v>12388</v>
      </c>
    </row>
    <row r="3308" spans="1:15" x14ac:dyDescent="0.2">
      <c r="A3308" t="s">
        <v>15178</v>
      </c>
      <c r="B3308" t="s">
        <v>1780</v>
      </c>
      <c r="C3308">
        <v>70.83</v>
      </c>
      <c r="D3308">
        <v>0</v>
      </c>
      <c r="E3308">
        <v>0</v>
      </c>
      <c r="F3308">
        <v>0</v>
      </c>
      <c r="G3308">
        <v>0</v>
      </c>
      <c r="H3308" s="45">
        <v>-2485.2199999999998</v>
      </c>
      <c r="I3308" t="s">
        <v>14365</v>
      </c>
      <c r="J3308" t="s">
        <v>235</v>
      </c>
      <c r="K3308">
        <v>0</v>
      </c>
      <c r="L3308" s="83">
        <v>43147</v>
      </c>
      <c r="M3308">
        <v>0</v>
      </c>
      <c r="N3308" t="s">
        <v>1928</v>
      </c>
      <c r="O3308">
        <v>2616870</v>
      </c>
    </row>
    <row r="3309" spans="1:15" x14ac:dyDescent="0.2">
      <c r="A3309" t="s">
        <v>15179</v>
      </c>
      <c r="B3309" t="s">
        <v>11484</v>
      </c>
      <c r="C3309">
        <v>17.364999999999998</v>
      </c>
      <c r="D3309">
        <v>0</v>
      </c>
      <c r="E3309">
        <v>0</v>
      </c>
      <c r="F3309">
        <v>0</v>
      </c>
      <c r="G3309">
        <v>0</v>
      </c>
      <c r="H3309" s="45">
        <v>-10848.38</v>
      </c>
      <c r="I3309" t="s">
        <v>14349</v>
      </c>
      <c r="J3309" t="s">
        <v>188</v>
      </c>
      <c r="K3309">
        <v>0</v>
      </c>
      <c r="L3309" s="83">
        <v>43147</v>
      </c>
      <c r="M3309">
        <v>0</v>
      </c>
      <c r="N3309">
        <v>697900108</v>
      </c>
      <c r="O3309">
        <v>2703396</v>
      </c>
    </row>
    <row r="3310" spans="1:15" x14ac:dyDescent="0.2">
      <c r="A3310" t="s">
        <v>15180</v>
      </c>
      <c r="B3310" t="s">
        <v>15137</v>
      </c>
      <c r="C3310">
        <v>23.55</v>
      </c>
      <c r="D3310">
        <v>0</v>
      </c>
      <c r="E3310">
        <v>0</v>
      </c>
      <c r="F3310">
        <v>0</v>
      </c>
      <c r="G3310">
        <v>0</v>
      </c>
      <c r="H3310" s="45">
        <v>14136.11</v>
      </c>
      <c r="I3310" t="s">
        <v>14349</v>
      </c>
      <c r="J3310" t="s">
        <v>190</v>
      </c>
      <c r="K3310">
        <v>0</v>
      </c>
      <c r="L3310" s="83">
        <v>43147</v>
      </c>
      <c r="M3310">
        <v>0</v>
      </c>
      <c r="N3310" t="s">
        <v>15181</v>
      </c>
      <c r="O3310" t="s">
        <v>15182</v>
      </c>
    </row>
    <row r="3311" spans="1:15" x14ac:dyDescent="0.2">
      <c r="A3311" t="s">
        <v>15183</v>
      </c>
      <c r="B3311" t="s">
        <v>9455</v>
      </c>
      <c r="C3311">
        <v>20.309999999999999</v>
      </c>
      <c r="D3311">
        <v>0</v>
      </c>
      <c r="E3311">
        <v>0</v>
      </c>
      <c r="F3311">
        <v>0</v>
      </c>
      <c r="G3311">
        <v>0</v>
      </c>
      <c r="H3311" s="45">
        <v>-21801.3</v>
      </c>
      <c r="I3311" t="s">
        <v>14349</v>
      </c>
      <c r="J3311" t="s">
        <v>188</v>
      </c>
      <c r="K3311">
        <v>0</v>
      </c>
      <c r="L3311" s="83">
        <v>43147</v>
      </c>
      <c r="M3311">
        <v>0</v>
      </c>
      <c r="N3311" t="s">
        <v>9482</v>
      </c>
      <c r="O3311" t="s">
        <v>9483</v>
      </c>
    </row>
    <row r="3312" spans="1:15" x14ac:dyDescent="0.2">
      <c r="A3312" t="s">
        <v>15184</v>
      </c>
      <c r="B3312" t="s">
        <v>12887</v>
      </c>
      <c r="C3312">
        <v>83.86</v>
      </c>
      <c r="D3312">
        <v>0</v>
      </c>
      <c r="E3312">
        <v>0</v>
      </c>
      <c r="F3312">
        <v>0</v>
      </c>
      <c r="G3312">
        <v>0</v>
      </c>
      <c r="H3312" s="45">
        <v>7059.3</v>
      </c>
      <c r="I3312" t="s">
        <v>14349</v>
      </c>
      <c r="J3312" t="s">
        <v>190</v>
      </c>
      <c r="K3312">
        <v>0</v>
      </c>
      <c r="L3312" s="83">
        <v>43147</v>
      </c>
      <c r="M3312">
        <v>0</v>
      </c>
      <c r="N3312" t="s">
        <v>12896</v>
      </c>
      <c r="O3312" t="s">
        <v>12897</v>
      </c>
    </row>
    <row r="3313" spans="1:15" x14ac:dyDescent="0.2">
      <c r="A3313" t="s">
        <v>15185</v>
      </c>
      <c r="B3313" t="s">
        <v>3522</v>
      </c>
      <c r="C3313">
        <v>80.650000000000006</v>
      </c>
      <c r="D3313">
        <v>0</v>
      </c>
      <c r="E3313">
        <v>0</v>
      </c>
      <c r="F3313">
        <v>0</v>
      </c>
      <c r="G3313">
        <v>0</v>
      </c>
      <c r="H3313" s="45">
        <v>-1052.96</v>
      </c>
      <c r="I3313" t="s">
        <v>14349</v>
      </c>
      <c r="J3313" t="s">
        <v>188</v>
      </c>
      <c r="K3313">
        <v>0</v>
      </c>
      <c r="L3313" s="83">
        <v>43147</v>
      </c>
      <c r="M3313">
        <v>0</v>
      </c>
      <c r="N3313" t="s">
        <v>177</v>
      </c>
      <c r="O3313" t="s">
        <v>3544</v>
      </c>
    </row>
    <row r="3314" spans="1:15" x14ac:dyDescent="0.2">
      <c r="A3314" t="s">
        <v>15186</v>
      </c>
      <c r="B3314" t="s">
        <v>4936</v>
      </c>
      <c r="C3314">
        <v>56.66</v>
      </c>
      <c r="D3314">
        <v>0</v>
      </c>
      <c r="E3314">
        <v>0</v>
      </c>
      <c r="F3314">
        <v>0</v>
      </c>
      <c r="G3314">
        <v>0</v>
      </c>
      <c r="H3314" s="45">
        <v>-8976.49</v>
      </c>
      <c r="I3314" t="s">
        <v>14349</v>
      </c>
      <c r="J3314" t="s">
        <v>200</v>
      </c>
      <c r="K3314">
        <v>0</v>
      </c>
      <c r="L3314" s="83">
        <v>43147</v>
      </c>
      <c r="M3314">
        <v>0</v>
      </c>
      <c r="N3314">
        <v>882681109</v>
      </c>
      <c r="O3314" t="s">
        <v>5084</v>
      </c>
    </row>
    <row r="3315" spans="1:15" x14ac:dyDescent="0.2">
      <c r="A3315" t="s">
        <v>15187</v>
      </c>
      <c r="B3315" t="s">
        <v>15139</v>
      </c>
      <c r="C3315">
        <v>34.270000000000003</v>
      </c>
      <c r="D3315">
        <v>0</v>
      </c>
      <c r="E3315">
        <v>0</v>
      </c>
      <c r="F3315">
        <v>0</v>
      </c>
      <c r="G3315">
        <v>0</v>
      </c>
      <c r="H3315" s="45">
        <v>-1393.19</v>
      </c>
      <c r="I3315" t="s">
        <v>14365</v>
      </c>
      <c r="J3315" t="s">
        <v>235</v>
      </c>
      <c r="K3315">
        <v>0</v>
      </c>
      <c r="L3315" s="83">
        <v>43147</v>
      </c>
      <c r="M3315">
        <v>0</v>
      </c>
      <c r="N3315">
        <v>912008109</v>
      </c>
      <c r="O3315" t="s">
        <v>15188</v>
      </c>
    </row>
    <row r="3316" spans="1:15" x14ac:dyDescent="0.2">
      <c r="A3316" t="s">
        <v>15189</v>
      </c>
      <c r="B3316" t="s">
        <v>2678</v>
      </c>
      <c r="C3316">
        <v>31.1</v>
      </c>
      <c r="D3316">
        <v>0</v>
      </c>
      <c r="E3316">
        <v>0</v>
      </c>
      <c r="F3316">
        <v>0</v>
      </c>
      <c r="G3316">
        <v>0</v>
      </c>
      <c r="H3316" s="45">
        <v>4418.78</v>
      </c>
      <c r="I3316" t="s">
        <v>14349</v>
      </c>
      <c r="J3316" t="s">
        <v>186</v>
      </c>
      <c r="K3316">
        <v>0</v>
      </c>
      <c r="L3316" s="83">
        <v>43147</v>
      </c>
      <c r="M3316">
        <v>0</v>
      </c>
      <c r="N3316" t="s">
        <v>2804</v>
      </c>
      <c r="O3316">
        <v>2912374</v>
      </c>
    </row>
    <row r="3317" spans="1:15" x14ac:dyDescent="0.2">
      <c r="A3317" t="s">
        <v>15190</v>
      </c>
      <c r="B3317" t="s">
        <v>2484</v>
      </c>
      <c r="C3317">
        <v>113.22</v>
      </c>
      <c r="D3317">
        <v>0</v>
      </c>
      <c r="E3317">
        <v>0</v>
      </c>
      <c r="F3317">
        <v>0</v>
      </c>
      <c r="G3317">
        <v>0</v>
      </c>
      <c r="H3317" s="45">
        <v>-15548.23</v>
      </c>
      <c r="I3317" t="s">
        <v>14349</v>
      </c>
      <c r="J3317" t="s">
        <v>190</v>
      </c>
      <c r="K3317">
        <v>0</v>
      </c>
      <c r="L3317" s="83">
        <v>43147</v>
      </c>
      <c r="M3317">
        <v>0</v>
      </c>
      <c r="N3317">
        <v>929740108</v>
      </c>
      <c r="O3317">
        <v>2955733</v>
      </c>
    </row>
    <row r="3318" spans="1:15" x14ac:dyDescent="0.2">
      <c r="A3318" t="s">
        <v>15191</v>
      </c>
      <c r="B3318" t="s">
        <v>10549</v>
      </c>
      <c r="C3318">
        <v>13.59</v>
      </c>
      <c r="D3318">
        <v>0</v>
      </c>
      <c r="E3318">
        <v>0</v>
      </c>
      <c r="F3318">
        <v>0</v>
      </c>
      <c r="G3318">
        <v>0</v>
      </c>
      <c r="H3318" s="45">
        <v>-1994.45</v>
      </c>
      <c r="I3318" t="s">
        <v>14365</v>
      </c>
      <c r="J3318" t="s">
        <v>190</v>
      </c>
      <c r="K3318">
        <v>0</v>
      </c>
      <c r="L3318" s="83">
        <v>43147</v>
      </c>
      <c r="M3318">
        <v>0</v>
      </c>
      <c r="N3318" t="s">
        <v>10560</v>
      </c>
      <c r="O3318" t="s">
        <v>10561</v>
      </c>
    </row>
    <row r="3319" spans="1:15" x14ac:dyDescent="0.2">
      <c r="A3319" t="s">
        <v>15192</v>
      </c>
      <c r="B3319" t="s">
        <v>2478</v>
      </c>
      <c r="C3319">
        <v>51.7</v>
      </c>
      <c r="D3319">
        <v>0</v>
      </c>
      <c r="E3319">
        <v>0</v>
      </c>
      <c r="F3319">
        <v>0</v>
      </c>
      <c r="G3319">
        <v>0</v>
      </c>
      <c r="H3319" s="45">
        <v>12302.34</v>
      </c>
      <c r="I3319" t="s">
        <v>14349</v>
      </c>
      <c r="J3319" t="s">
        <v>190</v>
      </c>
      <c r="K3319">
        <v>0</v>
      </c>
      <c r="L3319" s="83">
        <v>43147</v>
      </c>
      <c r="M3319">
        <v>0</v>
      </c>
      <c r="N3319">
        <v>292562105</v>
      </c>
      <c r="O3319">
        <v>2273446</v>
      </c>
    </row>
    <row r="3320" spans="1:15" x14ac:dyDescent="0.2">
      <c r="A3320" t="s">
        <v>15193</v>
      </c>
      <c r="B3320" t="s">
        <v>7208</v>
      </c>
      <c r="C3320">
        <v>26.88</v>
      </c>
      <c r="D3320">
        <v>0</v>
      </c>
      <c r="E3320">
        <v>0</v>
      </c>
      <c r="F3320">
        <v>0</v>
      </c>
      <c r="G3320">
        <v>0</v>
      </c>
      <c r="H3320" s="45">
        <v>-3278.39</v>
      </c>
      <c r="I3320" t="s">
        <v>14349</v>
      </c>
      <c r="J3320" t="s">
        <v>200</v>
      </c>
      <c r="K3320">
        <v>0</v>
      </c>
      <c r="L3320" s="83">
        <v>43147</v>
      </c>
      <c r="M3320">
        <v>0</v>
      </c>
      <c r="N3320">
        <v>552074700</v>
      </c>
      <c r="O3320" t="s">
        <v>7240</v>
      </c>
    </row>
    <row r="3321" spans="1:15" x14ac:dyDescent="0.2">
      <c r="A3321" t="s">
        <v>15099</v>
      </c>
      <c r="B3321" t="s">
        <v>15099</v>
      </c>
      <c r="C3321">
        <v>1</v>
      </c>
      <c r="D3321">
        <v>0</v>
      </c>
      <c r="E3321">
        <v>0</v>
      </c>
      <c r="F3321">
        <v>0</v>
      </c>
      <c r="G3321">
        <v>0</v>
      </c>
      <c r="H3321" s="45">
        <v>35186.400000000001</v>
      </c>
      <c r="I3321" t="s">
        <v>7560</v>
      </c>
      <c r="J3321" t="s">
        <v>713</v>
      </c>
      <c r="K3321">
        <v>0</v>
      </c>
      <c r="L3321" s="83">
        <v>43146</v>
      </c>
      <c r="M3321">
        <v>0</v>
      </c>
    </row>
    <row r="3322" spans="1:15" x14ac:dyDescent="0.2">
      <c r="A3322" t="s">
        <v>15100</v>
      </c>
      <c r="B3322" t="s">
        <v>15100</v>
      </c>
      <c r="C3322">
        <v>10</v>
      </c>
      <c r="D3322">
        <v>0</v>
      </c>
      <c r="E3322">
        <v>0</v>
      </c>
      <c r="F3322">
        <v>0</v>
      </c>
      <c r="G3322">
        <v>0</v>
      </c>
      <c r="H3322" s="45">
        <v>-36110.25</v>
      </c>
      <c r="I3322" t="s">
        <v>210</v>
      </c>
      <c r="J3322" t="s">
        <v>164</v>
      </c>
      <c r="K3322">
        <v>0</v>
      </c>
      <c r="L3322" s="83">
        <v>43146</v>
      </c>
      <c r="M3322">
        <v>0</v>
      </c>
    </row>
    <row r="3323" spans="1:15" x14ac:dyDescent="0.2">
      <c r="A3323" t="s">
        <v>15101</v>
      </c>
      <c r="B3323" t="s">
        <v>1548</v>
      </c>
      <c r="C3323">
        <v>108.44</v>
      </c>
      <c r="D3323">
        <v>0</v>
      </c>
      <c r="E3323">
        <v>0</v>
      </c>
      <c r="F3323">
        <v>0</v>
      </c>
      <c r="G3323">
        <v>0</v>
      </c>
      <c r="H3323">
        <v>-422.27</v>
      </c>
      <c r="I3323" t="s">
        <v>14365</v>
      </c>
      <c r="J3323" t="s">
        <v>200</v>
      </c>
      <c r="K3323">
        <v>0</v>
      </c>
      <c r="L3323" s="83">
        <v>43146</v>
      </c>
      <c r="M3323">
        <v>0</v>
      </c>
      <c r="N3323" t="s">
        <v>1657</v>
      </c>
      <c r="O3323" t="s">
        <v>1658</v>
      </c>
    </row>
    <row r="3324" spans="1:15" x14ac:dyDescent="0.2">
      <c r="A3324" t="s">
        <v>15102</v>
      </c>
      <c r="B3324" t="s">
        <v>8494</v>
      </c>
      <c r="C3324">
        <v>54.825000000000003</v>
      </c>
      <c r="D3324">
        <v>0</v>
      </c>
      <c r="E3324">
        <v>0</v>
      </c>
      <c r="F3324">
        <v>0</v>
      </c>
      <c r="G3324">
        <v>0</v>
      </c>
      <c r="H3324" s="45">
        <v>-8894.06</v>
      </c>
      <c r="I3324" t="s">
        <v>14365</v>
      </c>
      <c r="J3324" t="s">
        <v>164</v>
      </c>
      <c r="K3324">
        <v>0</v>
      </c>
      <c r="L3324" s="83">
        <v>43146</v>
      </c>
      <c r="M3324">
        <v>0</v>
      </c>
      <c r="N3324">
        <v>898697206</v>
      </c>
      <c r="O3324" t="s">
        <v>8609</v>
      </c>
    </row>
    <row r="3325" spans="1:15" x14ac:dyDescent="0.2">
      <c r="A3325" t="s">
        <v>15103</v>
      </c>
      <c r="B3325" t="s">
        <v>1561</v>
      </c>
      <c r="C3325">
        <v>23.28</v>
      </c>
      <c r="D3325">
        <v>0</v>
      </c>
      <c r="E3325">
        <v>0</v>
      </c>
      <c r="F3325">
        <v>0</v>
      </c>
      <c r="G3325">
        <v>0</v>
      </c>
      <c r="H3325" s="45">
        <v>9000.36</v>
      </c>
      <c r="I3325" t="s">
        <v>14365</v>
      </c>
      <c r="J3325" t="s">
        <v>164</v>
      </c>
      <c r="K3325">
        <v>0</v>
      </c>
      <c r="L3325" s="83">
        <v>43146</v>
      </c>
      <c r="M3325">
        <v>0</v>
      </c>
      <c r="N3325" t="s">
        <v>1639</v>
      </c>
      <c r="O3325" t="s">
        <v>1640</v>
      </c>
    </row>
    <row r="3326" spans="1:15" x14ac:dyDescent="0.2">
      <c r="A3326" t="s">
        <v>15104</v>
      </c>
      <c r="B3326" t="s">
        <v>4520</v>
      </c>
      <c r="C3326">
        <v>17.64</v>
      </c>
      <c r="D3326">
        <v>0</v>
      </c>
      <c r="E3326">
        <v>0</v>
      </c>
      <c r="F3326">
        <v>0</v>
      </c>
      <c r="G3326">
        <v>0</v>
      </c>
      <c r="H3326" s="45">
        <v>-4690.9399999999996</v>
      </c>
      <c r="I3326" t="s">
        <v>14365</v>
      </c>
      <c r="J3326" t="s">
        <v>235</v>
      </c>
      <c r="K3326">
        <v>0</v>
      </c>
      <c r="L3326" s="83">
        <v>43146</v>
      </c>
      <c r="M3326">
        <v>0</v>
      </c>
      <c r="N3326" t="s">
        <v>4610</v>
      </c>
      <c r="O3326" t="s">
        <v>4611</v>
      </c>
    </row>
    <row r="3327" spans="1:15" x14ac:dyDescent="0.2">
      <c r="A3327" t="s">
        <v>15105</v>
      </c>
      <c r="B3327" t="s">
        <v>2397</v>
      </c>
      <c r="C3327">
        <v>34.9</v>
      </c>
      <c r="D3327">
        <v>0</v>
      </c>
      <c r="E3327">
        <v>0</v>
      </c>
      <c r="F3327">
        <v>0</v>
      </c>
      <c r="G3327">
        <v>0</v>
      </c>
      <c r="H3327">
        <v>-570.99</v>
      </c>
      <c r="I3327" t="s">
        <v>14365</v>
      </c>
      <c r="J3327" t="s">
        <v>182</v>
      </c>
      <c r="K3327">
        <v>0</v>
      </c>
      <c r="L3327" s="83">
        <v>43146</v>
      </c>
      <c r="M3327">
        <v>0</v>
      </c>
      <c r="N3327">
        <v>678026105</v>
      </c>
      <c r="O3327">
        <v>2724472</v>
      </c>
    </row>
    <row r="3328" spans="1:15" x14ac:dyDescent="0.2">
      <c r="A3328" t="s">
        <v>15106</v>
      </c>
      <c r="B3328" t="s">
        <v>9940</v>
      </c>
      <c r="C3328">
        <v>88.125</v>
      </c>
      <c r="D3328">
        <v>0</v>
      </c>
      <c r="E3328">
        <v>0</v>
      </c>
      <c r="F3328">
        <v>0</v>
      </c>
      <c r="G3328">
        <v>0</v>
      </c>
      <c r="H3328" s="45">
        <v>-2240.38</v>
      </c>
      <c r="I3328" t="s">
        <v>14365</v>
      </c>
      <c r="J3328" t="s">
        <v>188</v>
      </c>
      <c r="K3328">
        <v>0</v>
      </c>
      <c r="L3328" s="83">
        <v>43146</v>
      </c>
      <c r="M3328">
        <v>0</v>
      </c>
      <c r="N3328">
        <v>640079109</v>
      </c>
      <c r="O3328" t="s">
        <v>9964</v>
      </c>
    </row>
    <row r="3329" spans="1:15" x14ac:dyDescent="0.2">
      <c r="A3329" t="s">
        <v>15107</v>
      </c>
      <c r="B3329" t="s">
        <v>1990</v>
      </c>
      <c r="C3329">
        <v>22.93</v>
      </c>
      <c r="D3329">
        <v>0</v>
      </c>
      <c r="E3329">
        <v>0</v>
      </c>
      <c r="F3329">
        <v>0</v>
      </c>
      <c r="G3329">
        <v>0</v>
      </c>
      <c r="H3329">
        <v>-794.66</v>
      </c>
      <c r="I3329" t="s">
        <v>14365</v>
      </c>
      <c r="J3329" t="s">
        <v>200</v>
      </c>
      <c r="K3329">
        <v>0</v>
      </c>
      <c r="L3329" s="83">
        <v>43146</v>
      </c>
      <c r="M3329">
        <v>0</v>
      </c>
      <c r="N3329">
        <v>460690100</v>
      </c>
      <c r="O3329">
        <v>2466321</v>
      </c>
    </row>
    <row r="3330" spans="1:15" x14ac:dyDescent="0.2">
      <c r="A3330" t="s">
        <v>15108</v>
      </c>
      <c r="B3330" t="s">
        <v>4330</v>
      </c>
      <c r="C3330">
        <v>48.82</v>
      </c>
      <c r="D3330">
        <v>0</v>
      </c>
      <c r="E3330">
        <v>0</v>
      </c>
      <c r="F3330">
        <v>0</v>
      </c>
      <c r="G3330">
        <v>0</v>
      </c>
      <c r="H3330" s="45">
        <v>1126.32</v>
      </c>
      <c r="I3330" t="s">
        <v>14365</v>
      </c>
      <c r="J3330" t="s">
        <v>164</v>
      </c>
      <c r="K3330">
        <v>0</v>
      </c>
      <c r="L3330" s="83">
        <v>43146</v>
      </c>
      <c r="M3330">
        <v>0</v>
      </c>
      <c r="N3330">
        <v>302445101</v>
      </c>
      <c r="O3330">
        <v>2344717</v>
      </c>
    </row>
    <row r="3331" spans="1:15" x14ac:dyDescent="0.2">
      <c r="A3331" t="s">
        <v>15109</v>
      </c>
      <c r="B3331" t="s">
        <v>1659</v>
      </c>
      <c r="C3331">
        <v>20.975000000000001</v>
      </c>
      <c r="D3331">
        <v>0</v>
      </c>
      <c r="E3331">
        <v>0</v>
      </c>
      <c r="F3331">
        <v>0</v>
      </c>
      <c r="G3331">
        <v>0</v>
      </c>
      <c r="H3331" s="45">
        <v>-5089.47</v>
      </c>
      <c r="I3331" t="s">
        <v>14365</v>
      </c>
      <c r="J3331" t="s">
        <v>448</v>
      </c>
      <c r="K3331">
        <v>0</v>
      </c>
      <c r="L3331" s="83">
        <v>43146</v>
      </c>
      <c r="M3331">
        <v>0</v>
      </c>
      <c r="N3331">
        <v>156700106</v>
      </c>
      <c r="O3331">
        <v>2185046</v>
      </c>
    </row>
    <row r="3332" spans="1:15" x14ac:dyDescent="0.2">
      <c r="A3332" t="s">
        <v>15110</v>
      </c>
      <c r="B3332" t="s">
        <v>1996</v>
      </c>
      <c r="C3332">
        <v>44.06</v>
      </c>
      <c r="D3332">
        <v>0</v>
      </c>
      <c r="E3332">
        <v>0</v>
      </c>
      <c r="F3332">
        <v>0</v>
      </c>
      <c r="G3332">
        <v>0</v>
      </c>
      <c r="H3332" s="45">
        <v>-1034.6400000000001</v>
      </c>
      <c r="I3332" t="s">
        <v>14365</v>
      </c>
      <c r="J3332" t="s">
        <v>164</v>
      </c>
      <c r="K3332">
        <v>0</v>
      </c>
      <c r="L3332" s="83">
        <v>43146</v>
      </c>
      <c r="M3332">
        <v>0</v>
      </c>
      <c r="N3332" t="s">
        <v>2032</v>
      </c>
      <c r="O3332">
        <v>2198163</v>
      </c>
    </row>
    <row r="3333" spans="1:15" x14ac:dyDescent="0.2">
      <c r="A3333" t="s">
        <v>15111</v>
      </c>
      <c r="B3333" t="s">
        <v>14993</v>
      </c>
      <c r="C3333">
        <v>23.504999999999999</v>
      </c>
      <c r="D3333">
        <v>0</v>
      </c>
      <c r="E3333">
        <v>0</v>
      </c>
      <c r="F3333">
        <v>0</v>
      </c>
      <c r="G3333">
        <v>0</v>
      </c>
      <c r="H3333" s="45">
        <v>2875.12</v>
      </c>
      <c r="I3333" t="s">
        <v>14365</v>
      </c>
      <c r="J3333" t="s">
        <v>190</v>
      </c>
      <c r="K3333">
        <v>0</v>
      </c>
      <c r="L3333" s="83">
        <v>43146</v>
      </c>
      <c r="M3333">
        <v>0</v>
      </c>
      <c r="N3333" t="s">
        <v>15007</v>
      </c>
      <c r="O3333" t="s">
        <v>15008</v>
      </c>
    </row>
    <row r="3334" spans="1:15" x14ac:dyDescent="0.2">
      <c r="A3334" t="s">
        <v>15112</v>
      </c>
      <c r="B3334" t="s">
        <v>1804</v>
      </c>
      <c r="C3334">
        <v>69.36</v>
      </c>
      <c r="D3334">
        <v>0</v>
      </c>
      <c r="E3334">
        <v>0</v>
      </c>
      <c r="F3334">
        <v>0</v>
      </c>
      <c r="G3334">
        <v>0</v>
      </c>
      <c r="H3334">
        <v>17.829999999999998</v>
      </c>
      <c r="I3334" t="s">
        <v>14365</v>
      </c>
      <c r="J3334" t="s">
        <v>235</v>
      </c>
      <c r="K3334">
        <v>0</v>
      </c>
      <c r="L3334" s="83">
        <v>43146</v>
      </c>
      <c r="M3334">
        <v>0</v>
      </c>
      <c r="N3334" t="s">
        <v>177</v>
      </c>
      <c r="O3334">
        <v>2788713</v>
      </c>
    </row>
    <row r="3335" spans="1:15" x14ac:dyDescent="0.2">
      <c r="A3335" t="s">
        <v>15113</v>
      </c>
      <c r="B3335" t="s">
        <v>2228</v>
      </c>
      <c r="C3335">
        <v>24.68</v>
      </c>
      <c r="D3335">
        <v>0</v>
      </c>
      <c r="E3335">
        <v>0</v>
      </c>
      <c r="F3335">
        <v>0</v>
      </c>
      <c r="G3335">
        <v>0</v>
      </c>
      <c r="H3335" s="45">
        <v>-3372.33</v>
      </c>
      <c r="I3335" t="s">
        <v>14365</v>
      </c>
      <c r="J3335" t="s">
        <v>164</v>
      </c>
      <c r="K3335">
        <v>0</v>
      </c>
      <c r="L3335" s="83">
        <v>43146</v>
      </c>
      <c r="M3335">
        <v>0</v>
      </c>
      <c r="N3335" t="s">
        <v>177</v>
      </c>
      <c r="O3335" t="s">
        <v>2249</v>
      </c>
    </row>
    <row r="3336" spans="1:15" x14ac:dyDescent="0.2">
      <c r="A3336" t="s">
        <v>15114</v>
      </c>
      <c r="B3336" t="s">
        <v>2309</v>
      </c>
      <c r="C3336">
        <v>47.43</v>
      </c>
      <c r="D3336">
        <v>0</v>
      </c>
      <c r="E3336">
        <v>0</v>
      </c>
      <c r="F3336">
        <v>0</v>
      </c>
      <c r="G3336">
        <v>0</v>
      </c>
      <c r="H3336" s="45">
        <v>-11028.65</v>
      </c>
      <c r="I3336" t="s">
        <v>14365</v>
      </c>
      <c r="J3336" t="s">
        <v>164</v>
      </c>
      <c r="K3336">
        <v>0</v>
      </c>
      <c r="L3336" s="83">
        <v>43146</v>
      </c>
      <c r="M3336">
        <v>0</v>
      </c>
      <c r="N3336">
        <v>38222105</v>
      </c>
      <c r="O3336">
        <v>2046552</v>
      </c>
    </row>
    <row r="3337" spans="1:15" x14ac:dyDescent="0.2">
      <c r="A3337" t="s">
        <v>15115</v>
      </c>
      <c r="B3337" t="s">
        <v>2081</v>
      </c>
      <c r="C3337">
        <v>64.73</v>
      </c>
      <c r="D3337">
        <v>0</v>
      </c>
      <c r="E3337">
        <v>0</v>
      </c>
      <c r="F3337">
        <v>0</v>
      </c>
      <c r="G3337">
        <v>0</v>
      </c>
      <c r="H3337" s="45">
        <v>2174.79</v>
      </c>
      <c r="I3337" t="s">
        <v>14365</v>
      </c>
      <c r="J3337" t="s">
        <v>169</v>
      </c>
      <c r="K3337">
        <v>0</v>
      </c>
      <c r="L3337" s="83">
        <v>43146</v>
      </c>
      <c r="M3337">
        <v>0</v>
      </c>
      <c r="N3337" t="s">
        <v>2137</v>
      </c>
      <c r="O3337">
        <v>2520153</v>
      </c>
    </row>
    <row r="3338" spans="1:15" x14ac:dyDescent="0.2">
      <c r="A3338" t="s">
        <v>15116</v>
      </c>
      <c r="B3338" t="s">
        <v>3151</v>
      </c>
      <c r="C3338">
        <v>43.98</v>
      </c>
      <c r="D3338">
        <v>0</v>
      </c>
      <c r="E3338">
        <v>0</v>
      </c>
      <c r="F3338">
        <v>0</v>
      </c>
      <c r="G3338">
        <v>0</v>
      </c>
      <c r="H3338" s="45">
        <v>-3660.93</v>
      </c>
      <c r="I3338" t="s">
        <v>14365</v>
      </c>
      <c r="J3338" t="s">
        <v>169</v>
      </c>
      <c r="K3338">
        <v>0</v>
      </c>
      <c r="L3338" s="83">
        <v>43146</v>
      </c>
      <c r="M3338">
        <v>0</v>
      </c>
      <c r="N3338" t="s">
        <v>177</v>
      </c>
      <c r="O3338" t="s">
        <v>3245</v>
      </c>
    </row>
    <row r="3339" spans="1:15" x14ac:dyDescent="0.2">
      <c r="A3339" t="s">
        <v>15117</v>
      </c>
      <c r="B3339" t="s">
        <v>2390</v>
      </c>
      <c r="C3339">
        <v>66.5</v>
      </c>
      <c r="D3339">
        <v>0</v>
      </c>
      <c r="E3339">
        <v>0</v>
      </c>
      <c r="F3339">
        <v>0</v>
      </c>
      <c r="G3339">
        <v>0</v>
      </c>
      <c r="H3339">
        <v>-701.75</v>
      </c>
      <c r="I3339" t="s">
        <v>14349</v>
      </c>
      <c r="J3339" t="s">
        <v>190</v>
      </c>
      <c r="K3339">
        <v>0</v>
      </c>
      <c r="L3339" s="83">
        <v>43146</v>
      </c>
      <c r="M3339">
        <v>0</v>
      </c>
      <c r="N3339">
        <v>67806109</v>
      </c>
      <c r="O3339">
        <v>2080732</v>
      </c>
    </row>
    <row r="3340" spans="1:15" x14ac:dyDescent="0.2">
      <c r="A3340" t="s">
        <v>15118</v>
      </c>
      <c r="B3340" t="s">
        <v>12011</v>
      </c>
      <c r="C3340">
        <v>34.08</v>
      </c>
      <c r="D3340">
        <v>0</v>
      </c>
      <c r="E3340">
        <v>0</v>
      </c>
      <c r="F3340">
        <v>0</v>
      </c>
      <c r="G3340">
        <v>0</v>
      </c>
      <c r="H3340">
        <v>-261.32</v>
      </c>
      <c r="I3340" t="s">
        <v>14349</v>
      </c>
      <c r="J3340" t="s">
        <v>182</v>
      </c>
      <c r="K3340">
        <v>0</v>
      </c>
      <c r="L3340" s="83">
        <v>43146</v>
      </c>
      <c r="M3340">
        <v>0</v>
      </c>
      <c r="N3340" t="s">
        <v>12012</v>
      </c>
      <c r="O3340">
        <v>2478906</v>
      </c>
    </row>
    <row r="3341" spans="1:15" x14ac:dyDescent="0.2">
      <c r="A3341" t="s">
        <v>15119</v>
      </c>
      <c r="B3341" t="s">
        <v>2233</v>
      </c>
      <c r="C3341">
        <v>131.22</v>
      </c>
      <c r="D3341">
        <v>0</v>
      </c>
      <c r="E3341">
        <v>0</v>
      </c>
      <c r="F3341">
        <v>0</v>
      </c>
      <c r="G3341">
        <v>0</v>
      </c>
      <c r="H3341" s="45">
        <v>5030.88</v>
      </c>
      <c r="I3341" t="s">
        <v>14349</v>
      </c>
      <c r="J3341" t="s">
        <v>164</v>
      </c>
      <c r="K3341">
        <v>0</v>
      </c>
      <c r="L3341" s="83">
        <v>43146</v>
      </c>
      <c r="M3341">
        <v>0</v>
      </c>
      <c r="N3341" t="s">
        <v>2258</v>
      </c>
      <c r="O3341" t="s">
        <v>2259</v>
      </c>
    </row>
    <row r="3342" spans="1:15" x14ac:dyDescent="0.2">
      <c r="A3342" t="s">
        <v>15120</v>
      </c>
      <c r="B3342" t="s">
        <v>8496</v>
      </c>
      <c r="C3342">
        <v>17.25</v>
      </c>
      <c r="D3342">
        <v>0</v>
      </c>
      <c r="E3342">
        <v>0</v>
      </c>
      <c r="F3342">
        <v>0</v>
      </c>
      <c r="G3342">
        <v>0</v>
      </c>
      <c r="H3342" s="45">
        <v>26290.61</v>
      </c>
      <c r="I3342" t="s">
        <v>14349</v>
      </c>
      <c r="J3342" t="s">
        <v>182</v>
      </c>
      <c r="K3342">
        <v>0</v>
      </c>
      <c r="L3342" s="83">
        <v>43146</v>
      </c>
      <c r="M3342">
        <v>0</v>
      </c>
      <c r="N3342" t="s">
        <v>177</v>
      </c>
      <c r="O3342" t="s">
        <v>8565</v>
      </c>
    </row>
    <row r="3343" spans="1:15" x14ac:dyDescent="0.2">
      <c r="A3343" t="s">
        <v>15121</v>
      </c>
      <c r="B3343" t="s">
        <v>3164</v>
      </c>
      <c r="C3343">
        <v>44</v>
      </c>
      <c r="D3343">
        <v>0</v>
      </c>
      <c r="E3343">
        <v>0</v>
      </c>
      <c r="F3343">
        <v>0</v>
      </c>
      <c r="G3343">
        <v>0</v>
      </c>
      <c r="H3343" s="45">
        <v>4804.7</v>
      </c>
      <c r="I3343" t="s">
        <v>14349</v>
      </c>
      <c r="J3343" t="s">
        <v>190</v>
      </c>
      <c r="K3343">
        <v>0</v>
      </c>
      <c r="L3343" s="83">
        <v>43146</v>
      </c>
      <c r="M3343">
        <v>0</v>
      </c>
      <c r="N3343">
        <v>387328107</v>
      </c>
      <c r="O3343">
        <v>2381189</v>
      </c>
    </row>
    <row r="3344" spans="1:15" x14ac:dyDescent="0.2">
      <c r="A3344" t="s">
        <v>15122</v>
      </c>
      <c r="B3344" t="s">
        <v>7107</v>
      </c>
      <c r="C3344">
        <v>71</v>
      </c>
      <c r="D3344">
        <v>0</v>
      </c>
      <c r="E3344">
        <v>0</v>
      </c>
      <c r="F3344">
        <v>0</v>
      </c>
      <c r="G3344">
        <v>0</v>
      </c>
      <c r="H3344" s="45">
        <v>2334.17</v>
      </c>
      <c r="I3344" t="s">
        <v>14365</v>
      </c>
      <c r="J3344" t="s">
        <v>169</v>
      </c>
      <c r="K3344">
        <v>0</v>
      </c>
      <c r="L3344" s="83">
        <v>43146</v>
      </c>
      <c r="M3344">
        <v>0</v>
      </c>
      <c r="N3344" t="s">
        <v>7164</v>
      </c>
      <c r="O3344" t="s">
        <v>7165</v>
      </c>
    </row>
    <row r="3345" spans="1:15" x14ac:dyDescent="0.2">
      <c r="A3345" t="s">
        <v>15123</v>
      </c>
      <c r="B3345" t="s">
        <v>15097</v>
      </c>
      <c r="C3345">
        <v>83.54</v>
      </c>
      <c r="D3345">
        <v>0</v>
      </c>
      <c r="E3345">
        <v>0</v>
      </c>
      <c r="F3345">
        <v>0</v>
      </c>
      <c r="G3345">
        <v>0</v>
      </c>
      <c r="H3345" s="45">
        <v>-5634.44</v>
      </c>
      <c r="I3345" t="s">
        <v>14365</v>
      </c>
      <c r="J3345" t="s">
        <v>169</v>
      </c>
      <c r="K3345">
        <v>0</v>
      </c>
      <c r="L3345" s="83">
        <v>43146</v>
      </c>
      <c r="M3345">
        <v>0</v>
      </c>
      <c r="N3345">
        <v>450056106</v>
      </c>
      <c r="O3345" t="s">
        <v>15124</v>
      </c>
    </row>
    <row r="3346" spans="1:15" x14ac:dyDescent="0.2">
      <c r="A3346" t="s">
        <v>15125</v>
      </c>
      <c r="B3346" t="s">
        <v>15098</v>
      </c>
      <c r="C3346">
        <v>38.43</v>
      </c>
      <c r="D3346">
        <v>0</v>
      </c>
      <c r="E3346">
        <v>0</v>
      </c>
      <c r="F3346">
        <v>0</v>
      </c>
      <c r="G3346">
        <v>0</v>
      </c>
      <c r="H3346" s="45">
        <v>4888.3999999999996</v>
      </c>
      <c r="I3346" t="s">
        <v>14365</v>
      </c>
      <c r="J3346" t="s">
        <v>200</v>
      </c>
      <c r="K3346">
        <v>0</v>
      </c>
      <c r="L3346" s="83">
        <v>43146</v>
      </c>
      <c r="M3346">
        <v>0</v>
      </c>
      <c r="N3346" t="s">
        <v>15126</v>
      </c>
      <c r="O3346" t="s">
        <v>15127</v>
      </c>
    </row>
    <row r="3347" spans="1:15" x14ac:dyDescent="0.2">
      <c r="A3347" t="s">
        <v>15128</v>
      </c>
      <c r="B3347" t="s">
        <v>2221</v>
      </c>
      <c r="C3347">
        <v>79.510000000000005</v>
      </c>
      <c r="D3347">
        <v>0</v>
      </c>
      <c r="E3347">
        <v>0</v>
      </c>
      <c r="F3347">
        <v>0</v>
      </c>
      <c r="G3347">
        <v>0</v>
      </c>
      <c r="H3347" s="45">
        <v>-15263.52</v>
      </c>
      <c r="I3347" t="s">
        <v>14365</v>
      </c>
      <c r="J3347" t="s">
        <v>164</v>
      </c>
      <c r="K3347">
        <v>0</v>
      </c>
      <c r="L3347" s="83">
        <v>43146</v>
      </c>
      <c r="M3347">
        <v>0</v>
      </c>
      <c r="N3347" t="s">
        <v>2277</v>
      </c>
      <c r="O3347">
        <v>2630643</v>
      </c>
    </row>
    <row r="3348" spans="1:15" x14ac:dyDescent="0.2">
      <c r="A3348" t="s">
        <v>15129</v>
      </c>
      <c r="B3348" t="s">
        <v>139</v>
      </c>
      <c r="C3348">
        <v>26.96</v>
      </c>
      <c r="D3348">
        <v>0</v>
      </c>
      <c r="E3348">
        <v>0</v>
      </c>
      <c r="F3348">
        <v>0</v>
      </c>
      <c r="G3348">
        <v>0</v>
      </c>
      <c r="H3348" s="45">
        <v>6339.34</v>
      </c>
      <c r="I3348" t="s">
        <v>14349</v>
      </c>
      <c r="J3348" t="s">
        <v>200</v>
      </c>
      <c r="K3348">
        <v>0</v>
      </c>
      <c r="L3348" s="83">
        <v>43146</v>
      </c>
      <c r="M3348">
        <v>0</v>
      </c>
      <c r="N3348">
        <v>651229106</v>
      </c>
      <c r="O3348">
        <v>2635701</v>
      </c>
    </row>
    <row r="3349" spans="1:15" x14ac:dyDescent="0.2">
      <c r="A3349" t="s">
        <v>15130</v>
      </c>
      <c r="B3349" t="s">
        <v>1697</v>
      </c>
      <c r="C3349">
        <v>14.105</v>
      </c>
      <c r="D3349">
        <v>0</v>
      </c>
      <c r="E3349">
        <v>0</v>
      </c>
      <c r="F3349">
        <v>0</v>
      </c>
      <c r="G3349">
        <v>0</v>
      </c>
      <c r="H3349" s="45">
        <v>9657.7099999999991</v>
      </c>
      <c r="I3349" t="s">
        <v>14365</v>
      </c>
      <c r="J3349" t="s">
        <v>169</v>
      </c>
      <c r="K3349">
        <v>0</v>
      </c>
      <c r="L3349" s="83">
        <v>43146</v>
      </c>
      <c r="M3349">
        <v>0</v>
      </c>
      <c r="N3349">
        <v>690732102</v>
      </c>
      <c r="O3349">
        <v>2665128</v>
      </c>
    </row>
    <row r="3350" spans="1:15" x14ac:dyDescent="0.2">
      <c r="A3350" t="s">
        <v>15131</v>
      </c>
      <c r="B3350" t="s">
        <v>2490</v>
      </c>
      <c r="C3350">
        <v>33.1</v>
      </c>
      <c r="D3350">
        <v>0</v>
      </c>
      <c r="E3350">
        <v>0</v>
      </c>
      <c r="F3350">
        <v>0</v>
      </c>
      <c r="G3350">
        <v>0</v>
      </c>
      <c r="H3350" s="45">
        <v>9359.5499999999993</v>
      </c>
      <c r="I3350" t="s">
        <v>14365</v>
      </c>
      <c r="J3350" t="s">
        <v>169</v>
      </c>
      <c r="K3350">
        <v>0</v>
      </c>
      <c r="L3350" s="83">
        <v>43146</v>
      </c>
      <c r="M3350">
        <v>0</v>
      </c>
      <c r="N3350" t="s">
        <v>177</v>
      </c>
      <c r="O3350" t="s">
        <v>2550</v>
      </c>
    </row>
    <row r="3351" spans="1:15" x14ac:dyDescent="0.2">
      <c r="A3351" t="s">
        <v>15132</v>
      </c>
      <c r="B3351" t="s">
        <v>5388</v>
      </c>
      <c r="C3351">
        <v>46.95</v>
      </c>
      <c r="D3351">
        <v>0</v>
      </c>
      <c r="E3351">
        <v>0</v>
      </c>
      <c r="F3351">
        <v>0</v>
      </c>
      <c r="G3351">
        <v>0</v>
      </c>
      <c r="H3351" s="45">
        <v>10597.69</v>
      </c>
      <c r="I3351" t="s">
        <v>14365</v>
      </c>
      <c r="J3351" t="s">
        <v>164</v>
      </c>
      <c r="K3351">
        <v>0</v>
      </c>
      <c r="L3351" s="83">
        <v>43146</v>
      </c>
      <c r="M3351">
        <v>0</v>
      </c>
      <c r="N3351" t="s">
        <v>5520</v>
      </c>
      <c r="O3351" t="s">
        <v>5521</v>
      </c>
    </row>
    <row r="3352" spans="1:15" x14ac:dyDescent="0.2">
      <c r="A3352" t="s">
        <v>15133</v>
      </c>
      <c r="B3352" t="s">
        <v>8888</v>
      </c>
      <c r="C3352">
        <v>102.52</v>
      </c>
      <c r="D3352">
        <v>0</v>
      </c>
      <c r="E3352">
        <v>0</v>
      </c>
      <c r="F3352">
        <v>0</v>
      </c>
      <c r="G3352">
        <v>0</v>
      </c>
      <c r="H3352" s="45">
        <v>-1607.32</v>
      </c>
      <c r="I3352" t="s">
        <v>14349</v>
      </c>
      <c r="J3352" t="s">
        <v>235</v>
      </c>
      <c r="K3352">
        <v>0</v>
      </c>
      <c r="L3352" s="83">
        <v>43146</v>
      </c>
      <c r="M3352">
        <v>0</v>
      </c>
      <c r="N3352">
        <v>832696405</v>
      </c>
      <c r="O3352">
        <v>2951452</v>
      </c>
    </row>
    <row r="3353" spans="1:15" x14ac:dyDescent="0.2">
      <c r="A3353" t="s">
        <v>15134</v>
      </c>
      <c r="B3353" t="s">
        <v>1795</v>
      </c>
      <c r="C3353">
        <v>20.25</v>
      </c>
      <c r="D3353">
        <v>0</v>
      </c>
      <c r="E3353">
        <v>0</v>
      </c>
      <c r="F3353">
        <v>0</v>
      </c>
      <c r="G3353">
        <v>0</v>
      </c>
      <c r="H3353" s="45">
        <v>9890.84</v>
      </c>
      <c r="I3353" t="s">
        <v>14349</v>
      </c>
      <c r="J3353" t="s">
        <v>164</v>
      </c>
      <c r="K3353">
        <v>0</v>
      </c>
      <c r="L3353" s="83">
        <v>43146</v>
      </c>
      <c r="M3353">
        <v>0</v>
      </c>
      <c r="N3353" t="s">
        <v>1964</v>
      </c>
      <c r="O3353" t="s">
        <v>1965</v>
      </c>
    </row>
    <row r="3354" spans="1:15" x14ac:dyDescent="0.2">
      <c r="A3354" t="s">
        <v>15135</v>
      </c>
      <c r="B3354" t="s">
        <v>2389</v>
      </c>
      <c r="C3354">
        <v>92.27</v>
      </c>
      <c r="D3354">
        <v>0</v>
      </c>
      <c r="E3354">
        <v>0</v>
      </c>
      <c r="F3354">
        <v>0</v>
      </c>
      <c r="G3354">
        <v>0</v>
      </c>
      <c r="H3354" s="45">
        <v>-12652.13</v>
      </c>
      <c r="I3354" t="s">
        <v>14349</v>
      </c>
      <c r="J3354" t="s">
        <v>200</v>
      </c>
      <c r="K3354">
        <v>0</v>
      </c>
      <c r="L3354" s="83">
        <v>43146</v>
      </c>
      <c r="M3354">
        <v>0</v>
      </c>
      <c r="N3354">
        <v>918204108</v>
      </c>
      <c r="O3354">
        <v>2928683</v>
      </c>
    </row>
    <row r="3355" spans="1:15" x14ac:dyDescent="0.2">
      <c r="A3355" t="s">
        <v>15136</v>
      </c>
      <c r="B3355" t="s">
        <v>1995</v>
      </c>
      <c r="C3355">
        <v>84.25</v>
      </c>
      <c r="D3355">
        <v>0</v>
      </c>
      <c r="E3355">
        <v>0</v>
      </c>
      <c r="F3355">
        <v>0</v>
      </c>
      <c r="G3355">
        <v>0</v>
      </c>
      <c r="H3355" s="45">
        <v>3374.15</v>
      </c>
      <c r="I3355" t="s">
        <v>14365</v>
      </c>
      <c r="J3355" t="s">
        <v>164</v>
      </c>
      <c r="K3355">
        <v>0</v>
      </c>
      <c r="L3355" s="83">
        <v>43146</v>
      </c>
      <c r="M3355">
        <v>0</v>
      </c>
      <c r="N3355" t="s">
        <v>177</v>
      </c>
      <c r="O3355" t="s">
        <v>2071</v>
      </c>
    </row>
    <row r="3356" spans="1:15" x14ac:dyDescent="0.2">
      <c r="A3356" t="s">
        <v>15043</v>
      </c>
      <c r="B3356" t="s">
        <v>15043</v>
      </c>
      <c r="C3356">
        <v>527</v>
      </c>
      <c r="D3356">
        <v>0</v>
      </c>
      <c r="E3356">
        <v>0</v>
      </c>
      <c r="F3356">
        <v>0</v>
      </c>
      <c r="G3356">
        <v>0</v>
      </c>
      <c r="H3356" s="45">
        <v>28130.400000000001</v>
      </c>
      <c r="I3356" t="s">
        <v>7560</v>
      </c>
      <c r="J3356" t="s">
        <v>713</v>
      </c>
      <c r="K3356">
        <v>0</v>
      </c>
      <c r="L3356" s="83">
        <v>43145</v>
      </c>
      <c r="M3356">
        <v>0</v>
      </c>
    </row>
    <row r="3357" spans="1:15" x14ac:dyDescent="0.2">
      <c r="A3357" t="s">
        <v>16979</v>
      </c>
      <c r="B3357" t="s">
        <v>15873</v>
      </c>
      <c r="C3357">
        <v>22.02</v>
      </c>
      <c r="D3357">
        <v>0</v>
      </c>
      <c r="E3357">
        <v>0</v>
      </c>
      <c r="F3357">
        <v>0</v>
      </c>
      <c r="G3357">
        <v>0</v>
      </c>
      <c r="H3357" s="45">
        <v>-31253.24</v>
      </c>
      <c r="I3357" t="s">
        <v>210</v>
      </c>
      <c r="J3357" t="s">
        <v>200</v>
      </c>
      <c r="K3357">
        <v>0</v>
      </c>
      <c r="L3357" s="83">
        <v>43145</v>
      </c>
      <c r="M3357">
        <v>0</v>
      </c>
      <c r="N3357" t="s">
        <v>3132</v>
      </c>
      <c r="O3357" t="s">
        <v>3133</v>
      </c>
    </row>
    <row r="3358" spans="1:15" x14ac:dyDescent="0.2">
      <c r="A3358" t="s">
        <v>15044</v>
      </c>
      <c r="B3358" t="s">
        <v>14966</v>
      </c>
      <c r="C3358">
        <v>38.15</v>
      </c>
      <c r="D3358">
        <v>0</v>
      </c>
      <c r="E3358">
        <v>0</v>
      </c>
      <c r="F3358">
        <v>0</v>
      </c>
      <c r="G3358">
        <v>0</v>
      </c>
      <c r="H3358" s="45">
        <v>1078.72</v>
      </c>
      <c r="I3358" t="s">
        <v>14365</v>
      </c>
      <c r="J3358" t="s">
        <v>186</v>
      </c>
      <c r="K3358">
        <v>0</v>
      </c>
      <c r="L3358" s="83">
        <v>43145</v>
      </c>
      <c r="M3358">
        <v>0</v>
      </c>
      <c r="N3358">
        <v>898202106</v>
      </c>
      <c r="O3358" t="s">
        <v>14992</v>
      </c>
    </row>
    <row r="3359" spans="1:15" x14ac:dyDescent="0.2">
      <c r="A3359" t="s">
        <v>15045</v>
      </c>
      <c r="B3359" t="s">
        <v>1806</v>
      </c>
      <c r="C3359">
        <v>40.799999999999997</v>
      </c>
      <c r="D3359">
        <v>0</v>
      </c>
      <c r="E3359">
        <v>0</v>
      </c>
      <c r="F3359">
        <v>0</v>
      </c>
      <c r="G3359">
        <v>0</v>
      </c>
      <c r="H3359" s="45">
        <v>4458.7299999999996</v>
      </c>
      <c r="I3359" t="s">
        <v>14365</v>
      </c>
      <c r="J3359" t="s">
        <v>164</v>
      </c>
      <c r="K3359">
        <v>0</v>
      </c>
      <c r="L3359" s="83">
        <v>43145</v>
      </c>
      <c r="M3359">
        <v>0</v>
      </c>
      <c r="N3359" t="s">
        <v>177</v>
      </c>
      <c r="O3359" t="s">
        <v>1914</v>
      </c>
    </row>
    <row r="3360" spans="1:15" x14ac:dyDescent="0.2">
      <c r="A3360" t="s">
        <v>15046</v>
      </c>
      <c r="B3360" t="s">
        <v>8495</v>
      </c>
      <c r="C3360">
        <v>37.549999999999997</v>
      </c>
      <c r="D3360">
        <v>0</v>
      </c>
      <c r="E3360">
        <v>0</v>
      </c>
      <c r="F3360">
        <v>0</v>
      </c>
      <c r="G3360">
        <v>0</v>
      </c>
      <c r="H3360" s="45">
        <v>-18835.97</v>
      </c>
      <c r="I3360" t="s">
        <v>14365</v>
      </c>
      <c r="J3360" t="s">
        <v>164</v>
      </c>
      <c r="K3360">
        <v>0</v>
      </c>
      <c r="L3360" s="83">
        <v>43145</v>
      </c>
      <c r="M3360">
        <v>0</v>
      </c>
      <c r="N3360">
        <v>141337105</v>
      </c>
      <c r="O3360" t="s">
        <v>8534</v>
      </c>
    </row>
    <row r="3361" spans="1:15" x14ac:dyDescent="0.2">
      <c r="A3361" t="s">
        <v>15047</v>
      </c>
      <c r="B3361" t="s">
        <v>3044</v>
      </c>
      <c r="C3361">
        <v>18.72</v>
      </c>
      <c r="D3361">
        <v>0</v>
      </c>
      <c r="E3361">
        <v>0</v>
      </c>
      <c r="F3361">
        <v>0</v>
      </c>
      <c r="G3361">
        <v>0</v>
      </c>
      <c r="H3361" s="45">
        <v>4650.22</v>
      </c>
      <c r="I3361" t="s">
        <v>14365</v>
      </c>
      <c r="J3361" t="s">
        <v>182</v>
      </c>
      <c r="K3361">
        <v>0</v>
      </c>
      <c r="L3361" s="83">
        <v>43145</v>
      </c>
      <c r="M3361">
        <v>0</v>
      </c>
      <c r="N3361" t="s">
        <v>3095</v>
      </c>
      <c r="O3361" t="s">
        <v>3096</v>
      </c>
    </row>
    <row r="3362" spans="1:15" x14ac:dyDescent="0.2">
      <c r="A3362" t="s">
        <v>15048</v>
      </c>
      <c r="B3362" t="s">
        <v>2311</v>
      </c>
      <c r="C3362">
        <v>43.47</v>
      </c>
      <c r="D3362">
        <v>0</v>
      </c>
      <c r="E3362">
        <v>0</v>
      </c>
      <c r="F3362">
        <v>0</v>
      </c>
      <c r="G3362">
        <v>0</v>
      </c>
      <c r="H3362" s="45">
        <v>24908.28</v>
      </c>
      <c r="I3362" t="s">
        <v>14349</v>
      </c>
      <c r="J3362" t="s">
        <v>200</v>
      </c>
      <c r="K3362">
        <v>0</v>
      </c>
      <c r="L3362" s="83">
        <v>43145</v>
      </c>
      <c r="M3362">
        <v>0</v>
      </c>
      <c r="N3362">
        <v>2535300</v>
      </c>
      <c r="O3362">
        <v>2002918</v>
      </c>
    </row>
    <row r="3363" spans="1:15" x14ac:dyDescent="0.2">
      <c r="A3363" t="s">
        <v>15049</v>
      </c>
      <c r="B3363" t="s">
        <v>8262</v>
      </c>
      <c r="C3363">
        <v>52.3</v>
      </c>
      <c r="D3363">
        <v>0</v>
      </c>
      <c r="E3363">
        <v>0</v>
      </c>
      <c r="F3363">
        <v>0</v>
      </c>
      <c r="G3363">
        <v>0</v>
      </c>
      <c r="H3363" s="45">
        <v>9228.4599999999991</v>
      </c>
      <c r="I3363" t="s">
        <v>14349</v>
      </c>
      <c r="J3363" t="s">
        <v>169</v>
      </c>
      <c r="K3363">
        <v>0</v>
      </c>
      <c r="L3363" s="83">
        <v>43145</v>
      </c>
      <c r="M3363">
        <v>0</v>
      </c>
      <c r="N3363">
        <v>1744101</v>
      </c>
      <c r="O3363">
        <v>2813552</v>
      </c>
    </row>
    <row r="3364" spans="1:15" x14ac:dyDescent="0.2">
      <c r="A3364" t="s">
        <v>15050</v>
      </c>
      <c r="B3364" t="s">
        <v>5104</v>
      </c>
      <c r="C3364">
        <v>245.05</v>
      </c>
      <c r="D3364">
        <v>0</v>
      </c>
      <c r="E3364">
        <v>0</v>
      </c>
      <c r="F3364">
        <v>0</v>
      </c>
      <c r="G3364">
        <v>0</v>
      </c>
      <c r="H3364" s="45">
        <v>24376.34</v>
      </c>
      <c r="I3364" t="s">
        <v>14349</v>
      </c>
      <c r="J3364" t="s">
        <v>164</v>
      </c>
      <c r="K3364">
        <v>0</v>
      </c>
      <c r="L3364" s="83">
        <v>43145</v>
      </c>
      <c r="M3364">
        <v>0</v>
      </c>
      <c r="N3364">
        <v>40413106</v>
      </c>
      <c r="O3364" t="s">
        <v>5166</v>
      </c>
    </row>
    <row r="3365" spans="1:15" x14ac:dyDescent="0.2">
      <c r="A3365" t="s">
        <v>15051</v>
      </c>
      <c r="B3365" t="s">
        <v>9974</v>
      </c>
      <c r="C3365">
        <v>37.15</v>
      </c>
      <c r="D3365">
        <v>0</v>
      </c>
      <c r="E3365">
        <v>0</v>
      </c>
      <c r="F3365">
        <v>0</v>
      </c>
      <c r="G3365">
        <v>0</v>
      </c>
      <c r="H3365" s="45">
        <v>7885.2</v>
      </c>
      <c r="I3365" t="s">
        <v>14349</v>
      </c>
      <c r="J3365" t="s">
        <v>164</v>
      </c>
      <c r="K3365">
        <v>0</v>
      </c>
      <c r="L3365" s="83">
        <v>43145</v>
      </c>
      <c r="M3365">
        <v>0</v>
      </c>
      <c r="N3365">
        <v>95229100</v>
      </c>
      <c r="O3365" t="s">
        <v>9989</v>
      </c>
    </row>
    <row r="3366" spans="1:15" x14ac:dyDescent="0.2">
      <c r="A3366" t="s">
        <v>15052</v>
      </c>
      <c r="B3366" t="s">
        <v>15042</v>
      </c>
      <c r="C3366">
        <v>103.81</v>
      </c>
      <c r="D3366">
        <v>0</v>
      </c>
      <c r="E3366">
        <v>0</v>
      </c>
      <c r="F3366">
        <v>0</v>
      </c>
      <c r="G3366">
        <v>0</v>
      </c>
      <c r="H3366">
        <v>40.61</v>
      </c>
      <c r="I3366" t="s">
        <v>14365</v>
      </c>
      <c r="J3366" t="s">
        <v>169</v>
      </c>
      <c r="K3366">
        <v>0</v>
      </c>
      <c r="L3366" s="83">
        <v>43145</v>
      </c>
      <c r="M3366">
        <v>0</v>
      </c>
      <c r="N3366" s="84">
        <v>9.0749999999999997E+103</v>
      </c>
      <c r="O3366" t="s">
        <v>15053</v>
      </c>
    </row>
    <row r="3367" spans="1:15" x14ac:dyDescent="0.2">
      <c r="A3367" t="s">
        <v>15054</v>
      </c>
      <c r="B3367" t="s">
        <v>8384</v>
      </c>
      <c r="C3367">
        <v>16.8</v>
      </c>
      <c r="D3367">
        <v>0</v>
      </c>
      <c r="E3367">
        <v>0</v>
      </c>
      <c r="F3367">
        <v>0</v>
      </c>
      <c r="G3367">
        <v>0</v>
      </c>
      <c r="H3367" s="45">
        <v>-11857.83</v>
      </c>
      <c r="I3367" t="s">
        <v>14349</v>
      </c>
      <c r="J3367" t="s">
        <v>448</v>
      </c>
      <c r="K3367">
        <v>0</v>
      </c>
      <c r="L3367" s="83">
        <v>43145</v>
      </c>
      <c r="M3367">
        <v>0</v>
      </c>
      <c r="N3367">
        <v>171871502</v>
      </c>
      <c r="O3367" t="s">
        <v>8427</v>
      </c>
    </row>
    <row r="3368" spans="1:15" x14ac:dyDescent="0.2">
      <c r="A3368" t="s">
        <v>15055</v>
      </c>
      <c r="B3368" t="s">
        <v>1800</v>
      </c>
      <c r="C3368">
        <v>54.32</v>
      </c>
      <c r="D3368">
        <v>0</v>
      </c>
      <c r="E3368">
        <v>0</v>
      </c>
      <c r="F3368">
        <v>0</v>
      </c>
      <c r="G3368">
        <v>0</v>
      </c>
      <c r="H3368">
        <v>843</v>
      </c>
      <c r="I3368" t="s">
        <v>14349</v>
      </c>
      <c r="J3368" t="s">
        <v>200</v>
      </c>
      <c r="K3368">
        <v>0</v>
      </c>
      <c r="L3368" s="83">
        <v>43145</v>
      </c>
      <c r="M3368">
        <v>0</v>
      </c>
      <c r="N3368">
        <v>124857202</v>
      </c>
      <c r="O3368" t="s">
        <v>1882</v>
      </c>
    </row>
    <row r="3369" spans="1:15" x14ac:dyDescent="0.2">
      <c r="A3369" t="s">
        <v>15056</v>
      </c>
      <c r="B3369" t="s">
        <v>15041</v>
      </c>
      <c r="C3369">
        <v>23</v>
      </c>
      <c r="D3369">
        <v>0</v>
      </c>
      <c r="E3369">
        <v>0</v>
      </c>
      <c r="F3369">
        <v>0</v>
      </c>
      <c r="G3369">
        <v>0</v>
      </c>
      <c r="H3369" s="45">
        <v>25516.25</v>
      </c>
      <c r="I3369" t="s">
        <v>14349</v>
      </c>
      <c r="J3369" t="s">
        <v>190</v>
      </c>
      <c r="K3369">
        <v>0</v>
      </c>
      <c r="L3369" s="83">
        <v>43145</v>
      </c>
      <c r="M3369">
        <v>0</v>
      </c>
      <c r="N3369">
        <v>124805102</v>
      </c>
      <c r="O3369">
        <v>2730781</v>
      </c>
    </row>
    <row r="3370" spans="1:15" x14ac:dyDescent="0.2">
      <c r="A3370" t="s">
        <v>15057</v>
      </c>
      <c r="B3370" t="s">
        <v>12072</v>
      </c>
      <c r="C3370">
        <v>26.29</v>
      </c>
      <c r="D3370">
        <v>0</v>
      </c>
      <c r="E3370">
        <v>0</v>
      </c>
      <c r="F3370">
        <v>0</v>
      </c>
      <c r="G3370">
        <v>0</v>
      </c>
      <c r="H3370" s="45">
        <v>-32278.75</v>
      </c>
      <c r="I3370" t="s">
        <v>14349</v>
      </c>
      <c r="J3370" t="s">
        <v>164</v>
      </c>
      <c r="K3370">
        <v>0</v>
      </c>
      <c r="L3370" s="83">
        <v>43145</v>
      </c>
      <c r="M3370">
        <v>0</v>
      </c>
      <c r="N3370">
        <v>192576106</v>
      </c>
      <c r="O3370">
        <v>2208426</v>
      </c>
    </row>
    <row r="3371" spans="1:15" x14ac:dyDescent="0.2">
      <c r="A3371" t="s">
        <v>15058</v>
      </c>
      <c r="B3371" t="s">
        <v>2601</v>
      </c>
      <c r="C3371">
        <v>31.88</v>
      </c>
      <c r="D3371">
        <v>0</v>
      </c>
      <c r="E3371">
        <v>0</v>
      </c>
      <c r="F3371">
        <v>0</v>
      </c>
      <c r="G3371">
        <v>0</v>
      </c>
      <c r="H3371" s="45">
        <v>1614.08</v>
      </c>
      <c r="I3371" t="s">
        <v>14349</v>
      </c>
      <c r="J3371" t="s">
        <v>164</v>
      </c>
      <c r="K3371">
        <v>0</v>
      </c>
      <c r="L3371" s="83">
        <v>43145</v>
      </c>
      <c r="M3371">
        <v>0</v>
      </c>
      <c r="N3371" t="s">
        <v>2623</v>
      </c>
      <c r="O3371" t="s">
        <v>2624</v>
      </c>
    </row>
    <row r="3372" spans="1:15" x14ac:dyDescent="0.2">
      <c r="A3372" t="s">
        <v>15059</v>
      </c>
      <c r="B3372" t="s">
        <v>2464</v>
      </c>
      <c r="C3372">
        <v>142.09</v>
      </c>
      <c r="D3372">
        <v>0</v>
      </c>
      <c r="E3372">
        <v>0</v>
      </c>
      <c r="F3372">
        <v>0</v>
      </c>
      <c r="G3372">
        <v>0</v>
      </c>
      <c r="H3372" s="45">
        <v>11811.58</v>
      </c>
      <c r="I3372" t="s">
        <v>14349</v>
      </c>
      <c r="J3372" t="s">
        <v>200</v>
      </c>
      <c r="K3372">
        <v>0</v>
      </c>
      <c r="L3372" s="83">
        <v>43145</v>
      </c>
      <c r="M3372">
        <v>0</v>
      </c>
      <c r="N3372" t="s">
        <v>2520</v>
      </c>
      <c r="O3372" t="s">
        <v>2521</v>
      </c>
    </row>
    <row r="3373" spans="1:15" x14ac:dyDescent="0.2">
      <c r="A3373" t="s">
        <v>15060</v>
      </c>
      <c r="B3373" t="s">
        <v>1783</v>
      </c>
      <c r="C3373">
        <v>27.2</v>
      </c>
      <c r="D3373">
        <v>0</v>
      </c>
      <c r="E3373">
        <v>0</v>
      </c>
      <c r="F3373">
        <v>0</v>
      </c>
      <c r="G3373">
        <v>0</v>
      </c>
      <c r="H3373" s="45">
        <v>7313.06</v>
      </c>
      <c r="I3373" t="s">
        <v>14349</v>
      </c>
      <c r="J3373" t="s">
        <v>164</v>
      </c>
      <c r="K3373">
        <v>0</v>
      </c>
      <c r="L3373" s="83">
        <v>43145</v>
      </c>
      <c r="M3373">
        <v>0</v>
      </c>
      <c r="N3373">
        <v>225223304</v>
      </c>
      <c r="O3373" t="s">
        <v>1884</v>
      </c>
    </row>
    <row r="3374" spans="1:15" x14ac:dyDescent="0.2">
      <c r="A3374" t="s">
        <v>15061</v>
      </c>
      <c r="B3374" t="s">
        <v>1811</v>
      </c>
      <c r="C3374">
        <v>69.02</v>
      </c>
      <c r="D3374">
        <v>0</v>
      </c>
      <c r="E3374">
        <v>0</v>
      </c>
      <c r="F3374">
        <v>0</v>
      </c>
      <c r="G3374">
        <v>0</v>
      </c>
      <c r="H3374" s="45">
        <v>14309</v>
      </c>
      <c r="I3374" t="s">
        <v>14349</v>
      </c>
      <c r="J3374" t="s">
        <v>164</v>
      </c>
      <c r="K3374">
        <v>0</v>
      </c>
      <c r="L3374" s="83">
        <v>43145</v>
      </c>
      <c r="M3374">
        <v>0</v>
      </c>
      <c r="N3374" t="s">
        <v>177</v>
      </c>
      <c r="O3374" t="s">
        <v>1887</v>
      </c>
    </row>
    <row r="3375" spans="1:15" x14ac:dyDescent="0.2">
      <c r="A3375" t="s">
        <v>15062</v>
      </c>
      <c r="B3375" t="s">
        <v>2313</v>
      </c>
      <c r="C3375">
        <v>69.424999999999997</v>
      </c>
      <c r="D3375">
        <v>0</v>
      </c>
      <c r="E3375">
        <v>0</v>
      </c>
      <c r="F3375">
        <v>0</v>
      </c>
      <c r="G3375">
        <v>0</v>
      </c>
      <c r="H3375" s="45">
        <v>28676.27</v>
      </c>
      <c r="I3375" t="s">
        <v>14349</v>
      </c>
      <c r="J3375" t="s">
        <v>190</v>
      </c>
      <c r="K3375">
        <v>0</v>
      </c>
      <c r="L3375" s="83">
        <v>43145</v>
      </c>
      <c r="M3375">
        <v>0</v>
      </c>
      <c r="N3375" t="s">
        <v>2349</v>
      </c>
      <c r="O3375">
        <v>2772396</v>
      </c>
    </row>
    <row r="3376" spans="1:15" x14ac:dyDescent="0.2">
      <c r="A3376" t="s">
        <v>15063</v>
      </c>
      <c r="B3376" t="s">
        <v>1005</v>
      </c>
      <c r="C3376">
        <v>49.85</v>
      </c>
      <c r="D3376">
        <v>0</v>
      </c>
      <c r="E3376">
        <v>0</v>
      </c>
      <c r="F3376">
        <v>0</v>
      </c>
      <c r="G3376">
        <v>0</v>
      </c>
      <c r="H3376" s="45">
        <v>-11724.93</v>
      </c>
      <c r="I3376" t="s">
        <v>14349</v>
      </c>
      <c r="J3376" t="s">
        <v>182</v>
      </c>
      <c r="K3376">
        <v>0</v>
      </c>
      <c r="L3376" s="83">
        <v>43145</v>
      </c>
      <c r="M3376">
        <v>0</v>
      </c>
      <c r="N3376" t="s">
        <v>1297</v>
      </c>
      <c r="O3376">
        <v>2319414</v>
      </c>
    </row>
    <row r="3377" spans="1:15" x14ac:dyDescent="0.2">
      <c r="A3377" t="s">
        <v>15064</v>
      </c>
      <c r="B3377" t="s">
        <v>2474</v>
      </c>
      <c r="C3377">
        <v>50.21</v>
      </c>
      <c r="D3377">
        <v>0</v>
      </c>
      <c r="E3377">
        <v>0</v>
      </c>
      <c r="F3377">
        <v>0</v>
      </c>
      <c r="G3377">
        <v>0</v>
      </c>
      <c r="H3377" s="45">
        <v>7684.19</v>
      </c>
      <c r="I3377" t="s">
        <v>14349</v>
      </c>
      <c r="J3377" t="s">
        <v>190</v>
      </c>
      <c r="K3377">
        <v>0</v>
      </c>
      <c r="L3377" s="83">
        <v>43145</v>
      </c>
      <c r="M3377">
        <v>0</v>
      </c>
      <c r="N3377" t="s">
        <v>2530</v>
      </c>
      <c r="O3377">
        <v>2288406</v>
      </c>
    </row>
    <row r="3378" spans="1:15" x14ac:dyDescent="0.2">
      <c r="A3378" t="s">
        <v>15065</v>
      </c>
      <c r="B3378" t="s">
        <v>2212</v>
      </c>
      <c r="C3378">
        <v>51.83</v>
      </c>
      <c r="D3378">
        <v>0</v>
      </c>
      <c r="E3378">
        <v>0</v>
      </c>
      <c r="F3378">
        <v>0</v>
      </c>
      <c r="G3378">
        <v>0</v>
      </c>
      <c r="H3378" s="45">
        <v>12015.28</v>
      </c>
      <c r="I3378" t="s">
        <v>14349</v>
      </c>
      <c r="J3378" t="s">
        <v>164</v>
      </c>
      <c r="K3378">
        <v>0</v>
      </c>
      <c r="L3378" s="83">
        <v>43145</v>
      </c>
      <c r="M3378">
        <v>0</v>
      </c>
      <c r="N3378" t="s">
        <v>177</v>
      </c>
      <c r="O3378" t="s">
        <v>2261</v>
      </c>
    </row>
    <row r="3379" spans="1:15" x14ac:dyDescent="0.2">
      <c r="A3379" t="s">
        <v>15066</v>
      </c>
      <c r="B3379" t="s">
        <v>6603</v>
      </c>
      <c r="C3379">
        <v>118.77</v>
      </c>
      <c r="D3379">
        <v>0</v>
      </c>
      <c r="E3379">
        <v>0</v>
      </c>
      <c r="F3379">
        <v>0</v>
      </c>
      <c r="G3379">
        <v>0</v>
      </c>
      <c r="H3379" s="45">
        <v>14136.49</v>
      </c>
      <c r="I3379" t="s">
        <v>14349</v>
      </c>
      <c r="J3379" t="s">
        <v>164</v>
      </c>
      <c r="K3379">
        <v>0</v>
      </c>
      <c r="L3379" s="83">
        <v>43145</v>
      </c>
      <c r="M3379">
        <v>0</v>
      </c>
      <c r="N3379" t="s">
        <v>6685</v>
      </c>
      <c r="O3379">
        <v>2712013</v>
      </c>
    </row>
    <row r="3380" spans="1:15" x14ac:dyDescent="0.2">
      <c r="A3380" t="s">
        <v>15067</v>
      </c>
      <c r="B3380" t="s">
        <v>8380</v>
      </c>
      <c r="C3380">
        <v>125.45</v>
      </c>
      <c r="D3380">
        <v>0</v>
      </c>
      <c r="E3380">
        <v>0</v>
      </c>
      <c r="F3380">
        <v>0</v>
      </c>
      <c r="G3380">
        <v>0</v>
      </c>
      <c r="H3380" s="45">
        <v>-8038.18</v>
      </c>
      <c r="I3380" t="s">
        <v>14365</v>
      </c>
      <c r="J3380" t="s">
        <v>164</v>
      </c>
      <c r="K3380">
        <v>0</v>
      </c>
      <c r="L3380" s="83">
        <v>43145</v>
      </c>
      <c r="M3380">
        <v>0</v>
      </c>
      <c r="N3380">
        <v>443573100</v>
      </c>
      <c r="O3380" t="s">
        <v>8451</v>
      </c>
    </row>
    <row r="3381" spans="1:15" x14ac:dyDescent="0.2">
      <c r="A3381" t="s">
        <v>15068</v>
      </c>
      <c r="B3381" t="s">
        <v>6263</v>
      </c>
      <c r="C3381">
        <v>115.01</v>
      </c>
      <c r="D3381">
        <v>0</v>
      </c>
      <c r="E3381">
        <v>0</v>
      </c>
      <c r="F3381">
        <v>0</v>
      </c>
      <c r="G3381">
        <v>0</v>
      </c>
      <c r="H3381" s="45">
        <v>8725.7800000000007</v>
      </c>
      <c r="I3381" t="s">
        <v>14349</v>
      </c>
      <c r="J3381" t="s">
        <v>169</v>
      </c>
      <c r="K3381">
        <v>0</v>
      </c>
      <c r="L3381" s="83">
        <v>43145</v>
      </c>
      <c r="M3381">
        <v>0</v>
      </c>
      <c r="N3381" t="s">
        <v>177</v>
      </c>
      <c r="O3381" t="s">
        <v>6283</v>
      </c>
    </row>
    <row r="3382" spans="1:15" x14ac:dyDescent="0.2">
      <c r="A3382" t="s">
        <v>15069</v>
      </c>
      <c r="B3382" t="s">
        <v>2094</v>
      </c>
      <c r="C3382">
        <v>62.87</v>
      </c>
      <c r="D3382">
        <v>0</v>
      </c>
      <c r="E3382">
        <v>0</v>
      </c>
      <c r="F3382">
        <v>0</v>
      </c>
      <c r="G3382">
        <v>0</v>
      </c>
      <c r="H3382" s="45">
        <v>2107.0700000000002</v>
      </c>
      <c r="I3382" t="s">
        <v>14349</v>
      </c>
      <c r="J3382" t="s">
        <v>169</v>
      </c>
      <c r="K3382">
        <v>0</v>
      </c>
      <c r="L3382" s="83">
        <v>43145</v>
      </c>
      <c r="M3382">
        <v>0</v>
      </c>
      <c r="N3382" t="s">
        <v>2169</v>
      </c>
      <c r="O3382">
        <v>2471950</v>
      </c>
    </row>
    <row r="3383" spans="1:15" x14ac:dyDescent="0.2">
      <c r="A3383" t="s">
        <v>15070</v>
      </c>
      <c r="B3383" t="s">
        <v>11358</v>
      </c>
      <c r="C3383">
        <v>118.75</v>
      </c>
      <c r="D3383">
        <v>0</v>
      </c>
      <c r="E3383">
        <v>0</v>
      </c>
      <c r="F3383">
        <v>0</v>
      </c>
      <c r="G3383">
        <v>0</v>
      </c>
      <c r="H3383" s="45">
        <v>3695.49</v>
      </c>
      <c r="I3383" t="s">
        <v>14365</v>
      </c>
      <c r="J3383" t="s">
        <v>186</v>
      </c>
      <c r="K3383">
        <v>0</v>
      </c>
      <c r="L3383" s="83">
        <v>43145</v>
      </c>
      <c r="M3383">
        <v>0</v>
      </c>
      <c r="N3383" t="s">
        <v>11438</v>
      </c>
      <c r="O3383">
        <v>2313739</v>
      </c>
    </row>
    <row r="3384" spans="1:15" x14ac:dyDescent="0.2">
      <c r="A3384" t="s">
        <v>15071</v>
      </c>
      <c r="B3384" t="s">
        <v>12421</v>
      </c>
      <c r="C3384">
        <v>98.8</v>
      </c>
      <c r="D3384">
        <v>0</v>
      </c>
      <c r="E3384">
        <v>0</v>
      </c>
      <c r="F3384">
        <v>0</v>
      </c>
      <c r="G3384">
        <v>0</v>
      </c>
      <c r="H3384" s="45">
        <v>-2682.58</v>
      </c>
      <c r="I3384" t="s">
        <v>14349</v>
      </c>
      <c r="J3384" t="s">
        <v>190</v>
      </c>
      <c r="K3384">
        <v>0</v>
      </c>
      <c r="L3384" s="83">
        <v>43145</v>
      </c>
      <c r="M3384">
        <v>0</v>
      </c>
      <c r="N3384" t="s">
        <v>12477</v>
      </c>
      <c r="O3384">
        <v>2769978</v>
      </c>
    </row>
    <row r="3385" spans="1:15" x14ac:dyDescent="0.2">
      <c r="A3385" t="s">
        <v>15072</v>
      </c>
      <c r="B3385" t="s">
        <v>1785</v>
      </c>
      <c r="C3385">
        <v>81.05</v>
      </c>
      <c r="D3385">
        <v>0</v>
      </c>
      <c r="E3385">
        <v>0</v>
      </c>
      <c r="F3385">
        <v>0</v>
      </c>
      <c r="G3385">
        <v>0</v>
      </c>
      <c r="H3385" s="45">
        <v>-10811.95</v>
      </c>
      <c r="I3385" t="s">
        <v>14349</v>
      </c>
      <c r="J3385" t="s">
        <v>164</v>
      </c>
      <c r="K3385">
        <v>0</v>
      </c>
      <c r="L3385" s="83">
        <v>43145</v>
      </c>
      <c r="M3385">
        <v>0</v>
      </c>
      <c r="N3385" t="s">
        <v>1908</v>
      </c>
      <c r="O3385" t="s">
        <v>1909</v>
      </c>
    </row>
    <row r="3386" spans="1:15" x14ac:dyDescent="0.2">
      <c r="A3386" t="s">
        <v>15073</v>
      </c>
      <c r="B3386" t="s">
        <v>8381</v>
      </c>
      <c r="C3386">
        <v>46.89</v>
      </c>
      <c r="D3386">
        <v>0</v>
      </c>
      <c r="E3386">
        <v>0</v>
      </c>
      <c r="F3386">
        <v>0</v>
      </c>
      <c r="G3386">
        <v>0</v>
      </c>
      <c r="H3386" s="45">
        <v>1409.37</v>
      </c>
      <c r="I3386" t="s">
        <v>14365</v>
      </c>
      <c r="J3386" t="s">
        <v>186</v>
      </c>
      <c r="K3386">
        <v>0</v>
      </c>
      <c r="L3386" s="83">
        <v>43145</v>
      </c>
      <c r="M3386">
        <v>0</v>
      </c>
      <c r="N3386" t="s">
        <v>8458</v>
      </c>
      <c r="O3386">
        <v>2573209</v>
      </c>
    </row>
    <row r="3387" spans="1:15" x14ac:dyDescent="0.2">
      <c r="A3387" t="s">
        <v>15074</v>
      </c>
      <c r="B3387" t="s">
        <v>1554</v>
      </c>
      <c r="C3387">
        <v>205.7</v>
      </c>
      <c r="D3387">
        <v>0</v>
      </c>
      <c r="E3387">
        <v>0</v>
      </c>
      <c r="F3387">
        <v>0</v>
      </c>
      <c r="G3387">
        <v>0</v>
      </c>
      <c r="H3387">
        <v>-222.95</v>
      </c>
      <c r="I3387" t="s">
        <v>14365</v>
      </c>
      <c r="J3387" t="s">
        <v>188</v>
      </c>
      <c r="K3387">
        <v>0</v>
      </c>
      <c r="L3387" s="83">
        <v>43145</v>
      </c>
      <c r="M3387">
        <v>0</v>
      </c>
      <c r="N3387">
        <v>573284106</v>
      </c>
      <c r="O3387">
        <v>2572079</v>
      </c>
    </row>
    <row r="3388" spans="1:15" x14ac:dyDescent="0.2">
      <c r="A3388" t="s">
        <v>15075</v>
      </c>
      <c r="B3388" t="s">
        <v>6601</v>
      </c>
      <c r="C3388">
        <v>61.35</v>
      </c>
      <c r="D3388">
        <v>0</v>
      </c>
      <c r="E3388">
        <v>0</v>
      </c>
      <c r="F3388">
        <v>0</v>
      </c>
      <c r="G3388">
        <v>0</v>
      </c>
      <c r="H3388" s="45">
        <v>17879.41</v>
      </c>
      <c r="I3388" t="s">
        <v>14349</v>
      </c>
      <c r="J3388" t="s">
        <v>188</v>
      </c>
      <c r="K3388">
        <v>0</v>
      </c>
      <c r="L3388" s="83">
        <v>43145</v>
      </c>
      <c r="M3388">
        <v>0</v>
      </c>
      <c r="N3388">
        <v>576690101</v>
      </c>
      <c r="O3388">
        <v>2149622</v>
      </c>
    </row>
    <row r="3389" spans="1:15" x14ac:dyDescent="0.2">
      <c r="A3389" t="s">
        <v>15076</v>
      </c>
      <c r="B3389" t="s">
        <v>13702</v>
      </c>
      <c r="C3389">
        <v>59.4</v>
      </c>
      <c r="D3389">
        <v>0</v>
      </c>
      <c r="E3389">
        <v>0</v>
      </c>
      <c r="F3389">
        <v>0</v>
      </c>
      <c r="G3389">
        <v>0</v>
      </c>
      <c r="H3389" s="45">
        <v>29898.03</v>
      </c>
      <c r="I3389" t="s">
        <v>14349</v>
      </c>
      <c r="J3389" t="s">
        <v>186</v>
      </c>
      <c r="K3389">
        <v>0</v>
      </c>
      <c r="L3389" s="83">
        <v>43145</v>
      </c>
      <c r="M3389">
        <v>0</v>
      </c>
      <c r="N3389">
        <v>638904102</v>
      </c>
      <c r="O3389">
        <v>2627850</v>
      </c>
    </row>
    <row r="3390" spans="1:15" x14ac:dyDescent="0.2">
      <c r="A3390" t="s">
        <v>15077</v>
      </c>
      <c r="B3390" t="s">
        <v>2103</v>
      </c>
      <c r="C3390">
        <v>85.25</v>
      </c>
      <c r="D3390">
        <v>0</v>
      </c>
      <c r="E3390">
        <v>0</v>
      </c>
      <c r="F3390">
        <v>0</v>
      </c>
      <c r="G3390">
        <v>0</v>
      </c>
      <c r="H3390">
        <v>766.68</v>
      </c>
      <c r="I3390" t="s">
        <v>14365</v>
      </c>
      <c r="J3390" t="s">
        <v>169</v>
      </c>
      <c r="K3390">
        <v>0</v>
      </c>
      <c r="L3390" s="83">
        <v>43145</v>
      </c>
      <c r="M3390">
        <v>0</v>
      </c>
      <c r="N3390" t="s">
        <v>2176</v>
      </c>
      <c r="O3390">
        <v>2623911</v>
      </c>
    </row>
    <row r="3391" spans="1:15" x14ac:dyDescent="0.2">
      <c r="A3391" t="s">
        <v>15078</v>
      </c>
      <c r="B3391" t="s">
        <v>15039</v>
      </c>
      <c r="C3391">
        <v>21.3</v>
      </c>
      <c r="D3391">
        <v>0</v>
      </c>
      <c r="E3391">
        <v>0</v>
      </c>
      <c r="F3391">
        <v>0</v>
      </c>
      <c r="G3391">
        <v>0</v>
      </c>
      <c r="H3391" s="45">
        <v>12925.1</v>
      </c>
      <c r="I3391" t="s">
        <v>14349</v>
      </c>
      <c r="J3391" t="s">
        <v>186</v>
      </c>
      <c r="K3391">
        <v>0</v>
      </c>
      <c r="L3391" s="83">
        <v>43145</v>
      </c>
      <c r="M3391">
        <v>0</v>
      </c>
      <c r="N3391">
        <v>629209305</v>
      </c>
      <c r="O3391" t="s">
        <v>15079</v>
      </c>
    </row>
    <row r="3392" spans="1:15" x14ac:dyDescent="0.2">
      <c r="A3392" t="s">
        <v>15080</v>
      </c>
      <c r="B3392" t="s">
        <v>3915</v>
      </c>
      <c r="C3392">
        <v>70.599999999999994</v>
      </c>
      <c r="D3392">
        <v>0</v>
      </c>
      <c r="E3392">
        <v>0</v>
      </c>
      <c r="F3392">
        <v>0</v>
      </c>
      <c r="G3392">
        <v>0</v>
      </c>
      <c r="H3392" s="45">
        <v>-5501.22</v>
      </c>
      <c r="I3392" t="s">
        <v>14349</v>
      </c>
      <c r="J3392" t="s">
        <v>200</v>
      </c>
      <c r="K3392">
        <v>0</v>
      </c>
      <c r="L3392" s="83">
        <v>43145</v>
      </c>
      <c r="M3392">
        <v>0</v>
      </c>
      <c r="N3392">
        <v>681919106</v>
      </c>
      <c r="O3392">
        <v>2279303</v>
      </c>
    </row>
    <row r="3393" spans="1:15" x14ac:dyDescent="0.2">
      <c r="A3393" t="s">
        <v>15081</v>
      </c>
      <c r="B3393" t="s">
        <v>725</v>
      </c>
      <c r="C3393">
        <v>63.15</v>
      </c>
      <c r="D3393">
        <v>0</v>
      </c>
      <c r="E3393">
        <v>0</v>
      </c>
      <c r="F3393">
        <v>0</v>
      </c>
      <c r="G3393">
        <v>0</v>
      </c>
      <c r="H3393" s="45">
        <v>-4194.79</v>
      </c>
      <c r="I3393" t="s">
        <v>14349</v>
      </c>
      <c r="J3393" t="s">
        <v>190</v>
      </c>
      <c r="K3393">
        <v>0</v>
      </c>
      <c r="L3393" s="83">
        <v>43145</v>
      </c>
      <c r="M3393">
        <v>0</v>
      </c>
      <c r="N3393">
        <v>703343103</v>
      </c>
      <c r="O3393">
        <v>2673154</v>
      </c>
    </row>
    <row r="3394" spans="1:15" x14ac:dyDescent="0.2">
      <c r="A3394" t="s">
        <v>15082</v>
      </c>
      <c r="B3394" t="s">
        <v>2089</v>
      </c>
      <c r="C3394">
        <v>50.83</v>
      </c>
      <c r="D3394">
        <v>0</v>
      </c>
      <c r="E3394">
        <v>0</v>
      </c>
      <c r="F3394">
        <v>0</v>
      </c>
      <c r="G3394">
        <v>0</v>
      </c>
      <c r="H3394" s="45">
        <v>-3238.57</v>
      </c>
      <c r="I3394" t="s">
        <v>14349</v>
      </c>
      <c r="J3394" t="s">
        <v>182</v>
      </c>
      <c r="K3394">
        <v>0</v>
      </c>
      <c r="L3394" s="83">
        <v>43145</v>
      </c>
      <c r="M3394">
        <v>0</v>
      </c>
      <c r="N3394" t="s">
        <v>2182</v>
      </c>
      <c r="O3394" t="s">
        <v>2183</v>
      </c>
    </row>
    <row r="3395" spans="1:15" x14ac:dyDescent="0.2">
      <c r="A3395" t="s">
        <v>15083</v>
      </c>
      <c r="B3395" t="s">
        <v>3997</v>
      </c>
      <c r="C3395">
        <v>149.4</v>
      </c>
      <c r="D3395">
        <v>0</v>
      </c>
      <c r="E3395">
        <v>0</v>
      </c>
      <c r="F3395">
        <v>0</v>
      </c>
      <c r="G3395">
        <v>0</v>
      </c>
      <c r="H3395" s="45">
        <v>11224.96</v>
      </c>
      <c r="I3395" t="s">
        <v>14349</v>
      </c>
      <c r="J3395" t="s">
        <v>200</v>
      </c>
      <c r="K3395">
        <v>0</v>
      </c>
      <c r="L3395" s="83">
        <v>43145</v>
      </c>
      <c r="M3395">
        <v>0</v>
      </c>
      <c r="N3395" t="s">
        <v>4047</v>
      </c>
      <c r="O3395">
        <v>2781585</v>
      </c>
    </row>
    <row r="3396" spans="1:15" x14ac:dyDescent="0.2">
      <c r="A3396" t="s">
        <v>15084</v>
      </c>
      <c r="B3396" t="s">
        <v>15040</v>
      </c>
      <c r="C3396">
        <v>29.33</v>
      </c>
      <c r="D3396">
        <v>0</v>
      </c>
      <c r="E3396">
        <v>0</v>
      </c>
      <c r="F3396">
        <v>0</v>
      </c>
      <c r="G3396">
        <v>0</v>
      </c>
      <c r="H3396" s="45">
        <v>-10350.469999999999</v>
      </c>
      <c r="I3396" t="s">
        <v>14349</v>
      </c>
      <c r="J3396" t="s">
        <v>200</v>
      </c>
      <c r="K3396">
        <v>0</v>
      </c>
      <c r="L3396" s="83">
        <v>43145</v>
      </c>
      <c r="M3396">
        <v>0</v>
      </c>
      <c r="N3396" t="s">
        <v>15085</v>
      </c>
      <c r="O3396" t="s">
        <v>15086</v>
      </c>
    </row>
    <row r="3397" spans="1:15" x14ac:dyDescent="0.2">
      <c r="A3397" t="s">
        <v>15087</v>
      </c>
      <c r="B3397" t="s">
        <v>7106</v>
      </c>
      <c r="C3397">
        <v>34.26</v>
      </c>
      <c r="D3397">
        <v>0</v>
      </c>
      <c r="E3397">
        <v>0</v>
      </c>
      <c r="F3397">
        <v>0</v>
      </c>
      <c r="G3397">
        <v>0</v>
      </c>
      <c r="H3397">
        <v>574.35</v>
      </c>
      <c r="I3397" t="s">
        <v>14349</v>
      </c>
      <c r="J3397" t="s">
        <v>190</v>
      </c>
      <c r="K3397">
        <v>0</v>
      </c>
      <c r="L3397" s="83">
        <v>43145</v>
      </c>
      <c r="M3397">
        <v>0</v>
      </c>
      <c r="N3397">
        <v>784635104</v>
      </c>
      <c r="O3397">
        <v>2787185</v>
      </c>
    </row>
    <row r="3398" spans="1:15" x14ac:dyDescent="0.2">
      <c r="A3398" t="s">
        <v>15088</v>
      </c>
      <c r="B3398" t="s">
        <v>1810</v>
      </c>
      <c r="C3398">
        <v>55.73</v>
      </c>
      <c r="D3398">
        <v>0</v>
      </c>
      <c r="E3398">
        <v>0</v>
      </c>
      <c r="F3398">
        <v>0</v>
      </c>
      <c r="G3398">
        <v>0</v>
      </c>
      <c r="H3398" s="45">
        <v>1798.95</v>
      </c>
      <c r="I3398" t="s">
        <v>14349</v>
      </c>
      <c r="J3398" t="s">
        <v>164</v>
      </c>
      <c r="K3398">
        <v>0</v>
      </c>
      <c r="L3398" s="83">
        <v>43145</v>
      </c>
      <c r="M3398">
        <v>0</v>
      </c>
      <c r="N3398" t="s">
        <v>1952</v>
      </c>
      <c r="O3398" t="s">
        <v>1953</v>
      </c>
    </row>
    <row r="3399" spans="1:15" x14ac:dyDescent="0.2">
      <c r="A3399" t="s">
        <v>15089</v>
      </c>
      <c r="B3399" t="s">
        <v>4943</v>
      </c>
      <c r="C3399">
        <v>13.7</v>
      </c>
      <c r="D3399">
        <v>0</v>
      </c>
      <c r="E3399">
        <v>0</v>
      </c>
      <c r="F3399">
        <v>0</v>
      </c>
      <c r="G3399">
        <v>0</v>
      </c>
      <c r="H3399" s="45">
        <v>53424.5</v>
      </c>
      <c r="I3399" t="s">
        <v>14349</v>
      </c>
      <c r="J3399" t="s">
        <v>190</v>
      </c>
      <c r="K3399">
        <v>0</v>
      </c>
      <c r="L3399" s="83">
        <v>43145</v>
      </c>
      <c r="M3399">
        <v>0</v>
      </c>
      <c r="N3399" t="s">
        <v>177</v>
      </c>
      <c r="O3399" t="s">
        <v>5076</v>
      </c>
    </row>
    <row r="3400" spans="1:15" x14ac:dyDescent="0.2">
      <c r="A3400" t="s">
        <v>15090</v>
      </c>
      <c r="B3400" t="s">
        <v>2093</v>
      </c>
      <c r="C3400">
        <v>51</v>
      </c>
      <c r="D3400">
        <v>0</v>
      </c>
      <c r="E3400">
        <v>0</v>
      </c>
      <c r="F3400">
        <v>0</v>
      </c>
      <c r="G3400">
        <v>0</v>
      </c>
      <c r="H3400" s="45">
        <v>-25718.2</v>
      </c>
      <c r="I3400" t="s">
        <v>14349</v>
      </c>
      <c r="J3400" t="s">
        <v>235</v>
      </c>
      <c r="K3400">
        <v>0</v>
      </c>
      <c r="L3400" s="83">
        <v>43145</v>
      </c>
      <c r="M3400">
        <v>0</v>
      </c>
      <c r="N3400" t="s">
        <v>2197</v>
      </c>
      <c r="O3400" t="s">
        <v>2198</v>
      </c>
    </row>
    <row r="3401" spans="1:15" x14ac:dyDescent="0.2">
      <c r="A3401" t="s">
        <v>15091</v>
      </c>
      <c r="B3401" t="s">
        <v>14042</v>
      </c>
      <c r="C3401">
        <v>77.915000000000006</v>
      </c>
      <c r="D3401">
        <v>0</v>
      </c>
      <c r="E3401">
        <v>0</v>
      </c>
      <c r="F3401">
        <v>0</v>
      </c>
      <c r="G3401">
        <v>0</v>
      </c>
      <c r="H3401" s="45">
        <v>-9151.01</v>
      </c>
      <c r="I3401" t="s">
        <v>14365</v>
      </c>
      <c r="J3401" t="s">
        <v>164</v>
      </c>
      <c r="K3401">
        <v>0</v>
      </c>
      <c r="L3401" s="83">
        <v>43145</v>
      </c>
      <c r="M3401">
        <v>0</v>
      </c>
      <c r="N3401" t="s">
        <v>14092</v>
      </c>
      <c r="O3401" t="s">
        <v>14093</v>
      </c>
    </row>
    <row r="3402" spans="1:15" x14ac:dyDescent="0.2">
      <c r="A3402" t="s">
        <v>15092</v>
      </c>
      <c r="B3402" t="s">
        <v>8990</v>
      </c>
      <c r="C3402">
        <v>19.97</v>
      </c>
      <c r="D3402">
        <v>0</v>
      </c>
      <c r="E3402">
        <v>0</v>
      </c>
      <c r="F3402">
        <v>0</v>
      </c>
      <c r="G3402">
        <v>0</v>
      </c>
      <c r="H3402" s="45">
        <v>1211.3399999999999</v>
      </c>
      <c r="I3402" t="s">
        <v>14365</v>
      </c>
      <c r="J3402" t="s">
        <v>200</v>
      </c>
      <c r="K3402">
        <v>0</v>
      </c>
      <c r="L3402" s="83">
        <v>43145</v>
      </c>
      <c r="M3402">
        <v>0</v>
      </c>
      <c r="N3402">
        <v>904311107</v>
      </c>
      <c r="O3402" t="s">
        <v>329</v>
      </c>
    </row>
    <row r="3403" spans="1:15" x14ac:dyDescent="0.2">
      <c r="A3403" t="s">
        <v>15093</v>
      </c>
      <c r="B3403" t="s">
        <v>1999</v>
      </c>
      <c r="C3403">
        <v>49.57</v>
      </c>
      <c r="D3403">
        <v>0</v>
      </c>
      <c r="E3403">
        <v>0</v>
      </c>
      <c r="F3403">
        <v>0</v>
      </c>
      <c r="G3403">
        <v>0</v>
      </c>
      <c r="H3403">
        <v>734.47</v>
      </c>
      <c r="I3403" t="s">
        <v>14365</v>
      </c>
      <c r="J3403" t="s">
        <v>186</v>
      </c>
      <c r="K3403">
        <v>0</v>
      </c>
      <c r="L3403" s="83">
        <v>43145</v>
      </c>
      <c r="M3403">
        <v>0</v>
      </c>
      <c r="N3403">
        <v>929089100</v>
      </c>
      <c r="O3403" t="s">
        <v>2068</v>
      </c>
    </row>
    <row r="3404" spans="1:15" x14ac:dyDescent="0.2">
      <c r="A3404" t="s">
        <v>15094</v>
      </c>
      <c r="B3404" t="s">
        <v>1820</v>
      </c>
      <c r="C3404">
        <v>19.25</v>
      </c>
      <c r="D3404">
        <v>0</v>
      </c>
      <c r="E3404">
        <v>0</v>
      </c>
      <c r="F3404">
        <v>0</v>
      </c>
      <c r="G3404">
        <v>0</v>
      </c>
      <c r="H3404">
        <v>-311.24</v>
      </c>
      <c r="I3404" t="s">
        <v>14365</v>
      </c>
      <c r="J3404" t="s">
        <v>164</v>
      </c>
      <c r="K3404">
        <v>0</v>
      </c>
      <c r="L3404" s="83">
        <v>43145</v>
      </c>
      <c r="M3404">
        <v>0</v>
      </c>
      <c r="N3404">
        <v>959802109</v>
      </c>
      <c r="O3404" t="s">
        <v>1979</v>
      </c>
    </row>
    <row r="3405" spans="1:15" x14ac:dyDescent="0.2">
      <c r="A3405" t="s">
        <v>15095</v>
      </c>
      <c r="B3405" t="s">
        <v>4657</v>
      </c>
      <c r="C3405">
        <v>36.869999999999997</v>
      </c>
      <c r="D3405">
        <v>0</v>
      </c>
      <c r="E3405">
        <v>0</v>
      </c>
      <c r="F3405">
        <v>0</v>
      </c>
      <c r="G3405">
        <v>0</v>
      </c>
      <c r="H3405" s="45">
        <v>26473.74</v>
      </c>
      <c r="I3405" t="s">
        <v>14349</v>
      </c>
      <c r="J3405" t="s">
        <v>164</v>
      </c>
      <c r="K3405">
        <v>0</v>
      </c>
      <c r="L3405" s="83">
        <v>43145</v>
      </c>
      <c r="M3405">
        <v>0</v>
      </c>
      <c r="N3405" t="s">
        <v>177</v>
      </c>
      <c r="O3405" t="s">
        <v>4829</v>
      </c>
    </row>
    <row r="3406" spans="1:15" x14ac:dyDescent="0.2">
      <c r="A3406" t="s">
        <v>15096</v>
      </c>
      <c r="B3406" t="s">
        <v>2076</v>
      </c>
      <c r="C3406">
        <v>79.73</v>
      </c>
      <c r="D3406">
        <v>0</v>
      </c>
      <c r="E3406">
        <v>0</v>
      </c>
      <c r="F3406">
        <v>0</v>
      </c>
      <c r="G3406">
        <v>0</v>
      </c>
      <c r="H3406" s="45">
        <v>8872.48</v>
      </c>
      <c r="I3406" t="s">
        <v>14349</v>
      </c>
      <c r="J3406" t="s">
        <v>169</v>
      </c>
      <c r="K3406">
        <v>0</v>
      </c>
      <c r="L3406" s="83">
        <v>43145</v>
      </c>
      <c r="M3406">
        <v>0</v>
      </c>
      <c r="N3406" t="s">
        <v>2203</v>
      </c>
      <c r="O3406" t="s">
        <v>2204</v>
      </c>
    </row>
    <row r="3407" spans="1:15" x14ac:dyDescent="0.2">
      <c r="A3407" t="s">
        <v>14996</v>
      </c>
      <c r="B3407" t="s">
        <v>14996</v>
      </c>
      <c r="C3407">
        <v>154</v>
      </c>
      <c r="D3407">
        <v>0</v>
      </c>
      <c r="E3407">
        <v>0</v>
      </c>
      <c r="F3407">
        <v>0</v>
      </c>
      <c r="G3407">
        <v>0</v>
      </c>
      <c r="H3407" s="45">
        <v>6540</v>
      </c>
      <c r="I3407" t="s">
        <v>210</v>
      </c>
      <c r="J3407" t="s">
        <v>164</v>
      </c>
      <c r="K3407">
        <v>0</v>
      </c>
      <c r="L3407" s="83">
        <v>43144</v>
      </c>
      <c r="M3407">
        <v>0</v>
      </c>
    </row>
    <row r="3408" spans="1:15" x14ac:dyDescent="0.2">
      <c r="A3408" t="s">
        <v>14997</v>
      </c>
      <c r="B3408" t="s">
        <v>14997</v>
      </c>
      <c r="C3408">
        <v>110</v>
      </c>
      <c r="D3408">
        <v>0</v>
      </c>
      <c r="E3408">
        <v>0</v>
      </c>
      <c r="F3408">
        <v>0</v>
      </c>
      <c r="G3408">
        <v>0</v>
      </c>
      <c r="H3408" s="45">
        <v>9400</v>
      </c>
      <c r="I3408" t="s">
        <v>210</v>
      </c>
      <c r="J3408" t="s">
        <v>164</v>
      </c>
      <c r="K3408">
        <v>0</v>
      </c>
      <c r="L3408" s="83">
        <v>43144</v>
      </c>
      <c r="M3408">
        <v>0</v>
      </c>
    </row>
    <row r="3409" spans="1:15" x14ac:dyDescent="0.2">
      <c r="A3409" t="s">
        <v>14998</v>
      </c>
      <c r="B3409" t="s">
        <v>1306</v>
      </c>
      <c r="C3409">
        <v>85.15</v>
      </c>
      <c r="D3409">
        <v>0</v>
      </c>
      <c r="E3409">
        <v>0</v>
      </c>
      <c r="F3409">
        <v>0</v>
      </c>
      <c r="G3409">
        <v>0</v>
      </c>
      <c r="H3409" s="45">
        <v>-6670.47</v>
      </c>
      <c r="I3409" t="s">
        <v>14365</v>
      </c>
      <c r="J3409" t="s">
        <v>164</v>
      </c>
      <c r="K3409">
        <v>0</v>
      </c>
      <c r="L3409" s="83">
        <v>43144</v>
      </c>
      <c r="M3409">
        <v>0</v>
      </c>
      <c r="N3409" t="s">
        <v>1522</v>
      </c>
      <c r="O3409" t="s">
        <v>1523</v>
      </c>
    </row>
    <row r="3410" spans="1:15" x14ac:dyDescent="0.2">
      <c r="A3410" t="s">
        <v>14999</v>
      </c>
      <c r="B3410" t="s">
        <v>1313</v>
      </c>
      <c r="C3410">
        <v>121.94</v>
      </c>
      <c r="D3410">
        <v>0</v>
      </c>
      <c r="E3410">
        <v>0</v>
      </c>
      <c r="F3410">
        <v>0</v>
      </c>
      <c r="G3410">
        <v>0</v>
      </c>
      <c r="H3410" s="45">
        <v>2937.95</v>
      </c>
      <c r="I3410" t="s">
        <v>14365</v>
      </c>
      <c r="J3410" t="s">
        <v>169</v>
      </c>
      <c r="K3410">
        <v>0</v>
      </c>
      <c r="L3410" s="83">
        <v>43144</v>
      </c>
      <c r="M3410">
        <v>0</v>
      </c>
      <c r="N3410" t="s">
        <v>1506</v>
      </c>
      <c r="O3410">
        <v>2212706</v>
      </c>
    </row>
    <row r="3411" spans="1:15" x14ac:dyDescent="0.2">
      <c r="A3411" t="s">
        <v>15000</v>
      </c>
      <c r="B3411" t="s">
        <v>12178</v>
      </c>
      <c r="C3411">
        <v>45.825000000000003</v>
      </c>
      <c r="D3411">
        <v>0</v>
      </c>
      <c r="E3411">
        <v>0</v>
      </c>
      <c r="F3411">
        <v>0</v>
      </c>
      <c r="G3411">
        <v>0</v>
      </c>
      <c r="H3411" s="45">
        <v>5304.03</v>
      </c>
      <c r="I3411" t="s">
        <v>14349</v>
      </c>
      <c r="J3411" t="s">
        <v>190</v>
      </c>
      <c r="K3411">
        <v>0</v>
      </c>
      <c r="L3411" s="83">
        <v>43144</v>
      </c>
      <c r="M3411">
        <v>0</v>
      </c>
      <c r="N3411" t="s">
        <v>12210</v>
      </c>
      <c r="O3411" t="s">
        <v>12211</v>
      </c>
    </row>
    <row r="3412" spans="1:15" x14ac:dyDescent="0.2">
      <c r="A3412" t="s">
        <v>15001</v>
      </c>
      <c r="B3412" t="s">
        <v>2309</v>
      </c>
      <c r="C3412">
        <v>47.43</v>
      </c>
      <c r="D3412">
        <v>0</v>
      </c>
      <c r="E3412">
        <v>0</v>
      </c>
      <c r="F3412">
        <v>0</v>
      </c>
      <c r="G3412">
        <v>0</v>
      </c>
      <c r="H3412" s="45">
        <v>11699.58</v>
      </c>
      <c r="I3412" t="s">
        <v>14349</v>
      </c>
      <c r="J3412" t="s">
        <v>164</v>
      </c>
      <c r="K3412">
        <v>0</v>
      </c>
      <c r="L3412" s="83">
        <v>43144</v>
      </c>
      <c r="M3412">
        <v>0</v>
      </c>
      <c r="N3412">
        <v>38222105</v>
      </c>
      <c r="O3412">
        <v>2046552</v>
      </c>
    </row>
    <row r="3413" spans="1:15" x14ac:dyDescent="0.2">
      <c r="A3413" t="s">
        <v>15002</v>
      </c>
      <c r="B3413" t="s">
        <v>1665</v>
      </c>
      <c r="C3413">
        <v>36</v>
      </c>
      <c r="D3413">
        <v>0</v>
      </c>
      <c r="E3413">
        <v>0</v>
      </c>
      <c r="F3413">
        <v>0</v>
      </c>
      <c r="G3413">
        <v>0</v>
      </c>
      <c r="H3413" s="45">
        <v>26319.52</v>
      </c>
      <c r="I3413" t="s">
        <v>14349</v>
      </c>
      <c r="J3413" t="s">
        <v>235</v>
      </c>
      <c r="K3413">
        <v>0</v>
      </c>
      <c r="L3413" s="83">
        <v>43144</v>
      </c>
      <c r="M3413">
        <v>0</v>
      </c>
      <c r="N3413">
        <v>34164103</v>
      </c>
      <c r="O3413">
        <v>2274922</v>
      </c>
    </row>
    <row r="3414" spans="1:15" x14ac:dyDescent="0.2">
      <c r="A3414" t="s">
        <v>15003</v>
      </c>
      <c r="B3414" t="s">
        <v>2228</v>
      </c>
      <c r="C3414">
        <v>24.68</v>
      </c>
      <c r="D3414">
        <v>0</v>
      </c>
      <c r="E3414">
        <v>0</v>
      </c>
      <c r="F3414">
        <v>0</v>
      </c>
      <c r="G3414">
        <v>0</v>
      </c>
      <c r="H3414" s="45">
        <v>7992.78</v>
      </c>
      <c r="I3414" t="s">
        <v>14349</v>
      </c>
      <c r="J3414" t="s">
        <v>164</v>
      </c>
      <c r="K3414">
        <v>0</v>
      </c>
      <c r="L3414" s="83">
        <v>43144</v>
      </c>
      <c r="M3414">
        <v>0</v>
      </c>
      <c r="N3414" t="s">
        <v>177</v>
      </c>
      <c r="O3414" t="s">
        <v>2249</v>
      </c>
    </row>
    <row r="3415" spans="1:15" x14ac:dyDescent="0.2">
      <c r="A3415" t="s">
        <v>15004</v>
      </c>
      <c r="B3415" t="s">
        <v>2218</v>
      </c>
      <c r="C3415">
        <v>92.1</v>
      </c>
      <c r="D3415">
        <v>0</v>
      </c>
      <c r="E3415">
        <v>0</v>
      </c>
      <c r="F3415">
        <v>0</v>
      </c>
      <c r="G3415">
        <v>0</v>
      </c>
      <c r="H3415" s="45">
        <v>5654.29</v>
      </c>
      <c r="I3415" t="s">
        <v>14349</v>
      </c>
      <c r="J3415" t="s">
        <v>190</v>
      </c>
      <c r="K3415">
        <v>0</v>
      </c>
      <c r="L3415" s="83">
        <v>43144</v>
      </c>
      <c r="M3415">
        <v>0</v>
      </c>
      <c r="N3415">
        <v>682159108</v>
      </c>
      <c r="O3415">
        <v>2658720</v>
      </c>
    </row>
    <row r="3416" spans="1:15" x14ac:dyDescent="0.2">
      <c r="A3416" t="s">
        <v>15005</v>
      </c>
      <c r="B3416" t="s">
        <v>1804</v>
      </c>
      <c r="C3416">
        <v>69.36</v>
      </c>
      <c r="D3416">
        <v>0</v>
      </c>
      <c r="E3416">
        <v>0</v>
      </c>
      <c r="F3416">
        <v>0</v>
      </c>
      <c r="G3416">
        <v>0</v>
      </c>
      <c r="H3416" s="45">
        <v>-3212.22</v>
      </c>
      <c r="I3416" t="s">
        <v>14349</v>
      </c>
      <c r="J3416" t="s">
        <v>235</v>
      </c>
      <c r="K3416">
        <v>0</v>
      </c>
      <c r="L3416" s="83">
        <v>43144</v>
      </c>
      <c r="M3416">
        <v>0</v>
      </c>
      <c r="N3416" t="s">
        <v>177</v>
      </c>
      <c r="O3416">
        <v>2788713</v>
      </c>
    </row>
    <row r="3417" spans="1:15" x14ac:dyDescent="0.2">
      <c r="A3417" t="s">
        <v>15006</v>
      </c>
      <c r="B3417" t="s">
        <v>14993</v>
      </c>
      <c r="C3417">
        <v>23.504999999999999</v>
      </c>
      <c r="D3417">
        <v>0</v>
      </c>
      <c r="E3417">
        <v>0</v>
      </c>
      <c r="F3417">
        <v>0</v>
      </c>
      <c r="G3417">
        <v>0</v>
      </c>
      <c r="H3417" s="45">
        <v>33151.440000000002</v>
      </c>
      <c r="I3417" t="s">
        <v>14349</v>
      </c>
      <c r="J3417" t="s">
        <v>190</v>
      </c>
      <c r="K3417">
        <v>0</v>
      </c>
      <c r="L3417" s="83">
        <v>43144</v>
      </c>
      <c r="M3417">
        <v>0</v>
      </c>
      <c r="N3417" t="s">
        <v>15007</v>
      </c>
      <c r="O3417" t="s">
        <v>15008</v>
      </c>
    </row>
    <row r="3418" spans="1:15" x14ac:dyDescent="0.2">
      <c r="A3418" t="s">
        <v>15009</v>
      </c>
      <c r="B3418" t="s">
        <v>8620</v>
      </c>
      <c r="C3418">
        <v>47.04</v>
      </c>
      <c r="D3418">
        <v>0</v>
      </c>
      <c r="E3418">
        <v>0</v>
      </c>
      <c r="F3418">
        <v>0</v>
      </c>
      <c r="G3418">
        <v>0</v>
      </c>
      <c r="H3418" s="45">
        <v>6687.2</v>
      </c>
      <c r="I3418" t="s">
        <v>14349</v>
      </c>
      <c r="J3418" t="s">
        <v>188</v>
      </c>
      <c r="K3418">
        <v>0</v>
      </c>
      <c r="L3418" s="83">
        <v>43144</v>
      </c>
      <c r="M3418">
        <v>0</v>
      </c>
      <c r="N3418">
        <v>163851108</v>
      </c>
      <c r="O3418" t="s">
        <v>8630</v>
      </c>
    </row>
    <row r="3419" spans="1:15" x14ac:dyDescent="0.2">
      <c r="A3419" t="s">
        <v>15010</v>
      </c>
      <c r="B3419" t="s">
        <v>2206</v>
      </c>
      <c r="C3419">
        <v>44.13</v>
      </c>
      <c r="D3419">
        <v>0</v>
      </c>
      <c r="E3419">
        <v>0</v>
      </c>
      <c r="F3419">
        <v>0</v>
      </c>
      <c r="G3419">
        <v>0</v>
      </c>
      <c r="H3419" s="45">
        <v>-6279.43</v>
      </c>
      <c r="I3419" t="s">
        <v>14349</v>
      </c>
      <c r="J3419" t="s">
        <v>188</v>
      </c>
      <c r="K3419">
        <v>0</v>
      </c>
      <c r="L3419" s="83">
        <v>43144</v>
      </c>
      <c r="M3419">
        <v>0</v>
      </c>
      <c r="N3419">
        <v>125269100</v>
      </c>
      <c r="O3419" t="s">
        <v>2253</v>
      </c>
    </row>
    <row r="3420" spans="1:15" x14ac:dyDescent="0.2">
      <c r="A3420" t="s">
        <v>15011</v>
      </c>
      <c r="B3420" t="s">
        <v>14995</v>
      </c>
      <c r="C3420">
        <v>28.28</v>
      </c>
      <c r="D3420">
        <v>0</v>
      </c>
      <c r="E3420">
        <v>0</v>
      </c>
      <c r="F3420">
        <v>0</v>
      </c>
      <c r="G3420">
        <v>0</v>
      </c>
      <c r="H3420" s="45">
        <v>1571.15</v>
      </c>
      <c r="I3420" t="s">
        <v>14365</v>
      </c>
      <c r="J3420" t="s">
        <v>200</v>
      </c>
      <c r="K3420">
        <v>0</v>
      </c>
      <c r="L3420" s="83">
        <v>43144</v>
      </c>
      <c r="M3420">
        <v>0</v>
      </c>
      <c r="N3420">
        <v>163092109</v>
      </c>
      <c r="O3420" t="s">
        <v>15012</v>
      </c>
    </row>
    <row r="3421" spans="1:15" x14ac:dyDescent="0.2">
      <c r="A3421" t="s">
        <v>15013</v>
      </c>
      <c r="B3421" t="s">
        <v>1996</v>
      </c>
      <c r="C3421">
        <v>44.06</v>
      </c>
      <c r="D3421">
        <v>0</v>
      </c>
      <c r="E3421">
        <v>0</v>
      </c>
      <c r="F3421">
        <v>0</v>
      </c>
      <c r="G3421">
        <v>0</v>
      </c>
      <c r="H3421" s="45">
        <v>22371.93</v>
      </c>
      <c r="I3421" t="s">
        <v>14349</v>
      </c>
      <c r="J3421" t="s">
        <v>164</v>
      </c>
      <c r="K3421">
        <v>0</v>
      </c>
      <c r="L3421" s="83">
        <v>43144</v>
      </c>
      <c r="M3421">
        <v>0</v>
      </c>
      <c r="N3421" t="s">
        <v>2032</v>
      </c>
      <c r="O3421">
        <v>2198163</v>
      </c>
    </row>
    <row r="3422" spans="1:15" x14ac:dyDescent="0.2">
      <c r="A3422" t="s">
        <v>15014</v>
      </c>
      <c r="B3422" t="s">
        <v>1659</v>
      </c>
      <c r="C3422">
        <v>20.975000000000001</v>
      </c>
      <c r="D3422">
        <v>0</v>
      </c>
      <c r="E3422">
        <v>0</v>
      </c>
      <c r="F3422">
        <v>0</v>
      </c>
      <c r="G3422">
        <v>0</v>
      </c>
      <c r="H3422" s="45">
        <v>-17811.96</v>
      </c>
      <c r="I3422" t="s">
        <v>14349</v>
      </c>
      <c r="J3422" t="s">
        <v>448</v>
      </c>
      <c r="K3422">
        <v>0</v>
      </c>
      <c r="L3422" s="83">
        <v>43144</v>
      </c>
      <c r="M3422">
        <v>0</v>
      </c>
      <c r="N3422">
        <v>156700106</v>
      </c>
      <c r="O3422">
        <v>2185046</v>
      </c>
    </row>
    <row r="3423" spans="1:15" x14ac:dyDescent="0.2">
      <c r="A3423" t="s">
        <v>15015</v>
      </c>
      <c r="B3423" t="s">
        <v>12618</v>
      </c>
      <c r="C3423">
        <v>34.575000000000003</v>
      </c>
      <c r="D3423">
        <v>0</v>
      </c>
      <c r="E3423">
        <v>0</v>
      </c>
      <c r="F3423">
        <v>0</v>
      </c>
      <c r="G3423">
        <v>0</v>
      </c>
      <c r="H3423" s="45">
        <v>8826.27</v>
      </c>
      <c r="I3423" t="s">
        <v>14349</v>
      </c>
      <c r="J3423" t="s">
        <v>169</v>
      </c>
      <c r="K3423">
        <v>0</v>
      </c>
      <c r="L3423" s="83">
        <v>43144</v>
      </c>
      <c r="M3423">
        <v>0</v>
      </c>
      <c r="N3423">
        <v>232109108</v>
      </c>
      <c r="O3423">
        <v>2839741</v>
      </c>
    </row>
    <row r="3424" spans="1:15" x14ac:dyDescent="0.2">
      <c r="A3424" t="s">
        <v>15016</v>
      </c>
      <c r="B3424" t="s">
        <v>4330</v>
      </c>
      <c r="C3424">
        <v>48.82</v>
      </c>
      <c r="D3424">
        <v>0</v>
      </c>
      <c r="E3424">
        <v>0</v>
      </c>
      <c r="F3424">
        <v>0</v>
      </c>
      <c r="G3424">
        <v>0</v>
      </c>
      <c r="H3424" s="45">
        <v>2706.06</v>
      </c>
      <c r="I3424" t="s">
        <v>14349</v>
      </c>
      <c r="J3424" t="s">
        <v>164</v>
      </c>
      <c r="K3424">
        <v>0</v>
      </c>
      <c r="L3424" s="83">
        <v>43144</v>
      </c>
      <c r="M3424">
        <v>0</v>
      </c>
      <c r="N3424">
        <v>302445101</v>
      </c>
      <c r="O3424">
        <v>2344717</v>
      </c>
    </row>
    <row r="3425" spans="1:15" x14ac:dyDescent="0.2">
      <c r="A3425" t="s">
        <v>15017</v>
      </c>
      <c r="B3425" t="s">
        <v>6260</v>
      </c>
      <c r="C3425">
        <v>19.190000000000001</v>
      </c>
      <c r="D3425">
        <v>0</v>
      </c>
      <c r="E3425">
        <v>0</v>
      </c>
      <c r="F3425">
        <v>0</v>
      </c>
      <c r="G3425">
        <v>0</v>
      </c>
      <c r="H3425" s="45">
        <v>-2512.46</v>
      </c>
      <c r="I3425" t="s">
        <v>14365</v>
      </c>
      <c r="J3425" t="s">
        <v>190</v>
      </c>
      <c r="K3425">
        <v>0</v>
      </c>
      <c r="L3425" s="83">
        <v>43144</v>
      </c>
      <c r="M3425">
        <v>0</v>
      </c>
      <c r="N3425">
        <v>422347104</v>
      </c>
      <c r="O3425">
        <v>2414018</v>
      </c>
    </row>
    <row r="3426" spans="1:15" x14ac:dyDescent="0.2">
      <c r="A3426" t="s">
        <v>15018</v>
      </c>
      <c r="B3426" t="s">
        <v>1990</v>
      </c>
      <c r="C3426">
        <v>22.93</v>
      </c>
      <c r="D3426">
        <v>0</v>
      </c>
      <c r="E3426">
        <v>0</v>
      </c>
      <c r="F3426">
        <v>0</v>
      </c>
      <c r="G3426">
        <v>0</v>
      </c>
      <c r="H3426" s="45">
        <v>27440.02</v>
      </c>
      <c r="I3426" t="s">
        <v>14349</v>
      </c>
      <c r="J3426" t="s">
        <v>200</v>
      </c>
      <c r="K3426">
        <v>0</v>
      </c>
      <c r="L3426" s="83">
        <v>43144</v>
      </c>
      <c r="M3426">
        <v>0</v>
      </c>
      <c r="N3426">
        <v>460690100</v>
      </c>
      <c r="O3426">
        <v>2466321</v>
      </c>
    </row>
    <row r="3427" spans="1:15" x14ac:dyDescent="0.2">
      <c r="A3427" t="s">
        <v>15019</v>
      </c>
      <c r="B3427" t="s">
        <v>3054</v>
      </c>
      <c r="C3427">
        <v>85.01</v>
      </c>
      <c r="D3427">
        <v>0</v>
      </c>
      <c r="E3427">
        <v>0</v>
      </c>
      <c r="F3427">
        <v>0</v>
      </c>
      <c r="G3427">
        <v>0</v>
      </c>
      <c r="H3427" s="45">
        <v>-11879.32</v>
      </c>
      <c r="I3427" t="s">
        <v>14349</v>
      </c>
      <c r="J3427" t="s">
        <v>200</v>
      </c>
      <c r="K3427">
        <v>0</v>
      </c>
      <c r="L3427" s="83">
        <v>43144</v>
      </c>
      <c r="M3427">
        <v>0</v>
      </c>
      <c r="N3427">
        <v>536797103</v>
      </c>
      <c r="O3427">
        <v>2515030</v>
      </c>
    </row>
    <row r="3428" spans="1:15" x14ac:dyDescent="0.2">
      <c r="A3428" t="s">
        <v>15020</v>
      </c>
      <c r="B3428" t="s">
        <v>9141</v>
      </c>
      <c r="C3428">
        <v>20.309999999999999</v>
      </c>
      <c r="D3428">
        <v>0</v>
      </c>
      <c r="E3428">
        <v>0</v>
      </c>
      <c r="F3428">
        <v>0</v>
      </c>
      <c r="G3428">
        <v>0</v>
      </c>
      <c r="H3428" s="45">
        <v>-1013.74</v>
      </c>
      <c r="I3428" t="s">
        <v>14349</v>
      </c>
      <c r="J3428" t="s">
        <v>182</v>
      </c>
      <c r="K3428">
        <v>0</v>
      </c>
      <c r="L3428" s="83">
        <v>43144</v>
      </c>
      <c r="M3428">
        <v>0</v>
      </c>
      <c r="N3428">
        <v>565849106</v>
      </c>
      <c r="O3428">
        <v>2910970</v>
      </c>
    </row>
    <row r="3429" spans="1:15" x14ac:dyDescent="0.2">
      <c r="A3429" t="s">
        <v>15021</v>
      </c>
      <c r="B3429" t="s">
        <v>9940</v>
      </c>
      <c r="C3429">
        <v>88.125</v>
      </c>
      <c r="D3429">
        <v>0</v>
      </c>
      <c r="E3429">
        <v>0</v>
      </c>
      <c r="F3429">
        <v>0</v>
      </c>
      <c r="G3429">
        <v>0</v>
      </c>
      <c r="H3429" s="45">
        <v>-3429.29</v>
      </c>
      <c r="I3429" t="s">
        <v>14349</v>
      </c>
      <c r="J3429" t="s">
        <v>188</v>
      </c>
      <c r="K3429">
        <v>0</v>
      </c>
      <c r="L3429" s="83">
        <v>43144</v>
      </c>
      <c r="M3429">
        <v>0</v>
      </c>
      <c r="N3429">
        <v>640079109</v>
      </c>
      <c r="O3429" t="s">
        <v>9964</v>
      </c>
    </row>
    <row r="3430" spans="1:15" x14ac:dyDescent="0.2">
      <c r="A3430" t="s">
        <v>15022</v>
      </c>
      <c r="B3430" t="s">
        <v>4656</v>
      </c>
      <c r="C3430">
        <v>52.39</v>
      </c>
      <c r="D3430">
        <v>0</v>
      </c>
      <c r="E3430">
        <v>0</v>
      </c>
      <c r="F3430">
        <v>0</v>
      </c>
      <c r="G3430">
        <v>0</v>
      </c>
      <c r="H3430" s="45">
        <v>21159.93</v>
      </c>
      <c r="I3430" t="s">
        <v>14349</v>
      </c>
      <c r="J3430" t="s">
        <v>164</v>
      </c>
      <c r="K3430">
        <v>0</v>
      </c>
      <c r="L3430" s="83">
        <v>43144</v>
      </c>
      <c r="M3430">
        <v>0</v>
      </c>
      <c r="N3430" t="s">
        <v>4793</v>
      </c>
      <c r="O3430">
        <v>2475060</v>
      </c>
    </row>
    <row r="3431" spans="1:15" x14ac:dyDescent="0.2">
      <c r="A3431" t="s">
        <v>15023</v>
      </c>
      <c r="B3431" t="s">
        <v>2397</v>
      </c>
      <c r="C3431">
        <v>34.9</v>
      </c>
      <c r="D3431">
        <v>0</v>
      </c>
      <c r="E3431">
        <v>0</v>
      </c>
      <c r="F3431">
        <v>0</v>
      </c>
      <c r="G3431">
        <v>0</v>
      </c>
      <c r="H3431" s="45">
        <v>-5303.02</v>
      </c>
      <c r="I3431" t="s">
        <v>14349</v>
      </c>
      <c r="J3431" t="s">
        <v>182</v>
      </c>
      <c r="K3431">
        <v>0</v>
      </c>
      <c r="L3431" s="83">
        <v>43144</v>
      </c>
      <c r="M3431">
        <v>0</v>
      </c>
      <c r="N3431">
        <v>678026105</v>
      </c>
      <c r="O3431">
        <v>2724472</v>
      </c>
    </row>
    <row r="3432" spans="1:15" x14ac:dyDescent="0.2">
      <c r="A3432" t="s">
        <v>15024</v>
      </c>
      <c r="B3432" t="s">
        <v>2810</v>
      </c>
      <c r="C3432">
        <v>33.35</v>
      </c>
      <c r="D3432">
        <v>0</v>
      </c>
      <c r="E3432">
        <v>0</v>
      </c>
      <c r="F3432">
        <v>0</v>
      </c>
      <c r="G3432">
        <v>0</v>
      </c>
      <c r="H3432" s="45">
        <v>15456.5</v>
      </c>
      <c r="I3432" t="s">
        <v>14349</v>
      </c>
      <c r="J3432" t="s">
        <v>186</v>
      </c>
      <c r="K3432">
        <v>0</v>
      </c>
      <c r="L3432" s="83">
        <v>43144</v>
      </c>
      <c r="M3432">
        <v>0</v>
      </c>
      <c r="N3432" t="s">
        <v>2978</v>
      </c>
      <c r="O3432" t="s">
        <v>2979</v>
      </c>
    </row>
    <row r="3433" spans="1:15" x14ac:dyDescent="0.2">
      <c r="A3433" t="s">
        <v>15025</v>
      </c>
      <c r="B3433" t="s">
        <v>1679</v>
      </c>
      <c r="C3433">
        <v>52.93</v>
      </c>
      <c r="D3433">
        <v>0</v>
      </c>
      <c r="E3433">
        <v>0</v>
      </c>
      <c r="F3433">
        <v>0</v>
      </c>
      <c r="G3433">
        <v>0</v>
      </c>
      <c r="H3433" s="45">
        <v>27541.8</v>
      </c>
      <c r="I3433" t="s">
        <v>14349</v>
      </c>
      <c r="J3433" t="s">
        <v>164</v>
      </c>
      <c r="K3433">
        <v>0</v>
      </c>
      <c r="L3433" s="83">
        <v>43144</v>
      </c>
      <c r="M3433">
        <v>0</v>
      </c>
      <c r="N3433" t="s">
        <v>177</v>
      </c>
      <c r="O3433">
        <v>2661784</v>
      </c>
    </row>
    <row r="3434" spans="1:15" x14ac:dyDescent="0.2">
      <c r="A3434" t="s">
        <v>15026</v>
      </c>
      <c r="B3434" t="s">
        <v>4520</v>
      </c>
      <c r="C3434">
        <v>17.64</v>
      </c>
      <c r="D3434">
        <v>0</v>
      </c>
      <c r="E3434">
        <v>0</v>
      </c>
      <c r="F3434">
        <v>0</v>
      </c>
      <c r="G3434">
        <v>0</v>
      </c>
      <c r="H3434" s="45">
        <v>-14493.46</v>
      </c>
      <c r="I3434" t="s">
        <v>14349</v>
      </c>
      <c r="J3434" t="s">
        <v>235</v>
      </c>
      <c r="K3434">
        <v>0</v>
      </c>
      <c r="L3434" s="83">
        <v>43144</v>
      </c>
      <c r="M3434">
        <v>0</v>
      </c>
      <c r="N3434" t="s">
        <v>4610</v>
      </c>
      <c r="O3434" t="s">
        <v>4611</v>
      </c>
    </row>
    <row r="3435" spans="1:15" x14ac:dyDescent="0.2">
      <c r="A3435" t="s">
        <v>15027</v>
      </c>
      <c r="B3435" t="s">
        <v>1322</v>
      </c>
      <c r="C3435">
        <v>87.025000000000006</v>
      </c>
      <c r="D3435">
        <v>0</v>
      </c>
      <c r="E3435">
        <v>0</v>
      </c>
      <c r="F3435">
        <v>0</v>
      </c>
      <c r="G3435">
        <v>0</v>
      </c>
      <c r="H3435" s="45">
        <v>-9074.06</v>
      </c>
      <c r="I3435" t="s">
        <v>14365</v>
      </c>
      <c r="J3435" t="s">
        <v>164</v>
      </c>
      <c r="K3435">
        <v>0</v>
      </c>
      <c r="L3435" s="83">
        <v>43144</v>
      </c>
      <c r="M3435">
        <v>0</v>
      </c>
      <c r="N3435" t="s">
        <v>1527</v>
      </c>
      <c r="O3435" t="s">
        <v>1528</v>
      </c>
    </row>
    <row r="3436" spans="1:15" x14ac:dyDescent="0.2">
      <c r="A3436" t="s">
        <v>15028</v>
      </c>
      <c r="B3436" t="s">
        <v>14994</v>
      </c>
      <c r="C3436">
        <v>24.12</v>
      </c>
      <c r="D3436">
        <v>0</v>
      </c>
      <c r="E3436">
        <v>0</v>
      </c>
      <c r="F3436">
        <v>0</v>
      </c>
      <c r="G3436">
        <v>0</v>
      </c>
      <c r="H3436" s="45">
        <v>-6353.87</v>
      </c>
      <c r="I3436" t="s">
        <v>14365</v>
      </c>
      <c r="J3436" t="s">
        <v>164</v>
      </c>
      <c r="K3436">
        <v>0</v>
      </c>
      <c r="L3436" s="83">
        <v>43144</v>
      </c>
      <c r="M3436">
        <v>0</v>
      </c>
      <c r="N3436">
        <v>753422104</v>
      </c>
      <c r="O3436" t="s">
        <v>15029</v>
      </c>
    </row>
    <row r="3437" spans="1:15" x14ac:dyDescent="0.2">
      <c r="A3437" t="s">
        <v>15030</v>
      </c>
      <c r="B3437" t="s">
        <v>1834</v>
      </c>
      <c r="C3437">
        <v>41.75</v>
      </c>
      <c r="D3437">
        <v>0</v>
      </c>
      <c r="E3437">
        <v>0</v>
      </c>
      <c r="F3437">
        <v>0</v>
      </c>
      <c r="G3437">
        <v>0</v>
      </c>
      <c r="H3437" s="45">
        <v>-16377.78</v>
      </c>
      <c r="I3437" t="s">
        <v>14349</v>
      </c>
      <c r="J3437" t="s">
        <v>190</v>
      </c>
      <c r="K3437">
        <v>0</v>
      </c>
      <c r="L3437" s="83">
        <v>43144</v>
      </c>
      <c r="M3437">
        <v>0</v>
      </c>
      <c r="N3437">
        <v>781846209</v>
      </c>
      <c r="O3437">
        <v>2966876</v>
      </c>
    </row>
    <row r="3438" spans="1:15" x14ac:dyDescent="0.2">
      <c r="A3438" t="s">
        <v>15031</v>
      </c>
      <c r="B3438" t="s">
        <v>1561</v>
      </c>
      <c r="C3438">
        <v>23.28</v>
      </c>
      <c r="D3438">
        <v>0</v>
      </c>
      <c r="E3438">
        <v>0</v>
      </c>
      <c r="F3438">
        <v>0</v>
      </c>
      <c r="G3438">
        <v>0</v>
      </c>
      <c r="H3438" s="45">
        <v>32042.38</v>
      </c>
      <c r="I3438" t="s">
        <v>14349</v>
      </c>
      <c r="J3438" t="s">
        <v>164</v>
      </c>
      <c r="K3438">
        <v>0</v>
      </c>
      <c r="L3438" s="83">
        <v>43144</v>
      </c>
      <c r="M3438">
        <v>0</v>
      </c>
      <c r="N3438" t="s">
        <v>1639</v>
      </c>
      <c r="O3438" t="s">
        <v>1640</v>
      </c>
    </row>
    <row r="3439" spans="1:15" x14ac:dyDescent="0.2">
      <c r="A3439" t="s">
        <v>15032</v>
      </c>
      <c r="B3439" t="s">
        <v>2489</v>
      </c>
      <c r="C3439">
        <v>123.75</v>
      </c>
      <c r="D3439">
        <v>0</v>
      </c>
      <c r="E3439">
        <v>0</v>
      </c>
      <c r="F3439">
        <v>0</v>
      </c>
      <c r="G3439">
        <v>0</v>
      </c>
      <c r="H3439" s="45">
        <v>15776.7</v>
      </c>
      <c r="I3439" t="s">
        <v>14349</v>
      </c>
      <c r="J3439" t="s">
        <v>200</v>
      </c>
      <c r="K3439">
        <v>0</v>
      </c>
      <c r="L3439" s="83">
        <v>43144</v>
      </c>
      <c r="M3439">
        <v>0</v>
      </c>
      <c r="N3439" t="s">
        <v>177</v>
      </c>
      <c r="O3439" t="s">
        <v>2558</v>
      </c>
    </row>
    <row r="3440" spans="1:15" x14ac:dyDescent="0.2">
      <c r="A3440" t="s">
        <v>15033</v>
      </c>
      <c r="B3440" t="s">
        <v>4947</v>
      </c>
      <c r="C3440">
        <v>20.77</v>
      </c>
      <c r="D3440">
        <v>0</v>
      </c>
      <c r="E3440">
        <v>0</v>
      </c>
      <c r="F3440">
        <v>0</v>
      </c>
      <c r="G3440">
        <v>0</v>
      </c>
      <c r="H3440" s="45">
        <v>-13152.09</v>
      </c>
      <c r="I3440" t="s">
        <v>14349</v>
      </c>
      <c r="J3440" t="s">
        <v>188</v>
      </c>
      <c r="K3440">
        <v>0</v>
      </c>
      <c r="L3440" s="83">
        <v>43144</v>
      </c>
      <c r="M3440">
        <v>0</v>
      </c>
      <c r="N3440" t="s">
        <v>5071</v>
      </c>
      <c r="O3440" t="s">
        <v>5072</v>
      </c>
    </row>
    <row r="3441" spans="1:15" x14ac:dyDescent="0.2">
      <c r="A3441" t="s">
        <v>15034</v>
      </c>
      <c r="B3441" t="s">
        <v>8494</v>
      </c>
      <c r="C3441">
        <v>54.825000000000003</v>
      </c>
      <c r="D3441">
        <v>0</v>
      </c>
      <c r="E3441">
        <v>0</v>
      </c>
      <c r="F3441">
        <v>0</v>
      </c>
      <c r="G3441">
        <v>0</v>
      </c>
      <c r="H3441" s="45">
        <v>-23652.19</v>
      </c>
      <c r="I3441" t="s">
        <v>14349</v>
      </c>
      <c r="J3441" t="s">
        <v>164</v>
      </c>
      <c r="K3441">
        <v>0</v>
      </c>
      <c r="L3441" s="83">
        <v>43144</v>
      </c>
      <c r="M3441">
        <v>0</v>
      </c>
      <c r="N3441">
        <v>898697206</v>
      </c>
      <c r="O3441" t="s">
        <v>8609</v>
      </c>
    </row>
    <row r="3442" spans="1:15" x14ac:dyDescent="0.2">
      <c r="A3442" t="s">
        <v>15035</v>
      </c>
      <c r="B3442" t="s">
        <v>1793</v>
      </c>
      <c r="C3442">
        <v>54.07</v>
      </c>
      <c r="D3442">
        <v>0</v>
      </c>
      <c r="E3442">
        <v>0</v>
      </c>
      <c r="F3442">
        <v>0</v>
      </c>
      <c r="G3442">
        <v>0</v>
      </c>
      <c r="H3442" s="45">
        <v>22469.34</v>
      </c>
      <c r="I3442" t="s">
        <v>14349</v>
      </c>
      <c r="J3442" t="s">
        <v>200</v>
      </c>
      <c r="K3442">
        <v>0</v>
      </c>
      <c r="L3442" s="83">
        <v>43144</v>
      </c>
      <c r="M3442">
        <v>0</v>
      </c>
      <c r="N3442">
        <v>896945201</v>
      </c>
      <c r="O3442" t="s">
        <v>1962</v>
      </c>
    </row>
    <row r="3443" spans="1:15" x14ac:dyDescent="0.2">
      <c r="A3443" t="s">
        <v>15036</v>
      </c>
      <c r="B3443" t="s">
        <v>2462</v>
      </c>
      <c r="C3443">
        <v>16.100000000000001</v>
      </c>
      <c r="D3443">
        <v>0</v>
      </c>
      <c r="E3443">
        <v>0</v>
      </c>
      <c r="F3443">
        <v>0</v>
      </c>
      <c r="G3443">
        <v>0</v>
      </c>
      <c r="H3443" s="45">
        <v>-6239.91</v>
      </c>
      <c r="I3443" t="s">
        <v>14365</v>
      </c>
      <c r="J3443" t="s">
        <v>164</v>
      </c>
      <c r="K3443">
        <v>0</v>
      </c>
      <c r="L3443" s="83">
        <v>43144</v>
      </c>
      <c r="M3443">
        <v>0</v>
      </c>
      <c r="N3443">
        <v>922417100</v>
      </c>
      <c r="O3443">
        <v>2938422</v>
      </c>
    </row>
    <row r="3444" spans="1:15" x14ac:dyDescent="0.2">
      <c r="A3444" t="s">
        <v>15037</v>
      </c>
      <c r="B3444" t="s">
        <v>9775</v>
      </c>
      <c r="C3444">
        <v>59.75</v>
      </c>
      <c r="D3444">
        <v>0</v>
      </c>
      <c r="E3444">
        <v>0</v>
      </c>
      <c r="F3444">
        <v>0</v>
      </c>
      <c r="G3444">
        <v>0</v>
      </c>
      <c r="H3444" s="45">
        <v>8287.32</v>
      </c>
      <c r="I3444" t="s">
        <v>14365</v>
      </c>
      <c r="J3444" t="s">
        <v>164</v>
      </c>
      <c r="K3444">
        <v>0</v>
      </c>
      <c r="L3444" s="83">
        <v>43144</v>
      </c>
      <c r="M3444">
        <v>0</v>
      </c>
      <c r="N3444">
        <v>922280102</v>
      </c>
      <c r="O3444" t="s">
        <v>9812</v>
      </c>
    </row>
    <row r="3445" spans="1:15" x14ac:dyDescent="0.2">
      <c r="A3445" t="s">
        <v>15038</v>
      </c>
      <c r="B3445" t="s">
        <v>2085</v>
      </c>
      <c r="C3445">
        <v>83.85</v>
      </c>
      <c r="D3445">
        <v>0</v>
      </c>
      <c r="E3445">
        <v>0</v>
      </c>
      <c r="F3445">
        <v>0</v>
      </c>
      <c r="G3445">
        <v>0</v>
      </c>
      <c r="H3445" s="45">
        <v>-2201.77</v>
      </c>
      <c r="I3445" t="s">
        <v>14365</v>
      </c>
      <c r="J3445" t="s">
        <v>190</v>
      </c>
      <c r="K3445">
        <v>0</v>
      </c>
      <c r="L3445" s="83">
        <v>43144</v>
      </c>
      <c r="M3445">
        <v>0</v>
      </c>
      <c r="N3445">
        <v>942749102</v>
      </c>
      <c r="O3445">
        <v>2943620</v>
      </c>
    </row>
    <row r="3446" spans="1:15" x14ac:dyDescent="0.2">
      <c r="A3446" t="s">
        <v>14967</v>
      </c>
      <c r="B3446" t="s">
        <v>6606</v>
      </c>
      <c r="C3446">
        <v>44.79</v>
      </c>
      <c r="D3446">
        <v>0</v>
      </c>
      <c r="E3446">
        <v>0</v>
      </c>
      <c r="F3446">
        <v>0</v>
      </c>
      <c r="G3446">
        <v>0</v>
      </c>
      <c r="H3446" s="45">
        <v>4010.02</v>
      </c>
      <c r="I3446" t="s">
        <v>14365</v>
      </c>
      <c r="J3446" t="s">
        <v>822</v>
      </c>
      <c r="K3446">
        <v>0</v>
      </c>
      <c r="L3446" s="83">
        <v>43143</v>
      </c>
      <c r="M3446">
        <v>0</v>
      </c>
      <c r="N3446" t="s">
        <v>6714</v>
      </c>
      <c r="O3446">
        <v>2689560</v>
      </c>
    </row>
    <row r="3447" spans="1:15" x14ac:dyDescent="0.2">
      <c r="A3447" t="s">
        <v>14968</v>
      </c>
      <c r="B3447" t="s">
        <v>1050</v>
      </c>
      <c r="C3447">
        <v>12.15</v>
      </c>
      <c r="D3447">
        <v>0</v>
      </c>
      <c r="E3447">
        <v>0</v>
      </c>
      <c r="F3447">
        <v>0</v>
      </c>
      <c r="G3447">
        <v>0</v>
      </c>
      <c r="H3447" s="45">
        <v>-29184.34</v>
      </c>
      <c r="I3447" t="s">
        <v>210</v>
      </c>
      <c r="J3447" t="s">
        <v>190</v>
      </c>
      <c r="K3447">
        <v>0</v>
      </c>
      <c r="L3447" s="83">
        <v>43143</v>
      </c>
      <c r="M3447">
        <v>0</v>
      </c>
      <c r="N3447" t="s">
        <v>14969</v>
      </c>
      <c r="O3447" t="s">
        <v>14970</v>
      </c>
    </row>
    <row r="3448" spans="1:15" x14ac:dyDescent="0.2">
      <c r="A3448" t="s">
        <v>14971</v>
      </c>
      <c r="B3448" t="s">
        <v>1826</v>
      </c>
      <c r="C3448">
        <v>45.71</v>
      </c>
      <c r="D3448">
        <v>0</v>
      </c>
      <c r="E3448">
        <v>0</v>
      </c>
      <c r="F3448">
        <v>0</v>
      </c>
      <c r="G3448">
        <v>0</v>
      </c>
      <c r="H3448">
        <v>-783.3</v>
      </c>
      <c r="I3448" t="s">
        <v>14365</v>
      </c>
      <c r="J3448" t="s">
        <v>200</v>
      </c>
      <c r="K3448">
        <v>0</v>
      </c>
      <c r="L3448" s="83">
        <v>43143</v>
      </c>
      <c r="M3448">
        <v>0</v>
      </c>
      <c r="N3448">
        <v>880349105</v>
      </c>
      <c r="O3448">
        <v>2512600</v>
      </c>
    </row>
    <row r="3449" spans="1:15" x14ac:dyDescent="0.2">
      <c r="A3449" t="s">
        <v>14972</v>
      </c>
      <c r="B3449" t="s">
        <v>11277</v>
      </c>
      <c r="C3449">
        <v>34.72</v>
      </c>
      <c r="D3449">
        <v>0</v>
      </c>
      <c r="E3449">
        <v>0</v>
      </c>
      <c r="F3449">
        <v>0</v>
      </c>
      <c r="G3449">
        <v>0</v>
      </c>
      <c r="H3449" s="45">
        <v>-9073.57</v>
      </c>
      <c r="I3449" t="s">
        <v>14365</v>
      </c>
      <c r="J3449" t="s">
        <v>200</v>
      </c>
      <c r="K3449">
        <v>0</v>
      </c>
      <c r="L3449" s="83">
        <v>43143</v>
      </c>
      <c r="M3449">
        <v>0</v>
      </c>
      <c r="N3449" t="s">
        <v>11331</v>
      </c>
      <c r="O3449" t="s">
        <v>11332</v>
      </c>
    </row>
    <row r="3450" spans="1:15" x14ac:dyDescent="0.2">
      <c r="A3450" t="s">
        <v>14973</v>
      </c>
      <c r="B3450" t="s">
        <v>3044</v>
      </c>
      <c r="C3450">
        <v>18.72</v>
      </c>
      <c r="D3450">
        <v>0</v>
      </c>
      <c r="E3450">
        <v>0</v>
      </c>
      <c r="F3450">
        <v>0</v>
      </c>
      <c r="G3450">
        <v>0</v>
      </c>
      <c r="H3450" s="45">
        <v>-4931.04</v>
      </c>
      <c r="I3450" t="s">
        <v>14349</v>
      </c>
      <c r="J3450" t="s">
        <v>182</v>
      </c>
      <c r="K3450">
        <v>0</v>
      </c>
      <c r="L3450" s="83">
        <v>43143</v>
      </c>
      <c r="M3450">
        <v>0</v>
      </c>
      <c r="N3450" t="s">
        <v>3095</v>
      </c>
      <c r="O3450" t="s">
        <v>3096</v>
      </c>
    </row>
    <row r="3451" spans="1:15" x14ac:dyDescent="0.2">
      <c r="A3451" t="s">
        <v>14974</v>
      </c>
      <c r="B3451" t="s">
        <v>13418</v>
      </c>
      <c r="C3451">
        <v>87.01</v>
      </c>
      <c r="D3451">
        <v>0</v>
      </c>
      <c r="E3451">
        <v>0</v>
      </c>
      <c r="F3451">
        <v>0</v>
      </c>
      <c r="G3451">
        <v>0</v>
      </c>
      <c r="H3451" s="45">
        <v>-11494.28</v>
      </c>
      <c r="I3451" t="s">
        <v>14349</v>
      </c>
      <c r="J3451" t="s">
        <v>182</v>
      </c>
      <c r="K3451">
        <v>0</v>
      </c>
      <c r="L3451" s="83">
        <v>43143</v>
      </c>
      <c r="M3451">
        <v>0</v>
      </c>
      <c r="N3451">
        <v>39380407</v>
      </c>
      <c r="O3451" t="s">
        <v>13427</v>
      </c>
    </row>
    <row r="3452" spans="1:15" x14ac:dyDescent="0.2">
      <c r="A3452" t="s">
        <v>14975</v>
      </c>
      <c r="B3452" t="s">
        <v>8495</v>
      </c>
      <c r="C3452">
        <v>37.549999999999997</v>
      </c>
      <c r="D3452">
        <v>0</v>
      </c>
      <c r="E3452">
        <v>0</v>
      </c>
      <c r="F3452">
        <v>0</v>
      </c>
      <c r="G3452">
        <v>0</v>
      </c>
      <c r="H3452" s="45">
        <v>20925.84</v>
      </c>
      <c r="I3452" t="s">
        <v>14349</v>
      </c>
      <c r="J3452" t="s">
        <v>164</v>
      </c>
      <c r="K3452">
        <v>0</v>
      </c>
      <c r="L3452" s="83">
        <v>43143</v>
      </c>
      <c r="M3452">
        <v>0</v>
      </c>
      <c r="N3452">
        <v>141337105</v>
      </c>
      <c r="O3452" t="s">
        <v>8534</v>
      </c>
    </row>
    <row r="3453" spans="1:15" x14ac:dyDescent="0.2">
      <c r="A3453" t="s">
        <v>14976</v>
      </c>
      <c r="B3453" t="s">
        <v>8124</v>
      </c>
      <c r="C3453">
        <v>92.094999999999999</v>
      </c>
      <c r="D3453">
        <v>0</v>
      </c>
      <c r="E3453">
        <v>0</v>
      </c>
      <c r="F3453">
        <v>0</v>
      </c>
      <c r="G3453">
        <v>0</v>
      </c>
      <c r="H3453" s="45">
        <v>3962.55</v>
      </c>
      <c r="I3453" t="s">
        <v>14365</v>
      </c>
      <c r="J3453" t="s">
        <v>186</v>
      </c>
      <c r="K3453">
        <v>0</v>
      </c>
      <c r="L3453" s="83">
        <v>43143</v>
      </c>
      <c r="M3453">
        <v>0</v>
      </c>
      <c r="N3453" t="s">
        <v>8143</v>
      </c>
      <c r="O3453" t="s">
        <v>8144</v>
      </c>
    </row>
    <row r="3454" spans="1:15" x14ac:dyDescent="0.2">
      <c r="A3454" t="s">
        <v>14977</v>
      </c>
      <c r="B3454" t="s">
        <v>11355</v>
      </c>
      <c r="C3454">
        <v>30.6</v>
      </c>
      <c r="D3454">
        <v>0</v>
      </c>
      <c r="E3454">
        <v>0</v>
      </c>
      <c r="F3454">
        <v>0</v>
      </c>
      <c r="G3454">
        <v>0</v>
      </c>
      <c r="H3454" s="45">
        <v>10127</v>
      </c>
      <c r="I3454" t="s">
        <v>14349</v>
      </c>
      <c r="J3454" t="s">
        <v>200</v>
      </c>
      <c r="K3454">
        <v>0</v>
      </c>
      <c r="L3454" s="83">
        <v>43143</v>
      </c>
      <c r="M3454">
        <v>0</v>
      </c>
      <c r="N3454">
        <v>156504300</v>
      </c>
      <c r="O3454" t="s">
        <v>11413</v>
      </c>
    </row>
    <row r="3455" spans="1:15" x14ac:dyDescent="0.2">
      <c r="A3455" t="s">
        <v>14978</v>
      </c>
      <c r="B3455" t="s">
        <v>1304</v>
      </c>
      <c r="C3455">
        <v>65.3</v>
      </c>
      <c r="D3455">
        <v>0</v>
      </c>
      <c r="E3455">
        <v>0</v>
      </c>
      <c r="F3455">
        <v>0</v>
      </c>
      <c r="G3455">
        <v>0</v>
      </c>
      <c r="H3455" s="45">
        <v>3579.17</v>
      </c>
      <c r="I3455" t="s">
        <v>14349</v>
      </c>
      <c r="J3455" t="s">
        <v>188</v>
      </c>
      <c r="K3455">
        <v>0</v>
      </c>
      <c r="L3455" s="83">
        <v>43143</v>
      </c>
      <c r="M3455">
        <v>0</v>
      </c>
      <c r="N3455" t="s">
        <v>1480</v>
      </c>
      <c r="O3455">
        <v>2202763</v>
      </c>
    </row>
    <row r="3456" spans="1:15" x14ac:dyDescent="0.2">
      <c r="A3456" t="s">
        <v>14979</v>
      </c>
      <c r="B3456" t="s">
        <v>2005</v>
      </c>
      <c r="C3456">
        <v>23.27</v>
      </c>
      <c r="D3456">
        <v>0</v>
      </c>
      <c r="E3456">
        <v>0</v>
      </c>
      <c r="F3456">
        <v>0</v>
      </c>
      <c r="G3456">
        <v>0</v>
      </c>
      <c r="H3456" s="45">
        <v>1554.84</v>
      </c>
      <c r="I3456" t="s">
        <v>14349</v>
      </c>
      <c r="J3456" t="s">
        <v>186</v>
      </c>
      <c r="K3456">
        <v>0</v>
      </c>
      <c r="L3456" s="83">
        <v>43143</v>
      </c>
      <c r="M3456">
        <v>0</v>
      </c>
      <c r="N3456" s="84">
        <v>1.2621E+107</v>
      </c>
      <c r="O3456">
        <v>2657750</v>
      </c>
    </row>
    <row r="3457" spans="1:15" x14ac:dyDescent="0.2">
      <c r="A3457" t="s">
        <v>14980</v>
      </c>
      <c r="B3457" t="s">
        <v>1674</v>
      </c>
      <c r="C3457">
        <v>119.93</v>
      </c>
      <c r="D3457">
        <v>0</v>
      </c>
      <c r="E3457">
        <v>0</v>
      </c>
      <c r="F3457">
        <v>0</v>
      </c>
      <c r="G3457">
        <v>0</v>
      </c>
      <c r="H3457" s="45">
        <v>25247.22</v>
      </c>
      <c r="I3457" t="s">
        <v>14349</v>
      </c>
      <c r="J3457" t="s">
        <v>169</v>
      </c>
      <c r="K3457">
        <v>0</v>
      </c>
      <c r="L3457" s="83">
        <v>43143</v>
      </c>
      <c r="M3457">
        <v>0</v>
      </c>
      <c r="N3457">
        <v>159864107</v>
      </c>
      <c r="O3457">
        <v>2604336</v>
      </c>
    </row>
    <row r="3458" spans="1:15" x14ac:dyDescent="0.2">
      <c r="A3458" t="s">
        <v>14981</v>
      </c>
      <c r="B3458" t="s">
        <v>9690</v>
      </c>
      <c r="C3458">
        <v>21.35</v>
      </c>
      <c r="D3458">
        <v>0</v>
      </c>
      <c r="E3458">
        <v>0</v>
      </c>
      <c r="F3458">
        <v>0</v>
      </c>
      <c r="G3458">
        <v>0</v>
      </c>
      <c r="H3458" s="45">
        <v>-11155.42</v>
      </c>
      <c r="I3458" t="s">
        <v>14349</v>
      </c>
      <c r="J3458" t="s">
        <v>200</v>
      </c>
      <c r="K3458">
        <v>0</v>
      </c>
      <c r="L3458" s="83">
        <v>43143</v>
      </c>
      <c r="M3458">
        <v>0</v>
      </c>
      <c r="N3458">
        <v>235825205</v>
      </c>
      <c r="O3458" t="s">
        <v>9728</v>
      </c>
    </row>
    <row r="3459" spans="1:15" x14ac:dyDescent="0.2">
      <c r="A3459" t="s">
        <v>14982</v>
      </c>
      <c r="B3459" t="s">
        <v>1792</v>
      </c>
      <c r="C3459">
        <v>66.38</v>
      </c>
      <c r="D3459">
        <v>0</v>
      </c>
      <c r="E3459">
        <v>0</v>
      </c>
      <c r="F3459">
        <v>0</v>
      </c>
      <c r="G3459">
        <v>0</v>
      </c>
      <c r="H3459">
        <v>-529.11</v>
      </c>
      <c r="I3459" t="s">
        <v>14349</v>
      </c>
      <c r="J3459" t="s">
        <v>169</v>
      </c>
      <c r="K3459">
        <v>0</v>
      </c>
      <c r="L3459" s="83">
        <v>43143</v>
      </c>
      <c r="M3459">
        <v>0</v>
      </c>
      <c r="N3459" t="s">
        <v>1890</v>
      </c>
      <c r="O3459">
        <v>2898087</v>
      </c>
    </row>
    <row r="3460" spans="1:15" x14ac:dyDescent="0.2">
      <c r="A3460" t="s">
        <v>14983</v>
      </c>
      <c r="B3460" t="s">
        <v>2317</v>
      </c>
      <c r="C3460">
        <v>67.025000000000006</v>
      </c>
      <c r="D3460">
        <v>0</v>
      </c>
      <c r="E3460">
        <v>0</v>
      </c>
      <c r="F3460">
        <v>0</v>
      </c>
      <c r="G3460">
        <v>0</v>
      </c>
      <c r="H3460">
        <v>880.6</v>
      </c>
      <c r="I3460" t="s">
        <v>14349</v>
      </c>
      <c r="J3460" t="s">
        <v>188</v>
      </c>
      <c r="K3460">
        <v>0</v>
      </c>
      <c r="L3460" s="83">
        <v>43143</v>
      </c>
      <c r="M3460">
        <v>0</v>
      </c>
      <c r="N3460" t="s">
        <v>2362</v>
      </c>
      <c r="O3460">
        <v>2245597</v>
      </c>
    </row>
    <row r="3461" spans="1:15" x14ac:dyDescent="0.2">
      <c r="A3461" t="s">
        <v>14984</v>
      </c>
      <c r="B3461" t="s">
        <v>5390</v>
      </c>
      <c r="C3461">
        <v>30.07</v>
      </c>
      <c r="D3461">
        <v>0</v>
      </c>
      <c r="E3461">
        <v>0</v>
      </c>
      <c r="F3461">
        <v>0</v>
      </c>
      <c r="G3461">
        <v>0</v>
      </c>
      <c r="H3461" s="45">
        <v>7680.44</v>
      </c>
      <c r="I3461" t="s">
        <v>14349</v>
      </c>
      <c r="J3461" t="s">
        <v>188</v>
      </c>
      <c r="K3461">
        <v>0</v>
      </c>
      <c r="L3461" s="83">
        <v>43143</v>
      </c>
      <c r="M3461">
        <v>0</v>
      </c>
      <c r="N3461">
        <v>546347105</v>
      </c>
      <c r="O3461">
        <v>2535243</v>
      </c>
    </row>
    <row r="3462" spans="1:15" x14ac:dyDescent="0.2">
      <c r="A3462" t="s">
        <v>14985</v>
      </c>
      <c r="B3462" t="s">
        <v>1806</v>
      </c>
      <c r="C3462">
        <v>40.799999999999997</v>
      </c>
      <c r="D3462">
        <v>0</v>
      </c>
      <c r="E3462">
        <v>0</v>
      </c>
      <c r="F3462">
        <v>0</v>
      </c>
      <c r="G3462">
        <v>0</v>
      </c>
      <c r="H3462" s="45">
        <v>-14121.39</v>
      </c>
      <c r="I3462" t="s">
        <v>14349</v>
      </c>
      <c r="J3462" t="s">
        <v>164</v>
      </c>
      <c r="K3462">
        <v>0</v>
      </c>
      <c r="L3462" s="83">
        <v>43143</v>
      </c>
      <c r="M3462">
        <v>0</v>
      </c>
      <c r="N3462" t="s">
        <v>177</v>
      </c>
      <c r="O3462" t="s">
        <v>1914</v>
      </c>
    </row>
    <row r="3463" spans="1:15" x14ac:dyDescent="0.2">
      <c r="A3463" t="s">
        <v>14986</v>
      </c>
      <c r="B3463" t="s">
        <v>5588</v>
      </c>
      <c r="C3463">
        <v>18.89</v>
      </c>
      <c r="D3463">
        <v>0</v>
      </c>
      <c r="E3463">
        <v>0</v>
      </c>
      <c r="F3463">
        <v>0</v>
      </c>
      <c r="G3463">
        <v>0</v>
      </c>
      <c r="H3463" s="45">
        <v>-10451.39</v>
      </c>
      <c r="I3463" t="s">
        <v>14349</v>
      </c>
      <c r="J3463" t="s">
        <v>164</v>
      </c>
      <c r="K3463">
        <v>0</v>
      </c>
      <c r="L3463" s="83">
        <v>43143</v>
      </c>
      <c r="M3463">
        <v>0</v>
      </c>
      <c r="N3463" t="s">
        <v>5628</v>
      </c>
      <c r="O3463" t="s">
        <v>5629</v>
      </c>
    </row>
    <row r="3464" spans="1:15" x14ac:dyDescent="0.2">
      <c r="A3464" t="s">
        <v>14987</v>
      </c>
      <c r="B3464" t="s">
        <v>3185</v>
      </c>
      <c r="C3464">
        <v>74.599999999999994</v>
      </c>
      <c r="D3464">
        <v>0</v>
      </c>
      <c r="E3464">
        <v>0</v>
      </c>
      <c r="F3464">
        <v>0</v>
      </c>
      <c r="G3464">
        <v>0</v>
      </c>
      <c r="H3464" s="45">
        <v>-14232.83</v>
      </c>
      <c r="I3464" t="s">
        <v>14349</v>
      </c>
      <c r="J3464" t="s">
        <v>190</v>
      </c>
      <c r="K3464">
        <v>0</v>
      </c>
      <c r="L3464" s="83">
        <v>43143</v>
      </c>
      <c r="M3464">
        <v>0</v>
      </c>
      <c r="N3464" t="s">
        <v>3317</v>
      </c>
      <c r="O3464">
        <v>2951292</v>
      </c>
    </row>
    <row r="3465" spans="1:15" x14ac:dyDescent="0.2">
      <c r="A3465" t="s">
        <v>14988</v>
      </c>
      <c r="B3465" t="s">
        <v>12329</v>
      </c>
      <c r="C3465">
        <v>28.05</v>
      </c>
      <c r="D3465">
        <v>0</v>
      </c>
      <c r="E3465">
        <v>0</v>
      </c>
      <c r="F3465">
        <v>0</v>
      </c>
      <c r="G3465">
        <v>0</v>
      </c>
      <c r="H3465" s="45">
        <v>18635.54</v>
      </c>
      <c r="I3465" t="s">
        <v>14349</v>
      </c>
      <c r="J3465" t="s">
        <v>164</v>
      </c>
      <c r="K3465">
        <v>0</v>
      </c>
      <c r="L3465" s="83">
        <v>43143</v>
      </c>
      <c r="M3465">
        <v>0</v>
      </c>
      <c r="N3465" t="s">
        <v>177</v>
      </c>
      <c r="O3465">
        <v>2577740</v>
      </c>
    </row>
    <row r="3466" spans="1:15" x14ac:dyDescent="0.2">
      <c r="A3466" t="s">
        <v>14989</v>
      </c>
      <c r="B3466" t="s">
        <v>3400</v>
      </c>
      <c r="C3466">
        <v>70.19</v>
      </c>
      <c r="D3466">
        <v>0</v>
      </c>
      <c r="E3466">
        <v>0</v>
      </c>
      <c r="F3466">
        <v>0</v>
      </c>
      <c r="G3466">
        <v>0</v>
      </c>
      <c r="H3466" s="45">
        <v>25761.46</v>
      </c>
      <c r="I3466" t="s">
        <v>14349</v>
      </c>
      <c r="J3466" t="s">
        <v>164</v>
      </c>
      <c r="K3466">
        <v>0</v>
      </c>
      <c r="L3466" s="83">
        <v>43143</v>
      </c>
      <c r="M3466">
        <v>0</v>
      </c>
      <c r="N3466" t="s">
        <v>177</v>
      </c>
      <c r="O3466">
        <v>2579230</v>
      </c>
    </row>
    <row r="3467" spans="1:15" x14ac:dyDescent="0.2">
      <c r="A3467" t="s">
        <v>14990</v>
      </c>
      <c r="B3467" t="s">
        <v>7780</v>
      </c>
      <c r="C3467">
        <v>55.82</v>
      </c>
      <c r="D3467">
        <v>0</v>
      </c>
      <c r="E3467">
        <v>0</v>
      </c>
      <c r="F3467">
        <v>0</v>
      </c>
      <c r="G3467">
        <v>0</v>
      </c>
      <c r="H3467" s="45">
        <v>-5287.08</v>
      </c>
      <c r="I3467" t="s">
        <v>14349</v>
      </c>
      <c r="J3467" t="s">
        <v>190</v>
      </c>
      <c r="K3467">
        <v>0</v>
      </c>
      <c r="L3467" s="83">
        <v>43143</v>
      </c>
      <c r="M3467">
        <v>0</v>
      </c>
      <c r="N3467" t="s">
        <v>7870</v>
      </c>
      <c r="O3467" t="s">
        <v>7871</v>
      </c>
    </row>
    <row r="3468" spans="1:15" x14ac:dyDescent="0.2">
      <c r="A3468" t="s">
        <v>14991</v>
      </c>
      <c r="B3468" t="s">
        <v>14966</v>
      </c>
      <c r="C3468">
        <v>38.15</v>
      </c>
      <c r="D3468">
        <v>0</v>
      </c>
      <c r="E3468">
        <v>0</v>
      </c>
      <c r="F3468">
        <v>0</v>
      </c>
      <c r="G3468">
        <v>0</v>
      </c>
      <c r="H3468" s="45">
        <v>10872.19</v>
      </c>
      <c r="I3468" t="s">
        <v>14349</v>
      </c>
      <c r="J3468" t="s">
        <v>186</v>
      </c>
      <c r="K3468">
        <v>0</v>
      </c>
      <c r="L3468" s="83">
        <v>43143</v>
      </c>
      <c r="M3468">
        <v>0</v>
      </c>
      <c r="N3468">
        <v>898202106</v>
      </c>
      <c r="O3468" t="s">
        <v>14992</v>
      </c>
    </row>
    <row r="3469" spans="1:15" x14ac:dyDescent="0.2">
      <c r="A3469" t="s">
        <v>14923</v>
      </c>
      <c r="B3469" t="s">
        <v>5122</v>
      </c>
      <c r="C3469">
        <v>49.4</v>
      </c>
      <c r="D3469">
        <v>0</v>
      </c>
      <c r="E3469">
        <v>0</v>
      </c>
      <c r="F3469">
        <v>0</v>
      </c>
      <c r="G3469">
        <v>0</v>
      </c>
      <c r="H3469">
        <v>192.29</v>
      </c>
      <c r="I3469" t="s">
        <v>14365</v>
      </c>
      <c r="J3469" t="s">
        <v>164</v>
      </c>
      <c r="K3469">
        <v>0</v>
      </c>
      <c r="L3469" s="83">
        <v>43140</v>
      </c>
      <c r="M3469">
        <v>0</v>
      </c>
      <c r="N3469" t="s">
        <v>5266</v>
      </c>
      <c r="O3469" t="s">
        <v>5267</v>
      </c>
    </row>
    <row r="3470" spans="1:15" x14ac:dyDescent="0.2">
      <c r="A3470" t="s">
        <v>14924</v>
      </c>
      <c r="B3470" t="s">
        <v>1315</v>
      </c>
      <c r="C3470">
        <v>51.75</v>
      </c>
      <c r="D3470">
        <v>0</v>
      </c>
      <c r="E3470">
        <v>0</v>
      </c>
      <c r="F3470">
        <v>0</v>
      </c>
      <c r="G3470">
        <v>0</v>
      </c>
      <c r="H3470" s="45">
        <v>-7036.16</v>
      </c>
      <c r="I3470" t="s">
        <v>14365</v>
      </c>
      <c r="J3470" t="s">
        <v>164</v>
      </c>
      <c r="K3470">
        <v>0</v>
      </c>
      <c r="L3470" s="83">
        <v>43140</v>
      </c>
      <c r="M3470">
        <v>0</v>
      </c>
      <c r="N3470" t="s">
        <v>1538</v>
      </c>
      <c r="O3470" t="s">
        <v>1539</v>
      </c>
    </row>
    <row r="3471" spans="1:15" x14ac:dyDescent="0.2">
      <c r="A3471" t="s">
        <v>14925</v>
      </c>
      <c r="B3471" t="s">
        <v>6828</v>
      </c>
      <c r="C3471">
        <v>20.149999999999999</v>
      </c>
      <c r="D3471">
        <v>0</v>
      </c>
      <c r="E3471">
        <v>0</v>
      </c>
      <c r="F3471">
        <v>0</v>
      </c>
      <c r="G3471">
        <v>0</v>
      </c>
      <c r="H3471" s="45">
        <v>2860.13</v>
      </c>
      <c r="I3471" t="s">
        <v>14365</v>
      </c>
      <c r="J3471" t="s">
        <v>186</v>
      </c>
      <c r="K3471">
        <v>0</v>
      </c>
      <c r="L3471" s="83">
        <v>43140</v>
      </c>
      <c r="M3471">
        <v>0</v>
      </c>
      <c r="N3471">
        <v>928254101</v>
      </c>
      <c r="O3471" t="s">
        <v>6893</v>
      </c>
    </row>
    <row r="3472" spans="1:15" x14ac:dyDescent="0.2">
      <c r="A3472" t="s">
        <v>14926</v>
      </c>
      <c r="B3472" t="s">
        <v>1551</v>
      </c>
      <c r="C3472">
        <v>30.344999999999999</v>
      </c>
      <c r="D3472">
        <v>0</v>
      </c>
      <c r="E3472">
        <v>0</v>
      </c>
      <c r="F3472">
        <v>0</v>
      </c>
      <c r="G3472">
        <v>0</v>
      </c>
      <c r="H3472" s="45">
        <v>4494.96</v>
      </c>
      <c r="I3472" t="s">
        <v>14365</v>
      </c>
      <c r="J3472" t="s">
        <v>200</v>
      </c>
      <c r="K3472">
        <v>0</v>
      </c>
      <c r="L3472" s="83">
        <v>43140</v>
      </c>
      <c r="M3472">
        <v>0</v>
      </c>
      <c r="N3472" t="s">
        <v>1648</v>
      </c>
      <c r="O3472" t="s">
        <v>1649</v>
      </c>
    </row>
    <row r="3473" spans="1:15" x14ac:dyDescent="0.2">
      <c r="A3473" t="s">
        <v>14927</v>
      </c>
      <c r="B3473" t="s">
        <v>1022</v>
      </c>
      <c r="C3473">
        <v>70.37</v>
      </c>
      <c r="D3473">
        <v>0</v>
      </c>
      <c r="E3473">
        <v>0</v>
      </c>
      <c r="F3473">
        <v>0</v>
      </c>
      <c r="G3473">
        <v>0</v>
      </c>
      <c r="H3473" s="45">
        <v>-1639.61</v>
      </c>
      <c r="I3473" t="s">
        <v>14365</v>
      </c>
      <c r="J3473" t="s">
        <v>164</v>
      </c>
      <c r="K3473">
        <v>0</v>
      </c>
      <c r="L3473" s="83">
        <v>43140</v>
      </c>
      <c r="M3473">
        <v>0</v>
      </c>
      <c r="N3473" t="s">
        <v>1226</v>
      </c>
      <c r="O3473" t="s">
        <v>1422</v>
      </c>
    </row>
    <row r="3474" spans="1:15" x14ac:dyDescent="0.2">
      <c r="A3474" t="s">
        <v>14928</v>
      </c>
      <c r="B3474" t="s">
        <v>730</v>
      </c>
      <c r="C3474">
        <v>31.91</v>
      </c>
      <c r="D3474">
        <v>0</v>
      </c>
      <c r="E3474">
        <v>0</v>
      </c>
      <c r="F3474">
        <v>0</v>
      </c>
      <c r="G3474">
        <v>0</v>
      </c>
      <c r="H3474" s="45">
        <v>7897.91</v>
      </c>
      <c r="I3474" t="s">
        <v>14365</v>
      </c>
      <c r="J3474" t="s">
        <v>164</v>
      </c>
      <c r="K3474">
        <v>0</v>
      </c>
      <c r="L3474" s="83">
        <v>43140</v>
      </c>
      <c r="M3474">
        <v>0</v>
      </c>
      <c r="N3474" t="s">
        <v>731</v>
      </c>
      <c r="O3474" t="s">
        <v>732</v>
      </c>
    </row>
    <row r="3475" spans="1:15" x14ac:dyDescent="0.2">
      <c r="A3475" t="s">
        <v>14929</v>
      </c>
      <c r="B3475" t="s">
        <v>1557</v>
      </c>
      <c r="C3475">
        <v>39.06</v>
      </c>
      <c r="D3475">
        <v>0</v>
      </c>
      <c r="E3475">
        <v>0</v>
      </c>
      <c r="F3475">
        <v>0</v>
      </c>
      <c r="G3475">
        <v>0</v>
      </c>
      <c r="H3475" s="45">
        <v>-8509.23</v>
      </c>
      <c r="I3475" t="s">
        <v>14365</v>
      </c>
      <c r="J3475" t="s">
        <v>164</v>
      </c>
      <c r="K3475">
        <v>0</v>
      </c>
      <c r="L3475" s="83">
        <v>43140</v>
      </c>
      <c r="M3475">
        <v>0</v>
      </c>
      <c r="N3475">
        <v>896239100</v>
      </c>
      <c r="O3475">
        <v>2903958</v>
      </c>
    </row>
    <row r="3476" spans="1:15" x14ac:dyDescent="0.2">
      <c r="A3476" t="s">
        <v>14930</v>
      </c>
      <c r="B3476" t="s">
        <v>4655</v>
      </c>
      <c r="C3476">
        <v>87.33</v>
      </c>
      <c r="D3476">
        <v>0</v>
      </c>
      <c r="E3476">
        <v>0</v>
      </c>
      <c r="F3476">
        <v>0</v>
      </c>
      <c r="G3476">
        <v>0</v>
      </c>
      <c r="H3476" s="45">
        <v>-2994.66</v>
      </c>
      <c r="I3476" t="s">
        <v>14365</v>
      </c>
      <c r="J3476" t="s">
        <v>235</v>
      </c>
      <c r="K3476">
        <v>0</v>
      </c>
      <c r="L3476" s="83">
        <v>43140</v>
      </c>
      <c r="M3476">
        <v>0</v>
      </c>
      <c r="N3476" t="s">
        <v>4811</v>
      </c>
      <c r="O3476" t="s">
        <v>4812</v>
      </c>
    </row>
    <row r="3477" spans="1:15" x14ac:dyDescent="0.2">
      <c r="A3477" t="s">
        <v>14931</v>
      </c>
      <c r="B3477" t="s">
        <v>1320</v>
      </c>
      <c r="C3477">
        <v>67</v>
      </c>
      <c r="D3477">
        <v>0</v>
      </c>
      <c r="E3477">
        <v>0</v>
      </c>
      <c r="F3477">
        <v>0</v>
      </c>
      <c r="G3477">
        <v>0</v>
      </c>
      <c r="H3477" s="45">
        <v>1659.81</v>
      </c>
      <c r="I3477" t="s">
        <v>14365</v>
      </c>
      <c r="J3477" t="s">
        <v>164</v>
      </c>
      <c r="K3477">
        <v>0</v>
      </c>
      <c r="L3477" s="83">
        <v>43140</v>
      </c>
      <c r="M3477">
        <v>0</v>
      </c>
      <c r="N3477" t="s">
        <v>1513</v>
      </c>
      <c r="O3477" t="s">
        <v>1514</v>
      </c>
    </row>
    <row r="3478" spans="1:15" x14ac:dyDescent="0.2">
      <c r="A3478" t="s">
        <v>14932</v>
      </c>
      <c r="B3478" t="s">
        <v>1565</v>
      </c>
      <c r="C3478">
        <v>16.824999999999999</v>
      </c>
      <c r="D3478">
        <v>0</v>
      </c>
      <c r="E3478">
        <v>0</v>
      </c>
      <c r="F3478">
        <v>0</v>
      </c>
      <c r="G3478">
        <v>0</v>
      </c>
      <c r="H3478">
        <v>-526.13</v>
      </c>
      <c r="I3478" t="s">
        <v>14365</v>
      </c>
      <c r="J3478" t="s">
        <v>164</v>
      </c>
      <c r="K3478">
        <v>0</v>
      </c>
      <c r="L3478" s="83">
        <v>43140</v>
      </c>
      <c r="M3478">
        <v>0</v>
      </c>
      <c r="N3478" t="s">
        <v>1629</v>
      </c>
      <c r="O3478">
        <v>2402121</v>
      </c>
    </row>
    <row r="3479" spans="1:15" x14ac:dyDescent="0.2">
      <c r="A3479" t="s">
        <v>14933</v>
      </c>
      <c r="B3479" t="s">
        <v>1558</v>
      </c>
      <c r="C3479">
        <v>28.21</v>
      </c>
      <c r="D3479">
        <v>0</v>
      </c>
      <c r="E3479">
        <v>0</v>
      </c>
      <c r="F3479">
        <v>0</v>
      </c>
      <c r="G3479">
        <v>0</v>
      </c>
      <c r="H3479" s="45">
        <v>-1635.28</v>
      </c>
      <c r="I3479" t="s">
        <v>14365</v>
      </c>
      <c r="J3479" t="s">
        <v>164</v>
      </c>
      <c r="K3479">
        <v>0</v>
      </c>
      <c r="L3479" s="83">
        <v>43140</v>
      </c>
      <c r="M3479">
        <v>0</v>
      </c>
      <c r="N3479" s="84">
        <v>6.2886000000000003E+112</v>
      </c>
      <c r="O3479">
        <v>2632650</v>
      </c>
    </row>
    <row r="3480" spans="1:15" x14ac:dyDescent="0.2">
      <c r="A3480" t="s">
        <v>14934</v>
      </c>
      <c r="B3480" t="s">
        <v>844</v>
      </c>
      <c r="C3480">
        <v>21.11</v>
      </c>
      <c r="D3480">
        <v>0</v>
      </c>
      <c r="E3480">
        <v>0</v>
      </c>
      <c r="F3480">
        <v>0</v>
      </c>
      <c r="G3480">
        <v>0</v>
      </c>
      <c r="H3480" s="45">
        <v>-4385.47</v>
      </c>
      <c r="I3480" t="s">
        <v>14365</v>
      </c>
      <c r="J3480" t="s">
        <v>164</v>
      </c>
      <c r="K3480">
        <v>0</v>
      </c>
      <c r="L3480" s="83">
        <v>43140</v>
      </c>
      <c r="M3480">
        <v>0</v>
      </c>
      <c r="N3480" t="s">
        <v>177</v>
      </c>
      <c r="O3480" t="s">
        <v>1366</v>
      </c>
    </row>
    <row r="3481" spans="1:15" x14ac:dyDescent="0.2">
      <c r="A3481" t="s">
        <v>14935</v>
      </c>
      <c r="B3481" t="s">
        <v>4000</v>
      </c>
      <c r="C3481">
        <v>18.12</v>
      </c>
      <c r="D3481">
        <v>0</v>
      </c>
      <c r="E3481">
        <v>0</v>
      </c>
      <c r="F3481">
        <v>0</v>
      </c>
      <c r="G3481">
        <v>0</v>
      </c>
      <c r="H3481" s="45">
        <v>-3129.37</v>
      </c>
      <c r="I3481" t="s">
        <v>14365</v>
      </c>
      <c r="J3481" t="s">
        <v>200</v>
      </c>
      <c r="K3481">
        <v>0</v>
      </c>
      <c r="L3481" s="83">
        <v>43140</v>
      </c>
      <c r="M3481">
        <v>0</v>
      </c>
      <c r="N3481">
        <v>410345102</v>
      </c>
      <c r="O3481" t="s">
        <v>4031</v>
      </c>
    </row>
    <row r="3482" spans="1:15" x14ac:dyDescent="0.2">
      <c r="A3482" t="s">
        <v>14936</v>
      </c>
      <c r="B3482" t="s">
        <v>1088</v>
      </c>
      <c r="C3482">
        <v>43.12</v>
      </c>
      <c r="D3482">
        <v>0</v>
      </c>
      <c r="E3482">
        <v>0</v>
      </c>
      <c r="F3482">
        <v>0</v>
      </c>
      <c r="G3482">
        <v>0</v>
      </c>
      <c r="H3482" s="45">
        <v>21188.57</v>
      </c>
      <c r="I3482" t="s">
        <v>14365</v>
      </c>
      <c r="J3482" t="s">
        <v>235</v>
      </c>
      <c r="K3482">
        <v>0</v>
      </c>
      <c r="L3482" s="83">
        <v>43140</v>
      </c>
      <c r="M3482">
        <v>0</v>
      </c>
      <c r="N3482" t="s">
        <v>1403</v>
      </c>
      <c r="O3482" t="s">
        <v>1404</v>
      </c>
    </row>
    <row r="3483" spans="1:15" x14ac:dyDescent="0.2">
      <c r="A3483" t="s">
        <v>14937</v>
      </c>
      <c r="B3483" t="s">
        <v>1791</v>
      </c>
      <c r="C3483">
        <v>71.319999999999993</v>
      </c>
      <c r="D3483">
        <v>0</v>
      </c>
      <c r="E3483">
        <v>0</v>
      </c>
      <c r="F3483">
        <v>0</v>
      </c>
      <c r="G3483">
        <v>0</v>
      </c>
      <c r="H3483" s="45">
        <v>-5938.63</v>
      </c>
      <c r="I3483" t="s">
        <v>14365</v>
      </c>
      <c r="J3483" t="s">
        <v>164</v>
      </c>
      <c r="K3483">
        <v>0</v>
      </c>
      <c r="L3483" s="83">
        <v>43140</v>
      </c>
      <c r="M3483">
        <v>0</v>
      </c>
      <c r="N3483" t="s">
        <v>1875</v>
      </c>
      <c r="O3483">
        <v>2575818</v>
      </c>
    </row>
    <row r="3484" spans="1:15" x14ac:dyDescent="0.2">
      <c r="A3484" t="s">
        <v>14938</v>
      </c>
      <c r="B3484" t="s">
        <v>1786</v>
      </c>
      <c r="C3484">
        <v>53.65</v>
      </c>
      <c r="D3484">
        <v>0</v>
      </c>
      <c r="E3484">
        <v>0</v>
      </c>
      <c r="F3484">
        <v>0</v>
      </c>
      <c r="G3484">
        <v>0</v>
      </c>
      <c r="H3484">
        <v>512.25</v>
      </c>
      <c r="I3484" t="s">
        <v>14365</v>
      </c>
      <c r="J3484" t="s">
        <v>186</v>
      </c>
      <c r="K3484">
        <v>0</v>
      </c>
      <c r="L3484" s="83">
        <v>43140</v>
      </c>
      <c r="M3484">
        <v>0</v>
      </c>
      <c r="N3484">
        <v>26874784</v>
      </c>
      <c r="O3484">
        <v>2027342</v>
      </c>
    </row>
    <row r="3485" spans="1:15" x14ac:dyDescent="0.2">
      <c r="A3485" t="s">
        <v>14939</v>
      </c>
      <c r="B3485" t="s">
        <v>1817</v>
      </c>
      <c r="C3485">
        <v>106.27500000000001</v>
      </c>
      <c r="D3485">
        <v>0</v>
      </c>
      <c r="E3485">
        <v>0</v>
      </c>
      <c r="F3485">
        <v>0</v>
      </c>
      <c r="G3485">
        <v>0</v>
      </c>
      <c r="H3485" s="45">
        <v>2484.6999999999998</v>
      </c>
      <c r="I3485" t="s">
        <v>14365</v>
      </c>
      <c r="J3485" t="s">
        <v>186</v>
      </c>
      <c r="K3485">
        <v>0</v>
      </c>
      <c r="L3485" s="83">
        <v>43140</v>
      </c>
      <c r="M3485">
        <v>0</v>
      </c>
      <c r="N3485" t="s">
        <v>1868</v>
      </c>
      <c r="O3485">
        <v>2331430</v>
      </c>
    </row>
    <row r="3486" spans="1:15" x14ac:dyDescent="0.2">
      <c r="A3486" t="s">
        <v>14940</v>
      </c>
      <c r="B3486" t="s">
        <v>2105</v>
      </c>
      <c r="C3486">
        <v>97.09</v>
      </c>
      <c r="D3486">
        <v>0</v>
      </c>
      <c r="E3486">
        <v>0</v>
      </c>
      <c r="F3486">
        <v>0</v>
      </c>
      <c r="G3486">
        <v>0</v>
      </c>
      <c r="H3486" s="45">
        <v>5470.28</v>
      </c>
      <c r="I3486" t="s">
        <v>14365</v>
      </c>
      <c r="J3486" t="s">
        <v>169</v>
      </c>
      <c r="K3486">
        <v>0</v>
      </c>
      <c r="L3486" s="83">
        <v>43140</v>
      </c>
      <c r="M3486">
        <v>0</v>
      </c>
      <c r="N3486" t="s">
        <v>2142</v>
      </c>
      <c r="O3486" t="s">
        <v>2143</v>
      </c>
    </row>
    <row r="3487" spans="1:15" x14ac:dyDescent="0.2">
      <c r="A3487" t="s">
        <v>14941</v>
      </c>
      <c r="B3487" t="s">
        <v>1070</v>
      </c>
      <c r="C3487">
        <v>37.67</v>
      </c>
      <c r="D3487">
        <v>0</v>
      </c>
      <c r="E3487">
        <v>0</v>
      </c>
      <c r="F3487">
        <v>0</v>
      </c>
      <c r="G3487">
        <v>0</v>
      </c>
      <c r="H3487" s="45">
        <v>-2582.11</v>
      </c>
      <c r="I3487" t="s">
        <v>14365</v>
      </c>
      <c r="J3487" t="s">
        <v>190</v>
      </c>
      <c r="K3487">
        <v>0</v>
      </c>
      <c r="L3487" s="83">
        <v>43140</v>
      </c>
      <c r="M3487">
        <v>0</v>
      </c>
      <c r="N3487">
        <v>73685109</v>
      </c>
      <c r="O3487" t="s">
        <v>1416</v>
      </c>
    </row>
    <row r="3488" spans="1:15" x14ac:dyDescent="0.2">
      <c r="A3488" t="s">
        <v>14942</v>
      </c>
      <c r="B3488" t="s">
        <v>1668</v>
      </c>
      <c r="C3488">
        <v>31.19</v>
      </c>
      <c r="D3488">
        <v>0</v>
      </c>
      <c r="E3488">
        <v>0</v>
      </c>
      <c r="F3488">
        <v>0</v>
      </c>
      <c r="G3488">
        <v>0</v>
      </c>
      <c r="H3488">
        <v>-661.05</v>
      </c>
      <c r="I3488" t="s">
        <v>14365</v>
      </c>
      <c r="J3488" t="s">
        <v>169</v>
      </c>
      <c r="K3488">
        <v>0</v>
      </c>
      <c r="L3488" s="83">
        <v>43140</v>
      </c>
      <c r="M3488">
        <v>0</v>
      </c>
      <c r="N3488">
        <v>116794108</v>
      </c>
      <c r="O3488">
        <v>2616137</v>
      </c>
    </row>
    <row r="3489" spans="1:15" x14ac:dyDescent="0.2">
      <c r="A3489" t="s">
        <v>14943</v>
      </c>
      <c r="B3489" t="s">
        <v>2102</v>
      </c>
      <c r="C3489">
        <v>48.44</v>
      </c>
      <c r="D3489">
        <v>0</v>
      </c>
      <c r="E3489">
        <v>0</v>
      </c>
      <c r="F3489">
        <v>0</v>
      </c>
      <c r="G3489">
        <v>0</v>
      </c>
      <c r="H3489">
        <v>-481.76</v>
      </c>
      <c r="I3489" t="s">
        <v>14365</v>
      </c>
      <c r="J3489" t="s">
        <v>200</v>
      </c>
      <c r="K3489">
        <v>0</v>
      </c>
      <c r="L3489" s="83">
        <v>43140</v>
      </c>
      <c r="M3489">
        <v>0</v>
      </c>
      <c r="N3489">
        <v>99724106</v>
      </c>
      <c r="O3489">
        <v>2111955</v>
      </c>
    </row>
    <row r="3490" spans="1:15" x14ac:dyDescent="0.2">
      <c r="A3490" t="s">
        <v>14944</v>
      </c>
      <c r="B3490" t="s">
        <v>4937</v>
      </c>
      <c r="C3490">
        <v>52.11</v>
      </c>
      <c r="D3490">
        <v>0</v>
      </c>
      <c r="E3490">
        <v>0</v>
      </c>
      <c r="F3490">
        <v>0</v>
      </c>
      <c r="G3490">
        <v>0</v>
      </c>
      <c r="H3490" s="45">
        <v>5213.22</v>
      </c>
      <c r="I3490" t="s">
        <v>14349</v>
      </c>
      <c r="J3490" t="s">
        <v>186</v>
      </c>
      <c r="K3490">
        <v>0</v>
      </c>
      <c r="L3490" s="83">
        <v>43140</v>
      </c>
      <c r="M3490">
        <v>0</v>
      </c>
      <c r="N3490">
        <v>126117100</v>
      </c>
      <c r="O3490">
        <v>2204866</v>
      </c>
    </row>
    <row r="3491" spans="1:15" x14ac:dyDescent="0.2">
      <c r="A3491" t="s">
        <v>14945</v>
      </c>
      <c r="B3491" t="s">
        <v>4648</v>
      </c>
      <c r="C3491">
        <v>82.22</v>
      </c>
      <c r="D3491">
        <v>0</v>
      </c>
      <c r="E3491">
        <v>0</v>
      </c>
      <c r="F3491">
        <v>0</v>
      </c>
      <c r="G3491">
        <v>0</v>
      </c>
      <c r="H3491" s="45">
        <v>5845.8</v>
      </c>
      <c r="I3491" t="s">
        <v>14365</v>
      </c>
      <c r="J3491" t="s">
        <v>200</v>
      </c>
      <c r="K3491">
        <v>0</v>
      </c>
      <c r="L3491" s="83">
        <v>43140</v>
      </c>
      <c r="M3491">
        <v>0</v>
      </c>
      <c r="N3491">
        <v>198516106</v>
      </c>
      <c r="O3491">
        <v>2229126</v>
      </c>
    </row>
    <row r="3492" spans="1:15" x14ac:dyDescent="0.2">
      <c r="A3492" t="s">
        <v>14946</v>
      </c>
      <c r="B3492" t="s">
        <v>1805</v>
      </c>
      <c r="C3492">
        <v>141.91</v>
      </c>
      <c r="D3492">
        <v>0</v>
      </c>
      <c r="E3492">
        <v>0</v>
      </c>
      <c r="F3492">
        <v>0</v>
      </c>
      <c r="G3492">
        <v>0</v>
      </c>
      <c r="H3492" s="45">
        <v>28775.55</v>
      </c>
      <c r="I3492" t="s">
        <v>14349</v>
      </c>
      <c r="J3492" t="s">
        <v>190</v>
      </c>
      <c r="K3492">
        <v>0</v>
      </c>
      <c r="L3492" s="83">
        <v>43140</v>
      </c>
      <c r="M3492">
        <v>0</v>
      </c>
      <c r="N3492" s="84">
        <v>2.6482999999999999E+104</v>
      </c>
      <c r="O3492">
        <v>2636254</v>
      </c>
    </row>
    <row r="3493" spans="1:15" x14ac:dyDescent="0.2">
      <c r="A3493" t="s">
        <v>14947</v>
      </c>
      <c r="B3493" t="s">
        <v>1660</v>
      </c>
      <c r="C3493">
        <v>88.09</v>
      </c>
      <c r="D3493">
        <v>0</v>
      </c>
      <c r="E3493">
        <v>0</v>
      </c>
      <c r="F3493">
        <v>0</v>
      </c>
      <c r="G3493">
        <v>0</v>
      </c>
      <c r="H3493" s="45">
        <v>3009.42</v>
      </c>
      <c r="I3493" t="s">
        <v>14349</v>
      </c>
      <c r="J3493" t="s">
        <v>188</v>
      </c>
      <c r="K3493">
        <v>0</v>
      </c>
      <c r="L3493" s="83">
        <v>43140</v>
      </c>
      <c r="M3493">
        <v>0</v>
      </c>
      <c r="N3493">
        <v>302491303</v>
      </c>
      <c r="O3493">
        <v>2328603</v>
      </c>
    </row>
    <row r="3494" spans="1:15" x14ac:dyDescent="0.2">
      <c r="A3494" t="s">
        <v>14948</v>
      </c>
      <c r="B3494" t="s">
        <v>1030</v>
      </c>
      <c r="C3494">
        <v>121.89</v>
      </c>
      <c r="D3494">
        <v>0</v>
      </c>
      <c r="E3494">
        <v>0</v>
      </c>
      <c r="F3494">
        <v>0</v>
      </c>
      <c r="G3494">
        <v>0</v>
      </c>
      <c r="H3494" s="45">
        <v>13611.64</v>
      </c>
      <c r="I3494" t="s">
        <v>14365</v>
      </c>
      <c r="J3494" t="s">
        <v>164</v>
      </c>
      <c r="K3494">
        <v>0</v>
      </c>
      <c r="L3494" s="83">
        <v>43140</v>
      </c>
      <c r="M3494">
        <v>0</v>
      </c>
      <c r="N3494">
        <v>400110102</v>
      </c>
      <c r="O3494" t="s">
        <v>1447</v>
      </c>
    </row>
    <row r="3495" spans="1:15" x14ac:dyDescent="0.2">
      <c r="A3495" t="s">
        <v>14949</v>
      </c>
      <c r="B3495" t="s">
        <v>1547</v>
      </c>
      <c r="C3495">
        <v>23.9</v>
      </c>
      <c r="D3495">
        <v>0</v>
      </c>
      <c r="E3495">
        <v>0</v>
      </c>
      <c r="F3495">
        <v>0</v>
      </c>
      <c r="G3495">
        <v>0</v>
      </c>
      <c r="H3495" s="45">
        <v>1428.91</v>
      </c>
      <c r="I3495" t="s">
        <v>14365</v>
      </c>
      <c r="J3495" t="s">
        <v>200</v>
      </c>
      <c r="K3495">
        <v>0</v>
      </c>
      <c r="L3495" s="83">
        <v>43140</v>
      </c>
      <c r="M3495">
        <v>0</v>
      </c>
      <c r="N3495">
        <v>382550101</v>
      </c>
      <c r="O3495">
        <v>2378200</v>
      </c>
    </row>
    <row r="3496" spans="1:15" x14ac:dyDescent="0.2">
      <c r="A3496" t="s">
        <v>14950</v>
      </c>
      <c r="B3496" t="s">
        <v>1546</v>
      </c>
      <c r="C3496">
        <v>87.93</v>
      </c>
      <c r="D3496">
        <v>0</v>
      </c>
      <c r="E3496">
        <v>0</v>
      </c>
      <c r="F3496">
        <v>0</v>
      </c>
      <c r="G3496">
        <v>0</v>
      </c>
      <c r="H3496" s="45">
        <v>4236</v>
      </c>
      <c r="I3496" t="s">
        <v>14365</v>
      </c>
      <c r="J3496" t="s">
        <v>190</v>
      </c>
      <c r="K3496">
        <v>0</v>
      </c>
      <c r="L3496" s="83">
        <v>43140</v>
      </c>
      <c r="M3496">
        <v>0</v>
      </c>
      <c r="N3496">
        <v>371559105</v>
      </c>
      <c r="O3496">
        <v>2374060</v>
      </c>
    </row>
    <row r="3497" spans="1:15" x14ac:dyDescent="0.2">
      <c r="A3497" t="s">
        <v>14951</v>
      </c>
      <c r="B3497" t="s">
        <v>13701</v>
      </c>
      <c r="C3497">
        <v>21.734999999999999</v>
      </c>
      <c r="D3497">
        <v>0</v>
      </c>
      <c r="E3497">
        <v>0</v>
      </c>
      <c r="F3497">
        <v>0</v>
      </c>
      <c r="G3497">
        <v>0</v>
      </c>
      <c r="H3497" s="45">
        <v>-1479.47</v>
      </c>
      <c r="I3497" t="s">
        <v>14365</v>
      </c>
      <c r="J3497" t="s">
        <v>164</v>
      </c>
      <c r="K3497">
        <v>0</v>
      </c>
      <c r="L3497" s="83">
        <v>43140</v>
      </c>
      <c r="M3497">
        <v>0</v>
      </c>
      <c r="N3497">
        <v>440894103</v>
      </c>
      <c r="O3497" t="s">
        <v>13770</v>
      </c>
    </row>
    <row r="3498" spans="1:15" x14ac:dyDescent="0.2">
      <c r="A3498" t="s">
        <v>14952</v>
      </c>
      <c r="B3498" t="s">
        <v>14922</v>
      </c>
      <c r="C3498">
        <v>18.78</v>
      </c>
      <c r="D3498">
        <v>0</v>
      </c>
      <c r="E3498">
        <v>0</v>
      </c>
      <c r="F3498">
        <v>0</v>
      </c>
      <c r="G3498">
        <v>0</v>
      </c>
      <c r="H3498" s="45">
        <v>4933.59</v>
      </c>
      <c r="I3498" t="s">
        <v>14365</v>
      </c>
      <c r="J3498" t="s">
        <v>169</v>
      </c>
      <c r="K3498">
        <v>0</v>
      </c>
      <c r="L3498" s="83">
        <v>43140</v>
      </c>
      <c r="M3498">
        <v>0</v>
      </c>
      <c r="N3498">
        <v>452907108</v>
      </c>
      <c r="O3498">
        <v>2457961</v>
      </c>
    </row>
    <row r="3499" spans="1:15" x14ac:dyDescent="0.2">
      <c r="A3499" t="s">
        <v>14953</v>
      </c>
      <c r="B3499" t="s">
        <v>1313</v>
      </c>
      <c r="C3499">
        <v>121.94</v>
      </c>
      <c r="D3499">
        <v>0</v>
      </c>
      <c r="E3499">
        <v>0</v>
      </c>
      <c r="F3499">
        <v>0</v>
      </c>
      <c r="G3499">
        <v>0</v>
      </c>
      <c r="H3499" s="45">
        <v>4610.78</v>
      </c>
      <c r="I3499" t="s">
        <v>14349</v>
      </c>
      <c r="J3499" t="s">
        <v>169</v>
      </c>
      <c r="K3499">
        <v>0</v>
      </c>
      <c r="L3499" s="83">
        <v>43140</v>
      </c>
      <c r="M3499">
        <v>0</v>
      </c>
      <c r="N3499" t="s">
        <v>1506</v>
      </c>
      <c r="O3499">
        <v>2212706</v>
      </c>
    </row>
    <row r="3500" spans="1:15" x14ac:dyDescent="0.2">
      <c r="A3500" t="s">
        <v>14954</v>
      </c>
      <c r="B3500" t="s">
        <v>1988</v>
      </c>
      <c r="C3500">
        <v>110.9</v>
      </c>
      <c r="D3500">
        <v>0</v>
      </c>
      <c r="E3500">
        <v>0</v>
      </c>
      <c r="F3500">
        <v>0</v>
      </c>
      <c r="G3500">
        <v>0</v>
      </c>
      <c r="H3500" s="45">
        <v>7688.45</v>
      </c>
      <c r="I3500" t="s">
        <v>14349</v>
      </c>
      <c r="J3500" t="s">
        <v>190</v>
      </c>
      <c r="K3500">
        <v>0</v>
      </c>
      <c r="L3500" s="83">
        <v>43140</v>
      </c>
      <c r="M3500">
        <v>0</v>
      </c>
      <c r="N3500" t="s">
        <v>2050</v>
      </c>
      <c r="O3500">
        <v>2007281</v>
      </c>
    </row>
    <row r="3501" spans="1:15" x14ac:dyDescent="0.2">
      <c r="A3501" t="s">
        <v>14955</v>
      </c>
      <c r="B3501" t="s">
        <v>14921</v>
      </c>
      <c r="C3501">
        <v>15.21</v>
      </c>
      <c r="D3501">
        <v>0</v>
      </c>
      <c r="E3501">
        <v>0</v>
      </c>
      <c r="F3501">
        <v>0</v>
      </c>
      <c r="G3501">
        <v>0</v>
      </c>
      <c r="H3501" s="45">
        <v>-1716.24</v>
      </c>
      <c r="I3501" t="s">
        <v>14365</v>
      </c>
      <c r="J3501" t="s">
        <v>200</v>
      </c>
      <c r="K3501">
        <v>0</v>
      </c>
      <c r="L3501" s="83">
        <v>43140</v>
      </c>
      <c r="M3501">
        <v>0</v>
      </c>
      <c r="N3501" t="s">
        <v>14956</v>
      </c>
      <c r="O3501" t="s">
        <v>14957</v>
      </c>
    </row>
    <row r="3502" spans="1:15" x14ac:dyDescent="0.2">
      <c r="A3502" t="s">
        <v>14958</v>
      </c>
      <c r="B3502" t="s">
        <v>10982</v>
      </c>
      <c r="C3502">
        <v>32.049999999999997</v>
      </c>
      <c r="D3502">
        <v>0</v>
      </c>
      <c r="E3502">
        <v>0</v>
      </c>
      <c r="F3502">
        <v>0</v>
      </c>
      <c r="G3502">
        <v>0</v>
      </c>
      <c r="H3502" s="45">
        <v>-6108.63</v>
      </c>
      <c r="I3502" t="s">
        <v>14365</v>
      </c>
      <c r="J3502" t="s">
        <v>200</v>
      </c>
      <c r="K3502">
        <v>0</v>
      </c>
      <c r="L3502" s="83">
        <v>43140</v>
      </c>
      <c r="M3502">
        <v>0</v>
      </c>
      <c r="N3502">
        <v>707569109</v>
      </c>
      <c r="O3502">
        <v>2682105</v>
      </c>
    </row>
    <row r="3503" spans="1:15" x14ac:dyDescent="0.2">
      <c r="A3503" t="s">
        <v>14959</v>
      </c>
      <c r="B3503" t="s">
        <v>4342</v>
      </c>
      <c r="C3503">
        <v>17.190000000000001</v>
      </c>
      <c r="D3503">
        <v>0</v>
      </c>
      <c r="E3503">
        <v>0</v>
      </c>
      <c r="F3503">
        <v>0</v>
      </c>
      <c r="G3503">
        <v>0</v>
      </c>
      <c r="H3503">
        <v>530.49</v>
      </c>
      <c r="I3503" t="s">
        <v>14365</v>
      </c>
      <c r="J3503" t="s">
        <v>182</v>
      </c>
      <c r="K3503">
        <v>0</v>
      </c>
      <c r="L3503" s="83">
        <v>43140</v>
      </c>
      <c r="M3503">
        <v>0</v>
      </c>
      <c r="N3503">
        <v>703481101</v>
      </c>
      <c r="O3503">
        <v>2672537</v>
      </c>
    </row>
    <row r="3504" spans="1:15" x14ac:dyDescent="0.2">
      <c r="A3504" t="s">
        <v>14960</v>
      </c>
      <c r="B3504" t="s">
        <v>1306</v>
      </c>
      <c r="C3504">
        <v>85.15</v>
      </c>
      <c r="D3504">
        <v>0</v>
      </c>
      <c r="E3504">
        <v>0</v>
      </c>
      <c r="F3504">
        <v>0</v>
      </c>
      <c r="G3504">
        <v>0</v>
      </c>
      <c r="H3504" s="45">
        <v>14030.21</v>
      </c>
      <c r="I3504" t="s">
        <v>14349</v>
      </c>
      <c r="J3504" t="s">
        <v>164</v>
      </c>
      <c r="K3504">
        <v>0</v>
      </c>
      <c r="L3504" s="83">
        <v>43140</v>
      </c>
      <c r="M3504">
        <v>0</v>
      </c>
      <c r="N3504" t="s">
        <v>1522</v>
      </c>
      <c r="O3504" t="s">
        <v>1523</v>
      </c>
    </row>
    <row r="3505" spans="1:15" x14ac:dyDescent="0.2">
      <c r="A3505" t="s">
        <v>14961</v>
      </c>
      <c r="B3505" t="s">
        <v>1690</v>
      </c>
      <c r="C3505">
        <v>29.21</v>
      </c>
      <c r="D3505">
        <v>0</v>
      </c>
      <c r="E3505">
        <v>0</v>
      </c>
      <c r="F3505">
        <v>0</v>
      </c>
      <c r="G3505">
        <v>0</v>
      </c>
      <c r="H3505" s="45">
        <v>7133.34</v>
      </c>
      <c r="I3505" t="s">
        <v>14365</v>
      </c>
      <c r="J3505" t="s">
        <v>200</v>
      </c>
      <c r="K3505">
        <v>0</v>
      </c>
      <c r="L3505" s="83">
        <v>43140</v>
      </c>
      <c r="M3505">
        <v>0</v>
      </c>
      <c r="N3505">
        <v>830566105</v>
      </c>
      <c r="O3505">
        <v>2428042</v>
      </c>
    </row>
    <row r="3506" spans="1:15" x14ac:dyDescent="0.2">
      <c r="A3506" t="s">
        <v>14962</v>
      </c>
      <c r="B3506" t="s">
        <v>1018</v>
      </c>
      <c r="C3506">
        <v>40.46</v>
      </c>
      <c r="D3506">
        <v>0</v>
      </c>
      <c r="E3506">
        <v>0</v>
      </c>
      <c r="F3506">
        <v>0</v>
      </c>
      <c r="G3506">
        <v>0</v>
      </c>
      <c r="H3506" s="45">
        <v>-4732.67</v>
      </c>
      <c r="I3506" t="s">
        <v>14365</v>
      </c>
      <c r="J3506" t="s">
        <v>164</v>
      </c>
      <c r="K3506">
        <v>0</v>
      </c>
      <c r="L3506" s="83">
        <v>43140</v>
      </c>
      <c r="M3506">
        <v>0</v>
      </c>
      <c r="N3506" t="s">
        <v>1244</v>
      </c>
      <c r="O3506" t="s">
        <v>1425</v>
      </c>
    </row>
    <row r="3507" spans="1:15" x14ac:dyDescent="0.2">
      <c r="A3507" t="s">
        <v>14963</v>
      </c>
      <c r="B3507" t="s">
        <v>7971</v>
      </c>
      <c r="C3507">
        <v>24.86</v>
      </c>
      <c r="D3507">
        <v>0</v>
      </c>
      <c r="E3507">
        <v>0</v>
      </c>
      <c r="F3507">
        <v>0</v>
      </c>
      <c r="G3507">
        <v>0</v>
      </c>
      <c r="H3507" s="45">
        <v>-4079.61</v>
      </c>
      <c r="I3507" t="s">
        <v>14365</v>
      </c>
      <c r="J3507" t="s">
        <v>169</v>
      </c>
      <c r="K3507">
        <v>0</v>
      </c>
      <c r="L3507" s="83">
        <v>43140</v>
      </c>
      <c r="M3507">
        <v>0</v>
      </c>
      <c r="N3507" t="s">
        <v>8110</v>
      </c>
      <c r="O3507" t="s">
        <v>8111</v>
      </c>
    </row>
    <row r="3508" spans="1:15" x14ac:dyDescent="0.2">
      <c r="A3508" t="s">
        <v>14964</v>
      </c>
      <c r="B3508" t="s">
        <v>1796</v>
      </c>
      <c r="C3508">
        <v>18.355</v>
      </c>
      <c r="D3508">
        <v>0</v>
      </c>
      <c r="E3508">
        <v>0</v>
      </c>
      <c r="F3508">
        <v>0</v>
      </c>
      <c r="G3508">
        <v>0</v>
      </c>
      <c r="H3508" s="45">
        <v>31000.04</v>
      </c>
      <c r="I3508" t="s">
        <v>14365</v>
      </c>
      <c r="J3508" t="s">
        <v>200</v>
      </c>
      <c r="K3508">
        <v>0</v>
      </c>
      <c r="L3508" s="83">
        <v>43140</v>
      </c>
      <c r="M3508">
        <v>0</v>
      </c>
      <c r="N3508">
        <v>928377100</v>
      </c>
      <c r="O3508" t="s">
        <v>1968</v>
      </c>
    </row>
    <row r="3509" spans="1:15" x14ac:dyDescent="0.2">
      <c r="A3509" t="s">
        <v>14965</v>
      </c>
      <c r="B3509" t="s">
        <v>1809</v>
      </c>
      <c r="C3509">
        <v>81.75</v>
      </c>
      <c r="D3509">
        <v>0</v>
      </c>
      <c r="E3509">
        <v>0</v>
      </c>
      <c r="F3509">
        <v>0</v>
      </c>
      <c r="G3509">
        <v>0</v>
      </c>
      <c r="H3509" s="45">
        <v>-5644.56</v>
      </c>
      <c r="I3509" t="s">
        <v>14365</v>
      </c>
      <c r="J3509" t="s">
        <v>200</v>
      </c>
      <c r="K3509">
        <v>0</v>
      </c>
      <c r="L3509" s="83">
        <v>43140</v>
      </c>
      <c r="M3509">
        <v>0</v>
      </c>
      <c r="N3509" t="s">
        <v>1983</v>
      </c>
      <c r="O3509">
        <v>2503529</v>
      </c>
    </row>
    <row r="3510" spans="1:15" x14ac:dyDescent="0.2">
      <c r="A3510" t="s">
        <v>14889</v>
      </c>
      <c r="B3510" t="s">
        <v>14890</v>
      </c>
      <c r="C3510">
        <v>30</v>
      </c>
      <c r="D3510">
        <v>0</v>
      </c>
      <c r="E3510">
        <v>0</v>
      </c>
      <c r="F3510">
        <v>0</v>
      </c>
      <c r="G3510">
        <v>0</v>
      </c>
      <c r="H3510" s="45">
        <v>-10085.85</v>
      </c>
      <c r="I3510" t="s">
        <v>210</v>
      </c>
      <c r="J3510" t="s">
        <v>164</v>
      </c>
      <c r="K3510">
        <v>0</v>
      </c>
      <c r="L3510" s="83">
        <v>43139</v>
      </c>
      <c r="M3510">
        <v>0</v>
      </c>
    </row>
    <row r="3511" spans="1:15" x14ac:dyDescent="0.2">
      <c r="A3511" t="s">
        <v>14891</v>
      </c>
      <c r="B3511" t="s">
        <v>2004</v>
      </c>
      <c r="C3511">
        <v>341.99</v>
      </c>
      <c r="D3511">
        <v>0</v>
      </c>
      <c r="E3511">
        <v>0</v>
      </c>
      <c r="F3511">
        <v>0</v>
      </c>
      <c r="G3511">
        <v>0</v>
      </c>
      <c r="H3511" s="45">
        <v>7910.19</v>
      </c>
      <c r="I3511" t="s">
        <v>14365</v>
      </c>
      <c r="J3511" t="s">
        <v>200</v>
      </c>
      <c r="K3511">
        <v>0</v>
      </c>
      <c r="L3511" s="83">
        <v>43139</v>
      </c>
      <c r="M3511">
        <v>0</v>
      </c>
      <c r="N3511" t="s">
        <v>2065</v>
      </c>
      <c r="O3511" t="s">
        <v>2066</v>
      </c>
    </row>
    <row r="3512" spans="1:15" x14ac:dyDescent="0.2">
      <c r="A3512" t="s">
        <v>14892</v>
      </c>
      <c r="B3512" t="s">
        <v>275</v>
      </c>
      <c r="C3512">
        <v>42.685000000000002</v>
      </c>
      <c r="D3512">
        <v>0</v>
      </c>
      <c r="E3512">
        <v>0</v>
      </c>
      <c r="F3512">
        <v>0</v>
      </c>
      <c r="G3512">
        <v>0</v>
      </c>
      <c r="H3512">
        <v>-810.17</v>
      </c>
      <c r="I3512" t="s">
        <v>14365</v>
      </c>
      <c r="J3512" t="s">
        <v>164</v>
      </c>
      <c r="K3512">
        <v>0</v>
      </c>
      <c r="L3512" s="83">
        <v>43139</v>
      </c>
      <c r="M3512">
        <v>0</v>
      </c>
      <c r="N3512" t="s">
        <v>276</v>
      </c>
      <c r="O3512">
        <v>2839268</v>
      </c>
    </row>
    <row r="3513" spans="1:15" x14ac:dyDescent="0.2">
      <c r="A3513" t="s">
        <v>14893</v>
      </c>
      <c r="B3513" t="s">
        <v>12326</v>
      </c>
      <c r="C3513">
        <v>16.664999999999999</v>
      </c>
      <c r="D3513">
        <v>0</v>
      </c>
      <c r="E3513">
        <v>0</v>
      </c>
      <c r="F3513">
        <v>0</v>
      </c>
      <c r="G3513">
        <v>0</v>
      </c>
      <c r="H3513" s="45">
        <v>3811.1</v>
      </c>
      <c r="I3513" t="s">
        <v>14365</v>
      </c>
      <c r="J3513" t="s">
        <v>169</v>
      </c>
      <c r="K3513">
        <v>0</v>
      </c>
      <c r="L3513" s="83">
        <v>43139</v>
      </c>
      <c r="M3513">
        <v>0</v>
      </c>
      <c r="N3513" t="s">
        <v>12395</v>
      </c>
      <c r="O3513">
        <v>2318790</v>
      </c>
    </row>
    <row r="3514" spans="1:15" x14ac:dyDescent="0.2">
      <c r="A3514" t="s">
        <v>14894</v>
      </c>
      <c r="B3514" t="s">
        <v>1664</v>
      </c>
      <c r="C3514">
        <v>80.16</v>
      </c>
      <c r="D3514">
        <v>0</v>
      </c>
      <c r="E3514">
        <v>0</v>
      </c>
      <c r="F3514">
        <v>0</v>
      </c>
      <c r="G3514">
        <v>0</v>
      </c>
      <c r="H3514" s="45">
        <v>5224.3100000000004</v>
      </c>
      <c r="I3514" t="s">
        <v>14365</v>
      </c>
      <c r="J3514" t="s">
        <v>200</v>
      </c>
      <c r="K3514">
        <v>0</v>
      </c>
      <c r="L3514" s="83">
        <v>43139</v>
      </c>
      <c r="M3514">
        <v>0</v>
      </c>
      <c r="N3514">
        <v>462726100</v>
      </c>
      <c r="O3514" t="s">
        <v>1724</v>
      </c>
    </row>
    <row r="3515" spans="1:15" x14ac:dyDescent="0.2">
      <c r="A3515" t="s">
        <v>14895</v>
      </c>
      <c r="B3515" t="s">
        <v>1026</v>
      </c>
      <c r="C3515">
        <v>33.42</v>
      </c>
      <c r="D3515">
        <v>0</v>
      </c>
      <c r="E3515">
        <v>0</v>
      </c>
      <c r="F3515">
        <v>0</v>
      </c>
      <c r="G3515">
        <v>0</v>
      </c>
      <c r="H3515" s="45">
        <v>-4997.6000000000004</v>
      </c>
      <c r="I3515" t="s">
        <v>14365</v>
      </c>
      <c r="J3515" t="s">
        <v>164</v>
      </c>
      <c r="K3515">
        <v>0</v>
      </c>
      <c r="L3515" s="83">
        <v>43139</v>
      </c>
      <c r="M3515">
        <v>0</v>
      </c>
      <c r="N3515" t="s">
        <v>1203</v>
      </c>
      <c r="O3515" t="s">
        <v>4434</v>
      </c>
    </row>
    <row r="3516" spans="1:15" x14ac:dyDescent="0.2">
      <c r="A3516" t="s">
        <v>14896</v>
      </c>
      <c r="B3516" t="s">
        <v>14752</v>
      </c>
      <c r="C3516">
        <v>17.149999999999999</v>
      </c>
      <c r="D3516">
        <v>0</v>
      </c>
      <c r="E3516">
        <v>0</v>
      </c>
      <c r="F3516">
        <v>0</v>
      </c>
      <c r="G3516">
        <v>0</v>
      </c>
      <c r="H3516" s="45">
        <v>41307.65</v>
      </c>
      <c r="I3516" t="s">
        <v>14365</v>
      </c>
      <c r="J3516" t="s">
        <v>182</v>
      </c>
      <c r="K3516">
        <v>0</v>
      </c>
      <c r="L3516" s="83">
        <v>43139</v>
      </c>
      <c r="M3516">
        <v>0</v>
      </c>
      <c r="N3516">
        <v>462044207</v>
      </c>
      <c r="O3516" t="s">
        <v>14782</v>
      </c>
    </row>
    <row r="3517" spans="1:15" x14ac:dyDescent="0.2">
      <c r="A3517" t="s">
        <v>14897</v>
      </c>
      <c r="B3517" t="s">
        <v>126</v>
      </c>
      <c r="C3517">
        <v>189.97</v>
      </c>
      <c r="D3517">
        <v>0</v>
      </c>
      <c r="E3517">
        <v>0</v>
      </c>
      <c r="F3517">
        <v>0</v>
      </c>
      <c r="G3517">
        <v>0</v>
      </c>
      <c r="H3517" s="45">
        <v>1575.76</v>
      </c>
      <c r="I3517" t="s">
        <v>14365</v>
      </c>
      <c r="J3517" t="s">
        <v>164</v>
      </c>
      <c r="K3517">
        <v>0</v>
      </c>
      <c r="L3517" s="83">
        <v>43139</v>
      </c>
      <c r="M3517">
        <v>0</v>
      </c>
      <c r="N3517" t="s">
        <v>804</v>
      </c>
      <c r="O3517" t="s">
        <v>805</v>
      </c>
    </row>
    <row r="3518" spans="1:15" x14ac:dyDescent="0.2">
      <c r="A3518" t="s">
        <v>14898</v>
      </c>
      <c r="B3518" t="s">
        <v>4638</v>
      </c>
      <c r="C3518">
        <v>17.074999999999999</v>
      </c>
      <c r="D3518">
        <v>0</v>
      </c>
      <c r="E3518">
        <v>0</v>
      </c>
      <c r="F3518">
        <v>0</v>
      </c>
      <c r="G3518">
        <v>0</v>
      </c>
      <c r="H3518" s="45">
        <v>2816.63</v>
      </c>
      <c r="I3518" t="s">
        <v>14365</v>
      </c>
      <c r="J3518" t="s">
        <v>182</v>
      </c>
      <c r="K3518">
        <v>0</v>
      </c>
      <c r="L3518" s="83">
        <v>43139</v>
      </c>
      <c r="M3518">
        <v>0</v>
      </c>
      <c r="N3518">
        <v>393222104</v>
      </c>
      <c r="O3518" t="s">
        <v>4756</v>
      </c>
    </row>
    <row r="3519" spans="1:15" x14ac:dyDescent="0.2">
      <c r="A3519" t="s">
        <v>14899</v>
      </c>
      <c r="B3519" t="s">
        <v>1310</v>
      </c>
      <c r="C3519">
        <v>86.94</v>
      </c>
      <c r="D3519">
        <v>0</v>
      </c>
      <c r="E3519">
        <v>0</v>
      </c>
      <c r="F3519">
        <v>0</v>
      </c>
      <c r="G3519">
        <v>0</v>
      </c>
      <c r="H3519">
        <v>512.99</v>
      </c>
      <c r="I3519" t="s">
        <v>14365</v>
      </c>
      <c r="J3519" t="s">
        <v>169</v>
      </c>
      <c r="K3519">
        <v>0</v>
      </c>
      <c r="L3519" s="83">
        <v>43139</v>
      </c>
      <c r="M3519">
        <v>0</v>
      </c>
      <c r="N3519" t="s">
        <v>1490</v>
      </c>
      <c r="O3519" t="s">
        <v>1491</v>
      </c>
    </row>
    <row r="3520" spans="1:15" x14ac:dyDescent="0.2">
      <c r="A3520" t="s">
        <v>14900</v>
      </c>
      <c r="B3520" t="s">
        <v>6745</v>
      </c>
      <c r="C3520">
        <v>43.51</v>
      </c>
      <c r="D3520">
        <v>0</v>
      </c>
      <c r="E3520">
        <v>0</v>
      </c>
      <c r="F3520">
        <v>0</v>
      </c>
      <c r="G3520">
        <v>0</v>
      </c>
      <c r="H3520" s="45">
        <v>-4061.89</v>
      </c>
      <c r="I3520" t="s">
        <v>14365</v>
      </c>
      <c r="J3520" t="s">
        <v>235</v>
      </c>
      <c r="K3520">
        <v>0</v>
      </c>
      <c r="L3520" s="83">
        <v>43139</v>
      </c>
      <c r="M3520">
        <v>0</v>
      </c>
      <c r="N3520">
        <v>153527106</v>
      </c>
      <c r="O3520">
        <v>2183868</v>
      </c>
    </row>
    <row r="3521" spans="1:15" x14ac:dyDescent="0.2">
      <c r="A3521" t="s">
        <v>14901</v>
      </c>
      <c r="B3521" t="s">
        <v>334</v>
      </c>
      <c r="C3521">
        <v>36.5</v>
      </c>
      <c r="D3521">
        <v>0</v>
      </c>
      <c r="E3521">
        <v>0</v>
      </c>
      <c r="F3521">
        <v>0</v>
      </c>
      <c r="G3521">
        <v>0</v>
      </c>
      <c r="H3521" s="45">
        <v>7710.82</v>
      </c>
      <c r="I3521" t="s">
        <v>14365</v>
      </c>
      <c r="J3521" t="s">
        <v>169</v>
      </c>
      <c r="K3521">
        <v>0</v>
      </c>
      <c r="L3521" s="83">
        <v>43139</v>
      </c>
      <c r="M3521">
        <v>0</v>
      </c>
      <c r="N3521">
        <v>639050103</v>
      </c>
      <c r="O3521">
        <v>2771133</v>
      </c>
    </row>
    <row r="3522" spans="1:15" x14ac:dyDescent="0.2">
      <c r="A3522" t="s">
        <v>14902</v>
      </c>
      <c r="B3522" t="s">
        <v>4236</v>
      </c>
      <c r="C3522">
        <v>30.26</v>
      </c>
      <c r="D3522">
        <v>0</v>
      </c>
      <c r="E3522">
        <v>0</v>
      </c>
      <c r="F3522">
        <v>0</v>
      </c>
      <c r="G3522">
        <v>0</v>
      </c>
      <c r="H3522" s="45">
        <v>2211.91</v>
      </c>
      <c r="I3522" t="s">
        <v>14365</v>
      </c>
      <c r="J3522" t="s">
        <v>186</v>
      </c>
      <c r="K3522">
        <v>0</v>
      </c>
      <c r="L3522" s="83">
        <v>43139</v>
      </c>
      <c r="M3522">
        <v>0</v>
      </c>
      <c r="N3522">
        <v>25676206</v>
      </c>
      <c r="O3522">
        <v>2191300</v>
      </c>
    </row>
    <row r="3523" spans="1:15" x14ac:dyDescent="0.2">
      <c r="A3523" t="s">
        <v>14903</v>
      </c>
      <c r="B3523" t="s">
        <v>4124</v>
      </c>
      <c r="C3523">
        <v>36.799999999999997</v>
      </c>
      <c r="D3523">
        <v>0</v>
      </c>
      <c r="E3523">
        <v>0</v>
      </c>
      <c r="F3523">
        <v>0</v>
      </c>
      <c r="G3523">
        <v>0</v>
      </c>
      <c r="H3523" s="45">
        <v>-7778.26</v>
      </c>
      <c r="I3523" t="s">
        <v>14365</v>
      </c>
      <c r="J3523" t="s">
        <v>186</v>
      </c>
      <c r="K3523">
        <v>0</v>
      </c>
      <c r="L3523" s="83">
        <v>43139</v>
      </c>
      <c r="M3523">
        <v>0</v>
      </c>
      <c r="N3523" t="s">
        <v>177</v>
      </c>
      <c r="O3523">
        <v>2172372</v>
      </c>
    </row>
    <row r="3524" spans="1:15" x14ac:dyDescent="0.2">
      <c r="A3524" t="s">
        <v>14904</v>
      </c>
      <c r="B3524" t="s">
        <v>265</v>
      </c>
      <c r="C3524">
        <v>187.23</v>
      </c>
      <c r="D3524">
        <v>0</v>
      </c>
      <c r="E3524">
        <v>0</v>
      </c>
      <c r="F3524">
        <v>0</v>
      </c>
      <c r="G3524">
        <v>0</v>
      </c>
      <c r="H3524">
        <v>-875.75</v>
      </c>
      <c r="I3524" t="s">
        <v>14365</v>
      </c>
      <c r="J3524" t="s">
        <v>164</v>
      </c>
      <c r="K3524">
        <v>0</v>
      </c>
      <c r="L3524" s="83">
        <v>43139</v>
      </c>
      <c r="M3524">
        <v>0</v>
      </c>
      <c r="N3524">
        <v>192479103</v>
      </c>
      <c r="O3524">
        <v>2208374</v>
      </c>
    </row>
    <row r="3525" spans="1:15" x14ac:dyDescent="0.2">
      <c r="A3525" t="s">
        <v>14905</v>
      </c>
      <c r="B3525" t="s">
        <v>7018</v>
      </c>
      <c r="C3525">
        <v>37.93</v>
      </c>
      <c r="D3525">
        <v>0</v>
      </c>
      <c r="E3525">
        <v>0</v>
      </c>
      <c r="F3525">
        <v>0</v>
      </c>
      <c r="G3525">
        <v>0</v>
      </c>
      <c r="H3525" s="45">
        <v>2689.25</v>
      </c>
      <c r="I3525" t="s">
        <v>14365</v>
      </c>
      <c r="J3525" t="s">
        <v>169</v>
      </c>
      <c r="K3525">
        <v>0</v>
      </c>
      <c r="L3525" s="83">
        <v>43139</v>
      </c>
      <c r="M3525">
        <v>0</v>
      </c>
      <c r="N3525">
        <v>141619106</v>
      </c>
      <c r="O3525" t="s">
        <v>7058</v>
      </c>
    </row>
    <row r="3526" spans="1:15" x14ac:dyDescent="0.2">
      <c r="A3526" t="s">
        <v>14906</v>
      </c>
      <c r="B3526" t="s">
        <v>1670</v>
      </c>
      <c r="C3526">
        <v>17.25</v>
      </c>
      <c r="D3526">
        <v>0</v>
      </c>
      <c r="E3526">
        <v>0</v>
      </c>
      <c r="F3526">
        <v>0</v>
      </c>
      <c r="G3526">
        <v>0</v>
      </c>
      <c r="H3526">
        <v>-135.08000000000001</v>
      </c>
      <c r="I3526" t="s">
        <v>14365</v>
      </c>
      <c r="J3526" t="s">
        <v>190</v>
      </c>
      <c r="K3526">
        <v>0</v>
      </c>
      <c r="L3526" s="83">
        <v>43139</v>
      </c>
      <c r="M3526">
        <v>0</v>
      </c>
      <c r="N3526" t="s">
        <v>177</v>
      </c>
      <c r="O3526" t="s">
        <v>1750</v>
      </c>
    </row>
    <row r="3527" spans="1:15" x14ac:dyDescent="0.2">
      <c r="A3527" t="s">
        <v>14907</v>
      </c>
      <c r="B3527" t="s">
        <v>1985</v>
      </c>
      <c r="C3527">
        <v>35.950000000000003</v>
      </c>
      <c r="D3527">
        <v>0</v>
      </c>
      <c r="E3527">
        <v>0</v>
      </c>
      <c r="F3527">
        <v>0</v>
      </c>
      <c r="G3527">
        <v>0</v>
      </c>
      <c r="H3527" s="45">
        <v>2351.62</v>
      </c>
      <c r="I3527" t="s">
        <v>14349</v>
      </c>
      <c r="J3527" t="s">
        <v>186</v>
      </c>
      <c r="K3527">
        <v>0</v>
      </c>
      <c r="L3527" s="83">
        <v>43139</v>
      </c>
      <c r="M3527">
        <v>0</v>
      </c>
      <c r="N3527" t="s">
        <v>177</v>
      </c>
      <c r="O3527" t="s">
        <v>2038</v>
      </c>
    </row>
    <row r="3528" spans="1:15" x14ac:dyDescent="0.2">
      <c r="A3528" t="s">
        <v>14908</v>
      </c>
      <c r="B3528" t="s">
        <v>8920</v>
      </c>
      <c r="C3528">
        <v>15.47</v>
      </c>
      <c r="D3528">
        <v>0</v>
      </c>
      <c r="E3528">
        <v>0</v>
      </c>
      <c r="F3528">
        <v>0</v>
      </c>
      <c r="G3528">
        <v>0</v>
      </c>
      <c r="H3528" s="45">
        <v>-16962.560000000001</v>
      </c>
      <c r="I3528" t="s">
        <v>14349</v>
      </c>
      <c r="J3528" t="s">
        <v>235</v>
      </c>
      <c r="K3528">
        <v>0</v>
      </c>
      <c r="L3528" s="83">
        <v>43139</v>
      </c>
      <c r="M3528">
        <v>0</v>
      </c>
      <c r="N3528" t="s">
        <v>8934</v>
      </c>
      <c r="O3528" t="s">
        <v>8935</v>
      </c>
    </row>
    <row r="3529" spans="1:15" x14ac:dyDescent="0.2">
      <c r="A3529" t="s">
        <v>14909</v>
      </c>
      <c r="B3529" t="s">
        <v>834</v>
      </c>
      <c r="C3529">
        <v>70.87</v>
      </c>
      <c r="D3529">
        <v>0</v>
      </c>
      <c r="E3529">
        <v>0</v>
      </c>
      <c r="F3529">
        <v>0</v>
      </c>
      <c r="G3529">
        <v>0</v>
      </c>
      <c r="H3529" s="45">
        <v>2790.79</v>
      </c>
      <c r="I3529" t="s">
        <v>14365</v>
      </c>
      <c r="J3529" t="s">
        <v>190</v>
      </c>
      <c r="K3529">
        <v>0</v>
      </c>
      <c r="L3529" s="83">
        <v>43139</v>
      </c>
      <c r="M3529">
        <v>0</v>
      </c>
      <c r="N3529">
        <v>469814107</v>
      </c>
      <c r="O3529">
        <v>2469052</v>
      </c>
    </row>
    <row r="3530" spans="1:15" x14ac:dyDescent="0.2">
      <c r="A3530" t="s">
        <v>14910</v>
      </c>
      <c r="B3530" t="s">
        <v>1079</v>
      </c>
      <c r="C3530">
        <v>154.88499999999999</v>
      </c>
      <c r="D3530">
        <v>0</v>
      </c>
      <c r="E3530">
        <v>0</v>
      </c>
      <c r="F3530">
        <v>0</v>
      </c>
      <c r="G3530">
        <v>0</v>
      </c>
      <c r="H3530" s="45">
        <v>1049.67</v>
      </c>
      <c r="I3530" t="s">
        <v>14365</v>
      </c>
      <c r="J3530" t="s">
        <v>8017</v>
      </c>
      <c r="K3530">
        <v>0</v>
      </c>
      <c r="L3530" s="83">
        <v>43139</v>
      </c>
      <c r="M3530">
        <v>0</v>
      </c>
      <c r="N3530" t="s">
        <v>1398</v>
      </c>
      <c r="O3530">
        <v>2040640</v>
      </c>
    </row>
    <row r="3531" spans="1:15" x14ac:dyDescent="0.2">
      <c r="A3531" t="s">
        <v>14911</v>
      </c>
      <c r="B3531" t="s">
        <v>106</v>
      </c>
      <c r="C3531">
        <v>72.344999999999999</v>
      </c>
      <c r="D3531">
        <v>0</v>
      </c>
      <c r="E3531">
        <v>0</v>
      </c>
      <c r="F3531">
        <v>0</v>
      </c>
      <c r="G3531">
        <v>0</v>
      </c>
      <c r="H3531" s="45">
        <v>3094.96</v>
      </c>
      <c r="I3531" t="s">
        <v>14365</v>
      </c>
      <c r="J3531" t="s">
        <v>200</v>
      </c>
      <c r="K3531">
        <v>0</v>
      </c>
      <c r="L3531" s="83">
        <v>43139</v>
      </c>
      <c r="M3531">
        <v>0</v>
      </c>
      <c r="N3531" t="s">
        <v>177</v>
      </c>
      <c r="O3531" t="s">
        <v>800</v>
      </c>
    </row>
    <row r="3532" spans="1:15" x14ac:dyDescent="0.2">
      <c r="A3532" t="s">
        <v>14912</v>
      </c>
      <c r="B3532" t="s">
        <v>8122</v>
      </c>
      <c r="C3532">
        <v>34.39</v>
      </c>
      <c r="D3532">
        <v>0</v>
      </c>
      <c r="E3532">
        <v>0</v>
      </c>
      <c r="F3532">
        <v>0</v>
      </c>
      <c r="G3532">
        <v>0</v>
      </c>
      <c r="H3532">
        <v>-393.65</v>
      </c>
      <c r="I3532" t="s">
        <v>14365</v>
      </c>
      <c r="J3532" t="s">
        <v>188</v>
      </c>
      <c r="K3532">
        <v>0</v>
      </c>
      <c r="L3532" s="83">
        <v>43139</v>
      </c>
      <c r="M3532">
        <v>0</v>
      </c>
      <c r="N3532" t="s">
        <v>8166</v>
      </c>
      <c r="O3532" t="s">
        <v>8167</v>
      </c>
    </row>
    <row r="3533" spans="1:15" x14ac:dyDescent="0.2">
      <c r="A3533" t="s">
        <v>14913</v>
      </c>
      <c r="B3533" t="s">
        <v>11277</v>
      </c>
      <c r="C3533">
        <v>34.72</v>
      </c>
      <c r="D3533">
        <v>0</v>
      </c>
      <c r="E3533">
        <v>0</v>
      </c>
      <c r="F3533">
        <v>0</v>
      </c>
      <c r="G3533">
        <v>0</v>
      </c>
      <c r="H3533" s="45">
        <v>34996.78</v>
      </c>
      <c r="I3533" t="s">
        <v>14349</v>
      </c>
      <c r="J3533" t="s">
        <v>200</v>
      </c>
      <c r="K3533">
        <v>0</v>
      </c>
      <c r="L3533" s="83">
        <v>43139</v>
      </c>
      <c r="M3533">
        <v>0</v>
      </c>
      <c r="N3533" t="s">
        <v>11331</v>
      </c>
      <c r="O3533" t="s">
        <v>11332</v>
      </c>
    </row>
    <row r="3534" spans="1:15" x14ac:dyDescent="0.2">
      <c r="A3534" t="s">
        <v>14914</v>
      </c>
      <c r="B3534" t="s">
        <v>1821</v>
      </c>
      <c r="C3534">
        <v>63.7</v>
      </c>
      <c r="D3534">
        <v>0</v>
      </c>
      <c r="E3534">
        <v>0</v>
      </c>
      <c r="F3534">
        <v>0</v>
      </c>
      <c r="G3534">
        <v>0</v>
      </c>
      <c r="H3534" s="45">
        <v>-2143.34</v>
      </c>
      <c r="I3534" t="s">
        <v>14365</v>
      </c>
      <c r="J3534" t="s">
        <v>186</v>
      </c>
      <c r="K3534">
        <v>0</v>
      </c>
      <c r="L3534" s="83">
        <v>43139</v>
      </c>
      <c r="M3534">
        <v>0</v>
      </c>
      <c r="N3534" t="s">
        <v>1916</v>
      </c>
      <c r="O3534" t="s">
        <v>1917</v>
      </c>
    </row>
    <row r="3535" spans="1:15" x14ac:dyDescent="0.2">
      <c r="A3535" t="s">
        <v>14915</v>
      </c>
      <c r="B3535" t="s">
        <v>10621</v>
      </c>
      <c r="C3535">
        <v>134.55000000000001</v>
      </c>
      <c r="D3535">
        <v>0</v>
      </c>
      <c r="E3535">
        <v>0</v>
      </c>
      <c r="F3535">
        <v>0</v>
      </c>
      <c r="G3535">
        <v>0</v>
      </c>
      <c r="H3535" s="45">
        <v>-2515.54</v>
      </c>
      <c r="I3535" t="s">
        <v>14349</v>
      </c>
      <c r="J3535" t="s">
        <v>190</v>
      </c>
      <c r="K3535">
        <v>0</v>
      </c>
      <c r="L3535" s="83">
        <v>43139</v>
      </c>
      <c r="M3535">
        <v>0</v>
      </c>
      <c r="N3535">
        <v>637215104</v>
      </c>
      <c r="O3535">
        <v>2626802</v>
      </c>
    </row>
    <row r="3536" spans="1:15" x14ac:dyDescent="0.2">
      <c r="A3536" t="s">
        <v>14916</v>
      </c>
      <c r="B3536" t="s">
        <v>6606</v>
      </c>
      <c r="C3536">
        <v>44.79</v>
      </c>
      <c r="D3536">
        <v>0</v>
      </c>
      <c r="E3536">
        <v>0</v>
      </c>
      <c r="F3536">
        <v>0</v>
      </c>
      <c r="G3536">
        <v>0</v>
      </c>
      <c r="H3536" s="45">
        <v>1092.0999999999999</v>
      </c>
      <c r="I3536" t="s">
        <v>14349</v>
      </c>
      <c r="J3536" t="s">
        <v>822</v>
      </c>
      <c r="K3536">
        <v>0</v>
      </c>
      <c r="L3536" s="83">
        <v>43139</v>
      </c>
      <c r="M3536">
        <v>0</v>
      </c>
      <c r="N3536" t="s">
        <v>6714</v>
      </c>
      <c r="O3536">
        <v>2689560</v>
      </c>
    </row>
    <row r="3537" spans="1:15" x14ac:dyDescent="0.2">
      <c r="A3537" t="s">
        <v>14917</v>
      </c>
      <c r="B3537" t="s">
        <v>2006</v>
      </c>
      <c r="C3537">
        <v>97.35</v>
      </c>
      <c r="D3537">
        <v>0</v>
      </c>
      <c r="E3537">
        <v>0</v>
      </c>
      <c r="F3537">
        <v>0</v>
      </c>
      <c r="G3537">
        <v>0</v>
      </c>
      <c r="H3537">
        <v>-408.5</v>
      </c>
      <c r="I3537" t="s">
        <v>14365</v>
      </c>
      <c r="J3537" t="s">
        <v>186</v>
      </c>
      <c r="K3537">
        <v>0</v>
      </c>
      <c r="L3537" s="83">
        <v>43139</v>
      </c>
      <c r="M3537">
        <v>0</v>
      </c>
      <c r="N3537" t="s">
        <v>2055</v>
      </c>
      <c r="O3537" t="s">
        <v>2056</v>
      </c>
    </row>
    <row r="3538" spans="1:15" x14ac:dyDescent="0.2">
      <c r="A3538" t="s">
        <v>14918</v>
      </c>
      <c r="B3538" t="s">
        <v>1826</v>
      </c>
      <c r="C3538">
        <v>45.71</v>
      </c>
      <c r="D3538">
        <v>0</v>
      </c>
      <c r="E3538">
        <v>0</v>
      </c>
      <c r="F3538">
        <v>0</v>
      </c>
      <c r="G3538">
        <v>0</v>
      </c>
      <c r="H3538" s="45">
        <v>10006.93</v>
      </c>
      <c r="I3538" t="s">
        <v>14349</v>
      </c>
      <c r="J3538" t="s">
        <v>200</v>
      </c>
      <c r="K3538">
        <v>0</v>
      </c>
      <c r="L3538" s="83">
        <v>43139</v>
      </c>
      <c r="M3538">
        <v>0</v>
      </c>
      <c r="N3538">
        <v>880349105</v>
      </c>
      <c r="O3538">
        <v>2512600</v>
      </c>
    </row>
    <row r="3539" spans="1:15" x14ac:dyDescent="0.2">
      <c r="A3539" t="s">
        <v>14919</v>
      </c>
      <c r="B3539" t="s">
        <v>1075</v>
      </c>
      <c r="C3539">
        <v>124.95</v>
      </c>
      <c r="D3539">
        <v>0</v>
      </c>
      <c r="E3539">
        <v>0</v>
      </c>
      <c r="F3539">
        <v>0</v>
      </c>
      <c r="G3539">
        <v>0</v>
      </c>
      <c r="H3539" s="45">
        <v>-4392.09</v>
      </c>
      <c r="I3539" t="s">
        <v>14365</v>
      </c>
      <c r="J3539" t="s">
        <v>164</v>
      </c>
      <c r="K3539">
        <v>0</v>
      </c>
      <c r="L3539" s="83">
        <v>43139</v>
      </c>
      <c r="M3539">
        <v>0</v>
      </c>
      <c r="N3539">
        <v>874054109</v>
      </c>
      <c r="O3539">
        <v>2122117</v>
      </c>
    </row>
    <row r="3540" spans="1:15" x14ac:dyDescent="0.2">
      <c r="A3540" t="s">
        <v>14920</v>
      </c>
      <c r="B3540" t="s">
        <v>8189</v>
      </c>
      <c r="C3540">
        <v>35.33</v>
      </c>
      <c r="D3540">
        <v>0</v>
      </c>
      <c r="E3540">
        <v>0</v>
      </c>
      <c r="F3540">
        <v>0</v>
      </c>
      <c r="G3540">
        <v>0</v>
      </c>
      <c r="H3540" s="45">
        <v>11568.48</v>
      </c>
      <c r="I3540" t="s">
        <v>14365</v>
      </c>
      <c r="J3540" t="s">
        <v>200</v>
      </c>
      <c r="K3540">
        <v>0</v>
      </c>
      <c r="L3540" s="83">
        <v>43139</v>
      </c>
      <c r="M3540">
        <v>0</v>
      </c>
      <c r="N3540" t="s">
        <v>7593</v>
      </c>
      <c r="O3540" t="s">
        <v>7594</v>
      </c>
    </row>
    <row r="3541" spans="1:15" x14ac:dyDescent="0.2">
      <c r="A3541" t="s">
        <v>14803</v>
      </c>
      <c r="B3541" t="s">
        <v>9692</v>
      </c>
      <c r="C3541">
        <v>24.2</v>
      </c>
      <c r="D3541">
        <v>0</v>
      </c>
      <c r="E3541">
        <v>0</v>
      </c>
      <c r="F3541">
        <v>0</v>
      </c>
      <c r="G3541">
        <v>0</v>
      </c>
      <c r="H3541" s="45">
        <v>9513.24</v>
      </c>
      <c r="I3541" t="s">
        <v>14365</v>
      </c>
      <c r="J3541" t="s">
        <v>164</v>
      </c>
      <c r="K3541">
        <v>0</v>
      </c>
      <c r="L3541" s="83">
        <v>43138</v>
      </c>
      <c r="M3541">
        <v>0</v>
      </c>
      <c r="N3541">
        <v>928298108</v>
      </c>
      <c r="O3541">
        <v>2930149</v>
      </c>
    </row>
    <row r="3542" spans="1:15" x14ac:dyDescent="0.2">
      <c r="A3542" t="s">
        <v>14804</v>
      </c>
      <c r="B3542" t="s">
        <v>1569</v>
      </c>
      <c r="C3542">
        <v>76</v>
      </c>
      <c r="D3542">
        <v>0</v>
      </c>
      <c r="E3542">
        <v>0</v>
      </c>
      <c r="F3542">
        <v>0</v>
      </c>
      <c r="G3542">
        <v>0</v>
      </c>
      <c r="H3542" s="45">
        <v>1295.58</v>
      </c>
      <c r="I3542" t="s">
        <v>14365</v>
      </c>
      <c r="J3542" t="s">
        <v>235</v>
      </c>
      <c r="K3542">
        <v>0</v>
      </c>
      <c r="L3542" s="83">
        <v>43138</v>
      </c>
      <c r="M3542">
        <v>0</v>
      </c>
      <c r="N3542" t="s">
        <v>1646</v>
      </c>
      <c r="O3542">
        <v>2267698</v>
      </c>
    </row>
    <row r="3543" spans="1:15" x14ac:dyDescent="0.2">
      <c r="A3543" t="s">
        <v>14805</v>
      </c>
      <c r="B3543" t="s">
        <v>114</v>
      </c>
      <c r="C3543">
        <v>228.87</v>
      </c>
      <c r="D3543">
        <v>0</v>
      </c>
      <c r="E3543">
        <v>0</v>
      </c>
      <c r="F3543">
        <v>0</v>
      </c>
      <c r="G3543">
        <v>0</v>
      </c>
      <c r="H3543" s="45">
        <v>12595.18</v>
      </c>
      <c r="I3543" t="s">
        <v>14365</v>
      </c>
      <c r="J3543" t="s">
        <v>164</v>
      </c>
      <c r="K3543">
        <v>0</v>
      </c>
      <c r="L3543" s="83">
        <v>43138</v>
      </c>
      <c r="M3543">
        <v>0</v>
      </c>
      <c r="N3543" t="s">
        <v>784</v>
      </c>
      <c r="O3543">
        <v>2249964</v>
      </c>
    </row>
    <row r="3544" spans="1:15" x14ac:dyDescent="0.2">
      <c r="A3544" t="s">
        <v>14806</v>
      </c>
      <c r="B3544" t="s">
        <v>858</v>
      </c>
      <c r="C3544">
        <v>71.819999999999993</v>
      </c>
      <c r="D3544">
        <v>0</v>
      </c>
      <c r="E3544">
        <v>0</v>
      </c>
      <c r="F3544">
        <v>0</v>
      </c>
      <c r="G3544">
        <v>0</v>
      </c>
      <c r="H3544" s="45">
        <v>8254.93</v>
      </c>
      <c r="I3544" t="s">
        <v>14365</v>
      </c>
      <c r="J3544" t="s">
        <v>164</v>
      </c>
      <c r="K3544">
        <v>0</v>
      </c>
      <c r="L3544" s="83">
        <v>43138</v>
      </c>
      <c r="M3544">
        <v>0</v>
      </c>
      <c r="N3544" t="s">
        <v>978</v>
      </c>
      <c r="O3544" t="s">
        <v>1348</v>
      </c>
    </row>
    <row r="3545" spans="1:15" x14ac:dyDescent="0.2">
      <c r="A3545" t="s">
        <v>14807</v>
      </c>
      <c r="B3545" t="s">
        <v>843</v>
      </c>
      <c r="C3545">
        <v>143.79</v>
      </c>
      <c r="D3545">
        <v>0</v>
      </c>
      <c r="E3545">
        <v>0</v>
      </c>
      <c r="F3545">
        <v>0</v>
      </c>
      <c r="G3545">
        <v>0</v>
      </c>
      <c r="H3545">
        <v>-883.5</v>
      </c>
      <c r="I3545" t="s">
        <v>14365</v>
      </c>
      <c r="J3545" t="s">
        <v>190</v>
      </c>
      <c r="K3545">
        <v>0</v>
      </c>
      <c r="L3545" s="83">
        <v>43138</v>
      </c>
      <c r="M3545">
        <v>0</v>
      </c>
      <c r="N3545" t="s">
        <v>965</v>
      </c>
      <c r="O3545" t="s">
        <v>1356</v>
      </c>
    </row>
    <row r="3546" spans="1:15" x14ac:dyDescent="0.2">
      <c r="A3546" t="s">
        <v>14808</v>
      </c>
      <c r="B3546" t="s">
        <v>120</v>
      </c>
      <c r="C3546">
        <v>33.369999999999997</v>
      </c>
      <c r="D3546">
        <v>0</v>
      </c>
      <c r="E3546">
        <v>0</v>
      </c>
      <c r="F3546">
        <v>0</v>
      </c>
      <c r="G3546">
        <v>0</v>
      </c>
      <c r="H3546" s="45">
        <v>-2635.82</v>
      </c>
      <c r="I3546" t="s">
        <v>14365</v>
      </c>
      <c r="J3546" t="s">
        <v>169</v>
      </c>
      <c r="K3546">
        <v>0</v>
      </c>
      <c r="L3546" s="83">
        <v>43138</v>
      </c>
      <c r="M3546">
        <v>0</v>
      </c>
      <c r="N3546" t="s">
        <v>795</v>
      </c>
      <c r="O3546">
        <v>2614153</v>
      </c>
    </row>
    <row r="3547" spans="1:15" x14ac:dyDescent="0.2">
      <c r="A3547" t="s">
        <v>14809</v>
      </c>
      <c r="B3547" t="s">
        <v>470</v>
      </c>
      <c r="C3547">
        <v>21.18</v>
      </c>
      <c r="D3547">
        <v>0</v>
      </c>
      <c r="E3547">
        <v>0</v>
      </c>
      <c r="F3547">
        <v>0</v>
      </c>
      <c r="G3547">
        <v>0</v>
      </c>
      <c r="H3547" s="45">
        <v>-12768.17</v>
      </c>
      <c r="I3547" t="s">
        <v>14365</v>
      </c>
      <c r="J3547" t="s">
        <v>164</v>
      </c>
      <c r="K3547">
        <v>0</v>
      </c>
      <c r="L3547" s="83">
        <v>43138</v>
      </c>
      <c r="M3547">
        <v>0</v>
      </c>
      <c r="N3547" t="s">
        <v>471</v>
      </c>
      <c r="O3547" t="s">
        <v>472</v>
      </c>
    </row>
    <row r="3548" spans="1:15" x14ac:dyDescent="0.2">
      <c r="A3548" t="s">
        <v>14810</v>
      </c>
      <c r="B3548" t="s">
        <v>131</v>
      </c>
      <c r="C3548">
        <v>78.16</v>
      </c>
      <c r="D3548">
        <v>0</v>
      </c>
      <c r="E3548">
        <v>0</v>
      </c>
      <c r="F3548">
        <v>0</v>
      </c>
      <c r="G3548">
        <v>0</v>
      </c>
      <c r="H3548" s="45">
        <v>3726.1</v>
      </c>
      <c r="I3548" t="s">
        <v>14365</v>
      </c>
      <c r="J3548" t="s">
        <v>169</v>
      </c>
      <c r="K3548">
        <v>0</v>
      </c>
      <c r="L3548" s="83">
        <v>43138</v>
      </c>
      <c r="M3548">
        <v>0</v>
      </c>
      <c r="N3548">
        <v>375558103</v>
      </c>
      <c r="O3548">
        <v>2369174</v>
      </c>
    </row>
    <row r="3549" spans="1:15" x14ac:dyDescent="0.2">
      <c r="A3549" t="s">
        <v>14811</v>
      </c>
      <c r="B3549" t="s">
        <v>6508</v>
      </c>
      <c r="C3549">
        <v>32.6</v>
      </c>
      <c r="D3549">
        <v>0</v>
      </c>
      <c r="E3549">
        <v>0</v>
      </c>
      <c r="F3549">
        <v>0</v>
      </c>
      <c r="G3549">
        <v>0</v>
      </c>
      <c r="H3549" s="45">
        <v>5929.64</v>
      </c>
      <c r="I3549" t="s">
        <v>14365</v>
      </c>
      <c r="J3549" t="s">
        <v>164</v>
      </c>
      <c r="K3549">
        <v>0</v>
      </c>
      <c r="L3549" s="83">
        <v>43138</v>
      </c>
      <c r="M3549">
        <v>0</v>
      </c>
      <c r="N3549" t="s">
        <v>6548</v>
      </c>
      <c r="O3549">
        <v>2599700</v>
      </c>
    </row>
    <row r="3550" spans="1:15" x14ac:dyDescent="0.2">
      <c r="A3550" t="s">
        <v>14812</v>
      </c>
      <c r="B3550" t="s">
        <v>1686</v>
      </c>
      <c r="C3550">
        <v>95.21</v>
      </c>
      <c r="D3550">
        <v>0</v>
      </c>
      <c r="E3550">
        <v>0</v>
      </c>
      <c r="F3550">
        <v>0</v>
      </c>
      <c r="G3550">
        <v>0</v>
      </c>
      <c r="H3550" s="45">
        <v>3327.46</v>
      </c>
      <c r="I3550" t="s">
        <v>14365</v>
      </c>
      <c r="J3550" t="s">
        <v>164</v>
      </c>
      <c r="K3550">
        <v>0</v>
      </c>
      <c r="L3550" s="83">
        <v>43138</v>
      </c>
      <c r="M3550">
        <v>0</v>
      </c>
      <c r="N3550">
        <v>298736109</v>
      </c>
      <c r="O3550">
        <v>2320148</v>
      </c>
    </row>
    <row r="3551" spans="1:15" x14ac:dyDescent="0.2">
      <c r="A3551" t="s">
        <v>14813</v>
      </c>
      <c r="B3551" t="s">
        <v>9287</v>
      </c>
      <c r="C3551">
        <v>41.32</v>
      </c>
      <c r="D3551">
        <v>0</v>
      </c>
      <c r="E3551">
        <v>0</v>
      </c>
      <c r="F3551">
        <v>0</v>
      </c>
      <c r="G3551">
        <v>0</v>
      </c>
      <c r="H3551" s="45">
        <v>5826.02</v>
      </c>
      <c r="I3551" t="s">
        <v>14365</v>
      </c>
      <c r="J3551" t="s">
        <v>190</v>
      </c>
      <c r="K3551">
        <v>0</v>
      </c>
      <c r="L3551" s="83">
        <v>43138</v>
      </c>
      <c r="M3551">
        <v>0</v>
      </c>
      <c r="N3551">
        <v>199333105</v>
      </c>
      <c r="O3551">
        <v>2211071</v>
      </c>
    </row>
    <row r="3552" spans="1:15" x14ac:dyDescent="0.2">
      <c r="A3552" t="s">
        <v>14814</v>
      </c>
      <c r="B3552" t="s">
        <v>1342</v>
      </c>
      <c r="C3552">
        <v>31.53</v>
      </c>
      <c r="D3552">
        <v>0</v>
      </c>
      <c r="E3552">
        <v>0</v>
      </c>
      <c r="F3552">
        <v>0</v>
      </c>
      <c r="G3552">
        <v>0</v>
      </c>
      <c r="H3552" s="45">
        <v>-3678.45</v>
      </c>
      <c r="I3552" t="s">
        <v>14365</v>
      </c>
      <c r="J3552" t="s">
        <v>190</v>
      </c>
      <c r="K3552">
        <v>0</v>
      </c>
      <c r="L3552" s="83">
        <v>43138</v>
      </c>
      <c r="M3552">
        <v>0</v>
      </c>
      <c r="N3552">
        <v>194014106</v>
      </c>
      <c r="O3552" t="s">
        <v>1478</v>
      </c>
    </row>
    <row r="3553" spans="1:15" x14ac:dyDescent="0.2">
      <c r="A3553" t="s">
        <v>14815</v>
      </c>
      <c r="B3553" t="s">
        <v>842</v>
      </c>
      <c r="C3553">
        <v>29.3</v>
      </c>
      <c r="D3553">
        <v>0</v>
      </c>
      <c r="E3553">
        <v>0</v>
      </c>
      <c r="F3553">
        <v>0</v>
      </c>
      <c r="G3553">
        <v>0</v>
      </c>
      <c r="H3553" s="45">
        <v>-5763.48</v>
      </c>
      <c r="I3553" t="s">
        <v>14365</v>
      </c>
      <c r="J3553" t="s">
        <v>164</v>
      </c>
      <c r="K3553">
        <v>0</v>
      </c>
      <c r="L3553" s="83">
        <v>43138</v>
      </c>
      <c r="M3553">
        <v>0</v>
      </c>
      <c r="N3553">
        <v>157210105</v>
      </c>
      <c r="O3553">
        <v>2986937</v>
      </c>
    </row>
    <row r="3554" spans="1:15" x14ac:dyDescent="0.2">
      <c r="A3554" t="s">
        <v>14816</v>
      </c>
      <c r="B3554" t="s">
        <v>2084</v>
      </c>
      <c r="C3554">
        <v>62.49</v>
      </c>
      <c r="D3554">
        <v>0</v>
      </c>
      <c r="E3554">
        <v>0</v>
      </c>
      <c r="F3554">
        <v>0</v>
      </c>
      <c r="G3554">
        <v>0</v>
      </c>
      <c r="H3554" s="45">
        <v>-1642.59</v>
      </c>
      <c r="I3554" t="s">
        <v>14365</v>
      </c>
      <c r="J3554" t="s">
        <v>169</v>
      </c>
      <c r="K3554">
        <v>0</v>
      </c>
      <c r="L3554" s="83">
        <v>43138</v>
      </c>
      <c r="M3554">
        <v>0</v>
      </c>
      <c r="N3554">
        <v>156782104</v>
      </c>
      <c r="O3554">
        <v>2185284</v>
      </c>
    </row>
    <row r="3555" spans="1:15" x14ac:dyDescent="0.2">
      <c r="A3555" t="s">
        <v>14817</v>
      </c>
      <c r="B3555" t="s">
        <v>14130</v>
      </c>
      <c r="C3555">
        <v>15.91</v>
      </c>
      <c r="D3555">
        <v>0</v>
      </c>
      <c r="E3555">
        <v>0</v>
      </c>
      <c r="F3555">
        <v>0</v>
      </c>
      <c r="G3555">
        <v>0</v>
      </c>
      <c r="H3555" s="45">
        <v>-14070.51</v>
      </c>
      <c r="I3555" t="s">
        <v>14365</v>
      </c>
      <c r="J3555" t="s">
        <v>200</v>
      </c>
      <c r="K3555">
        <v>0</v>
      </c>
      <c r="L3555" s="83">
        <v>43138</v>
      </c>
      <c r="M3555">
        <v>0</v>
      </c>
      <c r="N3555" t="s">
        <v>14134</v>
      </c>
      <c r="O3555" t="s">
        <v>14135</v>
      </c>
    </row>
    <row r="3556" spans="1:15" x14ac:dyDescent="0.2">
      <c r="A3556" t="s">
        <v>14818</v>
      </c>
      <c r="B3556" t="s">
        <v>12725</v>
      </c>
      <c r="C3556">
        <v>26.27</v>
      </c>
      <c r="D3556">
        <v>0</v>
      </c>
      <c r="E3556">
        <v>0</v>
      </c>
      <c r="F3556">
        <v>0</v>
      </c>
      <c r="G3556">
        <v>0</v>
      </c>
      <c r="H3556" s="45">
        <v>1029.56</v>
      </c>
      <c r="I3556" t="s">
        <v>14365</v>
      </c>
      <c r="J3556" t="s">
        <v>190</v>
      </c>
      <c r="K3556">
        <v>0</v>
      </c>
      <c r="L3556" s="83">
        <v>43138</v>
      </c>
      <c r="M3556">
        <v>0</v>
      </c>
      <c r="N3556">
        <v>47649108</v>
      </c>
      <c r="O3556" t="s">
        <v>12735</v>
      </c>
    </row>
    <row r="3557" spans="1:15" x14ac:dyDescent="0.2">
      <c r="A3557" t="s">
        <v>14819</v>
      </c>
      <c r="B3557" t="s">
        <v>1576</v>
      </c>
      <c r="C3557">
        <v>71.63</v>
      </c>
      <c r="D3557">
        <v>0</v>
      </c>
      <c r="E3557">
        <v>0</v>
      </c>
      <c r="F3557">
        <v>0</v>
      </c>
      <c r="G3557">
        <v>0</v>
      </c>
      <c r="H3557" s="45">
        <v>4271.38</v>
      </c>
      <c r="I3557" t="s">
        <v>14365</v>
      </c>
      <c r="J3557" t="s">
        <v>164</v>
      </c>
      <c r="K3557">
        <v>0</v>
      </c>
      <c r="L3557" s="83">
        <v>43138</v>
      </c>
      <c r="M3557">
        <v>0</v>
      </c>
      <c r="N3557" t="s">
        <v>1594</v>
      </c>
      <c r="O3557">
        <v>2507457</v>
      </c>
    </row>
    <row r="3558" spans="1:15" x14ac:dyDescent="0.2">
      <c r="A3558" t="s">
        <v>14820</v>
      </c>
      <c r="B3558" t="s">
        <v>12418</v>
      </c>
      <c r="C3558">
        <v>22.3</v>
      </c>
      <c r="D3558">
        <v>0</v>
      </c>
      <c r="E3558">
        <v>0</v>
      </c>
      <c r="F3558">
        <v>0</v>
      </c>
      <c r="G3558">
        <v>0</v>
      </c>
      <c r="H3558" s="45">
        <v>-9763.84</v>
      </c>
      <c r="I3558" t="s">
        <v>14365</v>
      </c>
      <c r="J3558" t="s">
        <v>164</v>
      </c>
      <c r="K3558">
        <v>0</v>
      </c>
      <c r="L3558" s="83">
        <v>43138</v>
      </c>
      <c r="M3558">
        <v>0</v>
      </c>
      <c r="N3558">
        <v>54540208</v>
      </c>
      <c r="O3558" t="s">
        <v>12441</v>
      </c>
    </row>
    <row r="3559" spans="1:15" x14ac:dyDescent="0.2">
      <c r="A3559" t="s">
        <v>14821</v>
      </c>
      <c r="B3559" t="s">
        <v>2465</v>
      </c>
      <c r="C3559">
        <v>184.09</v>
      </c>
      <c r="D3559">
        <v>0</v>
      </c>
      <c r="E3559">
        <v>0</v>
      </c>
      <c r="F3559">
        <v>0</v>
      </c>
      <c r="G3559">
        <v>0</v>
      </c>
      <c r="H3559" s="45">
        <v>-2531.04</v>
      </c>
      <c r="I3559" t="s">
        <v>14365</v>
      </c>
      <c r="J3559" t="s">
        <v>169</v>
      </c>
      <c r="K3559">
        <v>0</v>
      </c>
      <c r="L3559" s="83">
        <v>43138</v>
      </c>
      <c r="M3559">
        <v>0</v>
      </c>
      <c r="N3559" t="s">
        <v>177</v>
      </c>
      <c r="O3559" t="s">
        <v>2513</v>
      </c>
    </row>
    <row r="3560" spans="1:15" x14ac:dyDescent="0.2">
      <c r="A3560" t="s">
        <v>14822</v>
      </c>
      <c r="B3560" t="s">
        <v>860</v>
      </c>
      <c r="C3560">
        <v>132.96</v>
      </c>
      <c r="D3560">
        <v>0</v>
      </c>
      <c r="E3560">
        <v>0</v>
      </c>
      <c r="F3560">
        <v>0</v>
      </c>
      <c r="G3560">
        <v>0</v>
      </c>
      <c r="H3560" s="45">
        <v>-14548.09</v>
      </c>
      <c r="I3560" t="s">
        <v>14349</v>
      </c>
      <c r="J3560" t="s">
        <v>169</v>
      </c>
      <c r="K3560">
        <v>0</v>
      </c>
      <c r="L3560" s="83">
        <v>43138</v>
      </c>
      <c r="M3560">
        <v>0</v>
      </c>
      <c r="N3560">
        <v>15351109</v>
      </c>
      <c r="O3560">
        <v>2036070</v>
      </c>
    </row>
    <row r="3561" spans="1:15" x14ac:dyDescent="0.2">
      <c r="A3561" t="s">
        <v>14823</v>
      </c>
      <c r="B3561" t="s">
        <v>14802</v>
      </c>
      <c r="C3561">
        <v>17.559999999999999</v>
      </c>
      <c r="D3561">
        <v>0</v>
      </c>
      <c r="E3561">
        <v>0</v>
      </c>
      <c r="F3561">
        <v>0</v>
      </c>
      <c r="G3561">
        <v>0</v>
      </c>
      <c r="H3561">
        <v>-400.13</v>
      </c>
      <c r="I3561" t="s">
        <v>14365</v>
      </c>
      <c r="J3561" t="s">
        <v>169</v>
      </c>
      <c r="K3561">
        <v>0</v>
      </c>
      <c r="L3561" s="83">
        <v>43138</v>
      </c>
      <c r="M3561">
        <v>0</v>
      </c>
      <c r="N3561" t="s">
        <v>14824</v>
      </c>
      <c r="O3561">
        <v>2678654</v>
      </c>
    </row>
    <row r="3562" spans="1:15" x14ac:dyDescent="0.2">
      <c r="A3562" t="s">
        <v>14825</v>
      </c>
      <c r="B3562" t="s">
        <v>12920</v>
      </c>
      <c r="C3562">
        <v>55.75</v>
      </c>
      <c r="D3562">
        <v>0</v>
      </c>
      <c r="E3562">
        <v>0</v>
      </c>
      <c r="F3562">
        <v>0</v>
      </c>
      <c r="G3562">
        <v>0</v>
      </c>
      <c r="H3562" s="45">
        <v>2515.2800000000002</v>
      </c>
      <c r="I3562" t="s">
        <v>14365</v>
      </c>
      <c r="J3562" t="s">
        <v>200</v>
      </c>
      <c r="K3562">
        <v>0</v>
      </c>
      <c r="L3562" s="83">
        <v>43138</v>
      </c>
      <c r="M3562">
        <v>0</v>
      </c>
      <c r="N3562" t="s">
        <v>12926</v>
      </c>
      <c r="O3562" t="s">
        <v>12927</v>
      </c>
    </row>
    <row r="3563" spans="1:15" x14ac:dyDescent="0.2">
      <c r="A3563" t="s">
        <v>14826</v>
      </c>
      <c r="B3563" t="s">
        <v>1791</v>
      </c>
      <c r="C3563">
        <v>71.319999999999993</v>
      </c>
      <c r="D3563">
        <v>0</v>
      </c>
      <c r="E3563">
        <v>0</v>
      </c>
      <c r="F3563">
        <v>0</v>
      </c>
      <c r="G3563">
        <v>0</v>
      </c>
      <c r="H3563" s="45">
        <v>-13723.12</v>
      </c>
      <c r="I3563" t="s">
        <v>14349</v>
      </c>
      <c r="J3563" t="s">
        <v>164</v>
      </c>
      <c r="K3563">
        <v>0</v>
      </c>
      <c r="L3563" s="83">
        <v>43138</v>
      </c>
      <c r="M3563">
        <v>0</v>
      </c>
      <c r="N3563" t="s">
        <v>1875</v>
      </c>
      <c r="O3563">
        <v>2575818</v>
      </c>
    </row>
    <row r="3564" spans="1:15" x14ac:dyDescent="0.2">
      <c r="A3564" t="s">
        <v>14827</v>
      </c>
      <c r="B3564" t="s">
        <v>12609</v>
      </c>
      <c r="C3564">
        <v>221.35</v>
      </c>
      <c r="D3564">
        <v>0</v>
      </c>
      <c r="E3564">
        <v>0</v>
      </c>
      <c r="F3564">
        <v>0</v>
      </c>
      <c r="G3564">
        <v>0</v>
      </c>
      <c r="H3564" s="45">
        <v>5091.33</v>
      </c>
      <c r="I3564" t="s">
        <v>14365</v>
      </c>
      <c r="J3564" t="s">
        <v>169</v>
      </c>
      <c r="K3564">
        <v>0</v>
      </c>
      <c r="L3564" s="83">
        <v>43138</v>
      </c>
      <c r="M3564">
        <v>0</v>
      </c>
      <c r="N3564">
        <v>75887109</v>
      </c>
      <c r="O3564">
        <v>2087807</v>
      </c>
    </row>
    <row r="3565" spans="1:15" x14ac:dyDescent="0.2">
      <c r="A3565" t="s">
        <v>14828</v>
      </c>
      <c r="B3565" t="s">
        <v>1305</v>
      </c>
      <c r="C3565">
        <v>14.36</v>
      </c>
      <c r="D3565">
        <v>0</v>
      </c>
      <c r="E3565">
        <v>0</v>
      </c>
      <c r="F3565">
        <v>0</v>
      </c>
      <c r="G3565">
        <v>0</v>
      </c>
      <c r="H3565" s="45">
        <v>4384.9799999999996</v>
      </c>
      <c r="I3565" t="s">
        <v>14349</v>
      </c>
      <c r="J3565" t="s">
        <v>182</v>
      </c>
      <c r="K3565">
        <v>0</v>
      </c>
      <c r="L3565" s="83">
        <v>43138</v>
      </c>
      <c r="M3565">
        <v>0</v>
      </c>
      <c r="N3565">
        <v>110394103</v>
      </c>
      <c r="O3565">
        <v>2656229</v>
      </c>
    </row>
    <row r="3566" spans="1:15" x14ac:dyDescent="0.2">
      <c r="A3566" t="s">
        <v>14829</v>
      </c>
      <c r="B3566" t="s">
        <v>95</v>
      </c>
      <c r="C3566">
        <v>50.8</v>
      </c>
      <c r="D3566">
        <v>0</v>
      </c>
      <c r="E3566">
        <v>0</v>
      </c>
      <c r="F3566">
        <v>0</v>
      </c>
      <c r="G3566">
        <v>0</v>
      </c>
      <c r="H3566">
        <v>852.47</v>
      </c>
      <c r="I3566" t="s">
        <v>14349</v>
      </c>
      <c r="J3566" t="s">
        <v>169</v>
      </c>
      <c r="K3566">
        <v>0</v>
      </c>
      <c r="L3566" s="83">
        <v>43138</v>
      </c>
      <c r="M3566">
        <v>0</v>
      </c>
      <c r="N3566" t="s">
        <v>173</v>
      </c>
      <c r="O3566">
        <v>2175672</v>
      </c>
    </row>
    <row r="3567" spans="1:15" x14ac:dyDescent="0.2">
      <c r="A3567" t="s">
        <v>14830</v>
      </c>
      <c r="B3567" t="s">
        <v>832</v>
      </c>
      <c r="C3567">
        <v>41.9</v>
      </c>
      <c r="D3567">
        <v>0</v>
      </c>
      <c r="E3567">
        <v>0</v>
      </c>
      <c r="F3567">
        <v>0</v>
      </c>
      <c r="G3567">
        <v>0</v>
      </c>
      <c r="H3567" s="45">
        <v>-2015.97</v>
      </c>
      <c r="I3567" t="s">
        <v>14349</v>
      </c>
      <c r="J3567" t="s">
        <v>8017</v>
      </c>
      <c r="K3567">
        <v>0</v>
      </c>
      <c r="L3567" s="83">
        <v>43138</v>
      </c>
      <c r="M3567">
        <v>0</v>
      </c>
      <c r="N3567" t="s">
        <v>923</v>
      </c>
      <c r="O3567" t="s">
        <v>1373</v>
      </c>
    </row>
    <row r="3568" spans="1:15" x14ac:dyDescent="0.2">
      <c r="A3568" t="s">
        <v>14831</v>
      </c>
      <c r="B3568" t="s">
        <v>4511</v>
      </c>
      <c r="C3568">
        <v>48.75</v>
      </c>
      <c r="D3568">
        <v>0</v>
      </c>
      <c r="E3568">
        <v>0</v>
      </c>
      <c r="F3568">
        <v>0</v>
      </c>
      <c r="G3568">
        <v>0</v>
      </c>
      <c r="H3568" s="45">
        <v>-1974.26</v>
      </c>
      <c r="I3568" t="s">
        <v>14349</v>
      </c>
      <c r="J3568" t="s">
        <v>169</v>
      </c>
      <c r="K3568">
        <v>0</v>
      </c>
      <c r="L3568" s="83">
        <v>43138</v>
      </c>
      <c r="M3568">
        <v>0</v>
      </c>
      <c r="N3568">
        <v>132011107</v>
      </c>
      <c r="O3568">
        <v>2165811</v>
      </c>
    </row>
    <row r="3569" spans="1:15" x14ac:dyDescent="0.2">
      <c r="A3569" t="s">
        <v>14832</v>
      </c>
      <c r="B3569" t="s">
        <v>863</v>
      </c>
      <c r="C3569">
        <v>61.65</v>
      </c>
      <c r="D3569">
        <v>0</v>
      </c>
      <c r="E3569">
        <v>0</v>
      </c>
      <c r="F3569">
        <v>0</v>
      </c>
      <c r="G3569">
        <v>0</v>
      </c>
      <c r="H3569" s="45">
        <v>18669.560000000001</v>
      </c>
      <c r="I3569" t="s">
        <v>14365</v>
      </c>
      <c r="J3569" t="s">
        <v>188</v>
      </c>
      <c r="K3569">
        <v>0</v>
      </c>
      <c r="L3569" s="83">
        <v>43138</v>
      </c>
      <c r="M3569">
        <v>0</v>
      </c>
      <c r="N3569">
        <v>127055101</v>
      </c>
      <c r="O3569">
        <v>2162500</v>
      </c>
    </row>
    <row r="3570" spans="1:15" x14ac:dyDescent="0.2">
      <c r="A3570" t="s">
        <v>14833</v>
      </c>
      <c r="B3570" t="s">
        <v>1008</v>
      </c>
      <c r="C3570">
        <v>135.15</v>
      </c>
      <c r="D3570">
        <v>0</v>
      </c>
      <c r="E3570">
        <v>0</v>
      </c>
      <c r="F3570">
        <v>0</v>
      </c>
      <c r="G3570">
        <v>0</v>
      </c>
      <c r="H3570" s="45">
        <v>10807.01</v>
      </c>
      <c r="I3570" t="s">
        <v>14365</v>
      </c>
      <c r="J3570" t="s">
        <v>190</v>
      </c>
      <c r="K3570">
        <v>0</v>
      </c>
      <c r="L3570" s="83">
        <v>43138</v>
      </c>
      <c r="M3570">
        <v>0</v>
      </c>
      <c r="N3570">
        <v>231021106</v>
      </c>
      <c r="O3570">
        <v>2240202</v>
      </c>
    </row>
    <row r="3571" spans="1:15" x14ac:dyDescent="0.2">
      <c r="A3571" t="s">
        <v>14834</v>
      </c>
      <c r="B3571" t="s">
        <v>1000</v>
      </c>
      <c r="C3571">
        <v>14.5</v>
      </c>
      <c r="D3571">
        <v>0</v>
      </c>
      <c r="E3571">
        <v>0</v>
      </c>
      <c r="F3571">
        <v>0</v>
      </c>
      <c r="G3571">
        <v>0</v>
      </c>
      <c r="H3571" s="45">
        <v>13599.8</v>
      </c>
      <c r="I3571" t="s">
        <v>14349</v>
      </c>
      <c r="J3571" t="s">
        <v>235</v>
      </c>
      <c r="K3571">
        <v>0</v>
      </c>
      <c r="L3571" s="83">
        <v>43138</v>
      </c>
      <c r="M3571">
        <v>0</v>
      </c>
      <c r="N3571">
        <v>222070203</v>
      </c>
      <c r="O3571" t="s">
        <v>1458</v>
      </c>
    </row>
    <row r="3572" spans="1:15" x14ac:dyDescent="0.2">
      <c r="A3572" t="s">
        <v>14835</v>
      </c>
      <c r="B3572" t="s">
        <v>11354</v>
      </c>
      <c r="C3572">
        <v>23.21</v>
      </c>
      <c r="D3572">
        <v>0</v>
      </c>
      <c r="E3572">
        <v>0</v>
      </c>
      <c r="F3572">
        <v>0</v>
      </c>
      <c r="G3572">
        <v>0</v>
      </c>
      <c r="H3572" s="45">
        <v>10815.22</v>
      </c>
      <c r="I3572" t="s">
        <v>14349</v>
      </c>
      <c r="J3572" t="s">
        <v>164</v>
      </c>
      <c r="K3572">
        <v>0</v>
      </c>
      <c r="L3572" s="83">
        <v>43138</v>
      </c>
      <c r="M3572">
        <v>0</v>
      </c>
      <c r="N3572" t="s">
        <v>11418</v>
      </c>
      <c r="O3572" t="s">
        <v>11419</v>
      </c>
    </row>
    <row r="3573" spans="1:15" x14ac:dyDescent="0.2">
      <c r="A3573" t="s">
        <v>14836</v>
      </c>
      <c r="B3573" t="s">
        <v>1807</v>
      </c>
      <c r="C3573">
        <v>99.22</v>
      </c>
      <c r="D3573">
        <v>0</v>
      </c>
      <c r="E3573">
        <v>0</v>
      </c>
      <c r="F3573">
        <v>0</v>
      </c>
      <c r="G3573">
        <v>0</v>
      </c>
      <c r="H3573">
        <v>108.46</v>
      </c>
      <c r="I3573" t="s">
        <v>14349</v>
      </c>
      <c r="J3573" t="s">
        <v>164</v>
      </c>
      <c r="K3573">
        <v>0</v>
      </c>
      <c r="L3573" s="83">
        <v>43138</v>
      </c>
      <c r="M3573">
        <v>0</v>
      </c>
      <c r="N3573" t="s">
        <v>1897</v>
      </c>
      <c r="O3573" t="s">
        <v>1898</v>
      </c>
    </row>
    <row r="3574" spans="1:15" x14ac:dyDescent="0.2">
      <c r="A3574" t="s">
        <v>14837</v>
      </c>
      <c r="B3574" t="s">
        <v>1088</v>
      </c>
      <c r="C3574">
        <v>43.12</v>
      </c>
      <c r="D3574">
        <v>0</v>
      </c>
      <c r="E3574">
        <v>0</v>
      </c>
      <c r="F3574">
        <v>0</v>
      </c>
      <c r="G3574">
        <v>0</v>
      </c>
      <c r="H3574" s="45">
        <v>9989.74</v>
      </c>
      <c r="I3574" t="s">
        <v>14349</v>
      </c>
      <c r="J3574" t="s">
        <v>235</v>
      </c>
      <c r="K3574">
        <v>0</v>
      </c>
      <c r="L3574" s="83">
        <v>43138</v>
      </c>
      <c r="M3574">
        <v>0</v>
      </c>
      <c r="N3574" t="s">
        <v>1403</v>
      </c>
      <c r="O3574" t="s">
        <v>1404</v>
      </c>
    </row>
    <row r="3575" spans="1:15" x14ac:dyDescent="0.2">
      <c r="A3575" t="s">
        <v>14838</v>
      </c>
      <c r="B3575" t="s">
        <v>4335</v>
      </c>
      <c r="C3575">
        <v>133.84</v>
      </c>
      <c r="D3575">
        <v>0</v>
      </c>
      <c r="E3575">
        <v>0</v>
      </c>
      <c r="F3575">
        <v>0</v>
      </c>
      <c r="G3575">
        <v>0</v>
      </c>
      <c r="H3575" s="45">
        <v>-24439.02</v>
      </c>
      <c r="I3575" t="s">
        <v>14349</v>
      </c>
      <c r="J3575" t="s">
        <v>200</v>
      </c>
      <c r="K3575">
        <v>0</v>
      </c>
      <c r="L3575" s="83">
        <v>43138</v>
      </c>
      <c r="M3575">
        <v>0</v>
      </c>
      <c r="N3575" t="s">
        <v>4413</v>
      </c>
      <c r="O3575" t="s">
        <v>4414</v>
      </c>
    </row>
    <row r="3576" spans="1:15" x14ac:dyDescent="0.2">
      <c r="A3576" t="s">
        <v>14839</v>
      </c>
      <c r="B3576" t="s">
        <v>1031</v>
      </c>
      <c r="C3576">
        <v>200.04</v>
      </c>
      <c r="D3576">
        <v>0</v>
      </c>
      <c r="E3576">
        <v>0</v>
      </c>
      <c r="F3576">
        <v>0</v>
      </c>
      <c r="G3576">
        <v>0</v>
      </c>
      <c r="H3576" s="45">
        <v>-11302</v>
      </c>
      <c r="I3576" t="s">
        <v>14349</v>
      </c>
      <c r="J3576" t="s">
        <v>164</v>
      </c>
      <c r="K3576">
        <v>0</v>
      </c>
      <c r="L3576" s="83">
        <v>43138</v>
      </c>
      <c r="M3576">
        <v>0</v>
      </c>
      <c r="N3576">
        <v>339041105</v>
      </c>
      <c r="O3576" t="s">
        <v>1449</v>
      </c>
    </row>
    <row r="3577" spans="1:15" x14ac:dyDescent="0.2">
      <c r="A3577" t="s">
        <v>14840</v>
      </c>
      <c r="B3577" t="s">
        <v>1836</v>
      </c>
      <c r="C3577">
        <v>16.940000000000001</v>
      </c>
      <c r="D3577">
        <v>0</v>
      </c>
      <c r="E3577">
        <v>0</v>
      </c>
      <c r="F3577">
        <v>0</v>
      </c>
      <c r="G3577">
        <v>0</v>
      </c>
      <c r="H3577" s="45">
        <v>2228.16</v>
      </c>
      <c r="I3577" t="s">
        <v>14365</v>
      </c>
      <c r="J3577" t="s">
        <v>188</v>
      </c>
      <c r="K3577">
        <v>0</v>
      </c>
      <c r="L3577" s="83">
        <v>43138</v>
      </c>
      <c r="M3577">
        <v>0</v>
      </c>
      <c r="N3577">
        <v>377316104</v>
      </c>
      <c r="O3577">
        <v>2372008</v>
      </c>
    </row>
    <row r="3578" spans="1:15" x14ac:dyDescent="0.2">
      <c r="A3578" t="s">
        <v>14841</v>
      </c>
      <c r="B3578" t="s">
        <v>2096</v>
      </c>
      <c r="C3578">
        <v>68.959999999999994</v>
      </c>
      <c r="D3578">
        <v>0</v>
      </c>
      <c r="E3578">
        <v>0</v>
      </c>
      <c r="F3578">
        <v>0</v>
      </c>
      <c r="G3578">
        <v>0</v>
      </c>
      <c r="H3578" s="45">
        <v>-4090.89</v>
      </c>
      <c r="I3578" t="s">
        <v>14349</v>
      </c>
      <c r="J3578" t="s">
        <v>200</v>
      </c>
      <c r="K3578">
        <v>0</v>
      </c>
      <c r="L3578" s="83">
        <v>43138</v>
      </c>
      <c r="M3578">
        <v>0</v>
      </c>
      <c r="N3578">
        <v>398905109</v>
      </c>
      <c r="O3578">
        <v>2121352</v>
      </c>
    </row>
    <row r="3579" spans="1:15" x14ac:dyDescent="0.2">
      <c r="A3579" t="s">
        <v>14842</v>
      </c>
      <c r="B3579" t="s">
        <v>100</v>
      </c>
      <c r="C3579">
        <v>99.734999999999999</v>
      </c>
      <c r="D3579">
        <v>0</v>
      </c>
      <c r="E3579">
        <v>0</v>
      </c>
      <c r="F3579">
        <v>0</v>
      </c>
      <c r="G3579">
        <v>0</v>
      </c>
      <c r="H3579" s="45">
        <v>-1051.3399999999999</v>
      </c>
      <c r="I3579" t="s">
        <v>14365</v>
      </c>
      <c r="J3579" t="s">
        <v>169</v>
      </c>
      <c r="K3579">
        <v>0</v>
      </c>
      <c r="L3579" s="83">
        <v>43138</v>
      </c>
      <c r="M3579">
        <v>0</v>
      </c>
      <c r="N3579">
        <v>405024100</v>
      </c>
      <c r="O3579">
        <v>2401195</v>
      </c>
    </row>
    <row r="3580" spans="1:15" x14ac:dyDescent="0.2">
      <c r="A3580" t="s">
        <v>14843</v>
      </c>
      <c r="B3580" t="s">
        <v>4000</v>
      </c>
      <c r="C3580">
        <v>18.12</v>
      </c>
      <c r="D3580">
        <v>0</v>
      </c>
      <c r="E3580">
        <v>0</v>
      </c>
      <c r="F3580">
        <v>0</v>
      </c>
      <c r="G3580">
        <v>0</v>
      </c>
      <c r="H3580" s="45">
        <v>-8371.6200000000008</v>
      </c>
      <c r="I3580" t="s">
        <v>14349</v>
      </c>
      <c r="J3580" t="s">
        <v>200</v>
      </c>
      <c r="K3580">
        <v>0</v>
      </c>
      <c r="L3580" s="83">
        <v>43138</v>
      </c>
      <c r="M3580">
        <v>0</v>
      </c>
      <c r="N3580">
        <v>410345102</v>
      </c>
      <c r="O3580" t="s">
        <v>4031</v>
      </c>
    </row>
    <row r="3581" spans="1:15" x14ac:dyDescent="0.2">
      <c r="A3581" t="s">
        <v>14844</v>
      </c>
      <c r="B3581" t="s">
        <v>1680</v>
      </c>
      <c r="C3581">
        <v>42.68</v>
      </c>
      <c r="D3581">
        <v>0</v>
      </c>
      <c r="E3581">
        <v>0</v>
      </c>
      <c r="F3581">
        <v>0</v>
      </c>
      <c r="G3581">
        <v>0</v>
      </c>
      <c r="H3581" s="45">
        <v>5319.58</v>
      </c>
      <c r="I3581" t="s">
        <v>14349</v>
      </c>
      <c r="J3581" t="s">
        <v>190</v>
      </c>
      <c r="K3581">
        <v>0</v>
      </c>
      <c r="L3581" s="83">
        <v>43138</v>
      </c>
      <c r="M3581">
        <v>0</v>
      </c>
      <c r="N3581">
        <v>404251100</v>
      </c>
      <c r="O3581">
        <v>2435246</v>
      </c>
    </row>
    <row r="3582" spans="1:15" x14ac:dyDescent="0.2">
      <c r="A3582" t="s">
        <v>14845</v>
      </c>
      <c r="B3582" t="s">
        <v>844</v>
      </c>
      <c r="C3582">
        <v>21.11</v>
      </c>
      <c r="D3582">
        <v>0</v>
      </c>
      <c r="E3582">
        <v>0</v>
      </c>
      <c r="F3582">
        <v>0</v>
      </c>
      <c r="G3582">
        <v>0</v>
      </c>
      <c r="H3582" s="45">
        <v>-5071.3</v>
      </c>
      <c r="I3582" t="s">
        <v>14349</v>
      </c>
      <c r="J3582" t="s">
        <v>164</v>
      </c>
      <c r="K3582">
        <v>0</v>
      </c>
      <c r="L3582" s="83">
        <v>43138</v>
      </c>
      <c r="M3582">
        <v>0</v>
      </c>
      <c r="N3582" t="s">
        <v>177</v>
      </c>
      <c r="O3582" t="s">
        <v>1366</v>
      </c>
    </row>
    <row r="3583" spans="1:15" x14ac:dyDescent="0.2">
      <c r="A3583" t="s">
        <v>14846</v>
      </c>
      <c r="B3583" t="s">
        <v>390</v>
      </c>
      <c r="C3583">
        <v>41.43</v>
      </c>
      <c r="D3583">
        <v>0</v>
      </c>
      <c r="E3583">
        <v>0</v>
      </c>
      <c r="F3583">
        <v>0</v>
      </c>
      <c r="G3583">
        <v>0</v>
      </c>
      <c r="H3583" s="45">
        <v>-5112.63</v>
      </c>
      <c r="I3583" t="s">
        <v>14349</v>
      </c>
      <c r="J3583" t="s">
        <v>169</v>
      </c>
      <c r="K3583">
        <v>0</v>
      </c>
      <c r="L3583" s="83">
        <v>43138</v>
      </c>
      <c r="M3583">
        <v>0</v>
      </c>
      <c r="N3583">
        <v>436440101</v>
      </c>
      <c r="O3583">
        <v>2433530</v>
      </c>
    </row>
    <row r="3584" spans="1:15" x14ac:dyDescent="0.2">
      <c r="A3584" t="s">
        <v>14847</v>
      </c>
      <c r="B3584" t="s">
        <v>845</v>
      </c>
      <c r="C3584">
        <v>52.325000000000003</v>
      </c>
      <c r="D3584">
        <v>0</v>
      </c>
      <c r="E3584">
        <v>0</v>
      </c>
      <c r="F3584">
        <v>0</v>
      </c>
      <c r="G3584">
        <v>0</v>
      </c>
      <c r="H3584" s="45">
        <v>-7999.9</v>
      </c>
      <c r="I3584" t="s">
        <v>14349</v>
      </c>
      <c r="J3584" t="s">
        <v>190</v>
      </c>
      <c r="K3584">
        <v>0</v>
      </c>
      <c r="L3584" s="83">
        <v>43138</v>
      </c>
      <c r="M3584">
        <v>0</v>
      </c>
      <c r="N3584">
        <v>443320106</v>
      </c>
      <c r="O3584">
        <v>2407632</v>
      </c>
    </row>
    <row r="3585" spans="1:15" x14ac:dyDescent="0.2">
      <c r="A3585" t="s">
        <v>14848</v>
      </c>
      <c r="B3585" t="s">
        <v>8270</v>
      </c>
      <c r="C3585">
        <v>67.33</v>
      </c>
      <c r="D3585">
        <v>0</v>
      </c>
      <c r="E3585">
        <v>0</v>
      </c>
      <c r="F3585">
        <v>0</v>
      </c>
      <c r="G3585">
        <v>0</v>
      </c>
      <c r="H3585" s="45">
        <v>-1478.42</v>
      </c>
      <c r="I3585" t="s">
        <v>14349</v>
      </c>
      <c r="J3585" t="s">
        <v>235</v>
      </c>
      <c r="K3585">
        <v>0</v>
      </c>
      <c r="L3585" s="83">
        <v>43138</v>
      </c>
      <c r="M3585">
        <v>0</v>
      </c>
      <c r="N3585">
        <v>487836108</v>
      </c>
      <c r="O3585">
        <v>2486813</v>
      </c>
    </row>
    <row r="3586" spans="1:15" x14ac:dyDescent="0.2">
      <c r="A3586" t="s">
        <v>14849</v>
      </c>
      <c r="B3586" t="s">
        <v>2097</v>
      </c>
      <c r="C3586">
        <v>21.4</v>
      </c>
      <c r="D3586">
        <v>0</v>
      </c>
      <c r="E3586">
        <v>0</v>
      </c>
      <c r="F3586">
        <v>0</v>
      </c>
      <c r="G3586">
        <v>0</v>
      </c>
      <c r="H3586" s="45">
        <v>-6082.97</v>
      </c>
      <c r="I3586" t="s">
        <v>14349</v>
      </c>
      <c r="J3586" t="s">
        <v>190</v>
      </c>
      <c r="K3586">
        <v>0</v>
      </c>
      <c r="L3586" s="83">
        <v>43138</v>
      </c>
      <c r="M3586">
        <v>0</v>
      </c>
      <c r="N3586">
        <v>498904200</v>
      </c>
      <c r="O3586" t="s">
        <v>2174</v>
      </c>
    </row>
    <row r="3587" spans="1:15" x14ac:dyDescent="0.2">
      <c r="A3587" t="s">
        <v>14850</v>
      </c>
      <c r="B3587" t="s">
        <v>13950</v>
      </c>
      <c r="C3587">
        <v>26.32</v>
      </c>
      <c r="D3587">
        <v>0</v>
      </c>
      <c r="E3587">
        <v>0</v>
      </c>
      <c r="F3587">
        <v>0</v>
      </c>
      <c r="G3587">
        <v>0</v>
      </c>
      <c r="H3587" s="45">
        <v>24451.02</v>
      </c>
      <c r="I3587" t="s">
        <v>14349</v>
      </c>
      <c r="J3587" t="s">
        <v>200</v>
      </c>
      <c r="K3587">
        <v>0</v>
      </c>
      <c r="L3587" s="83">
        <v>43138</v>
      </c>
      <c r="M3587">
        <v>0</v>
      </c>
      <c r="N3587" t="s">
        <v>14008</v>
      </c>
      <c r="O3587" t="s">
        <v>14009</v>
      </c>
    </row>
    <row r="3588" spans="1:15" x14ac:dyDescent="0.2">
      <c r="A3588" t="s">
        <v>14851</v>
      </c>
      <c r="B3588" t="s">
        <v>5275</v>
      </c>
      <c r="C3588">
        <v>84.08</v>
      </c>
      <c r="D3588">
        <v>0</v>
      </c>
      <c r="E3588">
        <v>0</v>
      </c>
      <c r="F3588">
        <v>0</v>
      </c>
      <c r="G3588">
        <v>0</v>
      </c>
      <c r="H3588" s="45">
        <v>7948.51</v>
      </c>
      <c r="I3588" t="s">
        <v>14365</v>
      </c>
      <c r="J3588" t="s">
        <v>164</v>
      </c>
      <c r="K3588">
        <v>0</v>
      </c>
      <c r="L3588" s="83">
        <v>43138</v>
      </c>
      <c r="M3588">
        <v>0</v>
      </c>
      <c r="N3588">
        <v>595017104</v>
      </c>
      <c r="O3588">
        <v>2592174</v>
      </c>
    </row>
    <row r="3589" spans="1:15" x14ac:dyDescent="0.2">
      <c r="A3589" t="s">
        <v>14852</v>
      </c>
      <c r="B3589" t="s">
        <v>6607</v>
      </c>
      <c r="C3589">
        <v>47.23</v>
      </c>
      <c r="D3589">
        <v>0</v>
      </c>
      <c r="E3589">
        <v>0</v>
      </c>
      <c r="F3589">
        <v>0</v>
      </c>
      <c r="G3589">
        <v>0</v>
      </c>
      <c r="H3589" s="45">
        <v>11256.92</v>
      </c>
      <c r="I3589" t="s">
        <v>14349</v>
      </c>
      <c r="J3589" t="s">
        <v>169</v>
      </c>
      <c r="K3589">
        <v>0</v>
      </c>
      <c r="L3589" s="83">
        <v>43138</v>
      </c>
      <c r="M3589">
        <v>0</v>
      </c>
      <c r="N3589" t="s">
        <v>6701</v>
      </c>
      <c r="O3589">
        <v>2677640</v>
      </c>
    </row>
    <row r="3590" spans="1:15" x14ac:dyDescent="0.2">
      <c r="A3590" t="s">
        <v>14853</v>
      </c>
      <c r="B3590" t="s">
        <v>1051</v>
      </c>
      <c r="C3590">
        <v>33.049999999999997</v>
      </c>
      <c r="D3590">
        <v>0</v>
      </c>
      <c r="E3590">
        <v>0</v>
      </c>
      <c r="F3590">
        <v>0</v>
      </c>
      <c r="G3590">
        <v>0</v>
      </c>
      <c r="H3590" s="45">
        <v>-5867.93</v>
      </c>
      <c r="I3590" t="s">
        <v>14365</v>
      </c>
      <c r="J3590" t="s">
        <v>190</v>
      </c>
      <c r="K3590">
        <v>0</v>
      </c>
      <c r="L3590" s="83">
        <v>43138</v>
      </c>
      <c r="M3590">
        <v>0</v>
      </c>
      <c r="N3590">
        <v>624756102</v>
      </c>
      <c r="O3590">
        <v>2609717</v>
      </c>
    </row>
    <row r="3591" spans="1:15" x14ac:dyDescent="0.2">
      <c r="A3591" t="s">
        <v>14854</v>
      </c>
      <c r="B3591" t="s">
        <v>1039</v>
      </c>
      <c r="C3591">
        <v>63.79</v>
      </c>
      <c r="D3591">
        <v>0</v>
      </c>
      <c r="E3591">
        <v>0</v>
      </c>
      <c r="F3591">
        <v>0</v>
      </c>
      <c r="G3591">
        <v>0</v>
      </c>
      <c r="H3591" s="45">
        <v>-4206.8999999999996</v>
      </c>
      <c r="I3591" t="s">
        <v>14349</v>
      </c>
      <c r="J3591" t="s">
        <v>164</v>
      </c>
      <c r="K3591">
        <v>0</v>
      </c>
      <c r="L3591" s="83">
        <v>43138</v>
      </c>
      <c r="M3591">
        <v>0</v>
      </c>
      <c r="N3591">
        <v>577933104</v>
      </c>
      <c r="O3591">
        <v>2018669</v>
      </c>
    </row>
    <row r="3592" spans="1:15" x14ac:dyDescent="0.2">
      <c r="A3592" t="s">
        <v>14855</v>
      </c>
      <c r="B3592" t="s">
        <v>1012</v>
      </c>
      <c r="C3592">
        <v>131.05000000000001</v>
      </c>
      <c r="D3592">
        <v>0</v>
      </c>
      <c r="E3592">
        <v>0</v>
      </c>
      <c r="F3592">
        <v>0</v>
      </c>
      <c r="G3592">
        <v>0</v>
      </c>
      <c r="H3592" s="45">
        <v>-4538.05</v>
      </c>
      <c r="I3592" t="s">
        <v>14349</v>
      </c>
      <c r="J3592" t="s">
        <v>164</v>
      </c>
      <c r="K3592">
        <v>0</v>
      </c>
      <c r="L3592" s="83">
        <v>43138</v>
      </c>
      <c r="M3592">
        <v>0</v>
      </c>
      <c r="N3592">
        <v>609839105</v>
      </c>
      <c r="O3592" t="s">
        <v>5037</v>
      </c>
    </row>
    <row r="3593" spans="1:15" x14ac:dyDescent="0.2">
      <c r="A3593" t="s">
        <v>14856</v>
      </c>
      <c r="B3593" t="s">
        <v>9415</v>
      </c>
      <c r="C3593">
        <v>45.6</v>
      </c>
      <c r="D3593">
        <v>0</v>
      </c>
      <c r="E3593">
        <v>0</v>
      </c>
      <c r="F3593">
        <v>0</v>
      </c>
      <c r="G3593">
        <v>0</v>
      </c>
      <c r="H3593" s="45">
        <v>10923.59</v>
      </c>
      <c r="I3593" t="s">
        <v>14365</v>
      </c>
      <c r="J3593" t="s">
        <v>164</v>
      </c>
      <c r="K3593">
        <v>0</v>
      </c>
      <c r="L3593" s="83">
        <v>43138</v>
      </c>
      <c r="M3593">
        <v>0</v>
      </c>
      <c r="N3593" t="s">
        <v>9440</v>
      </c>
      <c r="O3593" t="s">
        <v>9441</v>
      </c>
    </row>
    <row r="3594" spans="1:15" x14ac:dyDescent="0.2">
      <c r="A3594" t="s">
        <v>14857</v>
      </c>
      <c r="B3594" t="s">
        <v>5100</v>
      </c>
      <c r="C3594">
        <v>600.37</v>
      </c>
      <c r="D3594">
        <v>0</v>
      </c>
      <c r="E3594">
        <v>0</v>
      </c>
      <c r="F3594">
        <v>0</v>
      </c>
      <c r="G3594">
        <v>0</v>
      </c>
      <c r="H3594" s="45">
        <v>-12224.16</v>
      </c>
      <c r="I3594" t="s">
        <v>14349</v>
      </c>
      <c r="J3594" t="s">
        <v>169</v>
      </c>
      <c r="K3594">
        <v>0</v>
      </c>
      <c r="L3594" s="83">
        <v>43138</v>
      </c>
      <c r="M3594">
        <v>0</v>
      </c>
      <c r="N3594">
        <v>592688105</v>
      </c>
      <c r="O3594">
        <v>2126249</v>
      </c>
    </row>
    <row r="3595" spans="1:15" x14ac:dyDescent="0.2">
      <c r="A3595" t="s">
        <v>14858</v>
      </c>
      <c r="B3595" t="s">
        <v>1558</v>
      </c>
      <c r="C3595">
        <v>28.21</v>
      </c>
      <c r="D3595">
        <v>0</v>
      </c>
      <c r="E3595">
        <v>0</v>
      </c>
      <c r="F3595">
        <v>0</v>
      </c>
      <c r="G3595">
        <v>0</v>
      </c>
      <c r="H3595" s="45">
        <v>-29280.2</v>
      </c>
      <c r="I3595" t="s">
        <v>14349</v>
      </c>
      <c r="J3595" t="s">
        <v>164</v>
      </c>
      <c r="K3595">
        <v>0</v>
      </c>
      <c r="L3595" s="83">
        <v>43138</v>
      </c>
      <c r="M3595">
        <v>0</v>
      </c>
      <c r="N3595" s="84">
        <v>6.2886000000000003E+112</v>
      </c>
      <c r="O3595">
        <v>2632650</v>
      </c>
    </row>
    <row r="3596" spans="1:15" x14ac:dyDescent="0.2">
      <c r="A3596" t="s">
        <v>14859</v>
      </c>
      <c r="B3596" t="s">
        <v>1015</v>
      </c>
      <c r="C3596">
        <v>69.2</v>
      </c>
      <c r="D3596">
        <v>0</v>
      </c>
      <c r="E3596">
        <v>0</v>
      </c>
      <c r="F3596">
        <v>0</v>
      </c>
      <c r="G3596">
        <v>0</v>
      </c>
      <c r="H3596" s="45">
        <v>7867.73</v>
      </c>
      <c r="I3596" t="s">
        <v>14365</v>
      </c>
      <c r="J3596" t="s">
        <v>164</v>
      </c>
      <c r="K3596">
        <v>0</v>
      </c>
      <c r="L3596" s="83">
        <v>43138</v>
      </c>
      <c r="M3596">
        <v>0</v>
      </c>
      <c r="N3596" t="s">
        <v>1221</v>
      </c>
      <c r="O3596">
        <v>2688363</v>
      </c>
    </row>
    <row r="3597" spans="1:15" x14ac:dyDescent="0.2">
      <c r="A3597" t="s">
        <v>14860</v>
      </c>
      <c r="B3597" t="s">
        <v>1565</v>
      </c>
      <c r="C3597">
        <v>16.824999999999999</v>
      </c>
      <c r="D3597">
        <v>0</v>
      </c>
      <c r="E3597">
        <v>0</v>
      </c>
      <c r="F3597">
        <v>0</v>
      </c>
      <c r="G3597">
        <v>0</v>
      </c>
      <c r="H3597" s="45">
        <v>-8494.34</v>
      </c>
      <c r="I3597" t="s">
        <v>14349</v>
      </c>
      <c r="J3597" t="s">
        <v>164</v>
      </c>
      <c r="K3597">
        <v>0</v>
      </c>
      <c r="L3597" s="83">
        <v>43138</v>
      </c>
      <c r="M3597">
        <v>0</v>
      </c>
      <c r="N3597" t="s">
        <v>1629</v>
      </c>
      <c r="O3597">
        <v>2402121</v>
      </c>
    </row>
    <row r="3598" spans="1:15" x14ac:dyDescent="0.2">
      <c r="A3598" t="s">
        <v>14861</v>
      </c>
      <c r="B3598" t="s">
        <v>14801</v>
      </c>
      <c r="C3598">
        <v>22.824999999999999</v>
      </c>
      <c r="D3598">
        <v>0</v>
      </c>
      <c r="E3598">
        <v>0</v>
      </c>
      <c r="F3598">
        <v>0</v>
      </c>
      <c r="G3598">
        <v>0</v>
      </c>
      <c r="H3598" s="45">
        <v>6995.35</v>
      </c>
      <c r="I3598" t="s">
        <v>14349</v>
      </c>
      <c r="J3598" t="s">
        <v>200</v>
      </c>
      <c r="K3598">
        <v>0</v>
      </c>
      <c r="L3598" s="83">
        <v>43138</v>
      </c>
      <c r="M3598">
        <v>0</v>
      </c>
      <c r="N3598">
        <v>650111107</v>
      </c>
      <c r="O3598">
        <v>2632003</v>
      </c>
    </row>
    <row r="3599" spans="1:15" x14ac:dyDescent="0.2">
      <c r="A3599" t="s">
        <v>14862</v>
      </c>
      <c r="B3599" t="s">
        <v>1320</v>
      </c>
      <c r="C3599">
        <v>67</v>
      </c>
      <c r="D3599">
        <v>0</v>
      </c>
      <c r="E3599">
        <v>0</v>
      </c>
      <c r="F3599">
        <v>0</v>
      </c>
      <c r="G3599">
        <v>0</v>
      </c>
      <c r="H3599" s="45">
        <v>-15697.84</v>
      </c>
      <c r="I3599" t="s">
        <v>14349</v>
      </c>
      <c r="J3599" t="s">
        <v>164</v>
      </c>
      <c r="K3599">
        <v>0</v>
      </c>
      <c r="L3599" s="83">
        <v>43138</v>
      </c>
      <c r="M3599">
        <v>0</v>
      </c>
      <c r="N3599" t="s">
        <v>1513</v>
      </c>
      <c r="O3599" t="s">
        <v>1514</v>
      </c>
    </row>
    <row r="3600" spans="1:15" x14ac:dyDescent="0.2">
      <c r="A3600" t="s">
        <v>14863</v>
      </c>
      <c r="B3600" t="s">
        <v>4121</v>
      </c>
      <c r="C3600">
        <v>114.05</v>
      </c>
      <c r="D3600">
        <v>0</v>
      </c>
      <c r="E3600">
        <v>0</v>
      </c>
      <c r="F3600">
        <v>0</v>
      </c>
      <c r="G3600">
        <v>0</v>
      </c>
      <c r="H3600" s="45">
        <v>2684.7</v>
      </c>
      <c r="I3600" t="s">
        <v>14365</v>
      </c>
      <c r="J3600" t="s">
        <v>164</v>
      </c>
      <c r="K3600">
        <v>0</v>
      </c>
      <c r="L3600" s="83">
        <v>43138</v>
      </c>
      <c r="M3600">
        <v>0</v>
      </c>
      <c r="N3600">
        <v>743424103</v>
      </c>
      <c r="O3600" t="s">
        <v>4162</v>
      </c>
    </row>
    <row r="3601" spans="1:15" x14ac:dyDescent="0.2">
      <c r="A3601" t="s">
        <v>14864</v>
      </c>
      <c r="B3601" t="s">
        <v>14800</v>
      </c>
      <c r="C3601">
        <v>21.95</v>
      </c>
      <c r="D3601">
        <v>0</v>
      </c>
      <c r="E3601">
        <v>0</v>
      </c>
      <c r="F3601">
        <v>0</v>
      </c>
      <c r="G3601">
        <v>0</v>
      </c>
      <c r="H3601">
        <v>385.21</v>
      </c>
      <c r="I3601" t="s">
        <v>14349</v>
      </c>
      <c r="J3601" t="s">
        <v>186</v>
      </c>
      <c r="K3601">
        <v>0</v>
      </c>
      <c r="L3601" s="83">
        <v>43138</v>
      </c>
      <c r="M3601">
        <v>0</v>
      </c>
      <c r="N3601" t="s">
        <v>14865</v>
      </c>
      <c r="O3601" t="s">
        <v>14866</v>
      </c>
    </row>
    <row r="3602" spans="1:15" x14ac:dyDescent="0.2">
      <c r="A3602" t="s">
        <v>14867</v>
      </c>
      <c r="B3602" t="s">
        <v>3940</v>
      </c>
      <c r="C3602">
        <v>84.31</v>
      </c>
      <c r="D3602">
        <v>0</v>
      </c>
      <c r="E3602">
        <v>0</v>
      </c>
      <c r="F3602">
        <v>0</v>
      </c>
      <c r="G3602">
        <v>0</v>
      </c>
      <c r="H3602">
        <v>1.1299999999999999</v>
      </c>
      <c r="I3602" t="s">
        <v>14349</v>
      </c>
      <c r="J3602" t="s">
        <v>235</v>
      </c>
      <c r="K3602">
        <v>0</v>
      </c>
      <c r="L3602" s="83">
        <v>43138</v>
      </c>
      <c r="M3602">
        <v>0</v>
      </c>
      <c r="N3602">
        <v>718172109</v>
      </c>
      <c r="O3602" t="s">
        <v>3972</v>
      </c>
    </row>
    <row r="3603" spans="1:15" x14ac:dyDescent="0.2">
      <c r="A3603" t="s">
        <v>14868</v>
      </c>
      <c r="B3603" t="s">
        <v>13354</v>
      </c>
      <c r="C3603">
        <v>37.14</v>
      </c>
      <c r="D3603">
        <v>0</v>
      </c>
      <c r="E3603">
        <v>0</v>
      </c>
      <c r="F3603">
        <v>0</v>
      </c>
      <c r="G3603">
        <v>0</v>
      </c>
      <c r="H3603" s="45">
        <v>-5719.12</v>
      </c>
      <c r="I3603" t="s">
        <v>14365</v>
      </c>
      <c r="J3603" t="s">
        <v>164</v>
      </c>
      <c r="K3603">
        <v>0</v>
      </c>
      <c r="L3603" s="83">
        <v>43138</v>
      </c>
      <c r="M3603">
        <v>0</v>
      </c>
      <c r="N3603" t="s">
        <v>13405</v>
      </c>
      <c r="O3603" t="s">
        <v>13406</v>
      </c>
    </row>
    <row r="3604" spans="1:15" x14ac:dyDescent="0.2">
      <c r="A3604" t="s">
        <v>14869</v>
      </c>
      <c r="B3604" t="s">
        <v>1333</v>
      </c>
      <c r="C3604">
        <v>169.59</v>
      </c>
      <c r="D3604">
        <v>0</v>
      </c>
      <c r="E3604">
        <v>0</v>
      </c>
      <c r="F3604">
        <v>0</v>
      </c>
      <c r="G3604">
        <v>0</v>
      </c>
      <c r="H3604" s="45">
        <v>5821.38</v>
      </c>
      <c r="I3604" t="s">
        <v>14349</v>
      </c>
      <c r="J3604" t="s">
        <v>190</v>
      </c>
      <c r="K3604">
        <v>0</v>
      </c>
      <c r="L3604" s="83">
        <v>43138</v>
      </c>
      <c r="M3604">
        <v>0</v>
      </c>
      <c r="N3604">
        <v>833034101</v>
      </c>
      <c r="O3604">
        <v>2818740</v>
      </c>
    </row>
    <row r="3605" spans="1:15" x14ac:dyDescent="0.2">
      <c r="A3605" t="s">
        <v>14870</v>
      </c>
      <c r="B3605" t="s">
        <v>4655</v>
      </c>
      <c r="C3605">
        <v>87.33</v>
      </c>
      <c r="D3605">
        <v>0</v>
      </c>
      <c r="E3605">
        <v>0</v>
      </c>
      <c r="F3605">
        <v>0</v>
      </c>
      <c r="G3605">
        <v>0</v>
      </c>
      <c r="H3605" s="45">
        <v>7345.3</v>
      </c>
      <c r="I3605" t="s">
        <v>14349</v>
      </c>
      <c r="J3605" t="s">
        <v>235</v>
      </c>
      <c r="K3605">
        <v>0</v>
      </c>
      <c r="L3605" s="83">
        <v>43138</v>
      </c>
      <c r="M3605">
        <v>0</v>
      </c>
      <c r="N3605" t="s">
        <v>4811</v>
      </c>
      <c r="O3605" t="s">
        <v>4812</v>
      </c>
    </row>
    <row r="3606" spans="1:15" x14ac:dyDescent="0.2">
      <c r="A3606" t="s">
        <v>14871</v>
      </c>
      <c r="B3606" t="s">
        <v>12328</v>
      </c>
      <c r="C3606">
        <v>19.3</v>
      </c>
      <c r="D3606">
        <v>0</v>
      </c>
      <c r="E3606">
        <v>0</v>
      </c>
      <c r="F3606">
        <v>0</v>
      </c>
      <c r="G3606">
        <v>0</v>
      </c>
      <c r="H3606" s="45">
        <v>28211.85</v>
      </c>
      <c r="I3606" t="s">
        <v>14349</v>
      </c>
      <c r="J3606" t="s">
        <v>164</v>
      </c>
      <c r="K3606">
        <v>0</v>
      </c>
      <c r="L3606" s="83">
        <v>43138</v>
      </c>
      <c r="M3606">
        <v>0</v>
      </c>
      <c r="N3606">
        <v>826516106</v>
      </c>
      <c r="O3606">
        <v>2585259</v>
      </c>
    </row>
    <row r="3607" spans="1:15" x14ac:dyDescent="0.2">
      <c r="A3607" t="s">
        <v>14872</v>
      </c>
      <c r="B3607" t="s">
        <v>6182</v>
      </c>
      <c r="C3607">
        <v>68.09</v>
      </c>
      <c r="D3607">
        <v>0</v>
      </c>
      <c r="E3607">
        <v>0</v>
      </c>
      <c r="F3607">
        <v>0</v>
      </c>
      <c r="G3607">
        <v>0</v>
      </c>
      <c r="H3607" s="45">
        <v>-2683.96</v>
      </c>
      <c r="I3607" t="s">
        <v>14349</v>
      </c>
      <c r="J3607" t="s">
        <v>188</v>
      </c>
      <c r="K3607">
        <v>0</v>
      </c>
      <c r="L3607" s="83">
        <v>43138</v>
      </c>
      <c r="M3607">
        <v>0</v>
      </c>
      <c r="N3607" t="s">
        <v>6252</v>
      </c>
      <c r="O3607">
        <v>2923741</v>
      </c>
    </row>
    <row r="3608" spans="1:15" x14ac:dyDescent="0.2">
      <c r="A3608" t="s">
        <v>14873</v>
      </c>
      <c r="B3608" t="s">
        <v>2211</v>
      </c>
      <c r="C3608">
        <v>59.36</v>
      </c>
      <c r="D3608">
        <v>0</v>
      </c>
      <c r="E3608">
        <v>0</v>
      </c>
      <c r="F3608">
        <v>0</v>
      </c>
      <c r="G3608">
        <v>0</v>
      </c>
      <c r="H3608" s="45">
        <v>5887.7</v>
      </c>
      <c r="I3608" t="s">
        <v>14349</v>
      </c>
      <c r="J3608" t="s">
        <v>448</v>
      </c>
      <c r="K3608">
        <v>0</v>
      </c>
      <c r="L3608" s="83">
        <v>43138</v>
      </c>
      <c r="M3608">
        <v>0</v>
      </c>
      <c r="N3608">
        <v>872590104</v>
      </c>
      <c r="O3608" t="s">
        <v>2291</v>
      </c>
    </row>
    <row r="3609" spans="1:15" x14ac:dyDescent="0.2">
      <c r="A3609" t="s">
        <v>14874</v>
      </c>
      <c r="B3609" t="s">
        <v>14799</v>
      </c>
      <c r="C3609">
        <v>39.39</v>
      </c>
      <c r="D3609">
        <v>0</v>
      </c>
      <c r="E3609">
        <v>0</v>
      </c>
      <c r="F3609">
        <v>0</v>
      </c>
      <c r="G3609">
        <v>0</v>
      </c>
      <c r="H3609" s="45">
        <v>-1835.54</v>
      </c>
      <c r="I3609" t="s">
        <v>14349</v>
      </c>
      <c r="J3609" t="s">
        <v>186</v>
      </c>
      <c r="K3609">
        <v>0</v>
      </c>
      <c r="L3609" s="83">
        <v>43138</v>
      </c>
      <c r="M3609">
        <v>0</v>
      </c>
      <c r="N3609">
        <v>884903105</v>
      </c>
      <c r="O3609">
        <v>2126067</v>
      </c>
    </row>
    <row r="3610" spans="1:15" x14ac:dyDescent="0.2">
      <c r="A3610" t="s">
        <v>14875</v>
      </c>
      <c r="B3610" t="s">
        <v>1557</v>
      </c>
      <c r="C3610">
        <v>39.06</v>
      </c>
      <c r="D3610">
        <v>0</v>
      </c>
      <c r="E3610">
        <v>0</v>
      </c>
      <c r="F3610">
        <v>0</v>
      </c>
      <c r="G3610">
        <v>0</v>
      </c>
      <c r="H3610" s="45">
        <v>-9917.9699999999993</v>
      </c>
      <c r="I3610" t="s">
        <v>14349</v>
      </c>
      <c r="J3610" t="s">
        <v>164</v>
      </c>
      <c r="K3610">
        <v>0</v>
      </c>
      <c r="L3610" s="83">
        <v>43138</v>
      </c>
      <c r="M3610">
        <v>0</v>
      </c>
      <c r="N3610">
        <v>896239100</v>
      </c>
      <c r="O3610">
        <v>2903958</v>
      </c>
    </row>
    <row r="3611" spans="1:15" x14ac:dyDescent="0.2">
      <c r="A3611" t="s">
        <v>14876</v>
      </c>
      <c r="B3611" t="s">
        <v>730</v>
      </c>
      <c r="C3611">
        <v>31.91</v>
      </c>
      <c r="D3611">
        <v>0</v>
      </c>
      <c r="E3611">
        <v>0</v>
      </c>
      <c r="F3611">
        <v>0</v>
      </c>
      <c r="G3611">
        <v>0</v>
      </c>
      <c r="H3611" s="45">
        <v>-16007.87</v>
      </c>
      <c r="I3611" t="s">
        <v>14349</v>
      </c>
      <c r="J3611" t="s">
        <v>164</v>
      </c>
      <c r="K3611">
        <v>0</v>
      </c>
      <c r="L3611" s="83">
        <v>43138</v>
      </c>
      <c r="M3611">
        <v>0</v>
      </c>
      <c r="N3611" t="s">
        <v>731</v>
      </c>
      <c r="O3611" t="s">
        <v>732</v>
      </c>
    </row>
    <row r="3612" spans="1:15" x14ac:dyDescent="0.2">
      <c r="A3612" t="s">
        <v>14877</v>
      </c>
      <c r="B3612" t="s">
        <v>1022</v>
      </c>
      <c r="C3612">
        <v>70.37</v>
      </c>
      <c r="D3612">
        <v>0</v>
      </c>
      <c r="E3612">
        <v>0</v>
      </c>
      <c r="F3612">
        <v>0</v>
      </c>
      <c r="G3612">
        <v>0</v>
      </c>
      <c r="H3612" s="45">
        <v>-10115.19</v>
      </c>
      <c r="I3612" t="s">
        <v>14349</v>
      </c>
      <c r="J3612" t="s">
        <v>164</v>
      </c>
      <c r="K3612">
        <v>0</v>
      </c>
      <c r="L3612" s="83">
        <v>43138</v>
      </c>
      <c r="M3612">
        <v>0</v>
      </c>
      <c r="N3612" t="s">
        <v>1226</v>
      </c>
      <c r="O3612" t="s">
        <v>1422</v>
      </c>
    </row>
    <row r="3613" spans="1:15" x14ac:dyDescent="0.2">
      <c r="A3613" t="s">
        <v>14878</v>
      </c>
      <c r="B3613" t="s">
        <v>1551</v>
      </c>
      <c r="C3613">
        <v>30.344999999999999</v>
      </c>
      <c r="D3613">
        <v>0</v>
      </c>
      <c r="E3613">
        <v>0</v>
      </c>
      <c r="F3613">
        <v>0</v>
      </c>
      <c r="G3613">
        <v>0</v>
      </c>
      <c r="H3613" s="45">
        <v>4646.1400000000003</v>
      </c>
      <c r="I3613" t="s">
        <v>14349</v>
      </c>
      <c r="J3613" t="s">
        <v>200</v>
      </c>
      <c r="K3613">
        <v>0</v>
      </c>
      <c r="L3613" s="83">
        <v>43138</v>
      </c>
      <c r="M3613">
        <v>0</v>
      </c>
      <c r="N3613" t="s">
        <v>1648</v>
      </c>
      <c r="O3613" t="s">
        <v>1649</v>
      </c>
    </row>
    <row r="3614" spans="1:15" x14ac:dyDescent="0.2">
      <c r="A3614" t="s">
        <v>14879</v>
      </c>
      <c r="B3614" t="s">
        <v>6828</v>
      </c>
      <c r="C3614">
        <v>20.149999999999999</v>
      </c>
      <c r="D3614">
        <v>0</v>
      </c>
      <c r="E3614">
        <v>0</v>
      </c>
      <c r="F3614">
        <v>0</v>
      </c>
      <c r="G3614">
        <v>0</v>
      </c>
      <c r="H3614" s="45">
        <v>-33538.54</v>
      </c>
      <c r="I3614" t="s">
        <v>14349</v>
      </c>
      <c r="J3614" t="s">
        <v>186</v>
      </c>
      <c r="K3614">
        <v>0</v>
      </c>
      <c r="L3614" s="83">
        <v>43138</v>
      </c>
      <c r="M3614">
        <v>0</v>
      </c>
      <c r="N3614">
        <v>928254101</v>
      </c>
      <c r="O3614" t="s">
        <v>6893</v>
      </c>
    </row>
    <row r="3615" spans="1:15" x14ac:dyDescent="0.2">
      <c r="A3615" t="s">
        <v>14880</v>
      </c>
      <c r="B3615" t="s">
        <v>1315</v>
      </c>
      <c r="C3615">
        <v>51.75</v>
      </c>
      <c r="D3615">
        <v>0</v>
      </c>
      <c r="E3615">
        <v>0</v>
      </c>
      <c r="F3615">
        <v>0</v>
      </c>
      <c r="G3615">
        <v>0</v>
      </c>
      <c r="H3615" s="45">
        <v>15948.12</v>
      </c>
      <c r="I3615" t="s">
        <v>14349</v>
      </c>
      <c r="J3615" t="s">
        <v>164</v>
      </c>
      <c r="K3615">
        <v>0</v>
      </c>
      <c r="L3615" s="83">
        <v>43138</v>
      </c>
      <c r="M3615">
        <v>0</v>
      </c>
      <c r="N3615" t="s">
        <v>1538</v>
      </c>
      <c r="O3615" t="s">
        <v>1539</v>
      </c>
    </row>
    <row r="3616" spans="1:15" x14ac:dyDescent="0.2">
      <c r="A3616" t="s">
        <v>14881</v>
      </c>
      <c r="B3616" t="s">
        <v>1553</v>
      </c>
      <c r="C3616">
        <v>59.625</v>
      </c>
      <c r="D3616">
        <v>0</v>
      </c>
      <c r="E3616">
        <v>0</v>
      </c>
      <c r="F3616">
        <v>0</v>
      </c>
      <c r="G3616">
        <v>0</v>
      </c>
      <c r="H3616" s="45">
        <v>11893.54</v>
      </c>
      <c r="I3616" t="s">
        <v>14349</v>
      </c>
      <c r="J3616" t="s">
        <v>164</v>
      </c>
      <c r="K3616">
        <v>0</v>
      </c>
      <c r="L3616" s="83">
        <v>43138</v>
      </c>
      <c r="M3616">
        <v>0</v>
      </c>
      <c r="N3616" t="s">
        <v>1651</v>
      </c>
      <c r="O3616">
        <v>2946243</v>
      </c>
    </row>
    <row r="3617" spans="1:15" x14ac:dyDescent="0.2">
      <c r="A3617" t="s">
        <v>14882</v>
      </c>
      <c r="B3617" t="s">
        <v>7978</v>
      </c>
      <c r="C3617">
        <v>60.55</v>
      </c>
      <c r="D3617">
        <v>0</v>
      </c>
      <c r="E3617">
        <v>0</v>
      </c>
      <c r="F3617">
        <v>0</v>
      </c>
      <c r="G3617">
        <v>0</v>
      </c>
      <c r="H3617" s="45">
        <v>-3299.32</v>
      </c>
      <c r="I3617" t="s">
        <v>14349</v>
      </c>
      <c r="J3617" t="s">
        <v>190</v>
      </c>
      <c r="K3617">
        <v>0</v>
      </c>
      <c r="L3617" s="83">
        <v>43138</v>
      </c>
      <c r="M3617">
        <v>0</v>
      </c>
      <c r="N3617" t="s">
        <v>8114</v>
      </c>
      <c r="O3617" t="s">
        <v>8115</v>
      </c>
    </row>
    <row r="3618" spans="1:15" x14ac:dyDescent="0.2">
      <c r="A3618" t="s">
        <v>14883</v>
      </c>
      <c r="B3618" t="s">
        <v>1812</v>
      </c>
      <c r="C3618">
        <v>17.75</v>
      </c>
      <c r="D3618">
        <v>0</v>
      </c>
      <c r="E3618">
        <v>0</v>
      </c>
      <c r="F3618">
        <v>0</v>
      </c>
      <c r="G3618">
        <v>0</v>
      </c>
      <c r="H3618" s="45">
        <v>-22562</v>
      </c>
      <c r="I3618" t="s">
        <v>14349</v>
      </c>
      <c r="J3618" t="s">
        <v>164</v>
      </c>
      <c r="K3618">
        <v>0</v>
      </c>
      <c r="L3618" s="83">
        <v>43138</v>
      </c>
      <c r="M3618">
        <v>0</v>
      </c>
      <c r="N3618" t="s">
        <v>1973</v>
      </c>
      <c r="O3618" t="s">
        <v>1974</v>
      </c>
    </row>
    <row r="3619" spans="1:15" x14ac:dyDescent="0.2">
      <c r="A3619" t="s">
        <v>14884</v>
      </c>
      <c r="B3619" t="s">
        <v>14798</v>
      </c>
      <c r="C3619">
        <v>31.3</v>
      </c>
      <c r="D3619">
        <v>0</v>
      </c>
      <c r="E3619">
        <v>0</v>
      </c>
      <c r="F3619">
        <v>0</v>
      </c>
      <c r="G3619">
        <v>0</v>
      </c>
      <c r="H3619" s="45">
        <v>-26191.1</v>
      </c>
      <c r="I3619" t="s">
        <v>14349</v>
      </c>
      <c r="J3619" t="s">
        <v>190</v>
      </c>
      <c r="K3619">
        <v>0</v>
      </c>
      <c r="L3619" s="83">
        <v>43138</v>
      </c>
      <c r="M3619">
        <v>0</v>
      </c>
      <c r="N3619" t="s">
        <v>14885</v>
      </c>
      <c r="O3619" t="s">
        <v>14886</v>
      </c>
    </row>
    <row r="3620" spans="1:15" x14ac:dyDescent="0.2">
      <c r="A3620" t="s">
        <v>14887</v>
      </c>
      <c r="B3620" t="s">
        <v>5116</v>
      </c>
      <c r="C3620">
        <v>61.07</v>
      </c>
      <c r="D3620">
        <v>0</v>
      </c>
      <c r="E3620">
        <v>0</v>
      </c>
      <c r="F3620">
        <v>0</v>
      </c>
      <c r="G3620">
        <v>0</v>
      </c>
      <c r="H3620" s="45">
        <v>8649.36</v>
      </c>
      <c r="I3620" t="s">
        <v>14365</v>
      </c>
      <c r="J3620" t="s">
        <v>164</v>
      </c>
      <c r="K3620">
        <v>0</v>
      </c>
      <c r="L3620" s="83">
        <v>43138</v>
      </c>
      <c r="M3620">
        <v>0</v>
      </c>
      <c r="N3620" t="s">
        <v>5263</v>
      </c>
      <c r="O3620" t="s">
        <v>5264</v>
      </c>
    </row>
    <row r="3621" spans="1:15" x14ac:dyDescent="0.2">
      <c r="A3621" t="s">
        <v>14888</v>
      </c>
      <c r="B3621" t="s">
        <v>5122</v>
      </c>
      <c r="C3621">
        <v>49.4</v>
      </c>
      <c r="D3621">
        <v>0</v>
      </c>
      <c r="E3621">
        <v>0</v>
      </c>
      <c r="F3621">
        <v>0</v>
      </c>
      <c r="G3621">
        <v>0</v>
      </c>
      <c r="H3621">
        <v>170.48</v>
      </c>
      <c r="I3621" t="s">
        <v>14349</v>
      </c>
      <c r="J3621" t="s">
        <v>164</v>
      </c>
      <c r="K3621">
        <v>0</v>
      </c>
      <c r="L3621" s="83">
        <v>43138</v>
      </c>
      <c r="M3621">
        <v>0</v>
      </c>
      <c r="N3621" t="s">
        <v>5266</v>
      </c>
      <c r="O3621" t="s">
        <v>5267</v>
      </c>
    </row>
    <row r="3622" spans="1:15" x14ac:dyDescent="0.2">
      <c r="A3622" t="s">
        <v>14754</v>
      </c>
      <c r="B3622" t="s">
        <v>4349</v>
      </c>
      <c r="C3622">
        <v>96.99</v>
      </c>
      <c r="D3622">
        <v>0</v>
      </c>
      <c r="E3622">
        <v>0</v>
      </c>
      <c r="F3622">
        <v>0</v>
      </c>
      <c r="G3622">
        <v>0</v>
      </c>
      <c r="H3622" s="45">
        <v>-1702.04</v>
      </c>
      <c r="I3622" t="s">
        <v>14365</v>
      </c>
      <c r="J3622" t="s">
        <v>164</v>
      </c>
      <c r="K3622">
        <v>0</v>
      </c>
      <c r="L3622" s="83">
        <v>43137</v>
      </c>
      <c r="M3622">
        <v>0</v>
      </c>
      <c r="N3622" t="s">
        <v>4490</v>
      </c>
      <c r="O3622">
        <v>2961053</v>
      </c>
    </row>
    <row r="3623" spans="1:15" x14ac:dyDescent="0.2">
      <c r="A3623" t="s">
        <v>14755</v>
      </c>
      <c r="B3623" t="s">
        <v>1699</v>
      </c>
      <c r="C3623">
        <v>44.25</v>
      </c>
      <c r="D3623">
        <v>0</v>
      </c>
      <c r="E3623">
        <v>0</v>
      </c>
      <c r="F3623">
        <v>0</v>
      </c>
      <c r="G3623">
        <v>0</v>
      </c>
      <c r="H3623" s="45">
        <v>2187.69</v>
      </c>
      <c r="I3623" t="s">
        <v>14365</v>
      </c>
      <c r="J3623" t="s">
        <v>186</v>
      </c>
      <c r="K3623">
        <v>0</v>
      </c>
      <c r="L3623" s="83">
        <v>43137</v>
      </c>
      <c r="M3623">
        <v>0</v>
      </c>
      <c r="N3623">
        <v>589400100</v>
      </c>
      <c r="O3623">
        <v>2578464</v>
      </c>
    </row>
    <row r="3624" spans="1:15" x14ac:dyDescent="0.2">
      <c r="A3624" t="s">
        <v>14756</v>
      </c>
      <c r="B3624" t="s">
        <v>1570</v>
      </c>
      <c r="C3624">
        <v>40.659999999999997</v>
      </c>
      <c r="D3624">
        <v>0</v>
      </c>
      <c r="E3624">
        <v>0</v>
      </c>
      <c r="F3624">
        <v>0</v>
      </c>
      <c r="G3624">
        <v>0</v>
      </c>
      <c r="H3624" s="45">
        <v>5003.7700000000004</v>
      </c>
      <c r="I3624" t="s">
        <v>14365</v>
      </c>
      <c r="J3624" t="s">
        <v>169</v>
      </c>
      <c r="K3624">
        <v>0</v>
      </c>
      <c r="L3624" s="83">
        <v>43137</v>
      </c>
      <c r="M3624">
        <v>0</v>
      </c>
      <c r="N3624">
        <v>148806102</v>
      </c>
      <c r="O3624" t="s">
        <v>1612</v>
      </c>
    </row>
    <row r="3625" spans="1:15" x14ac:dyDescent="0.2">
      <c r="A3625" t="s">
        <v>14757</v>
      </c>
      <c r="B3625" t="s">
        <v>4180</v>
      </c>
      <c r="C3625">
        <v>43.18</v>
      </c>
      <c r="D3625">
        <v>0</v>
      </c>
      <c r="E3625">
        <v>0</v>
      </c>
      <c r="F3625">
        <v>0</v>
      </c>
      <c r="G3625">
        <v>0</v>
      </c>
      <c r="H3625" s="45">
        <v>-14441.53</v>
      </c>
      <c r="I3625" t="s">
        <v>14365</v>
      </c>
      <c r="J3625" t="s">
        <v>164</v>
      </c>
      <c r="K3625">
        <v>0</v>
      </c>
      <c r="L3625" s="83">
        <v>43137</v>
      </c>
      <c r="M3625">
        <v>0</v>
      </c>
      <c r="N3625">
        <v>172755100</v>
      </c>
      <c r="O3625">
        <v>2197308</v>
      </c>
    </row>
    <row r="3626" spans="1:15" x14ac:dyDescent="0.2">
      <c r="A3626" t="s">
        <v>14758</v>
      </c>
      <c r="B3626" t="s">
        <v>4236</v>
      </c>
      <c r="C3626">
        <v>30.26</v>
      </c>
      <c r="D3626">
        <v>0</v>
      </c>
      <c r="E3626">
        <v>0</v>
      </c>
      <c r="F3626">
        <v>0</v>
      </c>
      <c r="G3626">
        <v>0</v>
      </c>
      <c r="H3626" s="45">
        <v>1583.53</v>
      </c>
      <c r="I3626" t="s">
        <v>14349</v>
      </c>
      <c r="J3626" t="s">
        <v>186</v>
      </c>
      <c r="K3626">
        <v>0</v>
      </c>
      <c r="L3626" s="83">
        <v>43137</v>
      </c>
      <c r="M3626">
        <v>0</v>
      </c>
      <c r="N3626">
        <v>25676206</v>
      </c>
      <c r="O3626">
        <v>2191300</v>
      </c>
    </row>
    <row r="3627" spans="1:15" x14ac:dyDescent="0.2">
      <c r="A3627" t="s">
        <v>14759</v>
      </c>
      <c r="B3627" t="s">
        <v>13461</v>
      </c>
      <c r="C3627">
        <v>37.840000000000003</v>
      </c>
      <c r="D3627">
        <v>0</v>
      </c>
      <c r="E3627">
        <v>0</v>
      </c>
      <c r="F3627">
        <v>0</v>
      </c>
      <c r="G3627">
        <v>0</v>
      </c>
      <c r="H3627" s="45">
        <v>9957.92</v>
      </c>
      <c r="I3627" t="s">
        <v>14365</v>
      </c>
      <c r="J3627" t="s">
        <v>164</v>
      </c>
      <c r="K3627">
        <v>0</v>
      </c>
      <c r="L3627" s="83">
        <v>43137</v>
      </c>
      <c r="M3627">
        <v>0</v>
      </c>
      <c r="N3627" t="s">
        <v>13471</v>
      </c>
      <c r="O3627" t="s">
        <v>13472</v>
      </c>
    </row>
    <row r="3628" spans="1:15" x14ac:dyDescent="0.2">
      <c r="A3628" t="s">
        <v>14760</v>
      </c>
      <c r="B3628" t="s">
        <v>334</v>
      </c>
      <c r="C3628">
        <v>36.5</v>
      </c>
      <c r="D3628">
        <v>0</v>
      </c>
      <c r="E3628">
        <v>0</v>
      </c>
      <c r="F3628">
        <v>0</v>
      </c>
      <c r="G3628">
        <v>0</v>
      </c>
      <c r="H3628" s="45">
        <v>9630.44</v>
      </c>
      <c r="I3628" t="s">
        <v>14349</v>
      </c>
      <c r="J3628" t="s">
        <v>169</v>
      </c>
      <c r="K3628">
        <v>0</v>
      </c>
      <c r="L3628" s="83">
        <v>43137</v>
      </c>
      <c r="M3628">
        <v>0</v>
      </c>
      <c r="N3628">
        <v>639050103</v>
      </c>
      <c r="O3628">
        <v>2771133</v>
      </c>
    </row>
    <row r="3629" spans="1:15" x14ac:dyDescent="0.2">
      <c r="A3629" t="s">
        <v>14761</v>
      </c>
      <c r="B3629" t="s">
        <v>6360</v>
      </c>
      <c r="C3629">
        <v>79.099999999999994</v>
      </c>
      <c r="D3629">
        <v>0</v>
      </c>
      <c r="E3629">
        <v>0</v>
      </c>
      <c r="F3629">
        <v>0</v>
      </c>
      <c r="G3629">
        <v>0</v>
      </c>
      <c r="H3629" s="45">
        <v>-23386.15</v>
      </c>
      <c r="I3629" t="s">
        <v>14349</v>
      </c>
      <c r="J3629" t="s">
        <v>190</v>
      </c>
      <c r="K3629">
        <v>0</v>
      </c>
      <c r="L3629" s="83">
        <v>43137</v>
      </c>
      <c r="M3629">
        <v>0</v>
      </c>
      <c r="N3629">
        <v>109696104</v>
      </c>
      <c r="O3629">
        <v>2691305</v>
      </c>
    </row>
    <row r="3630" spans="1:15" x14ac:dyDescent="0.2">
      <c r="A3630" t="s">
        <v>14762</v>
      </c>
      <c r="B3630" t="s">
        <v>1574</v>
      </c>
      <c r="C3630">
        <v>24.25</v>
      </c>
      <c r="D3630">
        <v>0</v>
      </c>
      <c r="E3630">
        <v>0</v>
      </c>
      <c r="F3630">
        <v>0</v>
      </c>
      <c r="G3630">
        <v>0</v>
      </c>
      <c r="H3630" s="45">
        <v>19362.66</v>
      </c>
      <c r="I3630" t="s">
        <v>14349</v>
      </c>
      <c r="J3630" t="s">
        <v>164</v>
      </c>
      <c r="K3630">
        <v>0</v>
      </c>
      <c r="L3630" s="83">
        <v>43137</v>
      </c>
      <c r="M3630">
        <v>0</v>
      </c>
      <c r="N3630" t="s">
        <v>1598</v>
      </c>
      <c r="O3630">
        <v>2090816</v>
      </c>
    </row>
    <row r="3631" spans="1:15" x14ac:dyDescent="0.2">
      <c r="A3631" t="s">
        <v>14763</v>
      </c>
      <c r="B3631" t="s">
        <v>1567</v>
      </c>
      <c r="C3631">
        <v>69.05</v>
      </c>
      <c r="D3631">
        <v>0</v>
      </c>
      <c r="E3631">
        <v>0</v>
      </c>
      <c r="F3631">
        <v>0</v>
      </c>
      <c r="G3631">
        <v>0</v>
      </c>
      <c r="H3631" s="45">
        <v>-7996.43</v>
      </c>
      <c r="I3631" t="s">
        <v>14349</v>
      </c>
      <c r="J3631" t="s">
        <v>164</v>
      </c>
      <c r="K3631">
        <v>0</v>
      </c>
      <c r="L3631" s="83">
        <v>43137</v>
      </c>
      <c r="M3631">
        <v>0</v>
      </c>
      <c r="N3631" t="s">
        <v>1602</v>
      </c>
      <c r="O3631" t="s">
        <v>1603</v>
      </c>
    </row>
    <row r="3632" spans="1:15" x14ac:dyDescent="0.2">
      <c r="A3632" t="s">
        <v>14764</v>
      </c>
      <c r="B3632" t="s">
        <v>6745</v>
      </c>
      <c r="C3632">
        <v>43.51</v>
      </c>
      <c r="D3632">
        <v>0</v>
      </c>
      <c r="E3632">
        <v>0</v>
      </c>
      <c r="F3632">
        <v>0</v>
      </c>
      <c r="G3632">
        <v>0</v>
      </c>
      <c r="H3632" s="45">
        <v>11151.16</v>
      </c>
      <c r="I3632" t="s">
        <v>14349</v>
      </c>
      <c r="J3632" t="s">
        <v>235</v>
      </c>
      <c r="K3632">
        <v>0</v>
      </c>
      <c r="L3632" s="83">
        <v>43137</v>
      </c>
      <c r="M3632">
        <v>0</v>
      </c>
      <c r="N3632">
        <v>153527106</v>
      </c>
      <c r="O3632">
        <v>2183868</v>
      </c>
    </row>
    <row r="3633" spans="1:15" x14ac:dyDescent="0.2">
      <c r="A3633" t="s">
        <v>14765</v>
      </c>
      <c r="B3633" t="s">
        <v>839</v>
      </c>
      <c r="C3633">
        <v>44.86</v>
      </c>
      <c r="D3633">
        <v>0</v>
      </c>
      <c r="E3633">
        <v>0</v>
      </c>
      <c r="F3633">
        <v>0</v>
      </c>
      <c r="G3633">
        <v>0</v>
      </c>
      <c r="H3633" s="45">
        <v>5514.13</v>
      </c>
      <c r="I3633" t="s">
        <v>14349</v>
      </c>
      <c r="J3633" t="s">
        <v>164</v>
      </c>
      <c r="K3633">
        <v>0</v>
      </c>
      <c r="L3633" s="83">
        <v>43137</v>
      </c>
      <c r="M3633">
        <v>0</v>
      </c>
      <c r="N3633">
        <v>126349109</v>
      </c>
      <c r="O3633">
        <v>2210885</v>
      </c>
    </row>
    <row r="3634" spans="1:15" x14ac:dyDescent="0.2">
      <c r="A3634" t="s">
        <v>14766</v>
      </c>
      <c r="B3634" t="s">
        <v>9694</v>
      </c>
      <c r="C3634">
        <v>30.85</v>
      </c>
      <c r="D3634">
        <v>0</v>
      </c>
      <c r="E3634">
        <v>0</v>
      </c>
      <c r="F3634">
        <v>0</v>
      </c>
      <c r="G3634">
        <v>0</v>
      </c>
      <c r="H3634" s="45">
        <v>4527.78</v>
      </c>
      <c r="I3634" t="s">
        <v>14349</v>
      </c>
      <c r="J3634" t="s">
        <v>164</v>
      </c>
      <c r="K3634">
        <v>0</v>
      </c>
      <c r="L3634" s="83">
        <v>43137</v>
      </c>
      <c r="M3634">
        <v>0</v>
      </c>
      <c r="N3634" t="s">
        <v>9722</v>
      </c>
      <c r="O3634" t="s">
        <v>9723</v>
      </c>
    </row>
    <row r="3635" spans="1:15" x14ac:dyDescent="0.2">
      <c r="A3635" t="s">
        <v>14767</v>
      </c>
      <c r="B3635" t="s">
        <v>1312</v>
      </c>
      <c r="C3635">
        <v>77.819999999999993</v>
      </c>
      <c r="D3635">
        <v>0</v>
      </c>
      <c r="E3635">
        <v>0</v>
      </c>
      <c r="F3635">
        <v>0</v>
      </c>
      <c r="G3635">
        <v>0</v>
      </c>
      <c r="H3635" s="45">
        <v>3440.01</v>
      </c>
      <c r="I3635" t="s">
        <v>14349</v>
      </c>
      <c r="J3635" t="s">
        <v>164</v>
      </c>
      <c r="K3635">
        <v>0</v>
      </c>
      <c r="L3635" s="83">
        <v>43137</v>
      </c>
      <c r="M3635">
        <v>0</v>
      </c>
      <c r="N3635">
        <v>192446102</v>
      </c>
      <c r="O3635">
        <v>2257019</v>
      </c>
    </row>
    <row r="3636" spans="1:15" x14ac:dyDescent="0.2">
      <c r="A3636" t="s">
        <v>14768</v>
      </c>
      <c r="B3636" t="s">
        <v>2086</v>
      </c>
      <c r="C3636">
        <v>38.28</v>
      </c>
      <c r="D3636">
        <v>0</v>
      </c>
      <c r="E3636">
        <v>0</v>
      </c>
      <c r="F3636">
        <v>0</v>
      </c>
      <c r="G3636">
        <v>0</v>
      </c>
      <c r="H3636" s="45">
        <v>-4098.79</v>
      </c>
      <c r="I3636" t="s">
        <v>14349</v>
      </c>
      <c r="J3636" t="s">
        <v>164</v>
      </c>
      <c r="K3636">
        <v>0</v>
      </c>
      <c r="L3636" s="83">
        <v>43137</v>
      </c>
      <c r="M3636">
        <v>0</v>
      </c>
      <c r="N3636">
        <v>254543101</v>
      </c>
      <c r="O3636">
        <v>2270500</v>
      </c>
    </row>
    <row r="3637" spans="1:15" x14ac:dyDescent="0.2">
      <c r="A3637" t="s">
        <v>14769</v>
      </c>
      <c r="B3637" t="s">
        <v>1686</v>
      </c>
      <c r="C3637">
        <v>95.21</v>
      </c>
      <c r="D3637">
        <v>0</v>
      </c>
      <c r="E3637">
        <v>0</v>
      </c>
      <c r="F3637">
        <v>0</v>
      </c>
      <c r="G3637">
        <v>0</v>
      </c>
      <c r="H3637" s="45">
        <v>-2740.22</v>
      </c>
      <c r="I3637" t="s">
        <v>14349</v>
      </c>
      <c r="J3637" t="s">
        <v>164</v>
      </c>
      <c r="K3637">
        <v>0</v>
      </c>
      <c r="L3637" s="83">
        <v>43137</v>
      </c>
      <c r="M3637">
        <v>0</v>
      </c>
      <c r="N3637">
        <v>298736109</v>
      </c>
      <c r="O3637">
        <v>2320148</v>
      </c>
    </row>
    <row r="3638" spans="1:15" x14ac:dyDescent="0.2">
      <c r="A3638" t="s">
        <v>14770</v>
      </c>
      <c r="B3638" t="s">
        <v>317</v>
      </c>
      <c r="C3638">
        <v>75.17</v>
      </c>
      <c r="D3638">
        <v>0</v>
      </c>
      <c r="E3638">
        <v>0</v>
      </c>
      <c r="F3638">
        <v>0</v>
      </c>
      <c r="G3638">
        <v>0</v>
      </c>
      <c r="H3638" s="45">
        <v>12057.02</v>
      </c>
      <c r="I3638" t="s">
        <v>14349</v>
      </c>
      <c r="J3638" t="s">
        <v>190</v>
      </c>
      <c r="K3638">
        <v>0</v>
      </c>
      <c r="L3638" s="83">
        <v>43137</v>
      </c>
      <c r="M3638">
        <v>0</v>
      </c>
      <c r="N3638" t="s">
        <v>318</v>
      </c>
      <c r="O3638" t="s">
        <v>319</v>
      </c>
    </row>
    <row r="3639" spans="1:15" x14ac:dyDescent="0.2">
      <c r="A3639" t="s">
        <v>14771</v>
      </c>
      <c r="B3639" t="s">
        <v>1310</v>
      </c>
      <c r="C3639">
        <v>86.94</v>
      </c>
      <c r="D3639">
        <v>0</v>
      </c>
      <c r="E3639">
        <v>0</v>
      </c>
      <c r="F3639">
        <v>0</v>
      </c>
      <c r="G3639">
        <v>0</v>
      </c>
      <c r="H3639" s="45">
        <v>26868.14</v>
      </c>
      <c r="I3639" t="s">
        <v>14349</v>
      </c>
      <c r="J3639" t="s">
        <v>169</v>
      </c>
      <c r="K3639">
        <v>0</v>
      </c>
      <c r="L3639" s="83">
        <v>43137</v>
      </c>
      <c r="M3639">
        <v>0</v>
      </c>
      <c r="N3639" t="s">
        <v>1490</v>
      </c>
      <c r="O3639" t="s">
        <v>1491</v>
      </c>
    </row>
    <row r="3640" spans="1:15" x14ac:dyDescent="0.2">
      <c r="A3640" t="s">
        <v>14772</v>
      </c>
      <c r="B3640" t="s">
        <v>1045</v>
      </c>
      <c r="C3640">
        <v>133.05000000000001</v>
      </c>
      <c r="D3640">
        <v>0</v>
      </c>
      <c r="E3640">
        <v>0</v>
      </c>
      <c r="F3640">
        <v>0</v>
      </c>
      <c r="G3640">
        <v>0</v>
      </c>
      <c r="H3640" s="45">
        <v>6927.28</v>
      </c>
      <c r="I3640" t="s">
        <v>14349</v>
      </c>
      <c r="J3640" t="s">
        <v>164</v>
      </c>
      <c r="K3640">
        <v>0</v>
      </c>
      <c r="L3640" s="83">
        <v>43137</v>
      </c>
      <c r="M3640">
        <v>0</v>
      </c>
      <c r="N3640">
        <v>337738108</v>
      </c>
      <c r="O3640">
        <v>2342034</v>
      </c>
    </row>
    <row r="3641" spans="1:15" x14ac:dyDescent="0.2">
      <c r="A3641" t="s">
        <v>14773</v>
      </c>
      <c r="B3641" t="s">
        <v>97</v>
      </c>
      <c r="C3641">
        <v>35.51</v>
      </c>
      <c r="D3641">
        <v>0</v>
      </c>
      <c r="E3641">
        <v>0</v>
      </c>
      <c r="F3641">
        <v>0</v>
      </c>
      <c r="G3641">
        <v>0</v>
      </c>
      <c r="H3641" s="45">
        <v>-4832.75</v>
      </c>
      <c r="I3641" t="s">
        <v>14365</v>
      </c>
      <c r="J3641" t="s">
        <v>164</v>
      </c>
      <c r="K3641">
        <v>0</v>
      </c>
      <c r="L3641" s="83">
        <v>43137</v>
      </c>
      <c r="M3641">
        <v>0</v>
      </c>
      <c r="N3641" t="s">
        <v>177</v>
      </c>
      <c r="O3641" t="s">
        <v>178</v>
      </c>
    </row>
    <row r="3642" spans="1:15" x14ac:dyDescent="0.2">
      <c r="A3642" t="s">
        <v>14774</v>
      </c>
      <c r="B3642" t="s">
        <v>1317</v>
      </c>
      <c r="C3642">
        <v>38.56</v>
      </c>
      <c r="D3642">
        <v>0</v>
      </c>
      <c r="E3642">
        <v>0</v>
      </c>
      <c r="F3642">
        <v>0</v>
      </c>
      <c r="G3642">
        <v>0</v>
      </c>
      <c r="H3642" s="45">
        <v>-2411.6999999999998</v>
      </c>
      <c r="I3642" t="s">
        <v>14349</v>
      </c>
      <c r="J3642" t="s">
        <v>200</v>
      </c>
      <c r="K3642">
        <v>0</v>
      </c>
      <c r="L3642" s="83">
        <v>43137</v>
      </c>
      <c r="M3642">
        <v>0</v>
      </c>
      <c r="N3642" t="s">
        <v>1493</v>
      </c>
      <c r="O3642" t="s">
        <v>1494</v>
      </c>
    </row>
    <row r="3643" spans="1:15" x14ac:dyDescent="0.2">
      <c r="A3643" t="s">
        <v>14775</v>
      </c>
      <c r="B3643" t="s">
        <v>323</v>
      </c>
      <c r="C3643">
        <v>64.599999999999994</v>
      </c>
      <c r="D3643">
        <v>0</v>
      </c>
      <c r="E3643">
        <v>0</v>
      </c>
      <c r="F3643">
        <v>0</v>
      </c>
      <c r="G3643">
        <v>0</v>
      </c>
      <c r="H3643" s="45">
        <v>2779.64</v>
      </c>
      <c r="I3643" t="s">
        <v>14365</v>
      </c>
      <c r="J3643" t="s">
        <v>164</v>
      </c>
      <c r="K3643">
        <v>0</v>
      </c>
      <c r="L3643" s="83">
        <v>43137</v>
      </c>
      <c r="M3643">
        <v>0</v>
      </c>
      <c r="N3643" s="84">
        <v>3.4959000000000003E+113</v>
      </c>
      <c r="O3643" t="s">
        <v>324</v>
      </c>
    </row>
    <row r="3644" spans="1:15" x14ac:dyDescent="0.2">
      <c r="A3644" t="s">
        <v>14776</v>
      </c>
      <c r="B3644" t="s">
        <v>4638</v>
      </c>
      <c r="C3644">
        <v>17.074999999999999</v>
      </c>
      <c r="D3644">
        <v>0</v>
      </c>
      <c r="E3644">
        <v>0</v>
      </c>
      <c r="F3644">
        <v>0</v>
      </c>
      <c r="G3644">
        <v>0</v>
      </c>
      <c r="H3644" s="45">
        <v>-26707.919999999998</v>
      </c>
      <c r="I3644" t="s">
        <v>14349</v>
      </c>
      <c r="J3644" t="s">
        <v>182</v>
      </c>
      <c r="K3644">
        <v>0</v>
      </c>
      <c r="L3644" s="83">
        <v>43137</v>
      </c>
      <c r="M3644">
        <v>0</v>
      </c>
      <c r="N3644">
        <v>393222104</v>
      </c>
      <c r="O3644" t="s">
        <v>4756</v>
      </c>
    </row>
    <row r="3645" spans="1:15" x14ac:dyDescent="0.2">
      <c r="A3645" t="s">
        <v>14777</v>
      </c>
      <c r="B3645" t="s">
        <v>1308</v>
      </c>
      <c r="C3645">
        <v>86.26</v>
      </c>
      <c r="D3645">
        <v>0</v>
      </c>
      <c r="E3645">
        <v>0</v>
      </c>
      <c r="F3645">
        <v>0</v>
      </c>
      <c r="G3645">
        <v>0</v>
      </c>
      <c r="H3645" s="45">
        <v>12735.21</v>
      </c>
      <c r="I3645" t="s">
        <v>14349</v>
      </c>
      <c r="J3645" t="s">
        <v>200</v>
      </c>
      <c r="K3645">
        <v>0</v>
      </c>
      <c r="L3645" s="83">
        <v>43137</v>
      </c>
      <c r="M3645">
        <v>0</v>
      </c>
      <c r="N3645">
        <v>418056107</v>
      </c>
      <c r="O3645">
        <v>2414580</v>
      </c>
    </row>
    <row r="3646" spans="1:15" x14ac:dyDescent="0.2">
      <c r="A3646" t="s">
        <v>14778</v>
      </c>
      <c r="B3646" t="s">
        <v>126</v>
      </c>
      <c r="C3646">
        <v>189.97</v>
      </c>
      <c r="D3646">
        <v>0</v>
      </c>
      <c r="E3646">
        <v>0</v>
      </c>
      <c r="F3646">
        <v>0</v>
      </c>
      <c r="G3646">
        <v>0</v>
      </c>
      <c r="H3646" s="45">
        <v>-1031.9100000000001</v>
      </c>
      <c r="I3646" t="s">
        <v>14349</v>
      </c>
      <c r="J3646" t="s">
        <v>164</v>
      </c>
      <c r="K3646">
        <v>0</v>
      </c>
      <c r="L3646" s="83">
        <v>43137</v>
      </c>
      <c r="M3646">
        <v>0</v>
      </c>
      <c r="N3646" t="s">
        <v>804</v>
      </c>
      <c r="O3646" t="s">
        <v>805</v>
      </c>
    </row>
    <row r="3647" spans="1:15" x14ac:dyDescent="0.2">
      <c r="A3647" t="s">
        <v>14779</v>
      </c>
      <c r="B3647" t="s">
        <v>14753</v>
      </c>
      <c r="C3647">
        <v>22.49</v>
      </c>
      <c r="D3647">
        <v>0</v>
      </c>
      <c r="E3647">
        <v>0</v>
      </c>
      <c r="F3647">
        <v>0</v>
      </c>
      <c r="G3647">
        <v>0</v>
      </c>
      <c r="H3647" s="45">
        <v>20442.41</v>
      </c>
      <c r="I3647" t="s">
        <v>14349</v>
      </c>
      <c r="J3647" t="s">
        <v>164</v>
      </c>
      <c r="K3647">
        <v>0</v>
      </c>
      <c r="L3647" s="83">
        <v>43137</v>
      </c>
      <c r="M3647">
        <v>0</v>
      </c>
      <c r="N3647" t="s">
        <v>177</v>
      </c>
      <c r="O3647" t="s">
        <v>14780</v>
      </c>
    </row>
    <row r="3648" spans="1:15" x14ac:dyDescent="0.2">
      <c r="A3648" t="s">
        <v>14781</v>
      </c>
      <c r="B3648" t="s">
        <v>14752</v>
      </c>
      <c r="C3648">
        <v>17.149999999999999</v>
      </c>
      <c r="D3648">
        <v>0</v>
      </c>
      <c r="E3648">
        <v>0</v>
      </c>
      <c r="F3648">
        <v>0</v>
      </c>
      <c r="G3648">
        <v>0</v>
      </c>
      <c r="H3648" s="45">
        <v>-38024.67</v>
      </c>
      <c r="I3648" t="s">
        <v>14349</v>
      </c>
      <c r="J3648" t="s">
        <v>182</v>
      </c>
      <c r="K3648">
        <v>0</v>
      </c>
      <c r="L3648" s="83">
        <v>43137</v>
      </c>
      <c r="M3648">
        <v>0</v>
      </c>
      <c r="N3648">
        <v>462044207</v>
      </c>
      <c r="O3648" t="s">
        <v>14782</v>
      </c>
    </row>
    <row r="3649" spans="1:15" x14ac:dyDescent="0.2">
      <c r="A3649" t="s">
        <v>14783</v>
      </c>
      <c r="B3649" t="s">
        <v>1026</v>
      </c>
      <c r="C3649">
        <v>33.42</v>
      </c>
      <c r="D3649">
        <v>0</v>
      </c>
      <c r="E3649">
        <v>0</v>
      </c>
      <c r="F3649">
        <v>0</v>
      </c>
      <c r="G3649">
        <v>0</v>
      </c>
      <c r="H3649" s="45">
        <v>16478.78</v>
      </c>
      <c r="I3649" t="s">
        <v>14349</v>
      </c>
      <c r="J3649" t="s">
        <v>164</v>
      </c>
      <c r="K3649">
        <v>0</v>
      </c>
      <c r="L3649" s="83">
        <v>43137</v>
      </c>
      <c r="M3649">
        <v>0</v>
      </c>
      <c r="N3649" t="s">
        <v>1203</v>
      </c>
      <c r="O3649" t="s">
        <v>4434</v>
      </c>
    </row>
    <row r="3650" spans="1:15" x14ac:dyDescent="0.2">
      <c r="A3650" t="s">
        <v>14784</v>
      </c>
      <c r="B3650" t="s">
        <v>1664</v>
      </c>
      <c r="C3650">
        <v>80.16</v>
      </c>
      <c r="D3650">
        <v>0</v>
      </c>
      <c r="E3650">
        <v>0</v>
      </c>
      <c r="F3650">
        <v>0</v>
      </c>
      <c r="G3650">
        <v>0</v>
      </c>
      <c r="H3650" s="45">
        <v>-62727.81</v>
      </c>
      <c r="I3650" t="s">
        <v>14349</v>
      </c>
      <c r="J3650" t="s">
        <v>200</v>
      </c>
      <c r="K3650">
        <v>0</v>
      </c>
      <c r="L3650" s="83">
        <v>43137</v>
      </c>
      <c r="M3650">
        <v>0</v>
      </c>
      <c r="N3650">
        <v>462726100</v>
      </c>
      <c r="O3650" t="s">
        <v>1724</v>
      </c>
    </row>
    <row r="3651" spans="1:15" x14ac:dyDescent="0.2">
      <c r="A3651" t="s">
        <v>14785</v>
      </c>
      <c r="B3651" t="s">
        <v>453</v>
      </c>
      <c r="C3651">
        <v>15.65</v>
      </c>
      <c r="D3651">
        <v>0</v>
      </c>
      <c r="E3651">
        <v>0</v>
      </c>
      <c r="F3651">
        <v>0</v>
      </c>
      <c r="G3651">
        <v>0</v>
      </c>
      <c r="H3651" s="45">
        <v>23448.62</v>
      </c>
      <c r="I3651" t="s">
        <v>14349</v>
      </c>
      <c r="J3651" t="s">
        <v>169</v>
      </c>
      <c r="K3651">
        <v>0</v>
      </c>
      <c r="L3651" s="83">
        <v>43137</v>
      </c>
      <c r="M3651">
        <v>0</v>
      </c>
      <c r="N3651">
        <v>516012101</v>
      </c>
      <c r="O3651">
        <v>2447694</v>
      </c>
    </row>
    <row r="3652" spans="1:15" x14ac:dyDescent="0.2">
      <c r="A3652" t="s">
        <v>14786</v>
      </c>
      <c r="B3652" t="s">
        <v>859</v>
      </c>
      <c r="C3652">
        <v>14.45</v>
      </c>
      <c r="D3652">
        <v>0</v>
      </c>
      <c r="E3652">
        <v>0</v>
      </c>
      <c r="F3652">
        <v>0</v>
      </c>
      <c r="G3652">
        <v>0</v>
      </c>
      <c r="H3652" s="45">
        <v>-12995.89</v>
      </c>
      <c r="I3652" t="s">
        <v>14349</v>
      </c>
      <c r="J3652" t="s">
        <v>182</v>
      </c>
      <c r="K3652">
        <v>0</v>
      </c>
      <c r="L3652" s="83">
        <v>43137</v>
      </c>
      <c r="M3652">
        <v>0</v>
      </c>
      <c r="N3652">
        <v>576853105</v>
      </c>
      <c r="O3652">
        <v>2572068</v>
      </c>
    </row>
    <row r="3653" spans="1:15" x14ac:dyDescent="0.2">
      <c r="A3653" t="s">
        <v>14787</v>
      </c>
      <c r="B3653" t="s">
        <v>1681</v>
      </c>
      <c r="C3653">
        <v>303.76</v>
      </c>
      <c r="D3653">
        <v>0</v>
      </c>
      <c r="E3653">
        <v>0</v>
      </c>
      <c r="F3653">
        <v>0</v>
      </c>
      <c r="G3653">
        <v>0</v>
      </c>
      <c r="H3653" s="45">
        <v>2870.38</v>
      </c>
      <c r="I3653" t="s">
        <v>14349</v>
      </c>
      <c r="J3653" t="s">
        <v>200</v>
      </c>
      <c r="K3653">
        <v>0</v>
      </c>
      <c r="L3653" s="83">
        <v>43137</v>
      </c>
      <c r="M3653">
        <v>0</v>
      </c>
      <c r="N3653" t="s">
        <v>1729</v>
      </c>
      <c r="O3653" t="s">
        <v>1730</v>
      </c>
    </row>
    <row r="3654" spans="1:15" x14ac:dyDescent="0.2">
      <c r="A3654" t="s">
        <v>14788</v>
      </c>
      <c r="B3654" t="s">
        <v>12326</v>
      </c>
      <c r="C3654">
        <v>16.664999999999999</v>
      </c>
      <c r="D3654">
        <v>0</v>
      </c>
      <c r="E3654">
        <v>0</v>
      </c>
      <c r="F3654">
        <v>0</v>
      </c>
      <c r="G3654">
        <v>0</v>
      </c>
      <c r="H3654" s="45">
        <v>-31369.78</v>
      </c>
      <c r="I3654" t="s">
        <v>14349</v>
      </c>
      <c r="J3654" t="s">
        <v>169</v>
      </c>
      <c r="K3654">
        <v>0</v>
      </c>
      <c r="L3654" s="83">
        <v>43137</v>
      </c>
      <c r="M3654">
        <v>0</v>
      </c>
      <c r="N3654" t="s">
        <v>12395</v>
      </c>
      <c r="O3654">
        <v>2318790</v>
      </c>
    </row>
    <row r="3655" spans="1:15" x14ac:dyDescent="0.2">
      <c r="A3655" t="s">
        <v>14789</v>
      </c>
      <c r="B3655" t="s">
        <v>8731</v>
      </c>
      <c r="C3655">
        <v>33.75</v>
      </c>
      <c r="D3655">
        <v>0</v>
      </c>
      <c r="E3655">
        <v>0</v>
      </c>
      <c r="F3655">
        <v>0</v>
      </c>
      <c r="G3655">
        <v>0</v>
      </c>
      <c r="H3655" s="45">
        <v>-2602.04</v>
      </c>
      <c r="I3655" t="s">
        <v>14349</v>
      </c>
      <c r="J3655" t="s">
        <v>235</v>
      </c>
      <c r="K3655">
        <v>0</v>
      </c>
      <c r="L3655" s="83">
        <v>43137</v>
      </c>
      <c r="M3655">
        <v>0</v>
      </c>
      <c r="N3655" t="s">
        <v>8762</v>
      </c>
      <c r="O3655" t="s">
        <v>8763</v>
      </c>
    </row>
    <row r="3656" spans="1:15" x14ac:dyDescent="0.2">
      <c r="A3656" t="s">
        <v>14790</v>
      </c>
      <c r="B3656" t="s">
        <v>1006</v>
      </c>
      <c r="C3656">
        <v>100.27500000000001</v>
      </c>
      <c r="D3656">
        <v>0</v>
      </c>
      <c r="E3656">
        <v>0</v>
      </c>
      <c r="F3656">
        <v>0</v>
      </c>
      <c r="G3656">
        <v>0</v>
      </c>
      <c r="H3656" s="45">
        <v>-12111</v>
      </c>
      <c r="I3656" t="s">
        <v>14349</v>
      </c>
      <c r="J3656" t="s">
        <v>164</v>
      </c>
      <c r="K3656">
        <v>0</v>
      </c>
      <c r="L3656" s="83">
        <v>43137</v>
      </c>
      <c r="M3656">
        <v>0</v>
      </c>
      <c r="N3656">
        <v>294268107</v>
      </c>
      <c r="O3656">
        <v>2597748</v>
      </c>
    </row>
    <row r="3657" spans="1:15" x14ac:dyDescent="0.2">
      <c r="A3657" t="s">
        <v>14791</v>
      </c>
      <c r="B3657" t="s">
        <v>275</v>
      </c>
      <c r="C3657">
        <v>42.685000000000002</v>
      </c>
      <c r="D3657">
        <v>0</v>
      </c>
      <c r="E3657">
        <v>0</v>
      </c>
      <c r="F3657">
        <v>0</v>
      </c>
      <c r="G3657">
        <v>0</v>
      </c>
      <c r="H3657" s="45">
        <v>12402.75</v>
      </c>
      <c r="I3657" t="s">
        <v>14349</v>
      </c>
      <c r="J3657" t="s">
        <v>164</v>
      </c>
      <c r="K3657">
        <v>0</v>
      </c>
      <c r="L3657" s="83">
        <v>43137</v>
      </c>
      <c r="M3657">
        <v>0</v>
      </c>
      <c r="N3657" t="s">
        <v>276</v>
      </c>
      <c r="O3657">
        <v>2839268</v>
      </c>
    </row>
    <row r="3658" spans="1:15" x14ac:dyDescent="0.2">
      <c r="A3658" t="s">
        <v>14792</v>
      </c>
      <c r="B3658" t="s">
        <v>1676</v>
      </c>
      <c r="C3658">
        <v>107.045</v>
      </c>
      <c r="D3658">
        <v>0</v>
      </c>
      <c r="E3658">
        <v>0</v>
      </c>
      <c r="F3658">
        <v>0</v>
      </c>
      <c r="G3658">
        <v>0</v>
      </c>
      <c r="H3658" s="45">
        <v>-2913.56</v>
      </c>
      <c r="I3658" t="s">
        <v>14349</v>
      </c>
      <c r="J3658" t="s">
        <v>169</v>
      </c>
      <c r="K3658">
        <v>0</v>
      </c>
      <c r="L3658" s="83">
        <v>43137</v>
      </c>
      <c r="M3658">
        <v>0</v>
      </c>
      <c r="N3658" t="s">
        <v>177</v>
      </c>
      <c r="O3658">
        <v>2872423</v>
      </c>
    </row>
    <row r="3659" spans="1:15" x14ac:dyDescent="0.2">
      <c r="A3659" t="s">
        <v>14793</v>
      </c>
      <c r="B3659" t="s">
        <v>852</v>
      </c>
      <c r="C3659">
        <v>27.05</v>
      </c>
      <c r="D3659">
        <v>0</v>
      </c>
      <c r="E3659">
        <v>0</v>
      </c>
      <c r="F3659">
        <v>0</v>
      </c>
      <c r="G3659">
        <v>0</v>
      </c>
      <c r="H3659" s="45">
        <v>6871.55</v>
      </c>
      <c r="I3659" t="s">
        <v>14349</v>
      </c>
      <c r="J3659" t="s">
        <v>190</v>
      </c>
      <c r="K3659">
        <v>0</v>
      </c>
      <c r="L3659" s="83">
        <v>43137</v>
      </c>
      <c r="M3659">
        <v>0</v>
      </c>
      <c r="N3659" t="s">
        <v>981</v>
      </c>
      <c r="O3659">
        <v>2519849</v>
      </c>
    </row>
    <row r="3660" spans="1:15" x14ac:dyDescent="0.2">
      <c r="A3660" t="s">
        <v>14794</v>
      </c>
      <c r="B3660" t="s">
        <v>2004</v>
      </c>
      <c r="C3660">
        <v>341.99</v>
      </c>
      <c r="D3660">
        <v>0</v>
      </c>
      <c r="E3660">
        <v>0</v>
      </c>
      <c r="F3660">
        <v>0</v>
      </c>
      <c r="G3660">
        <v>0</v>
      </c>
      <c r="H3660" s="45">
        <v>-4754.84</v>
      </c>
      <c r="I3660" t="s">
        <v>14349</v>
      </c>
      <c r="J3660" t="s">
        <v>200</v>
      </c>
      <c r="K3660">
        <v>0</v>
      </c>
      <c r="L3660" s="83">
        <v>43137</v>
      </c>
      <c r="M3660">
        <v>0</v>
      </c>
      <c r="N3660" t="s">
        <v>2065</v>
      </c>
      <c r="O3660" t="s">
        <v>2066</v>
      </c>
    </row>
    <row r="3661" spans="1:15" x14ac:dyDescent="0.2">
      <c r="A3661" t="s">
        <v>14795</v>
      </c>
      <c r="B3661" t="s">
        <v>9773</v>
      </c>
      <c r="C3661">
        <v>17.52</v>
      </c>
      <c r="D3661">
        <v>0</v>
      </c>
      <c r="E3661">
        <v>0</v>
      </c>
      <c r="F3661">
        <v>0</v>
      </c>
      <c r="G3661">
        <v>0</v>
      </c>
      <c r="H3661" s="45">
        <v>-2770.46</v>
      </c>
      <c r="I3661" t="s">
        <v>14349</v>
      </c>
      <c r="J3661" t="s">
        <v>164</v>
      </c>
      <c r="K3661">
        <v>0</v>
      </c>
      <c r="L3661" s="83">
        <v>43137</v>
      </c>
      <c r="M3661">
        <v>0</v>
      </c>
      <c r="N3661" t="s">
        <v>9809</v>
      </c>
      <c r="O3661">
        <v>2635659</v>
      </c>
    </row>
    <row r="3662" spans="1:15" x14ac:dyDescent="0.2">
      <c r="A3662" t="s">
        <v>14796</v>
      </c>
      <c r="B3662" t="s">
        <v>1090</v>
      </c>
      <c r="C3662">
        <v>353.02</v>
      </c>
      <c r="D3662">
        <v>0</v>
      </c>
      <c r="E3662">
        <v>0</v>
      </c>
      <c r="F3662">
        <v>0</v>
      </c>
      <c r="G3662">
        <v>0</v>
      </c>
      <c r="H3662" s="45">
        <v>-1085.26</v>
      </c>
      <c r="I3662" t="s">
        <v>14349</v>
      </c>
      <c r="J3662" t="s">
        <v>190</v>
      </c>
      <c r="K3662">
        <v>0</v>
      </c>
      <c r="L3662" s="83">
        <v>43137</v>
      </c>
      <c r="M3662">
        <v>0</v>
      </c>
      <c r="N3662">
        <v>23586100</v>
      </c>
      <c r="O3662">
        <v>2028174</v>
      </c>
    </row>
    <row r="3663" spans="1:15" x14ac:dyDescent="0.2">
      <c r="A3663" t="s">
        <v>14797</v>
      </c>
      <c r="B3663" t="s">
        <v>1667</v>
      </c>
      <c r="C3663">
        <v>56.18</v>
      </c>
      <c r="D3663">
        <v>0</v>
      </c>
      <c r="E3663">
        <v>0</v>
      </c>
      <c r="F3663">
        <v>0</v>
      </c>
      <c r="G3663">
        <v>0</v>
      </c>
      <c r="H3663" s="45">
        <v>-5024.1000000000004</v>
      </c>
      <c r="I3663" t="s">
        <v>14349</v>
      </c>
      <c r="J3663" t="s">
        <v>186</v>
      </c>
      <c r="K3663">
        <v>0</v>
      </c>
      <c r="L3663" s="83">
        <v>43137</v>
      </c>
      <c r="M3663">
        <v>0</v>
      </c>
      <c r="N3663" t="s">
        <v>1726</v>
      </c>
      <c r="O3663" t="s">
        <v>1727</v>
      </c>
    </row>
    <row r="3664" spans="1:15" x14ac:dyDescent="0.2">
      <c r="A3664" t="s">
        <v>14713</v>
      </c>
      <c r="B3664" t="s">
        <v>1004</v>
      </c>
      <c r="C3664">
        <v>68.650000000000006</v>
      </c>
      <c r="D3664">
        <v>0</v>
      </c>
      <c r="E3664">
        <v>0</v>
      </c>
      <c r="F3664">
        <v>0</v>
      </c>
      <c r="G3664">
        <v>0</v>
      </c>
      <c r="H3664" s="45">
        <v>-3326.01</v>
      </c>
      <c r="I3664" t="s">
        <v>14349</v>
      </c>
      <c r="J3664" t="s">
        <v>200</v>
      </c>
      <c r="K3664">
        <v>0</v>
      </c>
      <c r="L3664" s="83">
        <v>43136</v>
      </c>
      <c r="M3664">
        <v>0</v>
      </c>
      <c r="N3664">
        <v>43436104</v>
      </c>
      <c r="O3664">
        <v>2855855</v>
      </c>
    </row>
    <row r="3665" spans="1:15" x14ac:dyDescent="0.2">
      <c r="A3665" t="s">
        <v>14714</v>
      </c>
      <c r="B3665" t="s">
        <v>12418</v>
      </c>
      <c r="C3665">
        <v>22.3</v>
      </c>
      <c r="D3665">
        <v>0</v>
      </c>
      <c r="E3665">
        <v>0</v>
      </c>
      <c r="F3665">
        <v>0</v>
      </c>
      <c r="G3665">
        <v>0</v>
      </c>
      <c r="H3665">
        <v>-343.24</v>
      </c>
      <c r="I3665" t="s">
        <v>14349</v>
      </c>
      <c r="J3665" t="s">
        <v>164</v>
      </c>
      <c r="K3665">
        <v>0</v>
      </c>
      <c r="L3665" s="83">
        <v>43136</v>
      </c>
      <c r="M3665">
        <v>0</v>
      </c>
      <c r="N3665">
        <v>54540208</v>
      </c>
      <c r="O3665" t="s">
        <v>12441</v>
      </c>
    </row>
    <row r="3666" spans="1:15" x14ac:dyDescent="0.2">
      <c r="A3666" t="s">
        <v>14715</v>
      </c>
      <c r="B3666" t="s">
        <v>110</v>
      </c>
      <c r="C3666">
        <v>42.19</v>
      </c>
      <c r="D3666">
        <v>0</v>
      </c>
      <c r="E3666">
        <v>0</v>
      </c>
      <c r="F3666">
        <v>0</v>
      </c>
      <c r="G3666">
        <v>0</v>
      </c>
      <c r="H3666" s="45">
        <v>5270.72</v>
      </c>
      <c r="I3666" t="s">
        <v>14349</v>
      </c>
      <c r="J3666" t="s">
        <v>235</v>
      </c>
      <c r="K3666">
        <v>0</v>
      </c>
      <c r="L3666" s="83">
        <v>43136</v>
      </c>
      <c r="M3666">
        <v>0</v>
      </c>
      <c r="N3666">
        <v>39483102</v>
      </c>
      <c r="O3666">
        <v>2047317</v>
      </c>
    </row>
    <row r="3667" spans="1:15" x14ac:dyDescent="0.2">
      <c r="A3667" t="s">
        <v>14716</v>
      </c>
      <c r="B3667" t="s">
        <v>1576</v>
      </c>
      <c r="C3667">
        <v>71.63</v>
      </c>
      <c r="D3667">
        <v>0</v>
      </c>
      <c r="E3667">
        <v>0</v>
      </c>
      <c r="F3667">
        <v>0</v>
      </c>
      <c r="G3667">
        <v>0</v>
      </c>
      <c r="H3667" s="45">
        <v>4883.59</v>
      </c>
      <c r="I3667" t="s">
        <v>14349</v>
      </c>
      <c r="J3667" t="s">
        <v>164</v>
      </c>
      <c r="K3667">
        <v>0</v>
      </c>
      <c r="L3667" s="83">
        <v>43136</v>
      </c>
      <c r="M3667">
        <v>0</v>
      </c>
      <c r="N3667" t="s">
        <v>1594</v>
      </c>
      <c r="O3667">
        <v>2507457</v>
      </c>
    </row>
    <row r="3668" spans="1:15" x14ac:dyDescent="0.2">
      <c r="A3668" t="s">
        <v>14717</v>
      </c>
      <c r="B3668" t="s">
        <v>90</v>
      </c>
      <c r="C3668">
        <v>68.260000000000005</v>
      </c>
      <c r="D3668">
        <v>0</v>
      </c>
      <c r="E3668">
        <v>0</v>
      </c>
      <c r="F3668">
        <v>0</v>
      </c>
      <c r="G3668">
        <v>0</v>
      </c>
      <c r="H3668" s="45">
        <v>2671.67</v>
      </c>
      <c r="I3668" t="s">
        <v>14349</v>
      </c>
      <c r="J3668" t="s">
        <v>182</v>
      </c>
      <c r="K3668">
        <v>0</v>
      </c>
      <c r="L3668" s="83">
        <v>43136</v>
      </c>
      <c r="M3668">
        <v>0</v>
      </c>
      <c r="N3668">
        <v>32511107</v>
      </c>
      <c r="O3668">
        <v>2032380</v>
      </c>
    </row>
    <row r="3669" spans="1:15" x14ac:dyDescent="0.2">
      <c r="A3669" t="s">
        <v>14718</v>
      </c>
      <c r="B3669" t="s">
        <v>1687</v>
      </c>
      <c r="C3669">
        <v>41.97</v>
      </c>
      <c r="D3669">
        <v>0</v>
      </c>
      <c r="E3669">
        <v>0</v>
      </c>
      <c r="F3669">
        <v>0</v>
      </c>
      <c r="G3669">
        <v>0</v>
      </c>
      <c r="H3669" s="45">
        <v>-3975.59</v>
      </c>
      <c r="I3669" t="s">
        <v>14349</v>
      </c>
      <c r="J3669" t="s">
        <v>200</v>
      </c>
      <c r="K3669">
        <v>0</v>
      </c>
      <c r="L3669" s="83">
        <v>43136</v>
      </c>
      <c r="M3669">
        <v>0</v>
      </c>
      <c r="N3669" t="s">
        <v>1714</v>
      </c>
      <c r="O3669" t="s">
        <v>1715</v>
      </c>
    </row>
    <row r="3670" spans="1:15" x14ac:dyDescent="0.2">
      <c r="A3670" t="s">
        <v>14719</v>
      </c>
      <c r="B3670" t="s">
        <v>1041</v>
      </c>
      <c r="C3670">
        <v>74.349999999999994</v>
      </c>
      <c r="D3670">
        <v>0</v>
      </c>
      <c r="E3670">
        <v>0</v>
      </c>
      <c r="F3670">
        <v>0</v>
      </c>
      <c r="G3670">
        <v>0</v>
      </c>
      <c r="H3670">
        <v>-545.05999999999995</v>
      </c>
      <c r="I3670" t="s">
        <v>14349</v>
      </c>
      <c r="J3670" t="s">
        <v>164</v>
      </c>
      <c r="K3670">
        <v>0</v>
      </c>
      <c r="L3670" s="83">
        <v>43136</v>
      </c>
      <c r="M3670">
        <v>0</v>
      </c>
      <c r="N3670">
        <v>42735100</v>
      </c>
      <c r="O3670">
        <v>2051404</v>
      </c>
    </row>
    <row r="3671" spans="1:15" x14ac:dyDescent="0.2">
      <c r="A3671" t="s">
        <v>14720</v>
      </c>
      <c r="B3671" t="s">
        <v>12725</v>
      </c>
      <c r="C3671">
        <v>26.27</v>
      </c>
      <c r="D3671">
        <v>0</v>
      </c>
      <c r="E3671">
        <v>0</v>
      </c>
      <c r="F3671">
        <v>0</v>
      </c>
      <c r="G3671">
        <v>0</v>
      </c>
      <c r="H3671" s="45">
        <v>-9134.2099999999991</v>
      </c>
      <c r="I3671" t="s">
        <v>14349</v>
      </c>
      <c r="J3671" t="s">
        <v>190</v>
      </c>
      <c r="K3671">
        <v>0</v>
      </c>
      <c r="L3671" s="83">
        <v>43136</v>
      </c>
      <c r="M3671">
        <v>0</v>
      </c>
      <c r="N3671">
        <v>47649108</v>
      </c>
      <c r="O3671" t="s">
        <v>12735</v>
      </c>
    </row>
    <row r="3672" spans="1:15" x14ac:dyDescent="0.2">
      <c r="A3672" t="s">
        <v>14721</v>
      </c>
      <c r="B3672" t="s">
        <v>1682</v>
      </c>
      <c r="C3672">
        <v>30.25</v>
      </c>
      <c r="D3672">
        <v>0</v>
      </c>
      <c r="E3672">
        <v>0</v>
      </c>
      <c r="F3672">
        <v>0</v>
      </c>
      <c r="G3672">
        <v>0</v>
      </c>
      <c r="H3672">
        <v>-100.39</v>
      </c>
      <c r="I3672" t="s">
        <v>14349</v>
      </c>
      <c r="J3672" t="s">
        <v>188</v>
      </c>
      <c r="K3672">
        <v>0</v>
      </c>
      <c r="L3672" s="83">
        <v>43136</v>
      </c>
      <c r="M3672">
        <v>0</v>
      </c>
      <c r="N3672" t="s">
        <v>177</v>
      </c>
      <c r="O3672" t="s">
        <v>1711</v>
      </c>
    </row>
    <row r="3673" spans="1:15" x14ac:dyDescent="0.2">
      <c r="A3673" t="s">
        <v>14722</v>
      </c>
      <c r="B3673" t="s">
        <v>14130</v>
      </c>
      <c r="C3673">
        <v>15.91</v>
      </c>
      <c r="D3673">
        <v>0</v>
      </c>
      <c r="E3673">
        <v>0</v>
      </c>
      <c r="F3673">
        <v>0</v>
      </c>
      <c r="G3673">
        <v>0</v>
      </c>
      <c r="H3673">
        <v>590.65</v>
      </c>
      <c r="I3673" t="s">
        <v>14349</v>
      </c>
      <c r="J3673" t="s">
        <v>200</v>
      </c>
      <c r="K3673">
        <v>0</v>
      </c>
      <c r="L3673" s="83">
        <v>43136</v>
      </c>
      <c r="M3673">
        <v>0</v>
      </c>
      <c r="N3673" t="s">
        <v>14134</v>
      </c>
      <c r="O3673" t="s">
        <v>14135</v>
      </c>
    </row>
    <row r="3674" spans="1:15" x14ac:dyDescent="0.2">
      <c r="A3674" t="s">
        <v>14723</v>
      </c>
      <c r="B3674" t="s">
        <v>2084</v>
      </c>
      <c r="C3674">
        <v>62.49</v>
      </c>
      <c r="D3674">
        <v>0</v>
      </c>
      <c r="E3674">
        <v>0</v>
      </c>
      <c r="F3674">
        <v>0</v>
      </c>
      <c r="G3674">
        <v>0</v>
      </c>
      <c r="H3674" s="45">
        <v>-7226.5</v>
      </c>
      <c r="I3674" t="s">
        <v>14349</v>
      </c>
      <c r="J3674" t="s">
        <v>169</v>
      </c>
      <c r="K3674">
        <v>0</v>
      </c>
      <c r="L3674" s="83">
        <v>43136</v>
      </c>
      <c r="M3674">
        <v>0</v>
      </c>
      <c r="N3674">
        <v>156782104</v>
      </c>
      <c r="O3674">
        <v>2185284</v>
      </c>
    </row>
    <row r="3675" spans="1:15" x14ac:dyDescent="0.2">
      <c r="A3675" t="s">
        <v>14724</v>
      </c>
      <c r="B3675" t="s">
        <v>842</v>
      </c>
      <c r="C3675">
        <v>29.3</v>
      </c>
      <c r="D3675">
        <v>0</v>
      </c>
      <c r="E3675">
        <v>0</v>
      </c>
      <c r="F3675">
        <v>0</v>
      </c>
      <c r="G3675">
        <v>0</v>
      </c>
      <c r="H3675" s="45">
        <v>-28396.32</v>
      </c>
      <c r="I3675" t="s">
        <v>14349</v>
      </c>
      <c r="J3675" t="s">
        <v>164</v>
      </c>
      <c r="K3675">
        <v>0</v>
      </c>
      <c r="L3675" s="83">
        <v>43136</v>
      </c>
      <c r="M3675">
        <v>0</v>
      </c>
      <c r="N3675">
        <v>157210105</v>
      </c>
      <c r="O3675">
        <v>2986937</v>
      </c>
    </row>
    <row r="3676" spans="1:15" x14ac:dyDescent="0.2">
      <c r="A3676" t="s">
        <v>14725</v>
      </c>
      <c r="B3676" t="s">
        <v>1342</v>
      </c>
      <c r="C3676">
        <v>31.53</v>
      </c>
      <c r="D3676">
        <v>0</v>
      </c>
      <c r="E3676">
        <v>0</v>
      </c>
      <c r="F3676">
        <v>0</v>
      </c>
      <c r="G3676">
        <v>0</v>
      </c>
      <c r="H3676" s="45">
        <v>-13744.75</v>
      </c>
      <c r="I3676" t="s">
        <v>14349</v>
      </c>
      <c r="J3676" t="s">
        <v>190</v>
      </c>
      <c r="K3676">
        <v>0</v>
      </c>
      <c r="L3676" s="83">
        <v>43136</v>
      </c>
      <c r="M3676">
        <v>0</v>
      </c>
      <c r="N3676">
        <v>194014106</v>
      </c>
      <c r="O3676" t="s">
        <v>1478</v>
      </c>
    </row>
    <row r="3677" spans="1:15" x14ac:dyDescent="0.2">
      <c r="A3677" t="s">
        <v>14726</v>
      </c>
      <c r="B3677" t="s">
        <v>9287</v>
      </c>
      <c r="C3677">
        <v>41.32</v>
      </c>
      <c r="D3677">
        <v>0</v>
      </c>
      <c r="E3677">
        <v>0</v>
      </c>
      <c r="F3677">
        <v>0</v>
      </c>
      <c r="G3677">
        <v>0</v>
      </c>
      <c r="H3677" s="45">
        <v>-8239.1</v>
      </c>
      <c r="I3677" t="s">
        <v>14349</v>
      </c>
      <c r="J3677" t="s">
        <v>190</v>
      </c>
      <c r="K3677">
        <v>0</v>
      </c>
      <c r="L3677" s="83">
        <v>43136</v>
      </c>
      <c r="M3677">
        <v>0</v>
      </c>
      <c r="N3677">
        <v>199333105</v>
      </c>
      <c r="O3677">
        <v>2211071</v>
      </c>
    </row>
    <row r="3678" spans="1:15" x14ac:dyDescent="0.2">
      <c r="A3678" t="s">
        <v>14727</v>
      </c>
      <c r="B3678" t="s">
        <v>128</v>
      </c>
      <c r="C3678">
        <v>433.66</v>
      </c>
      <c r="D3678">
        <v>0</v>
      </c>
      <c r="E3678">
        <v>0</v>
      </c>
      <c r="F3678">
        <v>0</v>
      </c>
      <c r="G3678">
        <v>0</v>
      </c>
      <c r="H3678" s="45">
        <v>-13675.65</v>
      </c>
      <c r="I3678" t="s">
        <v>14349</v>
      </c>
      <c r="J3678" t="s">
        <v>200</v>
      </c>
      <c r="K3678">
        <v>0</v>
      </c>
      <c r="L3678" s="83">
        <v>43136</v>
      </c>
      <c r="M3678">
        <v>0</v>
      </c>
      <c r="N3678">
        <v>169656105</v>
      </c>
      <c r="O3678" t="s">
        <v>818</v>
      </c>
    </row>
    <row r="3679" spans="1:15" x14ac:dyDescent="0.2">
      <c r="A3679" t="s">
        <v>14728</v>
      </c>
      <c r="B3679" t="s">
        <v>4642</v>
      </c>
      <c r="C3679">
        <v>71.125</v>
      </c>
      <c r="D3679">
        <v>0</v>
      </c>
      <c r="E3679">
        <v>0</v>
      </c>
      <c r="F3679">
        <v>0</v>
      </c>
      <c r="G3679">
        <v>0</v>
      </c>
      <c r="H3679" s="45">
        <v>3734</v>
      </c>
      <c r="I3679" t="s">
        <v>14349</v>
      </c>
      <c r="J3679" t="s">
        <v>190</v>
      </c>
      <c r="K3679">
        <v>0</v>
      </c>
      <c r="L3679" s="83">
        <v>43136</v>
      </c>
      <c r="M3679">
        <v>0</v>
      </c>
      <c r="N3679">
        <v>229669106</v>
      </c>
      <c r="O3679">
        <v>2239266</v>
      </c>
    </row>
    <row r="3680" spans="1:15" x14ac:dyDescent="0.2">
      <c r="A3680" t="s">
        <v>14729</v>
      </c>
      <c r="B3680" t="s">
        <v>5798</v>
      </c>
      <c r="C3680">
        <v>224.35</v>
      </c>
      <c r="D3680">
        <v>0</v>
      </c>
      <c r="E3680">
        <v>0</v>
      </c>
      <c r="F3680">
        <v>0</v>
      </c>
      <c r="G3680">
        <v>0</v>
      </c>
      <c r="H3680" s="45">
        <v>27685.75</v>
      </c>
      <c r="I3680" t="s">
        <v>14349</v>
      </c>
      <c r="J3680" t="s">
        <v>200</v>
      </c>
      <c r="K3680">
        <v>0</v>
      </c>
      <c r="L3680" s="83">
        <v>43136</v>
      </c>
      <c r="M3680">
        <v>0</v>
      </c>
      <c r="N3680">
        <v>149568107</v>
      </c>
      <c r="O3680">
        <v>2787022</v>
      </c>
    </row>
    <row r="3681" spans="1:15" x14ac:dyDescent="0.2">
      <c r="A3681" t="s">
        <v>14730</v>
      </c>
      <c r="B3681" t="s">
        <v>6508</v>
      </c>
      <c r="C3681">
        <v>32.6</v>
      </c>
      <c r="D3681">
        <v>0</v>
      </c>
      <c r="E3681">
        <v>0</v>
      </c>
      <c r="F3681">
        <v>0</v>
      </c>
      <c r="G3681">
        <v>0</v>
      </c>
      <c r="H3681">
        <v>-435.78</v>
      </c>
      <c r="I3681" t="s">
        <v>14349</v>
      </c>
      <c r="J3681" t="s">
        <v>164</v>
      </c>
      <c r="K3681">
        <v>0</v>
      </c>
      <c r="L3681" s="83">
        <v>43136</v>
      </c>
      <c r="M3681">
        <v>0</v>
      </c>
      <c r="N3681" t="s">
        <v>6548</v>
      </c>
      <c r="O3681">
        <v>2599700</v>
      </c>
    </row>
    <row r="3682" spans="1:15" x14ac:dyDescent="0.2">
      <c r="A3682" t="s">
        <v>14731</v>
      </c>
      <c r="B3682" t="s">
        <v>1549</v>
      </c>
      <c r="C3682">
        <v>62.55</v>
      </c>
      <c r="D3682">
        <v>0</v>
      </c>
      <c r="E3682">
        <v>0</v>
      </c>
      <c r="F3682">
        <v>0</v>
      </c>
      <c r="G3682">
        <v>0</v>
      </c>
      <c r="H3682" s="45">
        <v>6896.31</v>
      </c>
      <c r="I3682" t="s">
        <v>14349</v>
      </c>
      <c r="J3682" t="s">
        <v>190</v>
      </c>
      <c r="K3682">
        <v>0</v>
      </c>
      <c r="L3682" s="83">
        <v>43136</v>
      </c>
      <c r="M3682">
        <v>0</v>
      </c>
      <c r="N3682">
        <v>296315104</v>
      </c>
      <c r="O3682">
        <v>2321583</v>
      </c>
    </row>
    <row r="3683" spans="1:15" x14ac:dyDescent="0.2">
      <c r="A3683" t="s">
        <v>14732</v>
      </c>
      <c r="B3683" t="s">
        <v>8385</v>
      </c>
      <c r="C3683">
        <v>45.76</v>
      </c>
      <c r="D3683">
        <v>0</v>
      </c>
      <c r="E3683">
        <v>0</v>
      </c>
      <c r="F3683">
        <v>0</v>
      </c>
      <c r="G3683">
        <v>0</v>
      </c>
      <c r="H3683" s="45">
        <v>10254.77</v>
      </c>
      <c r="I3683" t="s">
        <v>14349</v>
      </c>
      <c r="J3683" t="s">
        <v>190</v>
      </c>
      <c r="K3683">
        <v>0</v>
      </c>
      <c r="L3683" s="83">
        <v>43136</v>
      </c>
      <c r="M3683">
        <v>0</v>
      </c>
      <c r="N3683" t="s">
        <v>8445</v>
      </c>
      <c r="O3683" t="s">
        <v>8446</v>
      </c>
    </row>
    <row r="3684" spans="1:15" x14ac:dyDescent="0.2">
      <c r="A3684" t="s">
        <v>14733</v>
      </c>
      <c r="B3684" t="s">
        <v>3927</v>
      </c>
      <c r="C3684">
        <v>32.950000000000003</v>
      </c>
      <c r="D3684">
        <v>0</v>
      </c>
      <c r="E3684">
        <v>0</v>
      </c>
      <c r="F3684">
        <v>0</v>
      </c>
      <c r="G3684">
        <v>0</v>
      </c>
      <c r="H3684" s="45">
        <v>3971.49</v>
      </c>
      <c r="I3684" t="s">
        <v>14349</v>
      </c>
      <c r="J3684" t="s">
        <v>186</v>
      </c>
      <c r="K3684">
        <v>0</v>
      </c>
      <c r="L3684" s="83">
        <v>43136</v>
      </c>
      <c r="M3684">
        <v>0</v>
      </c>
      <c r="N3684">
        <v>395259104</v>
      </c>
      <c r="O3684" t="s">
        <v>3960</v>
      </c>
    </row>
    <row r="3685" spans="1:15" x14ac:dyDescent="0.2">
      <c r="A3685" t="s">
        <v>14734</v>
      </c>
      <c r="B3685" t="s">
        <v>131</v>
      </c>
      <c r="C3685">
        <v>78.16</v>
      </c>
      <c r="D3685">
        <v>0</v>
      </c>
      <c r="E3685">
        <v>0</v>
      </c>
      <c r="F3685">
        <v>0</v>
      </c>
      <c r="G3685">
        <v>0</v>
      </c>
      <c r="H3685" s="45">
        <v>8163.34</v>
      </c>
      <c r="I3685" t="s">
        <v>14349</v>
      </c>
      <c r="J3685" t="s">
        <v>169</v>
      </c>
      <c r="K3685">
        <v>0</v>
      </c>
      <c r="L3685" s="83">
        <v>43136</v>
      </c>
      <c r="M3685">
        <v>0</v>
      </c>
      <c r="N3685">
        <v>375558103</v>
      </c>
      <c r="O3685">
        <v>2369174</v>
      </c>
    </row>
    <row r="3686" spans="1:15" x14ac:dyDescent="0.2">
      <c r="A3686" t="s">
        <v>14735</v>
      </c>
      <c r="B3686" t="s">
        <v>1024</v>
      </c>
      <c r="C3686">
        <v>135.04</v>
      </c>
      <c r="D3686">
        <v>0</v>
      </c>
      <c r="E3686">
        <v>0</v>
      </c>
      <c r="F3686">
        <v>0</v>
      </c>
      <c r="G3686">
        <v>0</v>
      </c>
      <c r="H3686" s="45">
        <v>-11199.2</v>
      </c>
      <c r="I3686" t="s">
        <v>14349</v>
      </c>
      <c r="J3686" t="s">
        <v>164</v>
      </c>
      <c r="K3686">
        <v>0</v>
      </c>
      <c r="L3686" s="83">
        <v>43136</v>
      </c>
      <c r="M3686">
        <v>0</v>
      </c>
      <c r="N3686">
        <v>366651107</v>
      </c>
      <c r="O3686">
        <v>2372763</v>
      </c>
    </row>
    <row r="3687" spans="1:15" x14ac:dyDescent="0.2">
      <c r="A3687" t="s">
        <v>14736</v>
      </c>
      <c r="B3687" t="s">
        <v>1693</v>
      </c>
      <c r="C3687">
        <v>189.28</v>
      </c>
      <c r="D3687">
        <v>0</v>
      </c>
      <c r="E3687">
        <v>0</v>
      </c>
      <c r="F3687">
        <v>0</v>
      </c>
      <c r="G3687">
        <v>0</v>
      </c>
      <c r="H3687" s="45">
        <v>5794.23</v>
      </c>
      <c r="I3687" t="s">
        <v>14349</v>
      </c>
      <c r="J3687" t="s">
        <v>190</v>
      </c>
      <c r="K3687">
        <v>0</v>
      </c>
      <c r="L3687" s="83">
        <v>43136</v>
      </c>
      <c r="M3687">
        <v>0</v>
      </c>
      <c r="N3687">
        <v>526107107</v>
      </c>
      <c r="O3687">
        <v>2442053</v>
      </c>
    </row>
    <row r="3688" spans="1:15" x14ac:dyDescent="0.2">
      <c r="A3688" t="s">
        <v>14737</v>
      </c>
      <c r="B3688" t="s">
        <v>117</v>
      </c>
      <c r="C3688">
        <v>41.88</v>
      </c>
      <c r="D3688">
        <v>0</v>
      </c>
      <c r="E3688">
        <v>0</v>
      </c>
      <c r="F3688">
        <v>0</v>
      </c>
      <c r="G3688">
        <v>0</v>
      </c>
      <c r="H3688" s="45">
        <v>-19662.189999999999</v>
      </c>
      <c r="I3688" t="s">
        <v>14349</v>
      </c>
      <c r="J3688" t="s">
        <v>164</v>
      </c>
      <c r="K3688">
        <v>0</v>
      </c>
      <c r="L3688" s="83">
        <v>43136</v>
      </c>
      <c r="M3688">
        <v>0</v>
      </c>
      <c r="N3688">
        <v>562750109</v>
      </c>
      <c r="O3688">
        <v>2239471</v>
      </c>
    </row>
    <row r="3689" spans="1:15" x14ac:dyDescent="0.2">
      <c r="A3689" t="s">
        <v>14738</v>
      </c>
      <c r="B3689" t="s">
        <v>470</v>
      </c>
      <c r="C3689">
        <v>21.18</v>
      </c>
      <c r="D3689">
        <v>0</v>
      </c>
      <c r="E3689">
        <v>0</v>
      </c>
      <c r="F3689">
        <v>0</v>
      </c>
      <c r="G3689">
        <v>0</v>
      </c>
      <c r="H3689" s="45">
        <v>-32251.439999999999</v>
      </c>
      <c r="I3689" t="s">
        <v>14349</v>
      </c>
      <c r="J3689" t="s">
        <v>164</v>
      </c>
      <c r="K3689">
        <v>0</v>
      </c>
      <c r="L3689" s="83">
        <v>43136</v>
      </c>
      <c r="M3689">
        <v>0</v>
      </c>
      <c r="N3689" t="s">
        <v>471</v>
      </c>
      <c r="O3689" t="s">
        <v>472</v>
      </c>
    </row>
    <row r="3690" spans="1:15" x14ac:dyDescent="0.2">
      <c r="A3690" t="s">
        <v>14739</v>
      </c>
      <c r="B3690" t="s">
        <v>120</v>
      </c>
      <c r="C3690">
        <v>33.369999999999997</v>
      </c>
      <c r="D3690">
        <v>0</v>
      </c>
      <c r="E3690">
        <v>0</v>
      </c>
      <c r="F3690">
        <v>0</v>
      </c>
      <c r="G3690">
        <v>0</v>
      </c>
      <c r="H3690" s="45">
        <v>-7631.54</v>
      </c>
      <c r="I3690" t="s">
        <v>14349</v>
      </c>
      <c r="J3690" t="s">
        <v>169</v>
      </c>
      <c r="K3690">
        <v>0</v>
      </c>
      <c r="L3690" s="83">
        <v>43136</v>
      </c>
      <c r="M3690">
        <v>0</v>
      </c>
      <c r="N3690" t="s">
        <v>795</v>
      </c>
      <c r="O3690">
        <v>2614153</v>
      </c>
    </row>
    <row r="3691" spans="1:15" x14ac:dyDescent="0.2">
      <c r="A3691" t="s">
        <v>14740</v>
      </c>
      <c r="B3691" t="s">
        <v>6262</v>
      </c>
      <c r="C3691">
        <v>39.9</v>
      </c>
      <c r="D3691">
        <v>0</v>
      </c>
      <c r="E3691">
        <v>0</v>
      </c>
      <c r="F3691">
        <v>0</v>
      </c>
      <c r="G3691">
        <v>0</v>
      </c>
      <c r="H3691" s="45">
        <v>19906.900000000001</v>
      </c>
      <c r="I3691" t="s">
        <v>14349</v>
      </c>
      <c r="J3691" t="s">
        <v>164</v>
      </c>
      <c r="K3691">
        <v>0</v>
      </c>
      <c r="L3691" s="83">
        <v>43136</v>
      </c>
      <c r="M3691">
        <v>0</v>
      </c>
      <c r="N3691">
        <v>630077105</v>
      </c>
      <c r="O3691">
        <v>2622220</v>
      </c>
    </row>
    <row r="3692" spans="1:15" x14ac:dyDescent="0.2">
      <c r="A3692" t="s">
        <v>14741</v>
      </c>
      <c r="B3692" t="s">
        <v>4938</v>
      </c>
      <c r="C3692">
        <v>18.57</v>
      </c>
      <c r="D3692">
        <v>0</v>
      </c>
      <c r="E3692">
        <v>0</v>
      </c>
      <c r="F3692">
        <v>0</v>
      </c>
      <c r="G3692">
        <v>0</v>
      </c>
      <c r="H3692" s="45">
        <v>3996.14</v>
      </c>
      <c r="I3692" t="s">
        <v>14349</v>
      </c>
      <c r="J3692" t="s">
        <v>188</v>
      </c>
      <c r="K3692">
        <v>0</v>
      </c>
      <c r="L3692" s="83">
        <v>43136</v>
      </c>
      <c r="M3692">
        <v>0</v>
      </c>
      <c r="N3692">
        <v>690768403</v>
      </c>
      <c r="O3692">
        <v>2662862</v>
      </c>
    </row>
    <row r="3693" spans="1:15" x14ac:dyDescent="0.2">
      <c r="A3693" t="s">
        <v>14742</v>
      </c>
      <c r="B3693" t="s">
        <v>103</v>
      </c>
      <c r="C3693">
        <v>33.25</v>
      </c>
      <c r="D3693">
        <v>0</v>
      </c>
      <c r="E3693">
        <v>0</v>
      </c>
      <c r="F3693">
        <v>0</v>
      </c>
      <c r="G3693">
        <v>0</v>
      </c>
      <c r="H3693" s="45">
        <v>-3467.96</v>
      </c>
      <c r="I3693" t="s">
        <v>14349</v>
      </c>
      <c r="J3693" t="s">
        <v>188</v>
      </c>
      <c r="K3693">
        <v>0</v>
      </c>
      <c r="L3693" s="83">
        <v>43136</v>
      </c>
      <c r="M3693">
        <v>0</v>
      </c>
      <c r="N3693">
        <v>680665205</v>
      </c>
      <c r="O3693">
        <v>2658526</v>
      </c>
    </row>
    <row r="3694" spans="1:15" x14ac:dyDescent="0.2">
      <c r="A3694" t="s">
        <v>14743</v>
      </c>
      <c r="B3694" t="s">
        <v>9691</v>
      </c>
      <c r="C3694">
        <v>21.56</v>
      </c>
      <c r="D3694">
        <v>0</v>
      </c>
      <c r="E3694">
        <v>0</v>
      </c>
      <c r="F3694">
        <v>0</v>
      </c>
      <c r="G3694">
        <v>0</v>
      </c>
      <c r="H3694" s="45">
        <v>-2001.84</v>
      </c>
      <c r="I3694" t="s">
        <v>14349</v>
      </c>
      <c r="J3694" t="s">
        <v>182</v>
      </c>
      <c r="K3694">
        <v>0</v>
      </c>
      <c r="L3694" s="83">
        <v>43136</v>
      </c>
      <c r="M3694">
        <v>0</v>
      </c>
      <c r="N3694" t="s">
        <v>9744</v>
      </c>
      <c r="O3694" t="s">
        <v>9745</v>
      </c>
    </row>
    <row r="3695" spans="1:15" x14ac:dyDescent="0.2">
      <c r="A3695" t="s">
        <v>14744</v>
      </c>
      <c r="B3695" t="s">
        <v>843</v>
      </c>
      <c r="C3695">
        <v>143.79</v>
      </c>
      <c r="D3695">
        <v>0</v>
      </c>
      <c r="E3695">
        <v>0</v>
      </c>
      <c r="F3695">
        <v>0</v>
      </c>
      <c r="G3695">
        <v>0</v>
      </c>
      <c r="H3695">
        <v>111.57</v>
      </c>
      <c r="I3695" t="s">
        <v>14349</v>
      </c>
      <c r="J3695" t="s">
        <v>190</v>
      </c>
      <c r="K3695">
        <v>0</v>
      </c>
      <c r="L3695" s="83">
        <v>43136</v>
      </c>
      <c r="M3695">
        <v>0</v>
      </c>
      <c r="N3695" t="s">
        <v>965</v>
      </c>
      <c r="O3695" t="s">
        <v>1356</v>
      </c>
    </row>
    <row r="3696" spans="1:15" x14ac:dyDescent="0.2">
      <c r="A3696" t="s">
        <v>14745</v>
      </c>
      <c r="B3696" t="s">
        <v>858</v>
      </c>
      <c r="C3696">
        <v>71.819999999999993</v>
      </c>
      <c r="D3696">
        <v>0</v>
      </c>
      <c r="E3696">
        <v>0</v>
      </c>
      <c r="F3696">
        <v>0</v>
      </c>
      <c r="G3696">
        <v>0</v>
      </c>
      <c r="H3696" s="45">
        <v>27525.1</v>
      </c>
      <c r="I3696" t="s">
        <v>14349</v>
      </c>
      <c r="J3696" t="s">
        <v>164</v>
      </c>
      <c r="K3696">
        <v>0</v>
      </c>
      <c r="L3696" s="83">
        <v>43136</v>
      </c>
      <c r="M3696">
        <v>0</v>
      </c>
      <c r="N3696" t="s">
        <v>978</v>
      </c>
      <c r="O3696" t="s">
        <v>1348</v>
      </c>
    </row>
    <row r="3697" spans="1:15" x14ac:dyDescent="0.2">
      <c r="A3697" t="s">
        <v>14746</v>
      </c>
      <c r="B3697" t="s">
        <v>1819</v>
      </c>
      <c r="C3697">
        <v>357.5</v>
      </c>
      <c r="D3697">
        <v>0</v>
      </c>
      <c r="E3697">
        <v>0</v>
      </c>
      <c r="F3697">
        <v>0</v>
      </c>
      <c r="G3697">
        <v>0</v>
      </c>
      <c r="H3697" s="45">
        <v>-2960.69</v>
      </c>
      <c r="I3697" t="s">
        <v>14349</v>
      </c>
      <c r="J3697" t="s">
        <v>190</v>
      </c>
      <c r="K3697">
        <v>0</v>
      </c>
      <c r="L3697" s="83">
        <v>43136</v>
      </c>
      <c r="M3697">
        <v>0</v>
      </c>
      <c r="N3697">
        <v>893641100</v>
      </c>
      <c r="O3697" t="s">
        <v>1957</v>
      </c>
    </row>
    <row r="3698" spans="1:15" x14ac:dyDescent="0.2">
      <c r="A3698" t="s">
        <v>14747</v>
      </c>
      <c r="B3698" t="s">
        <v>114</v>
      </c>
      <c r="C3698">
        <v>228.87</v>
      </c>
      <c r="D3698">
        <v>0</v>
      </c>
      <c r="E3698">
        <v>0</v>
      </c>
      <c r="F3698">
        <v>0</v>
      </c>
      <c r="G3698">
        <v>0</v>
      </c>
      <c r="H3698" s="45">
        <v>-6002.67</v>
      </c>
      <c r="I3698" t="s">
        <v>14349</v>
      </c>
      <c r="J3698" t="s">
        <v>164</v>
      </c>
      <c r="K3698">
        <v>0</v>
      </c>
      <c r="L3698" s="83">
        <v>43136</v>
      </c>
      <c r="M3698">
        <v>0</v>
      </c>
      <c r="N3698" t="s">
        <v>784</v>
      </c>
      <c r="O3698">
        <v>2249964</v>
      </c>
    </row>
    <row r="3699" spans="1:15" x14ac:dyDescent="0.2">
      <c r="A3699" t="s">
        <v>14748</v>
      </c>
      <c r="B3699" t="s">
        <v>1569</v>
      </c>
      <c r="C3699">
        <v>76</v>
      </c>
      <c r="D3699">
        <v>0</v>
      </c>
      <c r="E3699">
        <v>0</v>
      </c>
      <c r="F3699">
        <v>0</v>
      </c>
      <c r="G3699">
        <v>0</v>
      </c>
      <c r="H3699" s="45">
        <v>-7196.61</v>
      </c>
      <c r="I3699" t="s">
        <v>14349</v>
      </c>
      <c r="J3699" t="s">
        <v>235</v>
      </c>
      <c r="K3699">
        <v>0</v>
      </c>
      <c r="L3699" s="83">
        <v>43136</v>
      </c>
      <c r="M3699">
        <v>0</v>
      </c>
      <c r="N3699" t="s">
        <v>1646</v>
      </c>
      <c r="O3699">
        <v>2267698</v>
      </c>
    </row>
    <row r="3700" spans="1:15" x14ac:dyDescent="0.2">
      <c r="A3700" t="s">
        <v>14749</v>
      </c>
      <c r="B3700" t="s">
        <v>9692</v>
      </c>
      <c r="C3700">
        <v>24.2</v>
      </c>
      <c r="D3700">
        <v>0</v>
      </c>
      <c r="E3700">
        <v>0</v>
      </c>
      <c r="F3700">
        <v>0</v>
      </c>
      <c r="G3700">
        <v>0</v>
      </c>
      <c r="H3700" s="45">
        <v>24913.56</v>
      </c>
      <c r="I3700" t="s">
        <v>14349</v>
      </c>
      <c r="J3700" t="s">
        <v>164</v>
      </c>
      <c r="K3700">
        <v>0</v>
      </c>
      <c r="L3700" s="83">
        <v>43136</v>
      </c>
      <c r="M3700">
        <v>0</v>
      </c>
      <c r="N3700">
        <v>928298108</v>
      </c>
      <c r="O3700">
        <v>2930149</v>
      </c>
    </row>
    <row r="3701" spans="1:15" x14ac:dyDescent="0.2">
      <c r="A3701" t="s">
        <v>14750</v>
      </c>
      <c r="B3701" t="s">
        <v>13949</v>
      </c>
      <c r="C3701">
        <v>38.11</v>
      </c>
      <c r="D3701">
        <v>0</v>
      </c>
      <c r="E3701">
        <v>0</v>
      </c>
      <c r="F3701">
        <v>0</v>
      </c>
      <c r="G3701">
        <v>0</v>
      </c>
      <c r="H3701" s="45">
        <v>-6108.2</v>
      </c>
      <c r="I3701" t="s">
        <v>14349</v>
      </c>
      <c r="J3701" t="s">
        <v>164</v>
      </c>
      <c r="K3701">
        <v>0</v>
      </c>
      <c r="L3701" s="83">
        <v>43136</v>
      </c>
      <c r="M3701">
        <v>0</v>
      </c>
      <c r="N3701" t="s">
        <v>14034</v>
      </c>
      <c r="O3701" t="s">
        <v>14035</v>
      </c>
    </row>
    <row r="3702" spans="1:15" x14ac:dyDescent="0.2">
      <c r="A3702" t="s">
        <v>14751</v>
      </c>
      <c r="B3702" t="s">
        <v>1575</v>
      </c>
      <c r="C3702">
        <v>195.04</v>
      </c>
      <c r="D3702">
        <v>0</v>
      </c>
      <c r="E3702">
        <v>0</v>
      </c>
      <c r="F3702">
        <v>0</v>
      </c>
      <c r="G3702">
        <v>0</v>
      </c>
      <c r="H3702" s="45">
        <v>4256.1499999999996</v>
      </c>
      <c r="I3702" t="s">
        <v>14349</v>
      </c>
      <c r="J3702" t="s">
        <v>169</v>
      </c>
      <c r="K3702">
        <v>0</v>
      </c>
      <c r="L3702" s="83">
        <v>43136</v>
      </c>
      <c r="M3702">
        <v>0</v>
      </c>
      <c r="N3702" t="s">
        <v>1653</v>
      </c>
      <c r="O3702" t="s">
        <v>1654</v>
      </c>
    </row>
    <row r="3703" spans="1:15" x14ac:dyDescent="0.2">
      <c r="A3703" t="s">
        <v>14677</v>
      </c>
      <c r="B3703" t="s">
        <v>302</v>
      </c>
      <c r="C3703">
        <v>90.15</v>
      </c>
      <c r="D3703" s="45">
        <v>5234</v>
      </c>
      <c r="E3703" s="45">
        <v>471845.1</v>
      </c>
      <c r="F3703">
        <v>1.03</v>
      </c>
      <c r="G3703" s="45">
        <v>4605.92</v>
      </c>
      <c r="H3703" s="45">
        <v>23273.16</v>
      </c>
      <c r="I3703" t="s">
        <v>210</v>
      </c>
      <c r="J3703" t="s">
        <v>169</v>
      </c>
      <c r="K3703">
        <v>0</v>
      </c>
      <c r="L3703" s="83">
        <v>43133</v>
      </c>
      <c r="M3703">
        <v>78.400000000000006</v>
      </c>
      <c r="N3703">
        <v>151020104</v>
      </c>
      <c r="O3703">
        <v>2182348</v>
      </c>
    </row>
    <row r="3704" spans="1:15" x14ac:dyDescent="0.2">
      <c r="A3704" t="s">
        <v>14678</v>
      </c>
      <c r="B3704" t="s">
        <v>9646</v>
      </c>
      <c r="C3704">
        <v>10.29</v>
      </c>
      <c r="D3704">
        <v>0</v>
      </c>
      <c r="E3704">
        <v>0</v>
      </c>
      <c r="F3704">
        <v>0</v>
      </c>
      <c r="G3704">
        <v>0</v>
      </c>
      <c r="H3704" s="45">
        <v>12017.99</v>
      </c>
      <c r="I3704" t="s">
        <v>14365</v>
      </c>
      <c r="J3704" t="s">
        <v>190</v>
      </c>
      <c r="K3704">
        <v>0</v>
      </c>
      <c r="L3704" s="83">
        <v>43133</v>
      </c>
      <c r="M3704">
        <v>0</v>
      </c>
      <c r="N3704">
        <v>984249607</v>
      </c>
      <c r="O3704" t="s">
        <v>9687</v>
      </c>
    </row>
    <row r="3705" spans="1:15" x14ac:dyDescent="0.2">
      <c r="A3705" t="s">
        <v>14679</v>
      </c>
      <c r="B3705" t="s">
        <v>4516</v>
      </c>
      <c r="C3705">
        <v>42</v>
      </c>
      <c r="D3705">
        <v>0</v>
      </c>
      <c r="E3705">
        <v>0</v>
      </c>
      <c r="F3705">
        <v>0</v>
      </c>
      <c r="G3705">
        <v>0</v>
      </c>
      <c r="H3705" s="45">
        <v>2244.54</v>
      </c>
      <c r="I3705" t="s">
        <v>14365</v>
      </c>
      <c r="J3705" t="s">
        <v>186</v>
      </c>
      <c r="K3705">
        <v>0</v>
      </c>
      <c r="L3705" s="83">
        <v>43133</v>
      </c>
      <c r="M3705">
        <v>0</v>
      </c>
      <c r="N3705" t="s">
        <v>177</v>
      </c>
      <c r="O3705" t="s">
        <v>7968</v>
      </c>
    </row>
    <row r="3706" spans="1:15" x14ac:dyDescent="0.2">
      <c r="A3706" t="s">
        <v>14680</v>
      </c>
      <c r="B3706" t="s">
        <v>1073</v>
      </c>
      <c r="C3706">
        <v>43.18</v>
      </c>
      <c r="D3706">
        <v>0</v>
      </c>
      <c r="E3706">
        <v>0</v>
      </c>
      <c r="F3706">
        <v>0</v>
      </c>
      <c r="G3706">
        <v>0</v>
      </c>
      <c r="H3706" s="45">
        <v>2661.98</v>
      </c>
      <c r="I3706" t="s">
        <v>14365</v>
      </c>
      <c r="J3706" t="s">
        <v>190</v>
      </c>
      <c r="K3706">
        <v>0</v>
      </c>
      <c r="L3706" s="83">
        <v>43133</v>
      </c>
      <c r="M3706">
        <v>0</v>
      </c>
      <c r="N3706">
        <v>903293405</v>
      </c>
      <c r="O3706">
        <v>2910602</v>
      </c>
    </row>
    <row r="3707" spans="1:15" x14ac:dyDescent="0.2">
      <c r="A3707" t="s">
        <v>14681</v>
      </c>
      <c r="B3707" t="s">
        <v>9489</v>
      </c>
      <c r="C3707">
        <v>28.45</v>
      </c>
      <c r="D3707">
        <v>0</v>
      </c>
      <c r="E3707">
        <v>0</v>
      </c>
      <c r="F3707">
        <v>0</v>
      </c>
      <c r="G3707">
        <v>0</v>
      </c>
      <c r="H3707" s="45">
        <v>-7302.89</v>
      </c>
      <c r="I3707" t="s">
        <v>14365</v>
      </c>
      <c r="J3707" t="s">
        <v>164</v>
      </c>
      <c r="K3707">
        <v>0</v>
      </c>
      <c r="L3707" s="83">
        <v>43133</v>
      </c>
      <c r="M3707">
        <v>0</v>
      </c>
      <c r="N3707">
        <v>781270103</v>
      </c>
      <c r="O3707">
        <v>2518415</v>
      </c>
    </row>
    <row r="3708" spans="1:15" x14ac:dyDescent="0.2">
      <c r="A3708" t="s">
        <v>14682</v>
      </c>
      <c r="B3708" t="s">
        <v>1318</v>
      </c>
      <c r="C3708">
        <v>130.36000000000001</v>
      </c>
      <c r="D3708">
        <v>0</v>
      </c>
      <c r="E3708">
        <v>0</v>
      </c>
      <c r="F3708">
        <v>0</v>
      </c>
      <c r="G3708">
        <v>0</v>
      </c>
      <c r="H3708" s="45">
        <v>7575.49</v>
      </c>
      <c r="I3708" t="s">
        <v>14365</v>
      </c>
      <c r="J3708" t="s">
        <v>200</v>
      </c>
      <c r="K3708">
        <v>0</v>
      </c>
      <c r="L3708" s="83">
        <v>43133</v>
      </c>
      <c r="M3708">
        <v>0</v>
      </c>
      <c r="N3708">
        <v>751212101</v>
      </c>
      <c r="O3708" t="s">
        <v>1525</v>
      </c>
    </row>
    <row r="3709" spans="1:15" x14ac:dyDescent="0.2">
      <c r="A3709" t="s">
        <v>14683</v>
      </c>
      <c r="B3709" t="s">
        <v>12268</v>
      </c>
      <c r="C3709">
        <v>18.55</v>
      </c>
      <c r="D3709">
        <v>0</v>
      </c>
      <c r="E3709">
        <v>0</v>
      </c>
      <c r="F3709">
        <v>0</v>
      </c>
      <c r="G3709">
        <v>0</v>
      </c>
      <c r="H3709" s="45">
        <v>10364.31</v>
      </c>
      <c r="I3709" t="s">
        <v>14365</v>
      </c>
      <c r="J3709" t="s">
        <v>186</v>
      </c>
      <c r="K3709">
        <v>0</v>
      </c>
      <c r="L3709" s="83">
        <v>43133</v>
      </c>
      <c r="M3709">
        <v>0</v>
      </c>
      <c r="N3709">
        <v>750236101</v>
      </c>
      <c r="O3709">
        <v>2173911</v>
      </c>
    </row>
    <row r="3710" spans="1:15" x14ac:dyDescent="0.2">
      <c r="A3710" t="s">
        <v>14684</v>
      </c>
      <c r="B3710" t="s">
        <v>1016</v>
      </c>
      <c r="C3710">
        <v>71.075000000000003</v>
      </c>
      <c r="D3710">
        <v>0</v>
      </c>
      <c r="E3710">
        <v>0</v>
      </c>
      <c r="F3710">
        <v>0</v>
      </c>
      <c r="G3710">
        <v>0</v>
      </c>
      <c r="H3710" s="45">
        <v>3045.02</v>
      </c>
      <c r="I3710" t="s">
        <v>14365</v>
      </c>
      <c r="J3710" t="s">
        <v>164</v>
      </c>
      <c r="K3710">
        <v>0</v>
      </c>
      <c r="L3710" s="83">
        <v>43133</v>
      </c>
      <c r="M3710">
        <v>0</v>
      </c>
      <c r="N3710">
        <v>739276103</v>
      </c>
      <c r="O3710">
        <v>2133045</v>
      </c>
    </row>
    <row r="3711" spans="1:15" x14ac:dyDescent="0.2">
      <c r="A3711" t="s">
        <v>14685</v>
      </c>
      <c r="B3711" t="s">
        <v>1021</v>
      </c>
      <c r="C3711">
        <v>36.44</v>
      </c>
      <c r="D3711">
        <v>0</v>
      </c>
      <c r="E3711">
        <v>0</v>
      </c>
      <c r="F3711">
        <v>0</v>
      </c>
      <c r="G3711">
        <v>0</v>
      </c>
      <c r="H3711" s="45">
        <v>4173.1400000000003</v>
      </c>
      <c r="I3711" t="s">
        <v>14365</v>
      </c>
      <c r="J3711" t="s">
        <v>169</v>
      </c>
      <c r="K3711">
        <v>0</v>
      </c>
      <c r="L3711" s="83">
        <v>43133</v>
      </c>
      <c r="M3711">
        <v>0</v>
      </c>
      <c r="N3711" t="s">
        <v>1194</v>
      </c>
      <c r="O3711" t="s">
        <v>1436</v>
      </c>
    </row>
    <row r="3712" spans="1:15" x14ac:dyDescent="0.2">
      <c r="A3712" t="s">
        <v>14686</v>
      </c>
      <c r="B3712" t="s">
        <v>436</v>
      </c>
      <c r="C3712">
        <v>66.44</v>
      </c>
      <c r="D3712">
        <v>0</v>
      </c>
      <c r="E3712">
        <v>0</v>
      </c>
      <c r="F3712">
        <v>0</v>
      </c>
      <c r="G3712">
        <v>0</v>
      </c>
      <c r="H3712" s="45">
        <v>28585.759999999998</v>
      </c>
      <c r="I3712" t="s">
        <v>14365</v>
      </c>
      <c r="J3712" t="s">
        <v>164</v>
      </c>
      <c r="K3712">
        <v>0</v>
      </c>
      <c r="L3712" s="83">
        <v>43133</v>
      </c>
      <c r="M3712">
        <v>0</v>
      </c>
      <c r="N3712">
        <v>671044105</v>
      </c>
      <c r="O3712">
        <v>2111579</v>
      </c>
    </row>
    <row r="3713" spans="1:15" x14ac:dyDescent="0.2">
      <c r="A3713" t="s">
        <v>14687</v>
      </c>
      <c r="B3713" t="s">
        <v>4945</v>
      </c>
      <c r="C3713">
        <v>18.850000000000001</v>
      </c>
      <c r="D3713">
        <v>0</v>
      </c>
      <c r="E3713">
        <v>0</v>
      </c>
      <c r="F3713">
        <v>0</v>
      </c>
      <c r="G3713">
        <v>0</v>
      </c>
      <c r="H3713" s="45">
        <v>-5692.41</v>
      </c>
      <c r="I3713" t="s">
        <v>14365</v>
      </c>
      <c r="J3713" t="s">
        <v>200</v>
      </c>
      <c r="K3713">
        <v>0</v>
      </c>
      <c r="L3713" s="83">
        <v>43133</v>
      </c>
      <c r="M3713">
        <v>0</v>
      </c>
      <c r="N3713">
        <v>553573106</v>
      </c>
      <c r="O3713" t="s">
        <v>5039</v>
      </c>
    </row>
    <row r="3714" spans="1:15" x14ac:dyDescent="0.2">
      <c r="A3714" t="s">
        <v>14688</v>
      </c>
      <c r="B3714" t="s">
        <v>3930</v>
      </c>
      <c r="C3714">
        <v>17</v>
      </c>
      <c r="D3714">
        <v>0</v>
      </c>
      <c r="E3714">
        <v>0</v>
      </c>
      <c r="F3714">
        <v>0</v>
      </c>
      <c r="G3714">
        <v>0</v>
      </c>
      <c r="H3714" s="45">
        <v>5404.09</v>
      </c>
      <c r="I3714" t="s">
        <v>14365</v>
      </c>
      <c r="J3714" t="s">
        <v>200</v>
      </c>
      <c r="K3714">
        <v>0</v>
      </c>
      <c r="L3714" s="83">
        <v>43133</v>
      </c>
      <c r="M3714">
        <v>0</v>
      </c>
      <c r="N3714">
        <v>577081102</v>
      </c>
      <c r="O3714">
        <v>2572303</v>
      </c>
    </row>
    <row r="3715" spans="1:15" x14ac:dyDescent="0.2">
      <c r="A3715" t="s">
        <v>14689</v>
      </c>
      <c r="B3715" t="s">
        <v>828</v>
      </c>
      <c r="C3715">
        <v>38.630000000000003</v>
      </c>
      <c r="D3715">
        <v>0</v>
      </c>
      <c r="E3715">
        <v>0</v>
      </c>
      <c r="F3715">
        <v>0</v>
      </c>
      <c r="G3715">
        <v>0</v>
      </c>
      <c r="H3715" s="45">
        <v>7408.9</v>
      </c>
      <c r="I3715" t="s">
        <v>14365</v>
      </c>
      <c r="J3715" t="s">
        <v>190</v>
      </c>
      <c r="K3715">
        <v>0</v>
      </c>
      <c r="L3715" s="83">
        <v>43133</v>
      </c>
      <c r="M3715">
        <v>0</v>
      </c>
      <c r="N3715">
        <v>489170100</v>
      </c>
      <c r="O3715">
        <v>2488121</v>
      </c>
    </row>
    <row r="3716" spans="1:15" x14ac:dyDescent="0.2">
      <c r="A3716" t="s">
        <v>14690</v>
      </c>
      <c r="B3716" t="s">
        <v>4325</v>
      </c>
      <c r="C3716">
        <v>141.87</v>
      </c>
      <c r="D3716">
        <v>0</v>
      </c>
      <c r="E3716">
        <v>0</v>
      </c>
      <c r="F3716">
        <v>0</v>
      </c>
      <c r="G3716">
        <v>0</v>
      </c>
      <c r="H3716" s="45">
        <v>5612.66</v>
      </c>
      <c r="I3716" t="s">
        <v>14365</v>
      </c>
      <c r="J3716" t="s">
        <v>169</v>
      </c>
      <c r="K3716">
        <v>0</v>
      </c>
      <c r="L3716" s="83">
        <v>43133</v>
      </c>
      <c r="M3716">
        <v>0</v>
      </c>
      <c r="N3716" s="84">
        <v>2.8176E+112</v>
      </c>
      <c r="O3716">
        <v>2567116</v>
      </c>
    </row>
    <row r="3717" spans="1:15" x14ac:dyDescent="0.2">
      <c r="A3717" t="s">
        <v>14691</v>
      </c>
      <c r="B3717" t="s">
        <v>7404</v>
      </c>
      <c r="C3717">
        <v>36.18</v>
      </c>
      <c r="D3717">
        <v>0</v>
      </c>
      <c r="E3717">
        <v>0</v>
      </c>
      <c r="F3717">
        <v>0</v>
      </c>
      <c r="G3717">
        <v>0</v>
      </c>
      <c r="H3717" s="45">
        <v>4064.08</v>
      </c>
      <c r="I3717" t="s">
        <v>14365</v>
      </c>
      <c r="J3717" t="s">
        <v>164</v>
      </c>
      <c r="K3717">
        <v>0</v>
      </c>
      <c r="L3717" s="83">
        <v>43133</v>
      </c>
      <c r="M3717">
        <v>0</v>
      </c>
      <c r="N3717">
        <v>101388106</v>
      </c>
      <c r="O3717">
        <v>2389558</v>
      </c>
    </row>
    <row r="3718" spans="1:15" x14ac:dyDescent="0.2">
      <c r="A3718" t="s">
        <v>14692</v>
      </c>
      <c r="B3718" t="s">
        <v>14605</v>
      </c>
      <c r="C3718">
        <v>15.13</v>
      </c>
      <c r="D3718">
        <v>0</v>
      </c>
      <c r="E3718">
        <v>0</v>
      </c>
      <c r="F3718">
        <v>0</v>
      </c>
      <c r="G3718">
        <v>0</v>
      </c>
      <c r="H3718" s="45">
        <v>6363.53</v>
      </c>
      <c r="I3718" t="s">
        <v>14365</v>
      </c>
      <c r="J3718" t="s">
        <v>164</v>
      </c>
      <c r="K3718">
        <v>0</v>
      </c>
      <c r="L3718" s="83">
        <v>43133</v>
      </c>
      <c r="M3718">
        <v>0</v>
      </c>
      <c r="N3718">
        <v>232806109</v>
      </c>
      <c r="O3718">
        <v>2244549</v>
      </c>
    </row>
    <row r="3719" spans="1:15" x14ac:dyDescent="0.2">
      <c r="A3719" t="s">
        <v>14693</v>
      </c>
      <c r="B3719" t="s">
        <v>105</v>
      </c>
      <c r="C3719">
        <v>60.09</v>
      </c>
      <c r="D3719">
        <v>0</v>
      </c>
      <c r="E3719">
        <v>0</v>
      </c>
      <c r="F3719">
        <v>0</v>
      </c>
      <c r="G3719">
        <v>0</v>
      </c>
      <c r="H3719" s="45">
        <v>-4289.2700000000004</v>
      </c>
      <c r="I3719" t="s">
        <v>14365</v>
      </c>
      <c r="J3719" t="s">
        <v>822</v>
      </c>
      <c r="K3719">
        <v>0</v>
      </c>
      <c r="L3719" s="83">
        <v>43133</v>
      </c>
      <c r="M3719">
        <v>0</v>
      </c>
      <c r="N3719">
        <v>92113109</v>
      </c>
      <c r="O3719">
        <v>2101741</v>
      </c>
    </row>
    <row r="3720" spans="1:15" x14ac:dyDescent="0.2">
      <c r="A3720" t="s">
        <v>14694</v>
      </c>
      <c r="B3720" t="s">
        <v>9164</v>
      </c>
      <c r="C3720">
        <v>20.774999999999999</v>
      </c>
      <c r="D3720">
        <v>0</v>
      </c>
      <c r="E3720">
        <v>0</v>
      </c>
      <c r="F3720">
        <v>0</v>
      </c>
      <c r="G3720">
        <v>0</v>
      </c>
      <c r="H3720" s="45">
        <v>-31099.31</v>
      </c>
      <c r="I3720" t="s">
        <v>14349</v>
      </c>
      <c r="J3720" t="s">
        <v>190</v>
      </c>
      <c r="K3720">
        <v>0</v>
      </c>
      <c r="L3720" s="83">
        <v>43133</v>
      </c>
      <c r="M3720">
        <v>0</v>
      </c>
      <c r="N3720" t="s">
        <v>9165</v>
      </c>
      <c r="O3720" t="s">
        <v>9166</v>
      </c>
    </row>
    <row r="3721" spans="1:15" x14ac:dyDescent="0.2">
      <c r="A3721" t="s">
        <v>14695</v>
      </c>
      <c r="B3721" t="s">
        <v>1009</v>
      </c>
      <c r="C3721">
        <v>52.55</v>
      </c>
      <c r="D3721">
        <v>0</v>
      </c>
      <c r="E3721">
        <v>0</v>
      </c>
      <c r="F3721">
        <v>0</v>
      </c>
      <c r="G3721">
        <v>0</v>
      </c>
      <c r="H3721" s="45">
        <v>-3038.34</v>
      </c>
      <c r="I3721" t="s">
        <v>14349</v>
      </c>
      <c r="J3721" t="s">
        <v>164</v>
      </c>
      <c r="K3721">
        <v>0</v>
      </c>
      <c r="L3721" s="83">
        <v>43133</v>
      </c>
      <c r="M3721">
        <v>0</v>
      </c>
      <c r="N3721">
        <v>56525108</v>
      </c>
      <c r="O3721">
        <v>2069128</v>
      </c>
    </row>
    <row r="3722" spans="1:15" x14ac:dyDescent="0.2">
      <c r="A3722" t="s">
        <v>14696</v>
      </c>
      <c r="B3722" t="s">
        <v>6608</v>
      </c>
      <c r="C3722">
        <v>52.27</v>
      </c>
      <c r="D3722">
        <v>0</v>
      </c>
      <c r="E3722">
        <v>0</v>
      </c>
      <c r="F3722">
        <v>0</v>
      </c>
      <c r="G3722">
        <v>0</v>
      </c>
      <c r="H3722" s="45">
        <v>-9832.84</v>
      </c>
      <c r="I3722" t="s">
        <v>14349</v>
      </c>
      <c r="J3722" t="s">
        <v>169</v>
      </c>
      <c r="K3722">
        <v>0</v>
      </c>
      <c r="L3722" s="83">
        <v>43133</v>
      </c>
      <c r="M3722">
        <v>0</v>
      </c>
      <c r="N3722">
        <v>110122108</v>
      </c>
      <c r="O3722">
        <v>2126335</v>
      </c>
    </row>
    <row r="3723" spans="1:15" x14ac:dyDescent="0.2">
      <c r="A3723" t="s">
        <v>14697</v>
      </c>
      <c r="B3723" t="s">
        <v>4180</v>
      </c>
      <c r="C3723">
        <v>43.18</v>
      </c>
      <c r="D3723">
        <v>0</v>
      </c>
      <c r="E3723">
        <v>0</v>
      </c>
      <c r="F3723">
        <v>0</v>
      </c>
      <c r="G3723">
        <v>0</v>
      </c>
      <c r="H3723" s="45">
        <v>9984.98</v>
      </c>
      <c r="I3723" t="s">
        <v>14349</v>
      </c>
      <c r="J3723" t="s">
        <v>164</v>
      </c>
      <c r="K3723">
        <v>0</v>
      </c>
      <c r="L3723" s="83">
        <v>43133</v>
      </c>
      <c r="M3723">
        <v>0</v>
      </c>
      <c r="N3723">
        <v>172755100</v>
      </c>
      <c r="O3723">
        <v>2197308</v>
      </c>
    </row>
    <row r="3724" spans="1:15" x14ac:dyDescent="0.2">
      <c r="A3724" t="s">
        <v>14698</v>
      </c>
      <c r="B3724" t="s">
        <v>1570</v>
      </c>
      <c r="C3724">
        <v>40.659999999999997</v>
      </c>
      <c r="D3724">
        <v>0</v>
      </c>
      <c r="E3724">
        <v>0</v>
      </c>
      <c r="F3724">
        <v>0</v>
      </c>
      <c r="G3724">
        <v>0</v>
      </c>
      <c r="H3724" s="45">
        <v>-26050.880000000001</v>
      </c>
      <c r="I3724" t="s">
        <v>14349</v>
      </c>
      <c r="J3724" t="s">
        <v>169</v>
      </c>
      <c r="K3724">
        <v>0</v>
      </c>
      <c r="L3724" s="83">
        <v>43133</v>
      </c>
      <c r="M3724">
        <v>0</v>
      </c>
      <c r="N3724">
        <v>148806102</v>
      </c>
      <c r="O3724" t="s">
        <v>1612</v>
      </c>
    </row>
    <row r="3725" spans="1:15" x14ac:dyDescent="0.2">
      <c r="A3725" t="s">
        <v>14699</v>
      </c>
      <c r="B3725" t="s">
        <v>726</v>
      </c>
      <c r="C3725" s="45">
        <v>1224.06</v>
      </c>
      <c r="D3725">
        <v>0</v>
      </c>
      <c r="E3725">
        <v>0</v>
      </c>
      <c r="F3725">
        <v>0</v>
      </c>
      <c r="G3725">
        <v>0</v>
      </c>
      <c r="H3725" s="45">
        <v>5174.8100000000004</v>
      </c>
      <c r="I3725" t="s">
        <v>14365</v>
      </c>
      <c r="J3725" t="s">
        <v>164</v>
      </c>
      <c r="K3725">
        <v>0</v>
      </c>
      <c r="L3725" s="83">
        <v>43133</v>
      </c>
      <c r="M3725">
        <v>0</v>
      </c>
      <c r="N3725" t="s">
        <v>727</v>
      </c>
      <c r="O3725" t="s">
        <v>728</v>
      </c>
    </row>
    <row r="3726" spans="1:15" x14ac:dyDescent="0.2">
      <c r="A3726" t="s">
        <v>14700</v>
      </c>
      <c r="B3726" t="s">
        <v>234</v>
      </c>
      <c r="C3726">
        <v>99.04</v>
      </c>
      <c r="D3726">
        <v>0</v>
      </c>
      <c r="E3726">
        <v>0</v>
      </c>
      <c r="F3726">
        <v>0</v>
      </c>
      <c r="G3726">
        <v>0</v>
      </c>
      <c r="H3726" s="45">
        <v>-3032.5</v>
      </c>
      <c r="I3726" t="s">
        <v>14365</v>
      </c>
      <c r="J3726" t="s">
        <v>235</v>
      </c>
      <c r="K3726">
        <v>0</v>
      </c>
      <c r="L3726" s="83">
        <v>43133</v>
      </c>
      <c r="M3726">
        <v>0</v>
      </c>
      <c r="N3726">
        <v>427866108</v>
      </c>
      <c r="O3726">
        <v>2422806</v>
      </c>
    </row>
    <row r="3727" spans="1:15" x14ac:dyDescent="0.2">
      <c r="A3727" t="s">
        <v>14701</v>
      </c>
      <c r="B3727" t="s">
        <v>480</v>
      </c>
      <c r="C3727">
        <v>40.35</v>
      </c>
      <c r="D3727">
        <v>0</v>
      </c>
      <c r="E3727">
        <v>0</v>
      </c>
      <c r="F3727">
        <v>0</v>
      </c>
      <c r="G3727">
        <v>0</v>
      </c>
      <c r="H3727" s="45">
        <v>4111.29</v>
      </c>
      <c r="I3727" t="s">
        <v>14365</v>
      </c>
      <c r="J3727" t="s">
        <v>164</v>
      </c>
      <c r="K3727">
        <v>0</v>
      </c>
      <c r="L3727" s="83">
        <v>43133</v>
      </c>
      <c r="M3727">
        <v>0</v>
      </c>
      <c r="N3727">
        <v>902104108</v>
      </c>
      <c r="O3727">
        <v>2452698</v>
      </c>
    </row>
    <row r="3728" spans="1:15" x14ac:dyDescent="0.2">
      <c r="A3728" t="s">
        <v>14702</v>
      </c>
      <c r="B3728" t="s">
        <v>261</v>
      </c>
      <c r="C3728">
        <v>57.39</v>
      </c>
      <c r="D3728">
        <v>0</v>
      </c>
      <c r="E3728">
        <v>0</v>
      </c>
      <c r="F3728">
        <v>0</v>
      </c>
      <c r="G3728">
        <v>0</v>
      </c>
      <c r="H3728" s="45">
        <v>-15142.87</v>
      </c>
      <c r="I3728" t="s">
        <v>14349</v>
      </c>
      <c r="J3728" t="s">
        <v>235</v>
      </c>
      <c r="K3728">
        <v>0</v>
      </c>
      <c r="L3728" s="83">
        <v>43133</v>
      </c>
      <c r="M3728">
        <v>0</v>
      </c>
      <c r="N3728">
        <v>800422107</v>
      </c>
      <c r="O3728">
        <v>2772998</v>
      </c>
    </row>
    <row r="3729" spans="1:15" x14ac:dyDescent="0.2">
      <c r="A3729" t="s">
        <v>14703</v>
      </c>
      <c r="B3729" t="s">
        <v>1699</v>
      </c>
      <c r="C3729">
        <v>44.25</v>
      </c>
      <c r="D3729">
        <v>0</v>
      </c>
      <c r="E3729">
        <v>0</v>
      </c>
      <c r="F3729">
        <v>0</v>
      </c>
      <c r="G3729">
        <v>0</v>
      </c>
      <c r="H3729" s="45">
        <v>12411.01</v>
      </c>
      <c r="I3729" t="s">
        <v>14349</v>
      </c>
      <c r="J3729" t="s">
        <v>186</v>
      </c>
      <c r="K3729">
        <v>0</v>
      </c>
      <c r="L3729" s="83">
        <v>43133</v>
      </c>
      <c r="M3729">
        <v>0</v>
      </c>
      <c r="N3729">
        <v>589400100</v>
      </c>
      <c r="O3729">
        <v>2578464</v>
      </c>
    </row>
    <row r="3730" spans="1:15" x14ac:dyDescent="0.2">
      <c r="A3730" t="s">
        <v>14704</v>
      </c>
      <c r="B3730" t="s">
        <v>5398</v>
      </c>
      <c r="C3730">
        <v>102.76</v>
      </c>
      <c r="D3730">
        <v>0</v>
      </c>
      <c r="E3730">
        <v>0</v>
      </c>
      <c r="F3730">
        <v>0</v>
      </c>
      <c r="G3730">
        <v>0</v>
      </c>
      <c r="H3730" s="45">
        <v>3148.15</v>
      </c>
      <c r="I3730" t="s">
        <v>14365</v>
      </c>
      <c r="J3730" t="s">
        <v>164</v>
      </c>
      <c r="K3730">
        <v>0</v>
      </c>
      <c r="L3730" s="83">
        <v>43133</v>
      </c>
      <c r="M3730">
        <v>0</v>
      </c>
      <c r="N3730">
        <v>620076307</v>
      </c>
      <c r="O3730" t="s">
        <v>5502</v>
      </c>
    </row>
    <row r="3731" spans="1:15" x14ac:dyDescent="0.2">
      <c r="A3731" t="s">
        <v>14705</v>
      </c>
      <c r="B3731" t="s">
        <v>829</v>
      </c>
      <c r="C3731">
        <v>46.91</v>
      </c>
      <c r="D3731">
        <v>0</v>
      </c>
      <c r="E3731">
        <v>0</v>
      </c>
      <c r="F3731">
        <v>0</v>
      </c>
      <c r="G3731">
        <v>0</v>
      </c>
      <c r="H3731" s="45">
        <v>4572.32</v>
      </c>
      <c r="I3731" t="s">
        <v>14349</v>
      </c>
      <c r="J3731" t="s">
        <v>182</v>
      </c>
      <c r="K3731">
        <v>0</v>
      </c>
      <c r="L3731" s="83">
        <v>43133</v>
      </c>
      <c r="M3731">
        <v>0</v>
      </c>
      <c r="N3731">
        <v>637071101</v>
      </c>
      <c r="O3731">
        <v>2624486</v>
      </c>
    </row>
    <row r="3732" spans="1:15" x14ac:dyDescent="0.2">
      <c r="A3732" t="s">
        <v>14706</v>
      </c>
      <c r="B3732" t="s">
        <v>11356</v>
      </c>
      <c r="C3732">
        <v>16.55</v>
      </c>
      <c r="D3732">
        <v>0</v>
      </c>
      <c r="E3732">
        <v>0</v>
      </c>
      <c r="F3732">
        <v>0</v>
      </c>
      <c r="G3732">
        <v>0</v>
      </c>
      <c r="H3732" s="45">
        <v>12818.58</v>
      </c>
      <c r="I3732" t="s">
        <v>14365</v>
      </c>
      <c r="J3732" t="s">
        <v>186</v>
      </c>
      <c r="K3732">
        <v>0</v>
      </c>
      <c r="L3732" s="83">
        <v>43133</v>
      </c>
      <c r="M3732">
        <v>0</v>
      </c>
      <c r="N3732" t="s">
        <v>177</v>
      </c>
      <c r="O3732" t="s">
        <v>11460</v>
      </c>
    </row>
    <row r="3733" spans="1:15" x14ac:dyDescent="0.2">
      <c r="A3733" t="s">
        <v>14707</v>
      </c>
      <c r="B3733" t="s">
        <v>1034</v>
      </c>
      <c r="C3733">
        <v>59.85</v>
      </c>
      <c r="D3733">
        <v>0</v>
      </c>
      <c r="E3733">
        <v>0</v>
      </c>
      <c r="F3733">
        <v>0</v>
      </c>
      <c r="G3733">
        <v>0</v>
      </c>
      <c r="H3733" s="45">
        <v>-6515.75</v>
      </c>
      <c r="I3733" t="s">
        <v>14365</v>
      </c>
      <c r="J3733" t="s">
        <v>169</v>
      </c>
      <c r="K3733">
        <v>0</v>
      </c>
      <c r="L3733" s="83">
        <v>43133</v>
      </c>
      <c r="M3733">
        <v>0</v>
      </c>
      <c r="N3733" t="s">
        <v>1191</v>
      </c>
      <c r="O3733">
        <v>2789523</v>
      </c>
    </row>
    <row r="3734" spans="1:15" x14ac:dyDescent="0.2">
      <c r="A3734" t="s">
        <v>14708</v>
      </c>
      <c r="B3734" t="s">
        <v>11944</v>
      </c>
      <c r="C3734">
        <v>22.05</v>
      </c>
      <c r="D3734">
        <v>0</v>
      </c>
      <c r="E3734">
        <v>0</v>
      </c>
      <c r="F3734">
        <v>0</v>
      </c>
      <c r="G3734">
        <v>0</v>
      </c>
      <c r="H3734" s="45">
        <v>-15958.61</v>
      </c>
      <c r="I3734" t="s">
        <v>14349</v>
      </c>
      <c r="J3734" t="s">
        <v>164</v>
      </c>
      <c r="K3734">
        <v>0</v>
      </c>
      <c r="L3734" s="83">
        <v>43133</v>
      </c>
      <c r="M3734">
        <v>0</v>
      </c>
      <c r="N3734">
        <v>682189105</v>
      </c>
      <c r="O3734">
        <v>2583576</v>
      </c>
    </row>
    <row r="3735" spans="1:15" x14ac:dyDescent="0.2">
      <c r="A3735" t="s">
        <v>14709</v>
      </c>
      <c r="B3735" t="s">
        <v>4959</v>
      </c>
      <c r="C3735">
        <v>62.85</v>
      </c>
      <c r="D3735">
        <v>0</v>
      </c>
      <c r="E3735">
        <v>0</v>
      </c>
      <c r="F3735">
        <v>0</v>
      </c>
      <c r="G3735">
        <v>0</v>
      </c>
      <c r="H3735" s="45">
        <v>-7800.53</v>
      </c>
      <c r="I3735" t="s">
        <v>14365</v>
      </c>
      <c r="J3735" t="s">
        <v>822</v>
      </c>
      <c r="K3735">
        <v>0</v>
      </c>
      <c r="L3735" s="83">
        <v>43133</v>
      </c>
      <c r="M3735">
        <v>0</v>
      </c>
      <c r="N3735" t="s">
        <v>5065</v>
      </c>
      <c r="O3735" t="s">
        <v>5066</v>
      </c>
    </row>
    <row r="3736" spans="1:15" x14ac:dyDescent="0.2">
      <c r="A3736" t="s">
        <v>14710</v>
      </c>
      <c r="B3736" t="s">
        <v>4349</v>
      </c>
      <c r="C3736">
        <v>96.99</v>
      </c>
      <c r="D3736">
        <v>0</v>
      </c>
      <c r="E3736">
        <v>0</v>
      </c>
      <c r="F3736">
        <v>0</v>
      </c>
      <c r="G3736">
        <v>0</v>
      </c>
      <c r="H3736" s="45">
        <v>2952.8</v>
      </c>
      <c r="I3736" t="s">
        <v>14349</v>
      </c>
      <c r="J3736" t="s">
        <v>164</v>
      </c>
      <c r="K3736">
        <v>0</v>
      </c>
      <c r="L3736" s="83">
        <v>43133</v>
      </c>
      <c r="M3736">
        <v>0</v>
      </c>
      <c r="N3736" t="s">
        <v>4490</v>
      </c>
      <c r="O3736">
        <v>2961053</v>
      </c>
    </row>
    <row r="3737" spans="1:15" x14ac:dyDescent="0.2">
      <c r="A3737" t="s">
        <v>14711</v>
      </c>
      <c r="B3737" t="s">
        <v>4662</v>
      </c>
      <c r="C3737">
        <v>59.05</v>
      </c>
      <c r="D3737">
        <v>0</v>
      </c>
      <c r="E3737">
        <v>0</v>
      </c>
      <c r="F3737">
        <v>0</v>
      </c>
      <c r="G3737">
        <v>0</v>
      </c>
      <c r="H3737" s="45">
        <v>3649.56</v>
      </c>
      <c r="I3737" t="s">
        <v>14365</v>
      </c>
      <c r="J3737" t="s">
        <v>190</v>
      </c>
      <c r="K3737">
        <v>0</v>
      </c>
      <c r="L3737" s="83">
        <v>43133</v>
      </c>
      <c r="M3737">
        <v>0</v>
      </c>
      <c r="N3737" t="s">
        <v>4826</v>
      </c>
      <c r="O3737">
        <v>2416973</v>
      </c>
    </row>
    <row r="3738" spans="1:15" x14ac:dyDescent="0.2">
      <c r="A3738" t="s">
        <v>14661</v>
      </c>
      <c r="B3738" t="s">
        <v>14661</v>
      </c>
      <c r="C3738" s="45">
        <v>6349</v>
      </c>
      <c r="D3738">
        <v>0</v>
      </c>
      <c r="E3738">
        <v>0</v>
      </c>
      <c r="F3738">
        <v>0</v>
      </c>
      <c r="G3738">
        <v>0</v>
      </c>
      <c r="H3738" s="45">
        <v>17158</v>
      </c>
      <c r="I3738" t="s">
        <v>210</v>
      </c>
      <c r="J3738" t="s">
        <v>164</v>
      </c>
      <c r="K3738">
        <v>0</v>
      </c>
      <c r="L3738" s="83">
        <v>43132</v>
      </c>
      <c r="M3738">
        <v>0</v>
      </c>
    </row>
    <row r="3739" spans="1:15" x14ac:dyDescent="0.2">
      <c r="A3739" t="s">
        <v>14662</v>
      </c>
      <c r="B3739" t="s">
        <v>1323</v>
      </c>
      <c r="C3739">
        <v>19.440000000000001</v>
      </c>
      <c r="D3739">
        <v>0</v>
      </c>
      <c r="E3739">
        <v>0</v>
      </c>
      <c r="F3739">
        <v>0</v>
      </c>
      <c r="G3739">
        <v>0</v>
      </c>
      <c r="H3739" s="45">
        <v>-4843.01</v>
      </c>
      <c r="I3739" t="s">
        <v>14365</v>
      </c>
      <c r="J3739" t="s">
        <v>164</v>
      </c>
      <c r="K3739">
        <v>0</v>
      </c>
      <c r="L3739" s="83">
        <v>43132</v>
      </c>
      <c r="M3739">
        <v>0</v>
      </c>
      <c r="N3739">
        <v>871503108</v>
      </c>
      <c r="O3739">
        <v>2861078</v>
      </c>
    </row>
    <row r="3740" spans="1:15" x14ac:dyDescent="0.2">
      <c r="A3740" t="s">
        <v>14663</v>
      </c>
      <c r="B3740" t="s">
        <v>849</v>
      </c>
      <c r="C3740">
        <v>94.9</v>
      </c>
      <c r="D3740">
        <v>0</v>
      </c>
      <c r="E3740">
        <v>0</v>
      </c>
      <c r="F3740">
        <v>0</v>
      </c>
      <c r="G3740">
        <v>0</v>
      </c>
      <c r="H3740" s="45">
        <v>5472.18</v>
      </c>
      <c r="I3740" t="s">
        <v>14365</v>
      </c>
      <c r="J3740" t="s">
        <v>164</v>
      </c>
      <c r="K3740">
        <v>0</v>
      </c>
      <c r="L3740" s="83">
        <v>43132</v>
      </c>
      <c r="M3740">
        <v>0</v>
      </c>
      <c r="N3740">
        <v>826919102</v>
      </c>
      <c r="O3740">
        <v>2568131</v>
      </c>
    </row>
    <row r="3741" spans="1:15" x14ac:dyDescent="0.2">
      <c r="A3741" t="s">
        <v>14664</v>
      </c>
      <c r="B3741" t="s">
        <v>4962</v>
      </c>
      <c r="C3741">
        <v>76.73</v>
      </c>
      <c r="D3741">
        <v>0</v>
      </c>
      <c r="E3741">
        <v>0</v>
      </c>
      <c r="F3741">
        <v>0</v>
      </c>
      <c r="G3741">
        <v>0</v>
      </c>
      <c r="H3741" s="45">
        <v>-10860.77</v>
      </c>
      <c r="I3741" t="s">
        <v>14365</v>
      </c>
      <c r="J3741" t="s">
        <v>164</v>
      </c>
      <c r="K3741">
        <v>0</v>
      </c>
      <c r="L3741" s="83">
        <v>43132</v>
      </c>
      <c r="M3741">
        <v>0</v>
      </c>
      <c r="N3741" t="s">
        <v>5053</v>
      </c>
      <c r="O3741" t="s">
        <v>5054</v>
      </c>
    </row>
    <row r="3742" spans="1:15" x14ac:dyDescent="0.2">
      <c r="A3742" t="s">
        <v>14665</v>
      </c>
      <c r="B3742" t="s">
        <v>228</v>
      </c>
      <c r="C3742">
        <v>88</v>
      </c>
      <c r="D3742">
        <v>0</v>
      </c>
      <c r="E3742">
        <v>0</v>
      </c>
      <c r="F3742">
        <v>0</v>
      </c>
      <c r="G3742">
        <v>0</v>
      </c>
      <c r="H3742" s="45">
        <v>3220.52</v>
      </c>
      <c r="I3742" t="s">
        <v>14365</v>
      </c>
      <c r="J3742" t="s">
        <v>164</v>
      </c>
      <c r="K3742">
        <v>0</v>
      </c>
      <c r="L3742" s="83">
        <v>43132</v>
      </c>
      <c r="M3742">
        <v>0</v>
      </c>
      <c r="N3742">
        <v>594918104</v>
      </c>
      <c r="O3742">
        <v>2588173</v>
      </c>
    </row>
    <row r="3743" spans="1:15" x14ac:dyDescent="0.2">
      <c r="A3743" t="s">
        <v>14666</v>
      </c>
      <c r="B3743" t="s">
        <v>9490</v>
      </c>
      <c r="C3743">
        <v>25.87</v>
      </c>
      <c r="D3743">
        <v>0</v>
      </c>
      <c r="E3743">
        <v>0</v>
      </c>
      <c r="F3743">
        <v>0</v>
      </c>
      <c r="G3743">
        <v>0</v>
      </c>
      <c r="H3743" s="45">
        <v>14403.5</v>
      </c>
      <c r="I3743" t="s">
        <v>14365</v>
      </c>
      <c r="J3743" t="s">
        <v>164</v>
      </c>
      <c r="K3743">
        <v>0</v>
      </c>
      <c r="L3743" s="83">
        <v>43132</v>
      </c>
      <c r="M3743">
        <v>0</v>
      </c>
      <c r="N3743">
        <v>501242101</v>
      </c>
      <c r="O3743">
        <v>2498001</v>
      </c>
    </row>
    <row r="3744" spans="1:15" x14ac:dyDescent="0.2">
      <c r="A3744" t="s">
        <v>14667</v>
      </c>
      <c r="B3744" t="s">
        <v>413</v>
      </c>
      <c r="C3744">
        <v>34.119999999999997</v>
      </c>
      <c r="D3744">
        <v>0</v>
      </c>
      <c r="E3744">
        <v>0</v>
      </c>
      <c r="F3744">
        <v>0</v>
      </c>
      <c r="G3744">
        <v>0</v>
      </c>
      <c r="H3744" s="45">
        <v>-30225.79</v>
      </c>
      <c r="I3744" t="s">
        <v>14365</v>
      </c>
      <c r="J3744" t="s">
        <v>164</v>
      </c>
      <c r="K3744">
        <v>0</v>
      </c>
      <c r="L3744" s="83">
        <v>43132</v>
      </c>
      <c r="M3744">
        <v>0</v>
      </c>
      <c r="N3744">
        <v>286082102</v>
      </c>
      <c r="O3744">
        <v>2310202</v>
      </c>
    </row>
    <row r="3745" spans="1:15" x14ac:dyDescent="0.2">
      <c r="A3745" t="s">
        <v>14668</v>
      </c>
      <c r="B3745" t="s">
        <v>425</v>
      </c>
      <c r="C3745">
        <v>146.78</v>
      </c>
      <c r="D3745">
        <v>0</v>
      </c>
      <c r="E3745">
        <v>0</v>
      </c>
      <c r="F3745">
        <v>0</v>
      </c>
      <c r="G3745">
        <v>0</v>
      </c>
      <c r="H3745" s="45">
        <v>-11021.48</v>
      </c>
      <c r="I3745" t="s">
        <v>14365</v>
      </c>
      <c r="J3745" t="s">
        <v>164</v>
      </c>
      <c r="K3745">
        <v>0</v>
      </c>
      <c r="L3745" s="83">
        <v>43132</v>
      </c>
      <c r="M3745">
        <v>0</v>
      </c>
      <c r="N3745" t="s">
        <v>177</v>
      </c>
      <c r="O3745" t="s">
        <v>426</v>
      </c>
    </row>
    <row r="3746" spans="1:15" x14ac:dyDescent="0.2">
      <c r="A3746" t="s">
        <v>14669</v>
      </c>
      <c r="B3746" t="s">
        <v>13</v>
      </c>
      <c r="C3746">
        <v>140.34</v>
      </c>
      <c r="D3746">
        <v>0</v>
      </c>
      <c r="E3746">
        <v>0</v>
      </c>
      <c r="F3746">
        <v>0</v>
      </c>
      <c r="G3746">
        <v>0</v>
      </c>
      <c r="H3746">
        <v>-664.45</v>
      </c>
      <c r="I3746" t="s">
        <v>14349</v>
      </c>
      <c r="J3746" t="s">
        <v>186</v>
      </c>
      <c r="K3746">
        <v>0</v>
      </c>
      <c r="L3746" s="83">
        <v>43132</v>
      </c>
      <c r="M3746">
        <v>0</v>
      </c>
      <c r="N3746" t="s">
        <v>177</v>
      </c>
      <c r="O3746" t="s">
        <v>1596</v>
      </c>
    </row>
    <row r="3747" spans="1:15" x14ac:dyDescent="0.2">
      <c r="A3747" t="s">
        <v>14670</v>
      </c>
      <c r="B3747" t="s">
        <v>278</v>
      </c>
      <c r="C3747">
        <v>116.67</v>
      </c>
      <c r="D3747">
        <v>0</v>
      </c>
      <c r="E3747">
        <v>0</v>
      </c>
      <c r="F3747">
        <v>0</v>
      </c>
      <c r="G3747">
        <v>0</v>
      </c>
      <c r="H3747" s="45">
        <v>-4000.68</v>
      </c>
      <c r="I3747" t="s">
        <v>14365</v>
      </c>
      <c r="J3747" t="s">
        <v>164</v>
      </c>
      <c r="K3747">
        <v>0</v>
      </c>
      <c r="L3747" s="83">
        <v>43132</v>
      </c>
      <c r="M3747">
        <v>0</v>
      </c>
      <c r="N3747" t="s">
        <v>177</v>
      </c>
      <c r="O3747">
        <v>2181334</v>
      </c>
    </row>
    <row r="3748" spans="1:15" x14ac:dyDescent="0.2">
      <c r="A3748" t="s">
        <v>14671</v>
      </c>
      <c r="B3748" t="s">
        <v>4341</v>
      </c>
      <c r="C3748">
        <v>303.66000000000003</v>
      </c>
      <c r="D3748">
        <v>0</v>
      </c>
      <c r="E3748">
        <v>0</v>
      </c>
      <c r="F3748">
        <v>0</v>
      </c>
      <c r="G3748">
        <v>0</v>
      </c>
      <c r="H3748" s="45">
        <v>2287.88</v>
      </c>
      <c r="I3748" t="s">
        <v>14349</v>
      </c>
      <c r="J3748" t="s">
        <v>200</v>
      </c>
      <c r="K3748">
        <v>0</v>
      </c>
      <c r="L3748" s="83">
        <v>43132</v>
      </c>
      <c r="M3748">
        <v>0</v>
      </c>
      <c r="N3748" t="s">
        <v>7219</v>
      </c>
      <c r="O3748" t="s">
        <v>7220</v>
      </c>
    </row>
    <row r="3749" spans="1:15" x14ac:dyDescent="0.2">
      <c r="A3749" t="s">
        <v>14672</v>
      </c>
      <c r="B3749" t="s">
        <v>1076</v>
      </c>
      <c r="C3749">
        <v>57.75</v>
      </c>
      <c r="D3749">
        <v>0</v>
      </c>
      <c r="E3749">
        <v>0</v>
      </c>
      <c r="F3749">
        <v>0</v>
      </c>
      <c r="G3749">
        <v>0</v>
      </c>
      <c r="H3749" s="45">
        <v>-7799.06</v>
      </c>
      <c r="I3749" t="s">
        <v>14349</v>
      </c>
      <c r="J3749" t="s">
        <v>169</v>
      </c>
      <c r="K3749">
        <v>0</v>
      </c>
      <c r="L3749" s="83">
        <v>43132</v>
      </c>
      <c r="M3749">
        <v>0</v>
      </c>
      <c r="N3749" t="s">
        <v>1382</v>
      </c>
      <c r="O3749">
        <v>2778844</v>
      </c>
    </row>
    <row r="3750" spans="1:15" x14ac:dyDescent="0.2">
      <c r="A3750" t="s">
        <v>14673</v>
      </c>
      <c r="B3750" t="s">
        <v>9542</v>
      </c>
      <c r="C3750">
        <v>22.72</v>
      </c>
      <c r="D3750">
        <v>0</v>
      </c>
      <c r="E3750">
        <v>0</v>
      </c>
      <c r="F3750">
        <v>0</v>
      </c>
      <c r="G3750">
        <v>0</v>
      </c>
      <c r="H3750" s="45">
        <v>2913.68</v>
      </c>
      <c r="I3750" t="s">
        <v>14365</v>
      </c>
      <c r="J3750" t="s">
        <v>190</v>
      </c>
      <c r="K3750">
        <v>0</v>
      </c>
      <c r="L3750" s="83">
        <v>43132</v>
      </c>
      <c r="M3750">
        <v>0</v>
      </c>
      <c r="N3750" t="s">
        <v>9565</v>
      </c>
      <c r="O3750">
        <v>2608349</v>
      </c>
    </row>
    <row r="3751" spans="1:15" x14ac:dyDescent="0.2">
      <c r="A3751" t="s">
        <v>14674</v>
      </c>
      <c r="B3751" t="s">
        <v>5279</v>
      </c>
      <c r="C3751">
        <v>30.164999999999999</v>
      </c>
      <c r="D3751">
        <v>0</v>
      </c>
      <c r="E3751">
        <v>0</v>
      </c>
      <c r="F3751">
        <v>0</v>
      </c>
      <c r="G3751">
        <v>0</v>
      </c>
      <c r="H3751" s="45">
        <v>16137.98</v>
      </c>
      <c r="I3751" t="s">
        <v>14365</v>
      </c>
      <c r="J3751" t="s">
        <v>182</v>
      </c>
      <c r="K3751">
        <v>0</v>
      </c>
      <c r="L3751" s="83">
        <v>43132</v>
      </c>
      <c r="M3751">
        <v>0</v>
      </c>
      <c r="N3751">
        <v>626717102</v>
      </c>
      <c r="O3751">
        <v>2611206</v>
      </c>
    </row>
    <row r="3752" spans="1:15" x14ac:dyDescent="0.2">
      <c r="A3752" t="s">
        <v>14675</v>
      </c>
      <c r="B3752" t="s">
        <v>1074</v>
      </c>
      <c r="C3752">
        <v>74.849999999999994</v>
      </c>
      <c r="D3752">
        <v>0</v>
      </c>
      <c r="E3752">
        <v>0</v>
      </c>
      <c r="F3752">
        <v>0</v>
      </c>
      <c r="G3752">
        <v>0</v>
      </c>
      <c r="H3752" s="45">
        <v>-1712.76</v>
      </c>
      <c r="I3752" t="s">
        <v>14349</v>
      </c>
      <c r="J3752" t="s">
        <v>190</v>
      </c>
      <c r="K3752">
        <v>0</v>
      </c>
      <c r="L3752" s="83">
        <v>43132</v>
      </c>
      <c r="M3752">
        <v>0</v>
      </c>
      <c r="N3752" t="s">
        <v>1411</v>
      </c>
      <c r="O3752">
        <v>2982399</v>
      </c>
    </row>
    <row r="3753" spans="1:15" x14ac:dyDescent="0.2">
      <c r="A3753" t="s">
        <v>14676</v>
      </c>
      <c r="B3753" t="s">
        <v>4173</v>
      </c>
      <c r="C3753">
        <v>31.49</v>
      </c>
      <c r="D3753">
        <v>0</v>
      </c>
      <c r="E3753">
        <v>0</v>
      </c>
      <c r="F3753">
        <v>0</v>
      </c>
      <c r="G3753">
        <v>0</v>
      </c>
      <c r="H3753" s="45">
        <v>3899.58</v>
      </c>
      <c r="I3753" t="s">
        <v>14365</v>
      </c>
      <c r="J3753" t="s">
        <v>188</v>
      </c>
      <c r="K3753">
        <v>0</v>
      </c>
      <c r="L3753" s="83">
        <v>43132</v>
      </c>
      <c r="M3753">
        <v>0</v>
      </c>
      <c r="N3753">
        <v>912909108</v>
      </c>
      <c r="O3753">
        <v>2824770</v>
      </c>
    </row>
    <row r="3754" spans="1:15" x14ac:dyDescent="0.2">
      <c r="A3754" t="s">
        <v>14606</v>
      </c>
      <c r="B3754" t="s">
        <v>14606</v>
      </c>
      <c r="C3754">
        <v>75</v>
      </c>
      <c r="D3754">
        <v>0</v>
      </c>
      <c r="E3754">
        <v>0</v>
      </c>
      <c r="F3754">
        <v>0</v>
      </c>
      <c r="G3754">
        <v>0</v>
      </c>
      <c r="H3754" s="45">
        <v>-11662</v>
      </c>
      <c r="I3754" t="s">
        <v>210</v>
      </c>
      <c r="J3754" t="s">
        <v>200</v>
      </c>
      <c r="K3754">
        <v>0</v>
      </c>
      <c r="L3754" s="83">
        <v>43131</v>
      </c>
      <c r="M3754">
        <v>0</v>
      </c>
    </row>
    <row r="3755" spans="1:15" x14ac:dyDescent="0.2">
      <c r="A3755" t="s">
        <v>14607</v>
      </c>
      <c r="B3755" t="s">
        <v>1049</v>
      </c>
      <c r="C3755">
        <v>101.35</v>
      </c>
      <c r="D3755">
        <v>0</v>
      </c>
      <c r="E3755">
        <v>0</v>
      </c>
      <c r="F3755">
        <v>0</v>
      </c>
      <c r="G3755">
        <v>0</v>
      </c>
      <c r="H3755" s="45">
        <v>1153.0999999999999</v>
      </c>
      <c r="I3755" t="s">
        <v>14365</v>
      </c>
      <c r="J3755" t="s">
        <v>190</v>
      </c>
      <c r="K3755">
        <v>0</v>
      </c>
      <c r="L3755" s="83">
        <v>43131</v>
      </c>
      <c r="M3755">
        <v>0</v>
      </c>
      <c r="N3755">
        <v>854231107</v>
      </c>
      <c r="O3755">
        <v>2840174</v>
      </c>
    </row>
    <row r="3756" spans="1:15" x14ac:dyDescent="0.2">
      <c r="A3756" t="s">
        <v>14608</v>
      </c>
      <c r="B3756" t="s">
        <v>99</v>
      </c>
      <c r="C3756">
        <v>68.17</v>
      </c>
      <c r="D3756">
        <v>0</v>
      </c>
      <c r="E3756">
        <v>0</v>
      </c>
      <c r="F3756">
        <v>0</v>
      </c>
      <c r="G3756">
        <v>0</v>
      </c>
      <c r="H3756" s="45">
        <v>3991.14</v>
      </c>
      <c r="I3756" t="s">
        <v>14365</v>
      </c>
      <c r="J3756" t="s">
        <v>164</v>
      </c>
      <c r="K3756">
        <v>0</v>
      </c>
      <c r="L3756" s="83">
        <v>43131</v>
      </c>
      <c r="M3756">
        <v>0</v>
      </c>
      <c r="N3756">
        <v>727493108</v>
      </c>
      <c r="O3756">
        <v>2692030</v>
      </c>
    </row>
    <row r="3757" spans="1:15" x14ac:dyDescent="0.2">
      <c r="A3757" t="s">
        <v>14609</v>
      </c>
      <c r="B3757" t="s">
        <v>3999</v>
      </c>
      <c r="C3757">
        <v>103.74</v>
      </c>
      <c r="D3757">
        <v>0</v>
      </c>
      <c r="E3757">
        <v>0</v>
      </c>
      <c r="F3757">
        <v>0</v>
      </c>
      <c r="G3757">
        <v>0</v>
      </c>
      <c r="H3757" s="45">
        <v>7584.04</v>
      </c>
      <c r="I3757" t="s">
        <v>14365</v>
      </c>
      <c r="J3757" t="s">
        <v>200</v>
      </c>
      <c r="K3757">
        <v>0</v>
      </c>
      <c r="L3757" s="83">
        <v>43131</v>
      </c>
      <c r="M3757">
        <v>0</v>
      </c>
      <c r="N3757">
        <v>731068102</v>
      </c>
      <c r="O3757">
        <v>2692933</v>
      </c>
    </row>
    <row r="3758" spans="1:15" x14ac:dyDescent="0.2">
      <c r="A3758" t="s">
        <v>14610</v>
      </c>
      <c r="B3758" t="s">
        <v>312</v>
      </c>
      <c r="C3758">
        <v>27.35</v>
      </c>
      <c r="D3758">
        <v>0</v>
      </c>
      <c r="E3758">
        <v>0</v>
      </c>
      <c r="F3758">
        <v>0</v>
      </c>
      <c r="G3758">
        <v>0</v>
      </c>
      <c r="H3758" s="45">
        <v>-7138.23</v>
      </c>
      <c r="I3758" t="s">
        <v>14365</v>
      </c>
      <c r="J3758" t="s">
        <v>164</v>
      </c>
      <c r="K3758">
        <v>0</v>
      </c>
      <c r="L3758" s="83">
        <v>43131</v>
      </c>
      <c r="M3758">
        <v>0</v>
      </c>
      <c r="N3758" t="s">
        <v>313</v>
      </c>
      <c r="O3758">
        <v>2447285</v>
      </c>
    </row>
    <row r="3759" spans="1:15" x14ac:dyDescent="0.2">
      <c r="A3759" t="s">
        <v>14611</v>
      </c>
      <c r="B3759" t="s">
        <v>12420</v>
      </c>
      <c r="C3759">
        <v>17.399999999999999</v>
      </c>
      <c r="D3759">
        <v>0</v>
      </c>
      <c r="E3759">
        <v>0</v>
      </c>
      <c r="F3759">
        <v>0</v>
      </c>
      <c r="G3759">
        <v>0</v>
      </c>
      <c r="H3759" s="45">
        <v>-11421.63</v>
      </c>
      <c r="I3759" t="s">
        <v>14365</v>
      </c>
      <c r="J3759" t="s">
        <v>200</v>
      </c>
      <c r="K3759">
        <v>0</v>
      </c>
      <c r="L3759" s="83">
        <v>43131</v>
      </c>
      <c r="M3759">
        <v>0</v>
      </c>
      <c r="N3759">
        <v>607828100</v>
      </c>
      <c r="O3759">
        <v>2598354</v>
      </c>
    </row>
    <row r="3760" spans="1:15" x14ac:dyDescent="0.2">
      <c r="A3760" t="s">
        <v>14612</v>
      </c>
      <c r="B3760" t="s">
        <v>8777</v>
      </c>
      <c r="C3760">
        <v>22.15</v>
      </c>
      <c r="D3760">
        <v>0</v>
      </c>
      <c r="E3760">
        <v>0</v>
      </c>
      <c r="F3760">
        <v>0</v>
      </c>
      <c r="G3760">
        <v>0</v>
      </c>
      <c r="H3760" s="45">
        <v>3710.77</v>
      </c>
      <c r="I3760" t="s">
        <v>14365</v>
      </c>
      <c r="J3760" t="s">
        <v>186</v>
      </c>
      <c r="K3760">
        <v>0</v>
      </c>
      <c r="L3760" s="83">
        <v>43131</v>
      </c>
      <c r="M3760">
        <v>0</v>
      </c>
      <c r="N3760" t="s">
        <v>8806</v>
      </c>
      <c r="O3760">
        <v>2472759</v>
      </c>
    </row>
    <row r="3761" spans="1:15" x14ac:dyDescent="0.2">
      <c r="A3761" t="s">
        <v>14613</v>
      </c>
      <c r="B3761" t="s">
        <v>102</v>
      </c>
      <c r="C3761">
        <v>305.01</v>
      </c>
      <c r="D3761">
        <v>0</v>
      </c>
      <c r="E3761">
        <v>0</v>
      </c>
      <c r="F3761">
        <v>0</v>
      </c>
      <c r="G3761">
        <v>0</v>
      </c>
      <c r="H3761" s="45">
        <v>-5731.84</v>
      </c>
      <c r="I3761" t="s">
        <v>14365</v>
      </c>
      <c r="J3761" t="s">
        <v>186</v>
      </c>
      <c r="K3761">
        <v>0</v>
      </c>
      <c r="L3761" s="83">
        <v>43131</v>
      </c>
      <c r="M3761">
        <v>0</v>
      </c>
      <c r="N3761">
        <v>225310101</v>
      </c>
      <c r="O3761">
        <v>2232050</v>
      </c>
    </row>
    <row r="3762" spans="1:15" x14ac:dyDescent="0.2">
      <c r="A3762" t="s">
        <v>14614</v>
      </c>
      <c r="B3762" t="s">
        <v>4646</v>
      </c>
      <c r="C3762">
        <v>363.02</v>
      </c>
      <c r="D3762">
        <v>0</v>
      </c>
      <c r="E3762">
        <v>0</v>
      </c>
      <c r="F3762">
        <v>0</v>
      </c>
      <c r="G3762">
        <v>0</v>
      </c>
      <c r="H3762" s="45">
        <v>1929.21</v>
      </c>
      <c r="I3762" t="s">
        <v>14365</v>
      </c>
      <c r="J3762" t="s">
        <v>169</v>
      </c>
      <c r="K3762">
        <v>0</v>
      </c>
      <c r="L3762" s="83">
        <v>43131</v>
      </c>
      <c r="M3762">
        <v>0</v>
      </c>
      <c r="N3762">
        <v>16255101</v>
      </c>
      <c r="O3762">
        <v>2679204</v>
      </c>
    </row>
    <row r="3763" spans="1:15" x14ac:dyDescent="0.2">
      <c r="A3763" t="s">
        <v>14615</v>
      </c>
      <c r="B3763" t="s">
        <v>98</v>
      </c>
      <c r="C3763">
        <v>61.15</v>
      </c>
      <c r="D3763">
        <v>0</v>
      </c>
      <c r="E3763">
        <v>0</v>
      </c>
      <c r="F3763">
        <v>0</v>
      </c>
      <c r="G3763">
        <v>0</v>
      </c>
      <c r="H3763">
        <v>863.17</v>
      </c>
      <c r="I3763" t="s">
        <v>14365</v>
      </c>
      <c r="J3763" t="s">
        <v>164</v>
      </c>
      <c r="K3763">
        <v>0</v>
      </c>
      <c r="L3763" s="83">
        <v>43131</v>
      </c>
      <c r="M3763">
        <v>0</v>
      </c>
      <c r="N3763">
        <v>7973100</v>
      </c>
      <c r="O3763">
        <v>2049175</v>
      </c>
    </row>
    <row r="3764" spans="1:15" x14ac:dyDescent="0.2">
      <c r="A3764" t="s">
        <v>14616</v>
      </c>
      <c r="B3764" t="s">
        <v>4184</v>
      </c>
      <c r="C3764">
        <v>47.26</v>
      </c>
      <c r="D3764">
        <v>0</v>
      </c>
      <c r="E3764">
        <v>0</v>
      </c>
      <c r="F3764">
        <v>0</v>
      </c>
      <c r="G3764">
        <v>0</v>
      </c>
      <c r="H3764" s="45">
        <v>-4469.08</v>
      </c>
      <c r="I3764" t="s">
        <v>14349</v>
      </c>
      <c r="J3764" t="s">
        <v>200</v>
      </c>
      <c r="K3764">
        <v>0</v>
      </c>
      <c r="L3764" s="83">
        <v>43131</v>
      </c>
      <c r="M3764">
        <v>0</v>
      </c>
      <c r="N3764" t="s">
        <v>4192</v>
      </c>
      <c r="O3764">
        <v>2732635</v>
      </c>
    </row>
    <row r="3765" spans="1:15" x14ac:dyDescent="0.2">
      <c r="A3765" t="s">
        <v>14617</v>
      </c>
      <c r="B3765" t="s">
        <v>4348</v>
      </c>
      <c r="C3765">
        <v>150.71</v>
      </c>
      <c r="D3765">
        <v>0</v>
      </c>
      <c r="E3765">
        <v>0</v>
      </c>
      <c r="F3765">
        <v>0</v>
      </c>
      <c r="G3765">
        <v>0</v>
      </c>
      <c r="H3765" s="45">
        <v>-13056.14</v>
      </c>
      <c r="I3765" t="s">
        <v>14349</v>
      </c>
      <c r="J3765" t="s">
        <v>169</v>
      </c>
      <c r="K3765">
        <v>0</v>
      </c>
      <c r="L3765" s="83">
        <v>43131</v>
      </c>
      <c r="M3765">
        <v>0</v>
      </c>
      <c r="N3765" t="s">
        <v>4384</v>
      </c>
      <c r="O3765" t="s">
        <v>4385</v>
      </c>
    </row>
    <row r="3766" spans="1:15" x14ac:dyDescent="0.2">
      <c r="A3766" t="s">
        <v>14618</v>
      </c>
      <c r="B3766" t="s">
        <v>246</v>
      </c>
      <c r="C3766">
        <v>59.47</v>
      </c>
      <c r="D3766">
        <v>0</v>
      </c>
      <c r="E3766">
        <v>0</v>
      </c>
      <c r="F3766">
        <v>0</v>
      </c>
      <c r="G3766">
        <v>0</v>
      </c>
      <c r="H3766" s="45">
        <v>-12117.96</v>
      </c>
      <c r="I3766" t="s">
        <v>14349</v>
      </c>
      <c r="J3766" t="s">
        <v>200</v>
      </c>
      <c r="K3766">
        <v>0</v>
      </c>
      <c r="L3766" s="83">
        <v>43131</v>
      </c>
      <c r="M3766">
        <v>0</v>
      </c>
      <c r="N3766">
        <v>117043109</v>
      </c>
      <c r="O3766">
        <v>2149309</v>
      </c>
    </row>
    <row r="3767" spans="1:15" x14ac:dyDescent="0.2">
      <c r="A3767" t="s">
        <v>14619</v>
      </c>
      <c r="B3767" t="s">
        <v>105</v>
      </c>
      <c r="C3767">
        <v>60.09</v>
      </c>
      <c r="D3767">
        <v>0</v>
      </c>
      <c r="E3767">
        <v>0</v>
      </c>
      <c r="F3767">
        <v>0</v>
      </c>
      <c r="G3767">
        <v>0</v>
      </c>
      <c r="H3767" s="45">
        <v>3669.93</v>
      </c>
      <c r="I3767" t="s">
        <v>14349</v>
      </c>
      <c r="J3767" t="s">
        <v>822</v>
      </c>
      <c r="K3767">
        <v>0</v>
      </c>
      <c r="L3767" s="83">
        <v>43131</v>
      </c>
      <c r="M3767">
        <v>0</v>
      </c>
      <c r="N3767">
        <v>92113109</v>
      </c>
      <c r="O3767">
        <v>2101741</v>
      </c>
    </row>
    <row r="3768" spans="1:15" x14ac:dyDescent="0.2">
      <c r="A3768" t="s">
        <v>14620</v>
      </c>
      <c r="B3768" t="s">
        <v>9453</v>
      </c>
      <c r="C3768">
        <v>29.5</v>
      </c>
      <c r="D3768">
        <v>0</v>
      </c>
      <c r="E3768">
        <v>0</v>
      </c>
      <c r="F3768">
        <v>0</v>
      </c>
      <c r="G3768">
        <v>0</v>
      </c>
      <c r="H3768" s="45">
        <v>-18260.849999999999</v>
      </c>
      <c r="I3768" t="s">
        <v>14349</v>
      </c>
      <c r="J3768" t="s">
        <v>164</v>
      </c>
      <c r="K3768">
        <v>0</v>
      </c>
      <c r="L3768" s="83">
        <v>43131</v>
      </c>
      <c r="M3768">
        <v>0</v>
      </c>
      <c r="N3768">
        <v>114340102</v>
      </c>
      <c r="O3768">
        <v>2145460</v>
      </c>
    </row>
    <row r="3769" spans="1:15" x14ac:dyDescent="0.2">
      <c r="A3769" t="s">
        <v>14621</v>
      </c>
      <c r="B3769" t="s">
        <v>1321</v>
      </c>
      <c r="C3769">
        <v>27.39</v>
      </c>
      <c r="D3769">
        <v>0</v>
      </c>
      <c r="E3769">
        <v>0</v>
      </c>
      <c r="F3769">
        <v>0</v>
      </c>
      <c r="G3769">
        <v>0</v>
      </c>
      <c r="H3769" s="45">
        <v>-2633.08</v>
      </c>
      <c r="I3769" t="s">
        <v>14349</v>
      </c>
      <c r="J3769" t="s">
        <v>169</v>
      </c>
      <c r="K3769">
        <v>0</v>
      </c>
      <c r="L3769" s="83">
        <v>43131</v>
      </c>
      <c r="M3769">
        <v>0</v>
      </c>
      <c r="N3769">
        <v>101137107</v>
      </c>
      <c r="O3769">
        <v>2113434</v>
      </c>
    </row>
    <row r="3770" spans="1:15" x14ac:dyDescent="0.2">
      <c r="A3770" t="s">
        <v>14622</v>
      </c>
      <c r="B3770" t="s">
        <v>7781</v>
      </c>
      <c r="C3770">
        <v>90.8</v>
      </c>
      <c r="D3770">
        <v>0</v>
      </c>
      <c r="E3770">
        <v>0</v>
      </c>
      <c r="F3770">
        <v>0</v>
      </c>
      <c r="G3770">
        <v>0</v>
      </c>
      <c r="H3770" s="45">
        <v>3319.82</v>
      </c>
      <c r="I3770" t="s">
        <v>14365</v>
      </c>
      <c r="J3770" t="s">
        <v>186</v>
      </c>
      <c r="K3770">
        <v>0</v>
      </c>
      <c r="L3770" s="83">
        <v>43131</v>
      </c>
      <c r="M3770">
        <v>0</v>
      </c>
      <c r="N3770" t="s">
        <v>7809</v>
      </c>
      <c r="O3770">
        <v>2420316</v>
      </c>
    </row>
    <row r="3771" spans="1:15" x14ac:dyDescent="0.2">
      <c r="A3771" t="s">
        <v>14623</v>
      </c>
      <c r="B3771" t="s">
        <v>1339</v>
      </c>
      <c r="C3771">
        <v>58.73</v>
      </c>
      <c r="D3771">
        <v>0</v>
      </c>
      <c r="E3771">
        <v>0</v>
      </c>
      <c r="F3771">
        <v>0</v>
      </c>
      <c r="G3771">
        <v>0</v>
      </c>
      <c r="H3771" s="45">
        <v>5031.87</v>
      </c>
      <c r="I3771" t="s">
        <v>14349</v>
      </c>
      <c r="J3771" t="s">
        <v>188</v>
      </c>
      <c r="K3771">
        <v>0</v>
      </c>
      <c r="L3771" s="83">
        <v>43131</v>
      </c>
      <c r="M3771">
        <v>0</v>
      </c>
      <c r="N3771">
        <v>144285103</v>
      </c>
      <c r="O3771">
        <v>2177504</v>
      </c>
    </row>
    <row r="3772" spans="1:15" x14ac:dyDescent="0.2">
      <c r="A3772" t="s">
        <v>14624</v>
      </c>
      <c r="B3772" t="s">
        <v>14605</v>
      </c>
      <c r="C3772">
        <v>15.13</v>
      </c>
      <c r="D3772">
        <v>0</v>
      </c>
      <c r="E3772">
        <v>0</v>
      </c>
      <c r="F3772">
        <v>0</v>
      </c>
      <c r="G3772">
        <v>0</v>
      </c>
      <c r="H3772">
        <v>730.62</v>
      </c>
      <c r="I3772" t="s">
        <v>14349</v>
      </c>
      <c r="J3772" t="s">
        <v>164</v>
      </c>
      <c r="K3772">
        <v>0</v>
      </c>
      <c r="L3772" s="83">
        <v>43131</v>
      </c>
      <c r="M3772">
        <v>0</v>
      </c>
      <c r="N3772">
        <v>232806109</v>
      </c>
      <c r="O3772">
        <v>2244549</v>
      </c>
    </row>
    <row r="3773" spans="1:15" x14ac:dyDescent="0.2">
      <c r="A3773" t="s">
        <v>14625</v>
      </c>
      <c r="B3773" t="s">
        <v>1330</v>
      </c>
      <c r="C3773">
        <v>111.03</v>
      </c>
      <c r="D3773">
        <v>0</v>
      </c>
      <c r="E3773">
        <v>0</v>
      </c>
      <c r="F3773">
        <v>0</v>
      </c>
      <c r="G3773">
        <v>0</v>
      </c>
      <c r="H3773" s="45">
        <v>6607.75</v>
      </c>
      <c r="I3773" t="s">
        <v>14349</v>
      </c>
      <c r="J3773" t="s">
        <v>200</v>
      </c>
      <c r="K3773">
        <v>0</v>
      </c>
      <c r="L3773" s="83">
        <v>43131</v>
      </c>
      <c r="M3773">
        <v>0</v>
      </c>
      <c r="N3773">
        <v>243537107</v>
      </c>
      <c r="O3773">
        <v>2267278</v>
      </c>
    </row>
    <row r="3774" spans="1:15" x14ac:dyDescent="0.2">
      <c r="A3774" t="s">
        <v>14626</v>
      </c>
      <c r="B3774" t="s">
        <v>7404</v>
      </c>
      <c r="C3774">
        <v>36.18</v>
      </c>
      <c r="D3774">
        <v>0</v>
      </c>
      <c r="E3774">
        <v>0</v>
      </c>
      <c r="F3774">
        <v>0</v>
      </c>
      <c r="G3774">
        <v>0</v>
      </c>
      <c r="H3774" s="45">
        <v>3554.76</v>
      </c>
      <c r="I3774" t="s">
        <v>14349</v>
      </c>
      <c r="J3774" t="s">
        <v>164</v>
      </c>
      <c r="K3774">
        <v>0</v>
      </c>
      <c r="L3774" s="83">
        <v>43131</v>
      </c>
      <c r="M3774">
        <v>0</v>
      </c>
      <c r="N3774">
        <v>101388106</v>
      </c>
      <c r="O3774">
        <v>2389558</v>
      </c>
    </row>
    <row r="3775" spans="1:15" x14ac:dyDescent="0.2">
      <c r="A3775" t="s">
        <v>14627</v>
      </c>
      <c r="B3775" t="s">
        <v>9488</v>
      </c>
      <c r="C3775">
        <v>85.55</v>
      </c>
      <c r="D3775">
        <v>0</v>
      </c>
      <c r="E3775">
        <v>0</v>
      </c>
      <c r="F3775">
        <v>0</v>
      </c>
      <c r="G3775">
        <v>0</v>
      </c>
      <c r="H3775" s="45">
        <v>6396.39</v>
      </c>
      <c r="I3775" t="s">
        <v>14349</v>
      </c>
      <c r="J3775" t="s">
        <v>190</v>
      </c>
      <c r="K3775">
        <v>0</v>
      </c>
      <c r="L3775" s="83">
        <v>43131</v>
      </c>
      <c r="M3775">
        <v>0</v>
      </c>
      <c r="N3775">
        <v>297425100</v>
      </c>
      <c r="O3775">
        <v>2322047</v>
      </c>
    </row>
    <row r="3776" spans="1:15" x14ac:dyDescent="0.2">
      <c r="A3776" t="s">
        <v>14628</v>
      </c>
      <c r="B3776" t="s">
        <v>4325</v>
      </c>
      <c r="C3776">
        <v>141.87</v>
      </c>
      <c r="D3776">
        <v>0</v>
      </c>
      <c r="E3776">
        <v>0</v>
      </c>
      <c r="F3776">
        <v>0</v>
      </c>
      <c r="G3776">
        <v>0</v>
      </c>
      <c r="H3776" s="45">
        <v>6411.33</v>
      </c>
      <c r="I3776" t="s">
        <v>14349</v>
      </c>
      <c r="J3776" t="s">
        <v>169</v>
      </c>
      <c r="K3776">
        <v>0</v>
      </c>
      <c r="L3776" s="83">
        <v>43131</v>
      </c>
      <c r="M3776">
        <v>0</v>
      </c>
      <c r="N3776" s="84">
        <v>2.8176E+112</v>
      </c>
      <c r="O3776">
        <v>2567116</v>
      </c>
    </row>
    <row r="3777" spans="1:15" x14ac:dyDescent="0.2">
      <c r="A3777" t="s">
        <v>14629</v>
      </c>
      <c r="B3777" t="s">
        <v>7633</v>
      </c>
      <c r="C3777">
        <v>49.25</v>
      </c>
      <c r="D3777">
        <v>0</v>
      </c>
      <c r="E3777">
        <v>0</v>
      </c>
      <c r="F3777">
        <v>0</v>
      </c>
      <c r="G3777">
        <v>0</v>
      </c>
      <c r="H3777">
        <v>-390.33</v>
      </c>
      <c r="I3777" t="s">
        <v>14349</v>
      </c>
      <c r="J3777" t="s">
        <v>190</v>
      </c>
      <c r="K3777">
        <v>0</v>
      </c>
      <c r="L3777" s="83">
        <v>43131</v>
      </c>
      <c r="M3777">
        <v>0</v>
      </c>
      <c r="N3777" t="s">
        <v>7648</v>
      </c>
      <c r="O3777">
        <v>2330318</v>
      </c>
    </row>
    <row r="3778" spans="1:15" x14ac:dyDescent="0.2">
      <c r="A3778" t="s">
        <v>14630</v>
      </c>
      <c r="B3778" t="s">
        <v>5106</v>
      </c>
      <c r="C3778">
        <v>39.090000000000003</v>
      </c>
      <c r="D3778">
        <v>0</v>
      </c>
      <c r="E3778">
        <v>0</v>
      </c>
      <c r="F3778">
        <v>0</v>
      </c>
      <c r="G3778">
        <v>0</v>
      </c>
      <c r="H3778" s="45">
        <v>3973.81</v>
      </c>
      <c r="I3778" t="s">
        <v>14349</v>
      </c>
      <c r="J3778" t="s">
        <v>188</v>
      </c>
      <c r="K3778">
        <v>0</v>
      </c>
      <c r="L3778" s="83">
        <v>43131</v>
      </c>
      <c r="M3778">
        <v>0</v>
      </c>
      <c r="N3778">
        <v>420877201</v>
      </c>
      <c r="O3778" t="s">
        <v>5200</v>
      </c>
    </row>
    <row r="3779" spans="1:15" x14ac:dyDescent="0.2">
      <c r="A3779" t="s">
        <v>14631</v>
      </c>
      <c r="B3779" t="s">
        <v>88</v>
      </c>
      <c r="C3779">
        <v>242.91</v>
      </c>
      <c r="D3779">
        <v>0</v>
      </c>
      <c r="E3779">
        <v>0</v>
      </c>
      <c r="F3779">
        <v>0</v>
      </c>
      <c r="G3779">
        <v>0</v>
      </c>
      <c r="H3779" s="45">
        <v>2284.0300000000002</v>
      </c>
      <c r="I3779" t="s">
        <v>14349</v>
      </c>
      <c r="J3779" t="s">
        <v>169</v>
      </c>
      <c r="K3779">
        <v>0</v>
      </c>
      <c r="L3779" s="83">
        <v>43131</v>
      </c>
      <c r="M3779">
        <v>0</v>
      </c>
      <c r="N3779" t="s">
        <v>202</v>
      </c>
      <c r="O3779">
        <v>2459202</v>
      </c>
    </row>
    <row r="3780" spans="1:15" x14ac:dyDescent="0.2">
      <c r="A3780" t="s">
        <v>14632</v>
      </c>
      <c r="B3780" t="s">
        <v>133</v>
      </c>
      <c r="C3780">
        <v>323.23</v>
      </c>
      <c r="D3780">
        <v>0</v>
      </c>
      <c r="E3780">
        <v>0</v>
      </c>
      <c r="F3780">
        <v>0</v>
      </c>
      <c r="G3780">
        <v>0</v>
      </c>
      <c r="H3780" s="45">
        <v>8858.7099999999991</v>
      </c>
      <c r="I3780" t="s">
        <v>14365</v>
      </c>
      <c r="J3780" t="s">
        <v>169</v>
      </c>
      <c r="K3780">
        <v>0</v>
      </c>
      <c r="L3780" s="83">
        <v>43131</v>
      </c>
      <c r="M3780">
        <v>0</v>
      </c>
      <c r="N3780">
        <v>452327109</v>
      </c>
      <c r="O3780">
        <v>2613990</v>
      </c>
    </row>
    <row r="3781" spans="1:15" x14ac:dyDescent="0.2">
      <c r="A3781" t="s">
        <v>14633</v>
      </c>
      <c r="B3781" t="s">
        <v>12524</v>
      </c>
      <c r="C3781">
        <v>26.25</v>
      </c>
      <c r="D3781">
        <v>0</v>
      </c>
      <c r="E3781">
        <v>0</v>
      </c>
      <c r="F3781">
        <v>0</v>
      </c>
      <c r="G3781">
        <v>0</v>
      </c>
      <c r="H3781" s="45">
        <v>3883.36</v>
      </c>
      <c r="I3781" t="s">
        <v>14349</v>
      </c>
      <c r="J3781" t="s">
        <v>164</v>
      </c>
      <c r="K3781">
        <v>0</v>
      </c>
      <c r="L3781" s="83">
        <v>43131</v>
      </c>
      <c r="M3781">
        <v>0</v>
      </c>
      <c r="N3781">
        <v>488360207</v>
      </c>
      <c r="O3781">
        <v>2487612</v>
      </c>
    </row>
    <row r="3782" spans="1:15" x14ac:dyDescent="0.2">
      <c r="A3782" t="s">
        <v>14634</v>
      </c>
      <c r="B3782" t="s">
        <v>828</v>
      </c>
      <c r="C3782">
        <v>38.630000000000003</v>
      </c>
      <c r="D3782">
        <v>0</v>
      </c>
      <c r="E3782">
        <v>0</v>
      </c>
      <c r="F3782">
        <v>0</v>
      </c>
      <c r="G3782">
        <v>0</v>
      </c>
      <c r="H3782" s="45">
        <v>-2777.53</v>
      </c>
      <c r="I3782" t="s">
        <v>14349</v>
      </c>
      <c r="J3782" t="s">
        <v>190</v>
      </c>
      <c r="K3782">
        <v>0</v>
      </c>
      <c r="L3782" s="83">
        <v>43131</v>
      </c>
      <c r="M3782">
        <v>0</v>
      </c>
      <c r="N3782">
        <v>489170100</v>
      </c>
      <c r="O3782">
        <v>2488121</v>
      </c>
    </row>
    <row r="3783" spans="1:15" x14ac:dyDescent="0.2">
      <c r="A3783" t="s">
        <v>14635</v>
      </c>
      <c r="B3783" t="s">
        <v>1782</v>
      </c>
      <c r="C3783">
        <v>69.400000000000006</v>
      </c>
      <c r="D3783">
        <v>0</v>
      </c>
      <c r="E3783">
        <v>0</v>
      </c>
      <c r="F3783">
        <v>0</v>
      </c>
      <c r="G3783">
        <v>0</v>
      </c>
      <c r="H3783" s="45">
        <v>4865.24</v>
      </c>
      <c r="I3783" t="s">
        <v>14349</v>
      </c>
      <c r="J3783" t="s">
        <v>186</v>
      </c>
      <c r="K3783">
        <v>0</v>
      </c>
      <c r="L3783" s="83">
        <v>43131</v>
      </c>
      <c r="M3783">
        <v>0</v>
      </c>
      <c r="N3783" t="s">
        <v>1911</v>
      </c>
      <c r="O3783" t="s">
        <v>1912</v>
      </c>
    </row>
    <row r="3784" spans="1:15" x14ac:dyDescent="0.2">
      <c r="A3784" t="s">
        <v>14636</v>
      </c>
      <c r="B3784" t="s">
        <v>3930</v>
      </c>
      <c r="C3784">
        <v>17</v>
      </c>
      <c r="D3784">
        <v>0</v>
      </c>
      <c r="E3784">
        <v>0</v>
      </c>
      <c r="F3784">
        <v>0</v>
      </c>
      <c r="G3784">
        <v>0</v>
      </c>
      <c r="H3784" s="45">
        <v>-3959.18</v>
      </c>
      <c r="I3784" t="s">
        <v>14349</v>
      </c>
      <c r="J3784" t="s">
        <v>200</v>
      </c>
      <c r="K3784">
        <v>0</v>
      </c>
      <c r="L3784" s="83">
        <v>43131</v>
      </c>
      <c r="M3784">
        <v>0</v>
      </c>
      <c r="N3784">
        <v>577081102</v>
      </c>
      <c r="O3784">
        <v>2572303</v>
      </c>
    </row>
    <row r="3785" spans="1:15" x14ac:dyDescent="0.2">
      <c r="A3785" t="s">
        <v>14637</v>
      </c>
      <c r="B3785" t="s">
        <v>4961</v>
      </c>
      <c r="C3785">
        <v>123.89</v>
      </c>
      <c r="D3785">
        <v>0</v>
      </c>
      <c r="E3785">
        <v>0</v>
      </c>
      <c r="F3785">
        <v>0</v>
      </c>
      <c r="G3785">
        <v>0</v>
      </c>
      <c r="H3785" s="45">
        <v>-12067.1</v>
      </c>
      <c r="I3785" t="s">
        <v>14349</v>
      </c>
      <c r="J3785" t="s">
        <v>169</v>
      </c>
      <c r="K3785">
        <v>0</v>
      </c>
      <c r="L3785" s="83">
        <v>43131</v>
      </c>
      <c r="M3785">
        <v>0</v>
      </c>
      <c r="N3785" t="s">
        <v>5034</v>
      </c>
      <c r="O3785">
        <v>2378534</v>
      </c>
    </row>
    <row r="3786" spans="1:15" x14ac:dyDescent="0.2">
      <c r="A3786" t="s">
        <v>14638</v>
      </c>
      <c r="B3786" t="s">
        <v>1089</v>
      </c>
      <c r="C3786">
        <v>30.27</v>
      </c>
      <c r="D3786">
        <v>0</v>
      </c>
      <c r="E3786">
        <v>0</v>
      </c>
      <c r="F3786">
        <v>0</v>
      </c>
      <c r="G3786">
        <v>0</v>
      </c>
      <c r="H3786" s="45">
        <v>-14657.87</v>
      </c>
      <c r="I3786" t="s">
        <v>14349</v>
      </c>
      <c r="J3786" t="s">
        <v>200</v>
      </c>
      <c r="K3786">
        <v>0</v>
      </c>
      <c r="L3786" s="83">
        <v>43131</v>
      </c>
      <c r="M3786">
        <v>0</v>
      </c>
      <c r="N3786">
        <v>552676108</v>
      </c>
      <c r="O3786">
        <v>2561204</v>
      </c>
    </row>
    <row r="3787" spans="1:15" x14ac:dyDescent="0.2">
      <c r="A3787" t="s">
        <v>14639</v>
      </c>
      <c r="B3787" t="s">
        <v>1035</v>
      </c>
      <c r="C3787">
        <v>26.07</v>
      </c>
      <c r="D3787">
        <v>0</v>
      </c>
      <c r="E3787">
        <v>0</v>
      </c>
      <c r="F3787">
        <v>0</v>
      </c>
      <c r="G3787">
        <v>0</v>
      </c>
      <c r="H3787">
        <v>977.95</v>
      </c>
      <c r="I3787" t="s">
        <v>14349</v>
      </c>
      <c r="J3787" t="s">
        <v>200</v>
      </c>
      <c r="K3787">
        <v>0</v>
      </c>
      <c r="L3787" s="83">
        <v>43131</v>
      </c>
      <c r="M3787">
        <v>0</v>
      </c>
      <c r="N3787" t="s">
        <v>1249</v>
      </c>
      <c r="O3787">
        <v>2549385</v>
      </c>
    </row>
    <row r="3788" spans="1:15" x14ac:dyDescent="0.2">
      <c r="A3788" t="s">
        <v>14640</v>
      </c>
      <c r="B3788" t="s">
        <v>4945</v>
      </c>
      <c r="C3788">
        <v>18.850000000000001</v>
      </c>
      <c r="D3788">
        <v>0</v>
      </c>
      <c r="E3788">
        <v>0</v>
      </c>
      <c r="F3788">
        <v>0</v>
      </c>
      <c r="G3788">
        <v>0</v>
      </c>
      <c r="H3788" s="45">
        <v>-5581.78</v>
      </c>
      <c r="I3788" t="s">
        <v>14349</v>
      </c>
      <c r="J3788" t="s">
        <v>200</v>
      </c>
      <c r="K3788">
        <v>0</v>
      </c>
      <c r="L3788" s="83">
        <v>43131</v>
      </c>
      <c r="M3788">
        <v>0</v>
      </c>
      <c r="N3788">
        <v>553573106</v>
      </c>
      <c r="O3788" t="s">
        <v>5039</v>
      </c>
    </row>
    <row r="3789" spans="1:15" x14ac:dyDescent="0.2">
      <c r="A3789" t="s">
        <v>14641</v>
      </c>
      <c r="B3789" t="s">
        <v>243</v>
      </c>
      <c r="C3789">
        <v>42.8</v>
      </c>
      <c r="D3789">
        <v>0</v>
      </c>
      <c r="E3789">
        <v>0</v>
      </c>
      <c r="F3789">
        <v>0</v>
      </c>
      <c r="G3789">
        <v>0</v>
      </c>
      <c r="H3789" s="45">
        <v>4856.2299999999996</v>
      </c>
      <c r="I3789" t="s">
        <v>14349</v>
      </c>
      <c r="J3789" t="s">
        <v>200</v>
      </c>
      <c r="K3789">
        <v>0</v>
      </c>
      <c r="L3789" s="83">
        <v>43131</v>
      </c>
      <c r="M3789">
        <v>0</v>
      </c>
      <c r="N3789" t="s">
        <v>244</v>
      </c>
      <c r="O3789">
        <v>2601326</v>
      </c>
    </row>
    <row r="3790" spans="1:15" x14ac:dyDescent="0.2">
      <c r="A3790" t="s">
        <v>14642</v>
      </c>
      <c r="B3790" t="s">
        <v>436</v>
      </c>
      <c r="C3790">
        <v>66.44</v>
      </c>
      <c r="D3790">
        <v>0</v>
      </c>
      <c r="E3790">
        <v>0</v>
      </c>
      <c r="F3790">
        <v>0</v>
      </c>
      <c r="G3790">
        <v>0</v>
      </c>
      <c r="H3790" s="45">
        <v>37612.71</v>
      </c>
      <c r="I3790" t="s">
        <v>14349</v>
      </c>
      <c r="J3790" t="s">
        <v>164</v>
      </c>
      <c r="K3790">
        <v>0</v>
      </c>
      <c r="L3790" s="83">
        <v>43131</v>
      </c>
      <c r="M3790">
        <v>0</v>
      </c>
      <c r="N3790">
        <v>671044105</v>
      </c>
      <c r="O3790">
        <v>2111579</v>
      </c>
    </row>
    <row r="3791" spans="1:15" x14ac:dyDescent="0.2">
      <c r="A3791" t="s">
        <v>14643</v>
      </c>
      <c r="B3791" t="s">
        <v>1021</v>
      </c>
      <c r="C3791">
        <v>36.44</v>
      </c>
      <c r="D3791">
        <v>0</v>
      </c>
      <c r="E3791">
        <v>0</v>
      </c>
      <c r="F3791">
        <v>0</v>
      </c>
      <c r="G3791">
        <v>0</v>
      </c>
      <c r="H3791" s="45">
        <v>38953.11</v>
      </c>
      <c r="I3791" t="s">
        <v>14349</v>
      </c>
      <c r="J3791" t="s">
        <v>169</v>
      </c>
      <c r="K3791">
        <v>0</v>
      </c>
      <c r="L3791" s="83">
        <v>43131</v>
      </c>
      <c r="M3791">
        <v>0</v>
      </c>
      <c r="N3791" t="s">
        <v>1194</v>
      </c>
      <c r="O3791" t="s">
        <v>1436</v>
      </c>
    </row>
    <row r="3792" spans="1:15" x14ac:dyDescent="0.2">
      <c r="A3792" t="s">
        <v>14644</v>
      </c>
      <c r="B3792" t="s">
        <v>5097</v>
      </c>
      <c r="C3792">
        <v>95.99</v>
      </c>
      <c r="D3792">
        <v>0</v>
      </c>
      <c r="E3792">
        <v>0</v>
      </c>
      <c r="F3792">
        <v>0</v>
      </c>
      <c r="G3792">
        <v>0</v>
      </c>
      <c r="H3792" s="45">
        <v>1206.45</v>
      </c>
      <c r="I3792" t="s">
        <v>14349</v>
      </c>
      <c r="J3792" t="s">
        <v>235</v>
      </c>
      <c r="K3792">
        <v>0</v>
      </c>
      <c r="L3792" s="83">
        <v>43131</v>
      </c>
      <c r="M3792">
        <v>0</v>
      </c>
      <c r="N3792">
        <v>737446104</v>
      </c>
      <c r="O3792" t="s">
        <v>5235</v>
      </c>
    </row>
    <row r="3793" spans="1:15" x14ac:dyDescent="0.2">
      <c r="A3793" t="s">
        <v>14645</v>
      </c>
      <c r="B3793" t="s">
        <v>1016</v>
      </c>
      <c r="C3793">
        <v>71.075000000000003</v>
      </c>
      <c r="D3793">
        <v>0</v>
      </c>
      <c r="E3793">
        <v>0</v>
      </c>
      <c r="F3793">
        <v>0</v>
      </c>
      <c r="G3793">
        <v>0</v>
      </c>
      <c r="H3793" s="45">
        <v>-18576.27</v>
      </c>
      <c r="I3793" t="s">
        <v>14349</v>
      </c>
      <c r="J3793" t="s">
        <v>164</v>
      </c>
      <c r="K3793">
        <v>0</v>
      </c>
      <c r="L3793" s="83">
        <v>43131</v>
      </c>
      <c r="M3793">
        <v>0</v>
      </c>
      <c r="N3793">
        <v>739276103</v>
      </c>
      <c r="O3793">
        <v>2133045</v>
      </c>
    </row>
    <row r="3794" spans="1:15" x14ac:dyDescent="0.2">
      <c r="A3794" t="s">
        <v>14646</v>
      </c>
      <c r="B3794" t="s">
        <v>10792</v>
      </c>
      <c r="C3794">
        <v>36.9</v>
      </c>
      <c r="D3794">
        <v>0</v>
      </c>
      <c r="E3794">
        <v>0</v>
      </c>
      <c r="F3794">
        <v>0</v>
      </c>
      <c r="G3794">
        <v>0</v>
      </c>
      <c r="H3794" s="45">
        <v>-3747.07</v>
      </c>
      <c r="I3794" t="s">
        <v>14365</v>
      </c>
      <c r="J3794" t="s">
        <v>186</v>
      </c>
      <c r="K3794">
        <v>0</v>
      </c>
      <c r="L3794" s="83">
        <v>43131</v>
      </c>
      <c r="M3794">
        <v>0</v>
      </c>
      <c r="N3794" t="s">
        <v>10811</v>
      </c>
      <c r="O3794">
        <v>2767217</v>
      </c>
    </row>
    <row r="3795" spans="1:15" x14ac:dyDescent="0.2">
      <c r="A3795" t="s">
        <v>14647</v>
      </c>
      <c r="B3795" t="s">
        <v>12268</v>
      </c>
      <c r="C3795">
        <v>18.55</v>
      </c>
      <c r="D3795">
        <v>0</v>
      </c>
      <c r="E3795">
        <v>0</v>
      </c>
      <c r="F3795">
        <v>0</v>
      </c>
      <c r="G3795">
        <v>0</v>
      </c>
      <c r="H3795" s="45">
        <v>1963.73</v>
      </c>
      <c r="I3795" t="s">
        <v>14349</v>
      </c>
      <c r="J3795" t="s">
        <v>186</v>
      </c>
      <c r="K3795">
        <v>0</v>
      </c>
      <c r="L3795" s="83">
        <v>43131</v>
      </c>
      <c r="M3795">
        <v>0</v>
      </c>
      <c r="N3795">
        <v>750236101</v>
      </c>
      <c r="O3795">
        <v>2173911</v>
      </c>
    </row>
    <row r="3796" spans="1:15" x14ac:dyDescent="0.2">
      <c r="A3796" t="s">
        <v>14648</v>
      </c>
      <c r="B3796" t="s">
        <v>1318</v>
      </c>
      <c r="C3796">
        <v>130.36000000000001</v>
      </c>
      <c r="D3796">
        <v>0</v>
      </c>
      <c r="E3796">
        <v>0</v>
      </c>
      <c r="F3796">
        <v>0</v>
      </c>
      <c r="G3796">
        <v>0</v>
      </c>
      <c r="H3796" s="45">
        <v>-3692.22</v>
      </c>
      <c r="I3796" t="s">
        <v>14349</v>
      </c>
      <c r="J3796" t="s">
        <v>200</v>
      </c>
      <c r="K3796">
        <v>0</v>
      </c>
      <c r="L3796" s="83">
        <v>43131</v>
      </c>
      <c r="M3796">
        <v>0</v>
      </c>
      <c r="N3796">
        <v>751212101</v>
      </c>
      <c r="O3796" t="s">
        <v>1525</v>
      </c>
    </row>
    <row r="3797" spans="1:15" x14ac:dyDescent="0.2">
      <c r="A3797" t="s">
        <v>14649</v>
      </c>
      <c r="B3797" t="s">
        <v>9489</v>
      </c>
      <c r="C3797">
        <v>28.45</v>
      </c>
      <c r="D3797">
        <v>0</v>
      </c>
      <c r="E3797">
        <v>0</v>
      </c>
      <c r="F3797">
        <v>0</v>
      </c>
      <c r="G3797">
        <v>0</v>
      </c>
      <c r="H3797" s="45">
        <v>-16013.19</v>
      </c>
      <c r="I3797" t="s">
        <v>14349</v>
      </c>
      <c r="J3797" t="s">
        <v>164</v>
      </c>
      <c r="K3797">
        <v>0</v>
      </c>
      <c r="L3797" s="83">
        <v>43131</v>
      </c>
      <c r="M3797">
        <v>0</v>
      </c>
      <c r="N3797">
        <v>781270103</v>
      </c>
      <c r="O3797">
        <v>2518415</v>
      </c>
    </row>
    <row r="3798" spans="1:15" x14ac:dyDescent="0.2">
      <c r="A3798" t="s">
        <v>14650</v>
      </c>
      <c r="B3798" t="s">
        <v>2873</v>
      </c>
      <c r="C3798">
        <v>55.26</v>
      </c>
      <c r="D3798">
        <v>0</v>
      </c>
      <c r="E3798">
        <v>0</v>
      </c>
      <c r="F3798">
        <v>0</v>
      </c>
      <c r="G3798">
        <v>0</v>
      </c>
      <c r="H3798" s="45">
        <v>4680.21</v>
      </c>
      <c r="I3798" t="s">
        <v>14365</v>
      </c>
      <c r="J3798" t="s">
        <v>186</v>
      </c>
      <c r="K3798">
        <v>0</v>
      </c>
      <c r="L3798" s="83">
        <v>43131</v>
      </c>
      <c r="M3798">
        <v>0</v>
      </c>
      <c r="N3798">
        <v>860630102</v>
      </c>
      <c r="O3798">
        <v>2849234</v>
      </c>
    </row>
    <row r="3799" spans="1:15" x14ac:dyDescent="0.2">
      <c r="A3799" t="s">
        <v>14651</v>
      </c>
      <c r="B3799" t="s">
        <v>1337</v>
      </c>
      <c r="C3799">
        <v>59.8</v>
      </c>
      <c r="D3799">
        <v>0</v>
      </c>
      <c r="E3799">
        <v>0</v>
      </c>
      <c r="F3799">
        <v>0</v>
      </c>
      <c r="G3799">
        <v>0</v>
      </c>
      <c r="H3799" s="45">
        <v>-7397.19</v>
      </c>
      <c r="I3799" t="s">
        <v>14349</v>
      </c>
      <c r="J3799" t="s">
        <v>190</v>
      </c>
      <c r="K3799">
        <v>0</v>
      </c>
      <c r="L3799" s="83">
        <v>43131</v>
      </c>
      <c r="M3799">
        <v>0</v>
      </c>
      <c r="N3799">
        <v>830879102</v>
      </c>
      <c r="O3799">
        <v>2814210</v>
      </c>
    </row>
    <row r="3800" spans="1:15" x14ac:dyDescent="0.2">
      <c r="A3800" t="s">
        <v>14652</v>
      </c>
      <c r="B3800" t="s">
        <v>1063</v>
      </c>
      <c r="C3800">
        <v>52.31</v>
      </c>
      <c r="D3800">
        <v>0</v>
      </c>
      <c r="E3800">
        <v>0</v>
      </c>
      <c r="F3800">
        <v>0</v>
      </c>
      <c r="G3800">
        <v>0</v>
      </c>
      <c r="H3800">
        <v>835.89</v>
      </c>
      <c r="I3800" t="s">
        <v>14349</v>
      </c>
      <c r="J3800" t="s">
        <v>190</v>
      </c>
      <c r="K3800">
        <v>0</v>
      </c>
      <c r="L3800" s="83">
        <v>43131</v>
      </c>
      <c r="M3800">
        <v>0</v>
      </c>
      <c r="N3800" t="s">
        <v>177</v>
      </c>
      <c r="O3800" t="s">
        <v>4223</v>
      </c>
    </row>
    <row r="3801" spans="1:15" x14ac:dyDescent="0.2">
      <c r="A3801" t="s">
        <v>14653</v>
      </c>
      <c r="B3801" t="s">
        <v>263</v>
      </c>
      <c r="C3801">
        <v>20.5</v>
      </c>
      <c r="D3801">
        <v>0</v>
      </c>
      <c r="E3801">
        <v>0</v>
      </c>
      <c r="F3801">
        <v>0</v>
      </c>
      <c r="G3801">
        <v>0</v>
      </c>
      <c r="H3801" s="45">
        <v>23595.5</v>
      </c>
      <c r="I3801" t="s">
        <v>14349</v>
      </c>
      <c r="J3801" t="s">
        <v>190</v>
      </c>
      <c r="K3801">
        <v>0</v>
      </c>
      <c r="L3801" s="83">
        <v>43131</v>
      </c>
      <c r="M3801">
        <v>0</v>
      </c>
      <c r="N3801">
        <v>896818101</v>
      </c>
      <c r="O3801">
        <v>2893071</v>
      </c>
    </row>
    <row r="3802" spans="1:15" x14ac:dyDescent="0.2">
      <c r="A3802" t="s">
        <v>14654</v>
      </c>
      <c r="B3802" t="s">
        <v>1073</v>
      </c>
      <c r="C3802">
        <v>43.18</v>
      </c>
      <c r="D3802">
        <v>0</v>
      </c>
      <c r="E3802">
        <v>0</v>
      </c>
      <c r="F3802">
        <v>0</v>
      </c>
      <c r="G3802">
        <v>0</v>
      </c>
      <c r="H3802" s="45">
        <v>5962.23</v>
      </c>
      <c r="I3802" t="s">
        <v>14349</v>
      </c>
      <c r="J3802" t="s">
        <v>190</v>
      </c>
      <c r="K3802">
        <v>0</v>
      </c>
      <c r="L3802" s="83">
        <v>43131</v>
      </c>
      <c r="M3802">
        <v>0</v>
      </c>
      <c r="N3802">
        <v>903293405</v>
      </c>
      <c r="O3802">
        <v>2910602</v>
      </c>
    </row>
    <row r="3803" spans="1:15" x14ac:dyDescent="0.2">
      <c r="A3803" t="s">
        <v>14655</v>
      </c>
      <c r="B3803" t="s">
        <v>14604</v>
      </c>
      <c r="C3803">
        <v>28.45</v>
      </c>
      <c r="D3803">
        <v>0</v>
      </c>
      <c r="E3803">
        <v>0</v>
      </c>
      <c r="F3803">
        <v>0</v>
      </c>
      <c r="G3803">
        <v>0</v>
      </c>
      <c r="H3803" s="45">
        <v>-14414.34</v>
      </c>
      <c r="I3803" t="s">
        <v>14349</v>
      </c>
      <c r="J3803" t="s">
        <v>169</v>
      </c>
      <c r="K3803">
        <v>0</v>
      </c>
      <c r="L3803" s="83">
        <v>43131</v>
      </c>
      <c r="M3803">
        <v>0</v>
      </c>
      <c r="N3803" t="s">
        <v>14656</v>
      </c>
      <c r="O3803" t="s">
        <v>14657</v>
      </c>
    </row>
    <row r="3804" spans="1:15" x14ac:dyDescent="0.2">
      <c r="A3804" t="s">
        <v>14658</v>
      </c>
      <c r="B3804" t="s">
        <v>9414</v>
      </c>
      <c r="C3804">
        <v>18.07</v>
      </c>
      <c r="D3804">
        <v>0</v>
      </c>
      <c r="E3804">
        <v>0</v>
      </c>
      <c r="F3804">
        <v>0</v>
      </c>
      <c r="G3804">
        <v>0</v>
      </c>
      <c r="H3804" s="45">
        <v>-3111.14</v>
      </c>
      <c r="I3804" t="s">
        <v>14365</v>
      </c>
      <c r="J3804" t="s">
        <v>190</v>
      </c>
      <c r="K3804">
        <v>0</v>
      </c>
      <c r="L3804" s="83">
        <v>43131</v>
      </c>
      <c r="M3804">
        <v>0</v>
      </c>
      <c r="N3804">
        <v>929566107</v>
      </c>
      <c r="O3804">
        <v>2932048</v>
      </c>
    </row>
    <row r="3805" spans="1:15" x14ac:dyDescent="0.2">
      <c r="A3805" t="s">
        <v>14659</v>
      </c>
      <c r="B3805" t="s">
        <v>4516</v>
      </c>
      <c r="C3805">
        <v>42</v>
      </c>
      <c r="D3805">
        <v>0</v>
      </c>
      <c r="E3805">
        <v>0</v>
      </c>
      <c r="F3805">
        <v>0</v>
      </c>
      <c r="G3805">
        <v>0</v>
      </c>
      <c r="H3805" s="45">
        <v>-7955.89</v>
      </c>
      <c r="I3805" t="s">
        <v>14349</v>
      </c>
      <c r="J3805" t="s">
        <v>186</v>
      </c>
      <c r="K3805">
        <v>0</v>
      </c>
      <c r="L3805" s="83">
        <v>43131</v>
      </c>
      <c r="M3805">
        <v>0</v>
      </c>
      <c r="N3805" t="s">
        <v>177</v>
      </c>
      <c r="O3805" t="s">
        <v>7968</v>
      </c>
    </row>
    <row r="3806" spans="1:15" x14ac:dyDescent="0.2">
      <c r="A3806" t="s">
        <v>14660</v>
      </c>
      <c r="B3806" t="s">
        <v>9646</v>
      </c>
      <c r="C3806">
        <v>10.29</v>
      </c>
      <c r="D3806">
        <v>0</v>
      </c>
      <c r="E3806">
        <v>0</v>
      </c>
      <c r="F3806">
        <v>0</v>
      </c>
      <c r="G3806">
        <v>0</v>
      </c>
      <c r="H3806" s="45">
        <v>-43684.44</v>
      </c>
      <c r="I3806" t="s">
        <v>14349</v>
      </c>
      <c r="J3806" t="s">
        <v>190</v>
      </c>
      <c r="K3806">
        <v>0</v>
      </c>
      <c r="L3806" s="83">
        <v>43131</v>
      </c>
      <c r="M3806">
        <v>0</v>
      </c>
      <c r="N3806">
        <v>984249607</v>
      </c>
      <c r="O3806" t="s">
        <v>9687</v>
      </c>
    </row>
    <row r="3807" spans="1:15" x14ac:dyDescent="0.2">
      <c r="A3807" t="s">
        <v>14555</v>
      </c>
      <c r="B3807" t="s">
        <v>14555</v>
      </c>
      <c r="C3807">
        <v>59</v>
      </c>
      <c r="D3807">
        <v>0</v>
      </c>
      <c r="E3807">
        <v>0</v>
      </c>
      <c r="F3807">
        <v>0</v>
      </c>
      <c r="G3807">
        <v>0</v>
      </c>
      <c r="H3807" s="45">
        <v>24159.45</v>
      </c>
      <c r="I3807" t="s">
        <v>210</v>
      </c>
      <c r="J3807" t="s">
        <v>164</v>
      </c>
      <c r="K3807">
        <v>0</v>
      </c>
      <c r="L3807" s="83">
        <v>43130</v>
      </c>
      <c r="M3807">
        <v>0</v>
      </c>
    </row>
    <row r="3808" spans="1:15" x14ac:dyDescent="0.2">
      <c r="A3808" t="s">
        <v>14556</v>
      </c>
      <c r="B3808" t="s">
        <v>4509</v>
      </c>
      <c r="C3808">
        <v>54.44</v>
      </c>
      <c r="D3808">
        <v>0</v>
      </c>
      <c r="E3808">
        <v>0</v>
      </c>
      <c r="F3808">
        <v>0</v>
      </c>
      <c r="G3808">
        <v>0</v>
      </c>
      <c r="H3808">
        <v>-576.79999999999995</v>
      </c>
      <c r="I3808" t="s">
        <v>14365</v>
      </c>
      <c r="J3808" t="s">
        <v>164</v>
      </c>
      <c r="K3808">
        <v>0</v>
      </c>
      <c r="L3808" s="83">
        <v>43130</v>
      </c>
      <c r="M3808">
        <v>0</v>
      </c>
      <c r="N3808" t="s">
        <v>177</v>
      </c>
      <c r="O3808" t="s">
        <v>4621</v>
      </c>
    </row>
    <row r="3809" spans="1:15" x14ac:dyDescent="0.2">
      <c r="A3809" t="s">
        <v>14557</v>
      </c>
      <c r="B3809" t="s">
        <v>101</v>
      </c>
      <c r="C3809">
        <v>33.79</v>
      </c>
      <c r="D3809">
        <v>0</v>
      </c>
      <c r="E3809">
        <v>0</v>
      </c>
      <c r="F3809">
        <v>0</v>
      </c>
      <c r="G3809">
        <v>0</v>
      </c>
      <c r="H3809" s="45">
        <v>-5801.93</v>
      </c>
      <c r="I3809" t="s">
        <v>14365</v>
      </c>
      <c r="J3809" t="s">
        <v>164</v>
      </c>
      <c r="K3809">
        <v>0</v>
      </c>
      <c r="L3809" s="83">
        <v>43130</v>
      </c>
      <c r="M3809">
        <v>0</v>
      </c>
      <c r="N3809" t="s">
        <v>184</v>
      </c>
      <c r="O3809">
        <v>2608123</v>
      </c>
    </row>
    <row r="3810" spans="1:15" x14ac:dyDescent="0.2">
      <c r="A3810" t="s">
        <v>14558</v>
      </c>
      <c r="B3810" t="s">
        <v>526</v>
      </c>
      <c r="C3810">
        <v>29.1</v>
      </c>
      <c r="D3810">
        <v>0</v>
      </c>
      <c r="E3810">
        <v>0</v>
      </c>
      <c r="F3810">
        <v>0</v>
      </c>
      <c r="G3810">
        <v>0</v>
      </c>
      <c r="H3810">
        <v>862.21</v>
      </c>
      <c r="I3810" t="s">
        <v>14365</v>
      </c>
      <c r="J3810" t="s">
        <v>164</v>
      </c>
      <c r="K3810">
        <v>0</v>
      </c>
      <c r="L3810" s="83">
        <v>43130</v>
      </c>
      <c r="M3810">
        <v>0</v>
      </c>
      <c r="N3810">
        <v>801056102</v>
      </c>
      <c r="O3810" t="s">
        <v>527</v>
      </c>
    </row>
    <row r="3811" spans="1:15" x14ac:dyDescent="0.2">
      <c r="A3811" t="s">
        <v>14559</v>
      </c>
      <c r="B3811" t="s">
        <v>3990</v>
      </c>
      <c r="C3811">
        <v>39</v>
      </c>
      <c r="D3811">
        <v>0</v>
      </c>
      <c r="E3811">
        <v>0</v>
      </c>
      <c r="F3811">
        <v>0</v>
      </c>
      <c r="G3811">
        <v>0</v>
      </c>
      <c r="H3811">
        <v>-924.73</v>
      </c>
      <c r="I3811" t="s">
        <v>14365</v>
      </c>
      <c r="J3811" t="s">
        <v>190</v>
      </c>
      <c r="K3811">
        <v>0</v>
      </c>
      <c r="L3811" s="83">
        <v>43130</v>
      </c>
      <c r="M3811">
        <v>0</v>
      </c>
      <c r="N3811">
        <v>419879101</v>
      </c>
      <c r="O3811">
        <v>2408044</v>
      </c>
    </row>
    <row r="3812" spans="1:15" x14ac:dyDescent="0.2">
      <c r="A3812" t="s">
        <v>14560</v>
      </c>
      <c r="B3812" t="s">
        <v>8126</v>
      </c>
      <c r="C3812">
        <v>45.33</v>
      </c>
      <c r="D3812">
        <v>0</v>
      </c>
      <c r="E3812">
        <v>0</v>
      </c>
      <c r="F3812">
        <v>0</v>
      </c>
      <c r="G3812">
        <v>0</v>
      </c>
      <c r="H3812" s="45">
        <v>-4912.8100000000004</v>
      </c>
      <c r="I3812" t="s">
        <v>14365</v>
      </c>
      <c r="J3812" t="s">
        <v>200</v>
      </c>
      <c r="K3812">
        <v>0</v>
      </c>
      <c r="L3812" s="83">
        <v>43130</v>
      </c>
      <c r="M3812">
        <v>0</v>
      </c>
      <c r="N3812" t="s">
        <v>177</v>
      </c>
      <c r="O3812" t="s">
        <v>7589</v>
      </c>
    </row>
    <row r="3813" spans="1:15" x14ac:dyDescent="0.2">
      <c r="A3813" t="s">
        <v>14561</v>
      </c>
      <c r="B3813" t="s">
        <v>835</v>
      </c>
      <c r="C3813">
        <v>120.42</v>
      </c>
      <c r="D3813">
        <v>0</v>
      </c>
      <c r="E3813">
        <v>0</v>
      </c>
      <c r="F3813">
        <v>0</v>
      </c>
      <c r="G3813">
        <v>0</v>
      </c>
      <c r="H3813">
        <v>-442.04</v>
      </c>
      <c r="I3813" t="s">
        <v>14349</v>
      </c>
      <c r="J3813" t="s">
        <v>164</v>
      </c>
      <c r="K3813">
        <v>0</v>
      </c>
      <c r="L3813" s="83">
        <v>43130</v>
      </c>
      <c r="M3813">
        <v>0</v>
      </c>
      <c r="N3813">
        <v>53015103</v>
      </c>
      <c r="O3813">
        <v>2065308</v>
      </c>
    </row>
    <row r="3814" spans="1:15" x14ac:dyDescent="0.2">
      <c r="A3814" t="s">
        <v>14562</v>
      </c>
      <c r="B3814" t="s">
        <v>404</v>
      </c>
      <c r="C3814">
        <v>132.25</v>
      </c>
      <c r="D3814">
        <v>0</v>
      </c>
      <c r="E3814">
        <v>0</v>
      </c>
      <c r="F3814">
        <v>0</v>
      </c>
      <c r="G3814">
        <v>0</v>
      </c>
      <c r="H3814" s="45">
        <v>7379.37</v>
      </c>
      <c r="I3814" t="s">
        <v>14349</v>
      </c>
      <c r="J3814" t="s">
        <v>190</v>
      </c>
      <c r="K3814">
        <v>0</v>
      </c>
      <c r="L3814" s="83">
        <v>43130</v>
      </c>
      <c r="M3814">
        <v>0</v>
      </c>
      <c r="N3814" t="s">
        <v>405</v>
      </c>
      <c r="O3814" t="s">
        <v>406</v>
      </c>
    </row>
    <row r="3815" spans="1:15" x14ac:dyDescent="0.2">
      <c r="A3815" t="s">
        <v>14563</v>
      </c>
      <c r="B3815" t="s">
        <v>840</v>
      </c>
      <c r="C3815">
        <v>46.4</v>
      </c>
      <c r="D3815">
        <v>0</v>
      </c>
      <c r="E3815">
        <v>0</v>
      </c>
      <c r="F3815">
        <v>0</v>
      </c>
      <c r="G3815">
        <v>0</v>
      </c>
      <c r="H3815" s="45">
        <v>4294.2299999999996</v>
      </c>
      <c r="I3815" t="s">
        <v>14349</v>
      </c>
      <c r="J3815" t="s">
        <v>190</v>
      </c>
      <c r="K3815">
        <v>0</v>
      </c>
      <c r="L3815" s="83">
        <v>43130</v>
      </c>
      <c r="M3815">
        <v>0</v>
      </c>
      <c r="N3815" t="s">
        <v>916</v>
      </c>
      <c r="O3815" t="s">
        <v>4562</v>
      </c>
    </row>
    <row r="3816" spans="1:15" x14ac:dyDescent="0.2">
      <c r="A3816" t="s">
        <v>14564</v>
      </c>
      <c r="B3816" t="s">
        <v>14554</v>
      </c>
      <c r="C3816">
        <v>26.65</v>
      </c>
      <c r="D3816">
        <v>0</v>
      </c>
      <c r="E3816">
        <v>0</v>
      </c>
      <c r="F3816">
        <v>0</v>
      </c>
      <c r="G3816">
        <v>0</v>
      </c>
      <c r="H3816" s="45">
        <v>15482.67</v>
      </c>
      <c r="I3816" t="s">
        <v>14349</v>
      </c>
      <c r="J3816" t="s">
        <v>200</v>
      </c>
      <c r="K3816">
        <v>0</v>
      </c>
      <c r="L3816" s="83">
        <v>43130</v>
      </c>
      <c r="M3816">
        <v>0</v>
      </c>
      <c r="N3816">
        <v>99406100</v>
      </c>
      <c r="O3816" t="s">
        <v>14565</v>
      </c>
    </row>
    <row r="3817" spans="1:15" x14ac:dyDescent="0.2">
      <c r="A3817" t="s">
        <v>14566</v>
      </c>
      <c r="B3817" t="s">
        <v>861</v>
      </c>
      <c r="C3817">
        <v>150.44999999999999</v>
      </c>
      <c r="D3817">
        <v>0</v>
      </c>
      <c r="E3817">
        <v>0</v>
      </c>
      <c r="F3817">
        <v>0</v>
      </c>
      <c r="G3817">
        <v>0</v>
      </c>
      <c r="H3817" s="45">
        <v>21523.03</v>
      </c>
      <c r="I3817" t="s">
        <v>14349</v>
      </c>
      <c r="J3817" t="s">
        <v>164</v>
      </c>
      <c r="K3817">
        <v>0</v>
      </c>
      <c r="L3817" s="83">
        <v>43130</v>
      </c>
      <c r="M3817">
        <v>0</v>
      </c>
      <c r="N3817">
        <v>127190304</v>
      </c>
      <c r="O3817">
        <v>2159267</v>
      </c>
    </row>
    <row r="3818" spans="1:15" x14ac:dyDescent="0.2">
      <c r="A3818" t="s">
        <v>14567</v>
      </c>
      <c r="B3818" t="s">
        <v>3928</v>
      </c>
      <c r="C3818">
        <v>111.27</v>
      </c>
      <c r="D3818">
        <v>0</v>
      </c>
      <c r="E3818">
        <v>0</v>
      </c>
      <c r="F3818">
        <v>0</v>
      </c>
      <c r="G3818">
        <v>0</v>
      </c>
      <c r="H3818" s="45">
        <v>-1133.1199999999999</v>
      </c>
      <c r="I3818" t="s">
        <v>14349</v>
      </c>
      <c r="J3818" t="s">
        <v>182</v>
      </c>
      <c r="K3818">
        <v>0</v>
      </c>
      <c r="L3818" s="83">
        <v>43130</v>
      </c>
      <c r="M3818">
        <v>0</v>
      </c>
      <c r="N3818" t="s">
        <v>177</v>
      </c>
      <c r="O3818">
        <v>2182531</v>
      </c>
    </row>
    <row r="3819" spans="1:15" x14ac:dyDescent="0.2">
      <c r="A3819" t="s">
        <v>14568</v>
      </c>
      <c r="B3819" t="s">
        <v>425</v>
      </c>
      <c r="C3819">
        <v>146.78</v>
      </c>
      <c r="D3819">
        <v>0</v>
      </c>
      <c r="E3819">
        <v>0</v>
      </c>
      <c r="F3819">
        <v>0</v>
      </c>
      <c r="G3819">
        <v>0</v>
      </c>
      <c r="H3819" s="45">
        <v>16822.09</v>
      </c>
      <c r="I3819" t="s">
        <v>14349</v>
      </c>
      <c r="J3819" t="s">
        <v>164</v>
      </c>
      <c r="K3819">
        <v>0</v>
      </c>
      <c r="L3819" s="83">
        <v>43130</v>
      </c>
      <c r="M3819">
        <v>0</v>
      </c>
      <c r="N3819" t="s">
        <v>177</v>
      </c>
      <c r="O3819" t="s">
        <v>426</v>
      </c>
    </row>
    <row r="3820" spans="1:15" x14ac:dyDescent="0.2">
      <c r="A3820" t="s">
        <v>14569</v>
      </c>
      <c r="B3820" t="s">
        <v>354</v>
      </c>
      <c r="C3820">
        <v>33.520000000000003</v>
      </c>
      <c r="D3820">
        <v>0</v>
      </c>
      <c r="E3820">
        <v>0</v>
      </c>
      <c r="F3820">
        <v>0</v>
      </c>
      <c r="G3820">
        <v>0</v>
      </c>
      <c r="H3820" s="45">
        <v>15636.02</v>
      </c>
      <c r="I3820" t="s">
        <v>14349</v>
      </c>
      <c r="J3820" t="s">
        <v>164</v>
      </c>
      <c r="K3820">
        <v>0</v>
      </c>
      <c r="L3820" s="83">
        <v>43130</v>
      </c>
      <c r="M3820">
        <v>0</v>
      </c>
      <c r="N3820">
        <v>278642103</v>
      </c>
      <c r="O3820">
        <v>2293819</v>
      </c>
    </row>
    <row r="3821" spans="1:15" x14ac:dyDescent="0.2">
      <c r="A3821" t="s">
        <v>14570</v>
      </c>
      <c r="B3821" t="s">
        <v>413</v>
      </c>
      <c r="C3821">
        <v>34.119999999999997</v>
      </c>
      <c r="D3821">
        <v>0</v>
      </c>
      <c r="E3821">
        <v>0</v>
      </c>
      <c r="F3821">
        <v>0</v>
      </c>
      <c r="G3821">
        <v>0</v>
      </c>
      <c r="H3821" s="45">
        <v>2745.91</v>
      </c>
      <c r="I3821" t="s">
        <v>14349</v>
      </c>
      <c r="J3821" t="s">
        <v>164</v>
      </c>
      <c r="K3821">
        <v>0</v>
      </c>
      <c r="L3821" s="83">
        <v>43130</v>
      </c>
      <c r="M3821">
        <v>0</v>
      </c>
      <c r="N3821">
        <v>286082102</v>
      </c>
      <c r="O3821">
        <v>2310202</v>
      </c>
    </row>
    <row r="3822" spans="1:15" x14ac:dyDescent="0.2">
      <c r="A3822" t="s">
        <v>14571</v>
      </c>
      <c r="B3822" t="s">
        <v>1019</v>
      </c>
      <c r="C3822">
        <v>17</v>
      </c>
      <c r="D3822">
        <v>0</v>
      </c>
      <c r="E3822">
        <v>0</v>
      </c>
      <c r="F3822">
        <v>0</v>
      </c>
      <c r="G3822">
        <v>0</v>
      </c>
      <c r="H3822" s="45">
        <v>15680.59</v>
      </c>
      <c r="I3822" t="s">
        <v>14349</v>
      </c>
      <c r="J3822" t="s">
        <v>164</v>
      </c>
      <c r="K3822">
        <v>0</v>
      </c>
      <c r="L3822" s="83">
        <v>43130</v>
      </c>
      <c r="M3822">
        <v>0</v>
      </c>
      <c r="N3822" t="s">
        <v>1254</v>
      </c>
      <c r="O3822">
        <v>2438126</v>
      </c>
    </row>
    <row r="3823" spans="1:15" x14ac:dyDescent="0.2">
      <c r="A3823" t="s">
        <v>14572</v>
      </c>
      <c r="B3823" t="s">
        <v>14551</v>
      </c>
      <c r="C3823">
        <v>22.25</v>
      </c>
      <c r="D3823">
        <v>0</v>
      </c>
      <c r="E3823">
        <v>0</v>
      </c>
      <c r="F3823">
        <v>0</v>
      </c>
      <c r="G3823">
        <v>0</v>
      </c>
      <c r="H3823" s="45">
        <v>24680.07</v>
      </c>
      <c r="I3823" t="s">
        <v>14349</v>
      </c>
      <c r="J3823" t="s">
        <v>164</v>
      </c>
      <c r="K3823">
        <v>0</v>
      </c>
      <c r="L3823" s="83">
        <v>43130</v>
      </c>
      <c r="M3823">
        <v>0</v>
      </c>
      <c r="N3823">
        <v>285229100</v>
      </c>
      <c r="O3823">
        <v>2310440</v>
      </c>
    </row>
    <row r="3824" spans="1:15" x14ac:dyDescent="0.2">
      <c r="A3824" t="s">
        <v>14573</v>
      </c>
      <c r="B3824" t="s">
        <v>5720</v>
      </c>
      <c r="C3824">
        <v>99.35</v>
      </c>
      <c r="D3824">
        <v>0</v>
      </c>
      <c r="E3824">
        <v>0</v>
      </c>
      <c r="F3824">
        <v>0</v>
      </c>
      <c r="G3824">
        <v>0</v>
      </c>
      <c r="H3824" s="45">
        <v>2738.37</v>
      </c>
      <c r="I3824" t="s">
        <v>14349</v>
      </c>
      <c r="J3824" t="s">
        <v>188</v>
      </c>
      <c r="K3824">
        <v>0</v>
      </c>
      <c r="L3824" s="83">
        <v>43130</v>
      </c>
      <c r="M3824">
        <v>0</v>
      </c>
      <c r="N3824" t="s">
        <v>5722</v>
      </c>
      <c r="O3824">
        <v>2191399</v>
      </c>
    </row>
    <row r="3825" spans="1:15" x14ac:dyDescent="0.2">
      <c r="A3825" t="s">
        <v>14574</v>
      </c>
      <c r="B3825" t="s">
        <v>12825</v>
      </c>
      <c r="C3825">
        <v>24</v>
      </c>
      <c r="D3825">
        <v>0</v>
      </c>
      <c r="E3825">
        <v>0</v>
      </c>
      <c r="F3825">
        <v>0</v>
      </c>
      <c r="G3825">
        <v>0</v>
      </c>
      <c r="H3825" s="45">
        <v>24078.66</v>
      </c>
      <c r="I3825" t="s">
        <v>14349</v>
      </c>
      <c r="J3825" t="s">
        <v>8017</v>
      </c>
      <c r="K3825">
        <v>0</v>
      </c>
      <c r="L3825" s="83">
        <v>43130</v>
      </c>
      <c r="M3825">
        <v>0</v>
      </c>
      <c r="N3825">
        <v>346232101</v>
      </c>
      <c r="O3825" t="s">
        <v>14575</v>
      </c>
    </row>
    <row r="3826" spans="1:15" x14ac:dyDescent="0.2">
      <c r="A3826" t="s">
        <v>14576</v>
      </c>
      <c r="B3826" t="s">
        <v>6181</v>
      </c>
      <c r="C3826">
        <v>72.5</v>
      </c>
      <c r="D3826">
        <v>0</v>
      </c>
      <c r="E3826">
        <v>0</v>
      </c>
      <c r="F3826">
        <v>0</v>
      </c>
      <c r="G3826">
        <v>0</v>
      </c>
      <c r="H3826">
        <v>653.41999999999996</v>
      </c>
      <c r="I3826" t="s">
        <v>14365</v>
      </c>
      <c r="J3826" t="s">
        <v>186</v>
      </c>
      <c r="K3826">
        <v>0</v>
      </c>
      <c r="L3826" s="83">
        <v>43130</v>
      </c>
      <c r="M3826">
        <v>0</v>
      </c>
      <c r="N3826" t="s">
        <v>6225</v>
      </c>
      <c r="O3826" t="s">
        <v>6226</v>
      </c>
    </row>
    <row r="3827" spans="1:15" x14ac:dyDescent="0.2">
      <c r="A3827" t="s">
        <v>14577</v>
      </c>
      <c r="B3827" t="s">
        <v>92</v>
      </c>
      <c r="C3827">
        <v>34.39</v>
      </c>
      <c r="D3827">
        <v>0</v>
      </c>
      <c r="E3827">
        <v>0</v>
      </c>
      <c r="F3827">
        <v>0</v>
      </c>
      <c r="G3827">
        <v>0</v>
      </c>
      <c r="H3827" s="45">
        <v>2737.78</v>
      </c>
      <c r="I3827" t="s">
        <v>14365</v>
      </c>
      <c r="J3827" t="s">
        <v>164</v>
      </c>
      <c r="K3827">
        <v>0</v>
      </c>
      <c r="L3827" s="83">
        <v>43130</v>
      </c>
      <c r="M3827">
        <v>0</v>
      </c>
      <c r="N3827">
        <v>458118106</v>
      </c>
      <c r="O3827">
        <v>2462437</v>
      </c>
    </row>
    <row r="3828" spans="1:15" x14ac:dyDescent="0.2">
      <c r="A3828" t="s">
        <v>14578</v>
      </c>
      <c r="B3828" t="s">
        <v>1825</v>
      </c>
      <c r="C3828">
        <v>97.42</v>
      </c>
      <c r="D3828">
        <v>0</v>
      </c>
      <c r="E3828">
        <v>0</v>
      </c>
      <c r="F3828">
        <v>0</v>
      </c>
      <c r="G3828">
        <v>0</v>
      </c>
      <c r="H3828" s="45">
        <v>3150.07</v>
      </c>
      <c r="I3828" t="s">
        <v>14349</v>
      </c>
      <c r="J3828" t="s">
        <v>190</v>
      </c>
      <c r="K3828">
        <v>0</v>
      </c>
      <c r="L3828" s="83">
        <v>43130</v>
      </c>
      <c r="M3828">
        <v>0</v>
      </c>
      <c r="N3828" t="s">
        <v>177</v>
      </c>
      <c r="O3828" t="s">
        <v>1906</v>
      </c>
    </row>
    <row r="3829" spans="1:15" x14ac:dyDescent="0.2">
      <c r="A3829" t="s">
        <v>14579</v>
      </c>
      <c r="B3829" t="s">
        <v>237</v>
      </c>
      <c r="C3829">
        <v>36.65</v>
      </c>
      <c r="D3829">
        <v>0</v>
      </c>
      <c r="E3829">
        <v>0</v>
      </c>
      <c r="F3829">
        <v>0</v>
      </c>
      <c r="G3829">
        <v>0</v>
      </c>
      <c r="H3829">
        <v>-168.9</v>
      </c>
      <c r="I3829" t="s">
        <v>14349</v>
      </c>
      <c r="J3829" t="s">
        <v>190</v>
      </c>
      <c r="K3829">
        <v>0</v>
      </c>
      <c r="L3829" s="83">
        <v>43130</v>
      </c>
      <c r="M3829">
        <v>0</v>
      </c>
      <c r="N3829" t="s">
        <v>177</v>
      </c>
      <c r="O3829" t="s">
        <v>8639</v>
      </c>
    </row>
    <row r="3830" spans="1:15" x14ac:dyDescent="0.2">
      <c r="A3830" t="s">
        <v>14580</v>
      </c>
      <c r="B3830" t="s">
        <v>368</v>
      </c>
      <c r="C3830">
        <v>83.15</v>
      </c>
      <c r="D3830">
        <v>0</v>
      </c>
      <c r="E3830">
        <v>0</v>
      </c>
      <c r="F3830">
        <v>0</v>
      </c>
      <c r="G3830">
        <v>0</v>
      </c>
      <c r="H3830" s="45">
        <v>1249.95</v>
      </c>
      <c r="I3830" t="s">
        <v>14349</v>
      </c>
      <c r="J3830" t="s">
        <v>190</v>
      </c>
      <c r="K3830">
        <v>0</v>
      </c>
      <c r="L3830" s="83">
        <v>43130</v>
      </c>
      <c r="M3830">
        <v>0</v>
      </c>
      <c r="N3830">
        <v>497266106</v>
      </c>
      <c r="O3830">
        <v>2493534</v>
      </c>
    </row>
    <row r="3831" spans="1:15" x14ac:dyDescent="0.2">
      <c r="A3831" t="s">
        <v>14581</v>
      </c>
      <c r="B3831" t="s">
        <v>9490</v>
      </c>
      <c r="C3831">
        <v>25.87</v>
      </c>
      <c r="D3831">
        <v>0</v>
      </c>
      <c r="E3831">
        <v>0</v>
      </c>
      <c r="F3831">
        <v>0</v>
      </c>
      <c r="G3831">
        <v>0</v>
      </c>
      <c r="H3831" s="45">
        <v>-5382.07</v>
      </c>
      <c r="I3831" t="s">
        <v>14349</v>
      </c>
      <c r="J3831" t="s">
        <v>164</v>
      </c>
      <c r="K3831">
        <v>0</v>
      </c>
      <c r="L3831" s="83">
        <v>43130</v>
      </c>
      <c r="M3831">
        <v>0</v>
      </c>
      <c r="N3831">
        <v>501242101</v>
      </c>
      <c r="O3831">
        <v>2498001</v>
      </c>
    </row>
    <row r="3832" spans="1:15" x14ac:dyDescent="0.2">
      <c r="A3832" t="s">
        <v>14582</v>
      </c>
      <c r="B3832" t="s">
        <v>1055</v>
      </c>
      <c r="C3832">
        <v>221.24</v>
      </c>
      <c r="D3832">
        <v>0</v>
      </c>
      <c r="E3832">
        <v>0</v>
      </c>
      <c r="F3832">
        <v>0</v>
      </c>
      <c r="G3832">
        <v>0</v>
      </c>
      <c r="H3832" s="45">
        <v>16714.310000000001</v>
      </c>
      <c r="I3832" t="s">
        <v>14349</v>
      </c>
      <c r="J3832" t="s">
        <v>164</v>
      </c>
      <c r="K3832">
        <v>0</v>
      </c>
      <c r="L3832" s="83">
        <v>43130</v>
      </c>
      <c r="M3832">
        <v>0</v>
      </c>
      <c r="N3832">
        <v>537008104</v>
      </c>
      <c r="O3832">
        <v>2531832</v>
      </c>
    </row>
    <row r="3833" spans="1:15" x14ac:dyDescent="0.2">
      <c r="A3833" t="s">
        <v>14583</v>
      </c>
      <c r="B3833" t="s">
        <v>14552</v>
      </c>
      <c r="C3833">
        <v>69.75</v>
      </c>
      <c r="D3833">
        <v>0</v>
      </c>
      <c r="E3833">
        <v>0</v>
      </c>
      <c r="F3833">
        <v>0</v>
      </c>
      <c r="G3833">
        <v>0</v>
      </c>
      <c r="H3833" s="45">
        <v>-2815.69</v>
      </c>
      <c r="I3833" t="s">
        <v>14349</v>
      </c>
      <c r="J3833" t="s">
        <v>188</v>
      </c>
      <c r="K3833">
        <v>0</v>
      </c>
      <c r="L3833" s="83">
        <v>43130</v>
      </c>
      <c r="M3833">
        <v>0</v>
      </c>
      <c r="N3833" t="s">
        <v>14584</v>
      </c>
      <c r="O3833">
        <v>2578378</v>
      </c>
    </row>
    <row r="3834" spans="1:15" x14ac:dyDescent="0.2">
      <c r="A3834" t="s">
        <v>14585</v>
      </c>
      <c r="B3834" t="s">
        <v>395</v>
      </c>
      <c r="C3834">
        <v>103.55</v>
      </c>
      <c r="D3834">
        <v>0</v>
      </c>
      <c r="E3834">
        <v>0</v>
      </c>
      <c r="F3834">
        <v>0</v>
      </c>
      <c r="G3834">
        <v>0</v>
      </c>
      <c r="H3834" s="45">
        <v>11729.4</v>
      </c>
      <c r="I3834" t="s">
        <v>14349</v>
      </c>
      <c r="J3834" t="s">
        <v>164</v>
      </c>
      <c r="K3834">
        <v>0</v>
      </c>
      <c r="L3834" s="83">
        <v>43130</v>
      </c>
      <c r="M3834">
        <v>0</v>
      </c>
      <c r="N3834" t="s">
        <v>396</v>
      </c>
      <c r="O3834">
        <v>2404871</v>
      </c>
    </row>
    <row r="3835" spans="1:15" x14ac:dyDescent="0.2">
      <c r="A3835" t="s">
        <v>14586</v>
      </c>
      <c r="B3835" t="s">
        <v>228</v>
      </c>
      <c r="C3835">
        <v>88</v>
      </c>
      <c r="D3835">
        <v>0</v>
      </c>
      <c r="E3835">
        <v>0</v>
      </c>
      <c r="F3835">
        <v>0</v>
      </c>
      <c r="G3835">
        <v>0</v>
      </c>
      <c r="H3835" s="45">
        <v>2196.6799999999998</v>
      </c>
      <c r="I3835" t="s">
        <v>14349</v>
      </c>
      <c r="J3835" t="s">
        <v>164</v>
      </c>
      <c r="K3835">
        <v>0</v>
      </c>
      <c r="L3835" s="83">
        <v>43130</v>
      </c>
      <c r="M3835">
        <v>0</v>
      </c>
      <c r="N3835">
        <v>594918104</v>
      </c>
      <c r="O3835">
        <v>2588173</v>
      </c>
    </row>
    <row r="3836" spans="1:15" x14ac:dyDescent="0.2">
      <c r="A3836" t="s">
        <v>14587</v>
      </c>
      <c r="B3836" t="s">
        <v>855</v>
      </c>
      <c r="C3836">
        <v>79.42</v>
      </c>
      <c r="D3836">
        <v>0</v>
      </c>
      <c r="E3836">
        <v>0</v>
      </c>
      <c r="F3836">
        <v>0</v>
      </c>
      <c r="G3836">
        <v>0</v>
      </c>
      <c r="H3836" s="45">
        <v>12357.08</v>
      </c>
      <c r="I3836" t="s">
        <v>14349</v>
      </c>
      <c r="J3836" t="s">
        <v>200</v>
      </c>
      <c r="K3836">
        <v>0</v>
      </c>
      <c r="L3836" s="83">
        <v>43130</v>
      </c>
      <c r="M3836">
        <v>0</v>
      </c>
      <c r="N3836">
        <v>626755102</v>
      </c>
      <c r="O3836" t="s">
        <v>1837</v>
      </c>
    </row>
    <row r="3837" spans="1:15" x14ac:dyDescent="0.2">
      <c r="A3837" t="s">
        <v>14588</v>
      </c>
      <c r="B3837" t="s">
        <v>1566</v>
      </c>
      <c r="C3837">
        <v>39.270000000000003</v>
      </c>
      <c r="D3837">
        <v>0</v>
      </c>
      <c r="E3837">
        <v>0</v>
      </c>
      <c r="F3837">
        <v>0</v>
      </c>
      <c r="G3837">
        <v>0</v>
      </c>
      <c r="H3837" s="45">
        <v>11251.8</v>
      </c>
      <c r="I3837" t="s">
        <v>14349</v>
      </c>
      <c r="J3837" t="s">
        <v>164</v>
      </c>
      <c r="K3837">
        <v>0</v>
      </c>
      <c r="L3837" s="83">
        <v>43130</v>
      </c>
      <c r="M3837">
        <v>0</v>
      </c>
      <c r="N3837">
        <v>683715106</v>
      </c>
      <c r="O3837">
        <v>2655657</v>
      </c>
    </row>
    <row r="3838" spans="1:15" x14ac:dyDescent="0.2">
      <c r="A3838" t="s">
        <v>14589</v>
      </c>
      <c r="B3838" t="s">
        <v>718</v>
      </c>
      <c r="C3838">
        <v>82.39</v>
      </c>
      <c r="D3838">
        <v>0</v>
      </c>
      <c r="E3838">
        <v>0</v>
      </c>
      <c r="F3838">
        <v>0</v>
      </c>
      <c r="G3838">
        <v>0</v>
      </c>
      <c r="H3838" s="45">
        <v>-6821.11</v>
      </c>
      <c r="I3838" t="s">
        <v>14349</v>
      </c>
      <c r="J3838" t="s">
        <v>164</v>
      </c>
      <c r="K3838">
        <v>0</v>
      </c>
      <c r="L3838" s="83">
        <v>43130</v>
      </c>
      <c r="M3838">
        <v>0</v>
      </c>
      <c r="N3838" t="s">
        <v>719</v>
      </c>
      <c r="O3838" t="s">
        <v>720</v>
      </c>
    </row>
    <row r="3839" spans="1:15" x14ac:dyDescent="0.2">
      <c r="A3839" t="s">
        <v>14590</v>
      </c>
      <c r="B3839" t="s">
        <v>415</v>
      </c>
      <c r="C3839">
        <v>63.58</v>
      </c>
      <c r="D3839">
        <v>0</v>
      </c>
      <c r="E3839">
        <v>0</v>
      </c>
      <c r="F3839">
        <v>0</v>
      </c>
      <c r="G3839">
        <v>0</v>
      </c>
      <c r="H3839">
        <v>149.22999999999999</v>
      </c>
      <c r="I3839" t="s">
        <v>14349</v>
      </c>
      <c r="J3839" t="s">
        <v>164</v>
      </c>
      <c r="K3839">
        <v>0</v>
      </c>
      <c r="L3839" s="83">
        <v>43130</v>
      </c>
      <c r="M3839">
        <v>0</v>
      </c>
      <c r="N3839">
        <v>747525103</v>
      </c>
      <c r="O3839">
        <v>2714923</v>
      </c>
    </row>
    <row r="3840" spans="1:15" x14ac:dyDescent="0.2">
      <c r="A3840" t="s">
        <v>14591</v>
      </c>
      <c r="B3840" t="s">
        <v>125</v>
      </c>
      <c r="C3840">
        <v>34</v>
      </c>
      <c r="D3840">
        <v>0</v>
      </c>
      <c r="E3840">
        <v>0</v>
      </c>
      <c r="F3840">
        <v>0</v>
      </c>
      <c r="G3840">
        <v>0</v>
      </c>
      <c r="H3840">
        <v>313.45</v>
      </c>
      <c r="I3840" t="s">
        <v>14349</v>
      </c>
      <c r="J3840" t="s">
        <v>169</v>
      </c>
      <c r="K3840">
        <v>0</v>
      </c>
      <c r="L3840" s="83">
        <v>43130</v>
      </c>
      <c r="M3840">
        <v>0</v>
      </c>
      <c r="N3840" t="s">
        <v>177</v>
      </c>
      <c r="O3840" t="s">
        <v>9569</v>
      </c>
    </row>
    <row r="3841" spans="1:15" x14ac:dyDescent="0.2">
      <c r="A3841" t="s">
        <v>14592</v>
      </c>
      <c r="B3841" t="s">
        <v>4962</v>
      </c>
      <c r="C3841">
        <v>76.73</v>
      </c>
      <c r="D3841">
        <v>0</v>
      </c>
      <c r="E3841">
        <v>0</v>
      </c>
      <c r="F3841">
        <v>0</v>
      </c>
      <c r="G3841">
        <v>0</v>
      </c>
      <c r="H3841" s="45">
        <v>-33088.57</v>
      </c>
      <c r="I3841" t="s">
        <v>14349</v>
      </c>
      <c r="J3841" t="s">
        <v>164</v>
      </c>
      <c r="K3841">
        <v>0</v>
      </c>
      <c r="L3841" s="83">
        <v>43130</v>
      </c>
      <c r="M3841">
        <v>0</v>
      </c>
      <c r="N3841" t="s">
        <v>5053</v>
      </c>
      <c r="O3841" t="s">
        <v>5054</v>
      </c>
    </row>
    <row r="3842" spans="1:15" x14ac:dyDescent="0.2">
      <c r="A3842" t="s">
        <v>14593</v>
      </c>
      <c r="B3842" t="s">
        <v>14553</v>
      </c>
      <c r="C3842">
        <v>19.57</v>
      </c>
      <c r="D3842">
        <v>0</v>
      </c>
      <c r="E3842">
        <v>0</v>
      </c>
      <c r="F3842">
        <v>0</v>
      </c>
      <c r="G3842">
        <v>0</v>
      </c>
      <c r="H3842" s="45">
        <v>-4392.68</v>
      </c>
      <c r="I3842" t="s">
        <v>14349</v>
      </c>
      <c r="J3842" t="s">
        <v>186</v>
      </c>
      <c r="K3842">
        <v>0</v>
      </c>
      <c r="L3842" s="83">
        <v>43130</v>
      </c>
      <c r="M3842">
        <v>0</v>
      </c>
      <c r="N3842" t="s">
        <v>14594</v>
      </c>
      <c r="O3842" t="s">
        <v>14595</v>
      </c>
    </row>
    <row r="3843" spans="1:15" x14ac:dyDescent="0.2">
      <c r="A3843" t="s">
        <v>14596</v>
      </c>
      <c r="B3843" t="s">
        <v>849</v>
      </c>
      <c r="C3843">
        <v>94.9</v>
      </c>
      <c r="D3843">
        <v>0</v>
      </c>
      <c r="E3843">
        <v>0</v>
      </c>
      <c r="F3843">
        <v>0</v>
      </c>
      <c r="G3843">
        <v>0</v>
      </c>
      <c r="H3843">
        <v>455.01</v>
      </c>
      <c r="I3843" t="s">
        <v>14349</v>
      </c>
      <c r="J3843" t="s">
        <v>164</v>
      </c>
      <c r="K3843">
        <v>0</v>
      </c>
      <c r="L3843" s="83">
        <v>43130</v>
      </c>
      <c r="M3843">
        <v>0</v>
      </c>
      <c r="N3843">
        <v>826919102</v>
      </c>
      <c r="O3843">
        <v>2568131</v>
      </c>
    </row>
    <row r="3844" spans="1:15" x14ac:dyDescent="0.2">
      <c r="A3844" t="s">
        <v>14597</v>
      </c>
      <c r="B3844" t="s">
        <v>1323</v>
      </c>
      <c r="C3844">
        <v>19.440000000000001</v>
      </c>
      <c r="D3844">
        <v>0</v>
      </c>
      <c r="E3844">
        <v>0</v>
      </c>
      <c r="F3844">
        <v>0</v>
      </c>
      <c r="G3844">
        <v>0</v>
      </c>
      <c r="H3844" s="45">
        <v>2497.86</v>
      </c>
      <c r="I3844" t="s">
        <v>14349</v>
      </c>
      <c r="J3844" t="s">
        <v>164</v>
      </c>
      <c r="K3844">
        <v>0</v>
      </c>
      <c r="L3844" s="83">
        <v>43130</v>
      </c>
      <c r="M3844">
        <v>0</v>
      </c>
      <c r="N3844">
        <v>871503108</v>
      </c>
      <c r="O3844">
        <v>2861078</v>
      </c>
    </row>
    <row r="3845" spans="1:15" x14ac:dyDescent="0.2">
      <c r="A3845" t="s">
        <v>14598</v>
      </c>
      <c r="B3845" t="s">
        <v>447</v>
      </c>
      <c r="C3845">
        <v>33.090000000000003</v>
      </c>
      <c r="D3845">
        <v>0</v>
      </c>
      <c r="E3845">
        <v>0</v>
      </c>
      <c r="F3845">
        <v>0</v>
      </c>
      <c r="G3845">
        <v>0</v>
      </c>
      <c r="H3845" s="45">
        <v>-3683.91</v>
      </c>
      <c r="I3845" t="s">
        <v>14349</v>
      </c>
      <c r="J3845" t="s">
        <v>448</v>
      </c>
      <c r="K3845">
        <v>0</v>
      </c>
      <c r="L3845" s="83">
        <v>43130</v>
      </c>
      <c r="M3845">
        <v>0</v>
      </c>
      <c r="N3845" t="s">
        <v>449</v>
      </c>
      <c r="O3845">
        <v>2831811</v>
      </c>
    </row>
    <row r="3846" spans="1:15" x14ac:dyDescent="0.2">
      <c r="A3846" t="s">
        <v>14599</v>
      </c>
      <c r="B3846" t="s">
        <v>6128</v>
      </c>
      <c r="C3846">
        <v>71.44</v>
      </c>
      <c r="D3846">
        <v>0</v>
      </c>
      <c r="E3846">
        <v>0</v>
      </c>
      <c r="F3846">
        <v>0</v>
      </c>
      <c r="G3846">
        <v>0</v>
      </c>
      <c r="H3846" s="45">
        <v>-7902.75</v>
      </c>
      <c r="I3846" t="s">
        <v>14349</v>
      </c>
      <c r="J3846" t="s">
        <v>200</v>
      </c>
      <c r="K3846">
        <v>0</v>
      </c>
      <c r="L3846" s="83">
        <v>43130</v>
      </c>
      <c r="M3846">
        <v>0</v>
      </c>
      <c r="N3846">
        <v>892356106</v>
      </c>
      <c r="O3846">
        <v>2900335</v>
      </c>
    </row>
    <row r="3847" spans="1:15" x14ac:dyDescent="0.2">
      <c r="A3847" t="s">
        <v>14600</v>
      </c>
      <c r="B3847" t="s">
        <v>428</v>
      </c>
      <c r="C3847">
        <v>69.349999999999994</v>
      </c>
      <c r="D3847">
        <v>0</v>
      </c>
      <c r="E3847">
        <v>0</v>
      </c>
      <c r="F3847">
        <v>0</v>
      </c>
      <c r="G3847">
        <v>0</v>
      </c>
      <c r="H3847" s="45">
        <v>4345.43</v>
      </c>
      <c r="I3847" t="s">
        <v>14349</v>
      </c>
      <c r="J3847" t="s">
        <v>190</v>
      </c>
      <c r="K3847">
        <v>0</v>
      </c>
      <c r="L3847" s="83">
        <v>43130</v>
      </c>
      <c r="M3847">
        <v>0</v>
      </c>
      <c r="N3847" t="s">
        <v>429</v>
      </c>
      <c r="O3847">
        <v>2883890</v>
      </c>
    </row>
    <row r="3848" spans="1:15" x14ac:dyDescent="0.2">
      <c r="A3848" t="s">
        <v>14601</v>
      </c>
      <c r="B3848" t="s">
        <v>4527</v>
      </c>
      <c r="C3848">
        <v>172.99</v>
      </c>
      <c r="D3848">
        <v>0</v>
      </c>
      <c r="E3848">
        <v>0</v>
      </c>
      <c r="F3848">
        <v>0</v>
      </c>
      <c r="G3848">
        <v>0</v>
      </c>
      <c r="H3848">
        <v>957.87</v>
      </c>
      <c r="I3848" t="s">
        <v>14349</v>
      </c>
      <c r="J3848" t="s">
        <v>169</v>
      </c>
      <c r="K3848">
        <v>0</v>
      </c>
      <c r="L3848" s="83">
        <v>43130</v>
      </c>
      <c r="M3848">
        <v>0</v>
      </c>
      <c r="N3848" t="s">
        <v>4633</v>
      </c>
      <c r="O3848">
        <v>2931034</v>
      </c>
    </row>
    <row r="3849" spans="1:15" x14ac:dyDescent="0.2">
      <c r="A3849" t="s">
        <v>14602</v>
      </c>
      <c r="B3849" t="s">
        <v>3937</v>
      </c>
      <c r="C3849">
        <v>36.049999999999997</v>
      </c>
      <c r="D3849">
        <v>0</v>
      </c>
      <c r="E3849">
        <v>0</v>
      </c>
      <c r="F3849">
        <v>0</v>
      </c>
      <c r="G3849">
        <v>0</v>
      </c>
      <c r="H3849" s="45">
        <v>-1791.72</v>
      </c>
      <c r="I3849" t="s">
        <v>14365</v>
      </c>
      <c r="J3849" t="s">
        <v>190</v>
      </c>
      <c r="K3849">
        <v>0</v>
      </c>
      <c r="L3849" s="83">
        <v>43130</v>
      </c>
      <c r="M3849">
        <v>0</v>
      </c>
      <c r="N3849">
        <v>950755108</v>
      </c>
      <c r="O3849">
        <v>2948852</v>
      </c>
    </row>
    <row r="3850" spans="1:15" x14ac:dyDescent="0.2">
      <c r="A3850" t="s">
        <v>14603</v>
      </c>
      <c r="B3850" t="s">
        <v>6753</v>
      </c>
      <c r="C3850">
        <v>25.59</v>
      </c>
      <c r="D3850">
        <v>0</v>
      </c>
      <c r="E3850">
        <v>0</v>
      </c>
      <c r="F3850">
        <v>0</v>
      </c>
      <c r="G3850">
        <v>0</v>
      </c>
      <c r="H3850" s="45">
        <v>4780.38</v>
      </c>
      <c r="I3850" t="s">
        <v>14349</v>
      </c>
      <c r="J3850" t="s">
        <v>164</v>
      </c>
      <c r="K3850">
        <v>0</v>
      </c>
      <c r="L3850" s="83">
        <v>43130</v>
      </c>
      <c r="M3850">
        <v>0</v>
      </c>
      <c r="N3850">
        <v>984121608</v>
      </c>
      <c r="O3850" t="s">
        <v>12322</v>
      </c>
    </row>
    <row r="3851" spans="1:15" x14ac:dyDescent="0.2">
      <c r="A3851" t="s">
        <v>14522</v>
      </c>
      <c r="B3851" t="s">
        <v>14522</v>
      </c>
      <c r="C3851">
        <v>26</v>
      </c>
      <c r="D3851">
        <v>0</v>
      </c>
      <c r="E3851">
        <v>0</v>
      </c>
      <c r="F3851">
        <v>0</v>
      </c>
      <c r="G3851">
        <v>0</v>
      </c>
      <c r="H3851" s="45">
        <v>55580.9</v>
      </c>
      <c r="I3851" t="s">
        <v>210</v>
      </c>
      <c r="J3851" t="s">
        <v>164</v>
      </c>
      <c r="K3851">
        <v>0</v>
      </c>
      <c r="L3851" s="83">
        <v>43129</v>
      </c>
      <c r="M3851">
        <v>0</v>
      </c>
    </row>
    <row r="3852" spans="1:15" x14ac:dyDescent="0.2">
      <c r="A3852" t="s">
        <v>14523</v>
      </c>
      <c r="B3852" t="s">
        <v>14523</v>
      </c>
      <c r="C3852">
        <v>1</v>
      </c>
      <c r="D3852">
        <v>0</v>
      </c>
      <c r="E3852">
        <v>0</v>
      </c>
      <c r="F3852">
        <v>0</v>
      </c>
      <c r="G3852">
        <v>0</v>
      </c>
      <c r="H3852" s="45">
        <v>-34770.400000000001</v>
      </c>
      <c r="I3852" t="s">
        <v>210</v>
      </c>
      <c r="J3852" t="s">
        <v>164</v>
      </c>
      <c r="K3852">
        <v>0</v>
      </c>
      <c r="L3852" s="83">
        <v>43129</v>
      </c>
      <c r="M3852">
        <v>0</v>
      </c>
    </row>
    <row r="3853" spans="1:15" x14ac:dyDescent="0.2">
      <c r="A3853" t="s">
        <v>14524</v>
      </c>
      <c r="B3853" t="s">
        <v>1564</v>
      </c>
      <c r="C3853">
        <v>33.25</v>
      </c>
      <c r="D3853">
        <v>0</v>
      </c>
      <c r="E3853">
        <v>0</v>
      </c>
      <c r="F3853">
        <v>0</v>
      </c>
      <c r="G3853">
        <v>0</v>
      </c>
      <c r="H3853" s="45">
        <v>-4553.24</v>
      </c>
      <c r="I3853" t="s">
        <v>210</v>
      </c>
      <c r="J3853" t="s">
        <v>190</v>
      </c>
      <c r="K3853">
        <v>0</v>
      </c>
      <c r="L3853" s="83">
        <v>43129</v>
      </c>
      <c r="M3853">
        <v>0</v>
      </c>
      <c r="N3853" t="s">
        <v>1591</v>
      </c>
      <c r="O3853" t="s">
        <v>1592</v>
      </c>
    </row>
    <row r="3854" spans="1:15" x14ac:dyDescent="0.2">
      <c r="A3854" t="s">
        <v>14525</v>
      </c>
      <c r="B3854" t="s">
        <v>1343</v>
      </c>
      <c r="C3854">
        <v>122.7</v>
      </c>
      <c r="D3854">
        <v>0</v>
      </c>
      <c r="E3854">
        <v>0</v>
      </c>
      <c r="F3854">
        <v>0</v>
      </c>
      <c r="G3854">
        <v>0</v>
      </c>
      <c r="H3854" s="45">
        <v>-10548.31</v>
      </c>
      <c r="I3854" t="s">
        <v>210</v>
      </c>
      <c r="J3854" t="s">
        <v>188</v>
      </c>
      <c r="K3854">
        <v>0</v>
      </c>
      <c r="L3854" s="83">
        <v>43129</v>
      </c>
      <c r="M3854">
        <v>0</v>
      </c>
      <c r="N3854">
        <v>929160109</v>
      </c>
      <c r="O3854">
        <v>2931205</v>
      </c>
    </row>
    <row r="3855" spans="1:15" x14ac:dyDescent="0.2">
      <c r="A3855" t="s">
        <v>14526</v>
      </c>
      <c r="B3855" t="s">
        <v>1554</v>
      </c>
      <c r="C3855">
        <v>205.7</v>
      </c>
      <c r="D3855">
        <v>0</v>
      </c>
      <c r="E3855">
        <v>0</v>
      </c>
      <c r="F3855">
        <v>0</v>
      </c>
      <c r="G3855">
        <v>0</v>
      </c>
      <c r="H3855" s="45">
        <v>-12319.68</v>
      </c>
      <c r="I3855" t="s">
        <v>210</v>
      </c>
      <c r="J3855" t="s">
        <v>188</v>
      </c>
      <c r="K3855">
        <v>0</v>
      </c>
      <c r="L3855" s="83">
        <v>43129</v>
      </c>
      <c r="M3855">
        <v>0</v>
      </c>
      <c r="N3855">
        <v>573284106</v>
      </c>
      <c r="O3855">
        <v>2572079</v>
      </c>
    </row>
    <row r="3856" spans="1:15" x14ac:dyDescent="0.2">
      <c r="A3856" t="s">
        <v>14527</v>
      </c>
      <c r="B3856" t="s">
        <v>3164</v>
      </c>
      <c r="C3856">
        <v>44</v>
      </c>
      <c r="D3856">
        <v>0</v>
      </c>
      <c r="E3856">
        <v>0</v>
      </c>
      <c r="F3856">
        <v>0</v>
      </c>
      <c r="G3856">
        <v>0</v>
      </c>
      <c r="H3856" s="45">
        <v>-4804.33</v>
      </c>
      <c r="I3856" t="s">
        <v>210</v>
      </c>
      <c r="J3856" t="s">
        <v>190</v>
      </c>
      <c r="K3856">
        <v>0</v>
      </c>
      <c r="L3856" s="83">
        <v>43129</v>
      </c>
      <c r="M3856">
        <v>0</v>
      </c>
      <c r="N3856">
        <v>387328107</v>
      </c>
      <c r="O3856">
        <v>2381189</v>
      </c>
    </row>
    <row r="3857" spans="1:15" x14ac:dyDescent="0.2">
      <c r="A3857" t="s">
        <v>14528</v>
      </c>
      <c r="B3857" t="s">
        <v>2843</v>
      </c>
      <c r="C3857">
        <v>34.82</v>
      </c>
      <c r="D3857">
        <v>0</v>
      </c>
      <c r="E3857">
        <v>0</v>
      </c>
      <c r="F3857">
        <v>0</v>
      </c>
      <c r="G3857">
        <v>0</v>
      </c>
      <c r="H3857" s="45">
        <v>-6678.33</v>
      </c>
      <c r="I3857" t="s">
        <v>210</v>
      </c>
      <c r="J3857" t="s">
        <v>190</v>
      </c>
      <c r="K3857">
        <v>0</v>
      </c>
      <c r="L3857" s="83">
        <v>43129</v>
      </c>
      <c r="M3857">
        <v>0</v>
      </c>
      <c r="N3857" s="84">
        <v>7.4762000000000002E+106</v>
      </c>
      <c r="O3857">
        <v>2150204</v>
      </c>
    </row>
    <row r="3858" spans="1:15" x14ac:dyDescent="0.2">
      <c r="A3858" t="s">
        <v>14529</v>
      </c>
      <c r="B3858" t="s">
        <v>2592</v>
      </c>
      <c r="C3858">
        <v>46.08</v>
      </c>
      <c r="D3858">
        <v>0</v>
      </c>
      <c r="E3858">
        <v>0</v>
      </c>
      <c r="F3858">
        <v>0</v>
      </c>
      <c r="G3858">
        <v>0</v>
      </c>
      <c r="H3858" s="45">
        <v>-2835.73</v>
      </c>
      <c r="I3858" t="s">
        <v>210</v>
      </c>
      <c r="J3858" t="s">
        <v>190</v>
      </c>
      <c r="K3858">
        <v>0</v>
      </c>
      <c r="L3858" s="83">
        <v>43129</v>
      </c>
      <c r="M3858">
        <v>0</v>
      </c>
      <c r="N3858">
        <v>46224101</v>
      </c>
      <c r="O3858">
        <v>2060370</v>
      </c>
    </row>
    <row r="3859" spans="1:15" x14ac:dyDescent="0.2">
      <c r="A3859" t="s">
        <v>14530</v>
      </c>
      <c r="B3859" t="s">
        <v>293</v>
      </c>
      <c r="C3859">
        <v>100.93</v>
      </c>
      <c r="D3859">
        <v>0</v>
      </c>
      <c r="E3859">
        <v>0</v>
      </c>
      <c r="F3859">
        <v>0</v>
      </c>
      <c r="G3859">
        <v>0</v>
      </c>
      <c r="H3859" s="45">
        <v>9590.69</v>
      </c>
      <c r="I3859" t="s">
        <v>14365</v>
      </c>
      <c r="J3859" t="s">
        <v>186</v>
      </c>
      <c r="K3859">
        <v>0</v>
      </c>
      <c r="L3859" s="83">
        <v>43129</v>
      </c>
      <c r="M3859">
        <v>0</v>
      </c>
      <c r="N3859">
        <v>981419104</v>
      </c>
      <c r="O3859">
        <v>2981181</v>
      </c>
    </row>
    <row r="3860" spans="1:15" x14ac:dyDescent="0.2">
      <c r="A3860" t="s">
        <v>14531</v>
      </c>
      <c r="B3860" t="s">
        <v>98</v>
      </c>
      <c r="C3860">
        <v>61.15</v>
      </c>
      <c r="D3860">
        <v>0</v>
      </c>
      <c r="E3860">
        <v>0</v>
      </c>
      <c r="F3860">
        <v>0</v>
      </c>
      <c r="G3860">
        <v>0</v>
      </c>
      <c r="H3860" s="45">
        <v>-2448.16</v>
      </c>
      <c r="I3860" t="s">
        <v>14349</v>
      </c>
      <c r="J3860" t="s">
        <v>164</v>
      </c>
      <c r="K3860">
        <v>0</v>
      </c>
      <c r="L3860" s="83">
        <v>43129</v>
      </c>
      <c r="M3860">
        <v>0</v>
      </c>
      <c r="N3860">
        <v>7973100</v>
      </c>
      <c r="O3860">
        <v>2049175</v>
      </c>
    </row>
    <row r="3861" spans="1:15" x14ac:dyDescent="0.2">
      <c r="A3861" t="s">
        <v>14532</v>
      </c>
      <c r="B3861" t="s">
        <v>4646</v>
      </c>
      <c r="C3861">
        <v>363.02</v>
      </c>
      <c r="D3861">
        <v>0</v>
      </c>
      <c r="E3861">
        <v>0</v>
      </c>
      <c r="F3861">
        <v>0</v>
      </c>
      <c r="G3861">
        <v>0</v>
      </c>
      <c r="H3861" s="45">
        <v>-8905.5300000000007</v>
      </c>
      <c r="I3861" t="s">
        <v>14349</v>
      </c>
      <c r="J3861" t="s">
        <v>169</v>
      </c>
      <c r="K3861">
        <v>0</v>
      </c>
      <c r="L3861" s="83">
        <v>43129</v>
      </c>
      <c r="M3861">
        <v>0</v>
      </c>
      <c r="N3861">
        <v>16255101</v>
      </c>
      <c r="O3861">
        <v>2679204</v>
      </c>
    </row>
    <row r="3862" spans="1:15" x14ac:dyDescent="0.2">
      <c r="A3862" t="s">
        <v>14533</v>
      </c>
      <c r="B3862" t="s">
        <v>111</v>
      </c>
      <c r="C3862">
        <v>72.900000000000006</v>
      </c>
      <c r="D3862">
        <v>0</v>
      </c>
      <c r="E3862">
        <v>0</v>
      </c>
      <c r="F3862">
        <v>0</v>
      </c>
      <c r="G3862">
        <v>0</v>
      </c>
      <c r="H3862" s="45">
        <v>14845.08</v>
      </c>
      <c r="I3862" t="s">
        <v>14349</v>
      </c>
      <c r="J3862" t="s">
        <v>164</v>
      </c>
      <c r="K3862">
        <v>0</v>
      </c>
      <c r="L3862" s="83">
        <v>43129</v>
      </c>
      <c r="M3862">
        <v>0</v>
      </c>
      <c r="N3862">
        <v>35290105</v>
      </c>
      <c r="O3862">
        <v>2468844</v>
      </c>
    </row>
    <row r="3863" spans="1:15" x14ac:dyDescent="0.2">
      <c r="A3863" t="s">
        <v>14534</v>
      </c>
      <c r="B3863" t="s">
        <v>308</v>
      </c>
      <c r="C3863">
        <v>38.83</v>
      </c>
      <c r="D3863">
        <v>0</v>
      </c>
      <c r="E3863">
        <v>0</v>
      </c>
      <c r="F3863">
        <v>0</v>
      </c>
      <c r="G3863">
        <v>0</v>
      </c>
      <c r="H3863" s="45">
        <v>7606.4</v>
      </c>
      <c r="I3863" t="s">
        <v>14349</v>
      </c>
      <c r="J3863" t="s">
        <v>186</v>
      </c>
      <c r="K3863">
        <v>0</v>
      </c>
      <c r="L3863" s="83">
        <v>43129</v>
      </c>
      <c r="M3863">
        <v>0</v>
      </c>
      <c r="N3863" t="s">
        <v>309</v>
      </c>
      <c r="O3863" t="s">
        <v>310</v>
      </c>
    </row>
    <row r="3864" spans="1:15" x14ac:dyDescent="0.2">
      <c r="A3864" t="s">
        <v>14535</v>
      </c>
      <c r="B3864" t="s">
        <v>102</v>
      </c>
      <c r="C3864">
        <v>305.01</v>
      </c>
      <c r="D3864">
        <v>0</v>
      </c>
      <c r="E3864">
        <v>0</v>
      </c>
      <c r="F3864">
        <v>0</v>
      </c>
      <c r="G3864">
        <v>0</v>
      </c>
      <c r="H3864" s="45">
        <v>11683.18</v>
      </c>
      <c r="I3864" t="s">
        <v>14349</v>
      </c>
      <c r="J3864" t="s">
        <v>186</v>
      </c>
      <c r="K3864">
        <v>0</v>
      </c>
      <c r="L3864" s="83">
        <v>43129</v>
      </c>
      <c r="M3864">
        <v>0</v>
      </c>
      <c r="N3864">
        <v>225310101</v>
      </c>
      <c r="O3864">
        <v>2232050</v>
      </c>
    </row>
    <row r="3865" spans="1:15" x14ac:dyDescent="0.2">
      <c r="A3865" t="s">
        <v>14536</v>
      </c>
      <c r="B3865" t="s">
        <v>1080</v>
      </c>
      <c r="C3865">
        <v>61.35</v>
      </c>
      <c r="D3865">
        <v>0</v>
      </c>
      <c r="E3865">
        <v>0</v>
      </c>
      <c r="F3865">
        <v>0</v>
      </c>
      <c r="G3865">
        <v>0</v>
      </c>
      <c r="H3865" s="45">
        <v>-3443.44</v>
      </c>
      <c r="I3865" t="s">
        <v>14349</v>
      </c>
      <c r="J3865" t="s">
        <v>164</v>
      </c>
      <c r="K3865">
        <v>0</v>
      </c>
      <c r="L3865" s="83">
        <v>43129</v>
      </c>
      <c r="M3865">
        <v>0</v>
      </c>
      <c r="N3865" s="84">
        <v>1.2508E+105</v>
      </c>
      <c r="O3865" t="s">
        <v>1396</v>
      </c>
    </row>
    <row r="3866" spans="1:15" x14ac:dyDescent="0.2">
      <c r="A3866" t="s">
        <v>14537</v>
      </c>
      <c r="B3866" t="s">
        <v>220</v>
      </c>
      <c r="C3866">
        <v>131.01</v>
      </c>
      <c r="D3866">
        <v>0</v>
      </c>
      <c r="E3866">
        <v>0</v>
      </c>
      <c r="F3866">
        <v>0</v>
      </c>
      <c r="G3866">
        <v>0</v>
      </c>
      <c r="H3866" s="45">
        <v>22356.37</v>
      </c>
      <c r="I3866" t="s">
        <v>14349</v>
      </c>
      <c r="J3866" t="s">
        <v>164</v>
      </c>
      <c r="K3866">
        <v>0</v>
      </c>
      <c r="L3866" s="83">
        <v>43129</v>
      </c>
      <c r="M3866">
        <v>0</v>
      </c>
      <c r="N3866">
        <v>285512109</v>
      </c>
      <c r="O3866">
        <v>2310194</v>
      </c>
    </row>
    <row r="3867" spans="1:15" x14ac:dyDescent="0.2">
      <c r="A3867" t="s">
        <v>14538</v>
      </c>
      <c r="B3867" t="s">
        <v>622</v>
      </c>
      <c r="C3867">
        <v>43.13</v>
      </c>
      <c r="D3867">
        <v>0</v>
      </c>
      <c r="E3867">
        <v>0</v>
      </c>
      <c r="F3867">
        <v>0</v>
      </c>
      <c r="G3867">
        <v>0</v>
      </c>
      <c r="H3867" s="45">
        <v>-6667.85</v>
      </c>
      <c r="I3867" t="s">
        <v>14349</v>
      </c>
      <c r="J3867" t="s">
        <v>200</v>
      </c>
      <c r="K3867">
        <v>0</v>
      </c>
      <c r="L3867" s="83">
        <v>43129</v>
      </c>
      <c r="M3867">
        <v>0</v>
      </c>
      <c r="N3867">
        <v>109641100</v>
      </c>
      <c r="O3867">
        <v>2193544</v>
      </c>
    </row>
    <row r="3868" spans="1:15" x14ac:dyDescent="0.2">
      <c r="A3868" t="s">
        <v>14539</v>
      </c>
      <c r="B3868" t="s">
        <v>109</v>
      </c>
      <c r="C3868">
        <v>163.26499999999999</v>
      </c>
      <c r="D3868">
        <v>0</v>
      </c>
      <c r="E3868">
        <v>0</v>
      </c>
      <c r="F3868">
        <v>0</v>
      </c>
      <c r="G3868">
        <v>0</v>
      </c>
      <c r="H3868" s="45">
        <v>6887.29</v>
      </c>
      <c r="I3868" t="s">
        <v>14349</v>
      </c>
      <c r="J3868" t="s">
        <v>190</v>
      </c>
      <c r="K3868">
        <v>0</v>
      </c>
      <c r="L3868" s="83">
        <v>43129</v>
      </c>
      <c r="M3868">
        <v>0</v>
      </c>
      <c r="N3868">
        <v>413875105</v>
      </c>
      <c r="O3868">
        <v>2412001</v>
      </c>
    </row>
    <row r="3869" spans="1:15" x14ac:dyDescent="0.2">
      <c r="A3869" t="s">
        <v>14540</v>
      </c>
      <c r="B3869" t="s">
        <v>8777</v>
      </c>
      <c r="C3869">
        <v>22.15</v>
      </c>
      <c r="D3869">
        <v>0</v>
      </c>
      <c r="E3869">
        <v>0</v>
      </c>
      <c r="F3869">
        <v>0</v>
      </c>
      <c r="G3869">
        <v>0</v>
      </c>
      <c r="H3869">
        <v>590.32000000000005</v>
      </c>
      <c r="I3869" t="s">
        <v>14349</v>
      </c>
      <c r="J3869" t="s">
        <v>186</v>
      </c>
      <c r="K3869">
        <v>0</v>
      </c>
      <c r="L3869" s="83">
        <v>43129</v>
      </c>
      <c r="M3869">
        <v>0</v>
      </c>
      <c r="N3869" t="s">
        <v>8806</v>
      </c>
      <c r="O3869">
        <v>2472759</v>
      </c>
    </row>
    <row r="3870" spans="1:15" x14ac:dyDescent="0.2">
      <c r="A3870" t="s">
        <v>14541</v>
      </c>
      <c r="B3870" t="s">
        <v>379</v>
      </c>
      <c r="C3870">
        <v>24.92</v>
      </c>
      <c r="D3870">
        <v>0</v>
      </c>
      <c r="E3870">
        <v>0</v>
      </c>
      <c r="F3870">
        <v>0</v>
      </c>
      <c r="G3870">
        <v>0</v>
      </c>
      <c r="H3870" s="45">
        <v>-18616.32</v>
      </c>
      <c r="I3870" t="s">
        <v>14349</v>
      </c>
      <c r="J3870" t="s">
        <v>164</v>
      </c>
      <c r="K3870">
        <v>0</v>
      </c>
      <c r="L3870" s="83">
        <v>43129</v>
      </c>
      <c r="M3870">
        <v>0</v>
      </c>
      <c r="N3870" t="s">
        <v>380</v>
      </c>
      <c r="O3870">
        <v>2431846</v>
      </c>
    </row>
    <row r="3871" spans="1:15" x14ac:dyDescent="0.2">
      <c r="A3871" t="s">
        <v>14542</v>
      </c>
      <c r="B3871" t="s">
        <v>6613</v>
      </c>
      <c r="C3871">
        <v>63.95</v>
      </c>
      <c r="D3871">
        <v>0</v>
      </c>
      <c r="E3871">
        <v>0</v>
      </c>
      <c r="F3871">
        <v>0</v>
      </c>
      <c r="G3871">
        <v>0</v>
      </c>
      <c r="H3871" s="45">
        <v>-17260.95</v>
      </c>
      <c r="I3871" t="s">
        <v>14349</v>
      </c>
      <c r="J3871" t="s">
        <v>200</v>
      </c>
      <c r="K3871">
        <v>0</v>
      </c>
      <c r="L3871" s="83">
        <v>43129</v>
      </c>
      <c r="M3871">
        <v>0</v>
      </c>
      <c r="N3871">
        <v>610236101</v>
      </c>
      <c r="O3871">
        <v>2600088</v>
      </c>
    </row>
    <row r="3872" spans="1:15" x14ac:dyDescent="0.2">
      <c r="A3872" t="s">
        <v>14543</v>
      </c>
      <c r="B3872" t="s">
        <v>12420</v>
      </c>
      <c r="C3872">
        <v>17.399999999999999</v>
      </c>
      <c r="D3872">
        <v>0</v>
      </c>
      <c r="E3872">
        <v>0</v>
      </c>
      <c r="F3872">
        <v>0</v>
      </c>
      <c r="G3872">
        <v>0</v>
      </c>
      <c r="H3872" s="45">
        <v>-2686.41</v>
      </c>
      <c r="I3872" t="s">
        <v>14349</v>
      </c>
      <c r="J3872" t="s">
        <v>200</v>
      </c>
      <c r="K3872">
        <v>0</v>
      </c>
      <c r="L3872" s="83">
        <v>43129</v>
      </c>
      <c r="M3872">
        <v>0</v>
      </c>
      <c r="N3872">
        <v>607828100</v>
      </c>
      <c r="O3872">
        <v>2598354</v>
      </c>
    </row>
    <row r="3873" spans="1:15" x14ac:dyDescent="0.2">
      <c r="A3873" t="s">
        <v>14544</v>
      </c>
      <c r="B3873" t="s">
        <v>312</v>
      </c>
      <c r="C3873">
        <v>27.35</v>
      </c>
      <c r="D3873">
        <v>0</v>
      </c>
      <c r="E3873">
        <v>0</v>
      </c>
      <c r="F3873">
        <v>0</v>
      </c>
      <c r="G3873">
        <v>0</v>
      </c>
      <c r="H3873" s="45">
        <v>-17121.88</v>
      </c>
      <c r="I3873" t="s">
        <v>14349</v>
      </c>
      <c r="J3873" t="s">
        <v>164</v>
      </c>
      <c r="K3873">
        <v>0</v>
      </c>
      <c r="L3873" s="83">
        <v>43129</v>
      </c>
      <c r="M3873">
        <v>0</v>
      </c>
      <c r="N3873" t="s">
        <v>313</v>
      </c>
      <c r="O3873">
        <v>2447285</v>
      </c>
    </row>
    <row r="3874" spans="1:15" x14ac:dyDescent="0.2">
      <c r="A3874" t="s">
        <v>14545</v>
      </c>
      <c r="B3874" t="s">
        <v>304</v>
      </c>
      <c r="C3874">
        <v>28.13</v>
      </c>
      <c r="D3874">
        <v>0</v>
      </c>
      <c r="E3874">
        <v>0</v>
      </c>
      <c r="F3874">
        <v>0</v>
      </c>
      <c r="G3874">
        <v>0</v>
      </c>
      <c r="H3874" s="45">
        <v>3035.38</v>
      </c>
      <c r="I3874" t="s">
        <v>14349</v>
      </c>
      <c r="J3874" t="s">
        <v>200</v>
      </c>
      <c r="K3874">
        <v>0</v>
      </c>
      <c r="L3874" s="83">
        <v>43129</v>
      </c>
      <c r="M3874">
        <v>0</v>
      </c>
      <c r="N3874">
        <v>745867101</v>
      </c>
      <c r="O3874">
        <v>2708841</v>
      </c>
    </row>
    <row r="3875" spans="1:15" x14ac:dyDescent="0.2">
      <c r="A3875" t="s">
        <v>14546</v>
      </c>
      <c r="B3875" t="s">
        <v>3999</v>
      </c>
      <c r="C3875">
        <v>103.74</v>
      </c>
      <c r="D3875">
        <v>0</v>
      </c>
      <c r="E3875">
        <v>0</v>
      </c>
      <c r="F3875">
        <v>0</v>
      </c>
      <c r="G3875">
        <v>0</v>
      </c>
      <c r="H3875" s="45">
        <v>19228.27</v>
      </c>
      <c r="I3875" t="s">
        <v>14349</v>
      </c>
      <c r="J3875" t="s">
        <v>200</v>
      </c>
      <c r="K3875">
        <v>0</v>
      </c>
      <c r="L3875" s="83">
        <v>43129</v>
      </c>
      <c r="M3875">
        <v>0</v>
      </c>
      <c r="N3875">
        <v>731068102</v>
      </c>
      <c r="O3875">
        <v>2692933</v>
      </c>
    </row>
    <row r="3876" spans="1:15" x14ac:dyDescent="0.2">
      <c r="A3876" t="s">
        <v>14547</v>
      </c>
      <c r="B3876" t="s">
        <v>99</v>
      </c>
      <c r="C3876">
        <v>68.17</v>
      </c>
      <c r="D3876">
        <v>0</v>
      </c>
      <c r="E3876">
        <v>0</v>
      </c>
      <c r="F3876">
        <v>0</v>
      </c>
      <c r="G3876">
        <v>0</v>
      </c>
      <c r="H3876" s="45">
        <v>15673.72</v>
      </c>
      <c r="I3876" t="s">
        <v>14349</v>
      </c>
      <c r="J3876" t="s">
        <v>164</v>
      </c>
      <c r="K3876">
        <v>0</v>
      </c>
      <c r="L3876" s="83">
        <v>43129</v>
      </c>
      <c r="M3876">
        <v>0</v>
      </c>
      <c r="N3876">
        <v>727493108</v>
      </c>
      <c r="O3876">
        <v>2692030</v>
      </c>
    </row>
    <row r="3877" spans="1:15" x14ac:dyDescent="0.2">
      <c r="A3877" t="s">
        <v>14548</v>
      </c>
      <c r="B3877" t="s">
        <v>1049</v>
      </c>
      <c r="C3877">
        <v>101.35</v>
      </c>
      <c r="D3877">
        <v>0</v>
      </c>
      <c r="E3877">
        <v>0</v>
      </c>
      <c r="F3877">
        <v>0</v>
      </c>
      <c r="G3877">
        <v>0</v>
      </c>
      <c r="H3877" s="45">
        <v>3661.44</v>
      </c>
      <c r="I3877" t="s">
        <v>14349</v>
      </c>
      <c r="J3877" t="s">
        <v>190</v>
      </c>
      <c r="K3877">
        <v>0</v>
      </c>
      <c r="L3877" s="83">
        <v>43129</v>
      </c>
      <c r="M3877">
        <v>0</v>
      </c>
      <c r="N3877">
        <v>854231107</v>
      </c>
      <c r="O3877">
        <v>2840174</v>
      </c>
    </row>
    <row r="3878" spans="1:15" x14ac:dyDescent="0.2">
      <c r="A3878" t="s">
        <v>14549</v>
      </c>
      <c r="B3878" t="s">
        <v>104</v>
      </c>
      <c r="C3878">
        <v>20.83</v>
      </c>
      <c r="D3878">
        <v>0</v>
      </c>
      <c r="E3878">
        <v>0</v>
      </c>
      <c r="F3878">
        <v>0</v>
      </c>
      <c r="G3878">
        <v>0</v>
      </c>
      <c r="H3878">
        <v>-726.54</v>
      </c>
      <c r="I3878" t="s">
        <v>14349</v>
      </c>
      <c r="J3878" t="s">
        <v>186</v>
      </c>
      <c r="K3878">
        <v>0</v>
      </c>
      <c r="L3878" s="83">
        <v>43129</v>
      </c>
      <c r="M3878">
        <v>0</v>
      </c>
      <c r="N3878">
        <v>930059100</v>
      </c>
      <c r="O3878">
        <v>2156503</v>
      </c>
    </row>
    <row r="3879" spans="1:15" x14ac:dyDescent="0.2">
      <c r="A3879" t="s">
        <v>14550</v>
      </c>
      <c r="B3879" t="s">
        <v>4647</v>
      </c>
      <c r="C3879">
        <v>127.12</v>
      </c>
      <c r="D3879">
        <v>0</v>
      </c>
      <c r="E3879">
        <v>0</v>
      </c>
      <c r="F3879">
        <v>0</v>
      </c>
      <c r="G3879">
        <v>0</v>
      </c>
      <c r="H3879" s="45">
        <v>-1506.85</v>
      </c>
      <c r="I3879" t="s">
        <v>14349</v>
      </c>
      <c r="J3879" t="s">
        <v>169</v>
      </c>
      <c r="K3879">
        <v>0</v>
      </c>
      <c r="L3879" s="83">
        <v>43129</v>
      </c>
      <c r="M3879">
        <v>0</v>
      </c>
      <c r="N3879" t="s">
        <v>4831</v>
      </c>
      <c r="O3879">
        <v>2783815</v>
      </c>
    </row>
    <row r="3880" spans="1:15" x14ac:dyDescent="0.2">
      <c r="A3880" t="s">
        <v>14504</v>
      </c>
      <c r="B3880" t="s">
        <v>438</v>
      </c>
      <c r="C3880" s="45">
        <v>3058.36</v>
      </c>
      <c r="D3880">
        <v>0</v>
      </c>
      <c r="E3880">
        <v>0</v>
      </c>
      <c r="F3880">
        <v>0</v>
      </c>
      <c r="G3880">
        <v>0</v>
      </c>
      <c r="H3880" s="45">
        <v>3459.2</v>
      </c>
      <c r="I3880" t="s">
        <v>14365</v>
      </c>
      <c r="J3880" t="s">
        <v>200</v>
      </c>
      <c r="K3880">
        <v>0</v>
      </c>
      <c r="L3880" s="83">
        <v>43126</v>
      </c>
      <c r="M3880">
        <v>0</v>
      </c>
      <c r="N3880" t="s">
        <v>439</v>
      </c>
      <c r="O3880">
        <v>2637785</v>
      </c>
    </row>
    <row r="3881" spans="1:15" x14ac:dyDescent="0.2">
      <c r="A3881" t="s">
        <v>14505</v>
      </c>
      <c r="B3881" t="s">
        <v>12069</v>
      </c>
      <c r="C3881">
        <v>102.18</v>
      </c>
      <c r="D3881">
        <v>0</v>
      </c>
      <c r="E3881">
        <v>0</v>
      </c>
      <c r="F3881">
        <v>0</v>
      </c>
      <c r="G3881">
        <v>0</v>
      </c>
      <c r="H3881" s="45">
        <v>6012.87</v>
      </c>
      <c r="I3881" t="s">
        <v>14365</v>
      </c>
      <c r="J3881" t="s">
        <v>164</v>
      </c>
      <c r="K3881">
        <v>0</v>
      </c>
      <c r="L3881" s="83">
        <v>43126</v>
      </c>
      <c r="M3881">
        <v>0</v>
      </c>
      <c r="N3881">
        <v>482480100</v>
      </c>
      <c r="O3881">
        <v>2480138</v>
      </c>
    </row>
    <row r="3882" spans="1:15" x14ac:dyDescent="0.2">
      <c r="A3882" t="s">
        <v>14506</v>
      </c>
      <c r="B3882" t="s">
        <v>284</v>
      </c>
      <c r="C3882">
        <v>60.83</v>
      </c>
      <c r="D3882">
        <v>0</v>
      </c>
      <c r="E3882">
        <v>0</v>
      </c>
      <c r="F3882">
        <v>0</v>
      </c>
      <c r="G3882">
        <v>0</v>
      </c>
      <c r="H3882" s="45">
        <v>-2516.41</v>
      </c>
      <c r="I3882" t="s">
        <v>14365</v>
      </c>
      <c r="J3882" t="s">
        <v>182</v>
      </c>
      <c r="K3882">
        <v>0</v>
      </c>
      <c r="L3882" s="83">
        <v>43126</v>
      </c>
      <c r="M3882">
        <v>0</v>
      </c>
      <c r="N3882">
        <v>423452101</v>
      </c>
      <c r="O3882">
        <v>2420101</v>
      </c>
    </row>
    <row r="3883" spans="1:15" x14ac:dyDescent="0.2">
      <c r="A3883" t="s">
        <v>14507</v>
      </c>
      <c r="B3883" t="s">
        <v>10858</v>
      </c>
      <c r="C3883">
        <v>22.3</v>
      </c>
      <c r="D3883">
        <v>0</v>
      </c>
      <c r="E3883">
        <v>0</v>
      </c>
      <c r="F3883">
        <v>0</v>
      </c>
      <c r="G3883">
        <v>0</v>
      </c>
      <c r="H3883" s="45">
        <v>-9300.9699999999993</v>
      </c>
      <c r="I3883" t="s">
        <v>14365</v>
      </c>
      <c r="J3883" t="s">
        <v>186</v>
      </c>
      <c r="K3883">
        <v>0</v>
      </c>
      <c r="L3883" s="83">
        <v>43126</v>
      </c>
      <c r="M3883">
        <v>0</v>
      </c>
      <c r="N3883" t="s">
        <v>10897</v>
      </c>
      <c r="O3883" t="s">
        <v>10898</v>
      </c>
    </row>
    <row r="3884" spans="1:15" x14ac:dyDescent="0.2">
      <c r="A3884" t="s">
        <v>14508</v>
      </c>
      <c r="B3884" t="s">
        <v>254</v>
      </c>
      <c r="C3884">
        <v>118.59</v>
      </c>
      <c r="D3884">
        <v>0</v>
      </c>
      <c r="E3884">
        <v>0</v>
      </c>
      <c r="F3884">
        <v>0</v>
      </c>
      <c r="G3884">
        <v>0</v>
      </c>
      <c r="H3884">
        <v>-499.67</v>
      </c>
      <c r="I3884" t="s">
        <v>14365</v>
      </c>
      <c r="J3884" t="s">
        <v>164</v>
      </c>
      <c r="K3884">
        <v>0</v>
      </c>
      <c r="L3884" s="83">
        <v>43126</v>
      </c>
      <c r="M3884">
        <v>0</v>
      </c>
      <c r="N3884" t="s">
        <v>255</v>
      </c>
      <c r="O3884">
        <v>2572381</v>
      </c>
    </row>
    <row r="3885" spans="1:15" x14ac:dyDescent="0.2">
      <c r="A3885" t="s">
        <v>14509</v>
      </c>
      <c r="B3885" t="s">
        <v>422</v>
      </c>
      <c r="C3885">
        <v>352.59</v>
      </c>
      <c r="D3885">
        <v>0</v>
      </c>
      <c r="E3885">
        <v>0</v>
      </c>
      <c r="F3885">
        <v>0</v>
      </c>
      <c r="G3885">
        <v>0</v>
      </c>
      <c r="H3885" s="45">
        <v>2995.3</v>
      </c>
      <c r="I3885" t="s">
        <v>14365</v>
      </c>
      <c r="J3885" t="s">
        <v>169</v>
      </c>
      <c r="K3885">
        <v>0</v>
      </c>
      <c r="L3885" s="83">
        <v>43126</v>
      </c>
      <c r="M3885">
        <v>0</v>
      </c>
      <c r="N3885" t="s">
        <v>423</v>
      </c>
      <c r="O3885">
        <v>2455965</v>
      </c>
    </row>
    <row r="3886" spans="1:15" x14ac:dyDescent="0.2">
      <c r="A3886" t="s">
        <v>14510</v>
      </c>
      <c r="B3886" t="s">
        <v>3992</v>
      </c>
      <c r="C3886">
        <v>20</v>
      </c>
      <c r="D3886">
        <v>0</v>
      </c>
      <c r="E3886">
        <v>0</v>
      </c>
      <c r="F3886">
        <v>0</v>
      </c>
      <c r="G3886">
        <v>0</v>
      </c>
      <c r="H3886" s="45">
        <v>8462.31</v>
      </c>
      <c r="I3886" t="s">
        <v>14365</v>
      </c>
      <c r="J3886" t="s">
        <v>186</v>
      </c>
      <c r="K3886">
        <v>0</v>
      </c>
      <c r="L3886" s="83">
        <v>43126</v>
      </c>
      <c r="M3886">
        <v>0</v>
      </c>
      <c r="N3886" t="s">
        <v>4014</v>
      </c>
      <c r="O3886" t="s">
        <v>4015</v>
      </c>
    </row>
    <row r="3887" spans="1:15" x14ac:dyDescent="0.2">
      <c r="A3887" t="s">
        <v>14511</v>
      </c>
      <c r="B3887" t="s">
        <v>587</v>
      </c>
      <c r="C3887">
        <v>63.65</v>
      </c>
      <c r="D3887">
        <v>0</v>
      </c>
      <c r="E3887">
        <v>0</v>
      </c>
      <c r="F3887">
        <v>0</v>
      </c>
      <c r="G3887">
        <v>0</v>
      </c>
      <c r="H3887" s="45">
        <v>8659.5300000000007</v>
      </c>
      <c r="I3887" t="s">
        <v>14365</v>
      </c>
      <c r="J3887" t="s">
        <v>190</v>
      </c>
      <c r="K3887">
        <v>0</v>
      </c>
      <c r="L3887" s="83">
        <v>43126</v>
      </c>
      <c r="M3887">
        <v>0</v>
      </c>
      <c r="N3887">
        <v>11659109</v>
      </c>
      <c r="O3887">
        <v>2012605</v>
      </c>
    </row>
    <row r="3888" spans="1:15" x14ac:dyDescent="0.2">
      <c r="A3888" t="s">
        <v>14512</v>
      </c>
      <c r="B3888" t="s">
        <v>8126</v>
      </c>
      <c r="C3888">
        <v>45.33</v>
      </c>
      <c r="D3888">
        <v>0</v>
      </c>
      <c r="E3888">
        <v>0</v>
      </c>
      <c r="F3888">
        <v>0</v>
      </c>
      <c r="G3888">
        <v>0</v>
      </c>
      <c r="H3888" s="45">
        <v>11362.09</v>
      </c>
      <c r="I3888" t="s">
        <v>14349</v>
      </c>
      <c r="J3888" t="s">
        <v>200</v>
      </c>
      <c r="K3888">
        <v>0</v>
      </c>
      <c r="L3888" s="83">
        <v>43126</v>
      </c>
      <c r="M3888">
        <v>0</v>
      </c>
      <c r="N3888" t="s">
        <v>177</v>
      </c>
      <c r="O3888" t="s">
        <v>7589</v>
      </c>
    </row>
    <row r="3889" spans="1:15" x14ac:dyDescent="0.2">
      <c r="A3889" t="s">
        <v>14513</v>
      </c>
      <c r="B3889" t="s">
        <v>4071</v>
      </c>
      <c r="C3889">
        <v>140.75</v>
      </c>
      <c r="D3889">
        <v>0</v>
      </c>
      <c r="E3889">
        <v>0</v>
      </c>
      <c r="F3889">
        <v>0</v>
      </c>
      <c r="G3889">
        <v>0</v>
      </c>
      <c r="H3889" s="45">
        <v>2092.5700000000002</v>
      </c>
      <c r="I3889" t="s">
        <v>14365</v>
      </c>
      <c r="J3889" t="s">
        <v>190</v>
      </c>
      <c r="K3889">
        <v>0</v>
      </c>
      <c r="L3889" s="83">
        <v>43126</v>
      </c>
      <c r="M3889">
        <v>0</v>
      </c>
      <c r="N3889">
        <v>149123101</v>
      </c>
      <c r="O3889">
        <v>2180201</v>
      </c>
    </row>
    <row r="3890" spans="1:15" x14ac:dyDescent="0.2">
      <c r="A3890" t="s">
        <v>14514</v>
      </c>
      <c r="B3890" t="s">
        <v>3990</v>
      </c>
      <c r="C3890">
        <v>39</v>
      </c>
      <c r="D3890">
        <v>0</v>
      </c>
      <c r="E3890">
        <v>0</v>
      </c>
      <c r="F3890">
        <v>0</v>
      </c>
      <c r="G3890">
        <v>0</v>
      </c>
      <c r="H3890" s="45">
        <v>-18177.29</v>
      </c>
      <c r="I3890" t="s">
        <v>14349</v>
      </c>
      <c r="J3890" t="s">
        <v>190</v>
      </c>
      <c r="K3890">
        <v>0</v>
      </c>
      <c r="L3890" s="83">
        <v>43126</v>
      </c>
      <c r="M3890">
        <v>0</v>
      </c>
      <c r="N3890">
        <v>419879101</v>
      </c>
      <c r="O3890">
        <v>2408044</v>
      </c>
    </row>
    <row r="3891" spans="1:15" x14ac:dyDescent="0.2">
      <c r="A3891" t="s">
        <v>14515</v>
      </c>
      <c r="B3891" t="s">
        <v>2688</v>
      </c>
      <c r="C3891">
        <v>21.1</v>
      </c>
      <c r="D3891">
        <v>0</v>
      </c>
      <c r="E3891">
        <v>0</v>
      </c>
      <c r="F3891">
        <v>0</v>
      </c>
      <c r="G3891">
        <v>0</v>
      </c>
      <c r="H3891" s="45">
        <v>4713.38</v>
      </c>
      <c r="I3891" t="s">
        <v>14365</v>
      </c>
      <c r="J3891" t="s">
        <v>186</v>
      </c>
      <c r="K3891">
        <v>0</v>
      </c>
      <c r="L3891" s="83">
        <v>43126</v>
      </c>
      <c r="M3891">
        <v>0</v>
      </c>
      <c r="N3891">
        <v>432748101</v>
      </c>
      <c r="O3891">
        <v>2365428</v>
      </c>
    </row>
    <row r="3892" spans="1:15" x14ac:dyDescent="0.2">
      <c r="A3892" t="s">
        <v>14516</v>
      </c>
      <c r="B3892" t="s">
        <v>526</v>
      </c>
      <c r="C3892">
        <v>29.1</v>
      </c>
      <c r="D3892">
        <v>0</v>
      </c>
      <c r="E3892">
        <v>0</v>
      </c>
      <c r="F3892">
        <v>0</v>
      </c>
      <c r="G3892">
        <v>0</v>
      </c>
      <c r="H3892" s="45">
        <v>8746.1200000000008</v>
      </c>
      <c r="I3892" t="s">
        <v>14349</v>
      </c>
      <c r="J3892" t="s">
        <v>164</v>
      </c>
      <c r="K3892">
        <v>0</v>
      </c>
      <c r="L3892" s="83">
        <v>43126</v>
      </c>
      <c r="M3892">
        <v>0</v>
      </c>
      <c r="N3892">
        <v>801056102</v>
      </c>
      <c r="O3892" t="s">
        <v>527</v>
      </c>
    </row>
    <row r="3893" spans="1:15" x14ac:dyDescent="0.2">
      <c r="A3893" t="s">
        <v>14517</v>
      </c>
      <c r="B3893" t="s">
        <v>101</v>
      </c>
      <c r="C3893">
        <v>33.79</v>
      </c>
      <c r="D3893">
        <v>0</v>
      </c>
      <c r="E3893">
        <v>0</v>
      </c>
      <c r="F3893">
        <v>0</v>
      </c>
      <c r="G3893">
        <v>0</v>
      </c>
      <c r="H3893" s="45">
        <v>33595.96</v>
      </c>
      <c r="I3893" t="s">
        <v>14349</v>
      </c>
      <c r="J3893" t="s">
        <v>164</v>
      </c>
      <c r="K3893">
        <v>0</v>
      </c>
      <c r="L3893" s="83">
        <v>43126</v>
      </c>
      <c r="M3893">
        <v>0</v>
      </c>
      <c r="N3893" t="s">
        <v>184</v>
      </c>
      <c r="O3893">
        <v>2608123</v>
      </c>
    </row>
    <row r="3894" spans="1:15" x14ac:dyDescent="0.2">
      <c r="A3894" t="s">
        <v>14518</v>
      </c>
      <c r="B3894" t="s">
        <v>4509</v>
      </c>
      <c r="C3894">
        <v>54.44</v>
      </c>
      <c r="D3894">
        <v>0</v>
      </c>
      <c r="E3894">
        <v>0</v>
      </c>
      <c r="F3894">
        <v>0</v>
      </c>
      <c r="G3894">
        <v>0</v>
      </c>
      <c r="H3894" s="45">
        <v>1522.51</v>
      </c>
      <c r="I3894" t="s">
        <v>14349</v>
      </c>
      <c r="J3894" t="s">
        <v>164</v>
      </c>
      <c r="K3894">
        <v>0</v>
      </c>
      <c r="L3894" s="83">
        <v>43126</v>
      </c>
      <c r="M3894">
        <v>0</v>
      </c>
      <c r="N3894" t="s">
        <v>177</v>
      </c>
      <c r="O3894" t="s">
        <v>4621</v>
      </c>
    </row>
    <row r="3895" spans="1:15" x14ac:dyDescent="0.2">
      <c r="A3895" t="s">
        <v>14519</v>
      </c>
      <c r="B3895" t="s">
        <v>9975</v>
      </c>
      <c r="C3895">
        <v>15.51</v>
      </c>
      <c r="D3895">
        <v>0</v>
      </c>
      <c r="E3895">
        <v>0</v>
      </c>
      <c r="F3895">
        <v>0</v>
      </c>
      <c r="G3895">
        <v>0</v>
      </c>
      <c r="H3895" s="45">
        <v>-5946.2</v>
      </c>
      <c r="I3895" t="s">
        <v>14365</v>
      </c>
      <c r="J3895" t="s">
        <v>188</v>
      </c>
      <c r="K3895">
        <v>0</v>
      </c>
      <c r="L3895" s="83">
        <v>43126</v>
      </c>
      <c r="M3895">
        <v>0</v>
      </c>
      <c r="N3895">
        <v>887399103</v>
      </c>
      <c r="O3895" t="s">
        <v>10024</v>
      </c>
    </row>
    <row r="3896" spans="1:15" x14ac:dyDescent="0.2">
      <c r="A3896" t="s">
        <v>14520</v>
      </c>
      <c r="B3896" t="s">
        <v>14520</v>
      </c>
      <c r="C3896">
        <v>2.5</v>
      </c>
      <c r="D3896">
        <v>0</v>
      </c>
      <c r="E3896">
        <v>0</v>
      </c>
      <c r="F3896">
        <v>0</v>
      </c>
      <c r="G3896">
        <v>0</v>
      </c>
      <c r="H3896" s="45">
        <v>-3251.2</v>
      </c>
      <c r="I3896" t="s">
        <v>210</v>
      </c>
      <c r="J3896" t="s">
        <v>200</v>
      </c>
      <c r="K3896">
        <v>0</v>
      </c>
      <c r="L3896" s="83">
        <v>43126</v>
      </c>
      <c r="M3896">
        <v>0</v>
      </c>
    </row>
    <row r="3897" spans="1:15" x14ac:dyDescent="0.2">
      <c r="A3897" t="s">
        <v>14521</v>
      </c>
      <c r="B3897" t="s">
        <v>14521</v>
      </c>
      <c r="C3897">
        <v>2.5</v>
      </c>
      <c r="D3897">
        <v>0</v>
      </c>
      <c r="E3897">
        <v>0</v>
      </c>
      <c r="F3897">
        <v>0</v>
      </c>
      <c r="G3897">
        <v>0</v>
      </c>
      <c r="H3897" s="45">
        <v>-72020</v>
      </c>
      <c r="I3897" t="s">
        <v>210</v>
      </c>
      <c r="J3897" t="s">
        <v>200</v>
      </c>
      <c r="K3897">
        <v>0</v>
      </c>
      <c r="L3897" s="83">
        <v>43126</v>
      </c>
      <c r="M3897">
        <v>0</v>
      </c>
    </row>
    <row r="3898" spans="1:15" x14ac:dyDescent="0.2">
      <c r="A3898" t="s">
        <v>14484</v>
      </c>
      <c r="B3898" t="s">
        <v>13877</v>
      </c>
      <c r="C3898">
        <v>1.1374</v>
      </c>
      <c r="D3898" s="45">
        <v>-1308907.1839999999</v>
      </c>
      <c r="E3898" s="45">
        <v>-1488751.03</v>
      </c>
      <c r="F3898">
        <v>-3.25</v>
      </c>
      <c r="G3898" s="45">
        <v>-2879.59</v>
      </c>
      <c r="H3898" s="45">
        <v>176728.64</v>
      </c>
      <c r="I3898" t="s">
        <v>210</v>
      </c>
      <c r="J3898" t="s">
        <v>687</v>
      </c>
      <c r="K3898">
        <v>0</v>
      </c>
      <c r="L3898" s="83">
        <v>43125</v>
      </c>
      <c r="M3898">
        <v>1.19</v>
      </c>
    </row>
    <row r="3899" spans="1:15" x14ac:dyDescent="0.2">
      <c r="A3899" t="s">
        <v>14485</v>
      </c>
      <c r="B3899" t="s">
        <v>14486</v>
      </c>
      <c r="C3899">
        <v>24.240701000000001</v>
      </c>
      <c r="D3899" s="45">
        <v>62699</v>
      </c>
      <c r="E3899" s="45">
        <v>1519867.69</v>
      </c>
      <c r="F3899">
        <v>3.31</v>
      </c>
      <c r="G3899">
        <v>258.60000000000002</v>
      </c>
      <c r="H3899" s="45">
        <v>-241682.51</v>
      </c>
      <c r="I3899" t="s">
        <v>210</v>
      </c>
      <c r="J3899" t="s">
        <v>200</v>
      </c>
      <c r="K3899">
        <v>0</v>
      </c>
      <c r="L3899" s="83">
        <v>43125</v>
      </c>
      <c r="M3899">
        <v>25.81</v>
      </c>
    </row>
    <row r="3900" spans="1:15" x14ac:dyDescent="0.2">
      <c r="A3900" t="s">
        <v>14487</v>
      </c>
      <c r="B3900" t="s">
        <v>346</v>
      </c>
      <c r="C3900">
        <v>44.25</v>
      </c>
      <c r="D3900">
        <v>0</v>
      </c>
      <c r="E3900">
        <v>0</v>
      </c>
      <c r="F3900">
        <v>0</v>
      </c>
      <c r="G3900">
        <v>0</v>
      </c>
      <c r="H3900" s="45">
        <v>-29054.76</v>
      </c>
      <c r="I3900" t="s">
        <v>14365</v>
      </c>
      <c r="J3900" t="s">
        <v>164</v>
      </c>
      <c r="K3900">
        <v>0</v>
      </c>
      <c r="L3900" s="83">
        <v>43125</v>
      </c>
      <c r="M3900">
        <v>0</v>
      </c>
      <c r="N3900">
        <v>880770102</v>
      </c>
      <c r="O3900">
        <v>2884183</v>
      </c>
    </row>
    <row r="3901" spans="1:15" x14ac:dyDescent="0.2">
      <c r="A3901" t="s">
        <v>14488</v>
      </c>
      <c r="B3901" t="s">
        <v>3929</v>
      </c>
      <c r="C3901">
        <v>96.2</v>
      </c>
      <c r="D3901">
        <v>0</v>
      </c>
      <c r="E3901">
        <v>0</v>
      </c>
      <c r="F3901">
        <v>0</v>
      </c>
      <c r="G3901">
        <v>0</v>
      </c>
      <c r="H3901">
        <v>996.14</v>
      </c>
      <c r="I3901" t="s">
        <v>14365</v>
      </c>
      <c r="J3901" t="s">
        <v>186</v>
      </c>
      <c r="K3901">
        <v>0</v>
      </c>
      <c r="L3901" s="83">
        <v>43125</v>
      </c>
      <c r="M3901">
        <v>0</v>
      </c>
      <c r="N3901" t="s">
        <v>3983</v>
      </c>
      <c r="O3901">
        <v>2977209</v>
      </c>
    </row>
    <row r="3902" spans="1:15" x14ac:dyDescent="0.2">
      <c r="A3902" t="s">
        <v>14489</v>
      </c>
      <c r="B3902" t="s">
        <v>400</v>
      </c>
      <c r="C3902">
        <v>186.29</v>
      </c>
      <c r="D3902">
        <v>0</v>
      </c>
      <c r="E3902">
        <v>0</v>
      </c>
      <c r="F3902">
        <v>0</v>
      </c>
      <c r="G3902">
        <v>0</v>
      </c>
      <c r="H3902" s="45">
        <v>11458.08</v>
      </c>
      <c r="I3902" t="s">
        <v>14365</v>
      </c>
      <c r="J3902" t="s">
        <v>164</v>
      </c>
      <c r="K3902">
        <v>0</v>
      </c>
      <c r="L3902" s="83">
        <v>43125</v>
      </c>
      <c r="M3902">
        <v>0</v>
      </c>
      <c r="N3902">
        <v>512807108</v>
      </c>
      <c r="O3902">
        <v>2502247</v>
      </c>
    </row>
    <row r="3903" spans="1:15" x14ac:dyDescent="0.2">
      <c r="A3903" t="s">
        <v>14490</v>
      </c>
      <c r="B3903" t="s">
        <v>1332</v>
      </c>
      <c r="C3903">
        <v>18.649999999999999</v>
      </c>
      <c r="D3903">
        <v>0</v>
      </c>
      <c r="E3903">
        <v>0</v>
      </c>
      <c r="F3903">
        <v>0</v>
      </c>
      <c r="G3903">
        <v>0</v>
      </c>
      <c r="H3903" s="45">
        <v>-6643.74</v>
      </c>
      <c r="I3903" t="s">
        <v>14365</v>
      </c>
      <c r="J3903" t="s">
        <v>200</v>
      </c>
      <c r="K3903">
        <v>0</v>
      </c>
      <c r="L3903" s="83">
        <v>43125</v>
      </c>
      <c r="M3903">
        <v>0</v>
      </c>
      <c r="N3903">
        <v>567908108</v>
      </c>
      <c r="O3903">
        <v>2250353</v>
      </c>
    </row>
    <row r="3904" spans="1:15" x14ac:dyDescent="0.2">
      <c r="A3904" t="s">
        <v>14491</v>
      </c>
      <c r="B3904" t="s">
        <v>476</v>
      </c>
      <c r="C3904">
        <v>341.97</v>
      </c>
      <c r="D3904">
        <v>0</v>
      </c>
      <c r="E3904">
        <v>0</v>
      </c>
      <c r="F3904">
        <v>0</v>
      </c>
      <c r="G3904">
        <v>0</v>
      </c>
      <c r="H3904" s="45">
        <v>-7633.36</v>
      </c>
      <c r="I3904" t="s">
        <v>14365</v>
      </c>
      <c r="J3904" t="s">
        <v>190</v>
      </c>
      <c r="K3904">
        <v>0</v>
      </c>
      <c r="L3904" s="83">
        <v>43125</v>
      </c>
      <c r="M3904">
        <v>0</v>
      </c>
      <c r="N3904">
        <v>384802104</v>
      </c>
      <c r="O3904">
        <v>2380863</v>
      </c>
    </row>
    <row r="3905" spans="1:15" x14ac:dyDescent="0.2">
      <c r="A3905" t="s">
        <v>14492</v>
      </c>
      <c r="B3905" t="s">
        <v>5594</v>
      </c>
      <c r="C3905">
        <v>12.3</v>
      </c>
      <c r="D3905">
        <v>0</v>
      </c>
      <c r="E3905">
        <v>0</v>
      </c>
      <c r="F3905">
        <v>0</v>
      </c>
      <c r="G3905">
        <v>0</v>
      </c>
      <c r="H3905" s="45">
        <v>-7200.93</v>
      </c>
      <c r="I3905" t="s">
        <v>14365</v>
      </c>
      <c r="J3905" t="s">
        <v>190</v>
      </c>
      <c r="K3905">
        <v>0</v>
      </c>
      <c r="L3905" s="83">
        <v>43125</v>
      </c>
      <c r="M3905">
        <v>0</v>
      </c>
      <c r="N3905">
        <v>369604103</v>
      </c>
      <c r="O3905">
        <v>2380498</v>
      </c>
    </row>
    <row r="3906" spans="1:15" x14ac:dyDescent="0.2">
      <c r="A3906" t="s">
        <v>14493</v>
      </c>
      <c r="B3906" t="s">
        <v>4120</v>
      </c>
      <c r="C3906">
        <v>22.5</v>
      </c>
      <c r="D3906">
        <v>0</v>
      </c>
      <c r="E3906">
        <v>0</v>
      </c>
      <c r="F3906">
        <v>0</v>
      </c>
      <c r="G3906">
        <v>0</v>
      </c>
      <c r="H3906" s="45">
        <v>-3897.02</v>
      </c>
      <c r="I3906" t="s">
        <v>14365</v>
      </c>
      <c r="J3906" t="s">
        <v>200</v>
      </c>
      <c r="K3906">
        <v>0</v>
      </c>
      <c r="L3906" s="83">
        <v>43125</v>
      </c>
      <c r="M3906">
        <v>0</v>
      </c>
      <c r="N3906">
        <v>297602104</v>
      </c>
      <c r="O3906">
        <v>2320825</v>
      </c>
    </row>
    <row r="3907" spans="1:15" x14ac:dyDescent="0.2">
      <c r="A3907" t="s">
        <v>14494</v>
      </c>
      <c r="B3907" t="s">
        <v>597</v>
      </c>
      <c r="C3907">
        <v>19.64</v>
      </c>
      <c r="D3907">
        <v>0</v>
      </c>
      <c r="E3907">
        <v>0</v>
      </c>
      <c r="F3907">
        <v>0</v>
      </c>
      <c r="G3907">
        <v>0</v>
      </c>
      <c r="H3907">
        <v>326.41000000000003</v>
      </c>
      <c r="I3907" t="s">
        <v>14365</v>
      </c>
      <c r="J3907" t="s">
        <v>190</v>
      </c>
      <c r="K3907">
        <v>0</v>
      </c>
      <c r="L3907" s="83">
        <v>43125</v>
      </c>
      <c r="M3907">
        <v>0</v>
      </c>
      <c r="N3907">
        <v>109043109</v>
      </c>
      <c r="O3907">
        <v>2156581</v>
      </c>
    </row>
    <row r="3908" spans="1:15" x14ac:dyDescent="0.2">
      <c r="A3908" t="s">
        <v>14495</v>
      </c>
      <c r="B3908" t="s">
        <v>14481</v>
      </c>
      <c r="C3908">
        <v>37.75</v>
      </c>
      <c r="D3908">
        <v>0</v>
      </c>
      <c r="E3908">
        <v>0</v>
      </c>
      <c r="F3908">
        <v>0</v>
      </c>
      <c r="G3908">
        <v>0</v>
      </c>
      <c r="H3908" s="45">
        <v>6654.5</v>
      </c>
      <c r="I3908" t="s">
        <v>14365</v>
      </c>
      <c r="J3908" t="s">
        <v>186</v>
      </c>
      <c r="K3908">
        <v>0</v>
      </c>
      <c r="L3908" s="83">
        <v>43125</v>
      </c>
      <c r="M3908">
        <v>0</v>
      </c>
      <c r="N3908" t="s">
        <v>14496</v>
      </c>
      <c r="O3908" t="s">
        <v>14497</v>
      </c>
    </row>
    <row r="3909" spans="1:15" x14ac:dyDescent="0.2">
      <c r="A3909" t="s">
        <v>14498</v>
      </c>
      <c r="B3909" t="s">
        <v>4183</v>
      </c>
      <c r="C3909">
        <v>22.5</v>
      </c>
      <c r="D3909">
        <v>0</v>
      </c>
      <c r="E3909">
        <v>0</v>
      </c>
      <c r="F3909">
        <v>0</v>
      </c>
      <c r="G3909">
        <v>0</v>
      </c>
      <c r="H3909" s="45">
        <v>5912.84</v>
      </c>
      <c r="I3909" t="s">
        <v>14349</v>
      </c>
      <c r="J3909" t="s">
        <v>200</v>
      </c>
      <c r="K3909">
        <v>0</v>
      </c>
      <c r="L3909" s="83">
        <v>43125</v>
      </c>
      <c r="M3909">
        <v>0</v>
      </c>
      <c r="N3909">
        <v>371901109</v>
      </c>
      <c r="O3909">
        <v>2366799</v>
      </c>
    </row>
    <row r="3910" spans="1:15" x14ac:dyDescent="0.2">
      <c r="A3910" t="s">
        <v>14499</v>
      </c>
      <c r="B3910" t="s">
        <v>1086</v>
      </c>
      <c r="C3910">
        <v>43.3</v>
      </c>
      <c r="D3910">
        <v>0</v>
      </c>
      <c r="E3910">
        <v>0</v>
      </c>
      <c r="F3910">
        <v>0</v>
      </c>
      <c r="G3910">
        <v>0</v>
      </c>
      <c r="H3910" s="45">
        <v>-3655.9</v>
      </c>
      <c r="I3910" t="s">
        <v>14349</v>
      </c>
      <c r="J3910" t="s">
        <v>188</v>
      </c>
      <c r="K3910">
        <v>0</v>
      </c>
      <c r="L3910" s="83">
        <v>43125</v>
      </c>
      <c r="M3910">
        <v>0</v>
      </c>
      <c r="N3910" t="s">
        <v>1394</v>
      </c>
      <c r="O3910">
        <v>2624561</v>
      </c>
    </row>
    <row r="3911" spans="1:15" x14ac:dyDescent="0.2">
      <c r="A3911" t="s">
        <v>14500</v>
      </c>
      <c r="B3911" t="s">
        <v>386</v>
      </c>
      <c r="C3911">
        <v>184.39</v>
      </c>
      <c r="D3911">
        <v>0</v>
      </c>
      <c r="E3911">
        <v>0</v>
      </c>
      <c r="F3911">
        <v>0</v>
      </c>
      <c r="G3911">
        <v>0</v>
      </c>
      <c r="H3911" s="45">
        <v>-1180.8900000000001</v>
      </c>
      <c r="I3911" t="s">
        <v>14365</v>
      </c>
      <c r="J3911" t="s">
        <v>190</v>
      </c>
      <c r="K3911">
        <v>0</v>
      </c>
      <c r="L3911" s="83">
        <v>43125</v>
      </c>
      <c r="M3911">
        <v>0</v>
      </c>
      <c r="N3911">
        <v>773903109</v>
      </c>
      <c r="O3911">
        <v>2754060</v>
      </c>
    </row>
    <row r="3912" spans="1:15" x14ac:dyDescent="0.2">
      <c r="A3912" t="s">
        <v>14501</v>
      </c>
      <c r="B3912" t="s">
        <v>14482</v>
      </c>
      <c r="C3912">
        <v>27.95</v>
      </c>
      <c r="D3912">
        <v>0</v>
      </c>
      <c r="E3912">
        <v>0</v>
      </c>
      <c r="F3912">
        <v>0</v>
      </c>
      <c r="G3912">
        <v>0</v>
      </c>
      <c r="H3912" s="45">
        <v>-3010.5</v>
      </c>
      <c r="I3912" t="s">
        <v>14365</v>
      </c>
      <c r="J3912" t="s">
        <v>186</v>
      </c>
      <c r="K3912">
        <v>0</v>
      </c>
      <c r="L3912" s="83">
        <v>43125</v>
      </c>
      <c r="M3912">
        <v>0</v>
      </c>
      <c r="N3912">
        <v>915271100</v>
      </c>
      <c r="O3912">
        <v>2690636</v>
      </c>
    </row>
    <row r="3913" spans="1:15" x14ac:dyDescent="0.2">
      <c r="A3913" t="s">
        <v>14502</v>
      </c>
      <c r="B3913" t="s">
        <v>293</v>
      </c>
      <c r="C3913">
        <v>100.93</v>
      </c>
      <c r="D3913">
        <v>0</v>
      </c>
      <c r="E3913">
        <v>0</v>
      </c>
      <c r="F3913">
        <v>0</v>
      </c>
      <c r="G3913">
        <v>0</v>
      </c>
      <c r="H3913" s="45">
        <v>-23974.34</v>
      </c>
      <c r="I3913" t="s">
        <v>14349</v>
      </c>
      <c r="J3913" t="s">
        <v>186</v>
      </c>
      <c r="K3913">
        <v>0</v>
      </c>
      <c r="L3913" s="83">
        <v>43125</v>
      </c>
      <c r="M3913">
        <v>0</v>
      </c>
      <c r="N3913">
        <v>981419104</v>
      </c>
      <c r="O3913">
        <v>2981181</v>
      </c>
    </row>
    <row r="3914" spans="1:15" x14ac:dyDescent="0.2">
      <c r="A3914" t="s">
        <v>14503</v>
      </c>
      <c r="B3914" t="s">
        <v>87</v>
      </c>
      <c r="C3914">
        <v>127.64</v>
      </c>
      <c r="D3914">
        <v>0</v>
      </c>
      <c r="E3914">
        <v>0</v>
      </c>
      <c r="F3914">
        <v>0</v>
      </c>
      <c r="G3914">
        <v>0</v>
      </c>
      <c r="H3914" s="45">
        <v>-54282.31</v>
      </c>
      <c r="I3914" t="s">
        <v>210</v>
      </c>
      <c r="J3914" t="s">
        <v>200</v>
      </c>
      <c r="K3914">
        <v>0</v>
      </c>
      <c r="L3914" s="83">
        <v>43124</v>
      </c>
      <c r="M3914">
        <v>0</v>
      </c>
    </row>
    <row r="3915" spans="1:15" x14ac:dyDescent="0.2">
      <c r="A3915" t="s">
        <v>14453</v>
      </c>
      <c r="B3915" t="s">
        <v>441</v>
      </c>
      <c r="C3915">
        <v>49.6</v>
      </c>
      <c r="D3915">
        <v>0</v>
      </c>
      <c r="E3915">
        <v>0</v>
      </c>
      <c r="F3915">
        <v>0</v>
      </c>
      <c r="G3915">
        <v>0</v>
      </c>
      <c r="H3915" s="45">
        <v>5560.5</v>
      </c>
      <c r="I3915" t="s">
        <v>14365</v>
      </c>
      <c r="J3915" t="s">
        <v>190</v>
      </c>
      <c r="K3915">
        <v>0</v>
      </c>
      <c r="L3915" s="83">
        <v>43124</v>
      </c>
      <c r="M3915">
        <v>0</v>
      </c>
      <c r="N3915">
        <v>589378108</v>
      </c>
      <c r="O3915">
        <v>2144047</v>
      </c>
    </row>
    <row r="3916" spans="1:15" x14ac:dyDescent="0.2">
      <c r="A3916" t="s">
        <v>14454</v>
      </c>
      <c r="B3916" t="s">
        <v>3913</v>
      </c>
      <c r="C3916">
        <v>45.56</v>
      </c>
      <c r="D3916">
        <v>0</v>
      </c>
      <c r="E3916">
        <v>0</v>
      </c>
      <c r="F3916">
        <v>0</v>
      </c>
      <c r="G3916">
        <v>0</v>
      </c>
      <c r="H3916" s="45">
        <v>1027.7</v>
      </c>
      <c r="I3916" t="s">
        <v>14365</v>
      </c>
      <c r="J3916" t="s">
        <v>186</v>
      </c>
      <c r="K3916">
        <v>0</v>
      </c>
      <c r="L3916" s="83">
        <v>43124</v>
      </c>
      <c r="M3916">
        <v>0</v>
      </c>
      <c r="N3916" t="s">
        <v>3922</v>
      </c>
      <c r="O3916" t="s">
        <v>3923</v>
      </c>
    </row>
    <row r="3917" spans="1:15" x14ac:dyDescent="0.2">
      <c r="A3917" t="s">
        <v>14455</v>
      </c>
      <c r="B3917" t="s">
        <v>500</v>
      </c>
      <c r="C3917">
        <v>59.25</v>
      </c>
      <c r="D3917">
        <v>0</v>
      </c>
      <c r="E3917">
        <v>0</v>
      </c>
      <c r="F3917">
        <v>0</v>
      </c>
      <c r="G3917">
        <v>0</v>
      </c>
      <c r="H3917" s="45">
        <v>1834.05</v>
      </c>
      <c r="I3917" t="s">
        <v>14365</v>
      </c>
      <c r="J3917" t="s">
        <v>186</v>
      </c>
      <c r="K3917">
        <v>0</v>
      </c>
      <c r="L3917" s="83">
        <v>43124</v>
      </c>
      <c r="M3917">
        <v>0</v>
      </c>
      <c r="N3917" t="s">
        <v>501</v>
      </c>
      <c r="O3917" t="s">
        <v>502</v>
      </c>
    </row>
    <row r="3918" spans="1:15" x14ac:dyDescent="0.2">
      <c r="A3918" t="s">
        <v>14456</v>
      </c>
      <c r="B3918" t="s">
        <v>630</v>
      </c>
      <c r="C3918">
        <v>45.11</v>
      </c>
      <c r="D3918">
        <v>0</v>
      </c>
      <c r="E3918">
        <v>0</v>
      </c>
      <c r="F3918">
        <v>0</v>
      </c>
      <c r="G3918">
        <v>0</v>
      </c>
      <c r="H3918" s="45">
        <v>-10691.72</v>
      </c>
      <c r="I3918" t="s">
        <v>14365</v>
      </c>
      <c r="J3918" t="s">
        <v>164</v>
      </c>
      <c r="K3918">
        <v>0</v>
      </c>
      <c r="L3918" s="83">
        <v>43124</v>
      </c>
      <c r="M3918">
        <v>0</v>
      </c>
      <c r="N3918">
        <v>225447101</v>
      </c>
      <c r="O3918">
        <v>2232351</v>
      </c>
    </row>
    <row r="3919" spans="1:15" x14ac:dyDescent="0.2">
      <c r="A3919" t="s">
        <v>14457</v>
      </c>
      <c r="B3919" t="s">
        <v>137</v>
      </c>
      <c r="C3919">
        <v>38.14</v>
      </c>
      <c r="D3919">
        <v>0</v>
      </c>
      <c r="E3919">
        <v>0</v>
      </c>
      <c r="F3919">
        <v>0</v>
      </c>
      <c r="G3919">
        <v>0</v>
      </c>
      <c r="H3919" s="45">
        <v>-7737.62</v>
      </c>
      <c r="I3919" t="s">
        <v>14349</v>
      </c>
      <c r="J3919" t="s">
        <v>190</v>
      </c>
      <c r="K3919">
        <v>0</v>
      </c>
      <c r="L3919" s="83">
        <v>43124</v>
      </c>
      <c r="M3919">
        <v>0</v>
      </c>
      <c r="N3919" t="s">
        <v>779</v>
      </c>
      <c r="O3919" t="s">
        <v>780</v>
      </c>
    </row>
    <row r="3920" spans="1:15" x14ac:dyDescent="0.2">
      <c r="A3920" t="s">
        <v>14458</v>
      </c>
      <c r="B3920" t="s">
        <v>300</v>
      </c>
      <c r="C3920">
        <v>232.51</v>
      </c>
      <c r="D3920">
        <v>0</v>
      </c>
      <c r="E3920">
        <v>0</v>
      </c>
      <c r="F3920">
        <v>0</v>
      </c>
      <c r="G3920">
        <v>0</v>
      </c>
      <c r="H3920">
        <v>-313.01</v>
      </c>
      <c r="I3920" t="s">
        <v>14349</v>
      </c>
      <c r="J3920" t="s">
        <v>164</v>
      </c>
      <c r="K3920">
        <v>0</v>
      </c>
      <c r="L3920" s="83">
        <v>43124</v>
      </c>
      <c r="M3920">
        <v>0</v>
      </c>
      <c r="N3920">
        <v>18581108</v>
      </c>
      <c r="O3920">
        <v>2762030</v>
      </c>
    </row>
    <row r="3921" spans="1:15" x14ac:dyDescent="0.2">
      <c r="A3921" t="s">
        <v>14459</v>
      </c>
      <c r="B3921" t="s">
        <v>587</v>
      </c>
      <c r="C3921">
        <v>63.65</v>
      </c>
      <c r="D3921">
        <v>0</v>
      </c>
      <c r="E3921">
        <v>0</v>
      </c>
      <c r="F3921">
        <v>0</v>
      </c>
      <c r="G3921">
        <v>0</v>
      </c>
      <c r="H3921" s="45">
        <v>-10620.03</v>
      </c>
      <c r="I3921" t="s">
        <v>14349</v>
      </c>
      <c r="J3921" t="s">
        <v>190</v>
      </c>
      <c r="K3921">
        <v>0</v>
      </c>
      <c r="L3921" s="83">
        <v>43124</v>
      </c>
      <c r="M3921">
        <v>0</v>
      </c>
      <c r="N3921">
        <v>11659109</v>
      </c>
      <c r="O3921">
        <v>2012605</v>
      </c>
    </row>
    <row r="3922" spans="1:15" x14ac:dyDescent="0.2">
      <c r="A3922" t="s">
        <v>14460</v>
      </c>
      <c r="B3922" t="s">
        <v>257</v>
      </c>
      <c r="C3922">
        <v>39.21</v>
      </c>
      <c r="D3922">
        <v>0</v>
      </c>
      <c r="E3922">
        <v>0</v>
      </c>
      <c r="F3922">
        <v>0</v>
      </c>
      <c r="G3922">
        <v>0</v>
      </c>
      <c r="H3922" s="45">
        <v>1985.6</v>
      </c>
      <c r="I3922" t="s">
        <v>14349</v>
      </c>
      <c r="J3922" t="s">
        <v>164</v>
      </c>
      <c r="K3922">
        <v>0</v>
      </c>
      <c r="L3922" s="83">
        <v>43124</v>
      </c>
      <c r="M3922">
        <v>0</v>
      </c>
      <c r="N3922">
        <v>53807103</v>
      </c>
      <c r="O3922">
        <v>2066505</v>
      </c>
    </row>
    <row r="3923" spans="1:15" x14ac:dyDescent="0.2">
      <c r="A3923" t="s">
        <v>14461</v>
      </c>
      <c r="B3923" t="s">
        <v>14452</v>
      </c>
      <c r="C3923">
        <v>19.2</v>
      </c>
      <c r="D3923">
        <v>0</v>
      </c>
      <c r="E3923">
        <v>0</v>
      </c>
      <c r="F3923">
        <v>0</v>
      </c>
      <c r="G3923">
        <v>0</v>
      </c>
      <c r="H3923" s="45">
        <v>-20335.41</v>
      </c>
      <c r="I3923" t="s">
        <v>14349</v>
      </c>
      <c r="J3923" t="s">
        <v>164</v>
      </c>
      <c r="K3923">
        <v>0</v>
      </c>
      <c r="L3923" s="83">
        <v>43124</v>
      </c>
      <c r="M3923">
        <v>0</v>
      </c>
      <c r="N3923">
        <v>2444107</v>
      </c>
      <c r="O3923">
        <v>2053983</v>
      </c>
    </row>
    <row r="3924" spans="1:15" x14ac:dyDescent="0.2">
      <c r="A3924" t="s">
        <v>14462</v>
      </c>
      <c r="B3924" t="s">
        <v>3992</v>
      </c>
      <c r="C3924">
        <v>20</v>
      </c>
      <c r="D3924">
        <v>0</v>
      </c>
      <c r="E3924">
        <v>0</v>
      </c>
      <c r="F3924">
        <v>0</v>
      </c>
      <c r="G3924">
        <v>0</v>
      </c>
      <c r="H3924" s="45">
        <v>7963.12</v>
      </c>
      <c r="I3924" t="s">
        <v>14349</v>
      </c>
      <c r="J3924" t="s">
        <v>186</v>
      </c>
      <c r="K3924">
        <v>0</v>
      </c>
      <c r="L3924" s="83">
        <v>43124</v>
      </c>
      <c r="M3924">
        <v>0</v>
      </c>
      <c r="N3924" t="s">
        <v>4014</v>
      </c>
      <c r="O3924" t="s">
        <v>4015</v>
      </c>
    </row>
    <row r="3925" spans="1:15" x14ac:dyDescent="0.2">
      <c r="A3925" t="s">
        <v>14463</v>
      </c>
      <c r="B3925" t="s">
        <v>422</v>
      </c>
      <c r="C3925">
        <v>352.59</v>
      </c>
      <c r="D3925">
        <v>0</v>
      </c>
      <c r="E3925">
        <v>0</v>
      </c>
      <c r="F3925">
        <v>0</v>
      </c>
      <c r="G3925">
        <v>0</v>
      </c>
      <c r="H3925" s="45">
        <v>9475.1200000000008</v>
      </c>
      <c r="I3925" t="s">
        <v>14349</v>
      </c>
      <c r="J3925" t="s">
        <v>169</v>
      </c>
      <c r="K3925">
        <v>0</v>
      </c>
      <c r="L3925" s="83">
        <v>43124</v>
      </c>
      <c r="M3925">
        <v>0</v>
      </c>
      <c r="N3925" t="s">
        <v>423</v>
      </c>
      <c r="O3925">
        <v>2455965</v>
      </c>
    </row>
    <row r="3926" spans="1:15" x14ac:dyDescent="0.2">
      <c r="A3926" t="s">
        <v>14464</v>
      </c>
      <c r="B3926" t="s">
        <v>254</v>
      </c>
      <c r="C3926">
        <v>118.59</v>
      </c>
      <c r="D3926">
        <v>0</v>
      </c>
      <c r="E3926">
        <v>0</v>
      </c>
      <c r="F3926">
        <v>0</v>
      </c>
      <c r="G3926">
        <v>0</v>
      </c>
      <c r="H3926" s="45">
        <v>-1309.76</v>
      </c>
      <c r="I3926" t="s">
        <v>14349</v>
      </c>
      <c r="J3926" t="s">
        <v>164</v>
      </c>
      <c r="K3926">
        <v>0</v>
      </c>
      <c r="L3926" s="83">
        <v>43124</v>
      </c>
      <c r="M3926">
        <v>0</v>
      </c>
      <c r="N3926" t="s">
        <v>255</v>
      </c>
      <c r="O3926">
        <v>2572381</v>
      </c>
    </row>
    <row r="3927" spans="1:15" x14ac:dyDescent="0.2">
      <c r="A3927" t="s">
        <v>14465</v>
      </c>
      <c r="B3927" t="s">
        <v>302</v>
      </c>
      <c r="C3927">
        <v>90.15</v>
      </c>
      <c r="D3927">
        <v>0</v>
      </c>
      <c r="E3927">
        <v>0</v>
      </c>
      <c r="F3927">
        <v>0</v>
      </c>
      <c r="G3927">
        <v>0</v>
      </c>
      <c r="H3927" s="45">
        <v>5285.25</v>
      </c>
      <c r="I3927" t="s">
        <v>14349</v>
      </c>
      <c r="J3927" t="s">
        <v>169</v>
      </c>
      <c r="K3927">
        <v>0</v>
      </c>
      <c r="L3927" s="83">
        <v>43124</v>
      </c>
      <c r="M3927">
        <v>0</v>
      </c>
      <c r="N3927">
        <v>151020104</v>
      </c>
      <c r="O3927">
        <v>2182348</v>
      </c>
    </row>
    <row r="3928" spans="1:15" x14ac:dyDescent="0.2">
      <c r="A3928" t="s">
        <v>14466</v>
      </c>
      <c r="B3928" t="s">
        <v>361</v>
      </c>
      <c r="C3928">
        <v>68.47</v>
      </c>
      <c r="D3928">
        <v>0</v>
      </c>
      <c r="E3928">
        <v>0</v>
      </c>
      <c r="F3928">
        <v>0</v>
      </c>
      <c r="G3928">
        <v>0</v>
      </c>
      <c r="H3928">
        <v>-338.05</v>
      </c>
      <c r="I3928" t="s">
        <v>14349</v>
      </c>
      <c r="J3928" t="s">
        <v>186</v>
      </c>
      <c r="K3928">
        <v>0</v>
      </c>
      <c r="L3928" s="83">
        <v>43124</v>
      </c>
      <c r="M3928">
        <v>0</v>
      </c>
      <c r="N3928" t="s">
        <v>362</v>
      </c>
      <c r="O3928">
        <v>2487407</v>
      </c>
    </row>
    <row r="3929" spans="1:15" x14ac:dyDescent="0.2">
      <c r="A3929" t="s">
        <v>14467</v>
      </c>
      <c r="B3929" t="s">
        <v>457</v>
      </c>
      <c r="C3929">
        <v>37.72</v>
      </c>
      <c r="D3929">
        <v>0</v>
      </c>
      <c r="E3929">
        <v>0</v>
      </c>
      <c r="F3929">
        <v>0</v>
      </c>
      <c r="G3929">
        <v>0</v>
      </c>
      <c r="H3929">
        <v>-284.08</v>
      </c>
      <c r="I3929" t="s">
        <v>14365</v>
      </c>
      <c r="J3929" t="s">
        <v>186</v>
      </c>
      <c r="K3929">
        <v>0</v>
      </c>
      <c r="L3929" s="83">
        <v>43124</v>
      </c>
      <c r="M3929">
        <v>0</v>
      </c>
      <c r="N3929">
        <v>337930705</v>
      </c>
      <c r="O3929" t="s">
        <v>458</v>
      </c>
    </row>
    <row r="3930" spans="1:15" x14ac:dyDescent="0.2">
      <c r="A3930" t="s">
        <v>14468</v>
      </c>
      <c r="B3930" t="s">
        <v>9327</v>
      </c>
      <c r="C3930">
        <v>16.5</v>
      </c>
      <c r="D3930">
        <v>0</v>
      </c>
      <c r="E3930">
        <v>0</v>
      </c>
      <c r="F3930">
        <v>0</v>
      </c>
      <c r="G3930">
        <v>0</v>
      </c>
      <c r="H3930">
        <v>-851.88</v>
      </c>
      <c r="I3930" t="s">
        <v>14349</v>
      </c>
      <c r="J3930" t="s">
        <v>188</v>
      </c>
      <c r="K3930">
        <v>0</v>
      </c>
      <c r="L3930" s="83">
        <v>43124</v>
      </c>
      <c r="M3930">
        <v>0</v>
      </c>
      <c r="N3930" t="s">
        <v>9344</v>
      </c>
      <c r="O3930">
        <v>2352118</v>
      </c>
    </row>
    <row r="3931" spans="1:15" x14ac:dyDescent="0.2">
      <c r="A3931" t="s">
        <v>14469</v>
      </c>
      <c r="B3931" t="s">
        <v>10858</v>
      </c>
      <c r="C3931">
        <v>22.3</v>
      </c>
      <c r="D3931">
        <v>0</v>
      </c>
      <c r="E3931">
        <v>0</v>
      </c>
      <c r="F3931">
        <v>0</v>
      </c>
      <c r="G3931">
        <v>0</v>
      </c>
      <c r="H3931" s="45">
        <v>-11415.73</v>
      </c>
      <c r="I3931" t="s">
        <v>14349</v>
      </c>
      <c r="J3931" t="s">
        <v>186</v>
      </c>
      <c r="K3931">
        <v>0</v>
      </c>
      <c r="L3931" s="83">
        <v>43124</v>
      </c>
      <c r="M3931">
        <v>0</v>
      </c>
      <c r="N3931" t="s">
        <v>10897</v>
      </c>
      <c r="O3931" t="s">
        <v>10898</v>
      </c>
    </row>
    <row r="3932" spans="1:15" x14ac:dyDescent="0.2">
      <c r="A3932" t="s">
        <v>14470</v>
      </c>
      <c r="B3932" t="s">
        <v>392</v>
      </c>
      <c r="C3932">
        <v>42.3</v>
      </c>
      <c r="D3932">
        <v>0</v>
      </c>
      <c r="E3932">
        <v>0</v>
      </c>
      <c r="F3932">
        <v>0</v>
      </c>
      <c r="G3932">
        <v>0</v>
      </c>
      <c r="H3932" s="45">
        <v>-3430.85</v>
      </c>
      <c r="I3932" t="s">
        <v>14349</v>
      </c>
      <c r="J3932" t="s">
        <v>186</v>
      </c>
      <c r="K3932">
        <v>0</v>
      </c>
      <c r="L3932" s="83">
        <v>43124</v>
      </c>
      <c r="M3932">
        <v>0</v>
      </c>
      <c r="N3932">
        <v>391416104</v>
      </c>
      <c r="O3932" t="s">
        <v>393</v>
      </c>
    </row>
    <row r="3933" spans="1:15" x14ac:dyDescent="0.2">
      <c r="A3933" t="s">
        <v>14471</v>
      </c>
      <c r="B3933" t="s">
        <v>284</v>
      </c>
      <c r="C3933">
        <v>60.83</v>
      </c>
      <c r="D3933">
        <v>0</v>
      </c>
      <c r="E3933">
        <v>0</v>
      </c>
      <c r="F3933">
        <v>0</v>
      </c>
      <c r="G3933">
        <v>0</v>
      </c>
      <c r="H3933" s="45">
        <v>6523.36</v>
      </c>
      <c r="I3933" t="s">
        <v>14349</v>
      </c>
      <c r="J3933" t="s">
        <v>182</v>
      </c>
      <c r="K3933">
        <v>0</v>
      </c>
      <c r="L3933" s="83">
        <v>43124</v>
      </c>
      <c r="M3933">
        <v>0</v>
      </c>
      <c r="N3933">
        <v>423452101</v>
      </c>
      <c r="O3933">
        <v>2420101</v>
      </c>
    </row>
    <row r="3934" spans="1:15" x14ac:dyDescent="0.2">
      <c r="A3934" t="s">
        <v>14472</v>
      </c>
      <c r="B3934" t="s">
        <v>4003</v>
      </c>
      <c r="C3934">
        <v>523.22</v>
      </c>
      <c r="D3934">
        <v>0</v>
      </c>
      <c r="E3934">
        <v>0</v>
      </c>
      <c r="F3934">
        <v>0</v>
      </c>
      <c r="G3934">
        <v>0</v>
      </c>
      <c r="H3934">
        <v>-606.55999999999995</v>
      </c>
      <c r="I3934" t="s">
        <v>14349</v>
      </c>
      <c r="J3934" t="s">
        <v>169</v>
      </c>
      <c r="K3934">
        <v>0</v>
      </c>
      <c r="L3934" s="83">
        <v>43124</v>
      </c>
      <c r="M3934">
        <v>0</v>
      </c>
      <c r="N3934" s="84" t="s">
        <v>4037</v>
      </c>
      <c r="O3934">
        <v>2871301</v>
      </c>
    </row>
    <row r="3935" spans="1:15" x14ac:dyDescent="0.2">
      <c r="A3935" t="s">
        <v>14473</v>
      </c>
      <c r="B3935" t="s">
        <v>12069</v>
      </c>
      <c r="C3935">
        <v>102.18</v>
      </c>
      <c r="D3935">
        <v>0</v>
      </c>
      <c r="E3935">
        <v>0</v>
      </c>
      <c r="F3935">
        <v>0</v>
      </c>
      <c r="G3935">
        <v>0</v>
      </c>
      <c r="H3935" s="45">
        <v>-5042.5</v>
      </c>
      <c r="I3935" t="s">
        <v>14349</v>
      </c>
      <c r="J3935" t="s">
        <v>164</v>
      </c>
      <c r="K3935">
        <v>0</v>
      </c>
      <c r="L3935" s="83">
        <v>43124</v>
      </c>
      <c r="M3935">
        <v>0</v>
      </c>
      <c r="N3935">
        <v>482480100</v>
      </c>
      <c r="O3935">
        <v>2480138</v>
      </c>
    </row>
    <row r="3936" spans="1:15" x14ac:dyDescent="0.2">
      <c r="A3936" t="s">
        <v>14474</v>
      </c>
      <c r="B3936" t="s">
        <v>12943</v>
      </c>
      <c r="C3936">
        <v>128.37</v>
      </c>
      <c r="D3936">
        <v>0</v>
      </c>
      <c r="E3936">
        <v>0</v>
      </c>
      <c r="F3936">
        <v>0</v>
      </c>
      <c r="G3936">
        <v>0</v>
      </c>
      <c r="H3936" s="45">
        <v>2414.16</v>
      </c>
      <c r="I3936" t="s">
        <v>14349</v>
      </c>
      <c r="J3936" t="s">
        <v>235</v>
      </c>
      <c r="K3936">
        <v>0</v>
      </c>
      <c r="L3936" s="83">
        <v>43124</v>
      </c>
      <c r="M3936">
        <v>0</v>
      </c>
      <c r="N3936">
        <v>513847103</v>
      </c>
      <c r="O3936">
        <v>2503206</v>
      </c>
    </row>
    <row r="3937" spans="1:15" x14ac:dyDescent="0.2">
      <c r="A3937" t="s">
        <v>14475</v>
      </c>
      <c r="B3937" t="s">
        <v>239</v>
      </c>
      <c r="C3937">
        <v>51.8</v>
      </c>
      <c r="D3937">
        <v>0</v>
      </c>
      <c r="E3937">
        <v>0</v>
      </c>
      <c r="F3937">
        <v>0</v>
      </c>
      <c r="G3937">
        <v>0</v>
      </c>
      <c r="H3937" s="45">
        <v>-15580.93</v>
      </c>
      <c r="I3937" t="s">
        <v>14349</v>
      </c>
      <c r="J3937" t="s">
        <v>190</v>
      </c>
      <c r="K3937">
        <v>0</v>
      </c>
      <c r="L3937" s="83">
        <v>43124</v>
      </c>
      <c r="M3937">
        <v>0</v>
      </c>
      <c r="N3937">
        <v>577128101</v>
      </c>
      <c r="O3937">
        <v>2568090</v>
      </c>
    </row>
    <row r="3938" spans="1:15" x14ac:dyDescent="0.2">
      <c r="A3938" t="s">
        <v>14476</v>
      </c>
      <c r="B3938" t="s">
        <v>5946</v>
      </c>
      <c r="C3938">
        <v>107.45</v>
      </c>
      <c r="D3938">
        <v>0</v>
      </c>
      <c r="E3938">
        <v>0</v>
      </c>
      <c r="F3938">
        <v>0</v>
      </c>
      <c r="G3938">
        <v>0</v>
      </c>
      <c r="H3938" s="45">
        <v>-9331.5400000000009</v>
      </c>
      <c r="I3938" t="s">
        <v>14349</v>
      </c>
      <c r="J3938" t="s">
        <v>235</v>
      </c>
      <c r="K3938">
        <v>0</v>
      </c>
      <c r="L3938" s="83">
        <v>43124</v>
      </c>
      <c r="M3938">
        <v>0</v>
      </c>
      <c r="N3938">
        <v>579780206</v>
      </c>
      <c r="O3938">
        <v>2550161</v>
      </c>
    </row>
    <row r="3939" spans="1:15" x14ac:dyDescent="0.2">
      <c r="A3939" t="s">
        <v>14477</v>
      </c>
      <c r="B3939" t="s">
        <v>298</v>
      </c>
      <c r="C3939">
        <v>62.77</v>
      </c>
      <c r="D3939">
        <v>0</v>
      </c>
      <c r="E3939">
        <v>0</v>
      </c>
      <c r="F3939">
        <v>0</v>
      </c>
      <c r="G3939">
        <v>0</v>
      </c>
      <c r="H3939" s="45">
        <v>-5480.13</v>
      </c>
      <c r="I3939" t="s">
        <v>14349</v>
      </c>
      <c r="J3939" t="s">
        <v>164</v>
      </c>
      <c r="K3939">
        <v>0</v>
      </c>
      <c r="L3939" s="83">
        <v>43124</v>
      </c>
      <c r="M3939">
        <v>0</v>
      </c>
      <c r="N3939">
        <v>595137100</v>
      </c>
      <c r="O3939">
        <v>2588140</v>
      </c>
    </row>
    <row r="3940" spans="1:15" x14ac:dyDescent="0.2">
      <c r="A3940" t="s">
        <v>14478</v>
      </c>
      <c r="B3940" t="s">
        <v>434</v>
      </c>
      <c r="C3940">
        <v>130.15</v>
      </c>
      <c r="D3940">
        <v>0</v>
      </c>
      <c r="E3940">
        <v>0</v>
      </c>
      <c r="F3940">
        <v>0</v>
      </c>
      <c r="G3940">
        <v>0</v>
      </c>
      <c r="H3940" s="45">
        <v>-2665.63</v>
      </c>
      <c r="I3940" t="s">
        <v>14349</v>
      </c>
      <c r="J3940" t="s">
        <v>164</v>
      </c>
      <c r="K3940">
        <v>0</v>
      </c>
      <c r="L3940" s="83">
        <v>43124</v>
      </c>
      <c r="M3940">
        <v>0</v>
      </c>
      <c r="N3940">
        <v>594972408</v>
      </c>
      <c r="O3940">
        <v>2974329</v>
      </c>
    </row>
    <row r="3941" spans="1:15" x14ac:dyDescent="0.2">
      <c r="A3941" t="s">
        <v>14479</v>
      </c>
      <c r="B3941" t="s">
        <v>549</v>
      </c>
      <c r="C3941">
        <v>54.49</v>
      </c>
      <c r="D3941">
        <v>0</v>
      </c>
      <c r="E3941">
        <v>0</v>
      </c>
      <c r="F3941">
        <v>0</v>
      </c>
      <c r="G3941">
        <v>0</v>
      </c>
      <c r="H3941" s="45">
        <v>9974.2800000000007</v>
      </c>
      <c r="I3941" t="s">
        <v>14349</v>
      </c>
      <c r="J3941" t="s">
        <v>164</v>
      </c>
      <c r="K3941">
        <v>0</v>
      </c>
      <c r="L3941" s="83">
        <v>43124</v>
      </c>
      <c r="M3941">
        <v>0</v>
      </c>
      <c r="N3941" t="s">
        <v>550</v>
      </c>
      <c r="O3941">
        <v>2573760</v>
      </c>
    </row>
    <row r="3942" spans="1:15" x14ac:dyDescent="0.2">
      <c r="A3942" t="s">
        <v>14480</v>
      </c>
      <c r="B3942" t="s">
        <v>438</v>
      </c>
      <c r="C3942" s="45">
        <v>3058.36</v>
      </c>
      <c r="D3942">
        <v>0</v>
      </c>
      <c r="E3942">
        <v>0</v>
      </c>
      <c r="F3942">
        <v>0</v>
      </c>
      <c r="G3942">
        <v>0</v>
      </c>
      <c r="H3942" s="45">
        <v>-14485.09</v>
      </c>
      <c r="I3942" t="s">
        <v>14349</v>
      </c>
      <c r="J3942" t="s">
        <v>200</v>
      </c>
      <c r="K3942">
        <v>0</v>
      </c>
      <c r="L3942" s="83">
        <v>43124</v>
      </c>
      <c r="M3942">
        <v>0</v>
      </c>
      <c r="N3942" t="s">
        <v>439</v>
      </c>
      <c r="O3942">
        <v>2637785</v>
      </c>
    </row>
    <row r="3943" spans="1:15" x14ac:dyDescent="0.2">
      <c r="A3943" t="s">
        <v>14430</v>
      </c>
      <c r="B3943" t="s">
        <v>14430</v>
      </c>
      <c r="C3943">
        <v>815</v>
      </c>
      <c r="D3943">
        <v>0</v>
      </c>
      <c r="E3943">
        <v>0</v>
      </c>
      <c r="F3943">
        <v>0</v>
      </c>
      <c r="G3943">
        <v>0</v>
      </c>
      <c r="H3943" s="45">
        <v>28110.6</v>
      </c>
      <c r="I3943" t="s">
        <v>14431</v>
      </c>
      <c r="J3943" t="s">
        <v>713</v>
      </c>
      <c r="K3943">
        <v>0</v>
      </c>
      <c r="L3943" s="83">
        <v>43123</v>
      </c>
      <c r="M3943">
        <v>0</v>
      </c>
    </row>
    <row r="3944" spans="1:15" x14ac:dyDescent="0.2">
      <c r="A3944" t="s">
        <v>14432</v>
      </c>
      <c r="B3944" t="s">
        <v>14432</v>
      </c>
      <c r="C3944">
        <v>983.72</v>
      </c>
      <c r="D3944">
        <v>0</v>
      </c>
      <c r="E3944">
        <v>0</v>
      </c>
      <c r="F3944">
        <v>0</v>
      </c>
      <c r="G3944">
        <v>0</v>
      </c>
      <c r="H3944" s="45">
        <v>133803.04</v>
      </c>
      <c r="I3944" t="s">
        <v>14431</v>
      </c>
      <c r="J3944" t="s">
        <v>713</v>
      </c>
      <c r="K3944">
        <v>0</v>
      </c>
      <c r="L3944" s="83">
        <v>43123</v>
      </c>
      <c r="M3944">
        <v>0</v>
      </c>
    </row>
    <row r="3945" spans="1:15" x14ac:dyDescent="0.2">
      <c r="A3945" t="s">
        <v>14433</v>
      </c>
      <c r="B3945" t="s">
        <v>14433</v>
      </c>
      <c r="C3945">
        <v>987</v>
      </c>
      <c r="D3945">
        <v>0</v>
      </c>
      <c r="E3945">
        <v>0</v>
      </c>
      <c r="F3945">
        <v>0</v>
      </c>
      <c r="G3945">
        <v>0</v>
      </c>
      <c r="H3945" s="45">
        <v>46377.2</v>
      </c>
      <c r="I3945" t="s">
        <v>14431</v>
      </c>
      <c r="J3945" t="s">
        <v>713</v>
      </c>
      <c r="K3945">
        <v>0</v>
      </c>
      <c r="L3945" s="83">
        <v>43123</v>
      </c>
      <c r="M3945">
        <v>0</v>
      </c>
    </row>
    <row r="3946" spans="1:15" x14ac:dyDescent="0.2">
      <c r="A3946" t="s">
        <v>14434</v>
      </c>
      <c r="B3946" t="s">
        <v>14434</v>
      </c>
      <c r="C3946" s="45">
        <v>1325</v>
      </c>
      <c r="D3946">
        <v>0</v>
      </c>
      <c r="E3946">
        <v>0</v>
      </c>
      <c r="F3946">
        <v>0</v>
      </c>
      <c r="G3946">
        <v>0</v>
      </c>
      <c r="H3946" s="45">
        <v>48417.599999999999</v>
      </c>
      <c r="I3946" t="s">
        <v>14431</v>
      </c>
      <c r="J3946" t="s">
        <v>713</v>
      </c>
      <c r="K3946">
        <v>0</v>
      </c>
      <c r="L3946" s="83">
        <v>43123</v>
      </c>
      <c r="M3946">
        <v>0</v>
      </c>
    </row>
    <row r="3947" spans="1:15" x14ac:dyDescent="0.2">
      <c r="A3947" t="s">
        <v>14435</v>
      </c>
      <c r="B3947" t="s">
        <v>515</v>
      </c>
      <c r="C3947">
        <v>35.43</v>
      </c>
      <c r="D3947">
        <v>0</v>
      </c>
      <c r="E3947">
        <v>0</v>
      </c>
      <c r="F3947">
        <v>0</v>
      </c>
      <c r="G3947">
        <v>0</v>
      </c>
      <c r="H3947" s="45">
        <v>19529.189999999999</v>
      </c>
      <c r="I3947" t="s">
        <v>14365</v>
      </c>
      <c r="J3947" t="s">
        <v>200</v>
      </c>
      <c r="K3947">
        <v>0</v>
      </c>
      <c r="L3947" s="83">
        <v>43123</v>
      </c>
      <c r="M3947">
        <v>0</v>
      </c>
      <c r="N3947">
        <v>716382106</v>
      </c>
      <c r="O3947">
        <v>2143099</v>
      </c>
    </row>
    <row r="3948" spans="1:15" x14ac:dyDescent="0.2">
      <c r="A3948" t="s">
        <v>14436</v>
      </c>
      <c r="B3948" t="s">
        <v>315</v>
      </c>
      <c r="C3948">
        <v>105.74</v>
      </c>
      <c r="D3948">
        <v>0</v>
      </c>
      <c r="E3948">
        <v>0</v>
      </c>
      <c r="F3948">
        <v>0</v>
      </c>
      <c r="G3948">
        <v>0</v>
      </c>
      <c r="H3948" s="45">
        <v>4743.84</v>
      </c>
      <c r="I3948" t="s">
        <v>14349</v>
      </c>
      <c r="J3948" t="s">
        <v>164</v>
      </c>
      <c r="K3948">
        <v>0</v>
      </c>
      <c r="L3948" s="83">
        <v>43123</v>
      </c>
      <c r="M3948">
        <v>0</v>
      </c>
      <c r="N3948">
        <v>45327103</v>
      </c>
      <c r="O3948">
        <v>2051868</v>
      </c>
    </row>
    <row r="3949" spans="1:15" x14ac:dyDescent="0.2">
      <c r="A3949" t="s">
        <v>14437</v>
      </c>
      <c r="B3949" t="s">
        <v>597</v>
      </c>
      <c r="C3949">
        <v>19.64</v>
      </c>
      <c r="D3949">
        <v>0</v>
      </c>
      <c r="E3949">
        <v>0</v>
      </c>
      <c r="F3949">
        <v>0</v>
      </c>
      <c r="G3949">
        <v>0</v>
      </c>
      <c r="H3949" s="45">
        <v>-8444.1200000000008</v>
      </c>
      <c r="I3949" t="s">
        <v>14349</v>
      </c>
      <c r="J3949" t="s">
        <v>190</v>
      </c>
      <c r="K3949">
        <v>0</v>
      </c>
      <c r="L3949" s="83">
        <v>43123</v>
      </c>
      <c r="M3949">
        <v>0</v>
      </c>
      <c r="N3949">
        <v>109043109</v>
      </c>
      <c r="O3949">
        <v>2156581</v>
      </c>
    </row>
    <row r="3950" spans="1:15" x14ac:dyDescent="0.2">
      <c r="A3950" t="s">
        <v>14438</v>
      </c>
      <c r="B3950" t="s">
        <v>3931</v>
      </c>
      <c r="C3950">
        <v>42.77</v>
      </c>
      <c r="D3950">
        <v>0</v>
      </c>
      <c r="E3950">
        <v>0</v>
      </c>
      <c r="F3950">
        <v>0</v>
      </c>
      <c r="G3950">
        <v>0</v>
      </c>
      <c r="H3950" s="45">
        <v>1930.8</v>
      </c>
      <c r="I3950" t="s">
        <v>14349</v>
      </c>
      <c r="J3950" t="s">
        <v>186</v>
      </c>
      <c r="K3950">
        <v>0</v>
      </c>
      <c r="L3950" s="83">
        <v>43123</v>
      </c>
      <c r="M3950">
        <v>0</v>
      </c>
      <c r="N3950" t="s">
        <v>3955</v>
      </c>
      <c r="O3950" t="s">
        <v>3956</v>
      </c>
    </row>
    <row r="3951" spans="1:15" x14ac:dyDescent="0.2">
      <c r="A3951" t="s">
        <v>14439</v>
      </c>
      <c r="B3951" t="s">
        <v>618</v>
      </c>
      <c r="C3951">
        <v>31.29</v>
      </c>
      <c r="D3951">
        <v>0</v>
      </c>
      <c r="E3951">
        <v>0</v>
      </c>
      <c r="F3951">
        <v>0</v>
      </c>
      <c r="G3951">
        <v>0</v>
      </c>
      <c r="H3951" s="45">
        <v>1236.9000000000001</v>
      </c>
      <c r="I3951" t="s">
        <v>14349</v>
      </c>
      <c r="J3951" t="s">
        <v>186</v>
      </c>
      <c r="K3951">
        <v>0</v>
      </c>
      <c r="L3951" s="83">
        <v>43123</v>
      </c>
      <c r="M3951">
        <v>0</v>
      </c>
      <c r="N3951" t="s">
        <v>619</v>
      </c>
      <c r="O3951" t="s">
        <v>620</v>
      </c>
    </row>
    <row r="3952" spans="1:15" x14ac:dyDescent="0.2">
      <c r="A3952" t="s">
        <v>14440</v>
      </c>
      <c r="B3952" t="s">
        <v>417</v>
      </c>
      <c r="C3952">
        <v>54.85</v>
      </c>
      <c r="D3952">
        <v>0</v>
      </c>
      <c r="E3952">
        <v>0</v>
      </c>
      <c r="F3952">
        <v>0</v>
      </c>
      <c r="G3952">
        <v>0</v>
      </c>
      <c r="H3952" s="45">
        <v>13162.06</v>
      </c>
      <c r="I3952" t="s">
        <v>14349</v>
      </c>
      <c r="J3952" t="s">
        <v>164</v>
      </c>
      <c r="K3952">
        <v>0</v>
      </c>
      <c r="L3952" s="83">
        <v>43123</v>
      </c>
      <c r="M3952">
        <v>0</v>
      </c>
      <c r="N3952">
        <v>204166102</v>
      </c>
      <c r="O3952" t="s">
        <v>418</v>
      </c>
    </row>
    <row r="3953" spans="1:15" x14ac:dyDescent="0.2">
      <c r="A3953" t="s">
        <v>14441</v>
      </c>
      <c r="B3953" t="s">
        <v>4120</v>
      </c>
      <c r="C3953">
        <v>22.5</v>
      </c>
      <c r="D3953">
        <v>0</v>
      </c>
      <c r="E3953">
        <v>0</v>
      </c>
      <c r="F3953">
        <v>0</v>
      </c>
      <c r="G3953">
        <v>0</v>
      </c>
      <c r="H3953" s="45">
        <v>9406.32</v>
      </c>
      <c r="I3953" t="s">
        <v>14349</v>
      </c>
      <c r="J3953" t="s">
        <v>200</v>
      </c>
      <c r="K3953">
        <v>0</v>
      </c>
      <c r="L3953" s="83">
        <v>43123</v>
      </c>
      <c r="M3953">
        <v>0</v>
      </c>
      <c r="N3953">
        <v>297602104</v>
      </c>
      <c r="O3953">
        <v>2320825</v>
      </c>
    </row>
    <row r="3954" spans="1:15" x14ac:dyDescent="0.2">
      <c r="A3954" t="s">
        <v>14442</v>
      </c>
      <c r="B3954" t="s">
        <v>5594</v>
      </c>
      <c r="C3954">
        <v>12.3</v>
      </c>
      <c r="D3954">
        <v>0</v>
      </c>
      <c r="E3954">
        <v>0</v>
      </c>
      <c r="F3954">
        <v>0</v>
      </c>
      <c r="G3954">
        <v>0</v>
      </c>
      <c r="H3954" s="45">
        <v>9143.42</v>
      </c>
      <c r="I3954" t="s">
        <v>14349</v>
      </c>
      <c r="J3954" t="s">
        <v>190</v>
      </c>
      <c r="K3954">
        <v>0</v>
      </c>
      <c r="L3954" s="83">
        <v>43123</v>
      </c>
      <c r="M3954">
        <v>0</v>
      </c>
      <c r="N3954">
        <v>369604103</v>
      </c>
      <c r="O3954">
        <v>2380498</v>
      </c>
    </row>
    <row r="3955" spans="1:15" x14ac:dyDescent="0.2">
      <c r="A3955" t="s">
        <v>14443</v>
      </c>
      <c r="B3955" t="s">
        <v>476</v>
      </c>
      <c r="C3955">
        <v>341.97</v>
      </c>
      <c r="D3955">
        <v>0</v>
      </c>
      <c r="E3955">
        <v>0</v>
      </c>
      <c r="F3955">
        <v>0</v>
      </c>
      <c r="G3955">
        <v>0</v>
      </c>
      <c r="H3955" s="45">
        <v>-30913.599999999999</v>
      </c>
      <c r="I3955" t="s">
        <v>14349</v>
      </c>
      <c r="J3955" t="s">
        <v>190</v>
      </c>
      <c r="K3955">
        <v>0</v>
      </c>
      <c r="L3955" s="83">
        <v>43123</v>
      </c>
      <c r="M3955">
        <v>0</v>
      </c>
      <c r="N3955">
        <v>384802104</v>
      </c>
      <c r="O3955">
        <v>2380863</v>
      </c>
    </row>
    <row r="3956" spans="1:15" x14ac:dyDescent="0.2">
      <c r="A3956" t="s">
        <v>14444</v>
      </c>
      <c r="B3956" t="s">
        <v>1332</v>
      </c>
      <c r="C3956">
        <v>18.649999999999999</v>
      </c>
      <c r="D3956">
        <v>0</v>
      </c>
      <c r="E3956">
        <v>0</v>
      </c>
      <c r="F3956">
        <v>0</v>
      </c>
      <c r="G3956">
        <v>0</v>
      </c>
      <c r="H3956" s="45">
        <v>-45392.75</v>
      </c>
      <c r="I3956" t="s">
        <v>14349</v>
      </c>
      <c r="J3956" t="s">
        <v>200</v>
      </c>
      <c r="K3956">
        <v>0</v>
      </c>
      <c r="L3956" s="83">
        <v>43123</v>
      </c>
      <c r="M3956">
        <v>0</v>
      </c>
      <c r="N3956">
        <v>567908108</v>
      </c>
      <c r="O3956">
        <v>2250353</v>
      </c>
    </row>
    <row r="3957" spans="1:15" x14ac:dyDescent="0.2">
      <c r="A3957" t="s">
        <v>14445</v>
      </c>
      <c r="B3957" t="s">
        <v>400</v>
      </c>
      <c r="C3957">
        <v>186.29</v>
      </c>
      <c r="D3957">
        <v>0</v>
      </c>
      <c r="E3957">
        <v>0</v>
      </c>
      <c r="F3957">
        <v>0</v>
      </c>
      <c r="G3957">
        <v>0</v>
      </c>
      <c r="H3957" s="45">
        <v>-10594.8</v>
      </c>
      <c r="I3957" t="s">
        <v>14349</v>
      </c>
      <c r="J3957" t="s">
        <v>164</v>
      </c>
      <c r="K3957">
        <v>0</v>
      </c>
      <c r="L3957" s="83">
        <v>43123</v>
      </c>
      <c r="M3957">
        <v>0</v>
      </c>
      <c r="N3957">
        <v>512807108</v>
      </c>
      <c r="O3957">
        <v>2502247</v>
      </c>
    </row>
    <row r="3958" spans="1:15" x14ac:dyDescent="0.2">
      <c r="A3958" t="s">
        <v>14446</v>
      </c>
      <c r="B3958" t="s">
        <v>14429</v>
      </c>
      <c r="C3958">
        <v>64.42</v>
      </c>
      <c r="D3958">
        <v>0</v>
      </c>
      <c r="E3958">
        <v>0</v>
      </c>
      <c r="F3958">
        <v>0</v>
      </c>
      <c r="G3958">
        <v>0</v>
      </c>
      <c r="H3958" s="45">
        <v>1468.32</v>
      </c>
      <c r="I3958" t="s">
        <v>14365</v>
      </c>
      <c r="J3958" t="s">
        <v>186</v>
      </c>
      <c r="K3958">
        <v>0</v>
      </c>
      <c r="L3958" s="83">
        <v>43123</v>
      </c>
      <c r="M3958">
        <v>0</v>
      </c>
      <c r="N3958">
        <v>740367404</v>
      </c>
      <c r="O3958">
        <v>2763602</v>
      </c>
    </row>
    <row r="3959" spans="1:15" x14ac:dyDescent="0.2">
      <c r="A3959" t="s">
        <v>14447</v>
      </c>
      <c r="B3959" t="s">
        <v>4515</v>
      </c>
      <c r="C3959">
        <v>18.760000000000002</v>
      </c>
      <c r="D3959">
        <v>0</v>
      </c>
      <c r="E3959">
        <v>0</v>
      </c>
      <c r="F3959">
        <v>0</v>
      </c>
      <c r="G3959">
        <v>0</v>
      </c>
      <c r="H3959" s="45">
        <v>20369.330000000002</v>
      </c>
      <c r="I3959" t="s">
        <v>14349</v>
      </c>
      <c r="J3959" t="s">
        <v>182</v>
      </c>
      <c r="K3959">
        <v>0</v>
      </c>
      <c r="L3959" s="83">
        <v>43123</v>
      </c>
      <c r="M3959">
        <v>0</v>
      </c>
      <c r="N3959">
        <v>749660106</v>
      </c>
      <c r="O3959">
        <v>2719456</v>
      </c>
    </row>
    <row r="3960" spans="1:15" x14ac:dyDescent="0.2">
      <c r="A3960" t="s">
        <v>14448</v>
      </c>
      <c r="B3960" t="s">
        <v>3929</v>
      </c>
      <c r="C3960">
        <v>96.2</v>
      </c>
      <c r="D3960">
        <v>0</v>
      </c>
      <c r="E3960">
        <v>0</v>
      </c>
      <c r="F3960">
        <v>0</v>
      </c>
      <c r="G3960">
        <v>0</v>
      </c>
      <c r="H3960">
        <v>-716.58</v>
      </c>
      <c r="I3960" t="s">
        <v>14349</v>
      </c>
      <c r="J3960" t="s">
        <v>186</v>
      </c>
      <c r="K3960">
        <v>0</v>
      </c>
      <c r="L3960" s="83">
        <v>43123</v>
      </c>
      <c r="M3960">
        <v>0</v>
      </c>
      <c r="N3960" t="s">
        <v>3983</v>
      </c>
      <c r="O3960">
        <v>2977209</v>
      </c>
    </row>
    <row r="3961" spans="1:15" x14ac:dyDescent="0.2">
      <c r="A3961" t="s">
        <v>14449</v>
      </c>
      <c r="B3961" t="s">
        <v>346</v>
      </c>
      <c r="C3961">
        <v>44.25</v>
      </c>
      <c r="D3961">
        <v>0</v>
      </c>
      <c r="E3961">
        <v>0</v>
      </c>
      <c r="F3961">
        <v>0</v>
      </c>
      <c r="G3961">
        <v>0</v>
      </c>
      <c r="H3961" s="45">
        <v>-25633.18</v>
      </c>
      <c r="I3961" t="s">
        <v>14349</v>
      </c>
      <c r="J3961" t="s">
        <v>164</v>
      </c>
      <c r="K3961">
        <v>0</v>
      </c>
      <c r="L3961" s="83">
        <v>43123</v>
      </c>
      <c r="M3961">
        <v>0</v>
      </c>
      <c r="N3961">
        <v>880770102</v>
      </c>
      <c r="O3961">
        <v>2884183</v>
      </c>
    </row>
    <row r="3962" spans="1:15" x14ac:dyDescent="0.2">
      <c r="A3962" t="s">
        <v>14450</v>
      </c>
      <c r="B3962" t="s">
        <v>87</v>
      </c>
      <c r="C3962">
        <v>127.64</v>
      </c>
      <c r="D3962">
        <v>0</v>
      </c>
      <c r="E3962">
        <v>0</v>
      </c>
      <c r="F3962">
        <v>0</v>
      </c>
      <c r="G3962">
        <v>0</v>
      </c>
      <c r="H3962" s="45">
        <v>26440.68</v>
      </c>
      <c r="I3962" t="s">
        <v>14349</v>
      </c>
      <c r="J3962" t="s">
        <v>200</v>
      </c>
      <c r="K3962">
        <v>0</v>
      </c>
      <c r="L3962" s="83">
        <v>43123</v>
      </c>
      <c r="M3962">
        <v>0</v>
      </c>
      <c r="N3962">
        <v>963320106</v>
      </c>
      <c r="O3962">
        <v>2960384</v>
      </c>
    </row>
    <row r="3963" spans="1:15" x14ac:dyDescent="0.2">
      <c r="A3963" t="s">
        <v>14451</v>
      </c>
      <c r="B3963" t="s">
        <v>2095</v>
      </c>
      <c r="C3963">
        <v>153.29</v>
      </c>
      <c r="D3963">
        <v>0</v>
      </c>
      <c r="E3963">
        <v>0</v>
      </c>
      <c r="F3963">
        <v>0</v>
      </c>
      <c r="G3963">
        <v>0</v>
      </c>
      <c r="H3963" s="45">
        <v>-6300.8</v>
      </c>
      <c r="I3963" t="s">
        <v>14365</v>
      </c>
      <c r="J3963" t="s">
        <v>200</v>
      </c>
      <c r="K3963">
        <v>0</v>
      </c>
      <c r="L3963" s="83">
        <v>43123</v>
      </c>
      <c r="M3963">
        <v>0</v>
      </c>
      <c r="N3963">
        <v>983134107</v>
      </c>
      <c r="O3963">
        <v>2963811</v>
      </c>
    </row>
    <row r="3964" spans="1:15" x14ac:dyDescent="0.2">
      <c r="A3964" t="s">
        <v>14416</v>
      </c>
      <c r="B3964" t="s">
        <v>14416</v>
      </c>
      <c r="C3964">
        <v>800</v>
      </c>
      <c r="D3964">
        <v>0</v>
      </c>
      <c r="E3964">
        <v>0</v>
      </c>
      <c r="F3964">
        <v>0</v>
      </c>
      <c r="G3964">
        <v>0</v>
      </c>
      <c r="H3964" s="45">
        <v>121318.8</v>
      </c>
      <c r="I3964" t="s">
        <v>14431</v>
      </c>
      <c r="J3964" t="s">
        <v>713</v>
      </c>
      <c r="K3964">
        <v>0</v>
      </c>
      <c r="L3964" s="83">
        <v>43122</v>
      </c>
      <c r="M3964">
        <v>0</v>
      </c>
    </row>
    <row r="3965" spans="1:15" x14ac:dyDescent="0.2">
      <c r="A3965" t="s">
        <v>14417</v>
      </c>
      <c r="B3965" t="s">
        <v>4172</v>
      </c>
      <c r="C3965">
        <v>28.58</v>
      </c>
      <c r="D3965">
        <v>0</v>
      </c>
      <c r="E3965">
        <v>0</v>
      </c>
      <c r="F3965">
        <v>0</v>
      </c>
      <c r="G3965">
        <v>0</v>
      </c>
      <c r="H3965" s="45">
        <v>6907.32</v>
      </c>
      <c r="I3965" t="s">
        <v>14349</v>
      </c>
      <c r="J3965" t="s">
        <v>188</v>
      </c>
      <c r="K3965">
        <v>0</v>
      </c>
      <c r="L3965" s="83">
        <v>43122</v>
      </c>
      <c r="M3965">
        <v>0</v>
      </c>
      <c r="N3965" t="s">
        <v>4195</v>
      </c>
      <c r="O3965">
        <v>2526117</v>
      </c>
    </row>
    <row r="3966" spans="1:15" x14ac:dyDescent="0.2">
      <c r="A3966" t="s">
        <v>14418</v>
      </c>
      <c r="B3966" t="s">
        <v>4078</v>
      </c>
      <c r="C3966">
        <v>42.53</v>
      </c>
      <c r="D3966">
        <v>0</v>
      </c>
      <c r="E3966">
        <v>0</v>
      </c>
      <c r="F3966">
        <v>0</v>
      </c>
      <c r="G3966">
        <v>0</v>
      </c>
      <c r="H3966">
        <v>-710.55</v>
      </c>
      <c r="I3966" t="s">
        <v>14349</v>
      </c>
      <c r="J3966" t="s">
        <v>186</v>
      </c>
      <c r="K3966">
        <v>0</v>
      </c>
      <c r="L3966" s="83">
        <v>43122</v>
      </c>
      <c r="M3966">
        <v>0</v>
      </c>
      <c r="N3966" t="s">
        <v>4094</v>
      </c>
      <c r="O3966" t="s">
        <v>4095</v>
      </c>
    </row>
    <row r="3967" spans="1:15" x14ac:dyDescent="0.2">
      <c r="A3967" t="s">
        <v>14419</v>
      </c>
      <c r="B3967" t="s">
        <v>630</v>
      </c>
      <c r="C3967">
        <v>45.11</v>
      </c>
      <c r="D3967">
        <v>0</v>
      </c>
      <c r="E3967">
        <v>0</v>
      </c>
      <c r="F3967">
        <v>0</v>
      </c>
      <c r="G3967">
        <v>0</v>
      </c>
      <c r="H3967">
        <v>-425.54</v>
      </c>
      <c r="I3967" t="s">
        <v>14349</v>
      </c>
      <c r="J3967" t="s">
        <v>164</v>
      </c>
      <c r="K3967">
        <v>0</v>
      </c>
      <c r="L3967" s="83">
        <v>43122</v>
      </c>
      <c r="M3967">
        <v>0</v>
      </c>
      <c r="N3967">
        <v>225447101</v>
      </c>
      <c r="O3967">
        <v>2232351</v>
      </c>
    </row>
    <row r="3968" spans="1:15" x14ac:dyDescent="0.2">
      <c r="A3968" t="s">
        <v>14420</v>
      </c>
      <c r="B3968" t="s">
        <v>500</v>
      </c>
      <c r="C3968">
        <v>59.25</v>
      </c>
      <c r="D3968">
        <v>0</v>
      </c>
      <c r="E3968">
        <v>0</v>
      </c>
      <c r="F3968">
        <v>0</v>
      </c>
      <c r="G3968">
        <v>0</v>
      </c>
      <c r="H3968">
        <v>-263.06</v>
      </c>
      <c r="I3968" t="s">
        <v>14349</v>
      </c>
      <c r="J3968" t="s">
        <v>186</v>
      </c>
      <c r="K3968">
        <v>0</v>
      </c>
      <c r="L3968" s="83">
        <v>43122</v>
      </c>
      <c r="M3968">
        <v>0</v>
      </c>
      <c r="N3968" t="s">
        <v>501</v>
      </c>
      <c r="O3968" t="s">
        <v>502</v>
      </c>
    </row>
    <row r="3969" spans="1:15" x14ac:dyDescent="0.2">
      <c r="A3969" t="s">
        <v>14421</v>
      </c>
      <c r="B3969" t="s">
        <v>10718</v>
      </c>
      <c r="C3969">
        <v>20.29</v>
      </c>
      <c r="D3969">
        <v>0</v>
      </c>
      <c r="E3969">
        <v>0</v>
      </c>
      <c r="F3969">
        <v>0</v>
      </c>
      <c r="G3969">
        <v>0</v>
      </c>
      <c r="H3969" s="45">
        <v>-4141.3500000000004</v>
      </c>
      <c r="I3969" t="s">
        <v>14365</v>
      </c>
      <c r="J3969" t="s">
        <v>186</v>
      </c>
      <c r="K3969">
        <v>0</v>
      </c>
      <c r="L3969" s="83">
        <v>43122</v>
      </c>
      <c r="M3969">
        <v>0</v>
      </c>
      <c r="N3969">
        <v>320517105</v>
      </c>
      <c r="O3969">
        <v>2341484</v>
      </c>
    </row>
    <row r="3970" spans="1:15" x14ac:dyDescent="0.2">
      <c r="A3970" t="s">
        <v>14422</v>
      </c>
      <c r="B3970" t="s">
        <v>463</v>
      </c>
      <c r="C3970">
        <v>24.7</v>
      </c>
      <c r="D3970">
        <v>0</v>
      </c>
      <c r="E3970">
        <v>0</v>
      </c>
      <c r="F3970">
        <v>0</v>
      </c>
      <c r="G3970">
        <v>0</v>
      </c>
      <c r="H3970">
        <v>-700.34</v>
      </c>
      <c r="I3970" t="s">
        <v>14349</v>
      </c>
      <c r="J3970" t="s">
        <v>186</v>
      </c>
      <c r="K3970">
        <v>0</v>
      </c>
      <c r="L3970" s="83">
        <v>43122</v>
      </c>
      <c r="M3970">
        <v>0</v>
      </c>
      <c r="N3970">
        <v>410495204</v>
      </c>
      <c r="O3970" t="s">
        <v>464</v>
      </c>
    </row>
    <row r="3971" spans="1:15" x14ac:dyDescent="0.2">
      <c r="A3971" t="s">
        <v>14423</v>
      </c>
      <c r="B3971" t="s">
        <v>3913</v>
      </c>
      <c r="C3971">
        <v>45.56</v>
      </c>
      <c r="D3971">
        <v>0</v>
      </c>
      <c r="E3971">
        <v>0</v>
      </c>
      <c r="F3971">
        <v>0</v>
      </c>
      <c r="G3971">
        <v>0</v>
      </c>
      <c r="H3971" s="45">
        <v>1069.0899999999999</v>
      </c>
      <c r="I3971" t="s">
        <v>14349</v>
      </c>
      <c r="J3971" t="s">
        <v>186</v>
      </c>
      <c r="K3971">
        <v>0</v>
      </c>
      <c r="L3971" s="83">
        <v>43122</v>
      </c>
      <c r="M3971">
        <v>0</v>
      </c>
      <c r="N3971" t="s">
        <v>3922</v>
      </c>
      <c r="O3971" t="s">
        <v>3923</v>
      </c>
    </row>
    <row r="3972" spans="1:15" x14ac:dyDescent="0.2">
      <c r="A3972" t="s">
        <v>14424</v>
      </c>
      <c r="B3972" t="s">
        <v>441</v>
      </c>
      <c r="C3972">
        <v>49.6</v>
      </c>
      <c r="D3972">
        <v>0</v>
      </c>
      <c r="E3972">
        <v>0</v>
      </c>
      <c r="F3972">
        <v>0</v>
      </c>
      <c r="G3972">
        <v>0</v>
      </c>
      <c r="H3972" s="45">
        <v>2331.4899999999998</v>
      </c>
      <c r="I3972" t="s">
        <v>14349</v>
      </c>
      <c r="J3972" t="s">
        <v>190</v>
      </c>
      <c r="K3972">
        <v>0</v>
      </c>
      <c r="L3972" s="83">
        <v>43122</v>
      </c>
      <c r="M3972">
        <v>0</v>
      </c>
      <c r="N3972">
        <v>589378108</v>
      </c>
      <c r="O3972">
        <v>2144047</v>
      </c>
    </row>
    <row r="3973" spans="1:15" x14ac:dyDescent="0.2">
      <c r="A3973" t="s">
        <v>14425</v>
      </c>
      <c r="B3973" t="s">
        <v>4327</v>
      </c>
      <c r="C3973">
        <v>23.2</v>
      </c>
      <c r="D3973">
        <v>0</v>
      </c>
      <c r="E3973">
        <v>0</v>
      </c>
      <c r="F3973">
        <v>0</v>
      </c>
      <c r="G3973">
        <v>0</v>
      </c>
      <c r="H3973">
        <v>904.82</v>
      </c>
      <c r="I3973" t="s">
        <v>14349</v>
      </c>
      <c r="J3973" t="s">
        <v>186</v>
      </c>
      <c r="K3973">
        <v>0</v>
      </c>
      <c r="L3973" s="83">
        <v>43122</v>
      </c>
      <c r="M3973">
        <v>0</v>
      </c>
      <c r="N3973" t="s">
        <v>4486</v>
      </c>
      <c r="O3973" t="s">
        <v>4487</v>
      </c>
    </row>
    <row r="3974" spans="1:15" x14ac:dyDescent="0.2">
      <c r="A3974" t="s">
        <v>14426</v>
      </c>
      <c r="B3974" t="s">
        <v>574</v>
      </c>
      <c r="C3974">
        <v>81.34</v>
      </c>
      <c r="D3974">
        <v>0</v>
      </c>
      <c r="E3974">
        <v>0</v>
      </c>
      <c r="F3974">
        <v>0</v>
      </c>
      <c r="G3974">
        <v>0</v>
      </c>
      <c r="H3974" s="45">
        <v>-17087.240000000002</v>
      </c>
      <c r="I3974" t="s">
        <v>14349</v>
      </c>
      <c r="J3974" t="s">
        <v>190</v>
      </c>
      <c r="K3974">
        <v>0</v>
      </c>
      <c r="L3974" s="83">
        <v>43122</v>
      </c>
      <c r="M3974">
        <v>0</v>
      </c>
      <c r="N3974">
        <v>910047109</v>
      </c>
      <c r="O3974" t="s">
        <v>575</v>
      </c>
    </row>
    <row r="3975" spans="1:15" x14ac:dyDescent="0.2">
      <c r="A3975" t="s">
        <v>14427</v>
      </c>
      <c r="B3975" t="s">
        <v>624</v>
      </c>
      <c r="C3975">
        <v>30.15</v>
      </c>
      <c r="D3975">
        <v>0</v>
      </c>
      <c r="E3975">
        <v>0</v>
      </c>
      <c r="F3975">
        <v>0</v>
      </c>
      <c r="G3975">
        <v>0</v>
      </c>
      <c r="H3975" s="45">
        <v>3159.25</v>
      </c>
      <c r="I3975" t="s">
        <v>14349</v>
      </c>
      <c r="J3975" t="s">
        <v>186</v>
      </c>
      <c r="K3975">
        <v>0</v>
      </c>
      <c r="L3975" s="83">
        <v>43122</v>
      </c>
      <c r="M3975">
        <v>0</v>
      </c>
      <c r="N3975" t="s">
        <v>625</v>
      </c>
      <c r="O3975">
        <v>2862156</v>
      </c>
    </row>
    <row r="3976" spans="1:15" x14ac:dyDescent="0.2">
      <c r="A3976" t="s">
        <v>14428</v>
      </c>
      <c r="B3976" t="s">
        <v>557</v>
      </c>
      <c r="C3976">
        <v>66.959999999999994</v>
      </c>
      <c r="D3976">
        <v>0</v>
      </c>
      <c r="E3976">
        <v>0</v>
      </c>
      <c r="F3976">
        <v>0</v>
      </c>
      <c r="G3976">
        <v>0</v>
      </c>
      <c r="H3976" s="45">
        <v>-1423.36</v>
      </c>
      <c r="I3976" t="s">
        <v>14349</v>
      </c>
      <c r="J3976" t="s">
        <v>186</v>
      </c>
      <c r="K3976">
        <v>0</v>
      </c>
      <c r="L3976" s="83">
        <v>43122</v>
      </c>
      <c r="M3976">
        <v>0</v>
      </c>
      <c r="N3976">
        <v>947890109</v>
      </c>
      <c r="O3976">
        <v>2945143</v>
      </c>
    </row>
    <row r="3977" spans="1:15" x14ac:dyDescent="0.2">
      <c r="A3977" t="s">
        <v>14403</v>
      </c>
      <c r="B3977" t="s">
        <v>3854</v>
      </c>
      <c r="C3977">
        <v>220.78</v>
      </c>
      <c r="D3977">
        <v>0</v>
      </c>
      <c r="E3977">
        <v>0</v>
      </c>
      <c r="F3977">
        <v>0</v>
      </c>
      <c r="G3977">
        <v>0</v>
      </c>
      <c r="H3977" s="45">
        <v>-2811.52</v>
      </c>
      <c r="I3977" t="s">
        <v>210</v>
      </c>
      <c r="J3977" t="s">
        <v>235</v>
      </c>
      <c r="K3977">
        <v>0</v>
      </c>
      <c r="L3977" s="83">
        <v>43119</v>
      </c>
      <c r="M3977">
        <v>0</v>
      </c>
      <c r="N3977" t="s">
        <v>3868</v>
      </c>
      <c r="O3977">
        <v>2170473</v>
      </c>
    </row>
    <row r="3978" spans="1:15" x14ac:dyDescent="0.2">
      <c r="A3978" t="s">
        <v>14404</v>
      </c>
      <c r="B3978" t="s">
        <v>542</v>
      </c>
      <c r="C3978">
        <v>115.79</v>
      </c>
      <c r="D3978">
        <v>0</v>
      </c>
      <c r="E3978">
        <v>0</v>
      </c>
      <c r="F3978">
        <v>0</v>
      </c>
      <c r="G3978">
        <v>0</v>
      </c>
      <c r="H3978" s="45">
        <v>-7390.1</v>
      </c>
      <c r="I3978" t="s">
        <v>210</v>
      </c>
      <c r="J3978" t="s">
        <v>190</v>
      </c>
      <c r="K3978">
        <v>0</v>
      </c>
      <c r="L3978" s="83">
        <v>43119</v>
      </c>
      <c r="M3978">
        <v>0</v>
      </c>
      <c r="N3978">
        <v>485170302</v>
      </c>
      <c r="O3978">
        <v>2607647</v>
      </c>
    </row>
    <row r="3979" spans="1:15" x14ac:dyDescent="0.2">
      <c r="A3979" t="s">
        <v>14405</v>
      </c>
      <c r="B3979" t="s">
        <v>408</v>
      </c>
      <c r="C3979">
        <v>83.4</v>
      </c>
      <c r="D3979">
        <v>0</v>
      </c>
      <c r="E3979">
        <v>0</v>
      </c>
      <c r="F3979">
        <v>0</v>
      </c>
      <c r="G3979">
        <v>0</v>
      </c>
      <c r="H3979" s="45">
        <v>1698.49</v>
      </c>
      <c r="I3979" t="s">
        <v>14365</v>
      </c>
      <c r="J3979" t="s">
        <v>164</v>
      </c>
      <c r="K3979">
        <v>0</v>
      </c>
      <c r="L3979" s="83">
        <v>43119</v>
      </c>
      <c r="M3979">
        <v>0</v>
      </c>
      <c r="N3979" t="s">
        <v>177</v>
      </c>
      <c r="O3979" t="s">
        <v>409</v>
      </c>
    </row>
    <row r="3980" spans="1:15" x14ac:dyDescent="0.2">
      <c r="A3980" t="s">
        <v>14406</v>
      </c>
      <c r="B3980" t="s">
        <v>6080</v>
      </c>
      <c r="C3980">
        <v>82.93</v>
      </c>
      <c r="D3980">
        <v>0</v>
      </c>
      <c r="E3980">
        <v>0</v>
      </c>
      <c r="F3980">
        <v>0</v>
      </c>
      <c r="G3980">
        <v>0</v>
      </c>
      <c r="H3980" s="45">
        <v>8721.6</v>
      </c>
      <c r="I3980" t="s">
        <v>14365</v>
      </c>
      <c r="J3980" t="s">
        <v>190</v>
      </c>
      <c r="K3980">
        <v>0</v>
      </c>
      <c r="L3980" s="83">
        <v>43119</v>
      </c>
      <c r="M3980">
        <v>0</v>
      </c>
      <c r="N3980">
        <v>361448103</v>
      </c>
      <c r="O3980">
        <v>2362128</v>
      </c>
    </row>
    <row r="3981" spans="1:15" x14ac:dyDescent="0.2">
      <c r="A3981" t="s">
        <v>14407</v>
      </c>
      <c r="B3981" t="s">
        <v>498</v>
      </c>
      <c r="C3981">
        <v>41.8</v>
      </c>
      <c r="D3981">
        <v>0</v>
      </c>
      <c r="E3981">
        <v>0</v>
      </c>
      <c r="F3981">
        <v>0</v>
      </c>
      <c r="G3981">
        <v>0</v>
      </c>
      <c r="H3981" s="45">
        <v>14372.58</v>
      </c>
      <c r="I3981" t="s">
        <v>14349</v>
      </c>
      <c r="J3981" t="s">
        <v>182</v>
      </c>
      <c r="K3981">
        <v>0</v>
      </c>
      <c r="L3981" s="83">
        <v>43119</v>
      </c>
      <c r="M3981">
        <v>0</v>
      </c>
      <c r="N3981">
        <v>406216101</v>
      </c>
      <c r="O3981">
        <v>2405302</v>
      </c>
    </row>
    <row r="3982" spans="1:15" x14ac:dyDescent="0.2">
      <c r="A3982" t="s">
        <v>14408</v>
      </c>
      <c r="B3982" t="s">
        <v>7742</v>
      </c>
      <c r="C3982">
        <v>31.95</v>
      </c>
      <c r="D3982">
        <v>0</v>
      </c>
      <c r="E3982">
        <v>0</v>
      </c>
      <c r="F3982">
        <v>0</v>
      </c>
      <c r="G3982">
        <v>0</v>
      </c>
      <c r="H3982">
        <v>-665.82</v>
      </c>
      <c r="I3982" t="s">
        <v>14349</v>
      </c>
      <c r="J3982" t="s">
        <v>186</v>
      </c>
      <c r="K3982">
        <v>0</v>
      </c>
      <c r="L3982" s="83">
        <v>43119</v>
      </c>
      <c r="M3982">
        <v>0</v>
      </c>
      <c r="N3982" t="s">
        <v>7760</v>
      </c>
      <c r="O3982" t="s">
        <v>7761</v>
      </c>
    </row>
    <row r="3983" spans="1:15" x14ac:dyDescent="0.2">
      <c r="A3983" t="s">
        <v>14409</v>
      </c>
      <c r="B3983" t="s">
        <v>584</v>
      </c>
      <c r="C3983">
        <v>24.9</v>
      </c>
      <c r="D3983">
        <v>0</v>
      </c>
      <c r="E3983">
        <v>0</v>
      </c>
      <c r="F3983">
        <v>0</v>
      </c>
      <c r="G3983">
        <v>0</v>
      </c>
      <c r="H3983" s="45">
        <v>-2222.5100000000002</v>
      </c>
      <c r="I3983" t="s">
        <v>14365</v>
      </c>
      <c r="J3983" t="s">
        <v>186</v>
      </c>
      <c r="K3983">
        <v>0</v>
      </c>
      <c r="L3983" s="83">
        <v>43119</v>
      </c>
      <c r="M3983">
        <v>0</v>
      </c>
      <c r="N3983">
        <v>436893200</v>
      </c>
      <c r="O3983" t="s">
        <v>585</v>
      </c>
    </row>
    <row r="3984" spans="1:15" x14ac:dyDescent="0.2">
      <c r="A3984" t="s">
        <v>14410</v>
      </c>
      <c r="B3984" t="s">
        <v>627</v>
      </c>
      <c r="C3984">
        <v>250.29</v>
      </c>
      <c r="D3984">
        <v>0</v>
      </c>
      <c r="E3984">
        <v>0</v>
      </c>
      <c r="F3984">
        <v>0</v>
      </c>
      <c r="G3984">
        <v>0</v>
      </c>
      <c r="H3984" s="45">
        <v>33292.47</v>
      </c>
      <c r="I3984" t="s">
        <v>14349</v>
      </c>
      <c r="J3984" t="s">
        <v>200</v>
      </c>
      <c r="K3984">
        <v>0</v>
      </c>
      <c r="L3984" s="83">
        <v>43119</v>
      </c>
      <c r="M3984">
        <v>0</v>
      </c>
      <c r="N3984" t="s">
        <v>628</v>
      </c>
      <c r="O3984">
        <v>2857817</v>
      </c>
    </row>
    <row r="3985" spans="1:15" x14ac:dyDescent="0.2">
      <c r="A3985" t="s">
        <v>14411</v>
      </c>
      <c r="B3985" t="s">
        <v>506</v>
      </c>
      <c r="C3985">
        <v>28.15</v>
      </c>
      <c r="D3985">
        <v>0</v>
      </c>
      <c r="E3985">
        <v>0</v>
      </c>
      <c r="F3985">
        <v>0</v>
      </c>
      <c r="G3985">
        <v>0</v>
      </c>
      <c r="H3985" s="45">
        <v>-3786.5</v>
      </c>
      <c r="I3985" t="s">
        <v>14349</v>
      </c>
      <c r="J3985" t="s">
        <v>186</v>
      </c>
      <c r="K3985">
        <v>0</v>
      </c>
      <c r="L3985" s="83">
        <v>43119</v>
      </c>
      <c r="M3985">
        <v>0</v>
      </c>
      <c r="N3985">
        <v>684000102</v>
      </c>
      <c r="O3985" t="s">
        <v>507</v>
      </c>
    </row>
    <row r="3986" spans="1:15" x14ac:dyDescent="0.2">
      <c r="A3986" t="s">
        <v>14412</v>
      </c>
      <c r="B3986" t="s">
        <v>515</v>
      </c>
      <c r="C3986">
        <v>35.43</v>
      </c>
      <c r="D3986">
        <v>0</v>
      </c>
      <c r="E3986">
        <v>0</v>
      </c>
      <c r="F3986">
        <v>0</v>
      </c>
      <c r="G3986">
        <v>0</v>
      </c>
      <c r="H3986" s="45">
        <v>-13957.92</v>
      </c>
      <c r="I3986" t="s">
        <v>14349</v>
      </c>
      <c r="J3986" t="s">
        <v>200</v>
      </c>
      <c r="K3986">
        <v>0</v>
      </c>
      <c r="L3986" s="83">
        <v>43119</v>
      </c>
      <c r="M3986">
        <v>0</v>
      </c>
      <c r="N3986">
        <v>716382106</v>
      </c>
      <c r="O3986">
        <v>2143099</v>
      </c>
    </row>
    <row r="3987" spans="1:15" x14ac:dyDescent="0.2">
      <c r="A3987" t="s">
        <v>14413</v>
      </c>
      <c r="B3987" t="s">
        <v>3933</v>
      </c>
      <c r="C3987">
        <v>49.12</v>
      </c>
      <c r="D3987">
        <v>0</v>
      </c>
      <c r="E3987">
        <v>0</v>
      </c>
      <c r="F3987">
        <v>0</v>
      </c>
      <c r="G3987">
        <v>0</v>
      </c>
      <c r="H3987">
        <v>964.24</v>
      </c>
      <c r="I3987" t="s">
        <v>14349</v>
      </c>
      <c r="J3987" t="s">
        <v>188</v>
      </c>
      <c r="K3987">
        <v>0</v>
      </c>
      <c r="L3987" s="83">
        <v>43119</v>
      </c>
      <c r="M3987">
        <v>0</v>
      </c>
      <c r="N3987">
        <v>858119100</v>
      </c>
      <c r="O3987">
        <v>2849472</v>
      </c>
    </row>
    <row r="3988" spans="1:15" x14ac:dyDescent="0.2">
      <c r="A3988" t="s">
        <v>14414</v>
      </c>
      <c r="B3988" t="s">
        <v>12179</v>
      </c>
      <c r="C3988">
        <v>72.41</v>
      </c>
      <c r="D3988">
        <v>0</v>
      </c>
      <c r="E3988">
        <v>0</v>
      </c>
      <c r="F3988">
        <v>0</v>
      </c>
      <c r="G3988">
        <v>0</v>
      </c>
      <c r="H3988" s="45">
        <v>-3612.74</v>
      </c>
      <c r="I3988" t="s">
        <v>14365</v>
      </c>
      <c r="J3988" t="s">
        <v>164</v>
      </c>
      <c r="K3988">
        <v>0</v>
      </c>
      <c r="L3988" s="83">
        <v>43119</v>
      </c>
      <c r="M3988">
        <v>0</v>
      </c>
      <c r="N3988" t="s">
        <v>177</v>
      </c>
      <c r="O3988" t="s">
        <v>12258</v>
      </c>
    </row>
    <row r="3989" spans="1:15" x14ac:dyDescent="0.2">
      <c r="A3989" t="s">
        <v>14415</v>
      </c>
      <c r="B3989" t="s">
        <v>6370</v>
      </c>
      <c r="C3989">
        <v>52.25</v>
      </c>
      <c r="D3989">
        <v>0</v>
      </c>
      <c r="E3989">
        <v>0</v>
      </c>
      <c r="F3989">
        <v>0</v>
      </c>
      <c r="G3989">
        <v>0</v>
      </c>
      <c r="H3989" s="45">
        <v>-2212.94</v>
      </c>
      <c r="I3989" t="s">
        <v>14349</v>
      </c>
      <c r="J3989" t="s">
        <v>186</v>
      </c>
      <c r="K3989">
        <v>0</v>
      </c>
      <c r="L3989" s="83">
        <v>43119</v>
      </c>
      <c r="M3989">
        <v>0</v>
      </c>
      <c r="N3989">
        <v>989701107</v>
      </c>
      <c r="O3989">
        <v>2989828</v>
      </c>
    </row>
    <row r="3990" spans="1:15" x14ac:dyDescent="0.2">
      <c r="A3990" t="s">
        <v>14396</v>
      </c>
      <c r="B3990" t="s">
        <v>14396</v>
      </c>
      <c r="C3990">
        <v>425</v>
      </c>
      <c r="D3990">
        <v>0</v>
      </c>
      <c r="E3990">
        <v>0</v>
      </c>
      <c r="F3990">
        <v>0</v>
      </c>
      <c r="G3990">
        <v>0</v>
      </c>
      <c r="H3990" s="45">
        <v>7650.3</v>
      </c>
      <c r="I3990" t="s">
        <v>14431</v>
      </c>
      <c r="J3990" t="s">
        <v>713</v>
      </c>
      <c r="K3990">
        <v>0</v>
      </c>
      <c r="L3990" s="83">
        <v>43118</v>
      </c>
      <c r="M3990">
        <v>0</v>
      </c>
    </row>
    <row r="3991" spans="1:15" x14ac:dyDescent="0.2">
      <c r="A3991" t="s">
        <v>14397</v>
      </c>
      <c r="B3991" t="s">
        <v>14397</v>
      </c>
      <c r="C3991">
        <v>578</v>
      </c>
      <c r="D3991">
        <v>0</v>
      </c>
      <c r="E3991">
        <v>0</v>
      </c>
      <c r="F3991">
        <v>0</v>
      </c>
      <c r="G3991">
        <v>0</v>
      </c>
      <c r="H3991" s="45">
        <v>31628</v>
      </c>
      <c r="I3991" t="s">
        <v>14431</v>
      </c>
      <c r="J3991" t="s">
        <v>713</v>
      </c>
      <c r="K3991">
        <v>0</v>
      </c>
      <c r="L3991" s="83">
        <v>43118</v>
      </c>
      <c r="M3991">
        <v>0</v>
      </c>
    </row>
    <row r="3992" spans="1:15" x14ac:dyDescent="0.2">
      <c r="A3992" t="s">
        <v>14398</v>
      </c>
      <c r="B3992" t="s">
        <v>14398</v>
      </c>
      <c r="C3992">
        <v>678</v>
      </c>
      <c r="D3992">
        <v>0</v>
      </c>
      <c r="E3992">
        <v>0</v>
      </c>
      <c r="F3992">
        <v>0</v>
      </c>
      <c r="G3992">
        <v>0</v>
      </c>
      <c r="H3992" s="45">
        <v>25741.8</v>
      </c>
      <c r="I3992" t="s">
        <v>14431</v>
      </c>
      <c r="J3992" t="s">
        <v>713</v>
      </c>
      <c r="K3992">
        <v>0</v>
      </c>
      <c r="L3992" s="83">
        <v>43118</v>
      </c>
      <c r="M3992">
        <v>0</v>
      </c>
    </row>
    <row r="3993" spans="1:15" x14ac:dyDescent="0.2">
      <c r="A3993" t="s">
        <v>14399</v>
      </c>
      <c r="B3993" t="s">
        <v>605</v>
      </c>
      <c r="C3993">
        <v>61.79</v>
      </c>
      <c r="D3993">
        <v>0</v>
      </c>
      <c r="E3993">
        <v>0</v>
      </c>
      <c r="F3993">
        <v>0</v>
      </c>
      <c r="G3993">
        <v>0</v>
      </c>
      <c r="H3993" s="45">
        <v>3298.78</v>
      </c>
      <c r="I3993" t="s">
        <v>14365</v>
      </c>
      <c r="J3993" t="s">
        <v>164</v>
      </c>
      <c r="K3993">
        <v>0</v>
      </c>
      <c r="L3993" s="83">
        <v>43118</v>
      </c>
      <c r="M3993">
        <v>0</v>
      </c>
      <c r="N3993">
        <v>729132100</v>
      </c>
      <c r="O3993">
        <v>2692160</v>
      </c>
    </row>
    <row r="3994" spans="1:15" x14ac:dyDescent="0.2">
      <c r="A3994" t="s">
        <v>14400</v>
      </c>
      <c r="B3994" t="s">
        <v>535</v>
      </c>
      <c r="C3994">
        <v>42.51</v>
      </c>
      <c r="D3994">
        <v>0</v>
      </c>
      <c r="E3994">
        <v>0</v>
      </c>
      <c r="F3994">
        <v>0</v>
      </c>
      <c r="G3994">
        <v>0</v>
      </c>
      <c r="H3994" s="45">
        <v>5516.32</v>
      </c>
      <c r="I3994" t="s">
        <v>14349</v>
      </c>
      <c r="J3994" t="s">
        <v>186</v>
      </c>
      <c r="K3994">
        <v>0</v>
      </c>
      <c r="L3994" s="83">
        <v>43118</v>
      </c>
      <c r="M3994">
        <v>0</v>
      </c>
      <c r="N3994">
        <v>174610105</v>
      </c>
      <c r="O3994" t="s">
        <v>536</v>
      </c>
    </row>
    <row r="3995" spans="1:15" x14ac:dyDescent="0.2">
      <c r="A3995" t="s">
        <v>14401</v>
      </c>
      <c r="B3995" t="s">
        <v>3525</v>
      </c>
      <c r="C3995">
        <v>17.82</v>
      </c>
      <c r="D3995">
        <v>0</v>
      </c>
      <c r="E3995">
        <v>0</v>
      </c>
      <c r="F3995">
        <v>0</v>
      </c>
      <c r="G3995">
        <v>0</v>
      </c>
      <c r="H3995" s="45">
        <v>-3214.31</v>
      </c>
      <c r="I3995" t="s">
        <v>14365</v>
      </c>
      <c r="J3995" t="s">
        <v>182</v>
      </c>
      <c r="K3995">
        <v>0</v>
      </c>
      <c r="L3995" s="83">
        <v>43118</v>
      </c>
      <c r="M3995">
        <v>0</v>
      </c>
      <c r="N3995" t="s">
        <v>3526</v>
      </c>
      <c r="O3995" t="s">
        <v>3527</v>
      </c>
    </row>
    <row r="3996" spans="1:15" x14ac:dyDescent="0.2">
      <c r="A3996" t="s">
        <v>14402</v>
      </c>
      <c r="B3996" t="s">
        <v>568</v>
      </c>
      <c r="C3996">
        <v>79.790000000000006</v>
      </c>
      <c r="D3996">
        <v>0</v>
      </c>
      <c r="E3996">
        <v>0</v>
      </c>
      <c r="F3996">
        <v>0</v>
      </c>
      <c r="G3996">
        <v>0</v>
      </c>
      <c r="H3996" s="45">
        <v>6426.55</v>
      </c>
      <c r="I3996" t="s">
        <v>14349</v>
      </c>
      <c r="J3996" t="s">
        <v>182</v>
      </c>
      <c r="K3996">
        <v>0</v>
      </c>
      <c r="L3996" s="83">
        <v>43118</v>
      </c>
      <c r="M3996">
        <v>0</v>
      </c>
      <c r="N3996">
        <v>806857108</v>
      </c>
      <c r="O3996">
        <v>2779201</v>
      </c>
    </row>
    <row r="3997" spans="1:15" x14ac:dyDescent="0.2">
      <c r="A3997" t="s">
        <v>14388</v>
      </c>
      <c r="B3997" t="s">
        <v>14389</v>
      </c>
      <c r="C3997">
        <v>22.92</v>
      </c>
      <c r="D3997">
        <v>0</v>
      </c>
      <c r="E3997">
        <v>0</v>
      </c>
      <c r="F3997">
        <v>0</v>
      </c>
      <c r="G3997">
        <v>0</v>
      </c>
      <c r="H3997" s="45">
        <v>35239.94</v>
      </c>
      <c r="I3997" t="s">
        <v>210</v>
      </c>
      <c r="J3997" t="s">
        <v>164</v>
      </c>
      <c r="K3997">
        <v>0</v>
      </c>
      <c r="L3997" s="83">
        <v>43117</v>
      </c>
      <c r="M3997">
        <v>0</v>
      </c>
      <c r="N3997" t="s">
        <v>14390</v>
      </c>
      <c r="O3997" t="s">
        <v>14391</v>
      </c>
    </row>
    <row r="3998" spans="1:15" x14ac:dyDescent="0.2">
      <c r="A3998" t="s">
        <v>14392</v>
      </c>
      <c r="B3998" t="s">
        <v>3892</v>
      </c>
      <c r="C3998">
        <v>97.09</v>
      </c>
      <c r="D3998">
        <v>0</v>
      </c>
      <c r="E3998">
        <v>0</v>
      </c>
      <c r="F3998">
        <v>0</v>
      </c>
      <c r="G3998">
        <v>0</v>
      </c>
      <c r="H3998" s="45">
        <v>5601.33</v>
      </c>
      <c r="I3998" t="s">
        <v>14365</v>
      </c>
      <c r="J3998" t="s">
        <v>186</v>
      </c>
      <c r="K3998">
        <v>0</v>
      </c>
      <c r="L3998" s="83">
        <v>43117</v>
      </c>
      <c r="M3998">
        <v>0</v>
      </c>
      <c r="N3998" t="s">
        <v>3902</v>
      </c>
      <c r="O3998" t="s">
        <v>3903</v>
      </c>
    </row>
    <row r="3999" spans="1:15" x14ac:dyDescent="0.2">
      <c r="A3999" t="s">
        <v>14393</v>
      </c>
      <c r="B3999" t="s">
        <v>649</v>
      </c>
      <c r="C3999">
        <v>16.05</v>
      </c>
      <c r="D3999">
        <v>0</v>
      </c>
      <c r="E3999">
        <v>0</v>
      </c>
      <c r="F3999">
        <v>0</v>
      </c>
      <c r="G3999">
        <v>0</v>
      </c>
      <c r="H3999" s="45">
        <v>-45756.27</v>
      </c>
      <c r="I3999" t="s">
        <v>14365</v>
      </c>
      <c r="J3999" t="s">
        <v>164</v>
      </c>
      <c r="K3999">
        <v>0</v>
      </c>
      <c r="L3999" s="83">
        <v>43117</v>
      </c>
      <c r="M3999">
        <v>0</v>
      </c>
      <c r="N3999" t="s">
        <v>650</v>
      </c>
      <c r="O3999">
        <v>2052924</v>
      </c>
    </row>
    <row r="4000" spans="1:15" x14ac:dyDescent="0.2">
      <c r="A4000" t="s">
        <v>14394</v>
      </c>
      <c r="B4000" t="s">
        <v>408</v>
      </c>
      <c r="C4000">
        <v>83.4</v>
      </c>
      <c r="D4000">
        <v>0</v>
      </c>
      <c r="E4000">
        <v>0</v>
      </c>
      <c r="F4000">
        <v>0</v>
      </c>
      <c r="G4000">
        <v>0</v>
      </c>
      <c r="H4000" s="45">
        <v>9511.99</v>
      </c>
      <c r="I4000" t="s">
        <v>14349</v>
      </c>
      <c r="J4000" t="s">
        <v>164</v>
      </c>
      <c r="K4000">
        <v>0</v>
      </c>
      <c r="L4000" s="83">
        <v>43117</v>
      </c>
      <c r="M4000">
        <v>0</v>
      </c>
      <c r="N4000" t="s">
        <v>177</v>
      </c>
      <c r="O4000" t="s">
        <v>409</v>
      </c>
    </row>
    <row r="4001" spans="1:15" x14ac:dyDescent="0.2">
      <c r="A4001" t="s">
        <v>14395</v>
      </c>
      <c r="B4001" t="s">
        <v>4075</v>
      </c>
      <c r="C4001">
        <v>114.49</v>
      </c>
      <c r="D4001">
        <v>0</v>
      </c>
      <c r="E4001">
        <v>0</v>
      </c>
      <c r="F4001">
        <v>0</v>
      </c>
      <c r="G4001">
        <v>0</v>
      </c>
      <c r="H4001" s="45">
        <v>14221.3</v>
      </c>
      <c r="I4001" t="s">
        <v>14349</v>
      </c>
      <c r="J4001" t="s">
        <v>186</v>
      </c>
      <c r="K4001">
        <v>0</v>
      </c>
      <c r="L4001" s="83">
        <v>43117</v>
      </c>
      <c r="M4001">
        <v>0</v>
      </c>
      <c r="N4001" t="s">
        <v>4114</v>
      </c>
      <c r="O4001" t="s">
        <v>4115</v>
      </c>
    </row>
    <row r="4002" spans="1:15" x14ac:dyDescent="0.2">
      <c r="A4002" t="s">
        <v>14381</v>
      </c>
      <c r="B4002" t="s">
        <v>7563</v>
      </c>
      <c r="C4002">
        <v>41.33</v>
      </c>
      <c r="D4002">
        <v>0</v>
      </c>
      <c r="E4002">
        <v>0</v>
      </c>
      <c r="F4002">
        <v>0</v>
      </c>
      <c r="G4002">
        <v>0</v>
      </c>
      <c r="H4002" s="45">
        <v>-7890.37</v>
      </c>
      <c r="I4002" t="s">
        <v>14349</v>
      </c>
      <c r="J4002" t="s">
        <v>188</v>
      </c>
      <c r="K4002">
        <v>0</v>
      </c>
      <c r="L4002" s="83">
        <v>43116</v>
      </c>
      <c r="M4002">
        <v>0</v>
      </c>
      <c r="N4002">
        <v>13872106</v>
      </c>
      <c r="O4002" t="s">
        <v>14382</v>
      </c>
    </row>
    <row r="4003" spans="1:15" x14ac:dyDescent="0.2">
      <c r="A4003" t="s">
        <v>14383</v>
      </c>
      <c r="B4003" t="s">
        <v>14379</v>
      </c>
      <c r="C4003">
        <v>15.65</v>
      </c>
      <c r="D4003">
        <v>0</v>
      </c>
      <c r="E4003">
        <v>0</v>
      </c>
      <c r="F4003">
        <v>0</v>
      </c>
      <c r="G4003">
        <v>0</v>
      </c>
      <c r="H4003">
        <v>-872.51</v>
      </c>
      <c r="I4003" t="s">
        <v>14349</v>
      </c>
      <c r="J4003" t="s">
        <v>186</v>
      </c>
      <c r="K4003">
        <v>0</v>
      </c>
      <c r="L4003" s="83">
        <v>43116</v>
      </c>
      <c r="M4003">
        <v>0</v>
      </c>
      <c r="N4003">
        <v>101119105</v>
      </c>
      <c r="O4003">
        <v>2081133</v>
      </c>
    </row>
    <row r="4004" spans="1:15" x14ac:dyDescent="0.2">
      <c r="A4004" t="s">
        <v>14384</v>
      </c>
      <c r="B4004" t="s">
        <v>6006</v>
      </c>
      <c r="C4004">
        <v>55.67</v>
      </c>
      <c r="D4004">
        <v>0</v>
      </c>
      <c r="E4004">
        <v>0</v>
      </c>
      <c r="F4004">
        <v>0</v>
      </c>
      <c r="G4004">
        <v>0</v>
      </c>
      <c r="H4004" s="45">
        <v>7132.95</v>
      </c>
      <c r="I4004" t="s">
        <v>14349</v>
      </c>
      <c r="J4004" t="s">
        <v>190</v>
      </c>
      <c r="K4004">
        <v>0</v>
      </c>
      <c r="L4004" s="83">
        <v>43116</v>
      </c>
      <c r="M4004">
        <v>0</v>
      </c>
      <c r="N4004">
        <v>311900104</v>
      </c>
      <c r="O4004">
        <v>2332262</v>
      </c>
    </row>
    <row r="4005" spans="1:15" x14ac:dyDescent="0.2">
      <c r="A4005" t="s">
        <v>14385</v>
      </c>
      <c r="B4005" t="s">
        <v>3912</v>
      </c>
      <c r="C4005">
        <v>55.85</v>
      </c>
      <c r="D4005">
        <v>0</v>
      </c>
      <c r="E4005">
        <v>0</v>
      </c>
      <c r="F4005">
        <v>0</v>
      </c>
      <c r="G4005">
        <v>0</v>
      </c>
      <c r="H4005" s="45">
        <v>3571.5</v>
      </c>
      <c r="I4005" t="s">
        <v>14349</v>
      </c>
      <c r="J4005" t="s">
        <v>186</v>
      </c>
      <c r="K4005">
        <v>0</v>
      </c>
      <c r="L4005" s="83">
        <v>43116</v>
      </c>
      <c r="M4005">
        <v>0</v>
      </c>
      <c r="N4005">
        <v>410120109</v>
      </c>
      <c r="O4005">
        <v>2415497</v>
      </c>
    </row>
    <row r="4006" spans="1:15" x14ac:dyDescent="0.2">
      <c r="A4006" t="s">
        <v>14386</v>
      </c>
      <c r="B4006" t="s">
        <v>605</v>
      </c>
      <c r="C4006">
        <v>61.79</v>
      </c>
      <c r="D4006">
        <v>0</v>
      </c>
      <c r="E4006">
        <v>0</v>
      </c>
      <c r="F4006">
        <v>0</v>
      </c>
      <c r="G4006">
        <v>0</v>
      </c>
      <c r="H4006" s="45">
        <v>-16072.3</v>
      </c>
      <c r="I4006" t="s">
        <v>14349</v>
      </c>
      <c r="J4006" t="s">
        <v>164</v>
      </c>
      <c r="K4006">
        <v>0</v>
      </c>
      <c r="L4006" s="83">
        <v>43116</v>
      </c>
      <c r="M4006">
        <v>0</v>
      </c>
      <c r="N4006">
        <v>729132100</v>
      </c>
      <c r="O4006">
        <v>2692160</v>
      </c>
    </row>
    <row r="4007" spans="1:15" x14ac:dyDescent="0.2">
      <c r="A4007" t="s">
        <v>14387</v>
      </c>
      <c r="B4007" t="s">
        <v>593</v>
      </c>
      <c r="C4007">
        <v>97.03</v>
      </c>
      <c r="D4007">
        <v>0</v>
      </c>
      <c r="E4007">
        <v>0</v>
      </c>
      <c r="F4007">
        <v>0</v>
      </c>
      <c r="G4007">
        <v>0</v>
      </c>
      <c r="H4007" s="45">
        <v>18594.57</v>
      </c>
      <c r="I4007" t="s">
        <v>14349</v>
      </c>
      <c r="J4007" t="s">
        <v>164</v>
      </c>
      <c r="K4007">
        <v>0</v>
      </c>
      <c r="L4007" s="83">
        <v>43116</v>
      </c>
      <c r="M4007">
        <v>0</v>
      </c>
      <c r="N4007" t="s">
        <v>594</v>
      </c>
      <c r="O4007" t="s">
        <v>595</v>
      </c>
    </row>
    <row r="4008" spans="1:15" x14ac:dyDescent="0.2">
      <c r="A4008" t="s">
        <v>14376</v>
      </c>
      <c r="B4008" t="s">
        <v>681</v>
      </c>
      <c r="C4008">
        <v>70.680000000000007</v>
      </c>
      <c r="D4008">
        <v>0</v>
      </c>
      <c r="E4008">
        <v>0</v>
      </c>
      <c r="F4008">
        <v>0</v>
      </c>
      <c r="G4008">
        <v>0</v>
      </c>
      <c r="H4008" s="45">
        <v>-3964.48</v>
      </c>
      <c r="I4008" t="s">
        <v>14349</v>
      </c>
      <c r="J4008" t="s">
        <v>190</v>
      </c>
      <c r="K4008">
        <v>0</v>
      </c>
      <c r="L4008" s="83">
        <v>43112</v>
      </c>
      <c r="M4008">
        <v>0</v>
      </c>
      <c r="N4008">
        <v>126408103</v>
      </c>
      <c r="O4008">
        <v>2160753</v>
      </c>
    </row>
    <row r="4009" spans="1:15" x14ac:dyDescent="0.2">
      <c r="A4009" t="s">
        <v>14377</v>
      </c>
      <c r="B4009" t="s">
        <v>3892</v>
      </c>
      <c r="C4009">
        <v>97.09</v>
      </c>
      <c r="D4009">
        <v>0</v>
      </c>
      <c r="E4009">
        <v>0</v>
      </c>
      <c r="F4009">
        <v>0</v>
      </c>
      <c r="G4009">
        <v>0</v>
      </c>
      <c r="H4009" s="45">
        <v>-7340.09</v>
      </c>
      <c r="I4009" t="s">
        <v>14349</v>
      </c>
      <c r="J4009" t="s">
        <v>186</v>
      </c>
      <c r="K4009">
        <v>0</v>
      </c>
      <c r="L4009" s="83">
        <v>43112</v>
      </c>
      <c r="M4009">
        <v>0</v>
      </c>
      <c r="N4009" t="s">
        <v>3902</v>
      </c>
      <c r="O4009" t="s">
        <v>3903</v>
      </c>
    </row>
    <row r="4010" spans="1:15" x14ac:dyDescent="0.2">
      <c r="A4010" t="s">
        <v>14378</v>
      </c>
      <c r="B4010" t="s">
        <v>7540</v>
      </c>
      <c r="C4010">
        <v>52.61</v>
      </c>
      <c r="D4010">
        <v>0</v>
      </c>
      <c r="E4010">
        <v>0</v>
      </c>
      <c r="F4010">
        <v>0</v>
      </c>
      <c r="G4010">
        <v>0</v>
      </c>
      <c r="H4010">
        <v>344.58</v>
      </c>
      <c r="I4010" t="s">
        <v>14349</v>
      </c>
      <c r="J4010" t="s">
        <v>190</v>
      </c>
      <c r="K4010">
        <v>0</v>
      </c>
      <c r="L4010" s="83">
        <v>43112</v>
      </c>
      <c r="M4010">
        <v>0</v>
      </c>
      <c r="N4010" t="s">
        <v>177</v>
      </c>
      <c r="O4010" t="s">
        <v>7542</v>
      </c>
    </row>
    <row r="4011" spans="1:15" x14ac:dyDescent="0.2">
      <c r="A4011" t="s">
        <v>14373</v>
      </c>
      <c r="B4011" t="s">
        <v>6753</v>
      </c>
      <c r="C4011">
        <v>25.59</v>
      </c>
      <c r="D4011">
        <v>0</v>
      </c>
      <c r="E4011">
        <v>0</v>
      </c>
      <c r="F4011">
        <v>0</v>
      </c>
      <c r="G4011">
        <v>0</v>
      </c>
      <c r="H4011" s="45">
        <v>-691263.73</v>
      </c>
      <c r="I4011" t="s">
        <v>210</v>
      </c>
      <c r="J4011" t="s">
        <v>164</v>
      </c>
      <c r="K4011">
        <v>0</v>
      </c>
      <c r="L4011" s="83">
        <v>43111</v>
      </c>
      <c r="M4011">
        <v>0</v>
      </c>
      <c r="N4011">
        <v>984121608</v>
      </c>
      <c r="O4011" t="s">
        <v>12322</v>
      </c>
    </row>
    <row r="4012" spans="1:15" x14ac:dyDescent="0.2">
      <c r="A4012" t="s">
        <v>14374</v>
      </c>
      <c r="B4012" t="s">
        <v>13098</v>
      </c>
      <c r="C4012">
        <v>32.090000000000003</v>
      </c>
      <c r="D4012">
        <v>0</v>
      </c>
      <c r="E4012">
        <v>0</v>
      </c>
      <c r="F4012">
        <v>0</v>
      </c>
      <c r="G4012">
        <v>0</v>
      </c>
      <c r="H4012" s="45">
        <v>4261.2700000000004</v>
      </c>
      <c r="I4012" t="s">
        <v>14365</v>
      </c>
      <c r="J4012" t="s">
        <v>235</v>
      </c>
      <c r="K4012">
        <v>0</v>
      </c>
      <c r="L4012" s="83">
        <v>43111</v>
      </c>
      <c r="M4012">
        <v>0</v>
      </c>
      <c r="N4012">
        <v>868536301</v>
      </c>
      <c r="O4012" t="s">
        <v>13105</v>
      </c>
    </row>
    <row r="4013" spans="1:15" x14ac:dyDescent="0.2">
      <c r="A4013" t="s">
        <v>14375</v>
      </c>
      <c r="B4013" t="s">
        <v>9218</v>
      </c>
      <c r="C4013">
        <v>27.24</v>
      </c>
      <c r="D4013">
        <v>0</v>
      </c>
      <c r="E4013">
        <v>0</v>
      </c>
      <c r="F4013">
        <v>0</v>
      </c>
      <c r="G4013">
        <v>0</v>
      </c>
      <c r="H4013" s="45">
        <v>-10796.47</v>
      </c>
      <c r="I4013" t="s">
        <v>14365</v>
      </c>
      <c r="J4013" t="s">
        <v>200</v>
      </c>
      <c r="K4013">
        <v>0</v>
      </c>
      <c r="L4013" s="83">
        <v>43111</v>
      </c>
      <c r="M4013">
        <v>0</v>
      </c>
      <c r="N4013" t="s">
        <v>9222</v>
      </c>
      <c r="O4013">
        <v>2485070</v>
      </c>
    </row>
    <row r="4014" spans="1:15" x14ac:dyDescent="0.2">
      <c r="A4014" t="s">
        <v>17163</v>
      </c>
      <c r="B4014" t="s">
        <v>17164</v>
      </c>
      <c r="C4014">
        <v>22.03</v>
      </c>
      <c r="D4014" s="45">
        <v>19734</v>
      </c>
      <c r="E4014" s="45">
        <v>434740.02</v>
      </c>
      <c r="F4014">
        <v>0.95</v>
      </c>
      <c r="G4014" s="45">
        <v>8880.2999999999993</v>
      </c>
      <c r="H4014" s="45">
        <v>4883.6499999999996</v>
      </c>
      <c r="I4014" t="s">
        <v>210</v>
      </c>
      <c r="J4014" t="s">
        <v>200</v>
      </c>
      <c r="K4014">
        <v>0</v>
      </c>
      <c r="L4014" s="83">
        <v>43110</v>
      </c>
      <c r="M4014">
        <v>41.23</v>
      </c>
      <c r="N4014" t="s">
        <v>13681</v>
      </c>
      <c r="O4014" t="s">
        <v>13682</v>
      </c>
    </row>
    <row r="4015" spans="1:15" x14ac:dyDescent="0.2">
      <c r="A4015" t="s">
        <v>14368</v>
      </c>
      <c r="B4015" t="s">
        <v>699</v>
      </c>
      <c r="C4015">
        <v>114.95</v>
      </c>
      <c r="D4015">
        <v>0</v>
      </c>
      <c r="E4015">
        <v>0</v>
      </c>
      <c r="F4015">
        <v>0</v>
      </c>
      <c r="G4015">
        <v>0</v>
      </c>
      <c r="H4015">
        <v>-533.66</v>
      </c>
      <c r="I4015" t="s">
        <v>14365</v>
      </c>
      <c r="J4015" t="s">
        <v>200</v>
      </c>
      <c r="K4015">
        <v>0</v>
      </c>
      <c r="L4015" s="83">
        <v>43109</v>
      </c>
      <c r="M4015">
        <v>0</v>
      </c>
      <c r="N4015" t="s">
        <v>177</v>
      </c>
      <c r="O4015">
        <v>2419530</v>
      </c>
    </row>
    <row r="4016" spans="1:15" x14ac:dyDescent="0.2">
      <c r="A4016" t="s">
        <v>14369</v>
      </c>
      <c r="B4016" t="s">
        <v>9218</v>
      </c>
      <c r="C4016">
        <v>27.24</v>
      </c>
      <c r="D4016">
        <v>0</v>
      </c>
      <c r="E4016">
        <v>0</v>
      </c>
      <c r="F4016">
        <v>0</v>
      </c>
      <c r="G4016">
        <v>0</v>
      </c>
      <c r="H4016" s="45">
        <v>28760.51</v>
      </c>
      <c r="I4016" t="s">
        <v>14349</v>
      </c>
      <c r="J4016" t="s">
        <v>200</v>
      </c>
      <c r="K4016">
        <v>0</v>
      </c>
      <c r="L4016" s="83">
        <v>43109</v>
      </c>
      <c r="M4016">
        <v>0</v>
      </c>
      <c r="N4016" t="s">
        <v>9222</v>
      </c>
      <c r="O4016">
        <v>2485070</v>
      </c>
    </row>
    <row r="4017" spans="1:15" x14ac:dyDescent="0.2">
      <c r="A4017" t="s">
        <v>14370</v>
      </c>
      <c r="B4017" t="s">
        <v>3795</v>
      </c>
      <c r="C4017">
        <v>51.26</v>
      </c>
      <c r="D4017">
        <v>0</v>
      </c>
      <c r="E4017">
        <v>0</v>
      </c>
      <c r="F4017">
        <v>0</v>
      </c>
      <c r="G4017">
        <v>0</v>
      </c>
      <c r="H4017" s="45">
        <v>6186.79</v>
      </c>
      <c r="I4017" t="s">
        <v>14349</v>
      </c>
      <c r="J4017" t="s">
        <v>200</v>
      </c>
      <c r="K4017">
        <v>0</v>
      </c>
      <c r="L4017" s="83">
        <v>43109</v>
      </c>
      <c r="M4017">
        <v>0</v>
      </c>
      <c r="N4017">
        <v>526057104</v>
      </c>
      <c r="O4017">
        <v>2511920</v>
      </c>
    </row>
    <row r="4018" spans="1:15" x14ac:dyDescent="0.2">
      <c r="A4018" t="s">
        <v>14371</v>
      </c>
      <c r="B4018" t="s">
        <v>711</v>
      </c>
      <c r="C4018">
        <v>81.98</v>
      </c>
      <c r="D4018">
        <v>0</v>
      </c>
      <c r="E4018">
        <v>0</v>
      </c>
      <c r="F4018">
        <v>0</v>
      </c>
      <c r="G4018">
        <v>0</v>
      </c>
      <c r="H4018" s="45">
        <v>-11148.77</v>
      </c>
      <c r="I4018" t="s">
        <v>14349</v>
      </c>
      <c r="J4018" t="s">
        <v>190</v>
      </c>
      <c r="K4018">
        <v>0</v>
      </c>
      <c r="L4018" s="83">
        <v>43109</v>
      </c>
      <c r="M4018">
        <v>0</v>
      </c>
      <c r="N4018">
        <v>553530106</v>
      </c>
      <c r="O4018">
        <v>2567655</v>
      </c>
    </row>
    <row r="4019" spans="1:15" x14ac:dyDescent="0.2">
      <c r="A4019" t="s">
        <v>14372</v>
      </c>
      <c r="B4019" t="s">
        <v>13098</v>
      </c>
      <c r="C4019">
        <v>32.090000000000003</v>
      </c>
      <c r="D4019">
        <v>0</v>
      </c>
      <c r="E4019">
        <v>0</v>
      </c>
      <c r="F4019">
        <v>0</v>
      </c>
      <c r="G4019">
        <v>0</v>
      </c>
      <c r="H4019" s="45">
        <v>-58004.38</v>
      </c>
      <c r="I4019" t="s">
        <v>14349</v>
      </c>
      <c r="J4019" t="s">
        <v>235</v>
      </c>
      <c r="K4019">
        <v>0</v>
      </c>
      <c r="L4019" s="83">
        <v>43109</v>
      </c>
      <c r="M4019">
        <v>0</v>
      </c>
      <c r="N4019">
        <v>868536301</v>
      </c>
      <c r="O4019" t="s">
        <v>13105</v>
      </c>
    </row>
    <row r="4020" spans="1:15" x14ac:dyDescent="0.2">
      <c r="A4020" t="s">
        <v>14364</v>
      </c>
      <c r="B4020" t="s">
        <v>6</v>
      </c>
      <c r="C4020">
        <v>284.06</v>
      </c>
      <c r="D4020">
        <v>0</v>
      </c>
      <c r="E4020">
        <v>0</v>
      </c>
      <c r="F4020">
        <v>0</v>
      </c>
      <c r="G4020">
        <v>0</v>
      </c>
      <c r="H4020" s="45">
        <v>-61158.87</v>
      </c>
      <c r="I4020" t="s">
        <v>14365</v>
      </c>
      <c r="J4020" t="s">
        <v>713</v>
      </c>
      <c r="K4020">
        <v>0</v>
      </c>
      <c r="L4020" s="83">
        <v>43108</v>
      </c>
      <c r="M4020">
        <v>0</v>
      </c>
      <c r="N4020" t="s">
        <v>714</v>
      </c>
      <c r="O4020">
        <v>2840215</v>
      </c>
    </row>
    <row r="4021" spans="1:15" x14ac:dyDescent="0.2">
      <c r="A4021" t="s">
        <v>14366</v>
      </c>
      <c r="B4021" t="s">
        <v>3818</v>
      </c>
      <c r="C4021">
        <v>45</v>
      </c>
      <c r="D4021">
        <v>0</v>
      </c>
      <c r="E4021">
        <v>0</v>
      </c>
      <c r="F4021">
        <v>0</v>
      </c>
      <c r="G4021">
        <v>0</v>
      </c>
      <c r="H4021" s="45">
        <v>-1383.12</v>
      </c>
      <c r="I4021" t="s">
        <v>14365</v>
      </c>
      <c r="J4021" t="s">
        <v>235</v>
      </c>
      <c r="K4021">
        <v>0</v>
      </c>
      <c r="L4021" s="83">
        <v>43108</v>
      </c>
      <c r="M4021">
        <v>0</v>
      </c>
      <c r="N4021">
        <v>128030202</v>
      </c>
      <c r="O4021">
        <v>2158781</v>
      </c>
    </row>
    <row r="4022" spans="1:15" x14ac:dyDescent="0.2">
      <c r="A4022" t="s">
        <v>14367</v>
      </c>
      <c r="B4022" t="s">
        <v>3840</v>
      </c>
      <c r="C4022">
        <v>124.05</v>
      </c>
      <c r="D4022">
        <v>0</v>
      </c>
      <c r="E4022">
        <v>0</v>
      </c>
      <c r="F4022">
        <v>0</v>
      </c>
      <c r="G4022">
        <v>0</v>
      </c>
      <c r="H4022" s="45">
        <v>-3611.86</v>
      </c>
      <c r="I4022" t="s">
        <v>14349</v>
      </c>
      <c r="J4022" t="s">
        <v>235</v>
      </c>
      <c r="K4022">
        <v>0</v>
      </c>
      <c r="L4022" s="83">
        <v>43108</v>
      </c>
      <c r="M4022">
        <v>0</v>
      </c>
      <c r="N4022">
        <v>929236107</v>
      </c>
      <c r="O4022">
        <v>2944742</v>
      </c>
    </row>
    <row r="4023" spans="1:15" x14ac:dyDescent="0.2">
      <c r="A4023" t="s">
        <v>14363</v>
      </c>
      <c r="B4023" t="s">
        <v>699</v>
      </c>
      <c r="C4023">
        <v>114.95</v>
      </c>
      <c r="D4023">
        <v>0</v>
      </c>
      <c r="E4023">
        <v>0</v>
      </c>
      <c r="F4023">
        <v>0</v>
      </c>
      <c r="G4023">
        <v>0</v>
      </c>
      <c r="H4023">
        <v>261.42</v>
      </c>
      <c r="I4023" t="s">
        <v>14349</v>
      </c>
      <c r="J4023" t="s">
        <v>200</v>
      </c>
      <c r="K4023">
        <v>0</v>
      </c>
      <c r="L4023" s="83">
        <v>43105</v>
      </c>
      <c r="M4023">
        <v>0</v>
      </c>
      <c r="N4023" t="s">
        <v>177</v>
      </c>
      <c r="O4023">
        <v>2419530</v>
      </c>
    </row>
    <row r="4024" spans="1:15" x14ac:dyDescent="0.2">
      <c r="A4024" t="s">
        <v>14359</v>
      </c>
      <c r="B4024" t="s">
        <v>14360</v>
      </c>
      <c r="C4024">
        <v>47.68</v>
      </c>
      <c r="D4024">
        <v>0</v>
      </c>
      <c r="E4024">
        <v>0</v>
      </c>
      <c r="F4024">
        <v>0</v>
      </c>
      <c r="G4024">
        <v>0</v>
      </c>
      <c r="H4024" s="45">
        <v>-16943.349999999999</v>
      </c>
      <c r="I4024" t="s">
        <v>210</v>
      </c>
      <c r="J4024" t="s">
        <v>164</v>
      </c>
      <c r="K4024">
        <v>0</v>
      </c>
      <c r="L4024" s="83">
        <v>43104</v>
      </c>
      <c r="M4024">
        <v>0</v>
      </c>
      <c r="N4024">
        <v>458140100</v>
      </c>
      <c r="O4024">
        <v>2463247</v>
      </c>
    </row>
    <row r="4025" spans="1:15" x14ac:dyDescent="0.2">
      <c r="A4025" t="s">
        <v>14361</v>
      </c>
      <c r="B4025" t="s">
        <v>706</v>
      </c>
      <c r="C4025">
        <v>57.7</v>
      </c>
      <c r="D4025">
        <v>0</v>
      </c>
      <c r="E4025">
        <v>0</v>
      </c>
      <c r="F4025">
        <v>0</v>
      </c>
      <c r="G4025">
        <v>0</v>
      </c>
      <c r="H4025" s="45">
        <v>27159.51</v>
      </c>
      <c r="I4025" t="s">
        <v>14349</v>
      </c>
      <c r="J4025" t="s">
        <v>190</v>
      </c>
      <c r="K4025">
        <v>0</v>
      </c>
      <c r="L4025" s="83">
        <v>43104</v>
      </c>
      <c r="M4025">
        <v>0</v>
      </c>
      <c r="N4025">
        <v>393657101</v>
      </c>
      <c r="O4025">
        <v>2387530</v>
      </c>
    </row>
    <row r="4026" spans="1:15" x14ac:dyDescent="0.2">
      <c r="A4026" t="s">
        <v>14354</v>
      </c>
      <c r="B4026" t="s">
        <v>722</v>
      </c>
      <c r="C4026">
        <v>85.31</v>
      </c>
      <c r="D4026">
        <v>0</v>
      </c>
      <c r="E4026">
        <v>0</v>
      </c>
      <c r="F4026">
        <v>0</v>
      </c>
      <c r="G4026">
        <v>0</v>
      </c>
      <c r="H4026" s="45">
        <v>-34025.410000000003</v>
      </c>
      <c r="I4026" t="s">
        <v>210</v>
      </c>
      <c r="J4026" t="s">
        <v>713</v>
      </c>
      <c r="K4026">
        <v>0</v>
      </c>
      <c r="L4026" s="83">
        <v>43103</v>
      </c>
      <c r="M4026">
        <v>0</v>
      </c>
      <c r="N4026" t="s">
        <v>724</v>
      </c>
      <c r="O4026" t="s">
        <v>14355</v>
      </c>
    </row>
    <row r="4027" spans="1:15" x14ac:dyDescent="0.2">
      <c r="A4027" t="s">
        <v>14356</v>
      </c>
      <c r="B4027" t="s">
        <v>703</v>
      </c>
      <c r="C4027">
        <v>108.37</v>
      </c>
      <c r="D4027">
        <v>0</v>
      </c>
      <c r="E4027">
        <v>0</v>
      </c>
      <c r="F4027">
        <v>0</v>
      </c>
      <c r="G4027">
        <v>0</v>
      </c>
      <c r="H4027" s="45">
        <v>-7993.7</v>
      </c>
      <c r="I4027" t="s">
        <v>210</v>
      </c>
      <c r="J4027" t="s">
        <v>713</v>
      </c>
      <c r="K4027">
        <v>0</v>
      </c>
      <c r="L4027" s="83">
        <v>43103</v>
      </c>
      <c r="M4027">
        <v>0</v>
      </c>
      <c r="N4027">
        <v>464287556</v>
      </c>
      <c r="O4027">
        <v>2724892</v>
      </c>
    </row>
    <row r="4028" spans="1:15" x14ac:dyDescent="0.2">
      <c r="A4028" t="s">
        <v>14357</v>
      </c>
      <c r="B4028" t="s">
        <v>9206</v>
      </c>
      <c r="C4028">
        <v>20.5</v>
      </c>
      <c r="D4028">
        <v>0</v>
      </c>
      <c r="E4028">
        <v>0</v>
      </c>
      <c r="F4028">
        <v>0</v>
      </c>
      <c r="G4028">
        <v>0</v>
      </c>
      <c r="H4028" s="45">
        <v>-8538.36</v>
      </c>
      <c r="I4028" t="s">
        <v>14349</v>
      </c>
      <c r="J4028" t="s">
        <v>169</v>
      </c>
      <c r="K4028">
        <v>0</v>
      </c>
      <c r="L4028" s="83">
        <v>43103</v>
      </c>
      <c r="M4028">
        <v>0</v>
      </c>
      <c r="N4028" t="s">
        <v>9211</v>
      </c>
      <c r="O4028" t="s">
        <v>9212</v>
      </c>
    </row>
    <row r="4029" spans="1:15" x14ac:dyDescent="0.2">
      <c r="A4029" t="s">
        <v>14358</v>
      </c>
      <c r="B4029" t="s">
        <v>3798</v>
      </c>
      <c r="C4029">
        <v>25.6</v>
      </c>
      <c r="D4029">
        <v>0</v>
      </c>
      <c r="E4029">
        <v>0</v>
      </c>
      <c r="F4029">
        <v>0</v>
      </c>
      <c r="G4029">
        <v>0</v>
      </c>
      <c r="H4029" s="45">
        <v>-3692.3</v>
      </c>
      <c r="I4029" t="s">
        <v>14349</v>
      </c>
      <c r="J4029" t="s">
        <v>200</v>
      </c>
      <c r="K4029">
        <v>0</v>
      </c>
      <c r="L4029" s="83">
        <v>43103</v>
      </c>
      <c r="M4029">
        <v>0</v>
      </c>
      <c r="N4029">
        <v>835451105</v>
      </c>
      <c r="O4029">
        <v>2821113</v>
      </c>
    </row>
    <row r="4030" spans="1:15" x14ac:dyDescent="0.2">
      <c r="A4030" t="s">
        <v>14348</v>
      </c>
      <c r="B4030" t="s">
        <v>6</v>
      </c>
      <c r="C4030">
        <v>284.06</v>
      </c>
      <c r="D4030">
        <v>0</v>
      </c>
      <c r="E4030">
        <v>0</v>
      </c>
      <c r="F4030">
        <v>0</v>
      </c>
      <c r="G4030">
        <v>0</v>
      </c>
      <c r="H4030" s="45">
        <v>66079.13</v>
      </c>
      <c r="I4030" t="s">
        <v>14349</v>
      </c>
      <c r="J4030" t="s">
        <v>713</v>
      </c>
      <c r="K4030">
        <v>0</v>
      </c>
      <c r="L4030" s="83">
        <v>43102</v>
      </c>
      <c r="M4030">
        <v>0</v>
      </c>
      <c r="N4030" t="s">
        <v>714</v>
      </c>
      <c r="O4030">
        <v>2840215</v>
      </c>
    </row>
    <row r="4031" spans="1:15" x14ac:dyDescent="0.2">
      <c r="A4031" t="s">
        <v>14350</v>
      </c>
      <c r="B4031" t="s">
        <v>3772</v>
      </c>
      <c r="C4031">
        <v>23.36</v>
      </c>
      <c r="D4031">
        <v>0</v>
      </c>
      <c r="E4031">
        <v>0</v>
      </c>
      <c r="F4031">
        <v>0</v>
      </c>
      <c r="G4031">
        <v>0</v>
      </c>
      <c r="H4031" s="45">
        <v>30065.05</v>
      </c>
      <c r="I4031" t="s">
        <v>14349</v>
      </c>
      <c r="J4031" t="s">
        <v>188</v>
      </c>
      <c r="K4031">
        <v>0</v>
      </c>
      <c r="L4031" s="83">
        <v>43102</v>
      </c>
      <c r="M4031">
        <v>0</v>
      </c>
      <c r="N4031">
        <v>201723103</v>
      </c>
      <c r="O4031">
        <v>2213260</v>
      </c>
    </row>
    <row r="4032" spans="1:15" x14ac:dyDescent="0.2">
      <c r="A4032" t="s">
        <v>14351</v>
      </c>
      <c r="B4032" t="s">
        <v>3761</v>
      </c>
      <c r="C4032">
        <v>62.19</v>
      </c>
      <c r="D4032">
        <v>0</v>
      </c>
      <c r="E4032">
        <v>0</v>
      </c>
      <c r="F4032">
        <v>0</v>
      </c>
      <c r="G4032">
        <v>0</v>
      </c>
      <c r="H4032" s="45">
        <v>-1027.31</v>
      </c>
      <c r="I4032" t="s">
        <v>14349</v>
      </c>
      <c r="J4032" t="s">
        <v>169</v>
      </c>
      <c r="K4032">
        <v>0</v>
      </c>
      <c r="L4032" s="83">
        <v>43102</v>
      </c>
      <c r="M4032">
        <v>0</v>
      </c>
      <c r="N4032">
        <v>640491106</v>
      </c>
      <c r="O4032">
        <v>2630085</v>
      </c>
    </row>
    <row r="4033" spans="1:15" x14ac:dyDescent="0.2">
      <c r="A4033" t="s">
        <v>14352</v>
      </c>
      <c r="B4033" t="s">
        <v>6</v>
      </c>
      <c r="C4033">
        <v>284.06</v>
      </c>
      <c r="D4033">
        <v>0</v>
      </c>
      <c r="E4033">
        <v>0</v>
      </c>
      <c r="F4033">
        <v>0</v>
      </c>
      <c r="G4033">
        <v>0</v>
      </c>
      <c r="H4033" s="45">
        <v>-34443.35</v>
      </c>
      <c r="I4033" t="s">
        <v>7560</v>
      </c>
      <c r="J4033" t="s">
        <v>713</v>
      </c>
      <c r="K4033">
        <v>0</v>
      </c>
      <c r="L4033" s="83">
        <v>43098</v>
      </c>
      <c r="M4033">
        <v>0</v>
      </c>
      <c r="N4033" t="s">
        <v>714</v>
      </c>
      <c r="O4033">
        <v>2840215</v>
      </c>
    </row>
    <row r="4034" spans="1:15" x14ac:dyDescent="0.2">
      <c r="A4034" t="s">
        <v>14345</v>
      </c>
      <c r="B4034" t="s">
        <v>14345</v>
      </c>
      <c r="C4034">
        <v>64</v>
      </c>
      <c r="D4034">
        <v>0</v>
      </c>
      <c r="E4034">
        <v>0</v>
      </c>
      <c r="F4034">
        <v>0</v>
      </c>
      <c r="G4034">
        <v>0</v>
      </c>
      <c r="H4034" s="45">
        <v>-19820.400000000001</v>
      </c>
      <c r="I4034" t="s">
        <v>14431</v>
      </c>
      <c r="J4034" t="s">
        <v>713</v>
      </c>
      <c r="K4034">
        <v>0</v>
      </c>
      <c r="L4034" s="83">
        <v>43096</v>
      </c>
      <c r="M4034">
        <v>0</v>
      </c>
    </row>
    <row r="4035" spans="1:15" x14ac:dyDescent="0.2">
      <c r="A4035" t="s">
        <v>14346</v>
      </c>
      <c r="B4035" t="s">
        <v>14346</v>
      </c>
      <c r="C4035">
        <v>99</v>
      </c>
      <c r="D4035">
        <v>0</v>
      </c>
      <c r="E4035">
        <v>0</v>
      </c>
      <c r="F4035">
        <v>0</v>
      </c>
      <c r="G4035">
        <v>0</v>
      </c>
      <c r="H4035" s="45">
        <v>-15453</v>
      </c>
      <c r="I4035" t="s">
        <v>14431</v>
      </c>
      <c r="J4035" t="s">
        <v>713</v>
      </c>
      <c r="K4035">
        <v>0</v>
      </c>
      <c r="L4035" s="83">
        <v>43096</v>
      </c>
      <c r="M4035">
        <v>0</v>
      </c>
    </row>
    <row r="4036" spans="1:15" x14ac:dyDescent="0.2">
      <c r="A4036" t="s">
        <v>14347</v>
      </c>
      <c r="B4036" t="s">
        <v>14347</v>
      </c>
      <c r="C4036">
        <v>63</v>
      </c>
      <c r="D4036">
        <v>0</v>
      </c>
      <c r="E4036">
        <v>0</v>
      </c>
      <c r="F4036">
        <v>0</v>
      </c>
      <c r="G4036">
        <v>0</v>
      </c>
      <c r="H4036" s="45">
        <v>-19265.400000000001</v>
      </c>
      <c r="I4036" t="s">
        <v>14431</v>
      </c>
      <c r="J4036" t="s">
        <v>713</v>
      </c>
      <c r="K4036">
        <v>0</v>
      </c>
      <c r="L4036" s="83">
        <v>43096</v>
      </c>
      <c r="M4036">
        <v>0</v>
      </c>
    </row>
    <row r="4037" spans="1:15" x14ac:dyDescent="0.2">
      <c r="A4037" t="s">
        <v>14340</v>
      </c>
      <c r="B4037" t="s">
        <v>3833</v>
      </c>
      <c r="C4037">
        <v>92.07</v>
      </c>
      <c r="D4037">
        <v>0</v>
      </c>
      <c r="E4037">
        <v>0</v>
      </c>
      <c r="F4037">
        <v>0</v>
      </c>
      <c r="G4037">
        <v>0</v>
      </c>
      <c r="H4037" s="45">
        <v>1629.29</v>
      </c>
      <c r="I4037" t="s">
        <v>13063</v>
      </c>
      <c r="J4037" t="s">
        <v>190</v>
      </c>
      <c r="K4037">
        <v>0</v>
      </c>
      <c r="L4037" s="83">
        <v>43091</v>
      </c>
      <c r="M4037">
        <v>0</v>
      </c>
      <c r="N4037">
        <v>535555106</v>
      </c>
      <c r="O4037">
        <v>2516613</v>
      </c>
    </row>
    <row r="4038" spans="1:15" x14ac:dyDescent="0.2">
      <c r="A4038" t="s">
        <v>14341</v>
      </c>
      <c r="B4038" t="s">
        <v>3871</v>
      </c>
      <c r="C4038">
        <v>58.77</v>
      </c>
      <c r="D4038">
        <v>0</v>
      </c>
      <c r="E4038">
        <v>0</v>
      </c>
      <c r="F4038">
        <v>0</v>
      </c>
      <c r="G4038">
        <v>0</v>
      </c>
      <c r="H4038" s="45">
        <v>-2330.6</v>
      </c>
      <c r="I4038" t="s">
        <v>13063</v>
      </c>
      <c r="J4038" t="s">
        <v>200</v>
      </c>
      <c r="K4038">
        <v>0</v>
      </c>
      <c r="L4038" s="83">
        <v>43091</v>
      </c>
      <c r="M4038">
        <v>0</v>
      </c>
      <c r="N4038">
        <v>143130102</v>
      </c>
      <c r="O4038">
        <v>2983563</v>
      </c>
    </row>
    <row r="4039" spans="1:15" x14ac:dyDescent="0.2">
      <c r="A4039" t="s">
        <v>14342</v>
      </c>
      <c r="B4039" t="s">
        <v>3914</v>
      </c>
      <c r="C4039">
        <v>24.15</v>
      </c>
      <c r="D4039">
        <v>0</v>
      </c>
      <c r="E4039">
        <v>0</v>
      </c>
      <c r="F4039">
        <v>0</v>
      </c>
      <c r="G4039">
        <v>0</v>
      </c>
      <c r="H4039" s="45">
        <v>-6793.54</v>
      </c>
      <c r="I4039" t="s">
        <v>13063</v>
      </c>
      <c r="J4039" t="s">
        <v>164</v>
      </c>
      <c r="K4039">
        <v>0</v>
      </c>
      <c r="L4039" s="83">
        <v>43091</v>
      </c>
      <c r="M4039">
        <v>0</v>
      </c>
      <c r="N4039">
        <v>128126109</v>
      </c>
      <c r="O4039">
        <v>2164700</v>
      </c>
    </row>
    <row r="4040" spans="1:15" x14ac:dyDescent="0.2">
      <c r="A4040" t="s">
        <v>14343</v>
      </c>
      <c r="B4040" t="s">
        <v>3851</v>
      </c>
      <c r="C4040">
        <v>48.5</v>
      </c>
      <c r="D4040">
        <v>0</v>
      </c>
      <c r="E4040">
        <v>0</v>
      </c>
      <c r="F4040">
        <v>0</v>
      </c>
      <c r="G4040">
        <v>0</v>
      </c>
      <c r="H4040" s="45">
        <v>-8603.41</v>
      </c>
      <c r="I4040" t="s">
        <v>13063</v>
      </c>
      <c r="J4040" t="s">
        <v>190</v>
      </c>
      <c r="K4040">
        <v>0</v>
      </c>
      <c r="L4040" s="83">
        <v>43091</v>
      </c>
      <c r="M4040">
        <v>0</v>
      </c>
      <c r="N4040">
        <v>37598109</v>
      </c>
      <c r="O4040">
        <v>2046176</v>
      </c>
    </row>
    <row r="4041" spans="1:15" x14ac:dyDescent="0.2">
      <c r="A4041" t="s">
        <v>14344</v>
      </c>
      <c r="B4041" t="s">
        <v>3777</v>
      </c>
      <c r="C4041">
        <v>46.49</v>
      </c>
      <c r="D4041">
        <v>0</v>
      </c>
      <c r="E4041">
        <v>0</v>
      </c>
      <c r="F4041">
        <v>0</v>
      </c>
      <c r="G4041">
        <v>0</v>
      </c>
      <c r="H4041" s="45">
        <v>3485.61</v>
      </c>
      <c r="I4041" t="s">
        <v>13063</v>
      </c>
      <c r="J4041" t="s">
        <v>190</v>
      </c>
      <c r="K4041">
        <v>0</v>
      </c>
      <c r="L4041" s="83">
        <v>43091</v>
      </c>
      <c r="M4041">
        <v>0</v>
      </c>
      <c r="N4041">
        <v>361105</v>
      </c>
      <c r="O4041">
        <v>2001119</v>
      </c>
    </row>
    <row r="4042" spans="1:15" x14ac:dyDescent="0.2">
      <c r="A4042" t="s">
        <v>14334</v>
      </c>
      <c r="B4042" t="s">
        <v>14335</v>
      </c>
      <c r="C4042">
        <v>63.64</v>
      </c>
      <c r="D4042">
        <v>0</v>
      </c>
      <c r="E4042">
        <v>0</v>
      </c>
      <c r="F4042">
        <v>0</v>
      </c>
      <c r="G4042">
        <v>0</v>
      </c>
      <c r="H4042" s="45">
        <v>-85408.57</v>
      </c>
      <c r="I4042" t="s">
        <v>210</v>
      </c>
      <c r="J4042" t="s">
        <v>188</v>
      </c>
      <c r="K4042">
        <v>0</v>
      </c>
      <c r="L4042" s="83">
        <v>43090</v>
      </c>
      <c r="M4042">
        <v>0</v>
      </c>
      <c r="N4042" t="s">
        <v>14336</v>
      </c>
      <c r="O4042" t="s">
        <v>14337</v>
      </c>
    </row>
    <row r="4043" spans="1:15" x14ac:dyDescent="0.2">
      <c r="A4043" t="s">
        <v>14338</v>
      </c>
      <c r="B4043" t="s">
        <v>694</v>
      </c>
      <c r="C4043">
        <v>19.329999999999998</v>
      </c>
      <c r="D4043">
        <v>0</v>
      </c>
      <c r="E4043">
        <v>0</v>
      </c>
      <c r="F4043">
        <v>0</v>
      </c>
      <c r="G4043">
        <v>0</v>
      </c>
      <c r="H4043" s="45">
        <v>23078.37</v>
      </c>
      <c r="I4043" t="s">
        <v>13063</v>
      </c>
      <c r="J4043" t="s">
        <v>200</v>
      </c>
      <c r="K4043">
        <v>0</v>
      </c>
      <c r="L4043" s="83">
        <v>43090</v>
      </c>
      <c r="M4043">
        <v>0</v>
      </c>
      <c r="N4043">
        <v>75896100</v>
      </c>
      <c r="O4043">
        <v>2085878</v>
      </c>
    </row>
    <row r="4044" spans="1:15" x14ac:dyDescent="0.2">
      <c r="A4044" t="s">
        <v>14339</v>
      </c>
      <c r="B4044" t="s">
        <v>3774</v>
      </c>
      <c r="C4044">
        <v>46.4</v>
      </c>
      <c r="D4044">
        <v>0</v>
      </c>
      <c r="E4044">
        <v>0</v>
      </c>
      <c r="F4044">
        <v>0</v>
      </c>
      <c r="G4044">
        <v>0</v>
      </c>
      <c r="H4044" s="45">
        <v>-2723.15</v>
      </c>
      <c r="I4044" t="s">
        <v>13063</v>
      </c>
      <c r="J4044" t="s">
        <v>200</v>
      </c>
      <c r="K4044">
        <v>0</v>
      </c>
      <c r="L4044" s="83">
        <v>43090</v>
      </c>
      <c r="M4044">
        <v>0</v>
      </c>
      <c r="N4044">
        <v>974637100</v>
      </c>
      <c r="O4044">
        <v>2972721</v>
      </c>
    </row>
    <row r="4045" spans="1:15" x14ac:dyDescent="0.2">
      <c r="A4045" t="s">
        <v>14329</v>
      </c>
      <c r="B4045" t="s">
        <v>3851</v>
      </c>
      <c r="C4045">
        <v>48.5</v>
      </c>
      <c r="D4045">
        <v>0</v>
      </c>
      <c r="E4045">
        <v>0</v>
      </c>
      <c r="F4045">
        <v>0</v>
      </c>
      <c r="G4045">
        <v>0</v>
      </c>
      <c r="H4045" s="45">
        <v>-64179.73</v>
      </c>
      <c r="I4045" t="s">
        <v>13057</v>
      </c>
      <c r="J4045" t="s">
        <v>190</v>
      </c>
      <c r="K4045">
        <v>0</v>
      </c>
      <c r="L4045" s="83">
        <v>43089</v>
      </c>
      <c r="M4045">
        <v>0</v>
      </c>
      <c r="N4045">
        <v>37598109</v>
      </c>
      <c r="O4045">
        <v>2046176</v>
      </c>
    </row>
    <row r="4046" spans="1:15" x14ac:dyDescent="0.2">
      <c r="A4046" t="s">
        <v>14330</v>
      </c>
      <c r="B4046" t="s">
        <v>3914</v>
      </c>
      <c r="C4046">
        <v>24.15</v>
      </c>
      <c r="D4046">
        <v>0</v>
      </c>
      <c r="E4046">
        <v>0</v>
      </c>
      <c r="F4046">
        <v>0</v>
      </c>
      <c r="G4046">
        <v>0</v>
      </c>
      <c r="H4046" s="45">
        <v>-39412.75</v>
      </c>
      <c r="I4046" t="s">
        <v>13057</v>
      </c>
      <c r="J4046" t="s">
        <v>164</v>
      </c>
      <c r="K4046">
        <v>0</v>
      </c>
      <c r="L4046" s="83">
        <v>43089</v>
      </c>
      <c r="M4046">
        <v>0</v>
      </c>
      <c r="N4046">
        <v>128126109</v>
      </c>
      <c r="O4046">
        <v>2164700</v>
      </c>
    </row>
    <row r="4047" spans="1:15" x14ac:dyDescent="0.2">
      <c r="A4047" t="s">
        <v>14331</v>
      </c>
      <c r="B4047" t="s">
        <v>3871</v>
      </c>
      <c r="C4047">
        <v>58.77</v>
      </c>
      <c r="D4047">
        <v>0</v>
      </c>
      <c r="E4047">
        <v>0</v>
      </c>
      <c r="F4047">
        <v>0</v>
      </c>
      <c r="G4047">
        <v>0</v>
      </c>
      <c r="H4047" s="45">
        <v>27225.56</v>
      </c>
      <c r="I4047" t="s">
        <v>13057</v>
      </c>
      <c r="J4047" t="s">
        <v>200</v>
      </c>
      <c r="K4047">
        <v>0</v>
      </c>
      <c r="L4047" s="83">
        <v>43089</v>
      </c>
      <c r="M4047">
        <v>0</v>
      </c>
      <c r="N4047">
        <v>143130102</v>
      </c>
      <c r="O4047">
        <v>2983563</v>
      </c>
    </row>
    <row r="4048" spans="1:15" x14ac:dyDescent="0.2">
      <c r="A4048" t="s">
        <v>14332</v>
      </c>
      <c r="B4048" t="s">
        <v>3833</v>
      </c>
      <c r="C4048">
        <v>92.07</v>
      </c>
      <c r="D4048">
        <v>0</v>
      </c>
      <c r="E4048">
        <v>0</v>
      </c>
      <c r="F4048">
        <v>0</v>
      </c>
      <c r="G4048">
        <v>0</v>
      </c>
      <c r="H4048" s="45">
        <v>14668.25</v>
      </c>
      <c r="I4048" t="s">
        <v>13057</v>
      </c>
      <c r="J4048" t="s">
        <v>190</v>
      </c>
      <c r="K4048">
        <v>0</v>
      </c>
      <c r="L4048" s="83">
        <v>43089</v>
      </c>
      <c r="M4048">
        <v>0</v>
      </c>
      <c r="N4048">
        <v>535555106</v>
      </c>
      <c r="O4048">
        <v>2516613</v>
      </c>
    </row>
    <row r="4049" spans="1:15" x14ac:dyDescent="0.2">
      <c r="A4049" t="s">
        <v>14333</v>
      </c>
      <c r="B4049" t="s">
        <v>7553</v>
      </c>
      <c r="C4049">
        <v>59.44</v>
      </c>
      <c r="D4049">
        <v>0</v>
      </c>
      <c r="E4049">
        <v>0</v>
      </c>
      <c r="F4049">
        <v>0</v>
      </c>
      <c r="G4049">
        <v>0</v>
      </c>
      <c r="H4049" s="45">
        <v>9271.75</v>
      </c>
      <c r="I4049" t="s">
        <v>13063</v>
      </c>
      <c r="J4049" t="s">
        <v>164</v>
      </c>
      <c r="K4049">
        <v>0</v>
      </c>
      <c r="L4049" s="83">
        <v>43089</v>
      </c>
      <c r="M4049">
        <v>0</v>
      </c>
      <c r="N4049">
        <v>595112103</v>
      </c>
      <c r="O4049">
        <v>2588184</v>
      </c>
    </row>
    <row r="4050" spans="1:15" x14ac:dyDescent="0.2">
      <c r="A4050" t="s">
        <v>14225</v>
      </c>
      <c r="B4050" t="s">
        <v>694</v>
      </c>
      <c r="C4050">
        <v>19.329999999999998</v>
      </c>
      <c r="D4050">
        <v>0</v>
      </c>
      <c r="E4050">
        <v>0</v>
      </c>
      <c r="F4050">
        <v>0</v>
      </c>
      <c r="G4050">
        <v>0</v>
      </c>
      <c r="H4050" s="45">
        <v>48135.53</v>
      </c>
      <c r="I4050" t="s">
        <v>13057</v>
      </c>
      <c r="J4050" t="s">
        <v>200</v>
      </c>
      <c r="K4050">
        <v>0</v>
      </c>
      <c r="L4050" s="83">
        <v>43088</v>
      </c>
      <c r="M4050">
        <v>0</v>
      </c>
      <c r="N4050">
        <v>75896100</v>
      </c>
      <c r="O4050">
        <v>2085878</v>
      </c>
    </row>
    <row r="4051" spans="1:15" x14ac:dyDescent="0.2">
      <c r="A4051" t="s">
        <v>14226</v>
      </c>
      <c r="B4051" t="s">
        <v>3835</v>
      </c>
      <c r="C4051">
        <v>108.87</v>
      </c>
      <c r="D4051">
        <v>0</v>
      </c>
      <c r="E4051">
        <v>0</v>
      </c>
      <c r="F4051">
        <v>0</v>
      </c>
      <c r="G4051">
        <v>0</v>
      </c>
      <c r="H4051" s="45">
        <v>23758.89</v>
      </c>
      <c r="I4051" t="s">
        <v>13057</v>
      </c>
      <c r="J4051" t="s">
        <v>200</v>
      </c>
      <c r="K4051">
        <v>0</v>
      </c>
      <c r="L4051" s="83">
        <v>43087</v>
      </c>
      <c r="M4051">
        <v>0</v>
      </c>
      <c r="N4051">
        <v>237194105</v>
      </c>
      <c r="O4051">
        <v>2289874</v>
      </c>
    </row>
    <row r="4052" spans="1:15" x14ac:dyDescent="0.2">
      <c r="A4052" t="s">
        <v>14227</v>
      </c>
      <c r="B4052" t="s">
        <v>3691</v>
      </c>
      <c r="C4052">
        <v>198.44</v>
      </c>
      <c r="D4052">
        <v>0</v>
      </c>
      <c r="E4052">
        <v>0</v>
      </c>
      <c r="F4052">
        <v>0</v>
      </c>
      <c r="G4052">
        <v>0</v>
      </c>
      <c r="H4052" s="45">
        <v>10010.549999999999</v>
      </c>
      <c r="I4052" t="s">
        <v>13057</v>
      </c>
      <c r="J4052" t="s">
        <v>186</v>
      </c>
      <c r="K4052">
        <v>0</v>
      </c>
      <c r="L4052" s="83">
        <v>43087</v>
      </c>
      <c r="M4052">
        <v>0</v>
      </c>
      <c r="N4052">
        <v>303075105</v>
      </c>
      <c r="O4052">
        <v>2329770</v>
      </c>
    </row>
    <row r="4053" spans="1:15" x14ac:dyDescent="0.2">
      <c r="A4053" t="s">
        <v>14228</v>
      </c>
      <c r="B4053" t="s">
        <v>7487</v>
      </c>
      <c r="C4053">
        <v>42.25</v>
      </c>
      <c r="D4053">
        <v>0</v>
      </c>
      <c r="E4053">
        <v>0</v>
      </c>
      <c r="F4053">
        <v>0</v>
      </c>
      <c r="G4053">
        <v>0</v>
      </c>
      <c r="H4053" s="45">
        <v>-13287.22</v>
      </c>
      <c r="I4053" t="s">
        <v>13057</v>
      </c>
      <c r="J4053" t="s">
        <v>190</v>
      </c>
      <c r="K4053">
        <v>0</v>
      </c>
      <c r="L4053" s="83">
        <v>43087</v>
      </c>
      <c r="M4053">
        <v>0</v>
      </c>
      <c r="N4053" s="84">
        <v>6.3933999999999998E+112</v>
      </c>
      <c r="O4053">
        <v>2624464</v>
      </c>
    </row>
    <row r="4054" spans="1:15" x14ac:dyDescent="0.2">
      <c r="A4054" t="s">
        <v>14353</v>
      </c>
      <c r="B4054" t="s">
        <v>14229</v>
      </c>
      <c r="C4054">
        <v>19.07</v>
      </c>
      <c r="D4054">
        <v>0</v>
      </c>
      <c r="E4054">
        <v>0</v>
      </c>
      <c r="F4054">
        <v>0</v>
      </c>
      <c r="G4054">
        <v>0</v>
      </c>
      <c r="H4054" s="45">
        <v>-41563.49</v>
      </c>
      <c r="I4054" t="s">
        <v>210</v>
      </c>
      <c r="J4054" t="s">
        <v>200</v>
      </c>
      <c r="K4054">
        <v>0</v>
      </c>
      <c r="L4054" s="83">
        <v>43084</v>
      </c>
      <c r="M4054">
        <v>0</v>
      </c>
      <c r="N4054" t="s">
        <v>177</v>
      </c>
      <c r="O4054" t="s">
        <v>14230</v>
      </c>
    </row>
    <row r="4055" spans="1:15" x14ac:dyDescent="0.2">
      <c r="A4055" t="s">
        <v>14231</v>
      </c>
      <c r="B4055" t="s">
        <v>5763</v>
      </c>
      <c r="C4055">
        <v>73.75</v>
      </c>
      <c r="D4055">
        <v>0</v>
      </c>
      <c r="E4055">
        <v>0</v>
      </c>
      <c r="F4055">
        <v>0</v>
      </c>
      <c r="G4055">
        <v>0</v>
      </c>
      <c r="H4055" s="45">
        <v>-5582.11</v>
      </c>
      <c r="I4055" t="s">
        <v>13057</v>
      </c>
      <c r="J4055" t="s">
        <v>190</v>
      </c>
      <c r="K4055">
        <v>0</v>
      </c>
      <c r="L4055" s="83">
        <v>43084</v>
      </c>
      <c r="M4055">
        <v>0</v>
      </c>
      <c r="N4055">
        <v>422806109</v>
      </c>
      <c r="O4055">
        <v>2419217</v>
      </c>
    </row>
    <row r="4056" spans="1:15" x14ac:dyDescent="0.2">
      <c r="A4056" t="s">
        <v>14232</v>
      </c>
      <c r="B4056" t="s">
        <v>14232</v>
      </c>
      <c r="C4056">
        <v>12</v>
      </c>
      <c r="D4056">
        <v>0</v>
      </c>
      <c r="E4056">
        <v>0</v>
      </c>
      <c r="F4056">
        <v>0</v>
      </c>
      <c r="G4056">
        <v>0</v>
      </c>
      <c r="H4056" s="45">
        <v>-35902.199999999997</v>
      </c>
      <c r="I4056" t="s">
        <v>14431</v>
      </c>
      <c r="J4056" t="s">
        <v>713</v>
      </c>
      <c r="K4056">
        <v>0</v>
      </c>
      <c r="L4056" s="83">
        <v>43084</v>
      </c>
      <c r="M4056">
        <v>0</v>
      </c>
    </row>
    <row r="4057" spans="1:15" x14ac:dyDescent="0.2">
      <c r="A4057" t="s">
        <v>14233</v>
      </c>
      <c r="B4057" t="s">
        <v>14233</v>
      </c>
      <c r="C4057">
        <v>20</v>
      </c>
      <c r="D4057">
        <v>0</v>
      </c>
      <c r="E4057">
        <v>0</v>
      </c>
      <c r="F4057">
        <v>0</v>
      </c>
      <c r="G4057">
        <v>0</v>
      </c>
      <c r="H4057" s="45">
        <v>-17189.8</v>
      </c>
      <c r="I4057" t="s">
        <v>14431</v>
      </c>
      <c r="J4057" t="s">
        <v>713</v>
      </c>
      <c r="K4057">
        <v>0</v>
      </c>
      <c r="L4057" s="83">
        <v>43084</v>
      </c>
      <c r="M4057">
        <v>0</v>
      </c>
    </row>
    <row r="4058" spans="1:15" x14ac:dyDescent="0.2">
      <c r="A4058" t="s">
        <v>14234</v>
      </c>
      <c r="B4058" t="s">
        <v>14234</v>
      </c>
      <c r="C4058">
        <v>10</v>
      </c>
      <c r="D4058">
        <v>0</v>
      </c>
      <c r="E4058">
        <v>0</v>
      </c>
      <c r="F4058">
        <v>0</v>
      </c>
      <c r="G4058">
        <v>0</v>
      </c>
      <c r="H4058" s="45">
        <v>-18142.400000000001</v>
      </c>
      <c r="I4058" t="s">
        <v>14431</v>
      </c>
      <c r="J4058" t="s">
        <v>713</v>
      </c>
      <c r="K4058">
        <v>0</v>
      </c>
      <c r="L4058" s="83">
        <v>43084</v>
      </c>
      <c r="M4058">
        <v>0</v>
      </c>
    </row>
    <row r="4059" spans="1:15" x14ac:dyDescent="0.2">
      <c r="A4059" t="s">
        <v>14235</v>
      </c>
      <c r="B4059" t="s">
        <v>1829</v>
      </c>
      <c r="C4059">
        <v>42.02</v>
      </c>
      <c r="D4059">
        <v>0</v>
      </c>
      <c r="E4059">
        <v>0</v>
      </c>
      <c r="F4059">
        <v>0</v>
      </c>
      <c r="G4059">
        <v>0</v>
      </c>
      <c r="H4059" s="45">
        <v>-12225.78</v>
      </c>
      <c r="I4059" t="s">
        <v>13063</v>
      </c>
      <c r="J4059" t="s">
        <v>186</v>
      </c>
      <c r="K4059">
        <v>0</v>
      </c>
      <c r="L4059" s="83">
        <v>43083</v>
      </c>
      <c r="M4059">
        <v>0</v>
      </c>
      <c r="N4059" t="s">
        <v>1904</v>
      </c>
      <c r="O4059">
        <v>2456441</v>
      </c>
    </row>
    <row r="4060" spans="1:15" x14ac:dyDescent="0.2">
      <c r="A4060" t="s">
        <v>14236</v>
      </c>
      <c r="B4060" t="s">
        <v>3632</v>
      </c>
      <c r="C4060">
        <v>17.920000000000002</v>
      </c>
      <c r="D4060">
        <v>0</v>
      </c>
      <c r="E4060">
        <v>0</v>
      </c>
      <c r="F4060">
        <v>0</v>
      </c>
      <c r="G4060">
        <v>0</v>
      </c>
      <c r="H4060" s="45">
        <v>32168.09</v>
      </c>
      <c r="I4060" t="s">
        <v>13063</v>
      </c>
      <c r="J4060" t="s">
        <v>164</v>
      </c>
      <c r="K4060">
        <v>0</v>
      </c>
      <c r="L4060" s="83">
        <v>43082</v>
      </c>
      <c r="M4060">
        <v>0</v>
      </c>
      <c r="N4060" t="s">
        <v>3656</v>
      </c>
      <c r="O4060" t="s">
        <v>3657</v>
      </c>
    </row>
    <row r="4061" spans="1:15" x14ac:dyDescent="0.2">
      <c r="A4061" t="s">
        <v>14237</v>
      </c>
      <c r="B4061" t="s">
        <v>3715</v>
      </c>
      <c r="C4061">
        <v>225.55</v>
      </c>
      <c r="D4061">
        <v>0</v>
      </c>
      <c r="E4061">
        <v>0</v>
      </c>
      <c r="F4061">
        <v>0</v>
      </c>
      <c r="G4061">
        <v>0</v>
      </c>
      <c r="H4061" s="45">
        <v>3443.28</v>
      </c>
      <c r="I4061" t="s">
        <v>13057</v>
      </c>
      <c r="J4061" t="s">
        <v>164</v>
      </c>
      <c r="K4061">
        <v>0</v>
      </c>
      <c r="L4061" s="83">
        <v>43082</v>
      </c>
      <c r="M4061">
        <v>0</v>
      </c>
      <c r="N4061" t="s">
        <v>3721</v>
      </c>
      <c r="O4061">
        <v>2008154</v>
      </c>
    </row>
    <row r="4062" spans="1:15" x14ac:dyDescent="0.2">
      <c r="A4062" t="s">
        <v>14238</v>
      </c>
      <c r="B4062" t="s">
        <v>3709</v>
      </c>
      <c r="C4062">
        <v>31.37</v>
      </c>
      <c r="D4062">
        <v>0</v>
      </c>
      <c r="E4062">
        <v>0</v>
      </c>
      <c r="F4062">
        <v>0</v>
      </c>
      <c r="G4062">
        <v>0</v>
      </c>
      <c r="H4062" s="45">
        <v>5915.59</v>
      </c>
      <c r="I4062" t="s">
        <v>13057</v>
      </c>
      <c r="J4062" t="s">
        <v>164</v>
      </c>
      <c r="K4062">
        <v>0</v>
      </c>
      <c r="L4062" s="83">
        <v>43082</v>
      </c>
      <c r="M4062">
        <v>0</v>
      </c>
      <c r="N4062">
        <v>466313103</v>
      </c>
      <c r="O4062">
        <v>2471789</v>
      </c>
    </row>
    <row r="4063" spans="1:15" x14ac:dyDescent="0.2">
      <c r="A4063" t="s">
        <v>14239</v>
      </c>
      <c r="B4063" t="s">
        <v>2826</v>
      </c>
      <c r="C4063">
        <v>100.96</v>
      </c>
      <c r="D4063">
        <v>0</v>
      </c>
      <c r="E4063">
        <v>0</v>
      </c>
      <c r="F4063">
        <v>0</v>
      </c>
      <c r="G4063">
        <v>0</v>
      </c>
      <c r="H4063" s="45">
        <v>90377.57</v>
      </c>
      <c r="I4063" t="s">
        <v>13057</v>
      </c>
      <c r="J4063" t="s">
        <v>235</v>
      </c>
      <c r="K4063">
        <v>0</v>
      </c>
      <c r="L4063" s="83">
        <v>43082</v>
      </c>
      <c r="M4063">
        <v>0</v>
      </c>
      <c r="N4063">
        <v>800013104</v>
      </c>
      <c r="O4063">
        <v>2774336</v>
      </c>
    </row>
    <row r="4064" spans="1:15" x14ac:dyDescent="0.2">
      <c r="A4064" t="s">
        <v>14240</v>
      </c>
      <c r="B4064" t="s">
        <v>3584</v>
      </c>
      <c r="C4064">
        <v>31.11</v>
      </c>
      <c r="D4064">
        <v>0</v>
      </c>
      <c r="E4064">
        <v>0</v>
      </c>
      <c r="F4064">
        <v>0</v>
      </c>
      <c r="G4064">
        <v>0</v>
      </c>
      <c r="H4064" s="45">
        <v>-73195.61</v>
      </c>
      <c r="I4064" t="s">
        <v>13057</v>
      </c>
      <c r="J4064" t="s">
        <v>190</v>
      </c>
      <c r="K4064">
        <v>0</v>
      </c>
      <c r="L4064" s="83">
        <v>43081</v>
      </c>
      <c r="M4064">
        <v>0</v>
      </c>
      <c r="N4064">
        <v>957100</v>
      </c>
      <c r="O4064">
        <v>2024901</v>
      </c>
    </row>
    <row r="4065" spans="1:15" x14ac:dyDescent="0.2">
      <c r="A4065" t="s">
        <v>14241</v>
      </c>
      <c r="B4065" t="s">
        <v>11866</v>
      </c>
      <c r="C4065">
        <v>65.959999999999994</v>
      </c>
      <c r="D4065">
        <v>0</v>
      </c>
      <c r="E4065">
        <v>0</v>
      </c>
      <c r="F4065">
        <v>0</v>
      </c>
      <c r="G4065">
        <v>0</v>
      </c>
      <c r="H4065" s="45">
        <v>-7271.4</v>
      </c>
      <c r="I4065" t="s">
        <v>13063</v>
      </c>
      <c r="J4065" t="s">
        <v>188</v>
      </c>
      <c r="K4065">
        <v>0</v>
      </c>
      <c r="L4065" s="83">
        <v>43081</v>
      </c>
      <c r="M4065">
        <v>0</v>
      </c>
      <c r="N4065">
        <v>482564101</v>
      </c>
      <c r="O4065">
        <v>2114921</v>
      </c>
    </row>
    <row r="4066" spans="1:15" x14ac:dyDescent="0.2">
      <c r="A4066" t="s">
        <v>14242</v>
      </c>
      <c r="B4066" t="s">
        <v>2466</v>
      </c>
      <c r="C4066">
        <v>131.63999999999999</v>
      </c>
      <c r="D4066">
        <v>0</v>
      </c>
      <c r="E4066">
        <v>0</v>
      </c>
      <c r="F4066">
        <v>0</v>
      </c>
      <c r="G4066">
        <v>0</v>
      </c>
      <c r="H4066" s="45">
        <v>51225.88</v>
      </c>
      <c r="I4066" t="s">
        <v>13057</v>
      </c>
      <c r="J4066" t="s">
        <v>190</v>
      </c>
      <c r="K4066">
        <v>0</v>
      </c>
      <c r="L4066" s="83">
        <v>43081</v>
      </c>
      <c r="M4066">
        <v>0</v>
      </c>
      <c r="N4066">
        <v>655663102</v>
      </c>
      <c r="O4066">
        <v>2641838</v>
      </c>
    </row>
    <row r="4067" spans="1:15" x14ac:dyDescent="0.2">
      <c r="A4067" t="s">
        <v>14243</v>
      </c>
      <c r="B4067" t="s">
        <v>14244</v>
      </c>
      <c r="C4067">
        <v>1</v>
      </c>
      <c r="D4067">
        <v>0</v>
      </c>
      <c r="E4067">
        <v>0</v>
      </c>
      <c r="F4067">
        <v>0</v>
      </c>
      <c r="G4067">
        <v>0</v>
      </c>
      <c r="H4067" s="45">
        <v>-16731</v>
      </c>
      <c r="I4067" t="s">
        <v>14431</v>
      </c>
      <c r="J4067" t="s">
        <v>713</v>
      </c>
      <c r="K4067">
        <v>0</v>
      </c>
      <c r="L4067" s="83">
        <v>43081</v>
      </c>
      <c r="M4067">
        <v>0</v>
      </c>
    </row>
    <row r="4068" spans="1:15" x14ac:dyDescent="0.2">
      <c r="A4068" t="s">
        <v>14245</v>
      </c>
      <c r="B4068" t="s">
        <v>14246</v>
      </c>
      <c r="C4068">
        <v>14</v>
      </c>
      <c r="D4068">
        <v>0</v>
      </c>
      <c r="E4068">
        <v>0</v>
      </c>
      <c r="F4068">
        <v>0</v>
      </c>
      <c r="G4068">
        <v>0</v>
      </c>
      <c r="H4068" s="45">
        <v>-9354.25</v>
      </c>
      <c r="I4068" t="s">
        <v>14431</v>
      </c>
      <c r="J4068" t="s">
        <v>713</v>
      </c>
      <c r="K4068">
        <v>0</v>
      </c>
      <c r="L4068" s="83">
        <v>43081</v>
      </c>
      <c r="M4068">
        <v>0</v>
      </c>
    </row>
    <row r="4069" spans="1:15" x14ac:dyDescent="0.2">
      <c r="A4069" t="s">
        <v>14247</v>
      </c>
      <c r="B4069" t="s">
        <v>14248</v>
      </c>
      <c r="C4069">
        <v>76</v>
      </c>
      <c r="D4069">
        <v>0</v>
      </c>
      <c r="E4069">
        <v>0</v>
      </c>
      <c r="F4069">
        <v>0</v>
      </c>
      <c r="G4069">
        <v>0</v>
      </c>
      <c r="H4069" s="45">
        <v>-4819.5</v>
      </c>
      <c r="I4069" t="s">
        <v>14431</v>
      </c>
      <c r="J4069" t="s">
        <v>713</v>
      </c>
      <c r="K4069">
        <v>0</v>
      </c>
      <c r="L4069" s="83">
        <v>43081</v>
      </c>
      <c r="M4069">
        <v>0</v>
      </c>
    </row>
    <row r="4070" spans="1:15" x14ac:dyDescent="0.2">
      <c r="A4070" t="s">
        <v>14249</v>
      </c>
      <c r="B4070" t="s">
        <v>3632</v>
      </c>
      <c r="C4070">
        <v>17.920000000000002</v>
      </c>
      <c r="D4070">
        <v>0</v>
      </c>
      <c r="E4070">
        <v>0</v>
      </c>
      <c r="F4070">
        <v>0</v>
      </c>
      <c r="G4070">
        <v>0</v>
      </c>
      <c r="H4070" s="45">
        <v>10085.1</v>
      </c>
      <c r="I4070" t="s">
        <v>13057</v>
      </c>
      <c r="J4070" t="s">
        <v>164</v>
      </c>
      <c r="K4070">
        <v>0</v>
      </c>
      <c r="L4070" s="83">
        <v>43080</v>
      </c>
      <c r="M4070">
        <v>0</v>
      </c>
      <c r="N4070" t="s">
        <v>3656</v>
      </c>
      <c r="O4070" t="s">
        <v>3657</v>
      </c>
    </row>
    <row r="4071" spans="1:15" x14ac:dyDescent="0.2">
      <c r="A4071" t="s">
        <v>14250</v>
      </c>
      <c r="B4071" t="s">
        <v>3794</v>
      </c>
      <c r="C4071">
        <v>77.31</v>
      </c>
      <c r="D4071">
        <v>0</v>
      </c>
      <c r="E4071">
        <v>0</v>
      </c>
      <c r="F4071">
        <v>0</v>
      </c>
      <c r="G4071">
        <v>0</v>
      </c>
      <c r="H4071" s="45">
        <v>-13486.82</v>
      </c>
      <c r="I4071" t="s">
        <v>13063</v>
      </c>
      <c r="J4071" t="s">
        <v>164</v>
      </c>
      <c r="K4071">
        <v>0</v>
      </c>
      <c r="L4071" s="83">
        <v>43077</v>
      </c>
      <c r="M4071">
        <v>0</v>
      </c>
      <c r="N4071">
        <v>808625107</v>
      </c>
      <c r="O4071" t="s">
        <v>3811</v>
      </c>
    </row>
    <row r="4072" spans="1:15" x14ac:dyDescent="0.2">
      <c r="A4072" t="s">
        <v>14251</v>
      </c>
      <c r="B4072" t="s">
        <v>7497</v>
      </c>
      <c r="C4072">
        <v>18</v>
      </c>
      <c r="D4072">
        <v>0</v>
      </c>
      <c r="E4072">
        <v>0</v>
      </c>
      <c r="F4072">
        <v>0</v>
      </c>
      <c r="G4072">
        <v>0</v>
      </c>
      <c r="H4072" s="45">
        <v>304748.61</v>
      </c>
      <c r="I4072" t="s">
        <v>13063</v>
      </c>
      <c r="J4072" t="s">
        <v>164</v>
      </c>
      <c r="K4072">
        <v>0</v>
      </c>
      <c r="L4072" s="83">
        <v>43077</v>
      </c>
      <c r="M4072">
        <v>0</v>
      </c>
      <c r="N4072" t="s">
        <v>7502</v>
      </c>
      <c r="O4072">
        <v>2517832</v>
      </c>
    </row>
    <row r="4073" spans="1:15" x14ac:dyDescent="0.2">
      <c r="A4073" t="s">
        <v>14252</v>
      </c>
      <c r="B4073" t="s">
        <v>11836</v>
      </c>
      <c r="C4073">
        <v>36.15</v>
      </c>
      <c r="D4073">
        <v>0</v>
      </c>
      <c r="E4073">
        <v>0</v>
      </c>
      <c r="F4073">
        <v>0</v>
      </c>
      <c r="G4073">
        <v>0</v>
      </c>
      <c r="H4073" s="45">
        <v>-30253.83</v>
      </c>
      <c r="I4073" t="s">
        <v>13063</v>
      </c>
      <c r="J4073" t="s">
        <v>200</v>
      </c>
      <c r="K4073">
        <v>0</v>
      </c>
      <c r="L4073" s="83">
        <v>43077</v>
      </c>
      <c r="M4073">
        <v>0</v>
      </c>
      <c r="N4073">
        <v>208242107</v>
      </c>
      <c r="O4073">
        <v>2925792</v>
      </c>
    </row>
    <row r="4074" spans="1:15" x14ac:dyDescent="0.2">
      <c r="A4074" t="s">
        <v>14253</v>
      </c>
      <c r="B4074" t="s">
        <v>3490</v>
      </c>
      <c r="C4074">
        <v>24.11</v>
      </c>
      <c r="D4074">
        <v>0</v>
      </c>
      <c r="E4074">
        <v>0</v>
      </c>
      <c r="F4074">
        <v>0</v>
      </c>
      <c r="G4074">
        <v>0</v>
      </c>
      <c r="H4074" s="45">
        <v>23941.95</v>
      </c>
      <c r="I4074" t="s">
        <v>13063</v>
      </c>
      <c r="J4074" t="s">
        <v>164</v>
      </c>
      <c r="K4074">
        <v>0</v>
      </c>
      <c r="L4074" s="83">
        <v>43077</v>
      </c>
      <c r="M4074">
        <v>0</v>
      </c>
      <c r="N4074">
        <v>171779309</v>
      </c>
      <c r="O4074" t="s">
        <v>3500</v>
      </c>
    </row>
    <row r="4075" spans="1:15" x14ac:dyDescent="0.2">
      <c r="A4075" t="s">
        <v>14254</v>
      </c>
      <c r="B4075" t="s">
        <v>9007</v>
      </c>
      <c r="C4075">
        <v>115.8</v>
      </c>
      <c r="D4075">
        <v>0</v>
      </c>
      <c r="E4075">
        <v>0</v>
      </c>
      <c r="F4075">
        <v>0</v>
      </c>
      <c r="G4075">
        <v>0</v>
      </c>
      <c r="H4075" s="45">
        <v>14005.05</v>
      </c>
      <c r="I4075" t="s">
        <v>13063</v>
      </c>
      <c r="J4075" t="s">
        <v>169</v>
      </c>
      <c r="K4075">
        <v>0</v>
      </c>
      <c r="L4075" s="83">
        <v>43077</v>
      </c>
      <c r="M4075">
        <v>0</v>
      </c>
      <c r="N4075">
        <v>138098108</v>
      </c>
      <c r="O4075">
        <v>2188153</v>
      </c>
    </row>
    <row r="4076" spans="1:15" x14ac:dyDescent="0.2">
      <c r="A4076" t="s">
        <v>14255</v>
      </c>
      <c r="B4076" t="s">
        <v>3662</v>
      </c>
      <c r="C4076">
        <v>26.48</v>
      </c>
      <c r="D4076">
        <v>0</v>
      </c>
      <c r="E4076">
        <v>0</v>
      </c>
      <c r="F4076">
        <v>0</v>
      </c>
      <c r="G4076">
        <v>0</v>
      </c>
      <c r="H4076" s="45">
        <v>19130.11</v>
      </c>
      <c r="I4076" t="s">
        <v>13063</v>
      </c>
      <c r="J4076" t="s">
        <v>200</v>
      </c>
      <c r="K4076">
        <v>0</v>
      </c>
      <c r="L4076" s="83">
        <v>43076</v>
      </c>
      <c r="M4076">
        <v>0</v>
      </c>
      <c r="N4076" t="s">
        <v>3673</v>
      </c>
      <c r="O4076" t="s">
        <v>3674</v>
      </c>
    </row>
    <row r="4077" spans="1:15" x14ac:dyDescent="0.2">
      <c r="A4077" t="s">
        <v>14256</v>
      </c>
      <c r="B4077" t="s">
        <v>2312</v>
      </c>
      <c r="C4077">
        <v>49.42</v>
      </c>
      <c r="D4077">
        <v>0</v>
      </c>
      <c r="E4077">
        <v>0</v>
      </c>
      <c r="F4077">
        <v>0</v>
      </c>
      <c r="G4077">
        <v>0</v>
      </c>
      <c r="H4077" s="45">
        <v>3835.28</v>
      </c>
      <c r="I4077" t="s">
        <v>13063</v>
      </c>
      <c r="J4077" t="s">
        <v>164</v>
      </c>
      <c r="K4077">
        <v>0</v>
      </c>
      <c r="L4077" s="83">
        <v>43076</v>
      </c>
      <c r="M4077">
        <v>0</v>
      </c>
      <c r="N4077" t="s">
        <v>2367</v>
      </c>
      <c r="O4077" t="s">
        <v>2368</v>
      </c>
    </row>
    <row r="4078" spans="1:15" x14ac:dyDescent="0.2">
      <c r="A4078" t="s">
        <v>14257</v>
      </c>
      <c r="B4078" t="s">
        <v>3048</v>
      </c>
      <c r="C4078">
        <v>89.44</v>
      </c>
      <c r="D4078">
        <v>0</v>
      </c>
      <c r="E4078">
        <v>0</v>
      </c>
      <c r="F4078">
        <v>0</v>
      </c>
      <c r="G4078">
        <v>0</v>
      </c>
      <c r="H4078" s="45">
        <v>-5562.81</v>
      </c>
      <c r="I4078" t="s">
        <v>13063</v>
      </c>
      <c r="J4078" t="s">
        <v>200</v>
      </c>
      <c r="K4078">
        <v>0</v>
      </c>
      <c r="L4078" s="83">
        <v>43075</v>
      </c>
      <c r="M4078">
        <v>0</v>
      </c>
      <c r="N4078" t="s">
        <v>10287</v>
      </c>
      <c r="O4078" t="s">
        <v>10288</v>
      </c>
    </row>
    <row r="4079" spans="1:15" x14ac:dyDescent="0.2">
      <c r="A4079" t="s">
        <v>14258</v>
      </c>
      <c r="B4079" t="s">
        <v>3583</v>
      </c>
      <c r="C4079">
        <v>72.09</v>
      </c>
      <c r="D4079">
        <v>0</v>
      </c>
      <c r="E4079">
        <v>0</v>
      </c>
      <c r="F4079">
        <v>0</v>
      </c>
      <c r="G4079">
        <v>0</v>
      </c>
      <c r="H4079" s="45">
        <v>-10277.02</v>
      </c>
      <c r="I4079" t="s">
        <v>13063</v>
      </c>
      <c r="J4079" t="s">
        <v>190</v>
      </c>
      <c r="K4079">
        <v>0</v>
      </c>
      <c r="L4079" s="83">
        <v>43075</v>
      </c>
      <c r="M4079">
        <v>0</v>
      </c>
      <c r="N4079">
        <v>8073108</v>
      </c>
      <c r="O4079" t="s">
        <v>3591</v>
      </c>
    </row>
    <row r="4080" spans="1:15" x14ac:dyDescent="0.2">
      <c r="A4080" t="s">
        <v>14259</v>
      </c>
      <c r="B4080" t="s">
        <v>11836</v>
      </c>
      <c r="C4080">
        <v>36.15</v>
      </c>
      <c r="D4080">
        <v>0</v>
      </c>
      <c r="E4080">
        <v>0</v>
      </c>
      <c r="F4080">
        <v>0</v>
      </c>
      <c r="G4080">
        <v>0</v>
      </c>
      <c r="H4080" s="45">
        <v>-67478.559999999998</v>
      </c>
      <c r="I4080" t="s">
        <v>13057</v>
      </c>
      <c r="J4080" t="s">
        <v>200</v>
      </c>
      <c r="K4080">
        <v>0</v>
      </c>
      <c r="L4080" s="83">
        <v>43075</v>
      </c>
      <c r="M4080">
        <v>0</v>
      </c>
      <c r="N4080">
        <v>208242107</v>
      </c>
      <c r="O4080">
        <v>2925792</v>
      </c>
    </row>
    <row r="4081" spans="1:15" x14ac:dyDescent="0.2">
      <c r="A4081" t="s">
        <v>14260</v>
      </c>
      <c r="B4081" t="s">
        <v>3487</v>
      </c>
      <c r="C4081">
        <v>232.21</v>
      </c>
      <c r="D4081">
        <v>0</v>
      </c>
      <c r="E4081">
        <v>0</v>
      </c>
      <c r="F4081">
        <v>0</v>
      </c>
      <c r="G4081">
        <v>0</v>
      </c>
      <c r="H4081" s="45">
        <v>-9502.23</v>
      </c>
      <c r="I4081" t="s">
        <v>13057</v>
      </c>
      <c r="J4081" t="s">
        <v>169</v>
      </c>
      <c r="K4081">
        <v>0</v>
      </c>
      <c r="L4081" s="83">
        <v>43075</v>
      </c>
      <c r="M4081">
        <v>0</v>
      </c>
      <c r="N4081">
        <v>216648402</v>
      </c>
      <c r="O4081">
        <v>2222631</v>
      </c>
    </row>
    <row r="4082" spans="1:15" x14ac:dyDescent="0.2">
      <c r="A4082" t="s">
        <v>14261</v>
      </c>
      <c r="B4082" t="s">
        <v>3676</v>
      </c>
      <c r="C4082">
        <v>95.43</v>
      </c>
      <c r="D4082">
        <v>0</v>
      </c>
      <c r="E4082">
        <v>0</v>
      </c>
      <c r="F4082">
        <v>0</v>
      </c>
      <c r="G4082">
        <v>0</v>
      </c>
      <c r="H4082" s="45">
        <v>9349.77</v>
      </c>
      <c r="I4082" t="s">
        <v>13057</v>
      </c>
      <c r="J4082" t="s">
        <v>200</v>
      </c>
      <c r="K4082">
        <v>0</v>
      </c>
      <c r="L4082" s="83">
        <v>43075</v>
      </c>
      <c r="M4082">
        <v>0</v>
      </c>
      <c r="N4082">
        <v>256677105</v>
      </c>
      <c r="O4082" t="s">
        <v>3685</v>
      </c>
    </row>
    <row r="4083" spans="1:15" x14ac:dyDescent="0.2">
      <c r="A4083" t="s">
        <v>14262</v>
      </c>
      <c r="B4083" t="s">
        <v>8992</v>
      </c>
      <c r="C4083">
        <v>17.940000000000001</v>
      </c>
      <c r="D4083">
        <v>0</v>
      </c>
      <c r="E4083">
        <v>0</v>
      </c>
      <c r="F4083">
        <v>0</v>
      </c>
      <c r="G4083">
        <v>0</v>
      </c>
      <c r="H4083" s="45">
        <v>111050.55</v>
      </c>
      <c r="I4083" t="s">
        <v>13057</v>
      </c>
      <c r="J4083" t="s">
        <v>200</v>
      </c>
      <c r="K4083">
        <v>0</v>
      </c>
      <c r="L4083" s="83">
        <v>43075</v>
      </c>
      <c r="M4083">
        <v>0</v>
      </c>
      <c r="N4083" t="s">
        <v>8998</v>
      </c>
      <c r="O4083" t="s">
        <v>8999</v>
      </c>
    </row>
    <row r="4084" spans="1:15" x14ac:dyDescent="0.2">
      <c r="A4084" t="s">
        <v>14263</v>
      </c>
      <c r="B4084" t="s">
        <v>3678</v>
      </c>
      <c r="C4084">
        <v>90.6</v>
      </c>
      <c r="D4084">
        <v>0</v>
      </c>
      <c r="E4084">
        <v>0</v>
      </c>
      <c r="F4084">
        <v>0</v>
      </c>
      <c r="G4084">
        <v>0</v>
      </c>
      <c r="H4084" s="45">
        <v>8917.11</v>
      </c>
      <c r="I4084" t="s">
        <v>13057</v>
      </c>
      <c r="J4084" t="s">
        <v>235</v>
      </c>
      <c r="K4084">
        <v>0</v>
      </c>
      <c r="L4084" s="83">
        <v>43075</v>
      </c>
      <c r="M4084">
        <v>0</v>
      </c>
      <c r="N4084">
        <v>635017106</v>
      </c>
      <c r="O4084">
        <v>2638625</v>
      </c>
    </row>
    <row r="4085" spans="1:15" x14ac:dyDescent="0.2">
      <c r="A4085" t="s">
        <v>14264</v>
      </c>
      <c r="B4085" t="s">
        <v>7497</v>
      </c>
      <c r="C4085">
        <v>18</v>
      </c>
      <c r="D4085">
        <v>0</v>
      </c>
      <c r="E4085">
        <v>0</v>
      </c>
      <c r="F4085">
        <v>0</v>
      </c>
      <c r="G4085">
        <v>0</v>
      </c>
      <c r="H4085" s="45">
        <v>-17127.689999999999</v>
      </c>
      <c r="I4085" t="s">
        <v>13057</v>
      </c>
      <c r="J4085" t="s">
        <v>164</v>
      </c>
      <c r="K4085">
        <v>0</v>
      </c>
      <c r="L4085" s="83">
        <v>43075</v>
      </c>
      <c r="M4085">
        <v>0</v>
      </c>
      <c r="N4085" t="s">
        <v>7502</v>
      </c>
      <c r="O4085">
        <v>2517832</v>
      </c>
    </row>
    <row r="4086" spans="1:15" x14ac:dyDescent="0.2">
      <c r="A4086" t="s">
        <v>14265</v>
      </c>
      <c r="B4086" t="s">
        <v>3775</v>
      </c>
      <c r="C4086">
        <v>48.6</v>
      </c>
      <c r="D4086">
        <v>0</v>
      </c>
      <c r="E4086">
        <v>0</v>
      </c>
      <c r="F4086">
        <v>0</v>
      </c>
      <c r="G4086">
        <v>0</v>
      </c>
      <c r="H4086" s="45">
        <v>-11396.17</v>
      </c>
      <c r="I4086" t="s">
        <v>13063</v>
      </c>
      <c r="J4086" t="s">
        <v>200</v>
      </c>
      <c r="K4086">
        <v>0</v>
      </c>
      <c r="L4086" s="83">
        <v>43075</v>
      </c>
      <c r="M4086">
        <v>0</v>
      </c>
      <c r="N4086" t="s">
        <v>3783</v>
      </c>
      <c r="O4086">
        <v>2369721</v>
      </c>
    </row>
    <row r="4087" spans="1:15" x14ac:dyDescent="0.2">
      <c r="A4087" t="s">
        <v>14266</v>
      </c>
      <c r="B4087" t="s">
        <v>3489</v>
      </c>
      <c r="C4087">
        <v>40.200000000000003</v>
      </c>
      <c r="D4087">
        <v>0</v>
      </c>
      <c r="E4087">
        <v>0</v>
      </c>
      <c r="F4087">
        <v>0</v>
      </c>
      <c r="G4087">
        <v>0</v>
      </c>
      <c r="H4087" s="45">
        <v>-50641.24</v>
      </c>
      <c r="I4087" t="s">
        <v>13057</v>
      </c>
      <c r="J4087" t="s">
        <v>164</v>
      </c>
      <c r="K4087">
        <v>0</v>
      </c>
      <c r="L4087" s="83">
        <v>43075</v>
      </c>
      <c r="M4087">
        <v>0</v>
      </c>
      <c r="N4087">
        <v>591520200</v>
      </c>
      <c r="O4087">
        <v>2583297</v>
      </c>
    </row>
    <row r="4088" spans="1:15" x14ac:dyDescent="0.2">
      <c r="A4088" t="s">
        <v>14267</v>
      </c>
      <c r="B4088" t="s">
        <v>3794</v>
      </c>
      <c r="C4088">
        <v>77.31</v>
      </c>
      <c r="D4088">
        <v>0</v>
      </c>
      <c r="E4088">
        <v>0</v>
      </c>
      <c r="F4088">
        <v>0</v>
      </c>
      <c r="G4088">
        <v>0</v>
      </c>
      <c r="H4088" s="45">
        <v>81526.8</v>
      </c>
      <c r="I4088" t="s">
        <v>13057</v>
      </c>
      <c r="J4088" t="s">
        <v>164</v>
      </c>
      <c r="K4088">
        <v>0</v>
      </c>
      <c r="L4088" s="83">
        <v>43075</v>
      </c>
      <c r="M4088">
        <v>0</v>
      </c>
      <c r="N4088">
        <v>808625107</v>
      </c>
      <c r="O4088" t="s">
        <v>3811</v>
      </c>
    </row>
    <row r="4089" spans="1:15" x14ac:dyDescent="0.2">
      <c r="A4089" t="s">
        <v>14268</v>
      </c>
      <c r="B4089" t="s">
        <v>3877</v>
      </c>
      <c r="C4089">
        <v>38.450000000000003</v>
      </c>
      <c r="D4089">
        <v>0</v>
      </c>
      <c r="E4089">
        <v>0</v>
      </c>
      <c r="F4089">
        <v>0</v>
      </c>
      <c r="G4089">
        <v>0</v>
      </c>
      <c r="H4089" s="45">
        <v>126552.8</v>
      </c>
      <c r="I4089" t="s">
        <v>13057</v>
      </c>
      <c r="J4089" t="s">
        <v>190</v>
      </c>
      <c r="K4089">
        <v>0</v>
      </c>
      <c r="L4089" s="83">
        <v>43074</v>
      </c>
      <c r="M4089">
        <v>0</v>
      </c>
      <c r="N4089" s="84">
        <v>4.0100000000000002E+112</v>
      </c>
      <c r="O4089">
        <v>2804501</v>
      </c>
    </row>
    <row r="4090" spans="1:15" x14ac:dyDescent="0.2">
      <c r="A4090" t="s">
        <v>14269</v>
      </c>
      <c r="B4090" t="s">
        <v>3485</v>
      </c>
      <c r="C4090">
        <v>257.97000000000003</v>
      </c>
      <c r="D4090">
        <v>0</v>
      </c>
      <c r="E4090">
        <v>0</v>
      </c>
      <c r="F4090">
        <v>0</v>
      </c>
      <c r="G4090">
        <v>0</v>
      </c>
      <c r="H4090" s="45">
        <v>9615.7800000000007</v>
      </c>
      <c r="I4090" t="s">
        <v>13057</v>
      </c>
      <c r="J4090" t="s">
        <v>164</v>
      </c>
      <c r="K4090">
        <v>0</v>
      </c>
      <c r="L4090" s="83">
        <v>43074</v>
      </c>
      <c r="M4090">
        <v>0</v>
      </c>
      <c r="N4090" t="s">
        <v>177</v>
      </c>
      <c r="O4090" t="s">
        <v>3497</v>
      </c>
    </row>
    <row r="4091" spans="1:15" x14ac:dyDescent="0.2">
      <c r="A4091" t="s">
        <v>14270</v>
      </c>
      <c r="B4091" t="s">
        <v>14271</v>
      </c>
      <c r="C4091">
        <v>59.03</v>
      </c>
      <c r="D4091">
        <v>0</v>
      </c>
      <c r="E4091">
        <v>0</v>
      </c>
      <c r="F4091">
        <v>0</v>
      </c>
      <c r="G4091">
        <v>0</v>
      </c>
      <c r="H4091" s="45">
        <v>-5355.43</v>
      </c>
      <c r="I4091" t="s">
        <v>13063</v>
      </c>
      <c r="J4091" t="s">
        <v>164</v>
      </c>
      <c r="K4091">
        <v>0</v>
      </c>
      <c r="L4091" s="83">
        <v>43074</v>
      </c>
      <c r="M4091">
        <v>0</v>
      </c>
      <c r="N4091" t="s">
        <v>14272</v>
      </c>
      <c r="O4091" t="s">
        <v>14273</v>
      </c>
    </row>
    <row r="4092" spans="1:15" x14ac:dyDescent="0.2">
      <c r="A4092" t="s">
        <v>14274</v>
      </c>
      <c r="B4092" t="s">
        <v>3552</v>
      </c>
      <c r="C4092">
        <v>57.3</v>
      </c>
      <c r="D4092">
        <v>0</v>
      </c>
      <c r="E4092">
        <v>0</v>
      </c>
      <c r="F4092">
        <v>0</v>
      </c>
      <c r="G4092">
        <v>0</v>
      </c>
      <c r="H4092" s="45">
        <v>-48412.77</v>
      </c>
      <c r="I4092" t="s">
        <v>13057</v>
      </c>
      <c r="J4092" t="s">
        <v>188</v>
      </c>
      <c r="K4092">
        <v>0</v>
      </c>
      <c r="L4092" s="83">
        <v>43074</v>
      </c>
      <c r="M4092">
        <v>0</v>
      </c>
      <c r="N4092">
        <v>397624107</v>
      </c>
      <c r="O4092">
        <v>2388016</v>
      </c>
    </row>
    <row r="4093" spans="1:15" x14ac:dyDescent="0.2">
      <c r="A4093" t="s">
        <v>14275</v>
      </c>
      <c r="B4093" t="s">
        <v>3486</v>
      </c>
      <c r="C4093">
        <v>24.29</v>
      </c>
      <c r="D4093">
        <v>0</v>
      </c>
      <c r="E4093">
        <v>0</v>
      </c>
      <c r="F4093">
        <v>0</v>
      </c>
      <c r="G4093">
        <v>0</v>
      </c>
      <c r="H4093" s="45">
        <v>-30077.279999999999</v>
      </c>
      <c r="I4093" t="s">
        <v>13057</v>
      </c>
      <c r="J4093" t="s">
        <v>200</v>
      </c>
      <c r="K4093">
        <v>0</v>
      </c>
      <c r="L4093" s="83">
        <v>43074</v>
      </c>
      <c r="M4093">
        <v>0</v>
      </c>
      <c r="N4093">
        <v>93671105</v>
      </c>
      <c r="O4093">
        <v>2105505</v>
      </c>
    </row>
    <row r="4094" spans="1:15" x14ac:dyDescent="0.2">
      <c r="A4094" t="s">
        <v>14276</v>
      </c>
      <c r="B4094" t="s">
        <v>2312</v>
      </c>
      <c r="C4094">
        <v>49.42</v>
      </c>
      <c r="D4094">
        <v>0</v>
      </c>
      <c r="E4094">
        <v>0</v>
      </c>
      <c r="F4094">
        <v>0</v>
      </c>
      <c r="G4094">
        <v>0</v>
      </c>
      <c r="H4094" s="45">
        <v>9327.2900000000009</v>
      </c>
      <c r="I4094" t="s">
        <v>13057</v>
      </c>
      <c r="J4094" t="s">
        <v>164</v>
      </c>
      <c r="K4094">
        <v>0</v>
      </c>
      <c r="L4094" s="83">
        <v>43074</v>
      </c>
      <c r="M4094">
        <v>0</v>
      </c>
      <c r="N4094" t="s">
        <v>2367</v>
      </c>
      <c r="O4094" t="s">
        <v>2368</v>
      </c>
    </row>
    <row r="4095" spans="1:15" x14ac:dyDescent="0.2">
      <c r="A4095" t="s">
        <v>14277</v>
      </c>
      <c r="B4095" t="s">
        <v>3598</v>
      </c>
      <c r="C4095">
        <v>63.68</v>
      </c>
      <c r="D4095">
        <v>0</v>
      </c>
      <c r="E4095">
        <v>0</v>
      </c>
      <c r="F4095">
        <v>0</v>
      </c>
      <c r="G4095">
        <v>0</v>
      </c>
      <c r="H4095" s="45">
        <v>-5601.86</v>
      </c>
      <c r="I4095" t="s">
        <v>13057</v>
      </c>
      <c r="J4095" t="s">
        <v>190</v>
      </c>
      <c r="K4095">
        <v>0</v>
      </c>
      <c r="L4095" s="83">
        <v>43074</v>
      </c>
      <c r="M4095">
        <v>0</v>
      </c>
      <c r="N4095">
        <v>500643200</v>
      </c>
      <c r="O4095">
        <v>2386849</v>
      </c>
    </row>
    <row r="4096" spans="1:15" x14ac:dyDescent="0.2">
      <c r="A4096" t="s">
        <v>14278</v>
      </c>
      <c r="B4096" t="s">
        <v>3820</v>
      </c>
      <c r="C4096">
        <v>87.27</v>
      </c>
      <c r="D4096">
        <v>0</v>
      </c>
      <c r="E4096">
        <v>0</v>
      </c>
      <c r="F4096">
        <v>0</v>
      </c>
      <c r="G4096">
        <v>0</v>
      </c>
      <c r="H4096" s="45">
        <v>-33339.839999999997</v>
      </c>
      <c r="I4096" t="s">
        <v>13057</v>
      </c>
      <c r="J4096" t="s">
        <v>200</v>
      </c>
      <c r="K4096">
        <v>0</v>
      </c>
      <c r="L4096" s="83">
        <v>43074</v>
      </c>
      <c r="M4096">
        <v>0</v>
      </c>
      <c r="N4096">
        <v>550021109</v>
      </c>
      <c r="O4096" t="s">
        <v>3824</v>
      </c>
    </row>
    <row r="4097" spans="1:15" x14ac:dyDescent="0.2">
      <c r="A4097" t="s">
        <v>14279</v>
      </c>
      <c r="B4097" t="s">
        <v>5801</v>
      </c>
      <c r="C4097">
        <v>14.6</v>
      </c>
      <c r="D4097">
        <v>0</v>
      </c>
      <c r="E4097">
        <v>0</v>
      </c>
      <c r="F4097">
        <v>0</v>
      </c>
      <c r="G4097">
        <v>0</v>
      </c>
      <c r="H4097" s="45">
        <v>117695.64</v>
      </c>
      <c r="I4097" t="s">
        <v>13057</v>
      </c>
      <c r="J4097" t="s">
        <v>190</v>
      </c>
      <c r="K4097">
        <v>0</v>
      </c>
      <c r="L4097" s="83">
        <v>43074</v>
      </c>
      <c r="M4097">
        <v>0</v>
      </c>
      <c r="N4097">
        <v>628852204</v>
      </c>
      <c r="O4097">
        <v>2617486</v>
      </c>
    </row>
    <row r="4098" spans="1:15" x14ac:dyDescent="0.2">
      <c r="A4098" t="s">
        <v>14280</v>
      </c>
      <c r="B4098" t="s">
        <v>3662</v>
      </c>
      <c r="C4098">
        <v>26.48</v>
      </c>
      <c r="D4098">
        <v>0</v>
      </c>
      <c r="E4098">
        <v>0</v>
      </c>
      <c r="F4098">
        <v>0</v>
      </c>
      <c r="G4098">
        <v>0</v>
      </c>
      <c r="H4098" s="45">
        <v>-77276.44</v>
      </c>
      <c r="I4098" t="s">
        <v>13057</v>
      </c>
      <c r="J4098" t="s">
        <v>200</v>
      </c>
      <c r="K4098">
        <v>0</v>
      </c>
      <c r="L4098" s="83">
        <v>43074</v>
      </c>
      <c r="M4098">
        <v>0</v>
      </c>
      <c r="N4098" t="s">
        <v>3673</v>
      </c>
      <c r="O4098" t="s">
        <v>3674</v>
      </c>
    </row>
    <row r="4099" spans="1:15" x14ac:dyDescent="0.2">
      <c r="A4099" t="s">
        <v>14281</v>
      </c>
      <c r="B4099" t="s">
        <v>3797</v>
      </c>
      <c r="C4099">
        <v>45.3</v>
      </c>
      <c r="D4099">
        <v>0</v>
      </c>
      <c r="E4099">
        <v>0</v>
      </c>
      <c r="F4099">
        <v>0</v>
      </c>
      <c r="G4099">
        <v>0</v>
      </c>
      <c r="H4099" s="45">
        <v>-25749.33</v>
      </c>
      <c r="I4099" t="s">
        <v>13057</v>
      </c>
      <c r="J4099" t="s">
        <v>164</v>
      </c>
      <c r="K4099">
        <v>0</v>
      </c>
      <c r="L4099" s="83">
        <v>43074</v>
      </c>
      <c r="M4099">
        <v>0</v>
      </c>
      <c r="N4099" t="s">
        <v>3817</v>
      </c>
      <c r="O4099">
        <v>2849193</v>
      </c>
    </row>
    <row r="4100" spans="1:15" x14ac:dyDescent="0.2">
      <c r="A4100" t="s">
        <v>14282</v>
      </c>
      <c r="B4100" t="s">
        <v>1014</v>
      </c>
      <c r="C4100">
        <v>52.91</v>
      </c>
      <c r="D4100">
        <v>0</v>
      </c>
      <c r="E4100">
        <v>0</v>
      </c>
      <c r="F4100">
        <v>0</v>
      </c>
      <c r="G4100">
        <v>0</v>
      </c>
      <c r="H4100" s="45">
        <v>20661.27</v>
      </c>
      <c r="I4100" t="s">
        <v>210</v>
      </c>
      <c r="J4100" t="s">
        <v>200</v>
      </c>
      <c r="K4100">
        <v>0</v>
      </c>
      <c r="L4100" s="83">
        <v>43074</v>
      </c>
      <c r="M4100">
        <v>0</v>
      </c>
      <c r="N4100" t="s">
        <v>177</v>
      </c>
      <c r="O4100" t="s">
        <v>1455</v>
      </c>
    </row>
    <row r="4101" spans="1:15" x14ac:dyDescent="0.2">
      <c r="A4101" t="s">
        <v>14283</v>
      </c>
      <c r="B4101" t="s">
        <v>14284</v>
      </c>
      <c r="C4101">
        <v>185.51</v>
      </c>
      <c r="D4101">
        <v>0</v>
      </c>
      <c r="E4101">
        <v>0</v>
      </c>
      <c r="F4101">
        <v>0</v>
      </c>
      <c r="G4101">
        <v>0</v>
      </c>
      <c r="H4101" s="45">
        <v>-149746.99</v>
      </c>
      <c r="I4101" t="s">
        <v>7560</v>
      </c>
      <c r="J4101" t="s">
        <v>713</v>
      </c>
      <c r="K4101">
        <v>0</v>
      </c>
      <c r="L4101" s="83">
        <v>43073</v>
      </c>
      <c r="M4101">
        <v>0</v>
      </c>
      <c r="N4101">
        <v>464287648</v>
      </c>
      <c r="O4101">
        <v>2713276</v>
      </c>
    </row>
    <row r="4102" spans="1:15" x14ac:dyDescent="0.2">
      <c r="A4102" t="s">
        <v>14285</v>
      </c>
      <c r="B4102" t="s">
        <v>14286</v>
      </c>
      <c r="C4102">
        <v>138.4</v>
      </c>
      <c r="D4102">
        <v>0</v>
      </c>
      <c r="E4102">
        <v>0</v>
      </c>
      <c r="F4102">
        <v>0</v>
      </c>
      <c r="G4102">
        <v>0</v>
      </c>
      <c r="H4102" s="45">
        <v>-219942.71</v>
      </c>
      <c r="I4102" t="s">
        <v>7560</v>
      </c>
      <c r="J4102" t="s">
        <v>713</v>
      </c>
      <c r="K4102">
        <v>0</v>
      </c>
      <c r="L4102" s="83">
        <v>43073</v>
      </c>
      <c r="M4102">
        <v>0</v>
      </c>
      <c r="N4102">
        <v>922908736</v>
      </c>
      <c r="O4102">
        <v>2353843</v>
      </c>
    </row>
    <row r="4103" spans="1:15" x14ac:dyDescent="0.2">
      <c r="A4103" t="s">
        <v>14287</v>
      </c>
      <c r="B4103" t="s">
        <v>2828</v>
      </c>
      <c r="C4103">
        <v>86.5</v>
      </c>
      <c r="D4103">
        <v>0</v>
      </c>
      <c r="E4103">
        <v>0</v>
      </c>
      <c r="F4103">
        <v>0</v>
      </c>
      <c r="G4103">
        <v>0</v>
      </c>
      <c r="H4103" s="45">
        <v>-14159.55</v>
      </c>
      <c r="I4103" t="s">
        <v>13063</v>
      </c>
      <c r="J4103" t="s">
        <v>190</v>
      </c>
      <c r="K4103">
        <v>0</v>
      </c>
      <c r="L4103" s="83">
        <v>43073</v>
      </c>
      <c r="M4103">
        <v>0</v>
      </c>
      <c r="N4103">
        <v>30506109</v>
      </c>
      <c r="O4103">
        <v>2030674</v>
      </c>
    </row>
    <row r="4104" spans="1:15" x14ac:dyDescent="0.2">
      <c r="A4104" t="s">
        <v>14288</v>
      </c>
      <c r="B4104" t="s">
        <v>3583</v>
      </c>
      <c r="C4104">
        <v>72.09</v>
      </c>
      <c r="D4104">
        <v>0</v>
      </c>
      <c r="E4104">
        <v>0</v>
      </c>
      <c r="F4104">
        <v>0</v>
      </c>
      <c r="G4104">
        <v>0</v>
      </c>
      <c r="H4104" s="45">
        <v>-161390.43</v>
      </c>
      <c r="I4104" t="s">
        <v>13057</v>
      </c>
      <c r="J4104" t="s">
        <v>190</v>
      </c>
      <c r="K4104">
        <v>0</v>
      </c>
      <c r="L4104" s="83">
        <v>43073</v>
      </c>
      <c r="M4104">
        <v>0</v>
      </c>
      <c r="N4104">
        <v>8073108</v>
      </c>
      <c r="O4104" t="s">
        <v>3591</v>
      </c>
    </row>
    <row r="4105" spans="1:15" x14ac:dyDescent="0.2">
      <c r="A4105" t="s">
        <v>14289</v>
      </c>
      <c r="B4105" t="s">
        <v>5902</v>
      </c>
      <c r="C4105">
        <v>622.09</v>
      </c>
      <c r="D4105">
        <v>0</v>
      </c>
      <c r="E4105">
        <v>0</v>
      </c>
      <c r="F4105">
        <v>0</v>
      </c>
      <c r="G4105">
        <v>0</v>
      </c>
      <c r="H4105" s="45">
        <v>-1837.58</v>
      </c>
      <c r="I4105" t="s">
        <v>13057</v>
      </c>
      <c r="J4105" t="s">
        <v>200</v>
      </c>
      <c r="K4105">
        <v>0</v>
      </c>
      <c r="L4105" s="83">
        <v>43073</v>
      </c>
      <c r="M4105">
        <v>0</v>
      </c>
      <c r="N4105">
        <v>53332102</v>
      </c>
      <c r="O4105">
        <v>2065955</v>
      </c>
    </row>
    <row r="4106" spans="1:15" x14ac:dyDescent="0.2">
      <c r="A4106" t="s">
        <v>14290</v>
      </c>
      <c r="B4106" t="s">
        <v>7475</v>
      </c>
      <c r="C4106">
        <v>39.85</v>
      </c>
      <c r="D4106">
        <v>0</v>
      </c>
      <c r="E4106">
        <v>0</v>
      </c>
      <c r="F4106">
        <v>0</v>
      </c>
      <c r="G4106">
        <v>0</v>
      </c>
      <c r="H4106" s="45">
        <v>31980.79</v>
      </c>
      <c r="I4106" t="s">
        <v>13063</v>
      </c>
      <c r="J4106" t="s">
        <v>200</v>
      </c>
      <c r="K4106">
        <v>0</v>
      </c>
      <c r="L4106" s="83">
        <v>43073</v>
      </c>
      <c r="M4106">
        <v>0</v>
      </c>
      <c r="N4106">
        <v>371532102</v>
      </c>
      <c r="O4106">
        <v>2367101</v>
      </c>
    </row>
    <row r="4107" spans="1:15" x14ac:dyDescent="0.2">
      <c r="A4107" t="s">
        <v>14291</v>
      </c>
      <c r="B4107" t="s">
        <v>5873</v>
      </c>
      <c r="C4107">
        <v>64.540000000000006</v>
      </c>
      <c r="D4107">
        <v>0</v>
      </c>
      <c r="E4107">
        <v>0</v>
      </c>
      <c r="F4107">
        <v>0</v>
      </c>
      <c r="G4107">
        <v>0</v>
      </c>
      <c r="H4107" s="45">
        <v>32195.17</v>
      </c>
      <c r="I4107" t="s">
        <v>13057</v>
      </c>
      <c r="J4107" t="s">
        <v>169</v>
      </c>
      <c r="K4107">
        <v>0</v>
      </c>
      <c r="L4107" s="83">
        <v>43073</v>
      </c>
      <c r="M4107">
        <v>0</v>
      </c>
      <c r="N4107" t="s">
        <v>5875</v>
      </c>
      <c r="O4107" t="s">
        <v>5876</v>
      </c>
    </row>
    <row r="4108" spans="1:15" x14ac:dyDescent="0.2">
      <c r="A4108" t="s">
        <v>14292</v>
      </c>
      <c r="B4108" t="s">
        <v>3048</v>
      </c>
      <c r="C4108">
        <v>89.44</v>
      </c>
      <c r="D4108">
        <v>0</v>
      </c>
      <c r="E4108">
        <v>0</v>
      </c>
      <c r="F4108">
        <v>0</v>
      </c>
      <c r="G4108">
        <v>0</v>
      </c>
      <c r="H4108" s="45">
        <v>-5308.37</v>
      </c>
      <c r="I4108" t="s">
        <v>13057</v>
      </c>
      <c r="J4108" t="s">
        <v>200</v>
      </c>
      <c r="K4108">
        <v>0</v>
      </c>
      <c r="L4108" s="83">
        <v>43073</v>
      </c>
      <c r="M4108">
        <v>0</v>
      </c>
      <c r="N4108" t="s">
        <v>10287</v>
      </c>
      <c r="O4108" t="s">
        <v>10288</v>
      </c>
    </row>
    <row r="4109" spans="1:15" x14ac:dyDescent="0.2">
      <c r="A4109" t="s">
        <v>14293</v>
      </c>
      <c r="B4109" t="s">
        <v>2595</v>
      </c>
      <c r="C4109">
        <v>44.32</v>
      </c>
      <c r="D4109">
        <v>0</v>
      </c>
      <c r="E4109">
        <v>0</v>
      </c>
      <c r="F4109">
        <v>0</v>
      </c>
      <c r="G4109">
        <v>0</v>
      </c>
      <c r="H4109" s="45">
        <v>-37332.629999999997</v>
      </c>
      <c r="I4109" t="s">
        <v>13057</v>
      </c>
      <c r="J4109" t="s">
        <v>200</v>
      </c>
      <c r="K4109">
        <v>0</v>
      </c>
      <c r="L4109" s="83">
        <v>43073</v>
      </c>
      <c r="M4109">
        <v>0</v>
      </c>
      <c r="N4109">
        <v>889478103</v>
      </c>
      <c r="O4109">
        <v>2896092</v>
      </c>
    </row>
    <row r="4110" spans="1:15" x14ac:dyDescent="0.2">
      <c r="A4110" t="s">
        <v>14294</v>
      </c>
      <c r="B4110" t="s">
        <v>3478</v>
      </c>
      <c r="C4110">
        <v>76.95</v>
      </c>
      <c r="D4110">
        <v>0</v>
      </c>
      <c r="E4110">
        <v>0</v>
      </c>
      <c r="F4110">
        <v>0</v>
      </c>
      <c r="G4110">
        <v>0</v>
      </c>
      <c r="H4110" s="45">
        <v>-41635.75</v>
      </c>
      <c r="I4110" t="s">
        <v>13057</v>
      </c>
      <c r="J4110" t="s">
        <v>169</v>
      </c>
      <c r="K4110">
        <v>0</v>
      </c>
      <c r="L4110" s="83">
        <v>43073</v>
      </c>
      <c r="M4110">
        <v>0</v>
      </c>
      <c r="N4110">
        <v>922475108</v>
      </c>
      <c r="O4110" t="s">
        <v>3517</v>
      </c>
    </row>
    <row r="4111" spans="1:15" x14ac:dyDescent="0.2">
      <c r="A4111" t="s">
        <v>14295</v>
      </c>
      <c r="B4111" t="s">
        <v>3677</v>
      </c>
      <c r="C4111">
        <v>27.2</v>
      </c>
      <c r="D4111">
        <v>0</v>
      </c>
      <c r="E4111">
        <v>0</v>
      </c>
      <c r="F4111">
        <v>0</v>
      </c>
      <c r="G4111">
        <v>0</v>
      </c>
      <c r="H4111" s="45">
        <v>21540.36</v>
      </c>
      <c r="I4111" t="s">
        <v>13063</v>
      </c>
      <c r="J4111" t="s">
        <v>200</v>
      </c>
      <c r="K4111">
        <v>0</v>
      </c>
      <c r="L4111" s="83">
        <v>43070</v>
      </c>
      <c r="M4111">
        <v>0</v>
      </c>
      <c r="N4111">
        <v>989817101</v>
      </c>
      <c r="O4111" t="s">
        <v>3689</v>
      </c>
    </row>
    <row r="4112" spans="1:15" x14ac:dyDescent="0.2">
      <c r="A4112" t="s">
        <v>14296</v>
      </c>
      <c r="B4112" t="s">
        <v>3732</v>
      </c>
      <c r="C4112">
        <v>18</v>
      </c>
      <c r="D4112">
        <v>0</v>
      </c>
      <c r="E4112">
        <v>0</v>
      </c>
      <c r="F4112">
        <v>0</v>
      </c>
      <c r="G4112">
        <v>0</v>
      </c>
      <c r="H4112" s="45">
        <v>-6609.44</v>
      </c>
      <c r="I4112" t="s">
        <v>13063</v>
      </c>
      <c r="J4112" t="s">
        <v>200</v>
      </c>
      <c r="K4112">
        <v>0</v>
      </c>
      <c r="L4112" s="83">
        <v>43070</v>
      </c>
      <c r="M4112">
        <v>0</v>
      </c>
      <c r="N4112" t="s">
        <v>3744</v>
      </c>
      <c r="O4112" t="s">
        <v>3745</v>
      </c>
    </row>
    <row r="4113" spans="1:15" x14ac:dyDescent="0.2">
      <c r="A4113" t="s">
        <v>14297</v>
      </c>
      <c r="B4113" t="s">
        <v>3547</v>
      </c>
      <c r="C4113">
        <v>42.66</v>
      </c>
      <c r="D4113">
        <v>0</v>
      </c>
      <c r="E4113">
        <v>0</v>
      </c>
      <c r="F4113">
        <v>0</v>
      </c>
      <c r="G4113">
        <v>0</v>
      </c>
      <c r="H4113" s="45">
        <v>-39459.120000000003</v>
      </c>
      <c r="I4113" t="s">
        <v>13063</v>
      </c>
      <c r="J4113" t="s">
        <v>164</v>
      </c>
      <c r="K4113">
        <v>0</v>
      </c>
      <c r="L4113" s="83">
        <v>43070</v>
      </c>
      <c r="M4113">
        <v>0</v>
      </c>
      <c r="N4113" t="s">
        <v>177</v>
      </c>
      <c r="O4113" t="s">
        <v>3564</v>
      </c>
    </row>
    <row r="4114" spans="1:15" x14ac:dyDescent="0.2">
      <c r="A4114" t="s">
        <v>14298</v>
      </c>
      <c r="B4114" t="s">
        <v>5838</v>
      </c>
      <c r="C4114">
        <v>69.959999999999994</v>
      </c>
      <c r="D4114">
        <v>0</v>
      </c>
      <c r="E4114">
        <v>0</v>
      </c>
      <c r="F4114">
        <v>0</v>
      </c>
      <c r="G4114">
        <v>0</v>
      </c>
      <c r="H4114" s="45">
        <v>-11658.52</v>
      </c>
      <c r="I4114" t="s">
        <v>13063</v>
      </c>
      <c r="J4114" t="s">
        <v>200</v>
      </c>
      <c r="K4114">
        <v>0</v>
      </c>
      <c r="L4114" s="83">
        <v>43070</v>
      </c>
      <c r="M4114">
        <v>0</v>
      </c>
      <c r="N4114" t="s">
        <v>5847</v>
      </c>
      <c r="O4114" t="s">
        <v>5848</v>
      </c>
    </row>
    <row r="4115" spans="1:15" x14ac:dyDescent="0.2">
      <c r="A4115" t="s">
        <v>14299</v>
      </c>
      <c r="B4115" t="s">
        <v>3412</v>
      </c>
      <c r="C4115">
        <v>27.14</v>
      </c>
      <c r="D4115">
        <v>0</v>
      </c>
      <c r="E4115">
        <v>0</v>
      </c>
      <c r="F4115">
        <v>0</v>
      </c>
      <c r="G4115">
        <v>0</v>
      </c>
      <c r="H4115" s="45">
        <v>2289.83</v>
      </c>
      <c r="I4115" t="s">
        <v>13063</v>
      </c>
      <c r="J4115" t="s">
        <v>182</v>
      </c>
      <c r="K4115">
        <v>0</v>
      </c>
      <c r="L4115" s="83">
        <v>43070</v>
      </c>
      <c r="M4115">
        <v>0</v>
      </c>
      <c r="N4115" t="s">
        <v>177</v>
      </c>
      <c r="O4115">
        <v>2367963</v>
      </c>
    </row>
    <row r="4116" spans="1:15" x14ac:dyDescent="0.2">
      <c r="A4116" t="s">
        <v>14300</v>
      </c>
      <c r="B4116" t="s">
        <v>3631</v>
      </c>
      <c r="C4116">
        <v>253.93</v>
      </c>
      <c r="D4116">
        <v>0</v>
      </c>
      <c r="E4116">
        <v>0</v>
      </c>
      <c r="F4116">
        <v>0</v>
      </c>
      <c r="G4116">
        <v>0</v>
      </c>
      <c r="H4116" s="45">
        <v>31661.21</v>
      </c>
      <c r="I4116" t="s">
        <v>13063</v>
      </c>
      <c r="J4116" t="s">
        <v>200</v>
      </c>
      <c r="K4116">
        <v>0</v>
      </c>
      <c r="L4116" s="83">
        <v>43070</v>
      </c>
      <c r="M4116">
        <v>0</v>
      </c>
      <c r="N4116" t="s">
        <v>3660</v>
      </c>
      <c r="O4116" t="s">
        <v>3661</v>
      </c>
    </row>
    <row r="4117" spans="1:15" x14ac:dyDescent="0.2">
      <c r="A4117" t="s">
        <v>14301</v>
      </c>
      <c r="B4117" t="s">
        <v>14302</v>
      </c>
      <c r="C4117">
        <v>0.7268</v>
      </c>
      <c r="D4117" s="45">
        <v>-496661.15</v>
      </c>
      <c r="E4117" s="45">
        <v>-360973.32</v>
      </c>
      <c r="F4117">
        <v>-0.79</v>
      </c>
      <c r="G4117">
        <v>-943.65</v>
      </c>
      <c r="H4117" s="45">
        <v>6711.63</v>
      </c>
      <c r="I4117" t="s">
        <v>210</v>
      </c>
      <c r="J4117" t="s">
        <v>687</v>
      </c>
      <c r="K4117">
        <v>0</v>
      </c>
      <c r="L4117" s="83">
        <v>43070</v>
      </c>
      <c r="M4117">
        <v>0.75</v>
      </c>
    </row>
    <row r="4118" spans="1:15" x14ac:dyDescent="0.2">
      <c r="A4118" t="s">
        <v>14303</v>
      </c>
      <c r="B4118" t="s">
        <v>14304</v>
      </c>
      <c r="C4118">
        <v>0.239843</v>
      </c>
      <c r="D4118" s="45">
        <v>1213000</v>
      </c>
      <c r="E4118" s="45">
        <v>290929.57</v>
      </c>
      <c r="F4118">
        <v>0.63</v>
      </c>
      <c r="G4118" s="45">
        <v>-3637.3</v>
      </c>
      <c r="H4118" s="45">
        <v>-126631.18</v>
      </c>
      <c r="I4118" t="s">
        <v>210</v>
      </c>
      <c r="J4118" t="s">
        <v>186</v>
      </c>
      <c r="K4118">
        <v>0</v>
      </c>
      <c r="L4118" s="83">
        <v>43070</v>
      </c>
      <c r="M4118">
        <v>0.34</v>
      </c>
    </row>
    <row r="4119" spans="1:15" x14ac:dyDescent="0.2">
      <c r="A4119" t="s">
        <v>14305</v>
      </c>
      <c r="B4119" t="s">
        <v>14306</v>
      </c>
      <c r="C4119">
        <v>40</v>
      </c>
      <c r="D4119">
        <v>0</v>
      </c>
      <c r="E4119">
        <v>0</v>
      </c>
      <c r="F4119">
        <v>0</v>
      </c>
      <c r="G4119">
        <v>0</v>
      </c>
      <c r="H4119" s="45">
        <v>-13950</v>
      </c>
      <c r="I4119" t="s">
        <v>210</v>
      </c>
      <c r="J4119" t="s">
        <v>200</v>
      </c>
      <c r="K4119">
        <v>0</v>
      </c>
      <c r="L4119" s="83">
        <v>43069</v>
      </c>
      <c r="M4119">
        <v>0</v>
      </c>
    </row>
    <row r="4120" spans="1:15" x14ac:dyDescent="0.2">
      <c r="A4120" t="s">
        <v>14307</v>
      </c>
      <c r="B4120" t="s">
        <v>5854</v>
      </c>
      <c r="C4120">
        <v>49.5</v>
      </c>
      <c r="D4120">
        <v>0</v>
      </c>
      <c r="E4120">
        <v>0</v>
      </c>
      <c r="F4120">
        <v>0</v>
      </c>
      <c r="G4120">
        <v>0</v>
      </c>
      <c r="H4120" s="45">
        <v>-8809.23</v>
      </c>
      <c r="I4120" t="s">
        <v>13063</v>
      </c>
      <c r="J4120" t="s">
        <v>164</v>
      </c>
      <c r="K4120">
        <v>0</v>
      </c>
      <c r="L4120" s="83">
        <v>43069</v>
      </c>
      <c r="M4120">
        <v>0</v>
      </c>
      <c r="N4120">
        <v>816850101</v>
      </c>
      <c r="O4120">
        <v>2795542</v>
      </c>
    </row>
    <row r="4121" spans="1:15" x14ac:dyDescent="0.2">
      <c r="A4121" t="s">
        <v>14308</v>
      </c>
      <c r="B4121" t="s">
        <v>2828</v>
      </c>
      <c r="C4121">
        <v>86.5</v>
      </c>
      <c r="D4121">
        <v>0</v>
      </c>
      <c r="E4121">
        <v>0</v>
      </c>
      <c r="F4121">
        <v>0</v>
      </c>
      <c r="G4121">
        <v>0</v>
      </c>
      <c r="H4121" s="45">
        <v>216501.04</v>
      </c>
      <c r="I4121" t="s">
        <v>13057</v>
      </c>
      <c r="J4121" t="s">
        <v>190</v>
      </c>
      <c r="K4121">
        <v>0</v>
      </c>
      <c r="L4121" s="83">
        <v>43069</v>
      </c>
      <c r="M4121">
        <v>0</v>
      </c>
      <c r="N4121">
        <v>30506109</v>
      </c>
      <c r="O4121">
        <v>2030674</v>
      </c>
    </row>
    <row r="4122" spans="1:15" x14ac:dyDescent="0.2">
      <c r="A4122" t="s">
        <v>14309</v>
      </c>
      <c r="B4122" t="s">
        <v>3518</v>
      </c>
      <c r="C4122">
        <v>42.7</v>
      </c>
      <c r="D4122">
        <v>0</v>
      </c>
      <c r="E4122">
        <v>0</v>
      </c>
      <c r="F4122">
        <v>0</v>
      </c>
      <c r="G4122">
        <v>0</v>
      </c>
      <c r="H4122" s="45">
        <v>7242.21</v>
      </c>
      <c r="I4122" t="s">
        <v>13057</v>
      </c>
      <c r="J4122" t="s">
        <v>200</v>
      </c>
      <c r="K4122">
        <v>0</v>
      </c>
      <c r="L4122" s="83">
        <v>43069</v>
      </c>
      <c r="M4122">
        <v>0</v>
      </c>
      <c r="N4122">
        <v>89302103</v>
      </c>
      <c r="O4122">
        <v>2218447</v>
      </c>
    </row>
    <row r="4123" spans="1:15" x14ac:dyDescent="0.2">
      <c r="A4123" t="s">
        <v>14310</v>
      </c>
      <c r="B4123" t="s">
        <v>10452</v>
      </c>
      <c r="C4123">
        <v>19.75</v>
      </c>
      <c r="D4123">
        <v>0</v>
      </c>
      <c r="E4123">
        <v>0</v>
      </c>
      <c r="F4123">
        <v>0</v>
      </c>
      <c r="G4123">
        <v>0</v>
      </c>
      <c r="H4123" s="45">
        <v>17069.919999999998</v>
      </c>
      <c r="I4123" t="s">
        <v>13063</v>
      </c>
      <c r="J4123" t="s">
        <v>164</v>
      </c>
      <c r="K4123">
        <v>0</v>
      </c>
      <c r="L4123" s="83">
        <v>43069</v>
      </c>
      <c r="M4123">
        <v>0</v>
      </c>
      <c r="N4123" t="s">
        <v>10468</v>
      </c>
      <c r="O4123" t="s">
        <v>10469</v>
      </c>
    </row>
    <row r="4124" spans="1:15" x14ac:dyDescent="0.2">
      <c r="A4124" t="s">
        <v>14311</v>
      </c>
      <c r="B4124" t="s">
        <v>3759</v>
      </c>
      <c r="C4124">
        <v>75.77</v>
      </c>
      <c r="D4124">
        <v>0</v>
      </c>
      <c r="E4124">
        <v>0</v>
      </c>
      <c r="F4124">
        <v>0</v>
      </c>
      <c r="G4124">
        <v>0</v>
      </c>
      <c r="H4124" s="45">
        <v>-13797.03</v>
      </c>
      <c r="I4124" t="s">
        <v>13063</v>
      </c>
      <c r="J4124" t="s">
        <v>182</v>
      </c>
      <c r="K4124">
        <v>0</v>
      </c>
      <c r="L4124" s="83">
        <v>43069</v>
      </c>
      <c r="M4124">
        <v>0</v>
      </c>
      <c r="N4124">
        <v>761624105</v>
      </c>
      <c r="O4124">
        <v>2063670</v>
      </c>
    </row>
    <row r="4125" spans="1:15" x14ac:dyDescent="0.2">
      <c r="A4125" t="s">
        <v>14312</v>
      </c>
      <c r="B4125" t="s">
        <v>3411</v>
      </c>
      <c r="C4125">
        <v>128.71</v>
      </c>
      <c r="D4125">
        <v>0</v>
      </c>
      <c r="E4125">
        <v>0</v>
      </c>
      <c r="F4125">
        <v>0</v>
      </c>
      <c r="G4125">
        <v>0</v>
      </c>
      <c r="H4125" s="45">
        <v>23569.25</v>
      </c>
      <c r="I4125" t="s">
        <v>13063</v>
      </c>
      <c r="J4125" t="s">
        <v>164</v>
      </c>
      <c r="K4125">
        <v>0</v>
      </c>
      <c r="L4125" s="83">
        <v>43069</v>
      </c>
      <c r="M4125">
        <v>0</v>
      </c>
      <c r="N4125" t="s">
        <v>3472</v>
      </c>
      <c r="O4125" t="s">
        <v>3473</v>
      </c>
    </row>
    <row r="4126" spans="1:15" x14ac:dyDescent="0.2">
      <c r="A4126" t="s">
        <v>14313</v>
      </c>
      <c r="B4126" t="s">
        <v>3547</v>
      </c>
      <c r="C4126">
        <v>42.66</v>
      </c>
      <c r="D4126">
        <v>0</v>
      </c>
      <c r="E4126">
        <v>0</v>
      </c>
      <c r="F4126">
        <v>0</v>
      </c>
      <c r="G4126">
        <v>0</v>
      </c>
      <c r="H4126" s="45">
        <v>120022.97</v>
      </c>
      <c r="I4126" t="s">
        <v>13057</v>
      </c>
      <c r="J4126" t="s">
        <v>164</v>
      </c>
      <c r="K4126">
        <v>0</v>
      </c>
      <c r="L4126" s="83">
        <v>43068</v>
      </c>
      <c r="M4126">
        <v>0</v>
      </c>
      <c r="N4126" t="s">
        <v>177</v>
      </c>
      <c r="O4126" t="s">
        <v>3564</v>
      </c>
    </row>
    <row r="4127" spans="1:15" x14ac:dyDescent="0.2">
      <c r="A4127" t="s">
        <v>14314</v>
      </c>
      <c r="B4127" t="s">
        <v>3732</v>
      </c>
      <c r="C4127">
        <v>18</v>
      </c>
      <c r="D4127">
        <v>0</v>
      </c>
      <c r="E4127">
        <v>0</v>
      </c>
      <c r="F4127">
        <v>0</v>
      </c>
      <c r="G4127">
        <v>0</v>
      </c>
      <c r="H4127" s="45">
        <v>-93289.8</v>
      </c>
      <c r="I4127" t="s">
        <v>13057</v>
      </c>
      <c r="J4127" t="s">
        <v>200</v>
      </c>
      <c r="K4127">
        <v>0</v>
      </c>
      <c r="L4127" s="83">
        <v>43068</v>
      </c>
      <c r="M4127">
        <v>0</v>
      </c>
      <c r="N4127" t="s">
        <v>3744</v>
      </c>
      <c r="O4127" t="s">
        <v>3745</v>
      </c>
    </row>
    <row r="4128" spans="1:15" x14ac:dyDescent="0.2">
      <c r="A4128" t="s">
        <v>14315</v>
      </c>
      <c r="B4128" t="s">
        <v>1565</v>
      </c>
      <c r="C4128">
        <v>16.824999999999999</v>
      </c>
      <c r="D4128">
        <v>0</v>
      </c>
      <c r="E4128">
        <v>0</v>
      </c>
      <c r="F4128">
        <v>0</v>
      </c>
      <c r="G4128">
        <v>0</v>
      </c>
      <c r="H4128" s="45">
        <v>-28205.34</v>
      </c>
      <c r="I4128" t="s">
        <v>13063</v>
      </c>
      <c r="J4128" t="s">
        <v>164</v>
      </c>
      <c r="K4128">
        <v>0</v>
      </c>
      <c r="L4128" s="83">
        <v>43068</v>
      </c>
      <c r="M4128">
        <v>0</v>
      </c>
      <c r="N4128" t="s">
        <v>1629</v>
      </c>
      <c r="O4128">
        <v>2402121</v>
      </c>
    </row>
    <row r="4129" spans="1:15" x14ac:dyDescent="0.2">
      <c r="A4129" t="s">
        <v>14316</v>
      </c>
      <c r="B4129" t="s">
        <v>3677</v>
      </c>
      <c r="C4129">
        <v>27.2</v>
      </c>
      <c r="D4129">
        <v>0</v>
      </c>
      <c r="E4129">
        <v>0</v>
      </c>
      <c r="F4129">
        <v>0</v>
      </c>
      <c r="G4129">
        <v>0</v>
      </c>
      <c r="H4129" s="45">
        <v>41244.339999999997</v>
      </c>
      <c r="I4129" t="s">
        <v>13057</v>
      </c>
      <c r="J4129" t="s">
        <v>200</v>
      </c>
      <c r="K4129">
        <v>0</v>
      </c>
      <c r="L4129" s="83">
        <v>43068</v>
      </c>
      <c r="M4129">
        <v>0</v>
      </c>
      <c r="N4129">
        <v>989817101</v>
      </c>
      <c r="O4129" t="s">
        <v>3689</v>
      </c>
    </row>
    <row r="4130" spans="1:15" x14ac:dyDescent="0.2">
      <c r="A4130" t="s">
        <v>14317</v>
      </c>
      <c r="B4130" t="s">
        <v>14318</v>
      </c>
      <c r="C4130">
        <v>104.73</v>
      </c>
      <c r="D4130">
        <v>0</v>
      </c>
      <c r="E4130">
        <v>0</v>
      </c>
      <c r="F4130">
        <v>0</v>
      </c>
      <c r="G4130">
        <v>0</v>
      </c>
      <c r="H4130" s="45">
        <v>44396.79</v>
      </c>
      <c r="I4130" t="s">
        <v>7560</v>
      </c>
      <c r="J4130" t="s">
        <v>713</v>
      </c>
      <c r="K4130">
        <v>0</v>
      </c>
      <c r="L4130" s="83">
        <v>43067</v>
      </c>
      <c r="M4130">
        <v>0</v>
      </c>
      <c r="N4130">
        <v>922908744</v>
      </c>
      <c r="O4130">
        <v>2353638</v>
      </c>
    </row>
    <row r="4131" spans="1:15" x14ac:dyDescent="0.2">
      <c r="A4131" t="s">
        <v>14319</v>
      </c>
      <c r="B4131" t="s">
        <v>14320</v>
      </c>
      <c r="C4131">
        <v>131.51</v>
      </c>
      <c r="D4131">
        <v>0</v>
      </c>
      <c r="E4131">
        <v>0</v>
      </c>
      <c r="F4131">
        <v>0</v>
      </c>
      <c r="G4131">
        <v>0</v>
      </c>
      <c r="H4131" s="45">
        <v>-130832.8</v>
      </c>
      <c r="I4131" t="s">
        <v>7560</v>
      </c>
      <c r="J4131" t="s">
        <v>713</v>
      </c>
      <c r="K4131">
        <v>0</v>
      </c>
      <c r="L4131" s="83">
        <v>43067</v>
      </c>
      <c r="M4131">
        <v>0</v>
      </c>
      <c r="N4131">
        <v>922908611</v>
      </c>
      <c r="O4131">
        <v>2353672</v>
      </c>
    </row>
    <row r="4132" spans="1:15" x14ac:dyDescent="0.2">
      <c r="A4132" t="s">
        <v>14321</v>
      </c>
      <c r="B4132" t="s">
        <v>12725</v>
      </c>
      <c r="C4132">
        <v>26.27</v>
      </c>
      <c r="D4132">
        <v>0</v>
      </c>
      <c r="E4132">
        <v>0</v>
      </c>
      <c r="F4132">
        <v>0</v>
      </c>
      <c r="G4132">
        <v>0</v>
      </c>
      <c r="H4132" s="45">
        <v>44265.29</v>
      </c>
      <c r="I4132" t="s">
        <v>13057</v>
      </c>
      <c r="J4132" t="s">
        <v>190</v>
      </c>
      <c r="K4132">
        <v>0</v>
      </c>
      <c r="L4132" s="83">
        <v>43067</v>
      </c>
      <c r="M4132">
        <v>0</v>
      </c>
      <c r="N4132">
        <v>47649108</v>
      </c>
      <c r="O4132" t="s">
        <v>12735</v>
      </c>
    </row>
    <row r="4133" spans="1:15" x14ac:dyDescent="0.2">
      <c r="A4133" t="s">
        <v>14322</v>
      </c>
      <c r="B4133" t="s">
        <v>2223</v>
      </c>
      <c r="C4133">
        <v>32.9</v>
      </c>
      <c r="D4133">
        <v>0</v>
      </c>
      <c r="E4133">
        <v>0</v>
      </c>
      <c r="F4133">
        <v>0</v>
      </c>
      <c r="G4133">
        <v>0</v>
      </c>
      <c r="H4133" s="45">
        <v>63426.67</v>
      </c>
      <c r="I4133" t="s">
        <v>13057</v>
      </c>
      <c r="J4133" t="s">
        <v>200</v>
      </c>
      <c r="K4133">
        <v>0</v>
      </c>
      <c r="L4133" s="83">
        <v>43067</v>
      </c>
      <c r="M4133">
        <v>0</v>
      </c>
      <c r="N4133">
        <v>505336107</v>
      </c>
      <c r="O4133">
        <v>2508405</v>
      </c>
    </row>
    <row r="4134" spans="1:15" x14ac:dyDescent="0.2">
      <c r="A4134" t="s">
        <v>14323</v>
      </c>
      <c r="B4134" t="s">
        <v>5854</v>
      </c>
      <c r="C4134">
        <v>49.5</v>
      </c>
      <c r="D4134">
        <v>0</v>
      </c>
      <c r="E4134">
        <v>0</v>
      </c>
      <c r="F4134">
        <v>0</v>
      </c>
      <c r="G4134">
        <v>0</v>
      </c>
      <c r="H4134" s="45">
        <v>-95919.44</v>
      </c>
      <c r="I4134" t="s">
        <v>13057</v>
      </c>
      <c r="J4134" t="s">
        <v>164</v>
      </c>
      <c r="K4134">
        <v>0</v>
      </c>
      <c r="L4134" s="83">
        <v>43067</v>
      </c>
      <c r="M4134">
        <v>0</v>
      </c>
      <c r="N4134">
        <v>816850101</v>
      </c>
      <c r="O4134">
        <v>2795542</v>
      </c>
    </row>
    <row r="4135" spans="1:15" x14ac:dyDescent="0.2">
      <c r="A4135" t="s">
        <v>14324</v>
      </c>
      <c r="B4135" t="s">
        <v>3491</v>
      </c>
      <c r="C4135">
        <v>88.33</v>
      </c>
      <c r="D4135">
        <v>0</v>
      </c>
      <c r="E4135">
        <v>0</v>
      </c>
      <c r="F4135">
        <v>0</v>
      </c>
      <c r="G4135">
        <v>0</v>
      </c>
      <c r="H4135" s="45">
        <v>17766.650000000001</v>
      </c>
      <c r="I4135" t="s">
        <v>13063</v>
      </c>
      <c r="J4135" t="s">
        <v>164</v>
      </c>
      <c r="K4135">
        <v>0</v>
      </c>
      <c r="L4135" s="83">
        <v>43067</v>
      </c>
      <c r="M4135">
        <v>0</v>
      </c>
      <c r="N4135">
        <v>878237106</v>
      </c>
      <c r="O4135">
        <v>2879532</v>
      </c>
    </row>
    <row r="4136" spans="1:15" x14ac:dyDescent="0.2">
      <c r="A4136" t="s">
        <v>14325</v>
      </c>
      <c r="B4136" t="s">
        <v>12</v>
      </c>
      <c r="C4136">
        <v>94.5</v>
      </c>
      <c r="D4136">
        <v>0</v>
      </c>
      <c r="E4136">
        <v>0</v>
      </c>
      <c r="F4136">
        <v>0</v>
      </c>
      <c r="G4136">
        <v>0</v>
      </c>
      <c r="H4136">
        <v>-979.99</v>
      </c>
      <c r="I4136" t="s">
        <v>13057</v>
      </c>
      <c r="J4136" t="s">
        <v>200</v>
      </c>
      <c r="K4136">
        <v>0</v>
      </c>
      <c r="L4136" s="83">
        <v>43067</v>
      </c>
      <c r="M4136">
        <v>0</v>
      </c>
      <c r="N4136">
        <v>886547108</v>
      </c>
      <c r="O4136">
        <v>2892090</v>
      </c>
    </row>
    <row r="4137" spans="1:15" x14ac:dyDescent="0.2">
      <c r="A4137" t="s">
        <v>14223</v>
      </c>
      <c r="B4137" t="s">
        <v>14222</v>
      </c>
      <c r="C4137">
        <v>15.9</v>
      </c>
      <c r="D4137">
        <v>0</v>
      </c>
      <c r="E4137">
        <v>0</v>
      </c>
      <c r="F4137">
        <v>0</v>
      </c>
      <c r="G4137">
        <v>0</v>
      </c>
      <c r="H4137" s="45">
        <v>3959.14</v>
      </c>
      <c r="I4137" t="s">
        <v>13057</v>
      </c>
      <c r="J4137" t="s">
        <v>188</v>
      </c>
      <c r="K4137">
        <v>0</v>
      </c>
      <c r="L4137" s="83">
        <v>43066</v>
      </c>
      <c r="M4137">
        <v>0</v>
      </c>
      <c r="N4137" t="s">
        <v>177</v>
      </c>
      <c r="O4137" t="s">
        <v>14224</v>
      </c>
    </row>
    <row r="4138" spans="1:15" x14ac:dyDescent="0.2">
      <c r="A4138" t="s">
        <v>14215</v>
      </c>
      <c r="B4138" t="s">
        <v>14216</v>
      </c>
      <c r="C4138">
        <v>87.38</v>
      </c>
      <c r="D4138">
        <v>0</v>
      </c>
      <c r="E4138">
        <v>0</v>
      </c>
      <c r="F4138">
        <v>0</v>
      </c>
      <c r="G4138">
        <v>0</v>
      </c>
      <c r="H4138" s="45">
        <v>55284</v>
      </c>
      <c r="I4138" t="s">
        <v>210</v>
      </c>
      <c r="J4138" t="s">
        <v>200</v>
      </c>
      <c r="K4138">
        <v>0</v>
      </c>
      <c r="L4138" s="83">
        <v>43061</v>
      </c>
      <c r="M4138">
        <v>0</v>
      </c>
      <c r="N4138" t="s">
        <v>177</v>
      </c>
      <c r="O4138" t="s">
        <v>177</v>
      </c>
    </row>
    <row r="4139" spans="1:15" x14ac:dyDescent="0.2">
      <c r="A4139" t="s">
        <v>14217</v>
      </c>
      <c r="B4139" t="s">
        <v>3801</v>
      </c>
      <c r="C4139">
        <v>38.270000000000003</v>
      </c>
      <c r="D4139">
        <v>0</v>
      </c>
      <c r="E4139">
        <v>0</v>
      </c>
      <c r="F4139">
        <v>0</v>
      </c>
      <c r="G4139">
        <v>0</v>
      </c>
      <c r="H4139" s="45">
        <v>15245.47</v>
      </c>
      <c r="I4139" t="s">
        <v>13063</v>
      </c>
      <c r="J4139" t="s">
        <v>200</v>
      </c>
      <c r="K4139">
        <v>0</v>
      </c>
      <c r="L4139" s="83">
        <v>43061</v>
      </c>
      <c r="M4139">
        <v>0</v>
      </c>
      <c r="N4139" t="s">
        <v>177</v>
      </c>
      <c r="O4139" t="s">
        <v>3814</v>
      </c>
    </row>
    <row r="4140" spans="1:15" x14ac:dyDescent="0.2">
      <c r="A4140" t="s">
        <v>14218</v>
      </c>
      <c r="B4140" t="s">
        <v>2831</v>
      </c>
      <c r="C4140">
        <v>25.14</v>
      </c>
      <c r="D4140">
        <v>0</v>
      </c>
      <c r="E4140">
        <v>0</v>
      </c>
      <c r="F4140">
        <v>0</v>
      </c>
      <c r="G4140">
        <v>0</v>
      </c>
      <c r="H4140" s="45">
        <v>9882.68</v>
      </c>
      <c r="I4140" t="s">
        <v>13063</v>
      </c>
      <c r="J4140" t="s">
        <v>169</v>
      </c>
      <c r="K4140">
        <v>0</v>
      </c>
      <c r="L4140" s="83">
        <v>43061</v>
      </c>
      <c r="M4140">
        <v>0</v>
      </c>
      <c r="N4140">
        <v>703395103</v>
      </c>
      <c r="O4140">
        <v>2672689</v>
      </c>
    </row>
    <row r="4141" spans="1:15" x14ac:dyDescent="0.2">
      <c r="A4141" t="s">
        <v>14219</v>
      </c>
      <c r="B4141" t="s">
        <v>5737</v>
      </c>
      <c r="C4141">
        <v>33.58</v>
      </c>
      <c r="D4141">
        <v>0</v>
      </c>
      <c r="E4141">
        <v>0</v>
      </c>
      <c r="F4141">
        <v>0</v>
      </c>
      <c r="G4141">
        <v>0</v>
      </c>
      <c r="H4141" s="45">
        <v>2618.9899999999998</v>
      </c>
      <c r="I4141" t="s">
        <v>13063</v>
      </c>
      <c r="J4141" t="s">
        <v>235</v>
      </c>
      <c r="K4141">
        <v>0</v>
      </c>
      <c r="L4141" s="83">
        <v>43061</v>
      </c>
      <c r="M4141">
        <v>0</v>
      </c>
      <c r="N4141">
        <v>134429109</v>
      </c>
      <c r="O4141">
        <v>2162845</v>
      </c>
    </row>
    <row r="4142" spans="1:15" x14ac:dyDescent="0.2">
      <c r="A4142" t="s">
        <v>14220</v>
      </c>
      <c r="B4142" t="s">
        <v>3692</v>
      </c>
      <c r="C4142">
        <v>34.6</v>
      </c>
      <c r="D4142">
        <v>0</v>
      </c>
      <c r="E4142">
        <v>0</v>
      </c>
      <c r="F4142">
        <v>0</v>
      </c>
      <c r="G4142">
        <v>0</v>
      </c>
      <c r="H4142">
        <v>749.61</v>
      </c>
      <c r="I4142" t="s">
        <v>13063</v>
      </c>
      <c r="J4142" t="s">
        <v>200</v>
      </c>
      <c r="K4142">
        <v>0</v>
      </c>
      <c r="L4142" s="83">
        <v>43061</v>
      </c>
      <c r="M4142">
        <v>0</v>
      </c>
      <c r="N4142">
        <v>129500104</v>
      </c>
      <c r="O4142" t="s">
        <v>3699</v>
      </c>
    </row>
    <row r="4143" spans="1:15" x14ac:dyDescent="0.2">
      <c r="A4143" t="s">
        <v>14221</v>
      </c>
      <c r="B4143" t="s">
        <v>3052</v>
      </c>
      <c r="C4143">
        <v>96.49</v>
      </c>
      <c r="D4143">
        <v>0</v>
      </c>
      <c r="E4143">
        <v>0</v>
      </c>
      <c r="F4143">
        <v>0</v>
      </c>
      <c r="G4143">
        <v>0</v>
      </c>
      <c r="H4143" s="45">
        <v>2275.46</v>
      </c>
      <c r="I4143" t="s">
        <v>13063</v>
      </c>
      <c r="J4143" t="s">
        <v>200</v>
      </c>
      <c r="K4143">
        <v>0</v>
      </c>
      <c r="L4143" s="83">
        <v>43061</v>
      </c>
      <c r="M4143">
        <v>0</v>
      </c>
      <c r="N4143">
        <v>548661107</v>
      </c>
      <c r="O4143">
        <v>2536763</v>
      </c>
    </row>
    <row r="4144" spans="1:15" x14ac:dyDescent="0.2">
      <c r="A4144" t="s">
        <v>14209</v>
      </c>
      <c r="B4144" t="s">
        <v>3555</v>
      </c>
      <c r="C4144">
        <v>42.19</v>
      </c>
      <c r="D4144">
        <v>0</v>
      </c>
      <c r="E4144">
        <v>0</v>
      </c>
      <c r="F4144">
        <v>0</v>
      </c>
      <c r="G4144">
        <v>0</v>
      </c>
      <c r="H4144" s="45">
        <v>10841.24</v>
      </c>
      <c r="I4144" t="s">
        <v>13063</v>
      </c>
      <c r="J4144" t="s">
        <v>200</v>
      </c>
      <c r="K4144">
        <v>0</v>
      </c>
      <c r="L4144" s="83">
        <v>43060</v>
      </c>
      <c r="M4144">
        <v>0</v>
      </c>
      <c r="N4144">
        <v>917047102</v>
      </c>
      <c r="O4144">
        <v>2933438</v>
      </c>
    </row>
    <row r="4145" spans="1:15" x14ac:dyDescent="0.2">
      <c r="A4145" t="s">
        <v>14210</v>
      </c>
      <c r="B4145" t="s">
        <v>2571</v>
      </c>
      <c r="C4145">
        <v>75.02</v>
      </c>
      <c r="D4145">
        <v>0</v>
      </c>
      <c r="E4145">
        <v>0</v>
      </c>
      <c r="F4145">
        <v>0</v>
      </c>
      <c r="G4145">
        <v>0</v>
      </c>
      <c r="H4145" s="45">
        <v>7839.68</v>
      </c>
      <c r="I4145" t="s">
        <v>13063</v>
      </c>
      <c r="J4145" t="s">
        <v>190</v>
      </c>
      <c r="K4145">
        <v>0</v>
      </c>
      <c r="L4145" s="83">
        <v>43060</v>
      </c>
      <c r="M4145">
        <v>0</v>
      </c>
      <c r="N4145">
        <v>267475101</v>
      </c>
      <c r="O4145">
        <v>2289841</v>
      </c>
    </row>
    <row r="4146" spans="1:15" x14ac:dyDescent="0.2">
      <c r="A4146" t="s">
        <v>14211</v>
      </c>
      <c r="B4146" t="s">
        <v>1310</v>
      </c>
      <c r="C4146">
        <v>86.94</v>
      </c>
      <c r="D4146">
        <v>0</v>
      </c>
      <c r="E4146">
        <v>0</v>
      </c>
      <c r="F4146">
        <v>0</v>
      </c>
      <c r="G4146">
        <v>0</v>
      </c>
      <c r="H4146" s="45">
        <v>-30587</v>
      </c>
      <c r="I4146" t="s">
        <v>13063</v>
      </c>
      <c r="J4146" t="s">
        <v>169</v>
      </c>
      <c r="K4146">
        <v>0</v>
      </c>
      <c r="L4146" s="83">
        <v>43060</v>
      </c>
      <c r="M4146">
        <v>0</v>
      </c>
      <c r="N4146" t="s">
        <v>1490</v>
      </c>
      <c r="O4146" t="s">
        <v>1491</v>
      </c>
    </row>
    <row r="4147" spans="1:15" x14ac:dyDescent="0.2">
      <c r="A4147" t="s">
        <v>14212</v>
      </c>
      <c r="B4147" t="s">
        <v>5796</v>
      </c>
      <c r="C4147">
        <v>150.63999999999999</v>
      </c>
      <c r="D4147">
        <v>0</v>
      </c>
      <c r="E4147">
        <v>0</v>
      </c>
      <c r="F4147">
        <v>0</v>
      </c>
      <c r="G4147">
        <v>0</v>
      </c>
      <c r="H4147" s="45">
        <v>3057.58</v>
      </c>
      <c r="I4147" t="s">
        <v>13063</v>
      </c>
      <c r="J4147" t="s">
        <v>164</v>
      </c>
      <c r="K4147">
        <v>0</v>
      </c>
      <c r="L4147" s="83">
        <v>43060</v>
      </c>
      <c r="M4147">
        <v>0</v>
      </c>
      <c r="N4147">
        <v>697435105</v>
      </c>
      <c r="O4147" t="s">
        <v>5822</v>
      </c>
    </row>
    <row r="4148" spans="1:15" x14ac:dyDescent="0.2">
      <c r="A4148" t="s">
        <v>14213</v>
      </c>
      <c r="B4148" t="s">
        <v>5800</v>
      </c>
      <c r="C4148">
        <v>15.675000000000001</v>
      </c>
      <c r="D4148">
        <v>0</v>
      </c>
      <c r="E4148">
        <v>0</v>
      </c>
      <c r="F4148">
        <v>0</v>
      </c>
      <c r="G4148">
        <v>0</v>
      </c>
      <c r="H4148" s="45">
        <v>-17952.23</v>
      </c>
      <c r="I4148" t="s">
        <v>13057</v>
      </c>
      <c r="J4148" t="s">
        <v>182</v>
      </c>
      <c r="K4148">
        <v>0</v>
      </c>
      <c r="L4148" s="83">
        <v>43060</v>
      </c>
      <c r="M4148">
        <v>0</v>
      </c>
      <c r="N4148" t="s">
        <v>177</v>
      </c>
      <c r="O4148" t="s">
        <v>5825</v>
      </c>
    </row>
    <row r="4149" spans="1:15" x14ac:dyDescent="0.2">
      <c r="A4149" t="s">
        <v>14198</v>
      </c>
      <c r="B4149" t="s">
        <v>3040</v>
      </c>
      <c r="C4149">
        <v>54.7</v>
      </c>
      <c r="D4149">
        <v>0</v>
      </c>
      <c r="E4149">
        <v>0</v>
      </c>
      <c r="F4149">
        <v>0</v>
      </c>
      <c r="G4149">
        <v>0</v>
      </c>
      <c r="H4149" s="45">
        <v>-4999.6099999999997</v>
      </c>
      <c r="I4149" t="s">
        <v>13063</v>
      </c>
      <c r="J4149" t="s">
        <v>200</v>
      </c>
      <c r="K4149">
        <v>0</v>
      </c>
      <c r="L4149" s="83">
        <v>43059</v>
      </c>
      <c r="M4149">
        <v>0</v>
      </c>
      <c r="N4149">
        <v>344849104</v>
      </c>
      <c r="O4149">
        <v>2980906</v>
      </c>
    </row>
    <row r="4150" spans="1:15" x14ac:dyDescent="0.2">
      <c r="A4150" t="s">
        <v>14199</v>
      </c>
      <c r="B4150" t="s">
        <v>3695</v>
      </c>
      <c r="C4150">
        <v>25.7</v>
      </c>
      <c r="D4150">
        <v>0</v>
      </c>
      <c r="E4150">
        <v>0</v>
      </c>
      <c r="F4150">
        <v>0</v>
      </c>
      <c r="G4150">
        <v>0</v>
      </c>
      <c r="H4150" s="45">
        <v>-1783.09</v>
      </c>
      <c r="I4150" t="s">
        <v>13063</v>
      </c>
      <c r="J4150" t="s">
        <v>200</v>
      </c>
      <c r="K4150">
        <v>0</v>
      </c>
      <c r="L4150" s="83">
        <v>43059</v>
      </c>
      <c r="M4150">
        <v>0</v>
      </c>
      <c r="N4150">
        <v>118440106</v>
      </c>
      <c r="O4150">
        <v>2149934</v>
      </c>
    </row>
    <row r="4151" spans="1:15" x14ac:dyDescent="0.2">
      <c r="A4151" t="s">
        <v>14200</v>
      </c>
      <c r="B4151" t="s">
        <v>3520</v>
      </c>
      <c r="C4151">
        <v>25.32</v>
      </c>
      <c r="D4151">
        <v>0</v>
      </c>
      <c r="E4151">
        <v>0</v>
      </c>
      <c r="F4151">
        <v>0</v>
      </c>
      <c r="G4151">
        <v>0</v>
      </c>
      <c r="H4151" s="45">
        <v>3193.57</v>
      </c>
      <c r="I4151" t="s">
        <v>13063</v>
      </c>
      <c r="J4151" t="s">
        <v>200</v>
      </c>
      <c r="K4151">
        <v>0</v>
      </c>
      <c r="L4151" s="83">
        <v>43059</v>
      </c>
      <c r="M4151">
        <v>0</v>
      </c>
      <c r="N4151">
        <v>2896207</v>
      </c>
      <c r="O4151">
        <v>2004185</v>
      </c>
    </row>
    <row r="4152" spans="1:15" x14ac:dyDescent="0.2">
      <c r="A4152" t="s">
        <v>14201</v>
      </c>
      <c r="B4152" t="s">
        <v>11748</v>
      </c>
      <c r="C4152">
        <v>155.91</v>
      </c>
      <c r="D4152">
        <v>0</v>
      </c>
      <c r="E4152">
        <v>0</v>
      </c>
      <c r="F4152">
        <v>0</v>
      </c>
      <c r="G4152">
        <v>0</v>
      </c>
      <c r="H4152" s="45">
        <v>-7966.53</v>
      </c>
      <c r="I4152" t="s">
        <v>13057</v>
      </c>
      <c r="J4152" t="s">
        <v>200</v>
      </c>
      <c r="K4152">
        <v>0</v>
      </c>
      <c r="L4152" s="83">
        <v>43059</v>
      </c>
      <c r="M4152">
        <v>0</v>
      </c>
      <c r="N4152">
        <v>122017106</v>
      </c>
      <c r="O4152" t="s">
        <v>11754</v>
      </c>
    </row>
    <row r="4153" spans="1:15" x14ac:dyDescent="0.2">
      <c r="A4153" t="s">
        <v>14202</v>
      </c>
      <c r="B4153" t="s">
        <v>5737</v>
      </c>
      <c r="C4153">
        <v>33.58</v>
      </c>
      <c r="D4153">
        <v>0</v>
      </c>
      <c r="E4153">
        <v>0</v>
      </c>
      <c r="F4153">
        <v>0</v>
      </c>
      <c r="G4153">
        <v>0</v>
      </c>
      <c r="H4153" s="45">
        <v>53293.5</v>
      </c>
      <c r="I4153" t="s">
        <v>13057</v>
      </c>
      <c r="J4153" t="s">
        <v>235</v>
      </c>
      <c r="K4153">
        <v>0</v>
      </c>
      <c r="L4153" s="83">
        <v>43059</v>
      </c>
      <c r="M4153">
        <v>0</v>
      </c>
      <c r="N4153">
        <v>134429109</v>
      </c>
      <c r="O4153">
        <v>2162845</v>
      </c>
    </row>
    <row r="4154" spans="1:15" x14ac:dyDescent="0.2">
      <c r="A4154" t="s">
        <v>14203</v>
      </c>
      <c r="B4154" t="s">
        <v>5753</v>
      </c>
      <c r="C4154">
        <v>21.73</v>
      </c>
      <c r="D4154">
        <v>0</v>
      </c>
      <c r="E4154">
        <v>0</v>
      </c>
      <c r="F4154">
        <v>0</v>
      </c>
      <c r="G4154">
        <v>0</v>
      </c>
      <c r="H4154" s="45">
        <v>42032.68</v>
      </c>
      <c r="I4154" t="s">
        <v>13057</v>
      </c>
      <c r="J4154" t="s">
        <v>200</v>
      </c>
      <c r="K4154">
        <v>0</v>
      </c>
      <c r="L4154" s="83">
        <v>43059</v>
      </c>
      <c r="M4154">
        <v>0</v>
      </c>
      <c r="N4154" t="s">
        <v>5759</v>
      </c>
      <c r="O4154" t="s">
        <v>5760</v>
      </c>
    </row>
    <row r="4155" spans="1:15" x14ac:dyDescent="0.2">
      <c r="A4155" t="s">
        <v>14204</v>
      </c>
      <c r="B4155" t="s">
        <v>5762</v>
      </c>
      <c r="C4155">
        <v>20.98</v>
      </c>
      <c r="D4155">
        <v>0</v>
      </c>
      <c r="E4155">
        <v>0</v>
      </c>
      <c r="F4155">
        <v>0</v>
      </c>
      <c r="G4155">
        <v>0</v>
      </c>
      <c r="H4155" s="45">
        <v>27224.33</v>
      </c>
      <c r="I4155" t="s">
        <v>13057</v>
      </c>
      <c r="J4155" t="s">
        <v>200</v>
      </c>
      <c r="K4155">
        <v>0</v>
      </c>
      <c r="L4155" s="83">
        <v>43059</v>
      </c>
      <c r="M4155">
        <v>0</v>
      </c>
      <c r="N4155">
        <v>401617105</v>
      </c>
      <c r="O4155">
        <v>2387109</v>
      </c>
    </row>
    <row r="4156" spans="1:15" x14ac:dyDescent="0.2">
      <c r="A4156" t="s">
        <v>14205</v>
      </c>
      <c r="B4156" t="s">
        <v>3799</v>
      </c>
      <c r="C4156">
        <v>17.37</v>
      </c>
      <c r="D4156">
        <v>0</v>
      </c>
      <c r="E4156">
        <v>0</v>
      </c>
      <c r="F4156">
        <v>0</v>
      </c>
      <c r="G4156">
        <v>0</v>
      </c>
      <c r="H4156" s="45">
        <v>-56087.94</v>
      </c>
      <c r="I4156" t="s">
        <v>13057</v>
      </c>
      <c r="J4156" t="s">
        <v>200</v>
      </c>
      <c r="K4156">
        <v>0</v>
      </c>
      <c r="L4156" s="83">
        <v>43059</v>
      </c>
      <c r="M4156">
        <v>0</v>
      </c>
      <c r="N4156" t="s">
        <v>3804</v>
      </c>
      <c r="O4156" t="s">
        <v>3805</v>
      </c>
    </row>
    <row r="4157" spans="1:15" x14ac:dyDescent="0.2">
      <c r="A4157" t="s">
        <v>14206</v>
      </c>
      <c r="B4157" t="s">
        <v>3694</v>
      </c>
      <c r="C4157">
        <v>26</v>
      </c>
      <c r="D4157">
        <v>0</v>
      </c>
      <c r="E4157">
        <v>0</v>
      </c>
      <c r="F4157">
        <v>0</v>
      </c>
      <c r="G4157">
        <v>0</v>
      </c>
      <c r="H4157" s="45">
        <v>-33597.03</v>
      </c>
      <c r="I4157" t="s">
        <v>13063</v>
      </c>
      <c r="J4157" t="s">
        <v>200</v>
      </c>
      <c r="K4157">
        <v>0</v>
      </c>
      <c r="L4157" s="83">
        <v>43059</v>
      </c>
      <c r="M4157">
        <v>0</v>
      </c>
      <c r="N4157">
        <v>428567101</v>
      </c>
      <c r="O4157">
        <v>2428376</v>
      </c>
    </row>
    <row r="4158" spans="1:15" x14ac:dyDescent="0.2">
      <c r="A4158" t="s">
        <v>14207</v>
      </c>
      <c r="B4158" t="s">
        <v>2831</v>
      </c>
      <c r="C4158">
        <v>25.14</v>
      </c>
      <c r="D4158">
        <v>0</v>
      </c>
      <c r="E4158">
        <v>0</v>
      </c>
      <c r="F4158">
        <v>0</v>
      </c>
      <c r="G4158">
        <v>0</v>
      </c>
      <c r="H4158" s="45">
        <v>-4755.8</v>
      </c>
      <c r="I4158" t="s">
        <v>13057</v>
      </c>
      <c r="J4158" t="s">
        <v>169</v>
      </c>
      <c r="K4158">
        <v>0</v>
      </c>
      <c r="L4158" s="83">
        <v>43059</v>
      </c>
      <c r="M4158">
        <v>0</v>
      </c>
      <c r="N4158">
        <v>703395103</v>
      </c>
      <c r="O4158">
        <v>2672689</v>
      </c>
    </row>
    <row r="4159" spans="1:15" x14ac:dyDescent="0.2">
      <c r="A4159" t="s">
        <v>14208</v>
      </c>
      <c r="B4159" t="s">
        <v>3801</v>
      </c>
      <c r="C4159">
        <v>38.270000000000003</v>
      </c>
      <c r="D4159">
        <v>0</v>
      </c>
      <c r="E4159">
        <v>0</v>
      </c>
      <c r="F4159">
        <v>0</v>
      </c>
      <c r="G4159">
        <v>0</v>
      </c>
      <c r="H4159" s="45">
        <v>79088.92</v>
      </c>
      <c r="I4159" t="s">
        <v>13057</v>
      </c>
      <c r="J4159" t="s">
        <v>200</v>
      </c>
      <c r="K4159">
        <v>0</v>
      </c>
      <c r="L4159" s="83">
        <v>43059</v>
      </c>
      <c r="M4159">
        <v>0</v>
      </c>
      <c r="N4159" t="s">
        <v>177</v>
      </c>
      <c r="O4159" t="s">
        <v>3814</v>
      </c>
    </row>
    <row r="4160" spans="1:15" x14ac:dyDescent="0.2">
      <c r="A4160" t="s">
        <v>14182</v>
      </c>
      <c r="B4160" t="s">
        <v>4655</v>
      </c>
      <c r="C4160">
        <v>87.33</v>
      </c>
      <c r="D4160">
        <v>0</v>
      </c>
      <c r="E4160">
        <v>0</v>
      </c>
      <c r="F4160">
        <v>0</v>
      </c>
      <c r="G4160">
        <v>0</v>
      </c>
      <c r="H4160" s="45">
        <v>4191.59</v>
      </c>
      <c r="I4160" t="s">
        <v>13063</v>
      </c>
      <c r="J4160" t="s">
        <v>235</v>
      </c>
      <c r="K4160">
        <v>0</v>
      </c>
      <c r="L4160" s="83">
        <v>43056</v>
      </c>
      <c r="M4160">
        <v>0</v>
      </c>
      <c r="N4160" t="s">
        <v>4811</v>
      </c>
      <c r="O4160" t="s">
        <v>4812</v>
      </c>
    </row>
    <row r="4161" spans="1:15" x14ac:dyDescent="0.2">
      <c r="A4161" t="s">
        <v>14183</v>
      </c>
      <c r="B4161" t="s">
        <v>8888</v>
      </c>
      <c r="C4161">
        <v>102.52</v>
      </c>
      <c r="D4161">
        <v>0</v>
      </c>
      <c r="E4161">
        <v>0</v>
      </c>
      <c r="F4161">
        <v>0</v>
      </c>
      <c r="G4161">
        <v>0</v>
      </c>
      <c r="H4161" s="45">
        <v>-3680.57</v>
      </c>
      <c r="I4161" t="s">
        <v>13063</v>
      </c>
      <c r="J4161" t="s">
        <v>235</v>
      </c>
      <c r="K4161">
        <v>0</v>
      </c>
      <c r="L4161" s="83">
        <v>43056</v>
      </c>
      <c r="M4161">
        <v>0</v>
      </c>
      <c r="N4161">
        <v>832696405</v>
      </c>
      <c r="O4161">
        <v>2951452</v>
      </c>
    </row>
    <row r="4162" spans="1:15" x14ac:dyDescent="0.2">
      <c r="A4162" t="s">
        <v>14184</v>
      </c>
      <c r="B4162" t="s">
        <v>7449</v>
      </c>
      <c r="C4162">
        <v>23.35</v>
      </c>
      <c r="D4162">
        <v>0</v>
      </c>
      <c r="E4162">
        <v>0</v>
      </c>
      <c r="F4162">
        <v>0</v>
      </c>
      <c r="G4162">
        <v>0</v>
      </c>
      <c r="H4162" s="45">
        <v>3302.23</v>
      </c>
      <c r="I4162" t="s">
        <v>13063</v>
      </c>
      <c r="J4162" t="s">
        <v>200</v>
      </c>
      <c r="K4162">
        <v>0</v>
      </c>
      <c r="L4162" s="83">
        <v>43056</v>
      </c>
      <c r="M4162">
        <v>0</v>
      </c>
      <c r="N4162">
        <v>824889109</v>
      </c>
      <c r="O4162">
        <v>2805474</v>
      </c>
    </row>
    <row r="4163" spans="1:15" x14ac:dyDescent="0.2">
      <c r="A4163" t="s">
        <v>14185</v>
      </c>
      <c r="B4163" t="s">
        <v>1806</v>
      </c>
      <c r="C4163">
        <v>40.799999999999997</v>
      </c>
      <c r="D4163">
        <v>0</v>
      </c>
      <c r="E4163">
        <v>0</v>
      </c>
      <c r="F4163">
        <v>0</v>
      </c>
      <c r="G4163">
        <v>0</v>
      </c>
      <c r="H4163" s="45">
        <v>-1830.38</v>
      </c>
      <c r="I4163" t="s">
        <v>13063</v>
      </c>
      <c r="J4163" t="s">
        <v>164</v>
      </c>
      <c r="K4163">
        <v>0</v>
      </c>
      <c r="L4163" s="83">
        <v>43056</v>
      </c>
      <c r="M4163">
        <v>0</v>
      </c>
      <c r="N4163" t="s">
        <v>177</v>
      </c>
      <c r="O4163" t="s">
        <v>1914</v>
      </c>
    </row>
    <row r="4164" spans="1:15" x14ac:dyDescent="0.2">
      <c r="A4164" t="s">
        <v>14186</v>
      </c>
      <c r="B4164" t="s">
        <v>3733</v>
      </c>
      <c r="C4164">
        <v>15.62</v>
      </c>
      <c r="D4164">
        <v>0</v>
      </c>
      <c r="E4164">
        <v>0</v>
      </c>
      <c r="F4164">
        <v>0</v>
      </c>
      <c r="G4164">
        <v>0</v>
      </c>
      <c r="H4164" s="45">
        <v>-14666.36</v>
      </c>
      <c r="I4164" t="s">
        <v>13063</v>
      </c>
      <c r="J4164" t="s">
        <v>200</v>
      </c>
      <c r="K4164">
        <v>0</v>
      </c>
      <c r="L4164" s="83">
        <v>43056</v>
      </c>
      <c r="M4164">
        <v>0</v>
      </c>
      <c r="N4164">
        <v>149205106</v>
      </c>
      <c r="O4164">
        <v>2180438</v>
      </c>
    </row>
    <row r="4165" spans="1:15" x14ac:dyDescent="0.2">
      <c r="A4165" t="s">
        <v>14187</v>
      </c>
      <c r="B4165" t="s">
        <v>4642</v>
      </c>
      <c r="C4165">
        <v>71.125</v>
      </c>
      <c r="D4165">
        <v>0</v>
      </c>
      <c r="E4165">
        <v>0</v>
      </c>
      <c r="F4165">
        <v>0</v>
      </c>
      <c r="G4165">
        <v>0</v>
      </c>
      <c r="H4165" s="45">
        <v>101894.16</v>
      </c>
      <c r="I4165" t="s">
        <v>13057</v>
      </c>
      <c r="J4165" t="s">
        <v>190</v>
      </c>
      <c r="K4165">
        <v>0</v>
      </c>
      <c r="L4165" s="83">
        <v>43056</v>
      </c>
      <c r="M4165">
        <v>0</v>
      </c>
      <c r="N4165">
        <v>229669106</v>
      </c>
      <c r="O4165">
        <v>2239266</v>
      </c>
    </row>
    <row r="4166" spans="1:15" x14ac:dyDescent="0.2">
      <c r="A4166" t="s">
        <v>14188</v>
      </c>
      <c r="B4166" t="s">
        <v>8920</v>
      </c>
      <c r="C4166">
        <v>15.47</v>
      </c>
      <c r="D4166">
        <v>0</v>
      </c>
      <c r="E4166">
        <v>0</v>
      </c>
      <c r="F4166">
        <v>0</v>
      </c>
      <c r="G4166">
        <v>0</v>
      </c>
      <c r="H4166" s="45">
        <v>21981.279999999999</v>
      </c>
      <c r="I4166" t="s">
        <v>13057</v>
      </c>
      <c r="J4166" t="s">
        <v>235</v>
      </c>
      <c r="K4166">
        <v>0</v>
      </c>
      <c r="L4166" s="83">
        <v>43056</v>
      </c>
      <c r="M4166">
        <v>0</v>
      </c>
      <c r="N4166" t="s">
        <v>8934</v>
      </c>
      <c r="O4166" t="s">
        <v>8935</v>
      </c>
    </row>
    <row r="4167" spans="1:15" x14ac:dyDescent="0.2">
      <c r="A4167" t="s">
        <v>14189</v>
      </c>
      <c r="B4167" t="s">
        <v>5797</v>
      </c>
      <c r="C4167">
        <v>111.5</v>
      </c>
      <c r="D4167">
        <v>0</v>
      </c>
      <c r="E4167">
        <v>0</v>
      </c>
      <c r="F4167">
        <v>0</v>
      </c>
      <c r="G4167">
        <v>0</v>
      </c>
      <c r="H4167" s="45">
        <v>-14392.95</v>
      </c>
      <c r="I4167" t="s">
        <v>13063</v>
      </c>
      <c r="J4167" t="s">
        <v>164</v>
      </c>
      <c r="K4167">
        <v>0</v>
      </c>
      <c r="L4167" s="83">
        <v>43056</v>
      </c>
      <c r="M4167">
        <v>0</v>
      </c>
      <c r="N4167">
        <v>848637104</v>
      </c>
      <c r="O4167" t="s">
        <v>5828</v>
      </c>
    </row>
    <row r="4168" spans="1:15" x14ac:dyDescent="0.2">
      <c r="A4168" t="s">
        <v>14190</v>
      </c>
      <c r="B4168" t="s">
        <v>3555</v>
      </c>
      <c r="C4168">
        <v>42.19</v>
      </c>
      <c r="D4168">
        <v>0</v>
      </c>
      <c r="E4168">
        <v>0</v>
      </c>
      <c r="F4168">
        <v>0</v>
      </c>
      <c r="G4168">
        <v>0</v>
      </c>
      <c r="H4168" s="45">
        <v>-24241.41</v>
      </c>
      <c r="I4168" t="s">
        <v>13057</v>
      </c>
      <c r="J4168" t="s">
        <v>200</v>
      </c>
      <c r="K4168">
        <v>0</v>
      </c>
      <c r="L4168" s="83">
        <v>43056</v>
      </c>
      <c r="M4168">
        <v>0</v>
      </c>
      <c r="N4168">
        <v>917047102</v>
      </c>
      <c r="O4168">
        <v>2933438</v>
      </c>
    </row>
    <row r="4169" spans="1:15" x14ac:dyDescent="0.2">
      <c r="A4169" t="s">
        <v>14191</v>
      </c>
      <c r="B4169" t="s">
        <v>1551</v>
      </c>
      <c r="C4169">
        <v>30.344999999999999</v>
      </c>
      <c r="D4169">
        <v>0</v>
      </c>
      <c r="E4169">
        <v>0</v>
      </c>
      <c r="F4169">
        <v>0</v>
      </c>
      <c r="G4169">
        <v>0</v>
      </c>
      <c r="H4169" s="45">
        <v>39590.35</v>
      </c>
      <c r="I4169" t="s">
        <v>13063</v>
      </c>
      <c r="J4169" t="s">
        <v>200</v>
      </c>
      <c r="K4169">
        <v>0</v>
      </c>
      <c r="L4169" s="83">
        <v>43056</v>
      </c>
      <c r="M4169">
        <v>0</v>
      </c>
      <c r="N4169" t="s">
        <v>1648</v>
      </c>
      <c r="O4169" t="s">
        <v>1649</v>
      </c>
    </row>
    <row r="4170" spans="1:15" x14ac:dyDescent="0.2">
      <c r="A4170" t="s">
        <v>14175</v>
      </c>
      <c r="B4170" t="s">
        <v>14176</v>
      </c>
      <c r="C4170">
        <v>1</v>
      </c>
      <c r="D4170">
        <v>0</v>
      </c>
      <c r="E4170">
        <v>0</v>
      </c>
      <c r="F4170">
        <v>0</v>
      </c>
      <c r="G4170">
        <v>0</v>
      </c>
      <c r="H4170" s="45">
        <v>-20113.5</v>
      </c>
      <c r="I4170" t="s">
        <v>14431</v>
      </c>
      <c r="J4170" t="s">
        <v>713</v>
      </c>
      <c r="K4170">
        <v>0</v>
      </c>
      <c r="L4170" s="83">
        <v>43055</v>
      </c>
      <c r="M4170">
        <v>0</v>
      </c>
    </row>
    <row r="4171" spans="1:15" x14ac:dyDescent="0.2">
      <c r="A4171" t="s">
        <v>14177</v>
      </c>
      <c r="B4171" t="s">
        <v>3695</v>
      </c>
      <c r="C4171">
        <v>25.7</v>
      </c>
      <c r="D4171">
        <v>0</v>
      </c>
      <c r="E4171">
        <v>0</v>
      </c>
      <c r="F4171">
        <v>0</v>
      </c>
      <c r="G4171">
        <v>0</v>
      </c>
      <c r="H4171" s="45">
        <v>-34333.760000000002</v>
      </c>
      <c r="I4171" t="s">
        <v>13057</v>
      </c>
      <c r="J4171" t="s">
        <v>200</v>
      </c>
      <c r="K4171">
        <v>0</v>
      </c>
      <c r="L4171" s="83">
        <v>43055</v>
      </c>
      <c r="M4171">
        <v>0</v>
      </c>
      <c r="N4171">
        <v>118440106</v>
      </c>
      <c r="O4171">
        <v>2149934</v>
      </c>
    </row>
    <row r="4172" spans="1:15" x14ac:dyDescent="0.2">
      <c r="A4172" t="s">
        <v>14178</v>
      </c>
      <c r="B4172" t="s">
        <v>3040</v>
      </c>
      <c r="C4172">
        <v>54.7</v>
      </c>
      <c r="D4172">
        <v>0</v>
      </c>
      <c r="E4172">
        <v>0</v>
      </c>
      <c r="F4172">
        <v>0</v>
      </c>
      <c r="G4172">
        <v>0</v>
      </c>
      <c r="H4172" s="45">
        <v>-154454.79999999999</v>
      </c>
      <c r="I4172" t="s">
        <v>13057</v>
      </c>
      <c r="J4172" t="s">
        <v>200</v>
      </c>
      <c r="K4172">
        <v>0</v>
      </c>
      <c r="L4172" s="83">
        <v>43055</v>
      </c>
      <c r="M4172">
        <v>0</v>
      </c>
      <c r="N4172">
        <v>344849104</v>
      </c>
      <c r="O4172">
        <v>2980906</v>
      </c>
    </row>
    <row r="4173" spans="1:15" x14ac:dyDescent="0.2">
      <c r="A4173" t="s">
        <v>14179</v>
      </c>
      <c r="B4173" t="s">
        <v>3714</v>
      </c>
      <c r="C4173">
        <v>127.5</v>
      </c>
      <c r="D4173">
        <v>0</v>
      </c>
      <c r="E4173">
        <v>0</v>
      </c>
      <c r="F4173">
        <v>0</v>
      </c>
      <c r="G4173">
        <v>0</v>
      </c>
      <c r="H4173" s="45">
        <v>22418.73</v>
      </c>
      <c r="I4173" t="s">
        <v>13063</v>
      </c>
      <c r="J4173" t="s">
        <v>200</v>
      </c>
      <c r="K4173">
        <v>0</v>
      </c>
      <c r="L4173" s="83">
        <v>43055</v>
      </c>
      <c r="M4173">
        <v>0</v>
      </c>
      <c r="N4173">
        <v>168905107</v>
      </c>
      <c r="O4173">
        <v>2106791</v>
      </c>
    </row>
    <row r="4174" spans="1:15" x14ac:dyDescent="0.2">
      <c r="A4174" t="s">
        <v>14180</v>
      </c>
      <c r="B4174" t="s">
        <v>1013</v>
      </c>
      <c r="C4174">
        <v>14.13</v>
      </c>
      <c r="D4174">
        <v>0</v>
      </c>
      <c r="E4174">
        <v>0</v>
      </c>
      <c r="F4174">
        <v>0</v>
      </c>
      <c r="G4174">
        <v>0</v>
      </c>
      <c r="H4174" s="45">
        <v>15833.19</v>
      </c>
      <c r="I4174" t="s">
        <v>13063</v>
      </c>
      <c r="J4174" t="s">
        <v>200</v>
      </c>
      <c r="K4174">
        <v>0</v>
      </c>
      <c r="L4174" s="83">
        <v>43055</v>
      </c>
      <c r="M4174">
        <v>0</v>
      </c>
      <c r="N4174" s="84">
        <v>7.9545999999999999E+108</v>
      </c>
      <c r="O4174" t="s">
        <v>1429</v>
      </c>
    </row>
    <row r="4175" spans="1:15" x14ac:dyDescent="0.2">
      <c r="A4175" t="s">
        <v>14150</v>
      </c>
      <c r="B4175" t="s">
        <v>14151</v>
      </c>
      <c r="C4175">
        <v>1</v>
      </c>
      <c r="D4175">
        <v>0</v>
      </c>
      <c r="E4175">
        <v>0</v>
      </c>
      <c r="F4175">
        <v>0</v>
      </c>
      <c r="G4175">
        <v>0</v>
      </c>
      <c r="H4175" s="45">
        <v>-21270.75</v>
      </c>
      <c r="I4175" t="s">
        <v>210</v>
      </c>
      <c r="J4175" t="s">
        <v>235</v>
      </c>
      <c r="K4175">
        <v>0</v>
      </c>
      <c r="L4175" s="83">
        <v>43054</v>
      </c>
      <c r="M4175">
        <v>0</v>
      </c>
    </row>
    <row r="4176" spans="1:15" x14ac:dyDescent="0.2">
      <c r="A4176" t="s">
        <v>14152</v>
      </c>
      <c r="B4176" t="s">
        <v>3550</v>
      </c>
      <c r="C4176">
        <v>22.44</v>
      </c>
      <c r="D4176">
        <v>0</v>
      </c>
      <c r="E4176">
        <v>0</v>
      </c>
      <c r="F4176">
        <v>0</v>
      </c>
      <c r="G4176">
        <v>0</v>
      </c>
      <c r="H4176" s="45">
        <v>19983.18</v>
      </c>
      <c r="I4176" t="s">
        <v>13063</v>
      </c>
      <c r="J4176" t="s">
        <v>164</v>
      </c>
      <c r="K4176">
        <v>0</v>
      </c>
      <c r="L4176" s="83">
        <v>43054</v>
      </c>
      <c r="M4176">
        <v>0</v>
      </c>
      <c r="N4176" t="s">
        <v>177</v>
      </c>
      <c r="O4176" t="s">
        <v>3580</v>
      </c>
    </row>
    <row r="4177" spans="1:15" x14ac:dyDescent="0.2">
      <c r="A4177" t="s">
        <v>14153</v>
      </c>
      <c r="B4177" t="s">
        <v>470</v>
      </c>
      <c r="C4177">
        <v>21.18</v>
      </c>
      <c r="D4177">
        <v>0</v>
      </c>
      <c r="E4177">
        <v>0</v>
      </c>
      <c r="F4177">
        <v>0</v>
      </c>
      <c r="G4177">
        <v>0</v>
      </c>
      <c r="H4177" s="45">
        <v>41511.699999999997</v>
      </c>
      <c r="I4177" t="s">
        <v>13063</v>
      </c>
      <c r="J4177" t="s">
        <v>164</v>
      </c>
      <c r="K4177">
        <v>0</v>
      </c>
      <c r="L4177" s="83">
        <v>43054</v>
      </c>
      <c r="M4177">
        <v>0</v>
      </c>
      <c r="N4177" t="s">
        <v>471</v>
      </c>
      <c r="O4177" t="s">
        <v>472</v>
      </c>
    </row>
    <row r="4178" spans="1:15" x14ac:dyDescent="0.2">
      <c r="A4178" t="s">
        <v>14154</v>
      </c>
      <c r="B4178" t="s">
        <v>3585</v>
      </c>
      <c r="C4178">
        <v>36.6</v>
      </c>
      <c r="D4178">
        <v>0</v>
      </c>
      <c r="E4178">
        <v>0</v>
      </c>
      <c r="F4178">
        <v>0</v>
      </c>
      <c r="G4178">
        <v>0</v>
      </c>
      <c r="H4178" s="45">
        <v>53513.4</v>
      </c>
      <c r="I4178" t="s">
        <v>13063</v>
      </c>
      <c r="J4178" t="s">
        <v>200</v>
      </c>
      <c r="K4178">
        <v>0</v>
      </c>
      <c r="L4178" s="83">
        <v>43054</v>
      </c>
      <c r="M4178">
        <v>0</v>
      </c>
      <c r="N4178">
        <v>253393102</v>
      </c>
      <c r="O4178">
        <v>2969637</v>
      </c>
    </row>
    <row r="4179" spans="1:15" x14ac:dyDescent="0.2">
      <c r="A4179" t="s">
        <v>14155</v>
      </c>
      <c r="B4179" t="s">
        <v>1814</v>
      </c>
      <c r="C4179">
        <v>110.49</v>
      </c>
      <c r="D4179">
        <v>0</v>
      </c>
      <c r="E4179">
        <v>0</v>
      </c>
      <c r="F4179">
        <v>0</v>
      </c>
      <c r="G4179">
        <v>0</v>
      </c>
      <c r="H4179" s="45">
        <v>-25184.7</v>
      </c>
      <c r="I4179" t="s">
        <v>13063</v>
      </c>
      <c r="J4179" t="s">
        <v>200</v>
      </c>
      <c r="K4179">
        <v>0</v>
      </c>
      <c r="L4179" s="83">
        <v>43054</v>
      </c>
      <c r="M4179">
        <v>0</v>
      </c>
      <c r="N4179" t="s">
        <v>1862</v>
      </c>
      <c r="O4179">
        <v>2822019</v>
      </c>
    </row>
    <row r="4180" spans="1:15" x14ac:dyDescent="0.2">
      <c r="A4180" t="s">
        <v>14156</v>
      </c>
      <c r="B4180" t="s">
        <v>14149</v>
      </c>
      <c r="C4180">
        <v>14.8</v>
      </c>
      <c r="D4180">
        <v>0</v>
      </c>
      <c r="E4180">
        <v>0</v>
      </c>
      <c r="F4180">
        <v>0</v>
      </c>
      <c r="G4180">
        <v>0</v>
      </c>
      <c r="H4180" s="45">
        <v>-65577.460000000006</v>
      </c>
      <c r="I4180" t="s">
        <v>13063</v>
      </c>
      <c r="J4180" t="s">
        <v>169</v>
      </c>
      <c r="K4180">
        <v>0</v>
      </c>
      <c r="L4180" s="83">
        <v>43054</v>
      </c>
      <c r="M4180">
        <v>0</v>
      </c>
      <c r="N4180" t="s">
        <v>14157</v>
      </c>
      <c r="O4180" t="s">
        <v>14158</v>
      </c>
    </row>
    <row r="4181" spans="1:15" x14ac:dyDescent="0.2">
      <c r="A4181" t="s">
        <v>14159</v>
      </c>
      <c r="B4181" t="s">
        <v>2309</v>
      </c>
      <c r="C4181">
        <v>47.43</v>
      </c>
      <c r="D4181">
        <v>0</v>
      </c>
      <c r="E4181">
        <v>0</v>
      </c>
      <c r="F4181">
        <v>0</v>
      </c>
      <c r="G4181">
        <v>0</v>
      </c>
      <c r="H4181" s="45">
        <v>6373.5</v>
      </c>
      <c r="I4181" t="s">
        <v>13057</v>
      </c>
      <c r="J4181" t="s">
        <v>164</v>
      </c>
      <c r="K4181">
        <v>0</v>
      </c>
      <c r="L4181" s="83">
        <v>43054</v>
      </c>
      <c r="M4181">
        <v>0</v>
      </c>
      <c r="N4181">
        <v>38222105</v>
      </c>
      <c r="O4181">
        <v>2046552</v>
      </c>
    </row>
    <row r="4182" spans="1:15" x14ac:dyDescent="0.2">
      <c r="A4182" t="s">
        <v>14160</v>
      </c>
      <c r="B4182" t="s">
        <v>3167</v>
      </c>
      <c r="C4182">
        <v>68.45</v>
      </c>
      <c r="D4182">
        <v>0</v>
      </c>
      <c r="E4182">
        <v>0</v>
      </c>
      <c r="F4182">
        <v>0</v>
      </c>
      <c r="G4182">
        <v>0</v>
      </c>
      <c r="H4182" s="45">
        <v>16212.23</v>
      </c>
      <c r="I4182" t="s">
        <v>13057</v>
      </c>
      <c r="J4182" t="s">
        <v>200</v>
      </c>
      <c r="K4182">
        <v>0</v>
      </c>
      <c r="L4182" s="83">
        <v>43054</v>
      </c>
      <c r="M4182">
        <v>0</v>
      </c>
      <c r="N4182">
        <v>86516101</v>
      </c>
      <c r="O4182">
        <v>2094670</v>
      </c>
    </row>
    <row r="4183" spans="1:15" x14ac:dyDescent="0.2">
      <c r="A4183" t="s">
        <v>14161</v>
      </c>
      <c r="B4183" t="s">
        <v>14148</v>
      </c>
      <c r="C4183">
        <v>35.17</v>
      </c>
      <c r="D4183">
        <v>0</v>
      </c>
      <c r="E4183">
        <v>0</v>
      </c>
      <c r="F4183">
        <v>0</v>
      </c>
      <c r="G4183">
        <v>0</v>
      </c>
      <c r="H4183" s="45">
        <v>21520.04</v>
      </c>
      <c r="I4183" t="s">
        <v>13063</v>
      </c>
      <c r="J4183" t="s">
        <v>169</v>
      </c>
      <c r="K4183">
        <v>0</v>
      </c>
      <c r="L4183" s="83">
        <v>43054</v>
      </c>
      <c r="M4183">
        <v>0</v>
      </c>
      <c r="N4183" t="s">
        <v>14162</v>
      </c>
      <c r="O4183" t="s">
        <v>14163</v>
      </c>
    </row>
    <row r="4184" spans="1:15" x14ac:dyDescent="0.2">
      <c r="A4184" t="s">
        <v>14164</v>
      </c>
      <c r="B4184" t="s">
        <v>2600</v>
      </c>
      <c r="C4184">
        <v>37.549999999999997</v>
      </c>
      <c r="D4184">
        <v>0</v>
      </c>
      <c r="E4184">
        <v>0</v>
      </c>
      <c r="F4184">
        <v>0</v>
      </c>
      <c r="G4184">
        <v>0</v>
      </c>
      <c r="H4184" s="45">
        <v>-6922.76</v>
      </c>
      <c r="I4184" t="s">
        <v>13057</v>
      </c>
      <c r="J4184" t="s">
        <v>190</v>
      </c>
      <c r="K4184">
        <v>0</v>
      </c>
      <c r="L4184" s="83">
        <v>43054</v>
      </c>
      <c r="M4184">
        <v>0</v>
      </c>
      <c r="N4184">
        <v>104674106</v>
      </c>
      <c r="O4184">
        <v>2117726</v>
      </c>
    </row>
    <row r="4185" spans="1:15" x14ac:dyDescent="0.2">
      <c r="A4185" t="s">
        <v>14165</v>
      </c>
      <c r="B4185" t="s">
        <v>2814</v>
      </c>
      <c r="C4185">
        <v>28.15</v>
      </c>
      <c r="D4185">
        <v>0</v>
      </c>
      <c r="E4185">
        <v>0</v>
      </c>
      <c r="F4185">
        <v>0</v>
      </c>
      <c r="G4185">
        <v>0</v>
      </c>
      <c r="H4185" s="45">
        <v>-50480.72</v>
      </c>
      <c r="I4185" t="s">
        <v>13057</v>
      </c>
      <c r="J4185" t="s">
        <v>200</v>
      </c>
      <c r="K4185">
        <v>0</v>
      </c>
      <c r="L4185" s="83">
        <v>43054</v>
      </c>
      <c r="M4185">
        <v>0</v>
      </c>
      <c r="N4185">
        <v>364760108</v>
      </c>
      <c r="O4185">
        <v>2360326</v>
      </c>
    </row>
    <row r="4186" spans="1:15" x14ac:dyDescent="0.2">
      <c r="A4186" t="s">
        <v>14166</v>
      </c>
      <c r="B4186" t="s">
        <v>1806</v>
      </c>
      <c r="C4186">
        <v>40.799999999999997</v>
      </c>
      <c r="D4186">
        <v>0</v>
      </c>
      <c r="E4186">
        <v>0</v>
      </c>
      <c r="F4186">
        <v>0</v>
      </c>
      <c r="G4186">
        <v>0</v>
      </c>
      <c r="H4186" s="45">
        <v>94661.58</v>
      </c>
      <c r="I4186" t="s">
        <v>13057</v>
      </c>
      <c r="J4186" t="s">
        <v>164</v>
      </c>
      <c r="K4186">
        <v>0</v>
      </c>
      <c r="L4186" s="83">
        <v>43054</v>
      </c>
      <c r="M4186">
        <v>0</v>
      </c>
      <c r="N4186" t="s">
        <v>177</v>
      </c>
      <c r="O4186" t="s">
        <v>1914</v>
      </c>
    </row>
    <row r="4187" spans="1:15" x14ac:dyDescent="0.2">
      <c r="A4187" t="s">
        <v>14167</v>
      </c>
      <c r="B4187" t="s">
        <v>239</v>
      </c>
      <c r="C4187">
        <v>51.8</v>
      </c>
      <c r="D4187">
        <v>0</v>
      </c>
      <c r="E4187">
        <v>0</v>
      </c>
      <c r="F4187">
        <v>0</v>
      </c>
      <c r="G4187">
        <v>0</v>
      </c>
      <c r="H4187" s="45">
        <v>-19963.62</v>
      </c>
      <c r="I4187" t="s">
        <v>13057</v>
      </c>
      <c r="J4187" t="s">
        <v>190</v>
      </c>
      <c r="K4187">
        <v>0</v>
      </c>
      <c r="L4187" s="83">
        <v>43054</v>
      </c>
      <c r="M4187">
        <v>0</v>
      </c>
      <c r="N4187">
        <v>577128101</v>
      </c>
      <c r="O4187">
        <v>2568090</v>
      </c>
    </row>
    <row r="4188" spans="1:15" x14ac:dyDescent="0.2">
      <c r="A4188" t="s">
        <v>14168</v>
      </c>
      <c r="B4188" t="s">
        <v>5097</v>
      </c>
      <c r="C4188">
        <v>95.99</v>
      </c>
      <c r="D4188">
        <v>0</v>
      </c>
      <c r="E4188">
        <v>0</v>
      </c>
      <c r="F4188">
        <v>0</v>
      </c>
      <c r="G4188">
        <v>0</v>
      </c>
      <c r="H4188" s="45">
        <v>-3732.73</v>
      </c>
      <c r="I4188" t="s">
        <v>13057</v>
      </c>
      <c r="J4188" t="s">
        <v>235</v>
      </c>
      <c r="K4188">
        <v>0</v>
      </c>
      <c r="L4188" s="83">
        <v>43054</v>
      </c>
      <c r="M4188">
        <v>0</v>
      </c>
      <c r="N4188">
        <v>737446104</v>
      </c>
      <c r="O4188" t="s">
        <v>5235</v>
      </c>
    </row>
    <row r="4189" spans="1:15" x14ac:dyDescent="0.2">
      <c r="A4189" t="s">
        <v>14169</v>
      </c>
      <c r="B4189" t="s">
        <v>5726</v>
      </c>
      <c r="C4189">
        <v>75.400000000000006</v>
      </c>
      <c r="D4189">
        <v>0</v>
      </c>
      <c r="E4189">
        <v>0</v>
      </c>
      <c r="F4189">
        <v>0</v>
      </c>
      <c r="G4189">
        <v>0</v>
      </c>
      <c r="H4189" s="45">
        <v>-51042.35</v>
      </c>
      <c r="I4189" t="s">
        <v>13057</v>
      </c>
      <c r="J4189" t="s">
        <v>200</v>
      </c>
      <c r="K4189">
        <v>0</v>
      </c>
      <c r="L4189" s="83">
        <v>43054</v>
      </c>
      <c r="M4189">
        <v>0</v>
      </c>
      <c r="N4189">
        <v>778296103</v>
      </c>
      <c r="O4189">
        <v>2746711</v>
      </c>
    </row>
    <row r="4190" spans="1:15" x14ac:dyDescent="0.2">
      <c r="A4190" t="s">
        <v>14170</v>
      </c>
      <c r="B4190" t="s">
        <v>7449</v>
      </c>
      <c r="C4190">
        <v>23.35</v>
      </c>
      <c r="D4190">
        <v>0</v>
      </c>
      <c r="E4190">
        <v>0</v>
      </c>
      <c r="F4190">
        <v>0</v>
      </c>
      <c r="G4190">
        <v>0</v>
      </c>
      <c r="H4190" s="45">
        <v>-157387.96</v>
      </c>
      <c r="I4190" t="s">
        <v>13057</v>
      </c>
      <c r="J4190" t="s">
        <v>200</v>
      </c>
      <c r="K4190">
        <v>0</v>
      </c>
      <c r="L4190" s="83">
        <v>43054</v>
      </c>
      <c r="M4190">
        <v>0</v>
      </c>
      <c r="N4190">
        <v>824889109</v>
      </c>
      <c r="O4190">
        <v>2805474</v>
      </c>
    </row>
    <row r="4191" spans="1:15" x14ac:dyDescent="0.2">
      <c r="A4191" t="s">
        <v>14171</v>
      </c>
      <c r="B4191" t="s">
        <v>8888</v>
      </c>
      <c r="C4191">
        <v>102.52</v>
      </c>
      <c r="D4191">
        <v>0</v>
      </c>
      <c r="E4191">
        <v>0</v>
      </c>
      <c r="F4191">
        <v>0</v>
      </c>
      <c r="G4191">
        <v>0</v>
      </c>
      <c r="H4191" s="45">
        <v>-16415.21</v>
      </c>
      <c r="I4191" t="s">
        <v>13057</v>
      </c>
      <c r="J4191" t="s">
        <v>235</v>
      </c>
      <c r="K4191">
        <v>0</v>
      </c>
      <c r="L4191" s="83">
        <v>43054</v>
      </c>
      <c r="M4191">
        <v>0</v>
      </c>
      <c r="N4191">
        <v>832696405</v>
      </c>
      <c r="O4191">
        <v>2951452</v>
      </c>
    </row>
    <row r="4192" spans="1:15" x14ac:dyDescent="0.2">
      <c r="A4192" t="s">
        <v>14172</v>
      </c>
      <c r="B4192" t="s">
        <v>4655</v>
      </c>
      <c r="C4192">
        <v>87.33</v>
      </c>
      <c r="D4192">
        <v>0</v>
      </c>
      <c r="E4192">
        <v>0</v>
      </c>
      <c r="F4192">
        <v>0</v>
      </c>
      <c r="G4192">
        <v>0</v>
      </c>
      <c r="H4192" s="45">
        <v>-51076.33</v>
      </c>
      <c r="I4192" t="s">
        <v>13057</v>
      </c>
      <c r="J4192" t="s">
        <v>235</v>
      </c>
      <c r="K4192">
        <v>0</v>
      </c>
      <c r="L4192" s="83">
        <v>43054</v>
      </c>
      <c r="M4192">
        <v>0</v>
      </c>
      <c r="N4192" t="s">
        <v>4811</v>
      </c>
      <c r="O4192" t="s">
        <v>4812</v>
      </c>
    </row>
    <row r="4193" spans="1:15" x14ac:dyDescent="0.2">
      <c r="A4193" t="s">
        <v>14173</v>
      </c>
      <c r="B4193" t="s">
        <v>5713</v>
      </c>
      <c r="C4193">
        <v>71.19</v>
      </c>
      <c r="D4193">
        <v>0</v>
      </c>
      <c r="E4193">
        <v>0</v>
      </c>
      <c r="F4193">
        <v>0</v>
      </c>
      <c r="G4193">
        <v>0</v>
      </c>
      <c r="H4193" s="45">
        <v>17002.95</v>
      </c>
      <c r="I4193" t="s">
        <v>13063</v>
      </c>
      <c r="J4193" t="s">
        <v>200</v>
      </c>
      <c r="K4193">
        <v>0</v>
      </c>
      <c r="L4193" s="83">
        <v>43054</v>
      </c>
      <c r="M4193">
        <v>0</v>
      </c>
      <c r="N4193">
        <v>872540109</v>
      </c>
      <c r="O4193">
        <v>2989301</v>
      </c>
    </row>
    <row r="4194" spans="1:15" x14ac:dyDescent="0.2">
      <c r="A4194" t="s">
        <v>14174</v>
      </c>
      <c r="B4194" t="s">
        <v>3727</v>
      </c>
      <c r="C4194">
        <v>51.96</v>
      </c>
      <c r="D4194">
        <v>0</v>
      </c>
      <c r="E4194">
        <v>0</v>
      </c>
      <c r="F4194">
        <v>0</v>
      </c>
      <c r="G4194">
        <v>0</v>
      </c>
      <c r="H4194" s="45">
        <v>63012.57</v>
      </c>
      <c r="I4194" t="s">
        <v>13057</v>
      </c>
      <c r="J4194" t="s">
        <v>200</v>
      </c>
      <c r="K4194">
        <v>0</v>
      </c>
      <c r="L4194" s="83">
        <v>43054</v>
      </c>
      <c r="M4194">
        <v>0</v>
      </c>
      <c r="N4194">
        <v>969904101</v>
      </c>
      <c r="O4194">
        <v>2967589</v>
      </c>
    </row>
    <row r="4195" spans="1:15" x14ac:dyDescent="0.2">
      <c r="A4195" t="s">
        <v>14143</v>
      </c>
      <c r="B4195" t="s">
        <v>9542</v>
      </c>
      <c r="C4195">
        <v>22.72</v>
      </c>
      <c r="D4195">
        <v>0</v>
      </c>
      <c r="E4195">
        <v>0</v>
      </c>
      <c r="F4195">
        <v>0</v>
      </c>
      <c r="G4195">
        <v>0</v>
      </c>
      <c r="H4195" s="45">
        <v>28470.35</v>
      </c>
      <c r="I4195" t="s">
        <v>13057</v>
      </c>
      <c r="J4195" t="s">
        <v>190</v>
      </c>
      <c r="K4195">
        <v>0</v>
      </c>
      <c r="L4195" s="83">
        <v>43053</v>
      </c>
      <c r="M4195">
        <v>0</v>
      </c>
      <c r="N4195" t="s">
        <v>9565</v>
      </c>
      <c r="O4195">
        <v>2608349</v>
      </c>
    </row>
    <row r="4196" spans="1:15" x14ac:dyDescent="0.2">
      <c r="A4196" t="s">
        <v>14144</v>
      </c>
      <c r="B4196" t="s">
        <v>14142</v>
      </c>
      <c r="C4196">
        <v>21.15</v>
      </c>
      <c r="D4196">
        <v>0</v>
      </c>
      <c r="E4196">
        <v>0</v>
      </c>
      <c r="F4196">
        <v>0</v>
      </c>
      <c r="G4196">
        <v>0</v>
      </c>
      <c r="H4196" s="45">
        <v>-2530.4699999999998</v>
      </c>
      <c r="I4196" t="s">
        <v>13063</v>
      </c>
      <c r="J4196" t="s">
        <v>169</v>
      </c>
      <c r="K4196">
        <v>0</v>
      </c>
      <c r="L4196" s="83">
        <v>43053</v>
      </c>
      <c r="M4196">
        <v>0</v>
      </c>
      <c r="N4196" t="s">
        <v>14145</v>
      </c>
      <c r="O4196" t="s">
        <v>14146</v>
      </c>
    </row>
    <row r="4197" spans="1:15" x14ac:dyDescent="0.2">
      <c r="A4197" t="s">
        <v>14147</v>
      </c>
      <c r="B4197" t="s">
        <v>3049</v>
      </c>
      <c r="C4197">
        <v>70.94</v>
      </c>
      <c r="D4197">
        <v>0</v>
      </c>
      <c r="E4197">
        <v>0</v>
      </c>
      <c r="F4197">
        <v>0</v>
      </c>
      <c r="G4197">
        <v>0</v>
      </c>
      <c r="H4197" s="45">
        <v>24611.51</v>
      </c>
      <c r="I4197" t="s">
        <v>13057</v>
      </c>
      <c r="J4197" t="s">
        <v>200</v>
      </c>
      <c r="K4197">
        <v>0</v>
      </c>
      <c r="L4197" s="83">
        <v>43053</v>
      </c>
      <c r="M4197">
        <v>0</v>
      </c>
      <c r="N4197" s="84">
        <v>8.7611999999999999E+110</v>
      </c>
      <c r="O4197">
        <v>2259101</v>
      </c>
    </row>
    <row r="4198" spans="1:15" x14ac:dyDescent="0.2">
      <c r="A4198" t="s">
        <v>14131</v>
      </c>
      <c r="B4198" t="s">
        <v>1800</v>
      </c>
      <c r="C4198">
        <v>54.32</v>
      </c>
      <c r="D4198">
        <v>0</v>
      </c>
      <c r="E4198">
        <v>0</v>
      </c>
      <c r="F4198">
        <v>0</v>
      </c>
      <c r="G4198">
        <v>0</v>
      </c>
      <c r="H4198" s="45">
        <v>-36037.760000000002</v>
      </c>
      <c r="I4198" t="s">
        <v>210</v>
      </c>
      <c r="J4198" t="s">
        <v>200</v>
      </c>
      <c r="K4198">
        <v>0</v>
      </c>
      <c r="L4198" s="83">
        <v>43052</v>
      </c>
      <c r="M4198">
        <v>0</v>
      </c>
      <c r="N4198">
        <v>124857202</v>
      </c>
      <c r="O4198" t="s">
        <v>1882</v>
      </c>
    </row>
    <row r="4199" spans="1:15" x14ac:dyDescent="0.2">
      <c r="A4199" t="s">
        <v>14132</v>
      </c>
      <c r="B4199" t="s">
        <v>1814</v>
      </c>
      <c r="C4199">
        <v>110.49</v>
      </c>
      <c r="D4199">
        <v>0</v>
      </c>
      <c r="E4199">
        <v>0</v>
      </c>
      <c r="F4199">
        <v>0</v>
      </c>
      <c r="G4199">
        <v>0</v>
      </c>
      <c r="H4199" s="45">
        <v>-64799.15</v>
      </c>
      <c r="I4199" t="s">
        <v>13057</v>
      </c>
      <c r="J4199" t="s">
        <v>200</v>
      </c>
      <c r="K4199">
        <v>0</v>
      </c>
      <c r="L4199" s="83">
        <v>43052</v>
      </c>
      <c r="M4199">
        <v>0</v>
      </c>
      <c r="N4199" t="s">
        <v>1862</v>
      </c>
      <c r="O4199">
        <v>2822019</v>
      </c>
    </row>
    <row r="4200" spans="1:15" x14ac:dyDescent="0.2">
      <c r="A4200" t="s">
        <v>14133</v>
      </c>
      <c r="B4200" t="s">
        <v>14130</v>
      </c>
      <c r="C4200">
        <v>15.91</v>
      </c>
      <c r="D4200">
        <v>0</v>
      </c>
      <c r="E4200">
        <v>0</v>
      </c>
      <c r="F4200">
        <v>0</v>
      </c>
      <c r="G4200">
        <v>0</v>
      </c>
      <c r="H4200" s="45">
        <v>30188.799999999999</v>
      </c>
      <c r="I4200" t="s">
        <v>13057</v>
      </c>
      <c r="J4200" t="s">
        <v>200</v>
      </c>
      <c r="K4200">
        <v>0</v>
      </c>
      <c r="L4200" s="83">
        <v>43052</v>
      </c>
      <c r="M4200">
        <v>0</v>
      </c>
      <c r="N4200" t="s">
        <v>14134</v>
      </c>
      <c r="O4200" t="s">
        <v>14135</v>
      </c>
    </row>
    <row r="4201" spans="1:15" x14ac:dyDescent="0.2">
      <c r="A4201" t="s">
        <v>14136</v>
      </c>
      <c r="B4201" t="s">
        <v>3585</v>
      </c>
      <c r="C4201">
        <v>36.6</v>
      </c>
      <c r="D4201">
        <v>0</v>
      </c>
      <c r="E4201">
        <v>0</v>
      </c>
      <c r="F4201">
        <v>0</v>
      </c>
      <c r="G4201">
        <v>0</v>
      </c>
      <c r="H4201" s="45">
        <v>-14815.3</v>
      </c>
      <c r="I4201" t="s">
        <v>13057</v>
      </c>
      <c r="J4201" t="s">
        <v>200</v>
      </c>
      <c r="K4201">
        <v>0</v>
      </c>
      <c r="L4201" s="83">
        <v>43052</v>
      </c>
      <c r="M4201">
        <v>0</v>
      </c>
      <c r="N4201">
        <v>253393102</v>
      </c>
      <c r="O4201">
        <v>2969637</v>
      </c>
    </row>
    <row r="4202" spans="1:15" x14ac:dyDescent="0.2">
      <c r="A4202" t="s">
        <v>14137</v>
      </c>
      <c r="B4202" t="s">
        <v>1549</v>
      </c>
      <c r="C4202">
        <v>62.55</v>
      </c>
      <c r="D4202">
        <v>0</v>
      </c>
      <c r="E4202">
        <v>0</v>
      </c>
      <c r="F4202">
        <v>0</v>
      </c>
      <c r="G4202">
        <v>0</v>
      </c>
      <c r="H4202" s="45">
        <v>-13263</v>
      </c>
      <c r="I4202" t="s">
        <v>13057</v>
      </c>
      <c r="J4202" t="s">
        <v>190</v>
      </c>
      <c r="K4202">
        <v>0</v>
      </c>
      <c r="L4202" s="83">
        <v>43052</v>
      </c>
      <c r="M4202">
        <v>0</v>
      </c>
      <c r="N4202">
        <v>296315104</v>
      </c>
      <c r="O4202">
        <v>2321583</v>
      </c>
    </row>
    <row r="4203" spans="1:15" x14ac:dyDescent="0.2">
      <c r="A4203" t="s">
        <v>14138</v>
      </c>
      <c r="B4203" t="s">
        <v>8908</v>
      </c>
      <c r="C4203">
        <v>23.65</v>
      </c>
      <c r="D4203">
        <v>0</v>
      </c>
      <c r="E4203">
        <v>0</v>
      </c>
      <c r="F4203">
        <v>0</v>
      </c>
      <c r="G4203">
        <v>0</v>
      </c>
      <c r="H4203" s="45">
        <v>-58195.15</v>
      </c>
      <c r="I4203" t="s">
        <v>13057</v>
      </c>
      <c r="J4203" t="s">
        <v>200</v>
      </c>
      <c r="K4203">
        <v>0</v>
      </c>
      <c r="L4203" s="83">
        <v>43052</v>
      </c>
      <c r="M4203">
        <v>0</v>
      </c>
      <c r="N4203" t="s">
        <v>177</v>
      </c>
      <c r="O4203" t="s">
        <v>8915</v>
      </c>
    </row>
    <row r="4204" spans="1:15" x14ac:dyDescent="0.2">
      <c r="A4204" t="s">
        <v>14139</v>
      </c>
      <c r="B4204" t="s">
        <v>9490</v>
      </c>
      <c r="C4204">
        <v>25.87</v>
      </c>
      <c r="D4204">
        <v>0</v>
      </c>
      <c r="E4204">
        <v>0</v>
      </c>
      <c r="F4204">
        <v>0</v>
      </c>
      <c r="G4204">
        <v>0</v>
      </c>
      <c r="H4204" s="45">
        <v>97175.61</v>
      </c>
      <c r="I4204" t="s">
        <v>13057</v>
      </c>
      <c r="J4204" t="s">
        <v>164</v>
      </c>
      <c r="K4204">
        <v>0</v>
      </c>
      <c r="L4204" s="83">
        <v>43052</v>
      </c>
      <c r="M4204">
        <v>0</v>
      </c>
      <c r="N4204">
        <v>501242101</v>
      </c>
      <c r="O4204">
        <v>2498001</v>
      </c>
    </row>
    <row r="4205" spans="1:15" x14ac:dyDescent="0.2">
      <c r="A4205" t="s">
        <v>14140</v>
      </c>
      <c r="B4205" t="s">
        <v>470</v>
      </c>
      <c r="C4205">
        <v>21.18</v>
      </c>
      <c r="D4205">
        <v>0</v>
      </c>
      <c r="E4205">
        <v>0</v>
      </c>
      <c r="F4205">
        <v>0</v>
      </c>
      <c r="G4205">
        <v>0</v>
      </c>
      <c r="H4205" s="45">
        <v>-64358.45</v>
      </c>
      <c r="I4205" t="s">
        <v>13057</v>
      </c>
      <c r="J4205" t="s">
        <v>164</v>
      </c>
      <c r="K4205">
        <v>0</v>
      </c>
      <c r="L4205" s="83">
        <v>43052</v>
      </c>
      <c r="M4205">
        <v>0</v>
      </c>
      <c r="N4205" t="s">
        <v>471</v>
      </c>
      <c r="O4205" t="s">
        <v>472</v>
      </c>
    </row>
    <row r="4206" spans="1:15" x14ac:dyDescent="0.2">
      <c r="A4206" t="s">
        <v>14141</v>
      </c>
      <c r="B4206" t="s">
        <v>3550</v>
      </c>
      <c r="C4206">
        <v>22.44</v>
      </c>
      <c r="D4206">
        <v>0</v>
      </c>
      <c r="E4206">
        <v>0</v>
      </c>
      <c r="F4206">
        <v>0</v>
      </c>
      <c r="G4206">
        <v>0</v>
      </c>
      <c r="H4206" s="45">
        <v>11781.71</v>
      </c>
      <c r="I4206" t="s">
        <v>13057</v>
      </c>
      <c r="J4206" t="s">
        <v>164</v>
      </c>
      <c r="K4206">
        <v>0</v>
      </c>
      <c r="L4206" s="83">
        <v>43052</v>
      </c>
      <c r="M4206">
        <v>0</v>
      </c>
      <c r="N4206" t="s">
        <v>177</v>
      </c>
      <c r="O4206" t="s">
        <v>3580</v>
      </c>
    </row>
    <row r="4207" spans="1:15" x14ac:dyDescent="0.2">
      <c r="A4207" t="s">
        <v>14102</v>
      </c>
      <c r="B4207" t="s">
        <v>1677</v>
      </c>
      <c r="C4207">
        <v>128.03</v>
      </c>
      <c r="D4207">
        <v>0</v>
      </c>
      <c r="E4207">
        <v>0</v>
      </c>
      <c r="F4207">
        <v>0</v>
      </c>
      <c r="G4207">
        <v>0</v>
      </c>
      <c r="H4207" s="45">
        <v>9266.91</v>
      </c>
      <c r="I4207" t="s">
        <v>13063</v>
      </c>
      <c r="J4207" t="s">
        <v>190</v>
      </c>
      <c r="K4207">
        <v>0</v>
      </c>
      <c r="L4207" s="83">
        <v>43049</v>
      </c>
      <c r="M4207">
        <v>0</v>
      </c>
      <c r="N4207">
        <v>294429105</v>
      </c>
      <c r="O4207">
        <v>2319146</v>
      </c>
    </row>
    <row r="4208" spans="1:15" x14ac:dyDescent="0.2">
      <c r="A4208" t="s">
        <v>14103</v>
      </c>
      <c r="B4208" t="s">
        <v>1022</v>
      </c>
      <c r="C4208">
        <v>70.37</v>
      </c>
      <c r="D4208">
        <v>0</v>
      </c>
      <c r="E4208">
        <v>0</v>
      </c>
      <c r="F4208">
        <v>0</v>
      </c>
      <c r="G4208">
        <v>0</v>
      </c>
      <c r="H4208" s="45">
        <v>-8654.65</v>
      </c>
      <c r="I4208" t="s">
        <v>13063</v>
      </c>
      <c r="J4208" t="s">
        <v>164</v>
      </c>
      <c r="K4208">
        <v>0</v>
      </c>
      <c r="L4208" s="83">
        <v>43049</v>
      </c>
      <c r="M4208">
        <v>0</v>
      </c>
      <c r="N4208" t="s">
        <v>1226</v>
      </c>
      <c r="O4208" t="s">
        <v>1422</v>
      </c>
    </row>
    <row r="4209" spans="1:15" x14ac:dyDescent="0.2">
      <c r="A4209" t="s">
        <v>14104</v>
      </c>
      <c r="B4209" t="s">
        <v>2830</v>
      </c>
      <c r="C4209">
        <v>49.01</v>
      </c>
      <c r="D4209">
        <v>0</v>
      </c>
      <c r="E4209">
        <v>0</v>
      </c>
      <c r="F4209">
        <v>0</v>
      </c>
      <c r="G4209">
        <v>0</v>
      </c>
      <c r="H4209" s="45">
        <v>-28570.39</v>
      </c>
      <c r="I4209" t="s">
        <v>13063</v>
      </c>
      <c r="J4209" t="s">
        <v>169</v>
      </c>
      <c r="K4209">
        <v>0</v>
      </c>
      <c r="L4209" s="83">
        <v>43049</v>
      </c>
      <c r="M4209">
        <v>0</v>
      </c>
      <c r="N4209">
        <v>759916109</v>
      </c>
      <c r="O4209">
        <v>2731654</v>
      </c>
    </row>
    <row r="4210" spans="1:15" x14ac:dyDescent="0.2">
      <c r="A4210" t="s">
        <v>14105</v>
      </c>
      <c r="B4210" t="s">
        <v>13950</v>
      </c>
      <c r="C4210">
        <v>26.32</v>
      </c>
      <c r="D4210">
        <v>0</v>
      </c>
      <c r="E4210">
        <v>0</v>
      </c>
      <c r="F4210">
        <v>0</v>
      </c>
      <c r="G4210">
        <v>0</v>
      </c>
      <c r="H4210" s="45">
        <v>-8503.92</v>
      </c>
      <c r="I4210" t="s">
        <v>13063</v>
      </c>
      <c r="J4210" t="s">
        <v>200</v>
      </c>
      <c r="K4210">
        <v>0</v>
      </c>
      <c r="L4210" s="83">
        <v>43049</v>
      </c>
      <c r="M4210">
        <v>0</v>
      </c>
      <c r="N4210" t="s">
        <v>14008</v>
      </c>
      <c r="O4210" t="s">
        <v>14009</v>
      </c>
    </row>
    <row r="4211" spans="1:15" x14ac:dyDescent="0.2">
      <c r="A4211" t="s">
        <v>14106</v>
      </c>
      <c r="B4211" t="s">
        <v>1671</v>
      </c>
      <c r="C4211">
        <v>240.35</v>
      </c>
      <c r="D4211">
        <v>0</v>
      </c>
      <c r="E4211">
        <v>0</v>
      </c>
      <c r="F4211">
        <v>0</v>
      </c>
      <c r="G4211">
        <v>0</v>
      </c>
      <c r="H4211" s="45">
        <v>7022.57</v>
      </c>
      <c r="I4211" t="s">
        <v>13063</v>
      </c>
      <c r="J4211" t="s">
        <v>169</v>
      </c>
      <c r="K4211">
        <v>0</v>
      </c>
      <c r="L4211" s="83">
        <v>43049</v>
      </c>
      <c r="M4211">
        <v>0</v>
      </c>
      <c r="N4211" t="s">
        <v>1764</v>
      </c>
      <c r="O4211">
        <v>2501578</v>
      </c>
    </row>
    <row r="4212" spans="1:15" x14ac:dyDescent="0.2">
      <c r="A4212" t="s">
        <v>14107</v>
      </c>
      <c r="B4212" t="s">
        <v>2308</v>
      </c>
      <c r="C4212">
        <v>52.28</v>
      </c>
      <c r="D4212">
        <v>0</v>
      </c>
      <c r="E4212">
        <v>0</v>
      </c>
      <c r="F4212">
        <v>0</v>
      </c>
      <c r="G4212">
        <v>0</v>
      </c>
      <c r="H4212" s="45">
        <v>-2221.46</v>
      </c>
      <c r="I4212" t="s">
        <v>13063</v>
      </c>
      <c r="J4212" t="s">
        <v>200</v>
      </c>
      <c r="K4212">
        <v>0</v>
      </c>
      <c r="L4212" s="83">
        <v>43049</v>
      </c>
      <c r="M4212">
        <v>0</v>
      </c>
      <c r="N4212">
        <v>655664100</v>
      </c>
      <c r="O4212">
        <v>2641827</v>
      </c>
    </row>
    <row r="4213" spans="1:15" x14ac:dyDescent="0.2">
      <c r="A4213" t="s">
        <v>14108</v>
      </c>
      <c r="B4213" t="s">
        <v>2459</v>
      </c>
      <c r="C4213">
        <v>19.5</v>
      </c>
      <c r="D4213">
        <v>0</v>
      </c>
      <c r="E4213">
        <v>0</v>
      </c>
      <c r="F4213">
        <v>0</v>
      </c>
      <c r="G4213">
        <v>0</v>
      </c>
      <c r="H4213" s="45">
        <v>-62373.51</v>
      </c>
      <c r="I4213" t="s">
        <v>13063</v>
      </c>
      <c r="J4213" t="s">
        <v>169</v>
      </c>
      <c r="K4213">
        <v>0</v>
      </c>
      <c r="L4213" s="83">
        <v>43049</v>
      </c>
      <c r="M4213">
        <v>0</v>
      </c>
      <c r="N4213" t="s">
        <v>2542</v>
      </c>
      <c r="O4213">
        <v>2373722</v>
      </c>
    </row>
    <row r="4214" spans="1:15" x14ac:dyDescent="0.2">
      <c r="A4214" t="s">
        <v>14109</v>
      </c>
      <c r="B4214" t="s">
        <v>8491</v>
      </c>
      <c r="C4214">
        <v>20.49</v>
      </c>
      <c r="D4214">
        <v>0</v>
      </c>
      <c r="E4214">
        <v>0</v>
      </c>
      <c r="F4214">
        <v>0</v>
      </c>
      <c r="G4214">
        <v>0</v>
      </c>
      <c r="H4214" s="45">
        <v>-52989.25</v>
      </c>
      <c r="I4214" t="s">
        <v>13063</v>
      </c>
      <c r="J4214" t="s">
        <v>190</v>
      </c>
      <c r="K4214">
        <v>0</v>
      </c>
      <c r="L4214" s="83">
        <v>43049</v>
      </c>
      <c r="M4214">
        <v>0</v>
      </c>
      <c r="N4214" t="s">
        <v>8572</v>
      </c>
      <c r="O4214" t="s">
        <v>8573</v>
      </c>
    </row>
    <row r="4215" spans="1:15" x14ac:dyDescent="0.2">
      <c r="A4215" t="s">
        <v>14110</v>
      </c>
      <c r="B4215" t="s">
        <v>2476</v>
      </c>
      <c r="C4215">
        <v>31.42</v>
      </c>
      <c r="D4215">
        <v>0</v>
      </c>
      <c r="E4215">
        <v>0</v>
      </c>
      <c r="F4215">
        <v>0</v>
      </c>
      <c r="G4215">
        <v>0</v>
      </c>
      <c r="H4215" s="45">
        <v>-1988.41</v>
      </c>
      <c r="I4215" t="s">
        <v>13063</v>
      </c>
      <c r="J4215" t="s">
        <v>169</v>
      </c>
      <c r="K4215">
        <v>0</v>
      </c>
      <c r="L4215" s="83">
        <v>43049</v>
      </c>
      <c r="M4215">
        <v>0</v>
      </c>
      <c r="N4215">
        <v>896749108</v>
      </c>
      <c r="O4215" t="s">
        <v>2534</v>
      </c>
    </row>
    <row r="4216" spans="1:15" x14ac:dyDescent="0.2">
      <c r="A4216" t="s">
        <v>14111</v>
      </c>
      <c r="B4216" t="s">
        <v>1088</v>
      </c>
      <c r="C4216">
        <v>43.12</v>
      </c>
      <c r="D4216">
        <v>0</v>
      </c>
      <c r="E4216">
        <v>0</v>
      </c>
      <c r="F4216">
        <v>0</v>
      </c>
      <c r="G4216">
        <v>0</v>
      </c>
      <c r="H4216" s="45">
        <v>1948.97</v>
      </c>
      <c r="I4216" t="s">
        <v>13063</v>
      </c>
      <c r="J4216" t="s">
        <v>235</v>
      </c>
      <c r="K4216">
        <v>0</v>
      </c>
      <c r="L4216" s="83">
        <v>43049</v>
      </c>
      <c r="M4216">
        <v>0</v>
      </c>
      <c r="N4216" t="s">
        <v>1403</v>
      </c>
      <c r="O4216" t="s">
        <v>1404</v>
      </c>
    </row>
    <row r="4217" spans="1:15" x14ac:dyDescent="0.2">
      <c r="A4217" t="s">
        <v>14112</v>
      </c>
      <c r="B4217" t="s">
        <v>2303</v>
      </c>
      <c r="C4217">
        <v>36.585000000000001</v>
      </c>
      <c r="D4217">
        <v>0</v>
      </c>
      <c r="E4217">
        <v>0</v>
      </c>
      <c r="F4217">
        <v>0</v>
      </c>
      <c r="G4217">
        <v>0</v>
      </c>
      <c r="H4217" s="45">
        <v>-2073.63</v>
      </c>
      <c r="I4217" t="s">
        <v>13063</v>
      </c>
      <c r="J4217" t="s">
        <v>200</v>
      </c>
      <c r="K4217">
        <v>0</v>
      </c>
      <c r="L4217" s="83">
        <v>43049</v>
      </c>
      <c r="M4217">
        <v>0</v>
      </c>
      <c r="N4217" t="s">
        <v>2345</v>
      </c>
      <c r="O4217">
        <v>2303581</v>
      </c>
    </row>
    <row r="4218" spans="1:15" x14ac:dyDescent="0.2">
      <c r="A4218" t="s">
        <v>14113</v>
      </c>
      <c r="B4218" t="s">
        <v>9453</v>
      </c>
      <c r="C4218">
        <v>29.5</v>
      </c>
      <c r="D4218">
        <v>0</v>
      </c>
      <c r="E4218">
        <v>0</v>
      </c>
      <c r="F4218">
        <v>0</v>
      </c>
      <c r="G4218">
        <v>0</v>
      </c>
      <c r="H4218">
        <v>-296.85000000000002</v>
      </c>
      <c r="I4218" t="s">
        <v>13063</v>
      </c>
      <c r="J4218" t="s">
        <v>164</v>
      </c>
      <c r="K4218">
        <v>0</v>
      </c>
      <c r="L4218" s="83">
        <v>43049</v>
      </c>
      <c r="M4218">
        <v>0</v>
      </c>
      <c r="N4218">
        <v>114340102</v>
      </c>
      <c r="O4218">
        <v>2145460</v>
      </c>
    </row>
    <row r="4219" spans="1:15" x14ac:dyDescent="0.2">
      <c r="A4219" t="s">
        <v>14114</v>
      </c>
      <c r="B4219" t="s">
        <v>14098</v>
      </c>
      <c r="C4219">
        <v>27.59</v>
      </c>
      <c r="D4219">
        <v>0</v>
      </c>
      <c r="E4219">
        <v>0</v>
      </c>
      <c r="F4219">
        <v>0</v>
      </c>
      <c r="G4219">
        <v>0</v>
      </c>
      <c r="H4219" s="45">
        <v>10127</v>
      </c>
      <c r="I4219" t="s">
        <v>13063</v>
      </c>
      <c r="J4219" t="s">
        <v>182</v>
      </c>
      <c r="K4219">
        <v>0</v>
      </c>
      <c r="L4219" s="83">
        <v>43049</v>
      </c>
      <c r="M4219">
        <v>0</v>
      </c>
      <c r="N4219" t="s">
        <v>14115</v>
      </c>
      <c r="O4219" t="s">
        <v>14116</v>
      </c>
    </row>
    <row r="4220" spans="1:15" x14ac:dyDescent="0.2">
      <c r="A4220" t="s">
        <v>14117</v>
      </c>
      <c r="B4220" t="s">
        <v>2709</v>
      </c>
      <c r="C4220">
        <v>74.8</v>
      </c>
      <c r="D4220">
        <v>0</v>
      </c>
      <c r="E4220">
        <v>0</v>
      </c>
      <c r="F4220">
        <v>0</v>
      </c>
      <c r="G4220">
        <v>0</v>
      </c>
      <c r="H4220" s="45">
        <v>-24332.93</v>
      </c>
      <c r="I4220" t="s">
        <v>13063</v>
      </c>
      <c r="J4220" t="s">
        <v>200</v>
      </c>
      <c r="K4220">
        <v>0</v>
      </c>
      <c r="L4220" s="83">
        <v>43049</v>
      </c>
      <c r="M4220">
        <v>0</v>
      </c>
      <c r="N4220">
        <v>254067101</v>
      </c>
      <c r="O4220">
        <v>2269768</v>
      </c>
    </row>
    <row r="4221" spans="1:15" x14ac:dyDescent="0.2">
      <c r="A4221" t="s">
        <v>14118</v>
      </c>
      <c r="B4221" t="s">
        <v>847</v>
      </c>
      <c r="C4221">
        <v>270.35000000000002</v>
      </c>
      <c r="D4221">
        <v>0</v>
      </c>
      <c r="E4221">
        <v>0</v>
      </c>
      <c r="F4221">
        <v>0</v>
      </c>
      <c r="G4221">
        <v>0</v>
      </c>
      <c r="H4221" s="45">
        <v>-7900.81</v>
      </c>
      <c r="I4221" t="s">
        <v>13063</v>
      </c>
      <c r="J4221" t="s">
        <v>169</v>
      </c>
      <c r="K4221">
        <v>0</v>
      </c>
      <c r="L4221" s="83">
        <v>43049</v>
      </c>
      <c r="M4221">
        <v>0</v>
      </c>
      <c r="N4221" t="s">
        <v>945</v>
      </c>
      <c r="O4221">
        <v>2451918</v>
      </c>
    </row>
    <row r="4222" spans="1:15" x14ac:dyDescent="0.2">
      <c r="A4222" t="s">
        <v>14119</v>
      </c>
      <c r="B4222" t="s">
        <v>2602</v>
      </c>
      <c r="C4222">
        <v>63.5</v>
      </c>
      <c r="D4222">
        <v>0</v>
      </c>
      <c r="E4222">
        <v>0</v>
      </c>
      <c r="F4222">
        <v>0</v>
      </c>
      <c r="G4222">
        <v>0</v>
      </c>
      <c r="H4222" s="45">
        <v>12380.57</v>
      </c>
      <c r="I4222" t="s">
        <v>13063</v>
      </c>
      <c r="J4222" t="s">
        <v>182</v>
      </c>
      <c r="K4222">
        <v>0</v>
      </c>
      <c r="L4222" s="83">
        <v>43049</v>
      </c>
      <c r="M4222">
        <v>0</v>
      </c>
      <c r="N4222" t="s">
        <v>2649</v>
      </c>
      <c r="O4222">
        <v>2654364</v>
      </c>
    </row>
    <row r="4223" spans="1:15" x14ac:dyDescent="0.2">
      <c r="A4223" t="s">
        <v>14120</v>
      </c>
      <c r="B4223" t="s">
        <v>14100</v>
      </c>
      <c r="C4223">
        <v>129.74</v>
      </c>
      <c r="D4223">
        <v>0</v>
      </c>
      <c r="E4223">
        <v>0</v>
      </c>
      <c r="F4223">
        <v>0</v>
      </c>
      <c r="G4223">
        <v>0</v>
      </c>
      <c r="H4223" s="45">
        <v>-34048.43</v>
      </c>
      <c r="I4223" t="s">
        <v>13063</v>
      </c>
      <c r="J4223" t="s">
        <v>169</v>
      </c>
      <c r="K4223">
        <v>0</v>
      </c>
      <c r="L4223" s="83">
        <v>43049</v>
      </c>
      <c r="M4223">
        <v>0</v>
      </c>
      <c r="N4223">
        <v>558868105</v>
      </c>
      <c r="O4223" t="s">
        <v>14121</v>
      </c>
    </row>
    <row r="4224" spans="1:15" x14ac:dyDescent="0.2">
      <c r="A4224" t="s">
        <v>14122</v>
      </c>
      <c r="B4224" t="s">
        <v>2866</v>
      </c>
      <c r="C4224">
        <v>50.615000000000002</v>
      </c>
      <c r="D4224">
        <v>0</v>
      </c>
      <c r="E4224">
        <v>0</v>
      </c>
      <c r="F4224">
        <v>0</v>
      </c>
      <c r="G4224">
        <v>0</v>
      </c>
      <c r="H4224" s="45">
        <v>-2008.74</v>
      </c>
      <c r="I4224" t="s">
        <v>13063</v>
      </c>
      <c r="J4224" t="s">
        <v>200</v>
      </c>
      <c r="K4224">
        <v>0</v>
      </c>
      <c r="L4224" s="83">
        <v>43049</v>
      </c>
      <c r="M4224">
        <v>0</v>
      </c>
      <c r="N4224" t="s">
        <v>177</v>
      </c>
      <c r="O4224" t="s">
        <v>2971</v>
      </c>
    </row>
    <row r="4225" spans="1:15" x14ac:dyDescent="0.2">
      <c r="A4225" t="s">
        <v>14123</v>
      </c>
      <c r="B4225" t="s">
        <v>3415</v>
      </c>
      <c r="C4225">
        <v>42.45</v>
      </c>
      <c r="D4225">
        <v>0</v>
      </c>
      <c r="E4225">
        <v>0</v>
      </c>
      <c r="F4225">
        <v>0</v>
      </c>
      <c r="G4225">
        <v>0</v>
      </c>
      <c r="H4225" s="45">
        <v>-27880.13</v>
      </c>
      <c r="I4225" t="s">
        <v>13063</v>
      </c>
      <c r="J4225" t="s">
        <v>169</v>
      </c>
      <c r="K4225">
        <v>0</v>
      </c>
      <c r="L4225" s="83">
        <v>43049</v>
      </c>
      <c r="M4225">
        <v>0</v>
      </c>
      <c r="N4225" t="s">
        <v>3466</v>
      </c>
      <c r="O4225" t="s">
        <v>3467</v>
      </c>
    </row>
    <row r="4226" spans="1:15" x14ac:dyDescent="0.2">
      <c r="A4226" t="s">
        <v>14124</v>
      </c>
      <c r="B4226" t="s">
        <v>1819</v>
      </c>
      <c r="C4226">
        <v>357.5</v>
      </c>
      <c r="D4226">
        <v>0</v>
      </c>
      <c r="E4226">
        <v>0</v>
      </c>
      <c r="F4226">
        <v>0</v>
      </c>
      <c r="G4226">
        <v>0</v>
      </c>
      <c r="H4226">
        <v>-284.63</v>
      </c>
      <c r="I4226" t="s">
        <v>13063</v>
      </c>
      <c r="J4226" t="s">
        <v>190</v>
      </c>
      <c r="K4226">
        <v>0</v>
      </c>
      <c r="L4226" s="83">
        <v>43049</v>
      </c>
      <c r="M4226">
        <v>0</v>
      </c>
      <c r="N4226">
        <v>893641100</v>
      </c>
      <c r="O4226" t="s">
        <v>1957</v>
      </c>
    </row>
    <row r="4227" spans="1:15" x14ac:dyDescent="0.2">
      <c r="A4227" t="s">
        <v>14125</v>
      </c>
      <c r="B4227" t="s">
        <v>4943</v>
      </c>
      <c r="C4227">
        <v>13.7</v>
      </c>
      <c r="D4227">
        <v>0</v>
      </c>
      <c r="E4227">
        <v>0</v>
      </c>
      <c r="F4227">
        <v>0</v>
      </c>
      <c r="G4227">
        <v>0</v>
      </c>
      <c r="H4227" s="45">
        <v>-40652.11</v>
      </c>
      <c r="I4227" t="s">
        <v>13063</v>
      </c>
      <c r="J4227" t="s">
        <v>190</v>
      </c>
      <c r="K4227">
        <v>0</v>
      </c>
      <c r="L4227" s="83">
        <v>43049</v>
      </c>
      <c r="M4227">
        <v>0</v>
      </c>
      <c r="N4227" t="s">
        <v>177</v>
      </c>
      <c r="O4227" t="s">
        <v>5076</v>
      </c>
    </row>
    <row r="4228" spans="1:15" x14ac:dyDescent="0.2">
      <c r="A4228" t="s">
        <v>14126</v>
      </c>
      <c r="B4228" t="s">
        <v>4941</v>
      </c>
      <c r="C4228">
        <v>19.850000000000001</v>
      </c>
      <c r="D4228">
        <v>0</v>
      </c>
      <c r="E4228">
        <v>0</v>
      </c>
      <c r="F4228">
        <v>0</v>
      </c>
      <c r="G4228">
        <v>0</v>
      </c>
      <c r="H4228" s="45">
        <v>-9253.23</v>
      </c>
      <c r="I4228" t="s">
        <v>13063</v>
      </c>
      <c r="J4228" t="s">
        <v>190</v>
      </c>
      <c r="K4228">
        <v>0</v>
      </c>
      <c r="L4228" s="83">
        <v>43049</v>
      </c>
      <c r="M4228">
        <v>0</v>
      </c>
      <c r="N4228">
        <v>901109108</v>
      </c>
      <c r="O4228">
        <v>2681760</v>
      </c>
    </row>
    <row r="4229" spans="1:15" x14ac:dyDescent="0.2">
      <c r="A4229" t="s">
        <v>14127</v>
      </c>
      <c r="B4229" t="s">
        <v>14099</v>
      </c>
      <c r="C4229">
        <v>21.02</v>
      </c>
      <c r="D4229">
        <v>0</v>
      </c>
      <c r="E4229">
        <v>0</v>
      </c>
      <c r="F4229">
        <v>0</v>
      </c>
      <c r="G4229">
        <v>0</v>
      </c>
      <c r="H4229" s="45">
        <v>7548.92</v>
      </c>
      <c r="I4229" t="s">
        <v>13063</v>
      </c>
      <c r="J4229" t="s">
        <v>8017</v>
      </c>
      <c r="K4229">
        <v>0</v>
      </c>
      <c r="L4229" s="83">
        <v>43049</v>
      </c>
      <c r="M4229">
        <v>0</v>
      </c>
      <c r="N4229">
        <v>879080109</v>
      </c>
      <c r="O4229">
        <v>2880448</v>
      </c>
    </row>
    <row r="4230" spans="1:15" x14ac:dyDescent="0.2">
      <c r="A4230" t="s">
        <v>14128</v>
      </c>
      <c r="B4230" t="s">
        <v>14129</v>
      </c>
      <c r="C4230">
        <v>10</v>
      </c>
      <c r="D4230">
        <v>0</v>
      </c>
      <c r="E4230">
        <v>0</v>
      </c>
      <c r="F4230">
        <v>0</v>
      </c>
      <c r="G4230">
        <v>0</v>
      </c>
      <c r="H4230" s="45">
        <v>92034.42</v>
      </c>
      <c r="I4230" t="s">
        <v>210</v>
      </c>
      <c r="J4230" t="s">
        <v>200</v>
      </c>
      <c r="K4230">
        <v>0</v>
      </c>
      <c r="L4230" s="83">
        <v>43049</v>
      </c>
      <c r="M4230">
        <v>0</v>
      </c>
    </row>
    <row r="4231" spans="1:15" x14ac:dyDescent="0.2">
      <c r="A4231" t="s">
        <v>14051</v>
      </c>
      <c r="B4231" t="s">
        <v>1677</v>
      </c>
      <c r="C4231">
        <v>128.03</v>
      </c>
      <c r="D4231">
        <v>0</v>
      </c>
      <c r="E4231">
        <v>0</v>
      </c>
      <c r="F4231">
        <v>0</v>
      </c>
      <c r="G4231">
        <v>0</v>
      </c>
      <c r="H4231" s="45">
        <v>-3890.73</v>
      </c>
      <c r="I4231" t="s">
        <v>13057</v>
      </c>
      <c r="J4231" t="s">
        <v>190</v>
      </c>
      <c r="K4231">
        <v>0</v>
      </c>
      <c r="L4231" s="83">
        <v>43048</v>
      </c>
      <c r="M4231">
        <v>0</v>
      </c>
      <c r="N4231">
        <v>294429105</v>
      </c>
      <c r="O4231">
        <v>2319146</v>
      </c>
    </row>
    <row r="4232" spans="1:15" x14ac:dyDescent="0.2">
      <c r="A4232" t="s">
        <v>14052</v>
      </c>
      <c r="B4232" t="s">
        <v>263</v>
      </c>
      <c r="C4232">
        <v>20.5</v>
      </c>
      <c r="D4232">
        <v>0</v>
      </c>
      <c r="E4232">
        <v>0</v>
      </c>
      <c r="F4232">
        <v>0</v>
      </c>
      <c r="G4232">
        <v>0</v>
      </c>
      <c r="H4232" s="45">
        <v>-22765.62</v>
      </c>
      <c r="I4232" t="s">
        <v>13063</v>
      </c>
      <c r="J4232" t="s">
        <v>190</v>
      </c>
      <c r="K4232">
        <v>0</v>
      </c>
      <c r="L4232" s="83">
        <v>43048</v>
      </c>
      <c r="M4232">
        <v>0</v>
      </c>
      <c r="N4232">
        <v>896818101</v>
      </c>
      <c r="O4232">
        <v>2893071</v>
      </c>
    </row>
    <row r="4233" spans="1:15" x14ac:dyDescent="0.2">
      <c r="A4233" t="s">
        <v>14053</v>
      </c>
      <c r="B4233" t="s">
        <v>2699</v>
      </c>
      <c r="C4233">
        <v>19.52</v>
      </c>
      <c r="D4233">
        <v>0</v>
      </c>
      <c r="E4233">
        <v>0</v>
      </c>
      <c r="F4233">
        <v>0</v>
      </c>
      <c r="G4233">
        <v>0</v>
      </c>
      <c r="H4233" s="45">
        <v>9580.19</v>
      </c>
      <c r="I4233" t="s">
        <v>13063</v>
      </c>
      <c r="J4233" t="s">
        <v>235</v>
      </c>
      <c r="K4233">
        <v>0</v>
      </c>
      <c r="L4233" s="83">
        <v>43048</v>
      </c>
      <c r="M4233">
        <v>0</v>
      </c>
      <c r="N4233">
        <v>847215100</v>
      </c>
      <c r="O4233" t="s">
        <v>2792</v>
      </c>
    </row>
    <row r="4234" spans="1:15" x14ac:dyDescent="0.2">
      <c r="A4234" t="s">
        <v>14054</v>
      </c>
      <c r="B4234" t="s">
        <v>3191</v>
      </c>
      <c r="C4234">
        <v>36.200000000000003</v>
      </c>
      <c r="D4234">
        <v>0</v>
      </c>
      <c r="E4234">
        <v>0</v>
      </c>
      <c r="F4234">
        <v>0</v>
      </c>
      <c r="G4234">
        <v>0</v>
      </c>
      <c r="H4234" s="45">
        <v>-27774.34</v>
      </c>
      <c r="I4234" t="s">
        <v>13063</v>
      </c>
      <c r="J4234" t="s">
        <v>186</v>
      </c>
      <c r="K4234">
        <v>0</v>
      </c>
      <c r="L4234" s="83">
        <v>43048</v>
      </c>
      <c r="M4234">
        <v>0</v>
      </c>
      <c r="N4234" t="s">
        <v>3327</v>
      </c>
      <c r="O4234" t="s">
        <v>3328</v>
      </c>
    </row>
    <row r="4235" spans="1:15" x14ac:dyDescent="0.2">
      <c r="A4235" t="s">
        <v>14055</v>
      </c>
      <c r="B4235" t="s">
        <v>9814</v>
      </c>
      <c r="C4235">
        <v>38.83</v>
      </c>
      <c r="D4235">
        <v>0</v>
      </c>
      <c r="E4235">
        <v>0</v>
      </c>
      <c r="F4235">
        <v>0</v>
      </c>
      <c r="G4235">
        <v>0</v>
      </c>
      <c r="H4235" s="45">
        <v>12152.92</v>
      </c>
      <c r="I4235" t="s">
        <v>13063</v>
      </c>
      <c r="J4235" t="s">
        <v>164</v>
      </c>
      <c r="K4235">
        <v>0</v>
      </c>
      <c r="L4235" s="83">
        <v>43048</v>
      </c>
      <c r="M4235">
        <v>0</v>
      </c>
      <c r="N4235" t="s">
        <v>177</v>
      </c>
      <c r="O4235" t="s">
        <v>9838</v>
      </c>
    </row>
    <row r="4236" spans="1:15" x14ac:dyDescent="0.2">
      <c r="A4236" t="s">
        <v>14056</v>
      </c>
      <c r="B4236" t="s">
        <v>3176</v>
      </c>
      <c r="C4236">
        <v>58.924999999999997</v>
      </c>
      <c r="D4236">
        <v>0</v>
      </c>
      <c r="E4236">
        <v>0</v>
      </c>
      <c r="F4236">
        <v>0</v>
      </c>
      <c r="G4236">
        <v>0</v>
      </c>
      <c r="H4236" s="45">
        <v>17415.830000000002</v>
      </c>
      <c r="I4236" t="s">
        <v>13063</v>
      </c>
      <c r="J4236" t="s">
        <v>164</v>
      </c>
      <c r="K4236">
        <v>0</v>
      </c>
      <c r="L4236" s="83">
        <v>43048</v>
      </c>
      <c r="M4236">
        <v>0</v>
      </c>
      <c r="N4236" t="s">
        <v>3288</v>
      </c>
      <c r="O4236" t="s">
        <v>3289</v>
      </c>
    </row>
    <row r="4237" spans="1:15" x14ac:dyDescent="0.2">
      <c r="A4237" t="s">
        <v>14057</v>
      </c>
      <c r="B4237" t="s">
        <v>1659</v>
      </c>
      <c r="C4237">
        <v>20.975000000000001</v>
      </c>
      <c r="D4237">
        <v>0</v>
      </c>
      <c r="E4237">
        <v>0</v>
      </c>
      <c r="F4237">
        <v>0</v>
      </c>
      <c r="G4237">
        <v>0</v>
      </c>
      <c r="H4237" s="45">
        <v>-43061.49</v>
      </c>
      <c r="I4237" t="s">
        <v>13063</v>
      </c>
      <c r="J4237" t="s">
        <v>448</v>
      </c>
      <c r="K4237">
        <v>0</v>
      </c>
      <c r="L4237" s="83">
        <v>43048</v>
      </c>
      <c r="M4237">
        <v>0</v>
      </c>
      <c r="N4237">
        <v>156700106</v>
      </c>
      <c r="O4237">
        <v>2185046</v>
      </c>
    </row>
    <row r="4238" spans="1:15" x14ac:dyDescent="0.2">
      <c r="A4238" t="s">
        <v>14058</v>
      </c>
      <c r="B4238" t="s">
        <v>14041</v>
      </c>
      <c r="C4238">
        <v>15.07</v>
      </c>
      <c r="D4238">
        <v>0</v>
      </c>
      <c r="E4238">
        <v>0</v>
      </c>
      <c r="F4238">
        <v>0</v>
      </c>
      <c r="G4238">
        <v>0</v>
      </c>
      <c r="H4238" s="45">
        <v>4460.05</v>
      </c>
      <c r="I4238" t="s">
        <v>13063</v>
      </c>
      <c r="J4238" t="s">
        <v>169</v>
      </c>
      <c r="K4238">
        <v>0</v>
      </c>
      <c r="L4238" s="83">
        <v>43048</v>
      </c>
      <c r="M4238">
        <v>0</v>
      </c>
      <c r="N4238" t="s">
        <v>14059</v>
      </c>
      <c r="O4238" t="s">
        <v>14060</v>
      </c>
    </row>
    <row r="4239" spans="1:15" x14ac:dyDescent="0.2">
      <c r="A4239" t="s">
        <v>14061</v>
      </c>
      <c r="B4239" t="s">
        <v>11352</v>
      </c>
      <c r="C4239">
        <v>16.89</v>
      </c>
      <c r="D4239">
        <v>0</v>
      </c>
      <c r="E4239">
        <v>0</v>
      </c>
      <c r="F4239">
        <v>0</v>
      </c>
      <c r="G4239">
        <v>0</v>
      </c>
      <c r="H4239" s="45">
        <v>-7131.41</v>
      </c>
      <c r="I4239" t="s">
        <v>13063</v>
      </c>
      <c r="J4239" t="s">
        <v>190</v>
      </c>
      <c r="K4239">
        <v>0</v>
      </c>
      <c r="L4239" s="83">
        <v>43048</v>
      </c>
      <c r="M4239">
        <v>0</v>
      </c>
      <c r="N4239" t="s">
        <v>11407</v>
      </c>
      <c r="O4239" t="s">
        <v>11408</v>
      </c>
    </row>
    <row r="4240" spans="1:15" x14ac:dyDescent="0.2">
      <c r="A4240" t="s">
        <v>14062</v>
      </c>
      <c r="B4240" t="s">
        <v>14048</v>
      </c>
      <c r="C4240">
        <v>670</v>
      </c>
      <c r="D4240">
        <v>0</v>
      </c>
      <c r="E4240">
        <v>0</v>
      </c>
      <c r="F4240">
        <v>0</v>
      </c>
      <c r="G4240">
        <v>0</v>
      </c>
      <c r="H4240" s="45">
        <v>-7606.39</v>
      </c>
      <c r="I4240" t="s">
        <v>13063</v>
      </c>
      <c r="J4240" t="s">
        <v>200</v>
      </c>
      <c r="K4240">
        <v>0</v>
      </c>
      <c r="L4240" s="83">
        <v>43048</v>
      </c>
      <c r="M4240">
        <v>0</v>
      </c>
      <c r="N4240" t="s">
        <v>14063</v>
      </c>
      <c r="O4240" t="s">
        <v>14064</v>
      </c>
    </row>
    <row r="4241" spans="1:15" x14ac:dyDescent="0.2">
      <c r="A4241" t="s">
        <v>14065</v>
      </c>
      <c r="B4241" t="s">
        <v>14047</v>
      </c>
      <c r="C4241">
        <v>27.5</v>
      </c>
      <c r="D4241">
        <v>0</v>
      </c>
      <c r="E4241">
        <v>0</v>
      </c>
      <c r="F4241">
        <v>0</v>
      </c>
      <c r="G4241">
        <v>0</v>
      </c>
      <c r="H4241" s="45">
        <v>-11643.96</v>
      </c>
      <c r="I4241" t="s">
        <v>13063</v>
      </c>
      <c r="J4241" t="s">
        <v>235</v>
      </c>
      <c r="K4241">
        <v>0</v>
      </c>
      <c r="L4241" s="83">
        <v>43048</v>
      </c>
      <c r="M4241">
        <v>0</v>
      </c>
      <c r="N4241">
        <v>163086101</v>
      </c>
      <c r="O4241" t="s">
        <v>14066</v>
      </c>
    </row>
    <row r="4242" spans="1:15" x14ac:dyDescent="0.2">
      <c r="A4242" t="s">
        <v>14067</v>
      </c>
      <c r="B4242" t="s">
        <v>14044</v>
      </c>
      <c r="C4242">
        <v>47.07</v>
      </c>
      <c r="D4242">
        <v>0</v>
      </c>
      <c r="E4242">
        <v>0</v>
      </c>
      <c r="F4242">
        <v>0</v>
      </c>
      <c r="G4242">
        <v>0</v>
      </c>
      <c r="H4242" s="45">
        <v>-12510.35</v>
      </c>
      <c r="I4242" t="s">
        <v>13063</v>
      </c>
      <c r="J4242" t="s">
        <v>169</v>
      </c>
      <c r="K4242">
        <v>0</v>
      </c>
      <c r="L4242" s="83">
        <v>43048</v>
      </c>
      <c r="M4242">
        <v>0</v>
      </c>
      <c r="N4242" t="s">
        <v>177</v>
      </c>
      <c r="O4242" t="s">
        <v>14068</v>
      </c>
    </row>
    <row r="4243" spans="1:15" x14ac:dyDescent="0.2">
      <c r="A4243" t="s">
        <v>14069</v>
      </c>
      <c r="B4243" t="s">
        <v>14050</v>
      </c>
      <c r="C4243">
        <v>19.510000000000002</v>
      </c>
      <c r="D4243">
        <v>0</v>
      </c>
      <c r="E4243">
        <v>0</v>
      </c>
      <c r="F4243">
        <v>0</v>
      </c>
      <c r="G4243">
        <v>0</v>
      </c>
      <c r="H4243">
        <v>-111.99</v>
      </c>
      <c r="I4243" t="s">
        <v>13063</v>
      </c>
      <c r="J4243" t="s">
        <v>235</v>
      </c>
      <c r="K4243">
        <v>0</v>
      </c>
      <c r="L4243" s="83">
        <v>43048</v>
      </c>
      <c r="M4243">
        <v>0</v>
      </c>
      <c r="N4243" t="s">
        <v>14070</v>
      </c>
      <c r="O4243" t="s">
        <v>14071</v>
      </c>
    </row>
    <row r="4244" spans="1:15" x14ac:dyDescent="0.2">
      <c r="A4244" t="s">
        <v>14072</v>
      </c>
      <c r="B4244" t="s">
        <v>14046</v>
      </c>
      <c r="C4244">
        <v>211.55</v>
      </c>
      <c r="D4244">
        <v>0</v>
      </c>
      <c r="E4244">
        <v>0</v>
      </c>
      <c r="F4244">
        <v>0</v>
      </c>
      <c r="G4244">
        <v>0</v>
      </c>
      <c r="H4244" s="45">
        <v>5083.34</v>
      </c>
      <c r="I4244" t="s">
        <v>13063</v>
      </c>
      <c r="J4244" t="s">
        <v>186</v>
      </c>
      <c r="K4244">
        <v>0</v>
      </c>
      <c r="L4244" s="83">
        <v>43048</v>
      </c>
      <c r="M4244">
        <v>0</v>
      </c>
      <c r="N4244" t="s">
        <v>177</v>
      </c>
      <c r="O4244" t="s">
        <v>14073</v>
      </c>
    </row>
    <row r="4245" spans="1:15" x14ac:dyDescent="0.2">
      <c r="A4245" t="s">
        <v>14074</v>
      </c>
      <c r="B4245" t="s">
        <v>3416</v>
      </c>
      <c r="C4245">
        <v>46.2</v>
      </c>
      <c r="D4245">
        <v>0</v>
      </c>
      <c r="E4245">
        <v>0</v>
      </c>
      <c r="F4245">
        <v>0</v>
      </c>
      <c r="G4245">
        <v>0</v>
      </c>
      <c r="H4245" s="45">
        <v>17099.55</v>
      </c>
      <c r="I4245" t="s">
        <v>13063</v>
      </c>
      <c r="J4245" t="s">
        <v>169</v>
      </c>
      <c r="K4245">
        <v>0</v>
      </c>
      <c r="L4245" s="83">
        <v>43048</v>
      </c>
      <c r="M4245">
        <v>0</v>
      </c>
      <c r="N4245" t="s">
        <v>3433</v>
      </c>
      <c r="O4245" t="s">
        <v>3434</v>
      </c>
    </row>
    <row r="4246" spans="1:15" x14ac:dyDescent="0.2">
      <c r="A4246" t="s">
        <v>14075</v>
      </c>
      <c r="B4246" t="s">
        <v>11482</v>
      </c>
      <c r="C4246">
        <v>50.94</v>
      </c>
      <c r="D4246">
        <v>0</v>
      </c>
      <c r="E4246">
        <v>0</v>
      </c>
      <c r="F4246">
        <v>0</v>
      </c>
      <c r="G4246">
        <v>0</v>
      </c>
      <c r="H4246" s="45">
        <v>-21642.91</v>
      </c>
      <c r="I4246" t="s">
        <v>13063</v>
      </c>
      <c r="J4246" t="s">
        <v>190</v>
      </c>
      <c r="K4246">
        <v>0</v>
      </c>
      <c r="L4246" s="83">
        <v>43048</v>
      </c>
      <c r="M4246">
        <v>0</v>
      </c>
      <c r="N4246" t="s">
        <v>11501</v>
      </c>
      <c r="O4246" t="s">
        <v>11502</v>
      </c>
    </row>
    <row r="4247" spans="1:15" x14ac:dyDescent="0.2">
      <c r="A4247" t="s">
        <v>14076</v>
      </c>
      <c r="B4247" t="s">
        <v>12419</v>
      </c>
      <c r="C4247">
        <v>25.1</v>
      </c>
      <c r="D4247">
        <v>0</v>
      </c>
      <c r="E4247">
        <v>0</v>
      </c>
      <c r="F4247">
        <v>0</v>
      </c>
      <c r="G4247">
        <v>0</v>
      </c>
      <c r="H4247" s="45">
        <v>-28731.759999999998</v>
      </c>
      <c r="I4247" t="s">
        <v>13063</v>
      </c>
      <c r="J4247" t="s">
        <v>190</v>
      </c>
      <c r="K4247">
        <v>0</v>
      </c>
      <c r="L4247" s="83">
        <v>43048</v>
      </c>
      <c r="M4247">
        <v>0</v>
      </c>
      <c r="N4247">
        <v>415864107</v>
      </c>
      <c r="O4247">
        <v>2412700</v>
      </c>
    </row>
    <row r="4248" spans="1:15" x14ac:dyDescent="0.2">
      <c r="A4248" t="s">
        <v>14077</v>
      </c>
      <c r="B4248" t="s">
        <v>3373</v>
      </c>
      <c r="C4248">
        <v>39.1</v>
      </c>
      <c r="D4248">
        <v>0</v>
      </c>
      <c r="E4248">
        <v>0</v>
      </c>
      <c r="F4248">
        <v>0</v>
      </c>
      <c r="G4248">
        <v>0</v>
      </c>
      <c r="H4248" s="45">
        <v>5374.92</v>
      </c>
      <c r="I4248" t="s">
        <v>13063</v>
      </c>
      <c r="J4248" t="s">
        <v>186</v>
      </c>
      <c r="K4248">
        <v>0</v>
      </c>
      <c r="L4248" s="83">
        <v>43048</v>
      </c>
      <c r="M4248">
        <v>0</v>
      </c>
      <c r="N4248">
        <v>459044103</v>
      </c>
      <c r="O4248">
        <v>2243911</v>
      </c>
    </row>
    <row r="4249" spans="1:15" x14ac:dyDescent="0.2">
      <c r="A4249" t="s">
        <v>14078</v>
      </c>
      <c r="B4249" t="s">
        <v>5399</v>
      </c>
      <c r="C4249">
        <v>47.85</v>
      </c>
      <c r="D4249">
        <v>0</v>
      </c>
      <c r="E4249">
        <v>0</v>
      </c>
      <c r="F4249">
        <v>0</v>
      </c>
      <c r="G4249">
        <v>0</v>
      </c>
      <c r="H4249">
        <v>291.81</v>
      </c>
      <c r="I4249" t="s">
        <v>13063</v>
      </c>
      <c r="J4249" t="s">
        <v>164</v>
      </c>
      <c r="K4249">
        <v>0</v>
      </c>
      <c r="L4249" s="83">
        <v>43048</v>
      </c>
      <c r="M4249">
        <v>0</v>
      </c>
      <c r="N4249" t="s">
        <v>5488</v>
      </c>
      <c r="O4249" t="s">
        <v>5489</v>
      </c>
    </row>
    <row r="4250" spans="1:15" x14ac:dyDescent="0.2">
      <c r="A4250" t="s">
        <v>14079</v>
      </c>
      <c r="B4250" t="s">
        <v>14049</v>
      </c>
      <c r="C4250">
        <v>39.549999999999997</v>
      </c>
      <c r="D4250">
        <v>0</v>
      </c>
      <c r="E4250">
        <v>0</v>
      </c>
      <c r="F4250">
        <v>0</v>
      </c>
      <c r="G4250">
        <v>0</v>
      </c>
      <c r="H4250" s="45">
        <v>51119.03</v>
      </c>
      <c r="I4250" t="s">
        <v>13063</v>
      </c>
      <c r="J4250" t="s">
        <v>200</v>
      </c>
      <c r="K4250">
        <v>0</v>
      </c>
      <c r="L4250" s="83">
        <v>43048</v>
      </c>
      <c r="M4250">
        <v>0</v>
      </c>
      <c r="N4250">
        <v>690370101</v>
      </c>
      <c r="O4250">
        <v>2855930</v>
      </c>
    </row>
    <row r="4251" spans="1:15" x14ac:dyDescent="0.2">
      <c r="A4251" t="s">
        <v>14080</v>
      </c>
      <c r="B4251" t="s">
        <v>2811</v>
      </c>
      <c r="C4251">
        <v>45.2</v>
      </c>
      <c r="D4251">
        <v>0</v>
      </c>
      <c r="E4251">
        <v>0</v>
      </c>
      <c r="F4251">
        <v>0</v>
      </c>
      <c r="G4251">
        <v>0</v>
      </c>
      <c r="H4251" s="45">
        <v>-16256.36</v>
      </c>
      <c r="I4251" t="s">
        <v>13063</v>
      </c>
      <c r="J4251" t="s">
        <v>169</v>
      </c>
      <c r="K4251">
        <v>0</v>
      </c>
      <c r="L4251" s="83">
        <v>43048</v>
      </c>
      <c r="M4251">
        <v>0</v>
      </c>
      <c r="N4251">
        <v>695127100</v>
      </c>
      <c r="O4251" t="s">
        <v>2981</v>
      </c>
    </row>
    <row r="4252" spans="1:15" x14ac:dyDescent="0.2">
      <c r="A4252" t="s">
        <v>14081</v>
      </c>
      <c r="B4252" t="s">
        <v>8731</v>
      </c>
      <c r="C4252">
        <v>33.75</v>
      </c>
      <c r="D4252">
        <v>0</v>
      </c>
      <c r="E4252">
        <v>0</v>
      </c>
      <c r="F4252">
        <v>0</v>
      </c>
      <c r="G4252">
        <v>0</v>
      </c>
      <c r="H4252" s="45">
        <v>-3980.45</v>
      </c>
      <c r="I4252" t="s">
        <v>13063</v>
      </c>
      <c r="J4252" t="s">
        <v>235</v>
      </c>
      <c r="K4252">
        <v>0</v>
      </c>
      <c r="L4252" s="83">
        <v>43048</v>
      </c>
      <c r="M4252">
        <v>0</v>
      </c>
      <c r="N4252" t="s">
        <v>8762</v>
      </c>
      <c r="O4252" t="s">
        <v>8763</v>
      </c>
    </row>
    <row r="4253" spans="1:15" x14ac:dyDescent="0.2">
      <c r="A4253" t="s">
        <v>14082</v>
      </c>
      <c r="B4253" t="s">
        <v>12518</v>
      </c>
      <c r="C4253">
        <v>20.125</v>
      </c>
      <c r="D4253">
        <v>0</v>
      </c>
      <c r="E4253">
        <v>0</v>
      </c>
      <c r="F4253">
        <v>0</v>
      </c>
      <c r="G4253">
        <v>0</v>
      </c>
      <c r="H4253" s="45">
        <v>-32278.75</v>
      </c>
      <c r="I4253" t="s">
        <v>13063</v>
      </c>
      <c r="J4253" t="s">
        <v>169</v>
      </c>
      <c r="K4253">
        <v>0</v>
      </c>
      <c r="L4253" s="83">
        <v>43048</v>
      </c>
      <c r="M4253">
        <v>0</v>
      </c>
      <c r="N4253">
        <v>699374302</v>
      </c>
      <c r="O4253" t="s">
        <v>12593</v>
      </c>
    </row>
    <row r="4254" spans="1:15" x14ac:dyDescent="0.2">
      <c r="A4254" t="s">
        <v>14083</v>
      </c>
      <c r="B4254" t="s">
        <v>1562</v>
      </c>
      <c r="C4254">
        <v>291.25</v>
      </c>
      <c r="D4254">
        <v>0</v>
      </c>
      <c r="E4254">
        <v>0</v>
      </c>
      <c r="F4254">
        <v>0</v>
      </c>
      <c r="G4254">
        <v>0</v>
      </c>
      <c r="H4254" s="45">
        <v>-9393.23</v>
      </c>
      <c r="I4254" t="s">
        <v>13063</v>
      </c>
      <c r="J4254" t="s">
        <v>169</v>
      </c>
      <c r="K4254">
        <v>0</v>
      </c>
      <c r="L4254" s="83">
        <v>43048</v>
      </c>
      <c r="M4254">
        <v>0</v>
      </c>
      <c r="N4254" t="s">
        <v>1637</v>
      </c>
      <c r="O4254">
        <v>2730190</v>
      </c>
    </row>
    <row r="4255" spans="1:15" x14ac:dyDescent="0.2">
      <c r="A4255" t="s">
        <v>14084</v>
      </c>
      <c r="B4255" t="s">
        <v>11592</v>
      </c>
      <c r="C4255">
        <v>49.3</v>
      </c>
      <c r="D4255">
        <v>0</v>
      </c>
      <c r="E4255">
        <v>0</v>
      </c>
      <c r="F4255">
        <v>0</v>
      </c>
      <c r="G4255">
        <v>0</v>
      </c>
      <c r="H4255" s="45">
        <v>-22179.52</v>
      </c>
      <c r="I4255" t="s">
        <v>13063</v>
      </c>
      <c r="J4255" t="s">
        <v>169</v>
      </c>
      <c r="K4255">
        <v>0</v>
      </c>
      <c r="L4255" s="83">
        <v>43048</v>
      </c>
      <c r="M4255">
        <v>0</v>
      </c>
      <c r="N4255" t="s">
        <v>11658</v>
      </c>
      <c r="O4255" t="s">
        <v>11659</v>
      </c>
    </row>
    <row r="4256" spans="1:15" x14ac:dyDescent="0.2">
      <c r="A4256" t="s">
        <v>14085</v>
      </c>
      <c r="B4256" t="s">
        <v>14043</v>
      </c>
      <c r="C4256">
        <v>16.11</v>
      </c>
      <c r="D4256">
        <v>0</v>
      </c>
      <c r="E4256">
        <v>0</v>
      </c>
      <c r="F4256">
        <v>0</v>
      </c>
      <c r="G4256">
        <v>0</v>
      </c>
      <c r="H4256">
        <v>19</v>
      </c>
      <c r="I4256" t="s">
        <v>13063</v>
      </c>
      <c r="J4256" t="s">
        <v>164</v>
      </c>
      <c r="K4256">
        <v>0</v>
      </c>
      <c r="L4256" s="83">
        <v>43048</v>
      </c>
      <c r="M4256">
        <v>0</v>
      </c>
      <c r="N4256" t="s">
        <v>14086</v>
      </c>
      <c r="O4256" t="s">
        <v>14087</v>
      </c>
    </row>
    <row r="4257" spans="1:15" x14ac:dyDescent="0.2">
      <c r="A4257" t="s">
        <v>14088</v>
      </c>
      <c r="B4257" t="s">
        <v>14045</v>
      </c>
      <c r="C4257">
        <v>27.515000000000001</v>
      </c>
      <c r="D4257">
        <v>0</v>
      </c>
      <c r="E4257">
        <v>0</v>
      </c>
      <c r="F4257">
        <v>0</v>
      </c>
      <c r="G4257">
        <v>0</v>
      </c>
      <c r="H4257" s="45">
        <v>22658.63</v>
      </c>
      <c r="I4257" t="s">
        <v>13063</v>
      </c>
      <c r="J4257" t="s">
        <v>190</v>
      </c>
      <c r="K4257">
        <v>0</v>
      </c>
      <c r="L4257" s="83">
        <v>43048</v>
      </c>
      <c r="M4257">
        <v>0</v>
      </c>
      <c r="N4257" t="s">
        <v>14089</v>
      </c>
      <c r="O4257" t="s">
        <v>14090</v>
      </c>
    </row>
    <row r="4258" spans="1:15" x14ac:dyDescent="0.2">
      <c r="A4258" t="s">
        <v>14091</v>
      </c>
      <c r="B4258" t="s">
        <v>14042</v>
      </c>
      <c r="C4258">
        <v>77.915000000000006</v>
      </c>
      <c r="D4258">
        <v>0</v>
      </c>
      <c r="E4258">
        <v>0</v>
      </c>
      <c r="F4258">
        <v>0</v>
      </c>
      <c r="G4258">
        <v>0</v>
      </c>
      <c r="H4258" s="45">
        <v>3800.89</v>
      </c>
      <c r="I4258" t="s">
        <v>13063</v>
      </c>
      <c r="J4258" t="s">
        <v>164</v>
      </c>
      <c r="K4258">
        <v>0</v>
      </c>
      <c r="L4258" s="83">
        <v>43048</v>
      </c>
      <c r="M4258">
        <v>0</v>
      </c>
      <c r="N4258" t="s">
        <v>14092</v>
      </c>
      <c r="O4258" t="s">
        <v>14093</v>
      </c>
    </row>
    <row r="4259" spans="1:15" x14ac:dyDescent="0.2">
      <c r="A4259" t="s">
        <v>14094</v>
      </c>
      <c r="B4259" t="s">
        <v>1553</v>
      </c>
      <c r="C4259">
        <v>59.625</v>
      </c>
      <c r="D4259">
        <v>0</v>
      </c>
      <c r="E4259">
        <v>0</v>
      </c>
      <c r="F4259">
        <v>0</v>
      </c>
      <c r="G4259">
        <v>0</v>
      </c>
      <c r="H4259" s="45">
        <v>-32383.77</v>
      </c>
      <c r="I4259" t="s">
        <v>13063</v>
      </c>
      <c r="J4259" t="s">
        <v>164</v>
      </c>
      <c r="K4259">
        <v>0</v>
      </c>
      <c r="L4259" s="83">
        <v>43048</v>
      </c>
      <c r="M4259">
        <v>0</v>
      </c>
      <c r="N4259" t="s">
        <v>1651</v>
      </c>
      <c r="O4259">
        <v>2946243</v>
      </c>
    </row>
    <row r="4260" spans="1:15" x14ac:dyDescent="0.2">
      <c r="A4260" t="s">
        <v>14095</v>
      </c>
      <c r="B4260" t="s">
        <v>1995</v>
      </c>
      <c r="C4260">
        <v>84.25</v>
      </c>
      <c r="D4260">
        <v>0</v>
      </c>
      <c r="E4260">
        <v>0</v>
      </c>
      <c r="F4260">
        <v>0</v>
      </c>
      <c r="G4260">
        <v>0</v>
      </c>
      <c r="H4260" s="45">
        <v>12739.53</v>
      </c>
      <c r="I4260" t="s">
        <v>13063</v>
      </c>
      <c r="J4260" t="s">
        <v>164</v>
      </c>
      <c r="K4260">
        <v>0</v>
      </c>
      <c r="L4260" s="83">
        <v>43048</v>
      </c>
      <c r="M4260">
        <v>0</v>
      </c>
      <c r="N4260" t="s">
        <v>177</v>
      </c>
      <c r="O4260" t="s">
        <v>2071</v>
      </c>
    </row>
    <row r="4261" spans="1:15" x14ac:dyDescent="0.2">
      <c r="A4261" t="s">
        <v>14096</v>
      </c>
      <c r="B4261" t="s">
        <v>14097</v>
      </c>
      <c r="C4261">
        <v>72</v>
      </c>
      <c r="D4261">
        <v>0</v>
      </c>
      <c r="E4261">
        <v>0</v>
      </c>
      <c r="F4261">
        <v>0</v>
      </c>
      <c r="G4261">
        <v>0</v>
      </c>
      <c r="H4261" s="45">
        <v>-128956.44</v>
      </c>
      <c r="I4261" t="s">
        <v>14431</v>
      </c>
      <c r="J4261" t="s">
        <v>713</v>
      </c>
      <c r="K4261">
        <v>0</v>
      </c>
      <c r="L4261" s="83">
        <v>43048</v>
      </c>
      <c r="M4261">
        <v>0</v>
      </c>
    </row>
    <row r="4262" spans="1:15" x14ac:dyDescent="0.2">
      <c r="A4262" t="s">
        <v>13955</v>
      </c>
      <c r="B4262" t="s">
        <v>1689</v>
      </c>
      <c r="C4262">
        <v>96.22</v>
      </c>
      <c r="D4262">
        <v>0</v>
      </c>
      <c r="E4262">
        <v>0</v>
      </c>
      <c r="F4262">
        <v>0</v>
      </c>
      <c r="G4262">
        <v>0</v>
      </c>
      <c r="H4262" s="45">
        <v>150395.43</v>
      </c>
      <c r="I4262" t="s">
        <v>210</v>
      </c>
      <c r="J4262" t="s">
        <v>200</v>
      </c>
      <c r="K4262">
        <v>0</v>
      </c>
      <c r="L4262" s="83">
        <v>43047</v>
      </c>
      <c r="M4262">
        <v>0</v>
      </c>
      <c r="N4262">
        <v>887317303</v>
      </c>
      <c r="O4262" t="s">
        <v>1778</v>
      </c>
    </row>
    <row r="4263" spans="1:15" x14ac:dyDescent="0.2">
      <c r="A4263" t="s">
        <v>17423</v>
      </c>
      <c r="B4263" t="s">
        <v>447</v>
      </c>
      <c r="C4263">
        <v>33.090000000000003</v>
      </c>
      <c r="D4263">
        <v>0</v>
      </c>
      <c r="E4263">
        <v>0</v>
      </c>
      <c r="F4263">
        <v>0</v>
      </c>
      <c r="G4263">
        <v>0</v>
      </c>
      <c r="H4263" s="45">
        <v>5796.49</v>
      </c>
      <c r="I4263" t="s">
        <v>210</v>
      </c>
      <c r="J4263" t="s">
        <v>448</v>
      </c>
      <c r="K4263">
        <v>0</v>
      </c>
      <c r="L4263" s="83">
        <v>43047</v>
      </c>
      <c r="M4263">
        <v>0</v>
      </c>
      <c r="N4263" t="s">
        <v>449</v>
      </c>
      <c r="O4263">
        <v>2831811</v>
      </c>
    </row>
    <row r="4264" spans="1:15" x14ac:dyDescent="0.2">
      <c r="A4264" t="s">
        <v>13957</v>
      </c>
      <c r="B4264" t="s">
        <v>2839</v>
      </c>
      <c r="C4264">
        <v>157.38</v>
      </c>
      <c r="D4264">
        <v>0</v>
      </c>
      <c r="E4264">
        <v>0</v>
      </c>
      <c r="F4264">
        <v>0</v>
      </c>
      <c r="G4264">
        <v>0</v>
      </c>
      <c r="H4264" s="45">
        <v>6553.89</v>
      </c>
      <c r="I4264" t="s">
        <v>13063</v>
      </c>
      <c r="J4264" t="s">
        <v>164</v>
      </c>
      <c r="K4264">
        <v>0</v>
      </c>
      <c r="L4264" s="83">
        <v>43047</v>
      </c>
      <c r="M4264">
        <v>0</v>
      </c>
      <c r="N4264">
        <v>989207105</v>
      </c>
      <c r="O4264">
        <v>2989356</v>
      </c>
    </row>
    <row r="4265" spans="1:15" x14ac:dyDescent="0.2">
      <c r="A4265" t="s">
        <v>13958</v>
      </c>
      <c r="B4265" t="s">
        <v>1075</v>
      </c>
      <c r="C4265">
        <v>124.95</v>
      </c>
      <c r="D4265">
        <v>0</v>
      </c>
      <c r="E4265">
        <v>0</v>
      </c>
      <c r="F4265">
        <v>0</v>
      </c>
      <c r="G4265">
        <v>0</v>
      </c>
      <c r="H4265" s="45">
        <v>6038.18</v>
      </c>
      <c r="I4265" t="s">
        <v>13063</v>
      </c>
      <c r="J4265" t="s">
        <v>164</v>
      </c>
      <c r="K4265">
        <v>0</v>
      </c>
      <c r="L4265" s="83">
        <v>43047</v>
      </c>
      <c r="M4265">
        <v>0</v>
      </c>
      <c r="N4265">
        <v>874054109</v>
      </c>
      <c r="O4265">
        <v>2122117</v>
      </c>
    </row>
    <row r="4266" spans="1:15" x14ac:dyDescent="0.2">
      <c r="A4266" t="s">
        <v>13959</v>
      </c>
      <c r="B4266" t="s">
        <v>12615</v>
      </c>
      <c r="C4266">
        <v>56.984999999999999</v>
      </c>
      <c r="D4266">
        <v>0</v>
      </c>
      <c r="E4266">
        <v>0</v>
      </c>
      <c r="F4266">
        <v>0</v>
      </c>
      <c r="G4266">
        <v>0</v>
      </c>
      <c r="H4266" s="45">
        <v>8468.14</v>
      </c>
      <c r="I4266" t="s">
        <v>13063</v>
      </c>
      <c r="J4266" t="s">
        <v>169</v>
      </c>
      <c r="K4266">
        <v>0</v>
      </c>
      <c r="L4266" s="83">
        <v>43047</v>
      </c>
      <c r="M4266">
        <v>0</v>
      </c>
      <c r="N4266" t="s">
        <v>12709</v>
      </c>
      <c r="O4266" t="s">
        <v>12710</v>
      </c>
    </row>
    <row r="4267" spans="1:15" x14ac:dyDescent="0.2">
      <c r="A4267" t="s">
        <v>13960</v>
      </c>
      <c r="B4267" t="s">
        <v>1676</v>
      </c>
      <c r="C4267">
        <v>107.045</v>
      </c>
      <c r="D4267">
        <v>0</v>
      </c>
      <c r="E4267">
        <v>0</v>
      </c>
      <c r="F4267">
        <v>0</v>
      </c>
      <c r="G4267">
        <v>0</v>
      </c>
      <c r="H4267" s="45">
        <v>6142.56</v>
      </c>
      <c r="I4267" t="s">
        <v>13063</v>
      </c>
      <c r="J4267" t="s">
        <v>169</v>
      </c>
      <c r="K4267">
        <v>0</v>
      </c>
      <c r="L4267" s="83">
        <v>43047</v>
      </c>
      <c r="M4267">
        <v>0</v>
      </c>
      <c r="N4267" t="s">
        <v>177</v>
      </c>
      <c r="O4267">
        <v>2872423</v>
      </c>
    </row>
    <row r="4268" spans="1:15" x14ac:dyDescent="0.2">
      <c r="A4268" t="s">
        <v>13961</v>
      </c>
      <c r="B4268" t="s">
        <v>4656</v>
      </c>
      <c r="C4268">
        <v>52.39</v>
      </c>
      <c r="D4268">
        <v>0</v>
      </c>
      <c r="E4268">
        <v>0</v>
      </c>
      <c r="F4268">
        <v>0</v>
      </c>
      <c r="G4268">
        <v>0</v>
      </c>
      <c r="H4268" s="45">
        <v>5779.29</v>
      </c>
      <c r="I4268" t="s">
        <v>13063</v>
      </c>
      <c r="J4268" t="s">
        <v>164</v>
      </c>
      <c r="K4268">
        <v>0</v>
      </c>
      <c r="L4268" s="83">
        <v>43047</v>
      </c>
      <c r="M4268">
        <v>0</v>
      </c>
      <c r="N4268" t="s">
        <v>4793</v>
      </c>
      <c r="O4268">
        <v>2475060</v>
      </c>
    </row>
    <row r="4269" spans="1:15" x14ac:dyDescent="0.2">
      <c r="A4269" t="s">
        <v>13962</v>
      </c>
      <c r="B4269" t="s">
        <v>5588</v>
      </c>
      <c r="C4269">
        <v>18.89</v>
      </c>
      <c r="D4269">
        <v>0</v>
      </c>
      <c r="E4269">
        <v>0</v>
      </c>
      <c r="F4269">
        <v>0</v>
      </c>
      <c r="G4269">
        <v>0</v>
      </c>
      <c r="H4269">
        <v>-929.4</v>
      </c>
      <c r="I4269" t="s">
        <v>13063</v>
      </c>
      <c r="J4269" t="s">
        <v>164</v>
      </c>
      <c r="K4269">
        <v>0</v>
      </c>
      <c r="L4269" s="83">
        <v>43047</v>
      </c>
      <c r="M4269">
        <v>0</v>
      </c>
      <c r="N4269" t="s">
        <v>5628</v>
      </c>
      <c r="O4269" t="s">
        <v>5629</v>
      </c>
    </row>
    <row r="4270" spans="1:15" x14ac:dyDescent="0.2">
      <c r="A4270" t="s">
        <v>13963</v>
      </c>
      <c r="B4270" t="s">
        <v>124</v>
      </c>
      <c r="C4270">
        <v>31.69</v>
      </c>
      <c r="D4270">
        <v>0</v>
      </c>
      <c r="E4270">
        <v>0</v>
      </c>
      <c r="F4270">
        <v>0</v>
      </c>
      <c r="G4270">
        <v>0</v>
      </c>
      <c r="H4270" s="45">
        <v>55437.99</v>
      </c>
      <c r="I4270" t="s">
        <v>13063</v>
      </c>
      <c r="J4270" t="s">
        <v>169</v>
      </c>
      <c r="K4270">
        <v>0</v>
      </c>
      <c r="L4270" s="83">
        <v>43047</v>
      </c>
      <c r="M4270">
        <v>0</v>
      </c>
      <c r="N4270" t="s">
        <v>177</v>
      </c>
      <c r="O4270" t="s">
        <v>797</v>
      </c>
    </row>
    <row r="4271" spans="1:15" x14ac:dyDescent="0.2">
      <c r="A4271" t="s">
        <v>13964</v>
      </c>
      <c r="B4271" t="s">
        <v>3480</v>
      </c>
      <c r="C4271">
        <v>115.34</v>
      </c>
      <c r="D4271">
        <v>0</v>
      </c>
      <c r="E4271">
        <v>0</v>
      </c>
      <c r="F4271">
        <v>0</v>
      </c>
      <c r="G4271">
        <v>0</v>
      </c>
      <c r="H4271" s="45">
        <v>-8968.99</v>
      </c>
      <c r="I4271" t="s">
        <v>13063</v>
      </c>
      <c r="J4271" t="s">
        <v>190</v>
      </c>
      <c r="K4271">
        <v>0</v>
      </c>
      <c r="L4271" s="83">
        <v>43047</v>
      </c>
      <c r="M4271">
        <v>0</v>
      </c>
      <c r="N4271">
        <v>596278101</v>
      </c>
      <c r="O4271">
        <v>2590930</v>
      </c>
    </row>
    <row r="4272" spans="1:15" x14ac:dyDescent="0.2">
      <c r="A4272" t="s">
        <v>13965</v>
      </c>
      <c r="B4272" t="s">
        <v>3595</v>
      </c>
      <c r="C4272">
        <v>55.87</v>
      </c>
      <c r="D4272">
        <v>0</v>
      </c>
      <c r="E4272">
        <v>0</v>
      </c>
      <c r="F4272">
        <v>0</v>
      </c>
      <c r="G4272">
        <v>0</v>
      </c>
      <c r="H4272" s="45">
        <v>2326.92</v>
      </c>
      <c r="I4272" t="s">
        <v>13063</v>
      </c>
      <c r="J4272" t="s">
        <v>200</v>
      </c>
      <c r="K4272">
        <v>0</v>
      </c>
      <c r="L4272" s="83">
        <v>43047</v>
      </c>
      <c r="M4272">
        <v>0</v>
      </c>
      <c r="N4272" t="s">
        <v>3614</v>
      </c>
      <c r="O4272" t="s">
        <v>3615</v>
      </c>
    </row>
    <row r="4273" spans="1:15" x14ac:dyDescent="0.2">
      <c r="A4273" t="s">
        <v>13966</v>
      </c>
      <c r="B4273" t="s">
        <v>9858</v>
      </c>
      <c r="C4273">
        <v>18.95</v>
      </c>
      <c r="D4273">
        <v>0</v>
      </c>
      <c r="E4273">
        <v>0</v>
      </c>
      <c r="F4273">
        <v>0</v>
      </c>
      <c r="G4273">
        <v>0</v>
      </c>
      <c r="H4273" s="45">
        <v>-28477.49</v>
      </c>
      <c r="I4273" t="s">
        <v>13063</v>
      </c>
      <c r="J4273" t="s">
        <v>190</v>
      </c>
      <c r="K4273">
        <v>0</v>
      </c>
      <c r="L4273" s="83">
        <v>43047</v>
      </c>
      <c r="M4273">
        <v>0</v>
      </c>
      <c r="N4273" t="s">
        <v>177</v>
      </c>
      <c r="O4273" t="s">
        <v>9873</v>
      </c>
    </row>
    <row r="4274" spans="1:15" x14ac:dyDescent="0.2">
      <c r="A4274" t="s">
        <v>13967</v>
      </c>
      <c r="B4274" t="s">
        <v>2588</v>
      </c>
      <c r="C4274">
        <v>175.58</v>
      </c>
      <c r="D4274">
        <v>0</v>
      </c>
      <c r="E4274">
        <v>0</v>
      </c>
      <c r="F4274">
        <v>0</v>
      </c>
      <c r="G4274">
        <v>0</v>
      </c>
      <c r="H4274" s="45">
        <v>2117.4</v>
      </c>
      <c r="I4274" t="s">
        <v>13063</v>
      </c>
      <c r="J4274" t="s">
        <v>169</v>
      </c>
      <c r="K4274">
        <v>0</v>
      </c>
      <c r="L4274" s="83">
        <v>43047</v>
      </c>
      <c r="M4274">
        <v>0</v>
      </c>
      <c r="N4274" t="s">
        <v>177</v>
      </c>
      <c r="O4274" t="s">
        <v>2647</v>
      </c>
    </row>
    <row r="4275" spans="1:15" x14ac:dyDescent="0.2">
      <c r="A4275" t="s">
        <v>13968</v>
      </c>
      <c r="B4275" t="s">
        <v>5386</v>
      </c>
      <c r="C4275">
        <v>227.11</v>
      </c>
      <c r="D4275">
        <v>0</v>
      </c>
      <c r="E4275">
        <v>0</v>
      </c>
      <c r="F4275">
        <v>0</v>
      </c>
      <c r="G4275">
        <v>0</v>
      </c>
      <c r="H4275" s="45">
        <v>-1795.58</v>
      </c>
      <c r="I4275" t="s">
        <v>13063</v>
      </c>
      <c r="J4275" t="s">
        <v>169</v>
      </c>
      <c r="K4275">
        <v>0</v>
      </c>
      <c r="L4275" s="83">
        <v>43047</v>
      </c>
      <c r="M4275">
        <v>0</v>
      </c>
      <c r="N4275" t="s">
        <v>5492</v>
      </c>
      <c r="O4275" t="s">
        <v>5493</v>
      </c>
    </row>
    <row r="4276" spans="1:15" x14ac:dyDescent="0.2">
      <c r="A4276" t="s">
        <v>13969</v>
      </c>
      <c r="B4276" t="s">
        <v>6832</v>
      </c>
      <c r="C4276">
        <v>32.729999999999997</v>
      </c>
      <c r="D4276">
        <v>0</v>
      </c>
      <c r="E4276">
        <v>0</v>
      </c>
      <c r="F4276">
        <v>0</v>
      </c>
      <c r="G4276">
        <v>0</v>
      </c>
      <c r="H4276" s="45">
        <v>-6502.68</v>
      </c>
      <c r="I4276" t="s">
        <v>13063</v>
      </c>
      <c r="J4276" t="s">
        <v>169</v>
      </c>
      <c r="K4276">
        <v>0</v>
      </c>
      <c r="L4276" s="83">
        <v>43047</v>
      </c>
      <c r="M4276">
        <v>0</v>
      </c>
      <c r="N4276">
        <v>377322102</v>
      </c>
      <c r="O4276" t="s">
        <v>6864</v>
      </c>
    </row>
    <row r="4277" spans="1:15" x14ac:dyDescent="0.2">
      <c r="A4277" t="s">
        <v>13970</v>
      </c>
      <c r="B4277" t="s">
        <v>1792</v>
      </c>
      <c r="C4277">
        <v>66.38</v>
      </c>
      <c r="D4277">
        <v>0</v>
      </c>
      <c r="E4277">
        <v>0</v>
      </c>
      <c r="F4277">
        <v>0</v>
      </c>
      <c r="G4277">
        <v>0</v>
      </c>
      <c r="H4277" s="45">
        <v>-2920.87</v>
      </c>
      <c r="I4277" t="s">
        <v>13063</v>
      </c>
      <c r="J4277" t="s">
        <v>169</v>
      </c>
      <c r="K4277">
        <v>0</v>
      </c>
      <c r="L4277" s="83">
        <v>43047</v>
      </c>
      <c r="M4277">
        <v>0</v>
      </c>
      <c r="N4277" t="s">
        <v>1890</v>
      </c>
      <c r="O4277">
        <v>2898087</v>
      </c>
    </row>
    <row r="4278" spans="1:15" x14ac:dyDescent="0.2">
      <c r="A4278" t="s">
        <v>13971</v>
      </c>
      <c r="B4278" t="s">
        <v>2692</v>
      </c>
      <c r="C4278">
        <v>66.650000000000006</v>
      </c>
      <c r="D4278">
        <v>0</v>
      </c>
      <c r="E4278">
        <v>0</v>
      </c>
      <c r="F4278">
        <v>0</v>
      </c>
      <c r="G4278">
        <v>0</v>
      </c>
      <c r="H4278" s="45">
        <v>15428.98</v>
      </c>
      <c r="I4278" t="s">
        <v>13063</v>
      </c>
      <c r="J4278" t="s">
        <v>190</v>
      </c>
      <c r="K4278">
        <v>0</v>
      </c>
      <c r="L4278" s="83">
        <v>43047</v>
      </c>
      <c r="M4278">
        <v>0</v>
      </c>
      <c r="N4278">
        <v>575385109</v>
      </c>
      <c r="O4278" t="s">
        <v>2751</v>
      </c>
    </row>
    <row r="4279" spans="1:15" x14ac:dyDescent="0.2">
      <c r="A4279" t="s">
        <v>13972</v>
      </c>
      <c r="B4279" t="s">
        <v>2712</v>
      </c>
      <c r="C4279">
        <v>24.465</v>
      </c>
      <c r="D4279">
        <v>0</v>
      </c>
      <c r="E4279">
        <v>0</v>
      </c>
      <c r="F4279">
        <v>0</v>
      </c>
      <c r="G4279">
        <v>0</v>
      </c>
      <c r="H4279" s="45">
        <v>6681.25</v>
      </c>
      <c r="I4279" t="s">
        <v>13063</v>
      </c>
      <c r="J4279" t="s">
        <v>182</v>
      </c>
      <c r="K4279">
        <v>0</v>
      </c>
      <c r="L4279" s="83">
        <v>43047</v>
      </c>
      <c r="M4279">
        <v>0</v>
      </c>
      <c r="N4279">
        <v>144577103</v>
      </c>
      <c r="O4279">
        <v>2092801</v>
      </c>
    </row>
    <row r="4280" spans="1:15" x14ac:dyDescent="0.2">
      <c r="A4280" t="s">
        <v>13973</v>
      </c>
      <c r="B4280" t="s">
        <v>4511</v>
      </c>
      <c r="C4280">
        <v>48.75</v>
      </c>
      <c r="D4280">
        <v>0</v>
      </c>
      <c r="E4280">
        <v>0</v>
      </c>
      <c r="F4280">
        <v>0</v>
      </c>
      <c r="G4280">
        <v>0</v>
      </c>
      <c r="H4280" s="45">
        <v>-3086.53</v>
      </c>
      <c r="I4280" t="s">
        <v>13063</v>
      </c>
      <c r="J4280" t="s">
        <v>169</v>
      </c>
      <c r="K4280">
        <v>0</v>
      </c>
      <c r="L4280" s="83">
        <v>43047</v>
      </c>
      <c r="M4280">
        <v>0</v>
      </c>
      <c r="N4280">
        <v>132011107</v>
      </c>
      <c r="O4280">
        <v>2165811</v>
      </c>
    </row>
    <row r="4281" spans="1:15" x14ac:dyDescent="0.2">
      <c r="A4281" t="s">
        <v>13974</v>
      </c>
      <c r="B4281" t="s">
        <v>5115</v>
      </c>
      <c r="C4281">
        <v>71.86</v>
      </c>
      <c r="D4281">
        <v>0</v>
      </c>
      <c r="E4281">
        <v>0</v>
      </c>
      <c r="F4281">
        <v>0</v>
      </c>
      <c r="G4281">
        <v>0</v>
      </c>
      <c r="H4281" s="45">
        <v>-10757.82</v>
      </c>
      <c r="I4281" t="s">
        <v>13063</v>
      </c>
      <c r="J4281" t="s">
        <v>169</v>
      </c>
      <c r="K4281">
        <v>0</v>
      </c>
      <c r="L4281" s="83">
        <v>43047</v>
      </c>
      <c r="M4281">
        <v>0</v>
      </c>
      <c r="N4281">
        <v>23436108</v>
      </c>
      <c r="O4281">
        <v>2024332</v>
      </c>
    </row>
    <row r="4282" spans="1:15" x14ac:dyDescent="0.2">
      <c r="A4282" t="s">
        <v>13975</v>
      </c>
      <c r="B4282" t="s">
        <v>5112</v>
      </c>
      <c r="C4282">
        <v>59.875</v>
      </c>
      <c r="D4282">
        <v>0</v>
      </c>
      <c r="E4282">
        <v>0</v>
      </c>
      <c r="F4282">
        <v>0</v>
      </c>
      <c r="G4282">
        <v>0</v>
      </c>
      <c r="H4282" s="45">
        <v>-10667.72</v>
      </c>
      <c r="I4282" t="s">
        <v>13063</v>
      </c>
      <c r="J4282" t="s">
        <v>190</v>
      </c>
      <c r="K4282">
        <v>0</v>
      </c>
      <c r="L4282" s="83">
        <v>43047</v>
      </c>
      <c r="M4282">
        <v>0</v>
      </c>
      <c r="N4282">
        <v>49164205</v>
      </c>
      <c r="O4282" t="s">
        <v>5157</v>
      </c>
    </row>
    <row r="4283" spans="1:15" x14ac:dyDescent="0.2">
      <c r="A4283" t="s">
        <v>13976</v>
      </c>
      <c r="B4283" t="s">
        <v>2686</v>
      </c>
      <c r="C4283">
        <v>42.28</v>
      </c>
      <c r="D4283">
        <v>0</v>
      </c>
      <c r="E4283">
        <v>0</v>
      </c>
      <c r="F4283">
        <v>0</v>
      </c>
      <c r="G4283">
        <v>0</v>
      </c>
      <c r="H4283" s="45">
        <v>25297.84</v>
      </c>
      <c r="I4283" t="s">
        <v>13063</v>
      </c>
      <c r="J4283" t="s">
        <v>164</v>
      </c>
      <c r="K4283">
        <v>0</v>
      </c>
      <c r="L4283" s="83">
        <v>43047</v>
      </c>
      <c r="M4283">
        <v>0</v>
      </c>
      <c r="N4283" t="s">
        <v>2724</v>
      </c>
      <c r="O4283" t="s">
        <v>2725</v>
      </c>
    </row>
    <row r="4284" spans="1:15" x14ac:dyDescent="0.2">
      <c r="A4284" t="s">
        <v>13977</v>
      </c>
      <c r="B4284" t="s">
        <v>3418</v>
      </c>
      <c r="C4284">
        <v>18.260000000000002</v>
      </c>
      <c r="D4284">
        <v>0</v>
      </c>
      <c r="E4284">
        <v>0</v>
      </c>
      <c r="F4284">
        <v>0</v>
      </c>
      <c r="G4284">
        <v>0</v>
      </c>
      <c r="H4284" s="45">
        <v>8238.5300000000007</v>
      </c>
      <c r="I4284" t="s">
        <v>13063</v>
      </c>
      <c r="J4284" t="s">
        <v>169</v>
      </c>
      <c r="K4284">
        <v>0</v>
      </c>
      <c r="L4284" s="83">
        <v>43047</v>
      </c>
      <c r="M4284">
        <v>0</v>
      </c>
      <c r="N4284">
        <v>4225108</v>
      </c>
      <c r="O4284">
        <v>2713317</v>
      </c>
    </row>
    <row r="4285" spans="1:15" x14ac:dyDescent="0.2">
      <c r="A4285" t="s">
        <v>13978</v>
      </c>
      <c r="B4285" t="s">
        <v>11596</v>
      </c>
      <c r="C4285">
        <v>18.86</v>
      </c>
      <c r="D4285">
        <v>0</v>
      </c>
      <c r="E4285">
        <v>0</v>
      </c>
      <c r="F4285">
        <v>0</v>
      </c>
      <c r="G4285">
        <v>0</v>
      </c>
      <c r="H4285" s="45">
        <v>-4267.88</v>
      </c>
      <c r="I4285" t="s">
        <v>13063</v>
      </c>
      <c r="J4285" t="s">
        <v>169</v>
      </c>
      <c r="K4285">
        <v>0</v>
      </c>
      <c r="L4285" s="83">
        <v>43047</v>
      </c>
      <c r="M4285">
        <v>0</v>
      </c>
      <c r="N4285" t="s">
        <v>11613</v>
      </c>
      <c r="O4285" t="s">
        <v>11614</v>
      </c>
    </row>
    <row r="4286" spans="1:15" x14ac:dyDescent="0.2">
      <c r="A4286" t="s">
        <v>13979</v>
      </c>
      <c r="B4286" t="s">
        <v>10520</v>
      </c>
      <c r="C4286">
        <v>51.35</v>
      </c>
      <c r="D4286">
        <v>0</v>
      </c>
      <c r="E4286">
        <v>0</v>
      </c>
      <c r="F4286">
        <v>0</v>
      </c>
      <c r="G4286">
        <v>0</v>
      </c>
      <c r="H4286" s="45">
        <v>-14816.25</v>
      </c>
      <c r="I4286" t="s">
        <v>13063</v>
      </c>
      <c r="J4286" t="s">
        <v>169</v>
      </c>
      <c r="K4286">
        <v>0</v>
      </c>
      <c r="L4286" s="83">
        <v>43047</v>
      </c>
      <c r="M4286">
        <v>0</v>
      </c>
      <c r="N4286">
        <v>20409108</v>
      </c>
      <c r="O4286">
        <v>2796448</v>
      </c>
    </row>
    <row r="4287" spans="1:15" x14ac:dyDescent="0.2">
      <c r="A4287" t="s">
        <v>13980</v>
      </c>
      <c r="B4287" t="s">
        <v>5647</v>
      </c>
      <c r="C4287">
        <v>91.02</v>
      </c>
      <c r="D4287">
        <v>0</v>
      </c>
      <c r="E4287">
        <v>0</v>
      </c>
      <c r="F4287">
        <v>0</v>
      </c>
      <c r="G4287">
        <v>0</v>
      </c>
      <c r="H4287" s="45">
        <v>-3352.87</v>
      </c>
      <c r="I4287" t="s">
        <v>13057</v>
      </c>
      <c r="J4287" t="s">
        <v>186</v>
      </c>
      <c r="K4287">
        <v>0</v>
      </c>
      <c r="L4287" s="83">
        <v>43047</v>
      </c>
      <c r="M4287">
        <v>0</v>
      </c>
      <c r="N4287">
        <v>313148306</v>
      </c>
      <c r="O4287">
        <v>2363381</v>
      </c>
    </row>
    <row r="4288" spans="1:15" x14ac:dyDescent="0.2">
      <c r="A4288" t="s">
        <v>13981</v>
      </c>
      <c r="B4288" t="s">
        <v>2821</v>
      </c>
      <c r="C4288">
        <v>43.23</v>
      </c>
      <c r="D4288">
        <v>0</v>
      </c>
      <c r="E4288">
        <v>0</v>
      </c>
      <c r="F4288">
        <v>0</v>
      </c>
      <c r="G4288">
        <v>0</v>
      </c>
      <c r="H4288" s="45">
        <v>-2468.59</v>
      </c>
      <c r="I4288" t="s">
        <v>13057</v>
      </c>
      <c r="J4288" t="s">
        <v>190</v>
      </c>
      <c r="K4288">
        <v>0</v>
      </c>
      <c r="L4288" s="83">
        <v>43047</v>
      </c>
      <c r="M4288">
        <v>0</v>
      </c>
      <c r="N4288" t="s">
        <v>2902</v>
      </c>
      <c r="O4288" t="s">
        <v>2903</v>
      </c>
    </row>
    <row r="4289" spans="1:15" x14ac:dyDescent="0.2">
      <c r="A4289" t="s">
        <v>13982</v>
      </c>
      <c r="B4289" t="s">
        <v>2105</v>
      </c>
      <c r="C4289">
        <v>97.09</v>
      </c>
      <c r="D4289">
        <v>0</v>
      </c>
      <c r="E4289">
        <v>0</v>
      </c>
      <c r="F4289">
        <v>0</v>
      </c>
      <c r="G4289">
        <v>0</v>
      </c>
      <c r="H4289" s="45">
        <v>-1371.45</v>
      </c>
      <c r="I4289" t="s">
        <v>13063</v>
      </c>
      <c r="J4289" t="s">
        <v>169</v>
      </c>
      <c r="K4289">
        <v>0</v>
      </c>
      <c r="L4289" s="83">
        <v>43047</v>
      </c>
      <c r="M4289">
        <v>0</v>
      </c>
      <c r="N4289" t="s">
        <v>2142</v>
      </c>
      <c r="O4289" t="s">
        <v>2143</v>
      </c>
    </row>
    <row r="4290" spans="1:15" x14ac:dyDescent="0.2">
      <c r="A4290" t="s">
        <v>13983</v>
      </c>
      <c r="B4290" t="s">
        <v>12773</v>
      </c>
      <c r="C4290">
        <v>36.695</v>
      </c>
      <c r="D4290">
        <v>0</v>
      </c>
      <c r="E4290">
        <v>0</v>
      </c>
      <c r="F4290">
        <v>0</v>
      </c>
      <c r="G4290">
        <v>0</v>
      </c>
      <c r="H4290" s="45">
        <v>-6350.24</v>
      </c>
      <c r="I4290" t="s">
        <v>13063</v>
      </c>
      <c r="J4290" t="s">
        <v>169</v>
      </c>
      <c r="K4290">
        <v>0</v>
      </c>
      <c r="L4290" s="83">
        <v>43047</v>
      </c>
      <c r="M4290">
        <v>0</v>
      </c>
      <c r="N4290">
        <v>40047607</v>
      </c>
      <c r="O4290" t="s">
        <v>12790</v>
      </c>
    </row>
    <row r="4291" spans="1:15" x14ac:dyDescent="0.2">
      <c r="A4291" t="s">
        <v>13984</v>
      </c>
      <c r="B4291" t="s">
        <v>9453</v>
      </c>
      <c r="C4291">
        <v>29.5</v>
      </c>
      <c r="D4291">
        <v>0</v>
      </c>
      <c r="E4291">
        <v>0</v>
      </c>
      <c r="F4291">
        <v>0</v>
      </c>
      <c r="G4291">
        <v>0</v>
      </c>
      <c r="H4291" s="45">
        <v>-100305.49</v>
      </c>
      <c r="I4291" t="s">
        <v>13057</v>
      </c>
      <c r="J4291" t="s">
        <v>164</v>
      </c>
      <c r="K4291">
        <v>0</v>
      </c>
      <c r="L4291" s="83">
        <v>43047</v>
      </c>
      <c r="M4291">
        <v>0</v>
      </c>
      <c r="N4291">
        <v>114340102</v>
      </c>
      <c r="O4291">
        <v>2145460</v>
      </c>
    </row>
    <row r="4292" spans="1:15" x14ac:dyDescent="0.2">
      <c r="A4292" t="s">
        <v>13985</v>
      </c>
      <c r="B4292" t="s">
        <v>5389</v>
      </c>
      <c r="C4292">
        <v>23.24</v>
      </c>
      <c r="D4292">
        <v>0</v>
      </c>
      <c r="E4292">
        <v>0</v>
      </c>
      <c r="F4292">
        <v>0</v>
      </c>
      <c r="G4292">
        <v>0</v>
      </c>
      <c r="H4292">
        <v>-408.46</v>
      </c>
      <c r="I4292" t="s">
        <v>13063</v>
      </c>
      <c r="J4292" t="s">
        <v>164</v>
      </c>
      <c r="K4292">
        <v>0</v>
      </c>
      <c r="L4292" s="83">
        <v>43047</v>
      </c>
      <c r="M4292">
        <v>0</v>
      </c>
      <c r="N4292">
        <v>212485106</v>
      </c>
      <c r="O4292">
        <v>2284761</v>
      </c>
    </row>
    <row r="4293" spans="1:15" x14ac:dyDescent="0.2">
      <c r="A4293" t="s">
        <v>13986</v>
      </c>
      <c r="B4293" t="s">
        <v>13951</v>
      </c>
      <c r="C4293">
        <v>20.5</v>
      </c>
      <c r="D4293">
        <v>0</v>
      </c>
      <c r="E4293">
        <v>0</v>
      </c>
      <c r="F4293">
        <v>0</v>
      </c>
      <c r="G4293">
        <v>0</v>
      </c>
      <c r="H4293" s="45">
        <v>-7450.61</v>
      </c>
      <c r="I4293" t="s">
        <v>13057</v>
      </c>
      <c r="J4293" t="s">
        <v>200</v>
      </c>
      <c r="K4293">
        <v>0</v>
      </c>
      <c r="L4293" s="83">
        <v>43047</v>
      </c>
      <c r="M4293">
        <v>0</v>
      </c>
      <c r="N4293" t="s">
        <v>13987</v>
      </c>
      <c r="O4293" t="s">
        <v>13988</v>
      </c>
    </row>
    <row r="4294" spans="1:15" x14ac:dyDescent="0.2">
      <c r="A4294" t="s">
        <v>13989</v>
      </c>
      <c r="B4294" t="s">
        <v>2303</v>
      </c>
      <c r="C4294">
        <v>36.585000000000001</v>
      </c>
      <c r="D4294">
        <v>0</v>
      </c>
      <c r="E4294">
        <v>0</v>
      </c>
      <c r="F4294">
        <v>0</v>
      </c>
      <c r="G4294">
        <v>0</v>
      </c>
      <c r="H4294" s="45">
        <v>-8692.4500000000007</v>
      </c>
      <c r="I4294" t="s">
        <v>13057</v>
      </c>
      <c r="J4294" t="s">
        <v>200</v>
      </c>
      <c r="K4294">
        <v>0</v>
      </c>
      <c r="L4294" s="83">
        <v>43047</v>
      </c>
      <c r="M4294">
        <v>0</v>
      </c>
      <c r="N4294" t="s">
        <v>2345</v>
      </c>
      <c r="O4294">
        <v>2303581</v>
      </c>
    </row>
    <row r="4295" spans="1:15" x14ac:dyDescent="0.2">
      <c r="A4295" t="s">
        <v>13990</v>
      </c>
      <c r="B4295" t="s">
        <v>1088</v>
      </c>
      <c r="C4295">
        <v>43.12</v>
      </c>
      <c r="D4295">
        <v>0</v>
      </c>
      <c r="E4295">
        <v>0</v>
      </c>
      <c r="F4295">
        <v>0</v>
      </c>
      <c r="G4295">
        <v>0</v>
      </c>
      <c r="H4295" s="45">
        <v>9029.6</v>
      </c>
      <c r="I4295" t="s">
        <v>13057</v>
      </c>
      <c r="J4295" t="s">
        <v>235</v>
      </c>
      <c r="K4295">
        <v>0</v>
      </c>
      <c r="L4295" s="83">
        <v>43047</v>
      </c>
      <c r="M4295">
        <v>0</v>
      </c>
      <c r="N4295" t="s">
        <v>1403</v>
      </c>
      <c r="O4295" t="s">
        <v>1404</v>
      </c>
    </row>
    <row r="4296" spans="1:15" x14ac:dyDescent="0.2">
      <c r="A4296" t="s">
        <v>13991</v>
      </c>
      <c r="B4296" t="s">
        <v>9488</v>
      </c>
      <c r="C4296">
        <v>85.55</v>
      </c>
      <c r="D4296">
        <v>0</v>
      </c>
      <c r="E4296">
        <v>0</v>
      </c>
      <c r="F4296">
        <v>0</v>
      </c>
      <c r="G4296">
        <v>0</v>
      </c>
      <c r="H4296" s="45">
        <v>-98383.91</v>
      </c>
      <c r="I4296" t="s">
        <v>13057</v>
      </c>
      <c r="J4296" t="s">
        <v>190</v>
      </c>
      <c r="K4296">
        <v>0</v>
      </c>
      <c r="L4296" s="83">
        <v>43047</v>
      </c>
      <c r="M4296">
        <v>0</v>
      </c>
      <c r="N4296">
        <v>297425100</v>
      </c>
      <c r="O4296">
        <v>2322047</v>
      </c>
    </row>
    <row r="4297" spans="1:15" x14ac:dyDescent="0.2">
      <c r="A4297" t="s">
        <v>13992</v>
      </c>
      <c r="B4297" t="s">
        <v>1985</v>
      </c>
      <c r="C4297">
        <v>35.950000000000003</v>
      </c>
      <c r="D4297">
        <v>0</v>
      </c>
      <c r="E4297">
        <v>0</v>
      </c>
      <c r="F4297">
        <v>0</v>
      </c>
      <c r="G4297">
        <v>0</v>
      </c>
      <c r="H4297">
        <v>231.79</v>
      </c>
      <c r="I4297" t="s">
        <v>13057</v>
      </c>
      <c r="J4297" t="s">
        <v>186</v>
      </c>
      <c r="K4297">
        <v>0</v>
      </c>
      <c r="L4297" s="83">
        <v>43047</v>
      </c>
      <c r="M4297">
        <v>0</v>
      </c>
      <c r="N4297" t="s">
        <v>177</v>
      </c>
      <c r="O4297" t="s">
        <v>2038</v>
      </c>
    </row>
    <row r="4298" spans="1:15" x14ac:dyDescent="0.2">
      <c r="A4298" t="s">
        <v>13993</v>
      </c>
      <c r="B4298" t="s">
        <v>10166</v>
      </c>
      <c r="C4298">
        <v>46.36</v>
      </c>
      <c r="D4298">
        <v>0</v>
      </c>
      <c r="E4298">
        <v>0</v>
      </c>
      <c r="F4298">
        <v>0</v>
      </c>
      <c r="G4298">
        <v>0</v>
      </c>
      <c r="H4298" s="45">
        <v>-1379.96</v>
      </c>
      <c r="I4298" t="s">
        <v>13063</v>
      </c>
      <c r="J4298" t="s">
        <v>169</v>
      </c>
      <c r="K4298">
        <v>0</v>
      </c>
      <c r="L4298" s="83">
        <v>43047</v>
      </c>
      <c r="M4298">
        <v>0</v>
      </c>
      <c r="N4298" t="s">
        <v>10196</v>
      </c>
      <c r="O4298" t="s">
        <v>10197</v>
      </c>
    </row>
    <row r="4299" spans="1:15" x14ac:dyDescent="0.2">
      <c r="A4299" t="s">
        <v>13994</v>
      </c>
      <c r="B4299" t="s">
        <v>13948</v>
      </c>
      <c r="C4299">
        <v>31.49</v>
      </c>
      <c r="D4299">
        <v>0</v>
      </c>
      <c r="E4299">
        <v>0</v>
      </c>
      <c r="F4299">
        <v>0</v>
      </c>
      <c r="G4299">
        <v>0</v>
      </c>
      <c r="H4299">
        <v>638.45000000000005</v>
      </c>
      <c r="I4299" t="s">
        <v>13057</v>
      </c>
      <c r="J4299" t="s">
        <v>200</v>
      </c>
      <c r="K4299">
        <v>0</v>
      </c>
      <c r="L4299" s="83">
        <v>43047</v>
      </c>
      <c r="M4299">
        <v>0</v>
      </c>
      <c r="N4299">
        <v>531229870</v>
      </c>
      <c r="O4299" t="s">
        <v>13995</v>
      </c>
    </row>
    <row r="4300" spans="1:15" x14ac:dyDescent="0.2">
      <c r="A4300" t="s">
        <v>13996</v>
      </c>
      <c r="B4300" t="s">
        <v>2476</v>
      </c>
      <c r="C4300">
        <v>31.42</v>
      </c>
      <c r="D4300">
        <v>0</v>
      </c>
      <c r="E4300">
        <v>0</v>
      </c>
      <c r="F4300">
        <v>0</v>
      </c>
      <c r="G4300">
        <v>0</v>
      </c>
      <c r="H4300" s="45">
        <v>-17409.240000000002</v>
      </c>
      <c r="I4300" t="s">
        <v>13057</v>
      </c>
      <c r="J4300" t="s">
        <v>169</v>
      </c>
      <c r="K4300">
        <v>0</v>
      </c>
      <c r="L4300" s="83">
        <v>43047</v>
      </c>
      <c r="M4300">
        <v>0</v>
      </c>
      <c r="N4300">
        <v>896749108</v>
      </c>
      <c r="O4300" t="s">
        <v>2534</v>
      </c>
    </row>
    <row r="4301" spans="1:15" x14ac:dyDescent="0.2">
      <c r="A4301" t="s">
        <v>13997</v>
      </c>
      <c r="B4301" t="s">
        <v>13952</v>
      </c>
      <c r="C4301">
        <v>17.25</v>
      </c>
      <c r="D4301">
        <v>0</v>
      </c>
      <c r="E4301">
        <v>0</v>
      </c>
      <c r="F4301">
        <v>0</v>
      </c>
      <c r="G4301">
        <v>0</v>
      </c>
      <c r="H4301" s="45">
        <v>2625.35</v>
      </c>
      <c r="I4301" t="s">
        <v>13063</v>
      </c>
      <c r="J4301" t="s">
        <v>169</v>
      </c>
      <c r="K4301">
        <v>0</v>
      </c>
      <c r="L4301" s="83">
        <v>43047</v>
      </c>
      <c r="M4301">
        <v>0</v>
      </c>
      <c r="N4301" t="s">
        <v>13998</v>
      </c>
      <c r="O4301">
        <v>2975098</v>
      </c>
    </row>
    <row r="4302" spans="1:15" x14ac:dyDescent="0.2">
      <c r="A4302" t="s">
        <v>13999</v>
      </c>
      <c r="B4302" t="s">
        <v>8491</v>
      </c>
      <c r="C4302">
        <v>20.49</v>
      </c>
      <c r="D4302">
        <v>0</v>
      </c>
      <c r="E4302">
        <v>0</v>
      </c>
      <c r="F4302">
        <v>0</v>
      </c>
      <c r="G4302">
        <v>0</v>
      </c>
      <c r="H4302" s="45">
        <v>14891.53</v>
      </c>
      <c r="I4302" t="s">
        <v>13057</v>
      </c>
      <c r="J4302" t="s">
        <v>190</v>
      </c>
      <c r="K4302">
        <v>0</v>
      </c>
      <c r="L4302" s="83">
        <v>43047</v>
      </c>
      <c r="M4302">
        <v>0</v>
      </c>
      <c r="N4302" t="s">
        <v>8572</v>
      </c>
      <c r="O4302" t="s">
        <v>8573</v>
      </c>
    </row>
    <row r="4303" spans="1:15" x14ac:dyDescent="0.2">
      <c r="A4303" t="s">
        <v>14000</v>
      </c>
      <c r="B4303" t="s">
        <v>2459</v>
      </c>
      <c r="C4303">
        <v>19.5</v>
      </c>
      <c r="D4303">
        <v>0</v>
      </c>
      <c r="E4303">
        <v>0</v>
      </c>
      <c r="F4303">
        <v>0</v>
      </c>
      <c r="G4303">
        <v>0</v>
      </c>
      <c r="H4303" s="45">
        <v>-3704.86</v>
      </c>
      <c r="I4303" t="s">
        <v>13057</v>
      </c>
      <c r="J4303" t="s">
        <v>169</v>
      </c>
      <c r="K4303">
        <v>0</v>
      </c>
      <c r="L4303" s="83">
        <v>43047</v>
      </c>
      <c r="M4303">
        <v>0</v>
      </c>
      <c r="N4303" t="s">
        <v>2542</v>
      </c>
      <c r="O4303">
        <v>2373722</v>
      </c>
    </row>
    <row r="4304" spans="1:15" x14ac:dyDescent="0.2">
      <c r="A4304" t="s">
        <v>14001</v>
      </c>
      <c r="B4304" t="s">
        <v>237</v>
      </c>
      <c r="C4304">
        <v>36.65</v>
      </c>
      <c r="D4304">
        <v>0</v>
      </c>
      <c r="E4304">
        <v>0</v>
      </c>
      <c r="F4304">
        <v>0</v>
      </c>
      <c r="G4304">
        <v>0</v>
      </c>
      <c r="H4304" s="45">
        <v>-30953.69</v>
      </c>
      <c r="I4304" t="s">
        <v>13057</v>
      </c>
      <c r="J4304" t="s">
        <v>190</v>
      </c>
      <c r="K4304">
        <v>0</v>
      </c>
      <c r="L4304" s="83">
        <v>43047</v>
      </c>
      <c r="M4304">
        <v>0</v>
      </c>
      <c r="N4304" t="s">
        <v>177</v>
      </c>
      <c r="O4304" t="s">
        <v>8639</v>
      </c>
    </row>
    <row r="4305" spans="1:15" x14ac:dyDescent="0.2">
      <c r="A4305" t="s">
        <v>14002</v>
      </c>
      <c r="B4305" t="s">
        <v>2308</v>
      </c>
      <c r="C4305">
        <v>52.28</v>
      </c>
      <c r="D4305">
        <v>0</v>
      </c>
      <c r="E4305">
        <v>0</v>
      </c>
      <c r="F4305">
        <v>0</v>
      </c>
      <c r="G4305">
        <v>0</v>
      </c>
      <c r="H4305" s="45">
        <v>-15152.42</v>
      </c>
      <c r="I4305" t="s">
        <v>13057</v>
      </c>
      <c r="J4305" t="s">
        <v>200</v>
      </c>
      <c r="K4305">
        <v>0</v>
      </c>
      <c r="L4305" s="83">
        <v>43047</v>
      </c>
      <c r="M4305">
        <v>0</v>
      </c>
      <c r="N4305">
        <v>655664100</v>
      </c>
      <c r="O4305">
        <v>2641827</v>
      </c>
    </row>
    <row r="4306" spans="1:15" x14ac:dyDescent="0.2">
      <c r="A4306" t="s">
        <v>14003</v>
      </c>
      <c r="B4306" t="s">
        <v>5550</v>
      </c>
      <c r="C4306">
        <v>35.225000000000001</v>
      </c>
      <c r="D4306">
        <v>0</v>
      </c>
      <c r="E4306">
        <v>0</v>
      </c>
      <c r="F4306">
        <v>0</v>
      </c>
      <c r="G4306">
        <v>0</v>
      </c>
      <c r="H4306" s="45">
        <v>7259.43</v>
      </c>
      <c r="I4306" t="s">
        <v>13057</v>
      </c>
      <c r="J4306" t="s">
        <v>188</v>
      </c>
      <c r="K4306">
        <v>0</v>
      </c>
      <c r="L4306" s="83">
        <v>43047</v>
      </c>
      <c r="M4306">
        <v>0</v>
      </c>
      <c r="N4306" t="s">
        <v>5574</v>
      </c>
      <c r="O4306" t="s">
        <v>5575</v>
      </c>
    </row>
    <row r="4307" spans="1:15" x14ac:dyDescent="0.2">
      <c r="A4307" t="s">
        <v>14004</v>
      </c>
      <c r="B4307" t="s">
        <v>1671</v>
      </c>
      <c r="C4307">
        <v>240.35</v>
      </c>
      <c r="D4307">
        <v>0</v>
      </c>
      <c r="E4307">
        <v>0</v>
      </c>
      <c r="F4307">
        <v>0</v>
      </c>
      <c r="G4307">
        <v>0</v>
      </c>
      <c r="H4307" s="45">
        <v>9044.2999999999993</v>
      </c>
      <c r="I4307" t="s">
        <v>13057</v>
      </c>
      <c r="J4307" t="s">
        <v>169</v>
      </c>
      <c r="K4307">
        <v>0</v>
      </c>
      <c r="L4307" s="83">
        <v>43047</v>
      </c>
      <c r="M4307">
        <v>0</v>
      </c>
      <c r="N4307" t="s">
        <v>1764</v>
      </c>
      <c r="O4307">
        <v>2501578</v>
      </c>
    </row>
    <row r="4308" spans="1:15" x14ac:dyDescent="0.2">
      <c r="A4308" t="s">
        <v>14005</v>
      </c>
      <c r="B4308" t="s">
        <v>2403</v>
      </c>
      <c r="C4308">
        <v>120.39</v>
      </c>
      <c r="D4308">
        <v>0</v>
      </c>
      <c r="E4308">
        <v>0</v>
      </c>
      <c r="F4308">
        <v>0</v>
      </c>
      <c r="G4308">
        <v>0</v>
      </c>
      <c r="H4308">
        <v>-601.26</v>
      </c>
      <c r="I4308" t="s">
        <v>13063</v>
      </c>
      <c r="J4308" t="s">
        <v>200</v>
      </c>
      <c r="K4308">
        <v>0</v>
      </c>
      <c r="L4308" s="83">
        <v>43047</v>
      </c>
      <c r="M4308">
        <v>0</v>
      </c>
      <c r="N4308">
        <v>571903202</v>
      </c>
      <c r="O4308">
        <v>2210614</v>
      </c>
    </row>
    <row r="4309" spans="1:15" x14ac:dyDescent="0.2">
      <c r="A4309" t="s">
        <v>14006</v>
      </c>
      <c r="B4309" t="s">
        <v>11277</v>
      </c>
      <c r="C4309">
        <v>34.72</v>
      </c>
      <c r="D4309">
        <v>0</v>
      </c>
      <c r="E4309">
        <v>0</v>
      </c>
      <c r="F4309">
        <v>0</v>
      </c>
      <c r="G4309">
        <v>0</v>
      </c>
      <c r="H4309" s="45">
        <v>8805.32</v>
      </c>
      <c r="I4309" t="s">
        <v>13063</v>
      </c>
      <c r="J4309" t="s">
        <v>200</v>
      </c>
      <c r="K4309">
        <v>0</v>
      </c>
      <c r="L4309" s="83">
        <v>43047</v>
      </c>
      <c r="M4309">
        <v>0</v>
      </c>
      <c r="N4309" t="s">
        <v>11331</v>
      </c>
      <c r="O4309" t="s">
        <v>11332</v>
      </c>
    </row>
    <row r="4310" spans="1:15" x14ac:dyDescent="0.2">
      <c r="A4310" t="s">
        <v>14007</v>
      </c>
      <c r="B4310" t="s">
        <v>13950</v>
      </c>
      <c r="C4310">
        <v>26.32</v>
      </c>
      <c r="D4310">
        <v>0</v>
      </c>
      <c r="E4310">
        <v>0</v>
      </c>
      <c r="F4310">
        <v>0</v>
      </c>
      <c r="G4310">
        <v>0</v>
      </c>
      <c r="H4310" s="45">
        <v>-6571.16</v>
      </c>
      <c r="I4310" t="s">
        <v>13057</v>
      </c>
      <c r="J4310" t="s">
        <v>200</v>
      </c>
      <c r="K4310">
        <v>0</v>
      </c>
      <c r="L4310" s="83">
        <v>43047</v>
      </c>
      <c r="M4310">
        <v>0</v>
      </c>
      <c r="N4310" t="s">
        <v>14008</v>
      </c>
      <c r="O4310" t="s">
        <v>14009</v>
      </c>
    </row>
    <row r="4311" spans="1:15" x14ac:dyDescent="0.2">
      <c r="A4311" t="s">
        <v>14010</v>
      </c>
      <c r="B4311" t="s">
        <v>5906</v>
      </c>
      <c r="C4311">
        <v>20</v>
      </c>
      <c r="D4311">
        <v>0</v>
      </c>
      <c r="E4311">
        <v>0</v>
      </c>
      <c r="F4311">
        <v>0</v>
      </c>
      <c r="G4311">
        <v>0</v>
      </c>
      <c r="H4311" s="45">
        <v>-3947.55</v>
      </c>
      <c r="I4311" t="s">
        <v>13057</v>
      </c>
      <c r="J4311" t="s">
        <v>200</v>
      </c>
      <c r="K4311">
        <v>0</v>
      </c>
      <c r="L4311" s="83">
        <v>43047</v>
      </c>
      <c r="M4311">
        <v>0</v>
      </c>
      <c r="N4311">
        <v>620071100</v>
      </c>
      <c r="O4311">
        <v>2861993</v>
      </c>
    </row>
    <row r="4312" spans="1:15" x14ac:dyDescent="0.2">
      <c r="A4312" t="s">
        <v>14011</v>
      </c>
      <c r="B4312" t="s">
        <v>298</v>
      </c>
      <c r="C4312">
        <v>62.77</v>
      </c>
      <c r="D4312">
        <v>0</v>
      </c>
      <c r="E4312">
        <v>0</v>
      </c>
      <c r="F4312">
        <v>0</v>
      </c>
      <c r="G4312">
        <v>0</v>
      </c>
      <c r="H4312" s="45">
        <v>-3928.54</v>
      </c>
      <c r="I4312" t="s">
        <v>13057</v>
      </c>
      <c r="J4312" t="s">
        <v>164</v>
      </c>
      <c r="K4312">
        <v>0</v>
      </c>
      <c r="L4312" s="83">
        <v>43047</v>
      </c>
      <c r="M4312">
        <v>0</v>
      </c>
      <c r="N4312">
        <v>595137100</v>
      </c>
      <c r="O4312">
        <v>2588140</v>
      </c>
    </row>
    <row r="4313" spans="1:15" x14ac:dyDescent="0.2">
      <c r="A4313" t="s">
        <v>14012</v>
      </c>
      <c r="B4313" t="s">
        <v>9415</v>
      </c>
      <c r="C4313">
        <v>45.6</v>
      </c>
      <c r="D4313">
        <v>0</v>
      </c>
      <c r="E4313">
        <v>0</v>
      </c>
      <c r="F4313">
        <v>0</v>
      </c>
      <c r="G4313">
        <v>0</v>
      </c>
      <c r="H4313" s="45">
        <v>-6343</v>
      </c>
      <c r="I4313" t="s">
        <v>13063</v>
      </c>
      <c r="J4313" t="s">
        <v>164</v>
      </c>
      <c r="K4313">
        <v>0</v>
      </c>
      <c r="L4313" s="83">
        <v>43047</v>
      </c>
      <c r="M4313">
        <v>0</v>
      </c>
      <c r="N4313" t="s">
        <v>9440</v>
      </c>
      <c r="O4313" t="s">
        <v>9441</v>
      </c>
    </row>
    <row r="4314" spans="1:15" x14ac:dyDescent="0.2">
      <c r="A4314" t="s">
        <v>14013</v>
      </c>
      <c r="B4314" t="s">
        <v>120</v>
      </c>
      <c r="C4314">
        <v>33.369999999999997</v>
      </c>
      <c r="D4314">
        <v>0</v>
      </c>
      <c r="E4314">
        <v>0</v>
      </c>
      <c r="F4314">
        <v>0</v>
      </c>
      <c r="G4314">
        <v>0</v>
      </c>
      <c r="H4314" s="45">
        <v>9849.0300000000007</v>
      </c>
      <c r="I4314" t="s">
        <v>13063</v>
      </c>
      <c r="J4314" t="s">
        <v>169</v>
      </c>
      <c r="K4314">
        <v>0</v>
      </c>
      <c r="L4314" s="83">
        <v>43047</v>
      </c>
      <c r="M4314">
        <v>0</v>
      </c>
      <c r="N4314" t="s">
        <v>795</v>
      </c>
      <c r="O4314">
        <v>2614153</v>
      </c>
    </row>
    <row r="4315" spans="1:15" x14ac:dyDescent="0.2">
      <c r="A4315" t="s">
        <v>14014</v>
      </c>
      <c r="B4315" t="s">
        <v>5643</v>
      </c>
      <c r="C4315">
        <v>105.765</v>
      </c>
      <c r="D4315">
        <v>0</v>
      </c>
      <c r="E4315">
        <v>0</v>
      </c>
      <c r="F4315">
        <v>0</v>
      </c>
      <c r="G4315">
        <v>0</v>
      </c>
      <c r="H4315" s="45">
        <v>2281.89</v>
      </c>
      <c r="I4315" t="s">
        <v>13063</v>
      </c>
      <c r="J4315" t="s">
        <v>164</v>
      </c>
      <c r="K4315">
        <v>0</v>
      </c>
      <c r="L4315" s="83">
        <v>43047</v>
      </c>
      <c r="M4315">
        <v>0</v>
      </c>
      <c r="N4315" t="s">
        <v>5681</v>
      </c>
      <c r="O4315" t="s">
        <v>5682</v>
      </c>
    </row>
    <row r="4316" spans="1:15" x14ac:dyDescent="0.2">
      <c r="A4316" t="s">
        <v>14015</v>
      </c>
      <c r="B4316" t="s">
        <v>5114</v>
      </c>
      <c r="C4316">
        <v>83.4</v>
      </c>
      <c r="D4316">
        <v>0</v>
      </c>
      <c r="E4316">
        <v>0</v>
      </c>
      <c r="F4316">
        <v>0</v>
      </c>
      <c r="G4316">
        <v>0</v>
      </c>
      <c r="H4316" s="45">
        <v>26914.7</v>
      </c>
      <c r="I4316" t="s">
        <v>13063</v>
      </c>
      <c r="J4316" t="s">
        <v>169</v>
      </c>
      <c r="K4316">
        <v>0</v>
      </c>
      <c r="L4316" s="83">
        <v>43047</v>
      </c>
      <c r="M4316">
        <v>0</v>
      </c>
      <c r="N4316">
        <v>640268108</v>
      </c>
      <c r="O4316">
        <v>2454445</v>
      </c>
    </row>
    <row r="4317" spans="1:15" x14ac:dyDescent="0.2">
      <c r="A4317" t="s">
        <v>14016</v>
      </c>
      <c r="B4317" t="s">
        <v>3155</v>
      </c>
      <c r="C4317">
        <v>55.34</v>
      </c>
      <c r="D4317">
        <v>0</v>
      </c>
      <c r="E4317">
        <v>0</v>
      </c>
      <c r="F4317">
        <v>0</v>
      </c>
      <c r="G4317">
        <v>0</v>
      </c>
      <c r="H4317">
        <v>280.02999999999997</v>
      </c>
      <c r="I4317" t="s">
        <v>13063</v>
      </c>
      <c r="J4317" t="s">
        <v>186</v>
      </c>
      <c r="K4317">
        <v>0</v>
      </c>
      <c r="L4317" s="83">
        <v>43047</v>
      </c>
      <c r="M4317">
        <v>0</v>
      </c>
      <c r="N4317" t="s">
        <v>3315</v>
      </c>
      <c r="O4317">
        <v>2196190</v>
      </c>
    </row>
    <row r="4318" spans="1:15" x14ac:dyDescent="0.2">
      <c r="A4318" t="s">
        <v>14017</v>
      </c>
      <c r="B4318" t="s">
        <v>9940</v>
      </c>
      <c r="C4318">
        <v>88.125</v>
      </c>
      <c r="D4318">
        <v>0</v>
      </c>
      <c r="E4318">
        <v>0</v>
      </c>
      <c r="F4318">
        <v>0</v>
      </c>
      <c r="G4318">
        <v>0</v>
      </c>
      <c r="H4318">
        <v>590.95000000000005</v>
      </c>
      <c r="I4318" t="s">
        <v>13063</v>
      </c>
      <c r="J4318" t="s">
        <v>188</v>
      </c>
      <c r="K4318">
        <v>0</v>
      </c>
      <c r="L4318" s="83">
        <v>43047</v>
      </c>
      <c r="M4318">
        <v>0</v>
      </c>
      <c r="N4318">
        <v>640079109</v>
      </c>
      <c r="O4318" t="s">
        <v>9964</v>
      </c>
    </row>
    <row r="4319" spans="1:15" x14ac:dyDescent="0.2">
      <c r="A4319" t="s">
        <v>14018</v>
      </c>
      <c r="B4319" t="s">
        <v>5274</v>
      </c>
      <c r="C4319">
        <v>58.5</v>
      </c>
      <c r="D4319">
        <v>0</v>
      </c>
      <c r="E4319">
        <v>0</v>
      </c>
      <c r="F4319">
        <v>0</v>
      </c>
      <c r="G4319">
        <v>0</v>
      </c>
      <c r="H4319" s="45">
        <v>-11239.3</v>
      </c>
      <c r="I4319" t="s">
        <v>13063</v>
      </c>
      <c r="J4319" t="s">
        <v>169</v>
      </c>
      <c r="K4319">
        <v>0</v>
      </c>
      <c r="L4319" s="83">
        <v>43047</v>
      </c>
      <c r="M4319">
        <v>0</v>
      </c>
      <c r="N4319" t="s">
        <v>5367</v>
      </c>
      <c r="O4319" t="s">
        <v>5368</v>
      </c>
    </row>
    <row r="4320" spans="1:15" x14ac:dyDescent="0.2">
      <c r="A4320" t="s">
        <v>14019</v>
      </c>
      <c r="B4320" t="s">
        <v>2685</v>
      </c>
      <c r="C4320">
        <v>30.274999999999999</v>
      </c>
      <c r="D4320">
        <v>0</v>
      </c>
      <c r="E4320">
        <v>0</v>
      </c>
      <c r="F4320">
        <v>0</v>
      </c>
      <c r="G4320">
        <v>0</v>
      </c>
      <c r="H4320" s="45">
        <v>-1785.02</v>
      </c>
      <c r="I4320" t="s">
        <v>13063</v>
      </c>
      <c r="J4320" t="s">
        <v>182</v>
      </c>
      <c r="K4320">
        <v>0</v>
      </c>
      <c r="L4320" s="83">
        <v>43047</v>
      </c>
      <c r="M4320">
        <v>0</v>
      </c>
      <c r="N4320">
        <v>701877102</v>
      </c>
      <c r="O4320" t="s">
        <v>2778</v>
      </c>
    </row>
    <row r="4321" spans="1:15" x14ac:dyDescent="0.2">
      <c r="A4321" t="s">
        <v>14020</v>
      </c>
      <c r="B4321" t="s">
        <v>12181</v>
      </c>
      <c r="C4321">
        <v>14.64</v>
      </c>
      <c r="D4321">
        <v>0</v>
      </c>
      <c r="E4321">
        <v>0</v>
      </c>
      <c r="F4321">
        <v>0</v>
      </c>
      <c r="G4321">
        <v>0</v>
      </c>
      <c r="H4321" s="45">
        <v>7660.72</v>
      </c>
      <c r="I4321" t="s">
        <v>13063</v>
      </c>
      <c r="J4321" t="s">
        <v>169</v>
      </c>
      <c r="K4321">
        <v>0</v>
      </c>
      <c r="L4321" s="83">
        <v>43047</v>
      </c>
      <c r="M4321">
        <v>0</v>
      </c>
      <c r="N4321" t="s">
        <v>12242</v>
      </c>
      <c r="O4321" t="s">
        <v>12243</v>
      </c>
    </row>
    <row r="4322" spans="1:15" x14ac:dyDescent="0.2">
      <c r="A4322" t="s">
        <v>14021</v>
      </c>
      <c r="B4322" t="s">
        <v>2490</v>
      </c>
      <c r="C4322">
        <v>33.1</v>
      </c>
      <c r="D4322">
        <v>0</v>
      </c>
      <c r="E4322">
        <v>0</v>
      </c>
      <c r="F4322">
        <v>0</v>
      </c>
      <c r="G4322">
        <v>0</v>
      </c>
      <c r="H4322" s="45">
        <v>1727.75</v>
      </c>
      <c r="I4322" t="s">
        <v>13063</v>
      </c>
      <c r="J4322" t="s">
        <v>169</v>
      </c>
      <c r="K4322">
        <v>0</v>
      </c>
      <c r="L4322" s="83">
        <v>43047</v>
      </c>
      <c r="M4322">
        <v>0</v>
      </c>
      <c r="N4322" t="s">
        <v>177</v>
      </c>
      <c r="O4322" t="s">
        <v>2550</v>
      </c>
    </row>
    <row r="4323" spans="1:15" x14ac:dyDescent="0.2">
      <c r="A4323" t="s">
        <v>14022</v>
      </c>
      <c r="B4323" t="s">
        <v>3038</v>
      </c>
      <c r="C4323">
        <v>27.93</v>
      </c>
      <c r="D4323">
        <v>0</v>
      </c>
      <c r="E4323">
        <v>0</v>
      </c>
      <c r="F4323">
        <v>0</v>
      </c>
      <c r="G4323">
        <v>0</v>
      </c>
      <c r="H4323" s="45">
        <v>17392.849999999999</v>
      </c>
      <c r="I4323" t="s">
        <v>13057</v>
      </c>
      <c r="J4323" t="s">
        <v>200</v>
      </c>
      <c r="K4323">
        <v>0</v>
      </c>
      <c r="L4323" s="83">
        <v>43047</v>
      </c>
      <c r="M4323">
        <v>0</v>
      </c>
      <c r="N4323" t="s">
        <v>3132</v>
      </c>
      <c r="O4323" t="s">
        <v>3133</v>
      </c>
    </row>
    <row r="4324" spans="1:15" x14ac:dyDescent="0.2">
      <c r="A4324" t="s">
        <v>14023</v>
      </c>
      <c r="B4324" t="s">
        <v>5387</v>
      </c>
      <c r="C4324">
        <v>37.9</v>
      </c>
      <c r="D4324">
        <v>0</v>
      </c>
      <c r="E4324">
        <v>0</v>
      </c>
      <c r="F4324">
        <v>0</v>
      </c>
      <c r="G4324">
        <v>0</v>
      </c>
      <c r="H4324" s="45">
        <v>31496.34</v>
      </c>
      <c r="I4324" t="s">
        <v>13057</v>
      </c>
      <c r="J4324" t="s">
        <v>190</v>
      </c>
      <c r="K4324">
        <v>0</v>
      </c>
      <c r="L4324" s="83">
        <v>43047</v>
      </c>
      <c r="M4324">
        <v>0</v>
      </c>
      <c r="N4324">
        <v>767744105</v>
      </c>
      <c r="O4324">
        <v>2202729</v>
      </c>
    </row>
    <row r="4325" spans="1:15" x14ac:dyDescent="0.2">
      <c r="A4325" t="s">
        <v>14024</v>
      </c>
      <c r="B4325" t="s">
        <v>2830</v>
      </c>
      <c r="C4325">
        <v>49.01</v>
      </c>
      <c r="D4325">
        <v>0</v>
      </c>
      <c r="E4325">
        <v>0</v>
      </c>
      <c r="F4325">
        <v>0</v>
      </c>
      <c r="G4325">
        <v>0</v>
      </c>
      <c r="H4325" s="45">
        <v>16441.13</v>
      </c>
      <c r="I4325" t="s">
        <v>13057</v>
      </c>
      <c r="J4325" t="s">
        <v>169</v>
      </c>
      <c r="K4325">
        <v>0</v>
      </c>
      <c r="L4325" s="83">
        <v>43047</v>
      </c>
      <c r="M4325">
        <v>0</v>
      </c>
      <c r="N4325">
        <v>759916109</v>
      </c>
      <c r="O4325">
        <v>2731654</v>
      </c>
    </row>
    <row r="4326" spans="1:15" x14ac:dyDescent="0.2">
      <c r="A4326" t="s">
        <v>14025</v>
      </c>
      <c r="B4326" t="s">
        <v>13953</v>
      </c>
      <c r="C4326">
        <v>16</v>
      </c>
      <c r="D4326">
        <v>0</v>
      </c>
      <c r="E4326">
        <v>0</v>
      </c>
      <c r="F4326">
        <v>0</v>
      </c>
      <c r="G4326">
        <v>0</v>
      </c>
      <c r="H4326" s="45">
        <v>-2139.2600000000002</v>
      </c>
      <c r="I4326" t="s">
        <v>13063</v>
      </c>
      <c r="J4326" t="s">
        <v>169</v>
      </c>
      <c r="K4326">
        <v>0</v>
      </c>
      <c r="L4326" s="83">
        <v>43047</v>
      </c>
      <c r="M4326">
        <v>0</v>
      </c>
      <c r="N4326">
        <v>451731103</v>
      </c>
      <c r="O4326" t="s">
        <v>14026</v>
      </c>
    </row>
    <row r="4327" spans="1:15" x14ac:dyDescent="0.2">
      <c r="A4327" t="s">
        <v>14027</v>
      </c>
      <c r="B4327" t="s">
        <v>275</v>
      </c>
      <c r="C4327">
        <v>42.685000000000002</v>
      </c>
      <c r="D4327">
        <v>0</v>
      </c>
      <c r="E4327">
        <v>0</v>
      </c>
      <c r="F4327">
        <v>0</v>
      </c>
      <c r="G4327">
        <v>0</v>
      </c>
      <c r="H4327" s="45">
        <v>-16727.939999999999</v>
      </c>
      <c r="I4327" t="s">
        <v>13063</v>
      </c>
      <c r="J4327" t="s">
        <v>164</v>
      </c>
      <c r="K4327">
        <v>0</v>
      </c>
      <c r="L4327" s="83">
        <v>43047</v>
      </c>
      <c r="M4327">
        <v>0</v>
      </c>
      <c r="N4327" t="s">
        <v>276</v>
      </c>
      <c r="O4327">
        <v>2839268</v>
      </c>
    </row>
    <row r="4328" spans="1:15" x14ac:dyDescent="0.2">
      <c r="A4328" t="s">
        <v>14028</v>
      </c>
      <c r="B4328" t="s">
        <v>5591</v>
      </c>
      <c r="C4328">
        <v>28.28</v>
      </c>
      <c r="D4328">
        <v>0</v>
      </c>
      <c r="E4328">
        <v>0</v>
      </c>
      <c r="F4328">
        <v>0</v>
      </c>
      <c r="G4328">
        <v>0</v>
      </c>
      <c r="H4328" s="45">
        <v>1153.06</v>
      </c>
      <c r="I4328" t="s">
        <v>13063</v>
      </c>
      <c r="J4328" t="s">
        <v>169</v>
      </c>
      <c r="K4328">
        <v>0</v>
      </c>
      <c r="L4328" s="83">
        <v>43047</v>
      </c>
      <c r="M4328">
        <v>0</v>
      </c>
      <c r="N4328" t="s">
        <v>177</v>
      </c>
      <c r="O4328" t="s">
        <v>5642</v>
      </c>
    </row>
    <row r="4329" spans="1:15" x14ac:dyDescent="0.2">
      <c r="A4329" t="s">
        <v>14029</v>
      </c>
      <c r="B4329" t="s">
        <v>8494</v>
      </c>
      <c r="C4329">
        <v>54.825000000000003</v>
      </c>
      <c r="D4329">
        <v>0</v>
      </c>
      <c r="E4329">
        <v>0</v>
      </c>
      <c r="F4329">
        <v>0</v>
      </c>
      <c r="G4329">
        <v>0</v>
      </c>
      <c r="H4329" s="45">
        <v>8338.5</v>
      </c>
      <c r="I4329" t="s">
        <v>13057</v>
      </c>
      <c r="J4329" t="s">
        <v>164</v>
      </c>
      <c r="K4329">
        <v>0</v>
      </c>
      <c r="L4329" s="83">
        <v>43047</v>
      </c>
      <c r="M4329">
        <v>0</v>
      </c>
      <c r="N4329">
        <v>898697206</v>
      </c>
      <c r="O4329" t="s">
        <v>8609</v>
      </c>
    </row>
    <row r="4330" spans="1:15" x14ac:dyDescent="0.2">
      <c r="A4330" t="s">
        <v>14030</v>
      </c>
      <c r="B4330" t="s">
        <v>5397</v>
      </c>
      <c r="C4330">
        <v>73.489999999999995</v>
      </c>
      <c r="D4330">
        <v>0</v>
      </c>
      <c r="E4330">
        <v>0</v>
      </c>
      <c r="F4330">
        <v>0</v>
      </c>
      <c r="G4330">
        <v>0</v>
      </c>
      <c r="H4330" s="45">
        <v>1330.95</v>
      </c>
      <c r="I4330" t="s">
        <v>13063</v>
      </c>
      <c r="J4330" t="s">
        <v>164</v>
      </c>
      <c r="K4330">
        <v>0</v>
      </c>
      <c r="L4330" s="83">
        <v>43047</v>
      </c>
      <c r="M4330">
        <v>0</v>
      </c>
      <c r="N4330" t="s">
        <v>5533</v>
      </c>
      <c r="O4330" t="s">
        <v>5534</v>
      </c>
    </row>
    <row r="4331" spans="1:15" x14ac:dyDescent="0.2">
      <c r="A4331" t="s">
        <v>14031</v>
      </c>
      <c r="B4331" t="s">
        <v>1022</v>
      </c>
      <c r="C4331">
        <v>70.37</v>
      </c>
      <c r="D4331">
        <v>0</v>
      </c>
      <c r="E4331">
        <v>0</v>
      </c>
      <c r="F4331">
        <v>0</v>
      </c>
      <c r="G4331">
        <v>0</v>
      </c>
      <c r="H4331" s="45">
        <v>5496.16</v>
      </c>
      <c r="I4331" t="s">
        <v>13057</v>
      </c>
      <c r="J4331" t="s">
        <v>164</v>
      </c>
      <c r="K4331">
        <v>0</v>
      </c>
      <c r="L4331" s="83">
        <v>43047</v>
      </c>
      <c r="M4331">
        <v>0</v>
      </c>
      <c r="N4331" t="s">
        <v>1226</v>
      </c>
      <c r="O4331" t="s">
        <v>1422</v>
      </c>
    </row>
    <row r="4332" spans="1:15" x14ac:dyDescent="0.2">
      <c r="A4332" t="s">
        <v>14032</v>
      </c>
      <c r="B4332" t="s">
        <v>6828</v>
      </c>
      <c r="C4332">
        <v>20.149999999999999</v>
      </c>
      <c r="D4332">
        <v>0</v>
      </c>
      <c r="E4332">
        <v>0</v>
      </c>
      <c r="F4332">
        <v>0</v>
      </c>
      <c r="G4332">
        <v>0</v>
      </c>
      <c r="H4332" s="45">
        <v>-5981.46</v>
      </c>
      <c r="I4332" t="s">
        <v>13063</v>
      </c>
      <c r="J4332" t="s">
        <v>186</v>
      </c>
      <c r="K4332">
        <v>0</v>
      </c>
      <c r="L4332" s="83">
        <v>43047</v>
      </c>
      <c r="M4332">
        <v>0</v>
      </c>
      <c r="N4332">
        <v>928254101</v>
      </c>
      <c r="O4332" t="s">
        <v>6893</v>
      </c>
    </row>
    <row r="4333" spans="1:15" x14ac:dyDescent="0.2">
      <c r="A4333" t="s">
        <v>14033</v>
      </c>
      <c r="B4333" t="s">
        <v>13949</v>
      </c>
      <c r="C4333">
        <v>38.11</v>
      </c>
      <c r="D4333">
        <v>0</v>
      </c>
      <c r="E4333">
        <v>0</v>
      </c>
      <c r="F4333">
        <v>0</v>
      </c>
      <c r="G4333">
        <v>0</v>
      </c>
      <c r="H4333" s="45">
        <v>-9090.7900000000009</v>
      </c>
      <c r="I4333" t="s">
        <v>13057</v>
      </c>
      <c r="J4333" t="s">
        <v>164</v>
      </c>
      <c r="K4333">
        <v>0</v>
      </c>
      <c r="L4333" s="83">
        <v>43047</v>
      </c>
      <c r="M4333">
        <v>0</v>
      </c>
      <c r="N4333" t="s">
        <v>14034</v>
      </c>
      <c r="O4333" t="s">
        <v>14035</v>
      </c>
    </row>
    <row r="4334" spans="1:15" x14ac:dyDescent="0.2">
      <c r="A4334" t="s">
        <v>14036</v>
      </c>
      <c r="B4334" t="s">
        <v>3168</v>
      </c>
      <c r="C4334">
        <v>33.17</v>
      </c>
      <c r="D4334">
        <v>0</v>
      </c>
      <c r="E4334">
        <v>0</v>
      </c>
      <c r="F4334">
        <v>0</v>
      </c>
      <c r="G4334">
        <v>0</v>
      </c>
      <c r="H4334">
        <v>-77.150000000000006</v>
      </c>
      <c r="I4334" t="s">
        <v>13063</v>
      </c>
      <c r="J4334" t="s">
        <v>169</v>
      </c>
      <c r="K4334">
        <v>0</v>
      </c>
      <c r="L4334" s="83">
        <v>43047</v>
      </c>
      <c r="M4334">
        <v>0</v>
      </c>
      <c r="N4334" t="s">
        <v>3360</v>
      </c>
      <c r="O4334" t="s">
        <v>3361</v>
      </c>
    </row>
    <row r="4335" spans="1:15" x14ac:dyDescent="0.2">
      <c r="A4335" t="s">
        <v>14037</v>
      </c>
      <c r="B4335" t="s">
        <v>3186</v>
      </c>
      <c r="C4335">
        <v>46.73</v>
      </c>
      <c r="D4335">
        <v>0</v>
      </c>
      <c r="E4335">
        <v>0</v>
      </c>
      <c r="F4335">
        <v>0</v>
      </c>
      <c r="G4335">
        <v>0</v>
      </c>
      <c r="H4335" s="45">
        <v>-9151.2900000000009</v>
      </c>
      <c r="I4335" t="s">
        <v>13063</v>
      </c>
      <c r="J4335" t="s">
        <v>169</v>
      </c>
      <c r="K4335">
        <v>0</v>
      </c>
      <c r="L4335" s="83">
        <v>43047</v>
      </c>
      <c r="M4335">
        <v>0</v>
      </c>
      <c r="N4335" t="s">
        <v>3363</v>
      </c>
      <c r="O4335" t="s">
        <v>3364</v>
      </c>
    </row>
    <row r="4336" spans="1:15" x14ac:dyDescent="0.2">
      <c r="A4336" t="s">
        <v>14038</v>
      </c>
      <c r="B4336" t="s">
        <v>13954</v>
      </c>
      <c r="C4336">
        <v>38.299999999999997</v>
      </c>
      <c r="D4336">
        <v>0</v>
      </c>
      <c r="E4336">
        <v>0</v>
      </c>
      <c r="F4336">
        <v>0</v>
      </c>
      <c r="G4336">
        <v>0</v>
      </c>
      <c r="H4336">
        <v>67.59</v>
      </c>
      <c r="I4336" t="s">
        <v>13063</v>
      </c>
      <c r="J4336" t="s">
        <v>169</v>
      </c>
      <c r="K4336">
        <v>0</v>
      </c>
      <c r="L4336" s="83">
        <v>43047</v>
      </c>
      <c r="M4336">
        <v>0</v>
      </c>
      <c r="N4336" t="s">
        <v>14039</v>
      </c>
      <c r="O4336" t="s">
        <v>14040</v>
      </c>
    </row>
    <row r="4337" spans="1:15" x14ac:dyDescent="0.2">
      <c r="A4337" t="s">
        <v>13884</v>
      </c>
      <c r="B4337" t="s">
        <v>3480</v>
      </c>
      <c r="C4337">
        <v>115.34</v>
      </c>
      <c r="D4337">
        <v>0</v>
      </c>
      <c r="E4337">
        <v>0</v>
      </c>
      <c r="F4337">
        <v>0</v>
      </c>
      <c r="G4337">
        <v>0</v>
      </c>
      <c r="H4337" s="45">
        <v>15173.94</v>
      </c>
      <c r="I4337" t="s">
        <v>13057</v>
      </c>
      <c r="J4337" t="s">
        <v>190</v>
      </c>
      <c r="K4337">
        <v>0</v>
      </c>
      <c r="L4337" s="83">
        <v>43046</v>
      </c>
      <c r="M4337">
        <v>0</v>
      </c>
      <c r="N4337">
        <v>596278101</v>
      </c>
      <c r="O4337">
        <v>2590930</v>
      </c>
    </row>
    <row r="4338" spans="1:15" x14ac:dyDescent="0.2">
      <c r="A4338" t="s">
        <v>13885</v>
      </c>
      <c r="B4338" t="s">
        <v>11530</v>
      </c>
      <c r="C4338">
        <v>21.16</v>
      </c>
      <c r="D4338">
        <v>0</v>
      </c>
      <c r="E4338">
        <v>0</v>
      </c>
      <c r="F4338">
        <v>0</v>
      </c>
      <c r="G4338">
        <v>0</v>
      </c>
      <c r="H4338" s="45">
        <v>-1079.7</v>
      </c>
      <c r="I4338" t="s">
        <v>13063</v>
      </c>
      <c r="J4338" t="s">
        <v>190</v>
      </c>
      <c r="K4338">
        <v>0</v>
      </c>
      <c r="L4338" s="83">
        <v>43046</v>
      </c>
      <c r="M4338">
        <v>0</v>
      </c>
      <c r="N4338">
        <v>949090104</v>
      </c>
      <c r="O4338" t="s">
        <v>11589</v>
      </c>
    </row>
    <row r="4339" spans="1:15" x14ac:dyDescent="0.2">
      <c r="A4339" t="s">
        <v>13886</v>
      </c>
      <c r="B4339" t="s">
        <v>1793</v>
      </c>
      <c r="C4339">
        <v>54.07</v>
      </c>
      <c r="D4339">
        <v>0</v>
      </c>
      <c r="E4339">
        <v>0</v>
      </c>
      <c r="F4339">
        <v>0</v>
      </c>
      <c r="G4339">
        <v>0</v>
      </c>
      <c r="H4339" s="45">
        <v>-9113.85</v>
      </c>
      <c r="I4339" t="s">
        <v>13063</v>
      </c>
      <c r="J4339" t="s">
        <v>200</v>
      </c>
      <c r="K4339">
        <v>0</v>
      </c>
      <c r="L4339" s="83">
        <v>43046</v>
      </c>
      <c r="M4339">
        <v>0</v>
      </c>
      <c r="N4339">
        <v>896945201</v>
      </c>
      <c r="O4339" t="s">
        <v>1962</v>
      </c>
    </row>
    <row r="4340" spans="1:15" x14ac:dyDescent="0.2">
      <c r="A4340" t="s">
        <v>13887</v>
      </c>
      <c r="B4340" t="s">
        <v>3203</v>
      </c>
      <c r="C4340">
        <v>29.29</v>
      </c>
      <c r="D4340">
        <v>0</v>
      </c>
      <c r="E4340">
        <v>0</v>
      </c>
      <c r="F4340">
        <v>0</v>
      </c>
      <c r="G4340">
        <v>0</v>
      </c>
      <c r="H4340" s="45">
        <v>-4826.76</v>
      </c>
      <c r="I4340" t="s">
        <v>13063</v>
      </c>
      <c r="J4340" t="s">
        <v>164</v>
      </c>
      <c r="K4340">
        <v>0</v>
      </c>
      <c r="L4340" s="83">
        <v>43046</v>
      </c>
      <c r="M4340">
        <v>0</v>
      </c>
      <c r="N4340">
        <v>871237103</v>
      </c>
      <c r="O4340">
        <v>2860536</v>
      </c>
    </row>
    <row r="4341" spans="1:15" x14ac:dyDescent="0.2">
      <c r="A4341" t="s">
        <v>13888</v>
      </c>
      <c r="B4341" t="s">
        <v>2572</v>
      </c>
      <c r="C4341">
        <v>25.16</v>
      </c>
      <c r="D4341">
        <v>0</v>
      </c>
      <c r="E4341">
        <v>0</v>
      </c>
      <c r="F4341">
        <v>0</v>
      </c>
      <c r="G4341">
        <v>0</v>
      </c>
      <c r="H4341" s="45">
        <v>8090.77</v>
      </c>
      <c r="I4341" t="s">
        <v>13063</v>
      </c>
      <c r="J4341" t="s">
        <v>182</v>
      </c>
      <c r="K4341">
        <v>0</v>
      </c>
      <c r="L4341" s="83">
        <v>43046</v>
      </c>
      <c r="M4341">
        <v>0</v>
      </c>
      <c r="N4341" s="84">
        <v>9.0346000000000003E+107</v>
      </c>
      <c r="O4341" t="s">
        <v>2661</v>
      </c>
    </row>
    <row r="4342" spans="1:15" x14ac:dyDescent="0.2">
      <c r="A4342" t="s">
        <v>13889</v>
      </c>
      <c r="B4342" t="s">
        <v>1991</v>
      </c>
      <c r="C4342">
        <v>48</v>
      </c>
      <c r="D4342">
        <v>0</v>
      </c>
      <c r="E4342">
        <v>0</v>
      </c>
      <c r="F4342">
        <v>0</v>
      </c>
      <c r="G4342">
        <v>0</v>
      </c>
      <c r="H4342">
        <v>-464.31</v>
      </c>
      <c r="I4342" t="s">
        <v>13063</v>
      </c>
      <c r="J4342" t="s">
        <v>200</v>
      </c>
      <c r="K4342">
        <v>0</v>
      </c>
      <c r="L4342" s="83">
        <v>43046</v>
      </c>
      <c r="M4342">
        <v>0</v>
      </c>
      <c r="N4342" t="s">
        <v>2061</v>
      </c>
      <c r="O4342">
        <v>2966144</v>
      </c>
    </row>
    <row r="4343" spans="1:15" x14ac:dyDescent="0.2">
      <c r="A4343" t="s">
        <v>13890</v>
      </c>
      <c r="B4343" t="s">
        <v>8660</v>
      </c>
      <c r="C4343">
        <v>31.835000000000001</v>
      </c>
      <c r="D4343">
        <v>0</v>
      </c>
      <c r="E4343">
        <v>0</v>
      </c>
      <c r="F4343">
        <v>0</v>
      </c>
      <c r="G4343">
        <v>0</v>
      </c>
      <c r="H4343" s="45">
        <v>-5802.52</v>
      </c>
      <c r="I4343" t="s">
        <v>13063</v>
      </c>
      <c r="J4343" t="s">
        <v>182</v>
      </c>
      <c r="K4343">
        <v>0</v>
      </c>
      <c r="L4343" s="83">
        <v>43046</v>
      </c>
      <c r="M4343">
        <v>0</v>
      </c>
      <c r="N4343" t="s">
        <v>8720</v>
      </c>
      <c r="O4343" t="s">
        <v>8721</v>
      </c>
    </row>
    <row r="4344" spans="1:15" x14ac:dyDescent="0.2">
      <c r="A4344" t="s">
        <v>13891</v>
      </c>
      <c r="B4344" t="s">
        <v>3402</v>
      </c>
      <c r="C4344">
        <v>18.61</v>
      </c>
      <c r="D4344">
        <v>0</v>
      </c>
      <c r="E4344">
        <v>0</v>
      </c>
      <c r="F4344">
        <v>0</v>
      </c>
      <c r="G4344">
        <v>0</v>
      </c>
      <c r="H4344" s="45">
        <v>-9191.7199999999993</v>
      </c>
      <c r="I4344" t="s">
        <v>13063</v>
      </c>
      <c r="J4344" t="s">
        <v>182</v>
      </c>
      <c r="K4344">
        <v>0</v>
      </c>
      <c r="L4344" s="83">
        <v>43046</v>
      </c>
      <c r="M4344">
        <v>0</v>
      </c>
      <c r="N4344" t="s">
        <v>3463</v>
      </c>
      <c r="O4344" t="s">
        <v>3464</v>
      </c>
    </row>
    <row r="4345" spans="1:15" x14ac:dyDescent="0.2">
      <c r="A4345" t="s">
        <v>13892</v>
      </c>
      <c r="B4345" t="s">
        <v>453</v>
      </c>
      <c r="C4345">
        <v>15.65</v>
      </c>
      <c r="D4345">
        <v>0</v>
      </c>
      <c r="E4345">
        <v>0</v>
      </c>
      <c r="F4345">
        <v>0</v>
      </c>
      <c r="G4345">
        <v>0</v>
      </c>
      <c r="H4345" s="45">
        <v>-10112.700000000001</v>
      </c>
      <c r="I4345" t="s">
        <v>13063</v>
      </c>
      <c r="J4345" t="s">
        <v>169</v>
      </c>
      <c r="K4345">
        <v>0</v>
      </c>
      <c r="L4345" s="83">
        <v>43046</v>
      </c>
      <c r="M4345">
        <v>0</v>
      </c>
      <c r="N4345">
        <v>516012101</v>
      </c>
      <c r="O4345">
        <v>2447694</v>
      </c>
    </row>
    <row r="4346" spans="1:15" x14ac:dyDescent="0.2">
      <c r="A4346" t="s">
        <v>13893</v>
      </c>
      <c r="B4346" t="s">
        <v>3932</v>
      </c>
      <c r="C4346">
        <v>32.979999999999997</v>
      </c>
      <c r="D4346">
        <v>0</v>
      </c>
      <c r="E4346">
        <v>0</v>
      </c>
      <c r="F4346">
        <v>0</v>
      </c>
      <c r="G4346">
        <v>0</v>
      </c>
      <c r="H4346">
        <v>-962.11</v>
      </c>
      <c r="I4346" t="s">
        <v>13063</v>
      </c>
      <c r="J4346" t="s">
        <v>190</v>
      </c>
      <c r="K4346">
        <v>0</v>
      </c>
      <c r="L4346" s="83">
        <v>43046</v>
      </c>
      <c r="M4346">
        <v>0</v>
      </c>
      <c r="N4346">
        <v>499049104</v>
      </c>
      <c r="O4346" t="s">
        <v>13778</v>
      </c>
    </row>
    <row r="4347" spans="1:15" x14ac:dyDescent="0.2">
      <c r="A4347" t="s">
        <v>13894</v>
      </c>
      <c r="B4347" t="s">
        <v>1997</v>
      </c>
      <c r="C4347">
        <v>79.8</v>
      </c>
      <c r="D4347">
        <v>0</v>
      </c>
      <c r="E4347">
        <v>0</v>
      </c>
      <c r="F4347">
        <v>0</v>
      </c>
      <c r="G4347">
        <v>0</v>
      </c>
      <c r="H4347" s="45">
        <v>-23206.560000000001</v>
      </c>
      <c r="I4347" t="s">
        <v>13063</v>
      </c>
      <c r="J4347" t="s">
        <v>169</v>
      </c>
      <c r="K4347">
        <v>0</v>
      </c>
      <c r="L4347" s="83">
        <v>43046</v>
      </c>
      <c r="M4347">
        <v>0</v>
      </c>
      <c r="N4347">
        <v>806407102</v>
      </c>
      <c r="O4347">
        <v>2416962</v>
      </c>
    </row>
    <row r="4348" spans="1:15" x14ac:dyDescent="0.2">
      <c r="A4348" t="s">
        <v>13895</v>
      </c>
      <c r="B4348" t="s">
        <v>12616</v>
      </c>
      <c r="C4348">
        <v>33.274999999999999</v>
      </c>
      <c r="D4348">
        <v>0</v>
      </c>
      <c r="E4348">
        <v>0</v>
      </c>
      <c r="F4348">
        <v>0</v>
      </c>
      <c r="G4348">
        <v>0</v>
      </c>
      <c r="H4348" s="45">
        <v>-3473.09</v>
      </c>
      <c r="I4348" t="s">
        <v>13063</v>
      </c>
      <c r="J4348" t="s">
        <v>235</v>
      </c>
      <c r="K4348">
        <v>0</v>
      </c>
      <c r="L4348" s="83">
        <v>43046</v>
      </c>
      <c r="M4348">
        <v>0</v>
      </c>
      <c r="N4348">
        <v>358039105</v>
      </c>
      <c r="O4348" t="s">
        <v>12674</v>
      </c>
    </row>
    <row r="4349" spans="1:15" x14ac:dyDescent="0.2">
      <c r="A4349" t="s">
        <v>13896</v>
      </c>
      <c r="B4349" t="s">
        <v>2702</v>
      </c>
      <c r="C4349">
        <v>28.725000000000001</v>
      </c>
      <c r="D4349">
        <v>0</v>
      </c>
      <c r="E4349">
        <v>0</v>
      </c>
      <c r="F4349">
        <v>0</v>
      </c>
      <c r="G4349">
        <v>0</v>
      </c>
      <c r="H4349" s="45">
        <v>4032.15</v>
      </c>
      <c r="I4349" t="s">
        <v>13063</v>
      </c>
      <c r="J4349" t="s">
        <v>200</v>
      </c>
      <c r="K4349">
        <v>0</v>
      </c>
      <c r="L4349" s="83">
        <v>43046</v>
      </c>
      <c r="M4349">
        <v>0</v>
      </c>
      <c r="N4349" t="s">
        <v>2758</v>
      </c>
      <c r="O4349" t="s">
        <v>2759</v>
      </c>
    </row>
    <row r="4350" spans="1:15" x14ac:dyDescent="0.2">
      <c r="A4350" t="s">
        <v>13897</v>
      </c>
      <c r="B4350" t="s">
        <v>97</v>
      </c>
      <c r="C4350">
        <v>35.51</v>
      </c>
      <c r="D4350">
        <v>0</v>
      </c>
      <c r="E4350">
        <v>0</v>
      </c>
      <c r="F4350">
        <v>0</v>
      </c>
      <c r="G4350">
        <v>0</v>
      </c>
      <c r="H4350" s="45">
        <v>36384.99</v>
      </c>
      <c r="I4350" t="s">
        <v>13063</v>
      </c>
      <c r="J4350" t="s">
        <v>164</v>
      </c>
      <c r="K4350">
        <v>0</v>
      </c>
      <c r="L4350" s="83">
        <v>43046</v>
      </c>
      <c r="M4350">
        <v>0</v>
      </c>
      <c r="N4350" t="s">
        <v>177</v>
      </c>
      <c r="O4350" t="s">
        <v>178</v>
      </c>
    </row>
    <row r="4351" spans="1:15" x14ac:dyDescent="0.2">
      <c r="A4351" t="s">
        <v>13898</v>
      </c>
      <c r="B4351" t="s">
        <v>13698</v>
      </c>
      <c r="C4351">
        <v>43.725000000000001</v>
      </c>
      <c r="D4351">
        <v>0</v>
      </c>
      <c r="E4351">
        <v>0</v>
      </c>
      <c r="F4351">
        <v>0</v>
      </c>
      <c r="G4351">
        <v>0</v>
      </c>
      <c r="H4351" s="45">
        <v>-4642.33</v>
      </c>
      <c r="I4351" t="s">
        <v>13063</v>
      </c>
      <c r="J4351" t="s">
        <v>164</v>
      </c>
      <c r="K4351">
        <v>0</v>
      </c>
      <c r="L4351" s="83">
        <v>43046</v>
      </c>
      <c r="M4351">
        <v>0</v>
      </c>
      <c r="N4351" t="s">
        <v>13761</v>
      </c>
      <c r="O4351" t="s">
        <v>13762</v>
      </c>
    </row>
    <row r="4352" spans="1:15" x14ac:dyDescent="0.2">
      <c r="A4352" t="s">
        <v>13899</v>
      </c>
      <c r="B4352" t="s">
        <v>13699</v>
      </c>
      <c r="C4352">
        <v>75.95</v>
      </c>
      <c r="D4352">
        <v>0</v>
      </c>
      <c r="E4352">
        <v>0</v>
      </c>
      <c r="F4352">
        <v>0</v>
      </c>
      <c r="G4352">
        <v>0</v>
      </c>
      <c r="H4352" s="45">
        <v>10037.64</v>
      </c>
      <c r="I4352" t="s">
        <v>13063</v>
      </c>
      <c r="J4352" t="s">
        <v>164</v>
      </c>
      <c r="K4352">
        <v>0</v>
      </c>
      <c r="L4352" s="83">
        <v>43046</v>
      </c>
      <c r="M4352">
        <v>0</v>
      </c>
      <c r="N4352" t="s">
        <v>13741</v>
      </c>
      <c r="O4352" t="s">
        <v>13742</v>
      </c>
    </row>
    <row r="4353" spans="1:15" x14ac:dyDescent="0.2">
      <c r="A4353" t="s">
        <v>13900</v>
      </c>
      <c r="B4353" t="s">
        <v>8852</v>
      </c>
      <c r="C4353">
        <v>29.22</v>
      </c>
      <c r="D4353">
        <v>0</v>
      </c>
      <c r="E4353">
        <v>0</v>
      </c>
      <c r="F4353">
        <v>0</v>
      </c>
      <c r="G4353">
        <v>0</v>
      </c>
      <c r="H4353" s="45">
        <v>39895.18</v>
      </c>
      <c r="I4353" t="s">
        <v>13063</v>
      </c>
      <c r="J4353" t="s">
        <v>169</v>
      </c>
      <c r="K4353">
        <v>0</v>
      </c>
      <c r="L4353" s="83">
        <v>43046</v>
      </c>
      <c r="M4353">
        <v>0</v>
      </c>
      <c r="N4353" t="s">
        <v>8863</v>
      </c>
      <c r="O4353" t="s">
        <v>8864</v>
      </c>
    </row>
    <row r="4354" spans="1:15" x14ac:dyDescent="0.2">
      <c r="A4354" t="s">
        <v>13901</v>
      </c>
      <c r="B4354" t="s">
        <v>7326</v>
      </c>
      <c r="C4354">
        <v>48.24</v>
      </c>
      <c r="D4354">
        <v>0</v>
      </c>
      <c r="E4354">
        <v>0</v>
      </c>
      <c r="F4354">
        <v>0</v>
      </c>
      <c r="G4354">
        <v>0</v>
      </c>
      <c r="H4354" s="45">
        <v>-36549.39</v>
      </c>
      <c r="I4354" t="s">
        <v>13057</v>
      </c>
      <c r="J4354" t="s">
        <v>164</v>
      </c>
      <c r="K4354">
        <v>0</v>
      </c>
      <c r="L4354" s="83">
        <v>43046</v>
      </c>
      <c r="M4354">
        <v>0</v>
      </c>
      <c r="N4354">
        <v>11642105</v>
      </c>
      <c r="O4354" t="s">
        <v>7334</v>
      </c>
    </row>
    <row r="4355" spans="1:15" x14ac:dyDescent="0.2">
      <c r="A4355" t="s">
        <v>13902</v>
      </c>
      <c r="B4355" t="s">
        <v>5546</v>
      </c>
      <c r="C4355">
        <v>21.82</v>
      </c>
      <c r="D4355">
        <v>0</v>
      </c>
      <c r="E4355">
        <v>0</v>
      </c>
      <c r="F4355">
        <v>0</v>
      </c>
      <c r="G4355">
        <v>0</v>
      </c>
      <c r="H4355" s="45">
        <v>39420.21</v>
      </c>
      <c r="I4355" t="s">
        <v>13057</v>
      </c>
      <c r="J4355" t="s">
        <v>186</v>
      </c>
      <c r="K4355">
        <v>0</v>
      </c>
      <c r="L4355" s="83">
        <v>43046</v>
      </c>
      <c r="M4355">
        <v>0</v>
      </c>
      <c r="N4355">
        <v>23139884</v>
      </c>
      <c r="O4355" t="s">
        <v>5560</v>
      </c>
    </row>
    <row r="4356" spans="1:15" x14ac:dyDescent="0.2">
      <c r="A4356" t="s">
        <v>13903</v>
      </c>
      <c r="B4356" t="s">
        <v>1665</v>
      </c>
      <c r="C4356">
        <v>36</v>
      </c>
      <c r="D4356">
        <v>0</v>
      </c>
      <c r="E4356">
        <v>0</v>
      </c>
      <c r="F4356">
        <v>0</v>
      </c>
      <c r="G4356">
        <v>0</v>
      </c>
      <c r="H4356" s="45">
        <v>26950.25</v>
      </c>
      <c r="I4356" t="s">
        <v>13063</v>
      </c>
      <c r="J4356" t="s">
        <v>235</v>
      </c>
      <c r="K4356">
        <v>0</v>
      </c>
      <c r="L4356" s="83">
        <v>43046</v>
      </c>
      <c r="M4356">
        <v>0</v>
      </c>
      <c r="N4356">
        <v>34164103</v>
      </c>
      <c r="O4356">
        <v>2274922</v>
      </c>
    </row>
    <row r="4357" spans="1:15" x14ac:dyDescent="0.2">
      <c r="A4357" t="s">
        <v>13904</v>
      </c>
      <c r="B4357" t="s">
        <v>10505</v>
      </c>
      <c r="C4357">
        <v>20.04</v>
      </c>
      <c r="D4357">
        <v>0</v>
      </c>
      <c r="E4357">
        <v>0</v>
      </c>
      <c r="F4357">
        <v>0</v>
      </c>
      <c r="G4357">
        <v>0</v>
      </c>
      <c r="H4357" s="45">
        <v>6128.3</v>
      </c>
      <c r="I4357" t="s">
        <v>13063</v>
      </c>
      <c r="J4357" t="s">
        <v>190</v>
      </c>
      <c r="K4357">
        <v>0</v>
      </c>
      <c r="L4357" s="83">
        <v>43046</v>
      </c>
      <c r="M4357">
        <v>0</v>
      </c>
      <c r="N4357" t="s">
        <v>10510</v>
      </c>
      <c r="O4357">
        <v>2938002</v>
      </c>
    </row>
    <row r="4358" spans="1:15" x14ac:dyDescent="0.2">
      <c r="A4358" t="s">
        <v>13905</v>
      </c>
      <c r="B4358" t="s">
        <v>11672</v>
      </c>
      <c r="C4358">
        <v>32.04</v>
      </c>
      <c r="D4358">
        <v>0</v>
      </c>
      <c r="E4358">
        <v>0</v>
      </c>
      <c r="F4358">
        <v>0</v>
      </c>
      <c r="G4358">
        <v>0</v>
      </c>
      <c r="H4358" s="45">
        <v>-11320.07</v>
      </c>
      <c r="I4358" t="s">
        <v>13057</v>
      </c>
      <c r="J4358" t="s">
        <v>182</v>
      </c>
      <c r="K4358">
        <v>0</v>
      </c>
      <c r="L4358" s="83">
        <v>43046</v>
      </c>
      <c r="M4358">
        <v>0</v>
      </c>
      <c r="N4358">
        <v>97793400</v>
      </c>
      <c r="O4358" t="s">
        <v>11683</v>
      </c>
    </row>
    <row r="4359" spans="1:15" x14ac:dyDescent="0.2">
      <c r="A4359" t="s">
        <v>13906</v>
      </c>
      <c r="B4359" t="s">
        <v>2387</v>
      </c>
      <c r="C4359">
        <v>21.45</v>
      </c>
      <c r="D4359">
        <v>0</v>
      </c>
      <c r="E4359">
        <v>0</v>
      </c>
      <c r="F4359">
        <v>0</v>
      </c>
      <c r="G4359">
        <v>0</v>
      </c>
      <c r="H4359">
        <v>-929.1</v>
      </c>
      <c r="I4359" t="s">
        <v>13063</v>
      </c>
      <c r="J4359" t="s">
        <v>188</v>
      </c>
      <c r="K4359">
        <v>0</v>
      </c>
      <c r="L4359" s="83">
        <v>43046</v>
      </c>
      <c r="M4359">
        <v>0</v>
      </c>
      <c r="N4359">
        <v>129603106</v>
      </c>
      <c r="O4359">
        <v>2164368</v>
      </c>
    </row>
    <row r="4360" spans="1:15" x14ac:dyDescent="0.2">
      <c r="A4360" t="s">
        <v>13907</v>
      </c>
      <c r="B4360" t="s">
        <v>1342</v>
      </c>
      <c r="C4360">
        <v>31.53</v>
      </c>
      <c r="D4360">
        <v>0</v>
      </c>
      <c r="E4360">
        <v>0</v>
      </c>
      <c r="F4360">
        <v>0</v>
      </c>
      <c r="G4360">
        <v>0</v>
      </c>
      <c r="H4360">
        <v>-574.41999999999996</v>
      </c>
      <c r="I4360" t="s">
        <v>13063</v>
      </c>
      <c r="J4360" t="s">
        <v>190</v>
      </c>
      <c r="K4360">
        <v>0</v>
      </c>
      <c r="L4360" s="83">
        <v>43046</v>
      </c>
      <c r="M4360">
        <v>0</v>
      </c>
      <c r="N4360">
        <v>194014106</v>
      </c>
      <c r="O4360" t="s">
        <v>1478</v>
      </c>
    </row>
    <row r="4361" spans="1:15" x14ac:dyDescent="0.2">
      <c r="A4361" t="s">
        <v>13908</v>
      </c>
      <c r="B4361" t="s">
        <v>1659</v>
      </c>
      <c r="C4361">
        <v>20.975000000000001</v>
      </c>
      <c r="D4361">
        <v>0</v>
      </c>
      <c r="E4361">
        <v>0</v>
      </c>
      <c r="F4361">
        <v>0</v>
      </c>
      <c r="G4361">
        <v>0</v>
      </c>
      <c r="H4361" s="45">
        <v>21371.71</v>
      </c>
      <c r="I4361" t="s">
        <v>13057</v>
      </c>
      <c r="J4361" t="s">
        <v>448</v>
      </c>
      <c r="K4361">
        <v>0</v>
      </c>
      <c r="L4361" s="83">
        <v>43046</v>
      </c>
      <c r="M4361">
        <v>0</v>
      </c>
      <c r="N4361">
        <v>156700106</v>
      </c>
      <c r="O4361">
        <v>2185046</v>
      </c>
    </row>
    <row r="4362" spans="1:15" x14ac:dyDescent="0.2">
      <c r="A4362" t="s">
        <v>13909</v>
      </c>
      <c r="B4362" t="s">
        <v>1570</v>
      </c>
      <c r="C4362">
        <v>40.659999999999997</v>
      </c>
      <c r="D4362">
        <v>0</v>
      </c>
      <c r="E4362">
        <v>0</v>
      </c>
      <c r="F4362">
        <v>0</v>
      </c>
      <c r="G4362">
        <v>0</v>
      </c>
      <c r="H4362" s="45">
        <v>16266.87</v>
      </c>
      <c r="I4362" t="s">
        <v>13063</v>
      </c>
      <c r="J4362" t="s">
        <v>169</v>
      </c>
      <c r="K4362">
        <v>0</v>
      </c>
      <c r="L4362" s="83">
        <v>43046</v>
      </c>
      <c r="M4362">
        <v>0</v>
      </c>
      <c r="N4362">
        <v>148806102</v>
      </c>
      <c r="O4362" t="s">
        <v>1612</v>
      </c>
    </row>
    <row r="4363" spans="1:15" x14ac:dyDescent="0.2">
      <c r="A4363" t="s">
        <v>13910</v>
      </c>
      <c r="B4363" t="s">
        <v>5121</v>
      </c>
      <c r="C4363">
        <v>62.27</v>
      </c>
      <c r="D4363">
        <v>0</v>
      </c>
      <c r="E4363">
        <v>0</v>
      </c>
      <c r="F4363">
        <v>0</v>
      </c>
      <c r="G4363">
        <v>0</v>
      </c>
      <c r="H4363" s="45">
        <v>8693.89</v>
      </c>
      <c r="I4363" t="s">
        <v>13063</v>
      </c>
      <c r="J4363" t="s">
        <v>235</v>
      </c>
      <c r="K4363">
        <v>0</v>
      </c>
      <c r="L4363" s="83">
        <v>43046</v>
      </c>
      <c r="M4363">
        <v>0</v>
      </c>
      <c r="N4363">
        <v>126650100</v>
      </c>
      <c r="O4363">
        <v>2577609</v>
      </c>
    </row>
    <row r="4364" spans="1:15" x14ac:dyDescent="0.2">
      <c r="A4364" t="s">
        <v>13911</v>
      </c>
      <c r="B4364" t="s">
        <v>3197</v>
      </c>
      <c r="C4364">
        <v>19.145</v>
      </c>
      <c r="D4364">
        <v>0</v>
      </c>
      <c r="E4364">
        <v>0</v>
      </c>
      <c r="F4364">
        <v>0</v>
      </c>
      <c r="G4364">
        <v>0</v>
      </c>
      <c r="H4364" s="45">
        <v>-7792.96</v>
      </c>
      <c r="I4364" t="s">
        <v>13063</v>
      </c>
      <c r="J4364" t="s">
        <v>169</v>
      </c>
      <c r="K4364">
        <v>0</v>
      </c>
      <c r="L4364" s="83">
        <v>43046</v>
      </c>
      <c r="M4364">
        <v>0</v>
      </c>
      <c r="N4364" t="s">
        <v>3274</v>
      </c>
      <c r="O4364" t="s">
        <v>3275</v>
      </c>
    </row>
    <row r="4365" spans="1:15" x14ac:dyDescent="0.2">
      <c r="A4365" t="s">
        <v>13912</v>
      </c>
      <c r="B4365" t="s">
        <v>5384</v>
      </c>
      <c r="C4365">
        <v>79.385000000000005</v>
      </c>
      <c r="D4365">
        <v>0</v>
      </c>
      <c r="E4365">
        <v>0</v>
      </c>
      <c r="F4365">
        <v>0</v>
      </c>
      <c r="G4365">
        <v>0</v>
      </c>
      <c r="H4365" s="45">
        <v>6492.17</v>
      </c>
      <c r="I4365" t="s">
        <v>13057</v>
      </c>
      <c r="J4365" t="s">
        <v>169</v>
      </c>
      <c r="K4365">
        <v>0</v>
      </c>
      <c r="L4365" s="83">
        <v>43046</v>
      </c>
      <c r="M4365">
        <v>0</v>
      </c>
      <c r="N4365">
        <v>269796108</v>
      </c>
      <c r="O4365" t="s">
        <v>5470</v>
      </c>
    </row>
    <row r="4366" spans="1:15" x14ac:dyDescent="0.2">
      <c r="A4366" t="s">
        <v>13913</v>
      </c>
      <c r="B4366" t="s">
        <v>317</v>
      </c>
      <c r="C4366">
        <v>75.17</v>
      </c>
      <c r="D4366">
        <v>0</v>
      </c>
      <c r="E4366">
        <v>0</v>
      </c>
      <c r="F4366">
        <v>0</v>
      </c>
      <c r="G4366">
        <v>0</v>
      </c>
      <c r="H4366" s="45">
        <v>4894.42</v>
      </c>
      <c r="I4366" t="s">
        <v>13057</v>
      </c>
      <c r="J4366" t="s">
        <v>190</v>
      </c>
      <c r="K4366">
        <v>0</v>
      </c>
      <c r="L4366" s="83">
        <v>43046</v>
      </c>
      <c r="M4366">
        <v>0</v>
      </c>
      <c r="N4366" t="s">
        <v>318</v>
      </c>
      <c r="O4366" t="s">
        <v>319</v>
      </c>
    </row>
    <row r="4367" spans="1:15" x14ac:dyDescent="0.2">
      <c r="A4367" t="s">
        <v>13914</v>
      </c>
      <c r="B4367" t="s">
        <v>3176</v>
      </c>
      <c r="C4367">
        <v>58.924999999999997</v>
      </c>
      <c r="D4367">
        <v>0</v>
      </c>
      <c r="E4367">
        <v>0</v>
      </c>
      <c r="F4367">
        <v>0</v>
      </c>
      <c r="G4367">
        <v>0</v>
      </c>
      <c r="H4367" s="45">
        <v>5346.89</v>
      </c>
      <c r="I4367" t="s">
        <v>13057</v>
      </c>
      <c r="J4367" t="s">
        <v>164</v>
      </c>
      <c r="K4367">
        <v>0</v>
      </c>
      <c r="L4367" s="83">
        <v>43046</v>
      </c>
      <c r="M4367">
        <v>0</v>
      </c>
      <c r="N4367" t="s">
        <v>3288</v>
      </c>
      <c r="O4367" t="s">
        <v>3289</v>
      </c>
    </row>
    <row r="4368" spans="1:15" x14ac:dyDescent="0.2">
      <c r="A4368" t="s">
        <v>13915</v>
      </c>
      <c r="B4368" t="s">
        <v>13883</v>
      </c>
      <c r="C4368">
        <v>50.335000000000001</v>
      </c>
      <c r="D4368">
        <v>0</v>
      </c>
      <c r="E4368">
        <v>0</v>
      </c>
      <c r="F4368">
        <v>0</v>
      </c>
      <c r="G4368">
        <v>0</v>
      </c>
      <c r="H4368" s="45">
        <v>9919.69</v>
      </c>
      <c r="I4368" t="s">
        <v>13063</v>
      </c>
      <c r="J4368" t="s">
        <v>164</v>
      </c>
      <c r="K4368">
        <v>0</v>
      </c>
      <c r="L4368" s="83">
        <v>43046</v>
      </c>
      <c r="M4368">
        <v>0</v>
      </c>
      <c r="N4368" t="s">
        <v>13916</v>
      </c>
      <c r="O4368" t="s">
        <v>13917</v>
      </c>
    </row>
    <row r="4369" spans="1:15" x14ac:dyDescent="0.2">
      <c r="A4369" t="s">
        <v>13918</v>
      </c>
      <c r="B4369" t="s">
        <v>7021</v>
      </c>
      <c r="C4369">
        <v>25.78</v>
      </c>
      <c r="D4369">
        <v>0</v>
      </c>
      <c r="E4369">
        <v>0</v>
      </c>
      <c r="F4369">
        <v>0</v>
      </c>
      <c r="G4369">
        <v>0</v>
      </c>
      <c r="H4369" s="45">
        <v>12787.38</v>
      </c>
      <c r="I4369" t="s">
        <v>13063</v>
      </c>
      <c r="J4369" t="s">
        <v>169</v>
      </c>
      <c r="K4369">
        <v>0</v>
      </c>
      <c r="L4369" s="83">
        <v>43046</v>
      </c>
      <c r="M4369">
        <v>0</v>
      </c>
      <c r="N4369" t="s">
        <v>7064</v>
      </c>
      <c r="O4369" t="s">
        <v>7065</v>
      </c>
    </row>
    <row r="4370" spans="1:15" x14ac:dyDescent="0.2">
      <c r="A4370" t="s">
        <v>13919</v>
      </c>
      <c r="B4370" t="s">
        <v>1317</v>
      </c>
      <c r="C4370">
        <v>38.56</v>
      </c>
      <c r="D4370">
        <v>0</v>
      </c>
      <c r="E4370">
        <v>0</v>
      </c>
      <c r="F4370">
        <v>0</v>
      </c>
      <c r="G4370">
        <v>0</v>
      </c>
      <c r="H4370" s="45">
        <v>11589.6</v>
      </c>
      <c r="I4370" t="s">
        <v>13057</v>
      </c>
      <c r="J4370" t="s">
        <v>200</v>
      </c>
      <c r="K4370">
        <v>0</v>
      </c>
      <c r="L4370" s="83">
        <v>43046</v>
      </c>
      <c r="M4370">
        <v>0</v>
      </c>
      <c r="N4370" t="s">
        <v>1493</v>
      </c>
      <c r="O4370" t="s">
        <v>1494</v>
      </c>
    </row>
    <row r="4371" spans="1:15" x14ac:dyDescent="0.2">
      <c r="A4371" t="s">
        <v>13920</v>
      </c>
      <c r="B4371" t="s">
        <v>1992</v>
      </c>
      <c r="C4371">
        <v>54.28</v>
      </c>
      <c r="D4371">
        <v>0</v>
      </c>
      <c r="E4371">
        <v>0</v>
      </c>
      <c r="F4371">
        <v>0</v>
      </c>
      <c r="G4371">
        <v>0</v>
      </c>
      <c r="H4371" s="45">
        <v>-11671.09</v>
      </c>
      <c r="I4371" t="s">
        <v>13057</v>
      </c>
      <c r="J4371" t="s">
        <v>169</v>
      </c>
      <c r="K4371">
        <v>0</v>
      </c>
      <c r="L4371" s="83">
        <v>43046</v>
      </c>
      <c r="M4371">
        <v>0</v>
      </c>
      <c r="N4371" t="s">
        <v>2041</v>
      </c>
      <c r="O4371" t="s">
        <v>2042</v>
      </c>
    </row>
    <row r="4372" spans="1:15" x14ac:dyDescent="0.2">
      <c r="A4372" t="s">
        <v>13921</v>
      </c>
      <c r="B4372" t="s">
        <v>13880</v>
      </c>
      <c r="C4372">
        <v>52.79</v>
      </c>
      <c r="D4372">
        <v>0</v>
      </c>
      <c r="E4372">
        <v>0</v>
      </c>
      <c r="F4372">
        <v>0</v>
      </c>
      <c r="G4372">
        <v>0</v>
      </c>
      <c r="H4372" s="45">
        <v>2685.37</v>
      </c>
      <c r="I4372" t="s">
        <v>13057</v>
      </c>
      <c r="J4372" t="s">
        <v>164</v>
      </c>
      <c r="K4372">
        <v>0</v>
      </c>
      <c r="L4372" s="83">
        <v>43046</v>
      </c>
      <c r="M4372">
        <v>0</v>
      </c>
      <c r="N4372" t="s">
        <v>13922</v>
      </c>
      <c r="O4372">
        <v>2411967</v>
      </c>
    </row>
    <row r="4373" spans="1:15" x14ac:dyDescent="0.2">
      <c r="A4373" t="s">
        <v>13923</v>
      </c>
      <c r="B4373" t="s">
        <v>390</v>
      </c>
      <c r="C4373">
        <v>41.43</v>
      </c>
      <c r="D4373">
        <v>0</v>
      </c>
      <c r="E4373">
        <v>0</v>
      </c>
      <c r="F4373">
        <v>0</v>
      </c>
      <c r="G4373">
        <v>0</v>
      </c>
      <c r="H4373" s="45">
        <v>2851.85</v>
      </c>
      <c r="I4373" t="s">
        <v>13057</v>
      </c>
      <c r="J4373" t="s">
        <v>169</v>
      </c>
      <c r="K4373">
        <v>0</v>
      </c>
      <c r="L4373" s="83">
        <v>43046</v>
      </c>
      <c r="M4373">
        <v>0</v>
      </c>
      <c r="N4373">
        <v>436440101</v>
      </c>
      <c r="O4373">
        <v>2433530</v>
      </c>
    </row>
    <row r="4374" spans="1:15" x14ac:dyDescent="0.2">
      <c r="A4374" t="s">
        <v>13924</v>
      </c>
      <c r="B4374" t="s">
        <v>13881</v>
      </c>
      <c r="C4374">
        <v>43.3</v>
      </c>
      <c r="D4374">
        <v>0</v>
      </c>
      <c r="E4374">
        <v>0</v>
      </c>
      <c r="F4374">
        <v>0</v>
      </c>
      <c r="G4374">
        <v>0</v>
      </c>
      <c r="H4374" s="45">
        <v>-2802.04</v>
      </c>
      <c r="I4374" t="s">
        <v>13057</v>
      </c>
      <c r="J4374" t="s">
        <v>235</v>
      </c>
      <c r="K4374">
        <v>0</v>
      </c>
      <c r="L4374" s="83">
        <v>43046</v>
      </c>
      <c r="M4374">
        <v>0</v>
      </c>
      <c r="N4374">
        <v>458334109</v>
      </c>
      <c r="O4374">
        <v>2473150</v>
      </c>
    </row>
    <row r="4375" spans="1:15" x14ac:dyDescent="0.2">
      <c r="A4375" t="s">
        <v>13925</v>
      </c>
      <c r="B4375" t="s">
        <v>11526</v>
      </c>
      <c r="C4375">
        <v>23.58</v>
      </c>
      <c r="D4375">
        <v>0</v>
      </c>
      <c r="E4375">
        <v>0</v>
      </c>
      <c r="F4375">
        <v>0</v>
      </c>
      <c r="G4375">
        <v>0</v>
      </c>
      <c r="H4375" s="45">
        <v>3758.21</v>
      </c>
      <c r="I4375" t="s">
        <v>13057</v>
      </c>
      <c r="J4375" t="s">
        <v>188</v>
      </c>
      <c r="K4375">
        <v>0</v>
      </c>
      <c r="L4375" s="83">
        <v>43046</v>
      </c>
      <c r="M4375">
        <v>0</v>
      </c>
      <c r="N4375" t="s">
        <v>11571</v>
      </c>
      <c r="O4375">
        <v>2166397</v>
      </c>
    </row>
    <row r="4376" spans="1:15" x14ac:dyDescent="0.2">
      <c r="A4376" t="s">
        <v>13926</v>
      </c>
      <c r="B4376" t="s">
        <v>9814</v>
      </c>
      <c r="C4376">
        <v>38.83</v>
      </c>
      <c r="D4376">
        <v>0</v>
      </c>
      <c r="E4376">
        <v>0</v>
      </c>
      <c r="F4376">
        <v>0</v>
      </c>
      <c r="G4376">
        <v>0</v>
      </c>
      <c r="H4376" s="45">
        <v>-5031.51</v>
      </c>
      <c r="I4376" t="s">
        <v>13057</v>
      </c>
      <c r="J4376" t="s">
        <v>164</v>
      </c>
      <c r="K4376">
        <v>0</v>
      </c>
      <c r="L4376" s="83">
        <v>43046</v>
      </c>
      <c r="M4376">
        <v>0</v>
      </c>
      <c r="N4376" t="s">
        <v>177</v>
      </c>
      <c r="O4376" t="s">
        <v>9838</v>
      </c>
    </row>
    <row r="4377" spans="1:15" x14ac:dyDescent="0.2">
      <c r="A4377" t="s">
        <v>13927</v>
      </c>
      <c r="B4377" t="s">
        <v>13879</v>
      </c>
      <c r="C4377">
        <v>84.05</v>
      </c>
      <c r="D4377">
        <v>0</v>
      </c>
      <c r="E4377">
        <v>0</v>
      </c>
      <c r="F4377">
        <v>0</v>
      </c>
      <c r="G4377">
        <v>0</v>
      </c>
      <c r="H4377" s="45">
        <v>13147.59</v>
      </c>
      <c r="I4377" t="s">
        <v>13057</v>
      </c>
      <c r="J4377" t="s">
        <v>190</v>
      </c>
      <c r="K4377">
        <v>0</v>
      </c>
      <c r="L4377" s="83">
        <v>43046</v>
      </c>
      <c r="M4377">
        <v>0</v>
      </c>
      <c r="N4377" t="s">
        <v>13928</v>
      </c>
      <c r="O4377" t="s">
        <v>13929</v>
      </c>
    </row>
    <row r="4378" spans="1:15" x14ac:dyDescent="0.2">
      <c r="A4378" t="s">
        <v>13930</v>
      </c>
      <c r="B4378" t="s">
        <v>3404</v>
      </c>
      <c r="C4378">
        <v>63.23</v>
      </c>
      <c r="D4378">
        <v>0</v>
      </c>
      <c r="E4378">
        <v>0</v>
      </c>
      <c r="F4378">
        <v>0</v>
      </c>
      <c r="G4378">
        <v>0</v>
      </c>
      <c r="H4378" s="45">
        <v>9305.0499999999993</v>
      </c>
      <c r="I4378" t="s">
        <v>13063</v>
      </c>
      <c r="J4378" t="s">
        <v>169</v>
      </c>
      <c r="K4378">
        <v>0</v>
      </c>
      <c r="L4378" s="83">
        <v>43046</v>
      </c>
      <c r="M4378">
        <v>0</v>
      </c>
      <c r="N4378" t="s">
        <v>3460</v>
      </c>
      <c r="O4378" t="s">
        <v>3461</v>
      </c>
    </row>
    <row r="4379" spans="1:15" x14ac:dyDescent="0.2">
      <c r="A4379" t="s">
        <v>13931</v>
      </c>
      <c r="B4379" t="s">
        <v>3191</v>
      </c>
      <c r="C4379">
        <v>36.200000000000003</v>
      </c>
      <c r="D4379">
        <v>0</v>
      </c>
      <c r="E4379">
        <v>0</v>
      </c>
      <c r="F4379">
        <v>0</v>
      </c>
      <c r="G4379">
        <v>0</v>
      </c>
      <c r="H4379" s="45">
        <v>-35285.910000000003</v>
      </c>
      <c r="I4379" t="s">
        <v>13057</v>
      </c>
      <c r="J4379" t="s">
        <v>186</v>
      </c>
      <c r="K4379">
        <v>0</v>
      </c>
      <c r="L4379" s="83">
        <v>43046</v>
      </c>
      <c r="M4379">
        <v>0</v>
      </c>
      <c r="N4379" t="s">
        <v>3327</v>
      </c>
      <c r="O4379" t="s">
        <v>3328</v>
      </c>
    </row>
    <row r="4380" spans="1:15" x14ac:dyDescent="0.2">
      <c r="A4380" t="s">
        <v>13932</v>
      </c>
      <c r="B4380" t="s">
        <v>3183</v>
      </c>
      <c r="C4380">
        <v>25.39</v>
      </c>
      <c r="D4380">
        <v>0</v>
      </c>
      <c r="E4380">
        <v>0</v>
      </c>
      <c r="F4380">
        <v>0</v>
      </c>
      <c r="G4380">
        <v>0</v>
      </c>
      <c r="H4380" s="45">
        <v>-5990.42</v>
      </c>
      <c r="I4380" t="s">
        <v>13063</v>
      </c>
      <c r="J4380" t="s">
        <v>190</v>
      </c>
      <c r="K4380">
        <v>0</v>
      </c>
      <c r="L4380" s="83">
        <v>43046</v>
      </c>
      <c r="M4380">
        <v>0</v>
      </c>
      <c r="N4380" t="s">
        <v>3330</v>
      </c>
      <c r="O4380" t="s">
        <v>3331</v>
      </c>
    </row>
    <row r="4381" spans="1:15" x14ac:dyDescent="0.2">
      <c r="A4381" t="s">
        <v>13933</v>
      </c>
      <c r="B4381" t="s">
        <v>3376</v>
      </c>
      <c r="C4381">
        <v>25.17</v>
      </c>
      <c r="D4381">
        <v>0</v>
      </c>
      <c r="E4381">
        <v>0</v>
      </c>
      <c r="F4381">
        <v>0</v>
      </c>
      <c r="G4381">
        <v>0</v>
      </c>
      <c r="H4381" s="45">
        <v>-28285.759999999998</v>
      </c>
      <c r="I4381" t="s">
        <v>13063</v>
      </c>
      <c r="J4381" t="s">
        <v>169</v>
      </c>
      <c r="K4381">
        <v>0</v>
      </c>
      <c r="L4381" s="83">
        <v>43046</v>
      </c>
      <c r="M4381">
        <v>0</v>
      </c>
      <c r="N4381">
        <v>737010108</v>
      </c>
      <c r="O4381" t="s">
        <v>3395</v>
      </c>
    </row>
    <row r="4382" spans="1:15" x14ac:dyDescent="0.2">
      <c r="A4382" t="s">
        <v>13934</v>
      </c>
      <c r="B4382" t="s">
        <v>5392</v>
      </c>
      <c r="C4382">
        <v>77.349999999999994</v>
      </c>
      <c r="D4382">
        <v>0</v>
      </c>
      <c r="E4382">
        <v>0</v>
      </c>
      <c r="F4382">
        <v>0</v>
      </c>
      <c r="G4382">
        <v>0</v>
      </c>
      <c r="H4382">
        <v>165.63</v>
      </c>
      <c r="I4382" t="s">
        <v>13063</v>
      </c>
      <c r="J4382" t="s">
        <v>190</v>
      </c>
      <c r="K4382">
        <v>0</v>
      </c>
      <c r="L4382" s="83">
        <v>43046</v>
      </c>
      <c r="M4382">
        <v>0</v>
      </c>
      <c r="N4382">
        <v>758750103</v>
      </c>
      <c r="O4382">
        <v>2730082</v>
      </c>
    </row>
    <row r="4383" spans="1:15" x14ac:dyDescent="0.2">
      <c r="A4383" t="s">
        <v>13935</v>
      </c>
      <c r="B4383" t="s">
        <v>2697</v>
      </c>
      <c r="C4383">
        <v>51.07</v>
      </c>
      <c r="D4383">
        <v>0</v>
      </c>
      <c r="E4383">
        <v>0</v>
      </c>
      <c r="F4383">
        <v>0</v>
      </c>
      <c r="G4383">
        <v>0</v>
      </c>
      <c r="H4383" s="45">
        <v>8030.93</v>
      </c>
      <c r="I4383" t="s">
        <v>13057</v>
      </c>
      <c r="J4383" t="s">
        <v>164</v>
      </c>
      <c r="K4383">
        <v>0</v>
      </c>
      <c r="L4383" s="83">
        <v>43046</v>
      </c>
      <c r="M4383">
        <v>0</v>
      </c>
      <c r="N4383">
        <v>278768106</v>
      </c>
      <c r="O4383" t="s">
        <v>2790</v>
      </c>
    </row>
    <row r="4384" spans="1:15" x14ac:dyDescent="0.2">
      <c r="A4384" t="s">
        <v>13936</v>
      </c>
      <c r="B4384" t="s">
        <v>5108</v>
      </c>
      <c r="C4384">
        <v>24.45</v>
      </c>
      <c r="D4384">
        <v>0</v>
      </c>
      <c r="E4384">
        <v>0</v>
      </c>
      <c r="F4384">
        <v>0</v>
      </c>
      <c r="G4384">
        <v>0</v>
      </c>
      <c r="H4384" s="45">
        <v>31450.16</v>
      </c>
      <c r="I4384" t="s">
        <v>13057</v>
      </c>
      <c r="J4384" t="s">
        <v>182</v>
      </c>
      <c r="K4384">
        <v>0</v>
      </c>
      <c r="L4384" s="83">
        <v>43046</v>
      </c>
      <c r="M4384">
        <v>0</v>
      </c>
      <c r="N4384" t="s">
        <v>5242</v>
      </c>
      <c r="O4384" t="s">
        <v>5243</v>
      </c>
    </row>
    <row r="4385" spans="1:15" x14ac:dyDescent="0.2">
      <c r="A4385" t="s">
        <v>13937</v>
      </c>
      <c r="B4385" t="s">
        <v>2699</v>
      </c>
      <c r="C4385">
        <v>19.52</v>
      </c>
      <c r="D4385">
        <v>0</v>
      </c>
      <c r="E4385">
        <v>0</v>
      </c>
      <c r="F4385">
        <v>0</v>
      </c>
      <c r="G4385">
        <v>0</v>
      </c>
      <c r="H4385" s="45">
        <v>-64988.58</v>
      </c>
      <c r="I4385" t="s">
        <v>13057</v>
      </c>
      <c r="J4385" t="s">
        <v>235</v>
      </c>
      <c r="K4385">
        <v>0</v>
      </c>
      <c r="L4385" s="83">
        <v>43046</v>
      </c>
      <c r="M4385">
        <v>0</v>
      </c>
      <c r="N4385">
        <v>847215100</v>
      </c>
      <c r="O4385" t="s">
        <v>2792</v>
      </c>
    </row>
    <row r="4386" spans="1:15" x14ac:dyDescent="0.2">
      <c r="A4386" t="s">
        <v>13938</v>
      </c>
      <c r="B4386" t="s">
        <v>1033</v>
      </c>
      <c r="C4386">
        <v>61.47</v>
      </c>
      <c r="D4386">
        <v>0</v>
      </c>
      <c r="E4386">
        <v>0</v>
      </c>
      <c r="F4386">
        <v>0</v>
      </c>
      <c r="G4386">
        <v>0</v>
      </c>
      <c r="H4386" s="45">
        <v>-8952.7900000000009</v>
      </c>
      <c r="I4386" t="s">
        <v>13057</v>
      </c>
      <c r="J4386" t="s">
        <v>190</v>
      </c>
      <c r="K4386">
        <v>0</v>
      </c>
      <c r="L4386" s="83">
        <v>43046</v>
      </c>
      <c r="M4386">
        <v>0</v>
      </c>
      <c r="N4386">
        <v>858912108</v>
      </c>
      <c r="O4386">
        <v>2860826</v>
      </c>
    </row>
    <row r="4387" spans="1:15" x14ac:dyDescent="0.2">
      <c r="A4387" t="s">
        <v>13939</v>
      </c>
      <c r="B4387" t="s">
        <v>263</v>
      </c>
      <c r="C4387">
        <v>20.5</v>
      </c>
      <c r="D4387">
        <v>0</v>
      </c>
      <c r="E4387">
        <v>0</v>
      </c>
      <c r="F4387">
        <v>0</v>
      </c>
      <c r="G4387">
        <v>0</v>
      </c>
      <c r="H4387" s="45">
        <v>2578.06</v>
      </c>
      <c r="I4387" t="s">
        <v>13057</v>
      </c>
      <c r="J4387" t="s">
        <v>190</v>
      </c>
      <c r="K4387">
        <v>0</v>
      </c>
      <c r="L4387" s="83">
        <v>43046</v>
      </c>
      <c r="M4387">
        <v>0</v>
      </c>
      <c r="N4387">
        <v>896818101</v>
      </c>
      <c r="O4387">
        <v>2893071</v>
      </c>
    </row>
    <row r="4388" spans="1:15" x14ac:dyDescent="0.2">
      <c r="A4388" t="s">
        <v>13940</v>
      </c>
      <c r="B4388" t="s">
        <v>10092</v>
      </c>
      <c r="C4388">
        <v>18.57</v>
      </c>
      <c r="D4388">
        <v>0</v>
      </c>
      <c r="E4388">
        <v>0</v>
      </c>
      <c r="F4388">
        <v>0</v>
      </c>
      <c r="G4388">
        <v>0</v>
      </c>
      <c r="H4388" s="45">
        <v>6379.09</v>
      </c>
      <c r="I4388" t="s">
        <v>13057</v>
      </c>
      <c r="J4388" t="s">
        <v>188</v>
      </c>
      <c r="K4388">
        <v>0</v>
      </c>
      <c r="L4388" s="83">
        <v>43046</v>
      </c>
      <c r="M4388">
        <v>0</v>
      </c>
      <c r="N4388" t="s">
        <v>177</v>
      </c>
      <c r="O4388" t="s">
        <v>10157</v>
      </c>
    </row>
    <row r="4389" spans="1:15" x14ac:dyDescent="0.2">
      <c r="A4389" t="s">
        <v>13941</v>
      </c>
      <c r="B4389" t="s">
        <v>13882</v>
      </c>
      <c r="C4389">
        <v>36.72</v>
      </c>
      <c r="D4389">
        <v>0</v>
      </c>
      <c r="E4389">
        <v>0</v>
      </c>
      <c r="F4389">
        <v>0</v>
      </c>
      <c r="G4389">
        <v>0</v>
      </c>
      <c r="H4389" s="45">
        <v>7694.9</v>
      </c>
      <c r="I4389" t="s">
        <v>13057</v>
      </c>
      <c r="J4389" t="s">
        <v>190</v>
      </c>
      <c r="K4389">
        <v>0</v>
      </c>
      <c r="L4389" s="83">
        <v>43046</v>
      </c>
      <c r="M4389">
        <v>0</v>
      </c>
      <c r="N4389" t="s">
        <v>177</v>
      </c>
      <c r="O4389" t="s">
        <v>13942</v>
      </c>
    </row>
    <row r="4390" spans="1:15" x14ac:dyDescent="0.2">
      <c r="A4390" t="s">
        <v>13943</v>
      </c>
      <c r="B4390" t="b">
        <v>1</v>
      </c>
      <c r="C4390">
        <v>11.22</v>
      </c>
      <c r="D4390">
        <v>0</v>
      </c>
      <c r="E4390">
        <v>0</v>
      </c>
      <c r="F4390">
        <v>0</v>
      </c>
      <c r="G4390">
        <v>0</v>
      </c>
      <c r="H4390" s="45">
        <v>4455.28</v>
      </c>
      <c r="I4390" t="s">
        <v>13063</v>
      </c>
      <c r="J4390" t="s">
        <v>164</v>
      </c>
      <c r="K4390">
        <v>0</v>
      </c>
      <c r="L4390" s="83">
        <v>43046</v>
      </c>
      <c r="M4390">
        <v>0</v>
      </c>
      <c r="N4390" t="s">
        <v>11663</v>
      </c>
      <c r="O4390" t="s">
        <v>11664</v>
      </c>
    </row>
    <row r="4391" spans="1:15" x14ac:dyDescent="0.2">
      <c r="A4391" t="s">
        <v>13944</v>
      </c>
      <c r="B4391" t="s">
        <v>428</v>
      </c>
      <c r="C4391">
        <v>69.349999999999994</v>
      </c>
      <c r="D4391">
        <v>0</v>
      </c>
      <c r="E4391">
        <v>0</v>
      </c>
      <c r="F4391">
        <v>0</v>
      </c>
      <c r="G4391">
        <v>0</v>
      </c>
      <c r="H4391" s="45">
        <v>-5975.98</v>
      </c>
      <c r="I4391" t="s">
        <v>13057</v>
      </c>
      <c r="J4391" t="s">
        <v>190</v>
      </c>
      <c r="K4391">
        <v>0</v>
      </c>
      <c r="L4391" s="83">
        <v>43046</v>
      </c>
      <c r="M4391">
        <v>0</v>
      </c>
      <c r="N4391" t="s">
        <v>429</v>
      </c>
      <c r="O4391">
        <v>2883890</v>
      </c>
    </row>
    <row r="4392" spans="1:15" x14ac:dyDescent="0.2">
      <c r="A4392" t="s">
        <v>13945</v>
      </c>
      <c r="B4392" t="s">
        <v>2306</v>
      </c>
      <c r="C4392">
        <v>52.5</v>
      </c>
      <c r="D4392">
        <v>0</v>
      </c>
      <c r="E4392">
        <v>0</v>
      </c>
      <c r="F4392">
        <v>0</v>
      </c>
      <c r="G4392">
        <v>0</v>
      </c>
      <c r="H4392" s="45">
        <v>-4642</v>
      </c>
      <c r="I4392" t="s">
        <v>13057</v>
      </c>
      <c r="J4392" t="s">
        <v>190</v>
      </c>
      <c r="K4392">
        <v>0</v>
      </c>
      <c r="L4392" s="83">
        <v>43046</v>
      </c>
      <c r="M4392">
        <v>0</v>
      </c>
      <c r="N4392">
        <v>930427109</v>
      </c>
      <c r="O4392" t="s">
        <v>2385</v>
      </c>
    </row>
    <row r="4393" spans="1:15" x14ac:dyDescent="0.2">
      <c r="A4393" t="s">
        <v>13946</v>
      </c>
      <c r="B4393" t="s">
        <v>13947</v>
      </c>
      <c r="C4393">
        <v>19.95</v>
      </c>
      <c r="D4393">
        <v>0</v>
      </c>
      <c r="E4393">
        <v>0</v>
      </c>
      <c r="F4393">
        <v>0</v>
      </c>
      <c r="G4393">
        <v>0</v>
      </c>
      <c r="H4393" s="45">
        <v>-15268.05</v>
      </c>
      <c r="I4393" t="s">
        <v>210</v>
      </c>
      <c r="J4393" t="s">
        <v>164</v>
      </c>
      <c r="K4393">
        <v>0</v>
      </c>
      <c r="L4393" s="83">
        <v>43046</v>
      </c>
      <c r="M4393">
        <v>0</v>
      </c>
    </row>
    <row r="4394" spans="1:15" x14ac:dyDescent="0.2">
      <c r="A4394" t="s">
        <v>5714</v>
      </c>
      <c r="C4394">
        <v>1</v>
      </c>
      <c r="D4394">
        <v>0</v>
      </c>
      <c r="E4394">
        <v>0</v>
      </c>
      <c r="F4394">
        <v>0</v>
      </c>
      <c r="G4394">
        <v>0</v>
      </c>
      <c r="H4394" s="45">
        <v>-715489.8</v>
      </c>
      <c r="K4394">
        <v>0</v>
      </c>
      <c r="L4394" t="s">
        <v>751</v>
      </c>
      <c r="M4394">
        <v>0</v>
      </c>
    </row>
    <row r="4395" spans="1:15" x14ac:dyDescent="0.2">
      <c r="A4395" t="s">
        <v>750</v>
      </c>
      <c r="C4395">
        <v>1</v>
      </c>
      <c r="D4395">
        <v>0</v>
      </c>
      <c r="E4395">
        <v>0</v>
      </c>
      <c r="F4395">
        <v>0</v>
      </c>
      <c r="G4395">
        <v>0</v>
      </c>
      <c r="H4395" s="45">
        <v>325560</v>
      </c>
      <c r="K4395">
        <v>0</v>
      </c>
      <c r="L4395" t="s">
        <v>751</v>
      </c>
      <c r="M4395">
        <v>0</v>
      </c>
    </row>
    <row r="4396" spans="1:15" x14ac:dyDescent="0.2">
      <c r="A4396" t="s">
        <v>5719</v>
      </c>
      <c r="C4396">
        <v>1</v>
      </c>
      <c r="D4396">
        <v>0</v>
      </c>
      <c r="E4396">
        <v>0</v>
      </c>
      <c r="F4396">
        <v>0</v>
      </c>
      <c r="G4396">
        <v>0</v>
      </c>
      <c r="H4396" s="45">
        <v>-844892.66</v>
      </c>
      <c r="K4396">
        <v>0</v>
      </c>
      <c r="L4396" t="s">
        <v>751</v>
      </c>
      <c r="M4396">
        <v>0</v>
      </c>
    </row>
    <row r="4397" spans="1:15" x14ac:dyDescent="0.2">
      <c r="A4397" t="s">
        <v>13828</v>
      </c>
      <c r="B4397" t="s">
        <v>6832</v>
      </c>
      <c r="C4397">
        <v>32.729999999999997</v>
      </c>
      <c r="D4397">
        <v>0</v>
      </c>
      <c r="E4397">
        <v>0</v>
      </c>
      <c r="F4397">
        <v>0</v>
      </c>
      <c r="G4397">
        <v>0</v>
      </c>
      <c r="H4397" s="45">
        <v>91872.36</v>
      </c>
      <c r="I4397" t="s">
        <v>13057</v>
      </c>
      <c r="J4397" t="s">
        <v>169</v>
      </c>
      <c r="K4397">
        <v>0</v>
      </c>
      <c r="L4397" s="83">
        <v>43045</v>
      </c>
      <c r="M4397">
        <v>0</v>
      </c>
      <c r="N4397">
        <v>377322102</v>
      </c>
      <c r="O4397" t="s">
        <v>6864</v>
      </c>
    </row>
    <row r="4398" spans="1:15" x14ac:dyDescent="0.2">
      <c r="A4398" t="s">
        <v>13829</v>
      </c>
      <c r="B4398" t="s">
        <v>4511</v>
      </c>
      <c r="C4398">
        <v>48.75</v>
      </c>
      <c r="D4398">
        <v>0</v>
      </c>
      <c r="E4398">
        <v>0</v>
      </c>
      <c r="F4398">
        <v>0</v>
      </c>
      <c r="G4398">
        <v>0</v>
      </c>
      <c r="H4398" s="45">
        <v>-13323.41</v>
      </c>
      <c r="I4398" t="s">
        <v>13057</v>
      </c>
      <c r="J4398" t="s">
        <v>169</v>
      </c>
      <c r="K4398">
        <v>0</v>
      </c>
      <c r="L4398" s="83">
        <v>43045</v>
      </c>
      <c r="M4398">
        <v>0</v>
      </c>
      <c r="N4398">
        <v>132011107</v>
      </c>
      <c r="O4398">
        <v>2165811</v>
      </c>
    </row>
    <row r="4399" spans="1:15" x14ac:dyDescent="0.2">
      <c r="A4399" t="s">
        <v>13830</v>
      </c>
      <c r="B4399" t="s">
        <v>3374</v>
      </c>
      <c r="C4399">
        <v>49.01</v>
      </c>
      <c r="D4399">
        <v>0</v>
      </c>
      <c r="E4399">
        <v>0</v>
      </c>
      <c r="F4399">
        <v>0</v>
      </c>
      <c r="G4399">
        <v>0</v>
      </c>
      <c r="H4399">
        <v>595.14</v>
      </c>
      <c r="I4399" t="s">
        <v>13063</v>
      </c>
      <c r="J4399" t="s">
        <v>200</v>
      </c>
      <c r="K4399">
        <v>0</v>
      </c>
      <c r="L4399" s="83">
        <v>43045</v>
      </c>
      <c r="M4399">
        <v>0</v>
      </c>
      <c r="N4399">
        <v>835898107</v>
      </c>
      <c r="O4399">
        <v>2822406</v>
      </c>
    </row>
    <row r="4400" spans="1:15" x14ac:dyDescent="0.2">
      <c r="A4400" t="s">
        <v>13831</v>
      </c>
      <c r="B4400" t="s">
        <v>265</v>
      </c>
      <c r="C4400">
        <v>187.23</v>
      </c>
      <c r="D4400">
        <v>0</v>
      </c>
      <c r="E4400">
        <v>0</v>
      </c>
      <c r="F4400">
        <v>0</v>
      </c>
      <c r="G4400">
        <v>0</v>
      </c>
      <c r="H4400" s="45">
        <v>67603.81</v>
      </c>
      <c r="I4400" t="s">
        <v>13057</v>
      </c>
      <c r="J4400" t="s">
        <v>164</v>
      </c>
      <c r="K4400">
        <v>0</v>
      </c>
      <c r="L4400" s="83">
        <v>43045</v>
      </c>
      <c r="M4400">
        <v>0</v>
      </c>
      <c r="N4400">
        <v>192479103</v>
      </c>
      <c r="O4400">
        <v>2208374</v>
      </c>
    </row>
    <row r="4401" spans="1:15" x14ac:dyDescent="0.2">
      <c r="A4401" t="s">
        <v>13832</v>
      </c>
      <c r="B4401" t="s">
        <v>9858</v>
      </c>
      <c r="C4401">
        <v>18.95</v>
      </c>
      <c r="D4401">
        <v>0</v>
      </c>
      <c r="E4401">
        <v>0</v>
      </c>
      <c r="F4401">
        <v>0</v>
      </c>
      <c r="G4401">
        <v>0</v>
      </c>
      <c r="H4401" s="45">
        <v>-12898.54</v>
      </c>
      <c r="I4401" t="s">
        <v>13057</v>
      </c>
      <c r="J4401" t="s">
        <v>190</v>
      </c>
      <c r="K4401">
        <v>0</v>
      </c>
      <c r="L4401" s="83">
        <v>43045</v>
      </c>
      <c r="M4401">
        <v>0</v>
      </c>
      <c r="N4401" t="s">
        <v>177</v>
      </c>
      <c r="O4401" t="s">
        <v>9873</v>
      </c>
    </row>
    <row r="4402" spans="1:15" x14ac:dyDescent="0.2">
      <c r="A4402" t="s">
        <v>13833</v>
      </c>
      <c r="B4402" t="s">
        <v>10565</v>
      </c>
      <c r="C4402">
        <v>38.479999999999997</v>
      </c>
      <c r="D4402">
        <v>0</v>
      </c>
      <c r="E4402">
        <v>0</v>
      </c>
      <c r="F4402">
        <v>0</v>
      </c>
      <c r="G4402">
        <v>0</v>
      </c>
      <c r="H4402" s="45">
        <v>5194.67</v>
      </c>
      <c r="I4402" t="s">
        <v>13063</v>
      </c>
      <c r="J4402" t="s">
        <v>235</v>
      </c>
      <c r="K4402">
        <v>0</v>
      </c>
      <c r="L4402" s="83">
        <v>43045</v>
      </c>
      <c r="M4402">
        <v>0</v>
      </c>
      <c r="N4402">
        <v>948849104</v>
      </c>
      <c r="O4402">
        <v>2946845</v>
      </c>
    </row>
    <row r="4403" spans="1:15" x14ac:dyDescent="0.2">
      <c r="A4403" t="s">
        <v>13834</v>
      </c>
      <c r="B4403" t="s">
        <v>2839</v>
      </c>
      <c r="C4403">
        <v>157.38</v>
      </c>
      <c r="D4403">
        <v>0</v>
      </c>
      <c r="E4403">
        <v>0</v>
      </c>
      <c r="F4403">
        <v>0</v>
      </c>
      <c r="G4403">
        <v>0</v>
      </c>
      <c r="H4403" s="45">
        <v>-38095.86</v>
      </c>
      <c r="I4403" t="s">
        <v>13057</v>
      </c>
      <c r="J4403" t="s">
        <v>164</v>
      </c>
      <c r="K4403">
        <v>0</v>
      </c>
      <c r="L4403" s="83">
        <v>43045</v>
      </c>
      <c r="M4403">
        <v>0</v>
      </c>
      <c r="N4403">
        <v>989207105</v>
      </c>
      <c r="O4403">
        <v>2989356</v>
      </c>
    </row>
    <row r="4404" spans="1:15" x14ac:dyDescent="0.2">
      <c r="A4404" t="s">
        <v>13835</v>
      </c>
      <c r="B4404" t="s">
        <v>1812</v>
      </c>
      <c r="C4404">
        <v>17.75</v>
      </c>
      <c r="D4404">
        <v>0</v>
      </c>
      <c r="E4404">
        <v>0</v>
      </c>
      <c r="F4404">
        <v>0</v>
      </c>
      <c r="G4404">
        <v>0</v>
      </c>
      <c r="H4404" s="45">
        <v>-28615.040000000001</v>
      </c>
      <c r="I4404" t="s">
        <v>13057</v>
      </c>
      <c r="J4404" t="s">
        <v>164</v>
      </c>
      <c r="K4404">
        <v>0</v>
      </c>
      <c r="L4404" s="83">
        <v>43045</v>
      </c>
      <c r="M4404">
        <v>0</v>
      </c>
      <c r="N4404" t="s">
        <v>1973</v>
      </c>
      <c r="O4404" t="s">
        <v>1974</v>
      </c>
    </row>
    <row r="4405" spans="1:15" x14ac:dyDescent="0.2">
      <c r="A4405" t="s">
        <v>13836</v>
      </c>
      <c r="B4405" t="s">
        <v>2588</v>
      </c>
      <c r="C4405">
        <v>175.58</v>
      </c>
      <c r="D4405">
        <v>0</v>
      </c>
      <c r="E4405">
        <v>0</v>
      </c>
      <c r="F4405">
        <v>0</v>
      </c>
      <c r="G4405">
        <v>0</v>
      </c>
      <c r="H4405" s="45">
        <v>-10306.15</v>
      </c>
      <c r="I4405" t="s">
        <v>13057</v>
      </c>
      <c r="J4405" t="s">
        <v>169</v>
      </c>
      <c r="K4405">
        <v>0</v>
      </c>
      <c r="L4405" s="83">
        <v>43045</v>
      </c>
      <c r="M4405">
        <v>0</v>
      </c>
      <c r="N4405" t="s">
        <v>177</v>
      </c>
      <c r="O4405" t="s">
        <v>2647</v>
      </c>
    </row>
    <row r="4406" spans="1:15" x14ac:dyDescent="0.2">
      <c r="A4406" t="s">
        <v>13837</v>
      </c>
      <c r="B4406" t="s">
        <v>4520</v>
      </c>
      <c r="C4406">
        <v>17.64</v>
      </c>
      <c r="D4406">
        <v>0</v>
      </c>
      <c r="E4406">
        <v>0</v>
      </c>
      <c r="F4406">
        <v>0</v>
      </c>
      <c r="G4406">
        <v>0</v>
      </c>
      <c r="H4406" s="45">
        <v>-25950.21</v>
      </c>
      <c r="I4406" t="s">
        <v>13057</v>
      </c>
      <c r="J4406" t="s">
        <v>235</v>
      </c>
      <c r="K4406">
        <v>0</v>
      </c>
      <c r="L4406" s="83">
        <v>43045</v>
      </c>
      <c r="M4406">
        <v>0</v>
      </c>
      <c r="N4406" t="s">
        <v>4610</v>
      </c>
      <c r="O4406" t="s">
        <v>4611</v>
      </c>
    </row>
    <row r="4407" spans="1:15" x14ac:dyDescent="0.2">
      <c r="A4407" t="s">
        <v>13838</v>
      </c>
      <c r="B4407" t="s">
        <v>2086</v>
      </c>
      <c r="C4407">
        <v>38.28</v>
      </c>
      <c r="D4407">
        <v>0</v>
      </c>
      <c r="E4407">
        <v>0</v>
      </c>
      <c r="F4407">
        <v>0</v>
      </c>
      <c r="G4407">
        <v>0</v>
      </c>
      <c r="H4407" s="45">
        <v>-24877.279999999999</v>
      </c>
      <c r="I4407" t="s">
        <v>13057</v>
      </c>
      <c r="J4407" t="s">
        <v>164</v>
      </c>
      <c r="K4407">
        <v>0</v>
      </c>
      <c r="L4407" s="83">
        <v>43045</v>
      </c>
      <c r="M4407">
        <v>0</v>
      </c>
      <c r="N4407">
        <v>254543101</v>
      </c>
      <c r="O4407">
        <v>2270500</v>
      </c>
    </row>
    <row r="4408" spans="1:15" x14ac:dyDescent="0.2">
      <c r="A4408" t="s">
        <v>13839</v>
      </c>
      <c r="B4408" t="s">
        <v>6899</v>
      </c>
      <c r="C4408">
        <v>81.010000000000005</v>
      </c>
      <c r="D4408">
        <v>0</v>
      </c>
      <c r="E4408">
        <v>0</v>
      </c>
      <c r="F4408">
        <v>0</v>
      </c>
      <c r="G4408">
        <v>0</v>
      </c>
      <c r="H4408" s="45">
        <v>-10415.200000000001</v>
      </c>
      <c r="I4408" t="s">
        <v>13057</v>
      </c>
      <c r="J4408" t="s">
        <v>200</v>
      </c>
      <c r="K4408">
        <v>0</v>
      </c>
      <c r="L4408" s="83">
        <v>43045</v>
      </c>
      <c r="M4408">
        <v>0</v>
      </c>
      <c r="N4408" t="s">
        <v>6924</v>
      </c>
      <c r="O4408" t="s">
        <v>6925</v>
      </c>
    </row>
    <row r="4409" spans="1:15" x14ac:dyDescent="0.2">
      <c r="A4409" t="s">
        <v>13840</v>
      </c>
      <c r="B4409" t="s">
        <v>2219</v>
      </c>
      <c r="C4409">
        <v>45.01</v>
      </c>
      <c r="D4409">
        <v>0</v>
      </c>
      <c r="E4409">
        <v>0</v>
      </c>
      <c r="F4409">
        <v>0</v>
      </c>
      <c r="G4409">
        <v>0</v>
      </c>
      <c r="H4409" s="45">
        <v>19991.009999999998</v>
      </c>
      <c r="I4409" t="s">
        <v>13057</v>
      </c>
      <c r="J4409" t="s">
        <v>190</v>
      </c>
      <c r="K4409">
        <v>0</v>
      </c>
      <c r="L4409" s="83">
        <v>43045</v>
      </c>
      <c r="M4409">
        <v>0</v>
      </c>
      <c r="N4409">
        <v>46433108</v>
      </c>
      <c r="O4409">
        <v>2060518</v>
      </c>
    </row>
    <row r="4410" spans="1:15" x14ac:dyDescent="0.2">
      <c r="A4410" t="s">
        <v>13841</v>
      </c>
      <c r="B4410" t="s">
        <v>5588</v>
      </c>
      <c r="C4410">
        <v>18.89</v>
      </c>
      <c r="D4410">
        <v>0</v>
      </c>
      <c r="E4410">
        <v>0</v>
      </c>
      <c r="F4410">
        <v>0</v>
      </c>
      <c r="G4410">
        <v>0</v>
      </c>
      <c r="H4410" s="45">
        <v>-10816.38</v>
      </c>
      <c r="I4410" t="s">
        <v>13057</v>
      </c>
      <c r="J4410" t="s">
        <v>164</v>
      </c>
      <c r="K4410">
        <v>0</v>
      </c>
      <c r="L4410" s="83">
        <v>43045</v>
      </c>
      <c r="M4410">
        <v>0</v>
      </c>
      <c r="N4410" t="s">
        <v>5628</v>
      </c>
      <c r="O4410" t="s">
        <v>5629</v>
      </c>
    </row>
    <row r="4411" spans="1:15" x14ac:dyDescent="0.2">
      <c r="A4411" t="s">
        <v>13842</v>
      </c>
      <c r="B4411" t="s">
        <v>2695</v>
      </c>
      <c r="C4411">
        <v>23.91</v>
      </c>
      <c r="D4411">
        <v>0</v>
      </c>
      <c r="E4411">
        <v>0</v>
      </c>
      <c r="F4411">
        <v>0</v>
      </c>
      <c r="G4411">
        <v>0</v>
      </c>
      <c r="H4411" s="45">
        <v>-4095.57</v>
      </c>
      <c r="I4411" t="s">
        <v>13063</v>
      </c>
      <c r="J4411" t="s">
        <v>8017</v>
      </c>
      <c r="K4411">
        <v>0</v>
      </c>
      <c r="L4411" s="83">
        <v>43045</v>
      </c>
      <c r="M4411">
        <v>0</v>
      </c>
      <c r="N4411" t="s">
        <v>2784</v>
      </c>
      <c r="O4411" t="s">
        <v>2785</v>
      </c>
    </row>
    <row r="4412" spans="1:15" x14ac:dyDescent="0.2">
      <c r="A4412" t="s">
        <v>13843</v>
      </c>
      <c r="B4412" t="s">
        <v>5386</v>
      </c>
      <c r="C4412">
        <v>227.11</v>
      </c>
      <c r="D4412">
        <v>0</v>
      </c>
      <c r="E4412">
        <v>0</v>
      </c>
      <c r="F4412">
        <v>0</v>
      </c>
      <c r="G4412">
        <v>0</v>
      </c>
      <c r="H4412" s="45">
        <v>76147.88</v>
      </c>
      <c r="I4412" t="s">
        <v>13057</v>
      </c>
      <c r="J4412" t="s">
        <v>169</v>
      </c>
      <c r="K4412">
        <v>0</v>
      </c>
      <c r="L4412" s="83">
        <v>43045</v>
      </c>
      <c r="M4412">
        <v>0</v>
      </c>
      <c r="N4412" t="s">
        <v>5492</v>
      </c>
      <c r="O4412" t="s">
        <v>5493</v>
      </c>
    </row>
    <row r="4413" spans="1:15" x14ac:dyDescent="0.2">
      <c r="A4413" t="s">
        <v>13844</v>
      </c>
      <c r="B4413" t="s">
        <v>1676</v>
      </c>
      <c r="C4413">
        <v>107.045</v>
      </c>
      <c r="D4413">
        <v>0</v>
      </c>
      <c r="E4413">
        <v>0</v>
      </c>
      <c r="F4413">
        <v>0</v>
      </c>
      <c r="G4413">
        <v>0</v>
      </c>
      <c r="H4413" s="45">
        <v>-29047.69</v>
      </c>
      <c r="I4413" t="s">
        <v>13057</v>
      </c>
      <c r="J4413" t="s">
        <v>169</v>
      </c>
      <c r="K4413">
        <v>0</v>
      </c>
      <c r="L4413" s="83">
        <v>43045</v>
      </c>
      <c r="M4413">
        <v>0</v>
      </c>
      <c r="N4413" t="s">
        <v>177</v>
      </c>
      <c r="O4413">
        <v>2872423</v>
      </c>
    </row>
    <row r="4414" spans="1:15" x14ac:dyDescent="0.2">
      <c r="A4414" t="s">
        <v>13845</v>
      </c>
      <c r="B4414" t="s">
        <v>8186</v>
      </c>
      <c r="C4414">
        <v>53.7</v>
      </c>
      <c r="D4414">
        <v>0</v>
      </c>
      <c r="E4414">
        <v>0</v>
      </c>
      <c r="F4414">
        <v>0</v>
      </c>
      <c r="G4414">
        <v>0</v>
      </c>
      <c r="H4414">
        <v>-870.82</v>
      </c>
      <c r="I4414" t="s">
        <v>13063</v>
      </c>
      <c r="J4414" t="s">
        <v>822</v>
      </c>
      <c r="K4414">
        <v>0</v>
      </c>
      <c r="L4414" s="83">
        <v>43045</v>
      </c>
      <c r="M4414">
        <v>0</v>
      </c>
      <c r="N4414">
        <v>667655104</v>
      </c>
      <c r="O4414">
        <v>2649586</v>
      </c>
    </row>
    <row r="4415" spans="1:15" x14ac:dyDescent="0.2">
      <c r="A4415" t="s">
        <v>13846</v>
      </c>
      <c r="B4415" t="s">
        <v>124</v>
      </c>
      <c r="C4415">
        <v>31.69</v>
      </c>
      <c r="D4415">
        <v>0</v>
      </c>
      <c r="E4415">
        <v>0</v>
      </c>
      <c r="F4415">
        <v>0</v>
      </c>
      <c r="G4415">
        <v>0</v>
      </c>
      <c r="H4415" s="45">
        <v>193604.62</v>
      </c>
      <c r="I4415" t="s">
        <v>13057</v>
      </c>
      <c r="J4415" t="s">
        <v>169</v>
      </c>
      <c r="K4415">
        <v>0</v>
      </c>
      <c r="L4415" s="83">
        <v>43045</v>
      </c>
      <c r="M4415">
        <v>0</v>
      </c>
      <c r="N4415" t="s">
        <v>177</v>
      </c>
      <c r="O4415" t="s">
        <v>797</v>
      </c>
    </row>
    <row r="4416" spans="1:15" x14ac:dyDescent="0.2">
      <c r="A4416" t="s">
        <v>13847</v>
      </c>
      <c r="B4416" t="s">
        <v>5115</v>
      </c>
      <c r="C4416">
        <v>71.86</v>
      </c>
      <c r="D4416">
        <v>0</v>
      </c>
      <c r="E4416">
        <v>0</v>
      </c>
      <c r="F4416">
        <v>0</v>
      </c>
      <c r="G4416">
        <v>0</v>
      </c>
      <c r="H4416" s="45">
        <v>16688.11</v>
      </c>
      <c r="I4416" t="s">
        <v>13057</v>
      </c>
      <c r="J4416" t="s">
        <v>169</v>
      </c>
      <c r="K4416">
        <v>0</v>
      </c>
      <c r="L4416" s="83">
        <v>43045</v>
      </c>
      <c r="M4416">
        <v>0</v>
      </c>
      <c r="N4416">
        <v>23436108</v>
      </c>
      <c r="O4416">
        <v>2024332</v>
      </c>
    </row>
    <row r="4417" spans="1:15" x14ac:dyDescent="0.2">
      <c r="A4417" t="s">
        <v>13848</v>
      </c>
      <c r="B4417" t="s">
        <v>4651</v>
      </c>
      <c r="C4417">
        <v>20.89</v>
      </c>
      <c r="D4417">
        <v>0</v>
      </c>
      <c r="E4417">
        <v>0</v>
      </c>
      <c r="F4417">
        <v>0</v>
      </c>
      <c r="G4417">
        <v>0</v>
      </c>
      <c r="H4417" s="45">
        <v>-7163.43</v>
      </c>
      <c r="I4417" t="s">
        <v>13057</v>
      </c>
      <c r="J4417" t="s">
        <v>235</v>
      </c>
      <c r="K4417">
        <v>0</v>
      </c>
      <c r="L4417" s="83">
        <v>43045</v>
      </c>
      <c r="M4417">
        <v>0</v>
      </c>
      <c r="N4417" t="s">
        <v>4821</v>
      </c>
      <c r="O4417">
        <v>2515803</v>
      </c>
    </row>
    <row r="4418" spans="1:15" x14ac:dyDescent="0.2">
      <c r="A4418" t="s">
        <v>13849</v>
      </c>
      <c r="B4418" t="s">
        <v>2686</v>
      </c>
      <c r="C4418">
        <v>42.28</v>
      </c>
      <c r="D4418">
        <v>0</v>
      </c>
      <c r="E4418">
        <v>0</v>
      </c>
      <c r="F4418">
        <v>0</v>
      </c>
      <c r="G4418">
        <v>0</v>
      </c>
      <c r="H4418" s="45">
        <v>-57825.52</v>
      </c>
      <c r="I4418" t="s">
        <v>13057</v>
      </c>
      <c r="J4418" t="s">
        <v>164</v>
      </c>
      <c r="K4418">
        <v>0</v>
      </c>
      <c r="L4418" s="83">
        <v>43045</v>
      </c>
      <c r="M4418">
        <v>0</v>
      </c>
      <c r="N4418" t="s">
        <v>2724</v>
      </c>
      <c r="O4418" t="s">
        <v>2725</v>
      </c>
    </row>
    <row r="4419" spans="1:15" x14ac:dyDescent="0.2">
      <c r="A4419" t="s">
        <v>13850</v>
      </c>
      <c r="B4419" t="s">
        <v>6905</v>
      </c>
      <c r="C4419">
        <v>51.65</v>
      </c>
      <c r="D4419">
        <v>0</v>
      </c>
      <c r="E4419">
        <v>0</v>
      </c>
      <c r="F4419">
        <v>0</v>
      </c>
      <c r="G4419">
        <v>0</v>
      </c>
      <c r="H4419" s="45">
        <v>51015.47</v>
      </c>
      <c r="I4419" t="s">
        <v>13057</v>
      </c>
      <c r="J4419" t="s">
        <v>169</v>
      </c>
      <c r="K4419">
        <v>0</v>
      </c>
      <c r="L4419" s="83">
        <v>43045</v>
      </c>
      <c r="M4419">
        <v>0</v>
      </c>
      <c r="N4419">
        <v>90672106</v>
      </c>
      <c r="O4419" t="s">
        <v>6922</v>
      </c>
    </row>
    <row r="4420" spans="1:15" x14ac:dyDescent="0.2">
      <c r="A4420" t="s">
        <v>13851</v>
      </c>
      <c r="B4420" t="s">
        <v>13826</v>
      </c>
      <c r="C4420">
        <v>34.56</v>
      </c>
      <c r="D4420">
        <v>0</v>
      </c>
      <c r="E4420">
        <v>0</v>
      </c>
      <c r="F4420">
        <v>0</v>
      </c>
      <c r="G4420">
        <v>0</v>
      </c>
      <c r="H4420" s="45">
        <v>-23742.84</v>
      </c>
      <c r="I4420" t="s">
        <v>13057</v>
      </c>
      <c r="J4420" t="s">
        <v>188</v>
      </c>
      <c r="K4420">
        <v>0</v>
      </c>
      <c r="L4420" s="83">
        <v>43045</v>
      </c>
      <c r="M4420">
        <v>0</v>
      </c>
      <c r="N4420" t="s">
        <v>13852</v>
      </c>
      <c r="O4420" t="s">
        <v>13853</v>
      </c>
    </row>
    <row r="4421" spans="1:15" x14ac:dyDescent="0.2">
      <c r="A4421" t="s">
        <v>13854</v>
      </c>
      <c r="B4421" t="s">
        <v>13827</v>
      </c>
      <c r="C4421">
        <v>52.07</v>
      </c>
      <c r="D4421">
        <v>0</v>
      </c>
      <c r="E4421">
        <v>0</v>
      </c>
      <c r="F4421">
        <v>0</v>
      </c>
      <c r="G4421">
        <v>0</v>
      </c>
      <c r="H4421" s="45">
        <v>-11902.45</v>
      </c>
      <c r="I4421" t="s">
        <v>13057</v>
      </c>
      <c r="J4421" t="s">
        <v>200</v>
      </c>
      <c r="K4421">
        <v>0</v>
      </c>
      <c r="L4421" s="83">
        <v>43045</v>
      </c>
      <c r="M4421">
        <v>0</v>
      </c>
      <c r="N4421">
        <v>876030107</v>
      </c>
      <c r="O4421" t="s">
        <v>13855</v>
      </c>
    </row>
    <row r="4422" spans="1:15" x14ac:dyDescent="0.2">
      <c r="A4422" t="s">
        <v>13856</v>
      </c>
      <c r="B4422" t="s">
        <v>4656</v>
      </c>
      <c r="C4422">
        <v>52.39</v>
      </c>
      <c r="D4422">
        <v>0</v>
      </c>
      <c r="E4422">
        <v>0</v>
      </c>
      <c r="F4422">
        <v>0</v>
      </c>
      <c r="G4422">
        <v>0</v>
      </c>
      <c r="H4422" s="45">
        <v>-38608.5</v>
      </c>
      <c r="I4422" t="s">
        <v>13057</v>
      </c>
      <c r="J4422" t="s">
        <v>164</v>
      </c>
      <c r="K4422">
        <v>0</v>
      </c>
      <c r="L4422" s="83">
        <v>43045</v>
      </c>
      <c r="M4422">
        <v>0</v>
      </c>
      <c r="N4422" t="s">
        <v>4793</v>
      </c>
      <c r="O4422">
        <v>2475060</v>
      </c>
    </row>
    <row r="4423" spans="1:15" x14ac:dyDescent="0.2">
      <c r="A4423" t="s">
        <v>13857</v>
      </c>
      <c r="B4423" t="s">
        <v>3399</v>
      </c>
      <c r="C4423">
        <v>50.65</v>
      </c>
      <c r="D4423">
        <v>0</v>
      </c>
      <c r="E4423">
        <v>0</v>
      </c>
      <c r="F4423">
        <v>0</v>
      </c>
      <c r="G4423">
        <v>0</v>
      </c>
      <c r="H4423" s="45">
        <v>11168.99</v>
      </c>
      <c r="I4423" t="s">
        <v>13063</v>
      </c>
      <c r="J4423" t="s">
        <v>200</v>
      </c>
      <c r="K4423">
        <v>0</v>
      </c>
      <c r="L4423" s="83">
        <v>43045</v>
      </c>
      <c r="M4423">
        <v>0</v>
      </c>
      <c r="N4423" t="s">
        <v>3443</v>
      </c>
      <c r="O4423" t="s">
        <v>3444</v>
      </c>
    </row>
    <row r="4424" spans="1:15" x14ac:dyDescent="0.2">
      <c r="A4424" t="s">
        <v>13858</v>
      </c>
      <c r="B4424" t="s">
        <v>4181</v>
      </c>
      <c r="C4424">
        <v>18.13</v>
      </c>
      <c r="D4424">
        <v>0</v>
      </c>
      <c r="E4424">
        <v>0</v>
      </c>
      <c r="F4424">
        <v>0</v>
      </c>
      <c r="G4424">
        <v>0</v>
      </c>
      <c r="H4424">
        <v>-387.86</v>
      </c>
      <c r="I4424" t="s">
        <v>13063</v>
      </c>
      <c r="J4424" t="s">
        <v>200</v>
      </c>
      <c r="K4424">
        <v>0</v>
      </c>
      <c r="L4424" s="83">
        <v>43045</v>
      </c>
      <c r="M4424">
        <v>0</v>
      </c>
      <c r="N4424">
        <v>94235108</v>
      </c>
      <c r="O4424" t="s">
        <v>4199</v>
      </c>
    </row>
    <row r="4425" spans="1:15" x14ac:dyDescent="0.2">
      <c r="A4425" t="s">
        <v>13859</v>
      </c>
      <c r="B4425" t="s">
        <v>5270</v>
      </c>
      <c r="C4425">
        <v>29.98</v>
      </c>
      <c r="D4425">
        <v>0</v>
      </c>
      <c r="E4425">
        <v>0</v>
      </c>
      <c r="F4425">
        <v>0</v>
      </c>
      <c r="G4425">
        <v>0</v>
      </c>
      <c r="H4425" s="45">
        <v>1384.24</v>
      </c>
      <c r="I4425" t="s">
        <v>13063</v>
      </c>
      <c r="J4425" t="s">
        <v>169</v>
      </c>
      <c r="K4425">
        <v>0</v>
      </c>
      <c r="L4425" s="83">
        <v>43045</v>
      </c>
      <c r="M4425">
        <v>0</v>
      </c>
      <c r="N4425" t="s">
        <v>5353</v>
      </c>
      <c r="O4425">
        <v>2418043</v>
      </c>
    </row>
    <row r="4426" spans="1:15" x14ac:dyDescent="0.2">
      <c r="A4426" t="s">
        <v>13860</v>
      </c>
      <c r="B4426" t="s">
        <v>2587</v>
      </c>
      <c r="C4426">
        <v>99.5</v>
      </c>
      <c r="D4426">
        <v>0</v>
      </c>
      <c r="E4426">
        <v>0</v>
      </c>
      <c r="F4426">
        <v>0</v>
      </c>
      <c r="G4426">
        <v>0</v>
      </c>
      <c r="H4426" s="45">
        <v>-18173.509999999998</v>
      </c>
      <c r="I4426" t="s">
        <v>13057</v>
      </c>
      <c r="J4426" t="s">
        <v>188</v>
      </c>
      <c r="K4426">
        <v>0</v>
      </c>
      <c r="L4426" s="83">
        <v>43045</v>
      </c>
      <c r="M4426">
        <v>0</v>
      </c>
      <c r="N4426">
        <v>960413102</v>
      </c>
      <c r="O4426" t="s">
        <v>2671</v>
      </c>
    </row>
    <row r="4427" spans="1:15" x14ac:dyDescent="0.2">
      <c r="A4427" t="s">
        <v>13861</v>
      </c>
      <c r="B4427" t="s">
        <v>747</v>
      </c>
      <c r="C4427">
        <v>39.53</v>
      </c>
      <c r="D4427">
        <v>0</v>
      </c>
      <c r="E4427">
        <v>0</v>
      </c>
      <c r="F4427">
        <v>0</v>
      </c>
      <c r="G4427">
        <v>0</v>
      </c>
      <c r="H4427" s="45">
        <v>-3003.66</v>
      </c>
      <c r="I4427" t="s">
        <v>13057</v>
      </c>
      <c r="J4427" t="s">
        <v>235</v>
      </c>
      <c r="K4427">
        <v>0</v>
      </c>
      <c r="L4427" s="83">
        <v>43045</v>
      </c>
      <c r="M4427">
        <v>0</v>
      </c>
      <c r="N4427" t="s">
        <v>177</v>
      </c>
      <c r="O4427" t="s">
        <v>7524</v>
      </c>
    </row>
    <row r="4428" spans="1:15" x14ac:dyDescent="0.2">
      <c r="A4428" t="s">
        <v>13862</v>
      </c>
      <c r="B4428" t="s">
        <v>7327</v>
      </c>
      <c r="C4428">
        <v>51.93</v>
      </c>
      <c r="D4428">
        <v>0</v>
      </c>
      <c r="E4428">
        <v>0</v>
      </c>
      <c r="F4428">
        <v>0</v>
      </c>
      <c r="G4428">
        <v>0</v>
      </c>
      <c r="H4428" s="45">
        <v>-51601.82</v>
      </c>
      <c r="I4428" t="s">
        <v>13057</v>
      </c>
      <c r="J4428" t="s">
        <v>200</v>
      </c>
      <c r="K4428">
        <v>0</v>
      </c>
      <c r="L4428" s="83">
        <v>43045</v>
      </c>
      <c r="M4428">
        <v>0</v>
      </c>
      <c r="N4428" t="s">
        <v>7340</v>
      </c>
      <c r="O4428" t="s">
        <v>7341</v>
      </c>
    </row>
    <row r="4429" spans="1:15" x14ac:dyDescent="0.2">
      <c r="A4429" t="s">
        <v>13863</v>
      </c>
      <c r="B4429" t="s">
        <v>3595</v>
      </c>
      <c r="C4429">
        <v>55.87</v>
      </c>
      <c r="D4429">
        <v>0</v>
      </c>
      <c r="E4429">
        <v>0</v>
      </c>
      <c r="F4429">
        <v>0</v>
      </c>
      <c r="G4429">
        <v>0</v>
      </c>
      <c r="H4429" s="45">
        <v>-10306.25</v>
      </c>
      <c r="I4429" t="s">
        <v>13057</v>
      </c>
      <c r="J4429" t="s">
        <v>200</v>
      </c>
      <c r="K4429">
        <v>0</v>
      </c>
      <c r="L4429" s="83">
        <v>43045</v>
      </c>
      <c r="M4429">
        <v>0</v>
      </c>
      <c r="N4429" t="s">
        <v>3614</v>
      </c>
      <c r="O4429" t="s">
        <v>3615</v>
      </c>
    </row>
    <row r="4430" spans="1:15" x14ac:dyDescent="0.2">
      <c r="A4430" t="s">
        <v>13864</v>
      </c>
      <c r="B4430" t="s">
        <v>3400</v>
      </c>
      <c r="C4430">
        <v>70.19</v>
      </c>
      <c r="D4430">
        <v>0</v>
      </c>
      <c r="E4430">
        <v>0</v>
      </c>
      <c r="F4430">
        <v>0</v>
      </c>
      <c r="G4430">
        <v>0</v>
      </c>
      <c r="H4430" s="45">
        <v>-20651.96</v>
      </c>
      <c r="I4430" t="s">
        <v>13057</v>
      </c>
      <c r="J4430" t="s">
        <v>164</v>
      </c>
      <c r="K4430">
        <v>0</v>
      </c>
      <c r="L4430" s="83">
        <v>43045</v>
      </c>
      <c r="M4430">
        <v>0</v>
      </c>
      <c r="N4430" t="s">
        <v>177</v>
      </c>
      <c r="O4430">
        <v>2579230</v>
      </c>
    </row>
    <row r="4431" spans="1:15" x14ac:dyDescent="0.2">
      <c r="A4431" t="s">
        <v>13865</v>
      </c>
      <c r="B4431" t="s">
        <v>12615</v>
      </c>
      <c r="C4431">
        <v>56.984999999999999</v>
      </c>
      <c r="D4431">
        <v>0</v>
      </c>
      <c r="E4431">
        <v>0</v>
      </c>
      <c r="F4431">
        <v>0</v>
      </c>
      <c r="G4431">
        <v>0</v>
      </c>
      <c r="H4431" s="45">
        <v>37075.769999999997</v>
      </c>
      <c r="I4431" t="s">
        <v>13057</v>
      </c>
      <c r="J4431" t="s">
        <v>169</v>
      </c>
      <c r="K4431">
        <v>0</v>
      </c>
      <c r="L4431" s="83">
        <v>43045</v>
      </c>
      <c r="M4431">
        <v>0</v>
      </c>
      <c r="N4431" t="s">
        <v>12709</v>
      </c>
      <c r="O4431" t="s">
        <v>12710</v>
      </c>
    </row>
    <row r="4432" spans="1:15" x14ac:dyDescent="0.2">
      <c r="A4432" t="s">
        <v>13866</v>
      </c>
      <c r="B4432" t="s">
        <v>3636</v>
      </c>
      <c r="C4432">
        <v>19.95</v>
      </c>
      <c r="D4432">
        <v>0</v>
      </c>
      <c r="E4432">
        <v>0</v>
      </c>
      <c r="F4432">
        <v>0</v>
      </c>
      <c r="G4432">
        <v>0</v>
      </c>
      <c r="H4432" s="45">
        <v>-50687.35</v>
      </c>
      <c r="I4432" t="s">
        <v>13063</v>
      </c>
      <c r="J4432" t="s">
        <v>169</v>
      </c>
      <c r="K4432">
        <v>0</v>
      </c>
      <c r="L4432" s="83">
        <v>43045</v>
      </c>
      <c r="M4432">
        <v>0</v>
      </c>
      <c r="N4432">
        <v>268158201</v>
      </c>
      <c r="O4432" t="s">
        <v>3645</v>
      </c>
    </row>
    <row r="4433" spans="1:15" x14ac:dyDescent="0.2">
      <c r="A4433" t="s">
        <v>13867</v>
      </c>
      <c r="B4433" t="s">
        <v>5112</v>
      </c>
      <c r="C4433">
        <v>59.875</v>
      </c>
      <c r="D4433">
        <v>0</v>
      </c>
      <c r="E4433">
        <v>0</v>
      </c>
      <c r="F4433">
        <v>0</v>
      </c>
      <c r="G4433">
        <v>0</v>
      </c>
      <c r="H4433" s="45">
        <v>11011.47</v>
      </c>
      <c r="I4433" t="s">
        <v>13057</v>
      </c>
      <c r="J4433" t="s">
        <v>190</v>
      </c>
      <c r="K4433">
        <v>0</v>
      </c>
      <c r="L4433" s="83">
        <v>43045</v>
      </c>
      <c r="M4433">
        <v>0</v>
      </c>
      <c r="N4433">
        <v>49164205</v>
      </c>
      <c r="O4433" t="s">
        <v>5157</v>
      </c>
    </row>
    <row r="4434" spans="1:15" x14ac:dyDescent="0.2">
      <c r="A4434" t="s">
        <v>13868</v>
      </c>
      <c r="B4434" t="s">
        <v>1792</v>
      </c>
      <c r="C4434">
        <v>66.38</v>
      </c>
      <c r="D4434">
        <v>0</v>
      </c>
      <c r="E4434">
        <v>0</v>
      </c>
      <c r="F4434">
        <v>0</v>
      </c>
      <c r="G4434">
        <v>0</v>
      </c>
      <c r="H4434" s="45">
        <v>-55733.27</v>
      </c>
      <c r="I4434" t="s">
        <v>13057</v>
      </c>
      <c r="J4434" t="s">
        <v>169</v>
      </c>
      <c r="K4434">
        <v>0</v>
      </c>
      <c r="L4434" s="83">
        <v>43045</v>
      </c>
      <c r="M4434">
        <v>0</v>
      </c>
      <c r="N4434" t="s">
        <v>1890</v>
      </c>
      <c r="O4434">
        <v>2898087</v>
      </c>
    </row>
    <row r="4435" spans="1:15" x14ac:dyDescent="0.2">
      <c r="A4435" t="s">
        <v>13869</v>
      </c>
      <c r="B4435" t="s">
        <v>1075</v>
      </c>
      <c r="C4435">
        <v>124.95</v>
      </c>
      <c r="D4435">
        <v>0</v>
      </c>
      <c r="E4435">
        <v>0</v>
      </c>
      <c r="F4435">
        <v>0</v>
      </c>
      <c r="G4435">
        <v>0</v>
      </c>
      <c r="H4435" s="45">
        <v>53042</v>
      </c>
      <c r="I4435" t="s">
        <v>13057</v>
      </c>
      <c r="J4435" t="s">
        <v>164</v>
      </c>
      <c r="K4435">
        <v>0</v>
      </c>
      <c r="L4435" s="83">
        <v>43045</v>
      </c>
      <c r="M4435">
        <v>0</v>
      </c>
      <c r="N4435">
        <v>874054109</v>
      </c>
      <c r="O4435">
        <v>2122117</v>
      </c>
    </row>
    <row r="4436" spans="1:15" x14ac:dyDescent="0.2">
      <c r="A4436" t="s">
        <v>13870</v>
      </c>
      <c r="B4436" t="s">
        <v>3170</v>
      </c>
      <c r="C4436">
        <v>29.06</v>
      </c>
      <c r="D4436">
        <v>0</v>
      </c>
      <c r="E4436">
        <v>0</v>
      </c>
      <c r="F4436">
        <v>0</v>
      </c>
      <c r="G4436">
        <v>0</v>
      </c>
      <c r="H4436" s="45">
        <v>-63154.78</v>
      </c>
      <c r="I4436" t="s">
        <v>13057</v>
      </c>
      <c r="J4436" t="s">
        <v>200</v>
      </c>
      <c r="K4436">
        <v>0</v>
      </c>
      <c r="L4436" s="83">
        <v>43045</v>
      </c>
      <c r="M4436">
        <v>0</v>
      </c>
      <c r="N4436">
        <v>218681104</v>
      </c>
      <c r="O4436" t="s">
        <v>3268</v>
      </c>
    </row>
    <row r="4437" spans="1:15" x14ac:dyDescent="0.2">
      <c r="A4437" t="s">
        <v>13871</v>
      </c>
      <c r="B4437" t="s">
        <v>2692</v>
      </c>
      <c r="C4437">
        <v>66.650000000000006</v>
      </c>
      <c r="D4437">
        <v>0</v>
      </c>
      <c r="E4437">
        <v>0</v>
      </c>
      <c r="F4437">
        <v>0</v>
      </c>
      <c r="G4437">
        <v>0</v>
      </c>
      <c r="H4437" s="45">
        <v>10400.61</v>
      </c>
      <c r="I4437" t="s">
        <v>13057</v>
      </c>
      <c r="J4437" t="s">
        <v>190</v>
      </c>
      <c r="K4437">
        <v>0</v>
      </c>
      <c r="L4437" s="83">
        <v>43045</v>
      </c>
      <c r="M4437">
        <v>0</v>
      </c>
      <c r="N4437">
        <v>575385109</v>
      </c>
      <c r="O4437" t="s">
        <v>2751</v>
      </c>
    </row>
    <row r="4438" spans="1:15" x14ac:dyDescent="0.2">
      <c r="A4438" t="s">
        <v>13872</v>
      </c>
      <c r="B4438" t="s">
        <v>2674</v>
      </c>
      <c r="C4438">
        <v>64.784999999999997</v>
      </c>
      <c r="D4438">
        <v>0</v>
      </c>
      <c r="E4438">
        <v>0</v>
      </c>
      <c r="F4438">
        <v>0</v>
      </c>
      <c r="G4438">
        <v>0</v>
      </c>
      <c r="H4438" s="45">
        <v>-17922.650000000001</v>
      </c>
      <c r="I4438" t="s">
        <v>13057</v>
      </c>
      <c r="J4438" t="s">
        <v>182</v>
      </c>
      <c r="K4438">
        <v>0</v>
      </c>
      <c r="L4438" s="83">
        <v>43045</v>
      </c>
      <c r="M4438">
        <v>0</v>
      </c>
      <c r="N4438">
        <v>212015101</v>
      </c>
      <c r="O4438" t="s">
        <v>2740</v>
      </c>
    </row>
    <row r="4439" spans="1:15" x14ac:dyDescent="0.2">
      <c r="A4439" t="s">
        <v>13873</v>
      </c>
      <c r="B4439" t="s">
        <v>2712</v>
      </c>
      <c r="C4439">
        <v>24.465</v>
      </c>
      <c r="D4439">
        <v>0</v>
      </c>
      <c r="E4439">
        <v>0</v>
      </c>
      <c r="F4439">
        <v>0</v>
      </c>
      <c r="G4439">
        <v>0</v>
      </c>
      <c r="H4439" s="45">
        <v>18773.96</v>
      </c>
      <c r="I4439" t="s">
        <v>13057</v>
      </c>
      <c r="J4439" t="s">
        <v>182</v>
      </c>
      <c r="K4439">
        <v>0</v>
      </c>
      <c r="L4439" s="83">
        <v>43045</v>
      </c>
      <c r="M4439">
        <v>0</v>
      </c>
      <c r="N4439">
        <v>144577103</v>
      </c>
      <c r="O4439">
        <v>2092801</v>
      </c>
    </row>
    <row r="4440" spans="1:15" x14ac:dyDescent="0.2">
      <c r="A4440" t="s">
        <v>13874</v>
      </c>
      <c r="B4440" t="s">
        <v>11485</v>
      </c>
      <c r="C4440">
        <v>14.59</v>
      </c>
      <c r="D4440">
        <v>0</v>
      </c>
      <c r="E4440">
        <v>0</v>
      </c>
      <c r="F4440">
        <v>0</v>
      </c>
      <c r="G4440">
        <v>0</v>
      </c>
      <c r="H4440" s="45">
        <v>8010.49</v>
      </c>
      <c r="I4440" t="s">
        <v>13063</v>
      </c>
      <c r="J4440" t="s">
        <v>200</v>
      </c>
      <c r="K4440">
        <v>0</v>
      </c>
      <c r="L4440" s="83">
        <v>43045</v>
      </c>
      <c r="M4440">
        <v>0</v>
      </c>
      <c r="N4440">
        <v>811054402</v>
      </c>
      <c r="O4440">
        <v>2862532</v>
      </c>
    </row>
    <row r="4441" spans="1:15" x14ac:dyDescent="0.2">
      <c r="A4441" t="s">
        <v>13744</v>
      </c>
      <c r="B4441" t="s">
        <v>10386</v>
      </c>
      <c r="C4441">
        <v>18.899999999999999</v>
      </c>
      <c r="D4441">
        <v>0</v>
      </c>
      <c r="E4441">
        <v>0</v>
      </c>
      <c r="F4441">
        <v>0</v>
      </c>
      <c r="G4441">
        <v>0</v>
      </c>
      <c r="H4441">
        <v>156.66999999999999</v>
      </c>
      <c r="I4441" t="s">
        <v>13063</v>
      </c>
      <c r="J4441" t="s">
        <v>169</v>
      </c>
      <c r="K4441">
        <v>0</v>
      </c>
      <c r="L4441" s="83">
        <v>43042</v>
      </c>
      <c r="M4441">
        <v>0</v>
      </c>
      <c r="N4441" t="s">
        <v>10408</v>
      </c>
      <c r="O4441" t="s">
        <v>10409</v>
      </c>
    </row>
    <row r="4442" spans="1:15" x14ac:dyDescent="0.2">
      <c r="A4442" t="s">
        <v>13734</v>
      </c>
      <c r="B4442" t="s">
        <v>2829</v>
      </c>
      <c r="C4442">
        <v>60.57</v>
      </c>
      <c r="D4442">
        <v>0</v>
      </c>
      <c r="E4442">
        <v>0</v>
      </c>
      <c r="F4442">
        <v>0</v>
      </c>
      <c r="G4442">
        <v>0</v>
      </c>
      <c r="H4442" s="45">
        <v>7053.51</v>
      </c>
      <c r="I4442" t="s">
        <v>13063</v>
      </c>
      <c r="J4442" t="s">
        <v>200</v>
      </c>
      <c r="K4442">
        <v>0</v>
      </c>
      <c r="L4442" s="83">
        <v>43042</v>
      </c>
      <c r="M4442">
        <v>0</v>
      </c>
      <c r="N4442" t="s">
        <v>2907</v>
      </c>
      <c r="O4442" t="s">
        <v>2908</v>
      </c>
    </row>
    <row r="4443" spans="1:15" x14ac:dyDescent="0.2">
      <c r="A4443" t="s">
        <v>13732</v>
      </c>
      <c r="B4443" t="s">
        <v>3181</v>
      </c>
      <c r="C4443">
        <v>45.64</v>
      </c>
      <c r="D4443">
        <v>0</v>
      </c>
      <c r="E4443">
        <v>0</v>
      </c>
      <c r="F4443">
        <v>0</v>
      </c>
      <c r="G4443">
        <v>0</v>
      </c>
      <c r="H4443" s="45">
        <v>9963.98</v>
      </c>
      <c r="I4443" t="s">
        <v>13063</v>
      </c>
      <c r="J4443" t="s">
        <v>182</v>
      </c>
      <c r="K4443">
        <v>0</v>
      </c>
      <c r="L4443" s="83">
        <v>43042</v>
      </c>
      <c r="M4443">
        <v>0</v>
      </c>
      <c r="N4443">
        <v>37411105</v>
      </c>
      <c r="O4443">
        <v>2043962</v>
      </c>
    </row>
    <row r="4444" spans="1:15" x14ac:dyDescent="0.2">
      <c r="A4444" t="s">
        <v>13786</v>
      </c>
      <c r="B4444" t="s">
        <v>4842</v>
      </c>
      <c r="C4444">
        <v>36.67</v>
      </c>
      <c r="D4444">
        <v>0</v>
      </c>
      <c r="E4444">
        <v>0</v>
      </c>
      <c r="F4444">
        <v>0</v>
      </c>
      <c r="G4444">
        <v>0</v>
      </c>
      <c r="H4444" s="45">
        <v>9399.75</v>
      </c>
      <c r="I4444" t="s">
        <v>13057</v>
      </c>
      <c r="J4444" t="s">
        <v>169</v>
      </c>
      <c r="K4444">
        <v>0</v>
      </c>
      <c r="L4444" s="83">
        <v>43042</v>
      </c>
      <c r="M4444">
        <v>0</v>
      </c>
      <c r="N4444" t="s">
        <v>177</v>
      </c>
      <c r="O4444" t="s">
        <v>4903</v>
      </c>
    </row>
    <row r="4445" spans="1:15" x14ac:dyDescent="0.2">
      <c r="A4445" t="s">
        <v>13726</v>
      </c>
      <c r="B4445" t="s">
        <v>2302</v>
      </c>
      <c r="C4445">
        <v>25.65</v>
      </c>
      <c r="D4445">
        <v>0</v>
      </c>
      <c r="E4445">
        <v>0</v>
      </c>
      <c r="F4445">
        <v>0</v>
      </c>
      <c r="G4445">
        <v>0</v>
      </c>
      <c r="H4445" s="45">
        <v>10392.66</v>
      </c>
      <c r="I4445" t="s">
        <v>13063</v>
      </c>
      <c r="J4445" t="s">
        <v>200</v>
      </c>
      <c r="K4445">
        <v>0</v>
      </c>
      <c r="L4445" s="83">
        <v>43042</v>
      </c>
      <c r="M4445">
        <v>0</v>
      </c>
      <c r="N4445" t="s">
        <v>2342</v>
      </c>
      <c r="O4445" t="s">
        <v>2343</v>
      </c>
    </row>
    <row r="4446" spans="1:15" x14ac:dyDescent="0.2">
      <c r="A4446" t="s">
        <v>13711</v>
      </c>
      <c r="B4446" t="s">
        <v>11100</v>
      </c>
      <c r="C4446">
        <v>16.55</v>
      </c>
      <c r="D4446">
        <v>0</v>
      </c>
      <c r="E4446">
        <v>0</v>
      </c>
      <c r="F4446">
        <v>0</v>
      </c>
      <c r="G4446">
        <v>0</v>
      </c>
      <c r="H4446" s="45">
        <v>14290.72</v>
      </c>
      <c r="I4446" t="s">
        <v>13063</v>
      </c>
      <c r="J4446" t="s">
        <v>164</v>
      </c>
      <c r="K4446">
        <v>0</v>
      </c>
      <c r="L4446" s="83">
        <v>43042</v>
      </c>
      <c r="M4446">
        <v>0</v>
      </c>
      <c r="N4446" t="s">
        <v>11161</v>
      </c>
      <c r="O4446" t="s">
        <v>11162</v>
      </c>
    </row>
    <row r="4447" spans="1:15" x14ac:dyDescent="0.2">
      <c r="A4447" t="s">
        <v>13808</v>
      </c>
      <c r="B4447" t="s">
        <v>4349</v>
      </c>
      <c r="C4447">
        <v>96.99</v>
      </c>
      <c r="D4447">
        <v>0</v>
      </c>
      <c r="E4447">
        <v>0</v>
      </c>
      <c r="F4447">
        <v>0</v>
      </c>
      <c r="G4447">
        <v>0</v>
      </c>
      <c r="H4447" s="45">
        <v>-4783.49</v>
      </c>
      <c r="I4447" t="s">
        <v>13057</v>
      </c>
      <c r="J4447" t="s">
        <v>164</v>
      </c>
      <c r="K4447">
        <v>0</v>
      </c>
      <c r="L4447" s="83">
        <v>43042</v>
      </c>
      <c r="M4447">
        <v>0</v>
      </c>
      <c r="N4447" t="s">
        <v>4490</v>
      </c>
      <c r="O4447">
        <v>2961053</v>
      </c>
    </row>
    <row r="4448" spans="1:15" x14ac:dyDescent="0.2">
      <c r="A4448" t="s">
        <v>13712</v>
      </c>
      <c r="B4448" t="s">
        <v>12611</v>
      </c>
      <c r="C4448">
        <v>31.15</v>
      </c>
      <c r="D4448">
        <v>0</v>
      </c>
      <c r="E4448">
        <v>0</v>
      </c>
      <c r="F4448">
        <v>0</v>
      </c>
      <c r="G4448">
        <v>0</v>
      </c>
      <c r="H4448" s="45">
        <v>6757.84</v>
      </c>
      <c r="I4448" t="s">
        <v>13063</v>
      </c>
      <c r="J4448" t="s">
        <v>448</v>
      </c>
      <c r="K4448">
        <v>0</v>
      </c>
      <c r="L4448" s="83">
        <v>43042</v>
      </c>
      <c r="M4448">
        <v>0</v>
      </c>
      <c r="N4448" t="s">
        <v>12717</v>
      </c>
      <c r="O4448" t="s">
        <v>12718</v>
      </c>
    </row>
    <row r="4449" spans="1:15" x14ac:dyDescent="0.2">
      <c r="A4449" t="s">
        <v>13819</v>
      </c>
      <c r="B4449" t="s">
        <v>11530</v>
      </c>
      <c r="C4449">
        <v>21.16</v>
      </c>
      <c r="D4449">
        <v>0</v>
      </c>
      <c r="E4449">
        <v>0</v>
      </c>
      <c r="F4449">
        <v>0</v>
      </c>
      <c r="G4449">
        <v>0</v>
      </c>
      <c r="H4449" s="45">
        <v>5062.3500000000004</v>
      </c>
      <c r="I4449" t="s">
        <v>13057</v>
      </c>
      <c r="J4449" t="s">
        <v>190</v>
      </c>
      <c r="K4449">
        <v>0</v>
      </c>
      <c r="L4449" s="83">
        <v>43042</v>
      </c>
      <c r="M4449">
        <v>0</v>
      </c>
      <c r="N4449">
        <v>949090104</v>
      </c>
      <c r="O4449" t="s">
        <v>11589</v>
      </c>
    </row>
    <row r="4450" spans="1:15" x14ac:dyDescent="0.2">
      <c r="A4450" t="s">
        <v>13805</v>
      </c>
      <c r="B4450" t="s">
        <v>5124</v>
      </c>
      <c r="C4450">
        <v>26.95</v>
      </c>
      <c r="D4450">
        <v>0</v>
      </c>
      <c r="E4450">
        <v>0</v>
      </c>
      <c r="F4450">
        <v>0</v>
      </c>
      <c r="G4450">
        <v>0</v>
      </c>
      <c r="H4450" s="45">
        <v>-5542.53</v>
      </c>
      <c r="I4450" t="s">
        <v>13063</v>
      </c>
      <c r="J4450" t="s">
        <v>182</v>
      </c>
      <c r="K4450">
        <v>0</v>
      </c>
      <c r="L4450" s="83">
        <v>43042</v>
      </c>
      <c r="M4450">
        <v>0</v>
      </c>
      <c r="N4450" t="s">
        <v>5245</v>
      </c>
      <c r="O4450">
        <v>2764188</v>
      </c>
    </row>
    <row r="4451" spans="1:15" x14ac:dyDescent="0.2">
      <c r="A4451" t="s">
        <v>13728</v>
      </c>
      <c r="B4451" t="s">
        <v>2823</v>
      </c>
      <c r="C4451">
        <v>14.97</v>
      </c>
      <c r="D4451">
        <v>0</v>
      </c>
      <c r="E4451">
        <v>0</v>
      </c>
      <c r="F4451">
        <v>0</v>
      </c>
      <c r="G4451">
        <v>0</v>
      </c>
      <c r="H4451" s="45">
        <v>18141.64</v>
      </c>
      <c r="I4451" t="s">
        <v>13063</v>
      </c>
      <c r="J4451" t="s">
        <v>448</v>
      </c>
      <c r="K4451">
        <v>0</v>
      </c>
      <c r="L4451" s="83">
        <v>43042</v>
      </c>
      <c r="M4451">
        <v>0</v>
      </c>
      <c r="N4451">
        <v>209034107</v>
      </c>
      <c r="O4451" t="s">
        <v>2927</v>
      </c>
    </row>
    <row r="4452" spans="1:15" x14ac:dyDescent="0.2">
      <c r="A4452" t="s">
        <v>13715</v>
      </c>
      <c r="B4452" t="s">
        <v>1320</v>
      </c>
      <c r="C4452">
        <v>67</v>
      </c>
      <c r="D4452">
        <v>0</v>
      </c>
      <c r="E4452">
        <v>0</v>
      </c>
      <c r="F4452">
        <v>0</v>
      </c>
      <c r="G4452">
        <v>0</v>
      </c>
      <c r="H4452" s="45">
        <v>6982.98</v>
      </c>
      <c r="I4452" t="s">
        <v>13063</v>
      </c>
      <c r="J4452" t="s">
        <v>164</v>
      </c>
      <c r="K4452">
        <v>0</v>
      </c>
      <c r="L4452" s="83">
        <v>43042</v>
      </c>
      <c r="M4452">
        <v>0</v>
      </c>
      <c r="N4452" t="s">
        <v>1513</v>
      </c>
      <c r="O4452" t="s">
        <v>1514</v>
      </c>
    </row>
    <row r="4453" spans="1:15" x14ac:dyDescent="0.2">
      <c r="A4453" t="s">
        <v>13733</v>
      </c>
      <c r="B4453" t="s">
        <v>8262</v>
      </c>
      <c r="C4453">
        <v>52.3</v>
      </c>
      <c r="D4453">
        <v>0</v>
      </c>
      <c r="E4453">
        <v>0</v>
      </c>
      <c r="F4453">
        <v>0</v>
      </c>
      <c r="G4453">
        <v>0</v>
      </c>
      <c r="H4453" s="45">
        <v>4908.3500000000004</v>
      </c>
      <c r="I4453" t="s">
        <v>13063</v>
      </c>
      <c r="J4453" t="s">
        <v>169</v>
      </c>
      <c r="K4453">
        <v>0</v>
      </c>
      <c r="L4453" s="83">
        <v>43042</v>
      </c>
      <c r="M4453">
        <v>0</v>
      </c>
      <c r="N4453">
        <v>1744101</v>
      </c>
      <c r="O4453">
        <v>2813552</v>
      </c>
    </row>
    <row r="4454" spans="1:15" x14ac:dyDescent="0.2">
      <c r="A4454" t="s">
        <v>13818</v>
      </c>
      <c r="B4454" t="s">
        <v>8733</v>
      </c>
      <c r="C4454">
        <v>114.95</v>
      </c>
      <c r="D4454">
        <v>0</v>
      </c>
      <c r="E4454">
        <v>0</v>
      </c>
      <c r="F4454">
        <v>0</v>
      </c>
      <c r="G4454">
        <v>0</v>
      </c>
      <c r="H4454" s="45">
        <v>3588.98</v>
      </c>
      <c r="I4454" t="s">
        <v>13063</v>
      </c>
      <c r="J4454" t="s">
        <v>200</v>
      </c>
      <c r="K4454">
        <v>0</v>
      </c>
      <c r="L4454" s="83">
        <v>43042</v>
      </c>
      <c r="M4454">
        <v>0</v>
      </c>
      <c r="N4454" t="s">
        <v>8773</v>
      </c>
      <c r="O4454" t="s">
        <v>8774</v>
      </c>
    </row>
    <row r="4455" spans="1:15" x14ac:dyDescent="0.2">
      <c r="A4455" t="s">
        <v>13721</v>
      </c>
      <c r="B4455" t="s">
        <v>12267</v>
      </c>
      <c r="C4455">
        <v>17.899999999999999</v>
      </c>
      <c r="D4455">
        <v>0</v>
      </c>
      <c r="E4455">
        <v>0</v>
      </c>
      <c r="F4455">
        <v>0</v>
      </c>
      <c r="G4455">
        <v>0</v>
      </c>
      <c r="H4455">
        <v>758.5</v>
      </c>
      <c r="I4455" t="s">
        <v>13063</v>
      </c>
      <c r="J4455" t="s">
        <v>169</v>
      </c>
      <c r="K4455">
        <v>0</v>
      </c>
      <c r="L4455" s="83">
        <v>43042</v>
      </c>
      <c r="M4455">
        <v>0</v>
      </c>
      <c r="N4455">
        <v>516544103</v>
      </c>
      <c r="O4455" t="s">
        <v>12302</v>
      </c>
    </row>
    <row r="4456" spans="1:15" x14ac:dyDescent="0.2">
      <c r="A4456" t="s">
        <v>13713</v>
      </c>
      <c r="B4456" t="s">
        <v>2093</v>
      </c>
      <c r="C4456">
        <v>51</v>
      </c>
      <c r="D4456">
        <v>0</v>
      </c>
      <c r="E4456">
        <v>0</v>
      </c>
      <c r="F4456">
        <v>0</v>
      </c>
      <c r="G4456">
        <v>0</v>
      </c>
      <c r="H4456">
        <v>962.83</v>
      </c>
      <c r="I4456" t="s">
        <v>13063</v>
      </c>
      <c r="J4456" t="s">
        <v>235</v>
      </c>
      <c r="K4456">
        <v>0</v>
      </c>
      <c r="L4456" s="83">
        <v>43042</v>
      </c>
      <c r="M4456">
        <v>0</v>
      </c>
      <c r="N4456" t="s">
        <v>2197</v>
      </c>
      <c r="O4456" t="s">
        <v>2198</v>
      </c>
    </row>
    <row r="4457" spans="1:15" x14ac:dyDescent="0.2">
      <c r="A4457" t="s">
        <v>13725</v>
      </c>
      <c r="B4457" t="s">
        <v>8498</v>
      </c>
      <c r="C4457">
        <v>55.22</v>
      </c>
      <c r="D4457">
        <v>0</v>
      </c>
      <c r="E4457">
        <v>0</v>
      </c>
      <c r="F4457">
        <v>0</v>
      </c>
      <c r="G4457">
        <v>0</v>
      </c>
      <c r="H4457" s="45">
        <v>2389.59</v>
      </c>
      <c r="I4457" t="s">
        <v>13063</v>
      </c>
      <c r="J4457" t="s">
        <v>190</v>
      </c>
      <c r="K4457">
        <v>0</v>
      </c>
      <c r="L4457" s="83">
        <v>43042</v>
      </c>
      <c r="M4457">
        <v>0</v>
      </c>
      <c r="N4457">
        <v>343412102</v>
      </c>
      <c r="O4457">
        <v>2696838</v>
      </c>
    </row>
    <row r="4458" spans="1:15" x14ac:dyDescent="0.2">
      <c r="A4458" t="s">
        <v>13813</v>
      </c>
      <c r="B4458" t="s">
        <v>2462</v>
      </c>
      <c r="C4458">
        <v>16.100000000000001</v>
      </c>
      <c r="D4458">
        <v>0</v>
      </c>
      <c r="E4458">
        <v>0</v>
      </c>
      <c r="F4458">
        <v>0</v>
      </c>
      <c r="G4458">
        <v>0</v>
      </c>
      <c r="H4458" s="45">
        <v>-3001.69</v>
      </c>
      <c r="I4458" t="s">
        <v>13063</v>
      </c>
      <c r="J4458" t="s">
        <v>164</v>
      </c>
      <c r="K4458">
        <v>0</v>
      </c>
      <c r="L4458" s="83">
        <v>43042</v>
      </c>
      <c r="M4458">
        <v>0</v>
      </c>
      <c r="N4458">
        <v>922417100</v>
      </c>
      <c r="O4458">
        <v>2938422</v>
      </c>
    </row>
    <row r="4459" spans="1:15" x14ac:dyDescent="0.2">
      <c r="A4459" t="s">
        <v>13776</v>
      </c>
      <c r="B4459" t="s">
        <v>12524</v>
      </c>
      <c r="C4459">
        <v>26.25</v>
      </c>
      <c r="D4459">
        <v>0</v>
      </c>
      <c r="E4459">
        <v>0</v>
      </c>
      <c r="F4459">
        <v>0</v>
      </c>
      <c r="G4459">
        <v>0</v>
      </c>
      <c r="H4459" s="45">
        <v>2715.41</v>
      </c>
      <c r="I4459" t="s">
        <v>13063</v>
      </c>
      <c r="J4459" t="s">
        <v>164</v>
      </c>
      <c r="K4459">
        <v>0</v>
      </c>
      <c r="L4459" s="83">
        <v>43042</v>
      </c>
      <c r="M4459">
        <v>0</v>
      </c>
      <c r="N4459">
        <v>488360207</v>
      </c>
      <c r="O4459">
        <v>2487612</v>
      </c>
    </row>
    <row r="4460" spans="1:15" x14ac:dyDescent="0.2">
      <c r="A4460" t="s">
        <v>13753</v>
      </c>
      <c r="B4460" t="s">
        <v>1800</v>
      </c>
      <c r="C4460">
        <v>54.32</v>
      </c>
      <c r="D4460">
        <v>0</v>
      </c>
      <c r="E4460">
        <v>0</v>
      </c>
      <c r="F4460">
        <v>0</v>
      </c>
      <c r="G4460">
        <v>0</v>
      </c>
      <c r="H4460" s="45">
        <v>4249.53</v>
      </c>
      <c r="I4460" t="s">
        <v>13063</v>
      </c>
      <c r="J4460" t="s">
        <v>200</v>
      </c>
      <c r="K4460">
        <v>0</v>
      </c>
      <c r="L4460" s="83">
        <v>43042</v>
      </c>
      <c r="M4460">
        <v>0</v>
      </c>
      <c r="N4460">
        <v>124857202</v>
      </c>
      <c r="O4460" t="s">
        <v>1882</v>
      </c>
    </row>
    <row r="4461" spans="1:15" x14ac:dyDescent="0.2">
      <c r="A4461" t="s">
        <v>13783</v>
      </c>
      <c r="B4461" t="s">
        <v>4963</v>
      </c>
      <c r="C4461">
        <v>36</v>
      </c>
      <c r="D4461">
        <v>0</v>
      </c>
      <c r="E4461">
        <v>0</v>
      </c>
      <c r="F4461">
        <v>0</v>
      </c>
      <c r="G4461">
        <v>0</v>
      </c>
      <c r="H4461" s="45">
        <v>-4618.3500000000004</v>
      </c>
      <c r="I4461" t="s">
        <v>13063</v>
      </c>
      <c r="J4461" t="s">
        <v>190</v>
      </c>
      <c r="K4461">
        <v>0</v>
      </c>
      <c r="L4461" s="83">
        <v>43042</v>
      </c>
      <c r="M4461">
        <v>0</v>
      </c>
      <c r="N4461" t="s">
        <v>5031</v>
      </c>
      <c r="O4461" t="s">
        <v>5032</v>
      </c>
    </row>
    <row r="4462" spans="1:15" x14ac:dyDescent="0.2">
      <c r="A4462" t="s">
        <v>13810</v>
      </c>
      <c r="B4462" t="s">
        <v>1336</v>
      </c>
      <c r="C4462">
        <v>48.45</v>
      </c>
      <c r="D4462">
        <v>0</v>
      </c>
      <c r="E4462">
        <v>0</v>
      </c>
      <c r="F4462">
        <v>0</v>
      </c>
      <c r="G4462">
        <v>0</v>
      </c>
      <c r="H4462" s="45">
        <v>4423.99</v>
      </c>
      <c r="I4462" t="s">
        <v>13063</v>
      </c>
      <c r="J4462" t="s">
        <v>200</v>
      </c>
      <c r="K4462">
        <v>0</v>
      </c>
      <c r="L4462" s="83">
        <v>43042</v>
      </c>
      <c r="M4462">
        <v>0</v>
      </c>
      <c r="N4462" t="s">
        <v>1535</v>
      </c>
      <c r="O4462">
        <v>2216991</v>
      </c>
    </row>
    <row r="4463" spans="1:15" x14ac:dyDescent="0.2">
      <c r="A4463" t="s">
        <v>13814</v>
      </c>
      <c r="B4463" t="s">
        <v>9775</v>
      </c>
      <c r="C4463">
        <v>59.75</v>
      </c>
      <c r="D4463">
        <v>0</v>
      </c>
      <c r="E4463">
        <v>0</v>
      </c>
      <c r="F4463">
        <v>0</v>
      </c>
      <c r="G4463">
        <v>0</v>
      </c>
      <c r="H4463" s="45">
        <v>6901.01</v>
      </c>
      <c r="I4463" t="s">
        <v>13063</v>
      </c>
      <c r="J4463" t="s">
        <v>164</v>
      </c>
      <c r="K4463">
        <v>0</v>
      </c>
      <c r="L4463" s="83">
        <v>43042</v>
      </c>
      <c r="M4463">
        <v>0</v>
      </c>
      <c r="N4463">
        <v>922280102</v>
      </c>
      <c r="O4463" t="s">
        <v>9812</v>
      </c>
    </row>
    <row r="4464" spans="1:15" x14ac:dyDescent="0.2">
      <c r="A4464" t="s">
        <v>13763</v>
      </c>
      <c r="B4464" t="s">
        <v>97</v>
      </c>
      <c r="C4464">
        <v>35.51</v>
      </c>
      <c r="D4464">
        <v>0</v>
      </c>
      <c r="E4464">
        <v>0</v>
      </c>
      <c r="F4464">
        <v>0</v>
      </c>
      <c r="G4464">
        <v>0</v>
      </c>
      <c r="H4464" s="45">
        <v>11209.83</v>
      </c>
      <c r="I4464" t="s">
        <v>13057</v>
      </c>
      <c r="J4464" t="s">
        <v>164</v>
      </c>
      <c r="K4464">
        <v>0</v>
      </c>
      <c r="L4464" s="83">
        <v>43042</v>
      </c>
      <c r="M4464">
        <v>0</v>
      </c>
      <c r="N4464" t="s">
        <v>177</v>
      </c>
      <c r="O4464" t="s">
        <v>178</v>
      </c>
    </row>
    <row r="4465" spans="1:15" x14ac:dyDescent="0.2">
      <c r="A4465" t="s">
        <v>13738</v>
      </c>
      <c r="B4465" t="s">
        <v>4184</v>
      </c>
      <c r="C4465">
        <v>47.26</v>
      </c>
      <c r="D4465">
        <v>0</v>
      </c>
      <c r="E4465">
        <v>0</v>
      </c>
      <c r="F4465">
        <v>0</v>
      </c>
      <c r="G4465">
        <v>0</v>
      </c>
      <c r="H4465" s="45">
        <v>-6981.8</v>
      </c>
      <c r="I4465" t="s">
        <v>13063</v>
      </c>
      <c r="J4465" t="s">
        <v>200</v>
      </c>
      <c r="K4465">
        <v>0</v>
      </c>
      <c r="L4465" s="83">
        <v>43042</v>
      </c>
      <c r="M4465">
        <v>0</v>
      </c>
      <c r="N4465" t="s">
        <v>4192</v>
      </c>
      <c r="O4465">
        <v>2732635</v>
      </c>
    </row>
    <row r="4466" spans="1:15" x14ac:dyDescent="0.2">
      <c r="A4466" t="s">
        <v>13714</v>
      </c>
      <c r="B4466" t="s">
        <v>2824</v>
      </c>
      <c r="C4466">
        <v>21.66</v>
      </c>
      <c r="D4466">
        <v>0</v>
      </c>
      <c r="E4466">
        <v>0</v>
      </c>
      <c r="F4466">
        <v>0</v>
      </c>
      <c r="G4466">
        <v>0</v>
      </c>
      <c r="H4466" s="45">
        <v>-1244.56</v>
      </c>
      <c r="I4466" t="s">
        <v>13063</v>
      </c>
      <c r="J4466" t="s">
        <v>235</v>
      </c>
      <c r="K4466">
        <v>0</v>
      </c>
      <c r="L4466" s="83">
        <v>43042</v>
      </c>
      <c r="M4466">
        <v>0</v>
      </c>
      <c r="N4466" t="s">
        <v>2997</v>
      </c>
      <c r="O4466" t="s">
        <v>2998</v>
      </c>
    </row>
    <row r="4467" spans="1:15" x14ac:dyDescent="0.2">
      <c r="A4467" t="s">
        <v>13779</v>
      </c>
      <c r="B4467" t="s">
        <v>453</v>
      </c>
      <c r="C4467">
        <v>15.65</v>
      </c>
      <c r="D4467">
        <v>0</v>
      </c>
      <c r="E4467">
        <v>0</v>
      </c>
      <c r="F4467">
        <v>0</v>
      </c>
      <c r="G4467">
        <v>0</v>
      </c>
      <c r="H4467" s="45">
        <v>13610.82</v>
      </c>
      <c r="I4467" t="s">
        <v>13057</v>
      </c>
      <c r="J4467" t="s">
        <v>169</v>
      </c>
      <c r="K4467">
        <v>0</v>
      </c>
      <c r="L4467" s="83">
        <v>43042</v>
      </c>
      <c r="M4467">
        <v>0</v>
      </c>
      <c r="N4467">
        <v>516012101</v>
      </c>
      <c r="O4467">
        <v>2447694</v>
      </c>
    </row>
    <row r="4468" spans="1:15" x14ac:dyDescent="0.2">
      <c r="A4468" t="s">
        <v>13716</v>
      </c>
      <c r="B4468" t="s">
        <v>2089</v>
      </c>
      <c r="C4468">
        <v>50.83</v>
      </c>
      <c r="D4468">
        <v>0</v>
      </c>
      <c r="E4468">
        <v>0</v>
      </c>
      <c r="F4468">
        <v>0</v>
      </c>
      <c r="G4468">
        <v>0</v>
      </c>
      <c r="H4468" s="45">
        <v>2256.6799999999998</v>
      </c>
      <c r="I4468" t="s">
        <v>13063</v>
      </c>
      <c r="J4468" t="s">
        <v>182</v>
      </c>
      <c r="K4468">
        <v>0</v>
      </c>
      <c r="L4468" s="83">
        <v>43042</v>
      </c>
      <c r="M4468">
        <v>0</v>
      </c>
      <c r="N4468" t="s">
        <v>2182</v>
      </c>
      <c r="O4468" t="s">
        <v>2183</v>
      </c>
    </row>
    <row r="4469" spans="1:15" x14ac:dyDescent="0.2">
      <c r="A4469" t="s">
        <v>13799</v>
      </c>
      <c r="B4469" t="s">
        <v>2579</v>
      </c>
      <c r="C4469">
        <v>56.65</v>
      </c>
      <c r="D4469">
        <v>0</v>
      </c>
      <c r="E4469">
        <v>0</v>
      </c>
      <c r="F4469">
        <v>0</v>
      </c>
      <c r="G4469">
        <v>0</v>
      </c>
      <c r="H4469">
        <v>125.53</v>
      </c>
      <c r="I4469" t="s">
        <v>13063</v>
      </c>
      <c r="J4469" t="s">
        <v>164</v>
      </c>
      <c r="K4469">
        <v>0</v>
      </c>
      <c r="L4469" s="83">
        <v>43042</v>
      </c>
      <c r="M4469">
        <v>0</v>
      </c>
      <c r="N4469" t="s">
        <v>2656</v>
      </c>
      <c r="O4469" t="s">
        <v>2657</v>
      </c>
    </row>
    <row r="4470" spans="1:15" x14ac:dyDescent="0.2">
      <c r="A4470" t="s">
        <v>13718</v>
      </c>
      <c r="B4470" t="s">
        <v>4945</v>
      </c>
      <c r="C4470">
        <v>18.850000000000001</v>
      </c>
      <c r="D4470">
        <v>0</v>
      </c>
      <c r="E4470">
        <v>0</v>
      </c>
      <c r="F4470">
        <v>0</v>
      </c>
      <c r="G4470">
        <v>0</v>
      </c>
      <c r="H4470">
        <v>-170.67</v>
      </c>
      <c r="I4470" t="s">
        <v>13063</v>
      </c>
      <c r="J4470" t="s">
        <v>200</v>
      </c>
      <c r="K4470">
        <v>0</v>
      </c>
      <c r="L4470" s="83">
        <v>43042</v>
      </c>
      <c r="M4470">
        <v>0</v>
      </c>
      <c r="N4470">
        <v>553573106</v>
      </c>
      <c r="O4470" t="s">
        <v>5039</v>
      </c>
    </row>
    <row r="4471" spans="1:15" x14ac:dyDescent="0.2">
      <c r="A4471" t="s">
        <v>13730</v>
      </c>
      <c r="B4471" t="s">
        <v>8495</v>
      </c>
      <c r="C4471">
        <v>37.549999999999997</v>
      </c>
      <c r="D4471">
        <v>0</v>
      </c>
      <c r="E4471">
        <v>0</v>
      </c>
      <c r="F4471">
        <v>0</v>
      </c>
      <c r="G4471">
        <v>0</v>
      </c>
      <c r="H4471" s="45">
        <v>6498.83</v>
      </c>
      <c r="I4471" t="s">
        <v>13063</v>
      </c>
      <c r="J4471" t="s">
        <v>164</v>
      </c>
      <c r="K4471">
        <v>0</v>
      </c>
      <c r="L4471" s="83">
        <v>43042</v>
      </c>
      <c r="M4471">
        <v>0</v>
      </c>
      <c r="N4471">
        <v>141337105</v>
      </c>
      <c r="O4471" t="s">
        <v>8534</v>
      </c>
    </row>
    <row r="4472" spans="1:15" x14ac:dyDescent="0.2">
      <c r="A4472" t="s">
        <v>13727</v>
      </c>
      <c r="B4472" t="s">
        <v>4180</v>
      </c>
      <c r="C4472">
        <v>43.18</v>
      </c>
      <c r="D4472">
        <v>0</v>
      </c>
      <c r="E4472">
        <v>0</v>
      </c>
      <c r="F4472">
        <v>0</v>
      </c>
      <c r="G4472">
        <v>0</v>
      </c>
      <c r="H4472" s="45">
        <v>1127.0999999999999</v>
      </c>
      <c r="I4472" t="s">
        <v>13063</v>
      </c>
      <c r="J4472" t="s">
        <v>164</v>
      </c>
      <c r="K4472">
        <v>0</v>
      </c>
      <c r="L4472" s="83">
        <v>43042</v>
      </c>
      <c r="M4472">
        <v>0</v>
      </c>
      <c r="N4472">
        <v>172755100</v>
      </c>
      <c r="O4472">
        <v>2197308</v>
      </c>
    </row>
    <row r="4473" spans="1:15" x14ac:dyDescent="0.2">
      <c r="A4473" t="s">
        <v>13782</v>
      </c>
      <c r="B4473" t="s">
        <v>11594</v>
      </c>
      <c r="C4473">
        <v>159.66</v>
      </c>
      <c r="D4473">
        <v>0</v>
      </c>
      <c r="E4473">
        <v>0</v>
      </c>
      <c r="F4473">
        <v>0</v>
      </c>
      <c r="G4473">
        <v>0</v>
      </c>
      <c r="H4473" s="45">
        <v>-7383.48</v>
      </c>
      <c r="I4473" t="s">
        <v>13063</v>
      </c>
      <c r="J4473" t="s">
        <v>169</v>
      </c>
      <c r="K4473">
        <v>0</v>
      </c>
      <c r="L4473" s="83">
        <v>43042</v>
      </c>
      <c r="M4473">
        <v>0</v>
      </c>
      <c r="N4473">
        <v>548862101</v>
      </c>
      <c r="O4473" t="s">
        <v>11641</v>
      </c>
    </row>
    <row r="4474" spans="1:15" x14ac:dyDescent="0.2">
      <c r="A4474" t="s">
        <v>13773</v>
      </c>
      <c r="B4474" t="s">
        <v>8663</v>
      </c>
      <c r="C4474">
        <v>134.26</v>
      </c>
      <c r="D4474">
        <v>0</v>
      </c>
      <c r="E4474">
        <v>0</v>
      </c>
      <c r="F4474">
        <v>0</v>
      </c>
      <c r="G4474">
        <v>0</v>
      </c>
      <c r="H4474" s="45">
        <v>-1371.11</v>
      </c>
      <c r="I4474" t="s">
        <v>13057</v>
      </c>
      <c r="J4474" t="s">
        <v>188</v>
      </c>
      <c r="K4474">
        <v>0</v>
      </c>
      <c r="L4474" s="83">
        <v>43042</v>
      </c>
      <c r="M4474">
        <v>0</v>
      </c>
      <c r="N4474">
        <v>459506101</v>
      </c>
      <c r="O4474">
        <v>2464165</v>
      </c>
    </row>
    <row r="4475" spans="1:15" x14ac:dyDescent="0.2">
      <c r="A4475" t="s">
        <v>13812</v>
      </c>
      <c r="B4475" t="s">
        <v>3522</v>
      </c>
      <c r="C4475">
        <v>80.650000000000006</v>
      </c>
      <c r="D4475">
        <v>0</v>
      </c>
      <c r="E4475">
        <v>0</v>
      </c>
      <c r="F4475">
        <v>0</v>
      </c>
      <c r="G4475">
        <v>0</v>
      </c>
      <c r="H4475">
        <v>542.76</v>
      </c>
      <c r="I4475" t="s">
        <v>13063</v>
      </c>
      <c r="J4475" t="s">
        <v>188</v>
      </c>
      <c r="K4475">
        <v>0</v>
      </c>
      <c r="L4475" s="83">
        <v>43042</v>
      </c>
      <c r="M4475">
        <v>0</v>
      </c>
      <c r="N4475" t="s">
        <v>177</v>
      </c>
      <c r="O4475" t="s">
        <v>3544</v>
      </c>
    </row>
    <row r="4476" spans="1:15" x14ac:dyDescent="0.2">
      <c r="A4476" t="s">
        <v>13720</v>
      </c>
      <c r="B4476" t="s">
        <v>6827</v>
      </c>
      <c r="C4476">
        <v>77.010000000000005</v>
      </c>
      <c r="D4476">
        <v>0</v>
      </c>
      <c r="E4476">
        <v>0</v>
      </c>
      <c r="F4476">
        <v>0</v>
      </c>
      <c r="G4476">
        <v>0</v>
      </c>
      <c r="H4476" s="45">
        <v>2436.44</v>
      </c>
      <c r="I4476" t="s">
        <v>13063</v>
      </c>
      <c r="J4476" t="s">
        <v>235</v>
      </c>
      <c r="K4476">
        <v>0</v>
      </c>
      <c r="L4476" s="83">
        <v>43042</v>
      </c>
      <c r="M4476">
        <v>0</v>
      </c>
      <c r="N4476" t="s">
        <v>6874</v>
      </c>
      <c r="O4476" t="s">
        <v>6875</v>
      </c>
    </row>
    <row r="4477" spans="1:15" x14ac:dyDescent="0.2">
      <c r="A4477" t="s">
        <v>13777</v>
      </c>
      <c r="B4477" t="s">
        <v>3932</v>
      </c>
      <c r="C4477">
        <v>32.979999999999997</v>
      </c>
      <c r="D4477">
        <v>0</v>
      </c>
      <c r="E4477">
        <v>0</v>
      </c>
      <c r="F4477">
        <v>0</v>
      </c>
      <c r="G4477">
        <v>0</v>
      </c>
      <c r="H4477" s="45">
        <v>4483.16</v>
      </c>
      <c r="I4477" t="s">
        <v>13057</v>
      </c>
      <c r="J4477" t="s">
        <v>190</v>
      </c>
      <c r="K4477">
        <v>0</v>
      </c>
      <c r="L4477" s="83">
        <v>43042</v>
      </c>
      <c r="M4477">
        <v>0</v>
      </c>
      <c r="N4477">
        <v>499049104</v>
      </c>
      <c r="O4477" t="s">
        <v>13778</v>
      </c>
    </row>
    <row r="4478" spans="1:15" x14ac:dyDescent="0.2">
      <c r="A4478" t="s">
        <v>13766</v>
      </c>
      <c r="B4478" t="s">
        <v>8779</v>
      </c>
      <c r="C4478">
        <v>46.55</v>
      </c>
      <c r="D4478">
        <v>0</v>
      </c>
      <c r="E4478">
        <v>0</v>
      </c>
      <c r="F4478">
        <v>0</v>
      </c>
      <c r="G4478">
        <v>0</v>
      </c>
      <c r="H4478" s="45">
        <v>-11414.23</v>
      </c>
      <c r="I4478" t="s">
        <v>13063</v>
      </c>
      <c r="J4478" t="s">
        <v>169</v>
      </c>
      <c r="K4478">
        <v>0</v>
      </c>
      <c r="L4478" s="83">
        <v>43042</v>
      </c>
      <c r="M4478">
        <v>0</v>
      </c>
      <c r="N4478" t="s">
        <v>8801</v>
      </c>
      <c r="O4478" t="s">
        <v>8802</v>
      </c>
    </row>
    <row r="4479" spans="1:15" x14ac:dyDescent="0.2">
      <c r="A4479" t="s">
        <v>13767</v>
      </c>
      <c r="B4479" t="s">
        <v>11593</v>
      </c>
      <c r="C4479">
        <v>29</v>
      </c>
      <c r="D4479">
        <v>0</v>
      </c>
      <c r="E4479">
        <v>0</v>
      </c>
      <c r="F4479">
        <v>0</v>
      </c>
      <c r="G4479">
        <v>0</v>
      </c>
      <c r="H4479" s="45">
        <v>-1336.17</v>
      </c>
      <c r="I4479" t="s">
        <v>13063</v>
      </c>
      <c r="J4479" t="s">
        <v>188</v>
      </c>
      <c r="K4479">
        <v>0</v>
      </c>
      <c r="L4479" s="83">
        <v>43042</v>
      </c>
      <c r="M4479">
        <v>0</v>
      </c>
      <c r="N4479" t="s">
        <v>11631</v>
      </c>
      <c r="O4479" t="s">
        <v>11632</v>
      </c>
    </row>
    <row r="4480" spans="1:15" x14ac:dyDescent="0.2">
      <c r="A4480" t="s">
        <v>13717</v>
      </c>
      <c r="B4480" t="s">
        <v>139</v>
      </c>
      <c r="C4480">
        <v>26.96</v>
      </c>
      <c r="D4480">
        <v>0</v>
      </c>
      <c r="E4480">
        <v>0</v>
      </c>
      <c r="F4480">
        <v>0</v>
      </c>
      <c r="G4480">
        <v>0</v>
      </c>
      <c r="H4480" s="45">
        <v>-1842.02</v>
      </c>
      <c r="I4480" t="s">
        <v>13063</v>
      </c>
      <c r="J4480" t="s">
        <v>200</v>
      </c>
      <c r="K4480">
        <v>0</v>
      </c>
      <c r="L4480" s="83">
        <v>43042</v>
      </c>
      <c r="M4480">
        <v>0</v>
      </c>
      <c r="N4480">
        <v>651229106</v>
      </c>
      <c r="O4480">
        <v>2635701</v>
      </c>
    </row>
    <row r="4481" spans="1:15" x14ac:dyDescent="0.2">
      <c r="A4481" t="s">
        <v>13723</v>
      </c>
      <c r="B4481" t="s">
        <v>2825</v>
      </c>
      <c r="C4481">
        <v>16.899999999999999</v>
      </c>
      <c r="D4481">
        <v>0</v>
      </c>
      <c r="E4481">
        <v>0</v>
      </c>
      <c r="F4481">
        <v>0</v>
      </c>
      <c r="G4481">
        <v>0</v>
      </c>
      <c r="H4481">
        <v>-561.52</v>
      </c>
      <c r="I4481" t="s">
        <v>13063</v>
      </c>
      <c r="J4481" t="s">
        <v>8017</v>
      </c>
      <c r="K4481">
        <v>0</v>
      </c>
      <c r="L4481" s="83">
        <v>43042</v>
      </c>
      <c r="M4481">
        <v>0</v>
      </c>
      <c r="N4481">
        <v>489398107</v>
      </c>
      <c r="O4481" t="s">
        <v>2960</v>
      </c>
    </row>
    <row r="4482" spans="1:15" x14ac:dyDescent="0.2">
      <c r="A4482" t="s">
        <v>13765</v>
      </c>
      <c r="B4482" t="s">
        <v>12616</v>
      </c>
      <c r="C4482">
        <v>33.274999999999999</v>
      </c>
      <c r="D4482">
        <v>0</v>
      </c>
      <c r="E4482">
        <v>0</v>
      </c>
      <c r="F4482">
        <v>0</v>
      </c>
      <c r="G4482">
        <v>0</v>
      </c>
      <c r="H4482" s="45">
        <v>-9032.5499999999993</v>
      </c>
      <c r="I4482" t="s">
        <v>13057</v>
      </c>
      <c r="J4482" t="s">
        <v>235</v>
      </c>
      <c r="K4482">
        <v>0</v>
      </c>
      <c r="L4482" s="83">
        <v>43042</v>
      </c>
      <c r="M4482">
        <v>0</v>
      </c>
      <c r="N4482">
        <v>358039105</v>
      </c>
      <c r="O4482" t="s">
        <v>12674</v>
      </c>
    </row>
    <row r="4483" spans="1:15" x14ac:dyDescent="0.2">
      <c r="A4483" t="s">
        <v>13774</v>
      </c>
      <c r="B4483" t="s">
        <v>11278</v>
      </c>
      <c r="C4483">
        <v>22.19</v>
      </c>
      <c r="D4483">
        <v>0</v>
      </c>
      <c r="E4483">
        <v>0</v>
      </c>
      <c r="F4483">
        <v>0</v>
      </c>
      <c r="G4483">
        <v>0</v>
      </c>
      <c r="H4483" s="45">
        <v>6036.41</v>
      </c>
      <c r="I4483" t="s">
        <v>13063</v>
      </c>
      <c r="J4483" t="s">
        <v>169</v>
      </c>
      <c r="K4483">
        <v>0</v>
      </c>
      <c r="L4483" s="83">
        <v>43042</v>
      </c>
      <c r="M4483">
        <v>0</v>
      </c>
      <c r="N4483">
        <v>457669307</v>
      </c>
      <c r="O4483">
        <v>2614487</v>
      </c>
    </row>
    <row r="4484" spans="1:15" x14ac:dyDescent="0.2">
      <c r="A4484" t="s">
        <v>13743</v>
      </c>
      <c r="B4484" t="s">
        <v>8730</v>
      </c>
      <c r="C4484">
        <v>66.16</v>
      </c>
      <c r="D4484">
        <v>0</v>
      </c>
      <c r="E4484">
        <v>0</v>
      </c>
      <c r="F4484">
        <v>0</v>
      </c>
      <c r="G4484">
        <v>0</v>
      </c>
      <c r="H4484" s="45">
        <v>1850.74</v>
      </c>
      <c r="I4484" t="s">
        <v>13057</v>
      </c>
      <c r="J4484" t="s">
        <v>188</v>
      </c>
      <c r="K4484">
        <v>0</v>
      </c>
      <c r="L4484" s="83">
        <v>43042</v>
      </c>
      <c r="M4484">
        <v>0</v>
      </c>
      <c r="N4484">
        <v>44186104</v>
      </c>
      <c r="O4484" t="s">
        <v>8743</v>
      </c>
    </row>
    <row r="4485" spans="1:15" x14ac:dyDescent="0.2">
      <c r="A4485" t="s">
        <v>13756</v>
      </c>
      <c r="B4485" t="s">
        <v>1811</v>
      </c>
      <c r="C4485">
        <v>69.02</v>
      </c>
      <c r="D4485">
        <v>0</v>
      </c>
      <c r="E4485">
        <v>0</v>
      </c>
      <c r="F4485">
        <v>0</v>
      </c>
      <c r="G4485">
        <v>0</v>
      </c>
      <c r="H4485">
        <v>690.23</v>
      </c>
      <c r="I4485" t="s">
        <v>13063</v>
      </c>
      <c r="J4485" t="s">
        <v>164</v>
      </c>
      <c r="K4485">
        <v>0</v>
      </c>
      <c r="L4485" s="83">
        <v>43042</v>
      </c>
      <c r="M4485">
        <v>0</v>
      </c>
      <c r="N4485" t="s">
        <v>177</v>
      </c>
      <c r="O4485" t="s">
        <v>1887</v>
      </c>
    </row>
    <row r="4486" spans="1:15" x14ac:dyDescent="0.2">
      <c r="A4486" t="s">
        <v>13823</v>
      </c>
      <c r="B4486" t="s">
        <v>1989</v>
      </c>
      <c r="C4486">
        <v>32.97</v>
      </c>
      <c r="D4486">
        <v>0</v>
      </c>
      <c r="E4486">
        <v>0</v>
      </c>
      <c r="F4486">
        <v>0</v>
      </c>
      <c r="G4486">
        <v>0</v>
      </c>
      <c r="H4486">
        <v>431.96</v>
      </c>
      <c r="I4486" t="s">
        <v>13057</v>
      </c>
      <c r="J4486" t="s">
        <v>448</v>
      </c>
      <c r="K4486">
        <v>0</v>
      </c>
      <c r="L4486" s="83">
        <v>43042</v>
      </c>
      <c r="M4486">
        <v>0</v>
      </c>
      <c r="N4486" t="s">
        <v>2073</v>
      </c>
      <c r="O4486" t="s">
        <v>2074</v>
      </c>
    </row>
    <row r="4487" spans="1:15" x14ac:dyDescent="0.2">
      <c r="A4487" t="s">
        <v>13809</v>
      </c>
      <c r="B4487" t="s">
        <v>3203</v>
      </c>
      <c r="C4487">
        <v>29.29</v>
      </c>
      <c r="D4487">
        <v>0</v>
      </c>
      <c r="E4487">
        <v>0</v>
      </c>
      <c r="F4487">
        <v>0</v>
      </c>
      <c r="G4487">
        <v>0</v>
      </c>
      <c r="H4487" s="45">
        <v>5293.16</v>
      </c>
      <c r="I4487" t="s">
        <v>13057</v>
      </c>
      <c r="J4487" t="s">
        <v>164</v>
      </c>
      <c r="K4487">
        <v>0</v>
      </c>
      <c r="L4487" s="83">
        <v>43042</v>
      </c>
      <c r="M4487">
        <v>0</v>
      </c>
      <c r="N4487">
        <v>871237103</v>
      </c>
      <c r="O4487">
        <v>2860536</v>
      </c>
    </row>
    <row r="4488" spans="1:15" x14ac:dyDescent="0.2">
      <c r="A4488" t="s">
        <v>13800</v>
      </c>
      <c r="B4488" t="s">
        <v>1991</v>
      </c>
      <c r="C4488">
        <v>48</v>
      </c>
      <c r="D4488">
        <v>0</v>
      </c>
      <c r="E4488">
        <v>0</v>
      </c>
      <c r="F4488">
        <v>0</v>
      </c>
      <c r="G4488">
        <v>0</v>
      </c>
      <c r="H4488" s="45">
        <v>-32025.27</v>
      </c>
      <c r="I4488" t="s">
        <v>13057</v>
      </c>
      <c r="J4488" t="s">
        <v>200</v>
      </c>
      <c r="K4488">
        <v>0</v>
      </c>
      <c r="L4488" s="83">
        <v>43042</v>
      </c>
      <c r="M4488">
        <v>0</v>
      </c>
      <c r="N4488" t="s">
        <v>2061</v>
      </c>
      <c r="O4488">
        <v>2966144</v>
      </c>
    </row>
    <row r="4489" spans="1:15" x14ac:dyDescent="0.2">
      <c r="A4489" t="s">
        <v>13735</v>
      </c>
      <c r="B4489" t="s">
        <v>12414</v>
      </c>
      <c r="C4489">
        <v>37.44</v>
      </c>
      <c r="D4489">
        <v>0</v>
      </c>
      <c r="E4489">
        <v>0</v>
      </c>
      <c r="F4489">
        <v>0</v>
      </c>
      <c r="G4489">
        <v>0</v>
      </c>
      <c r="H4489" s="45">
        <v>-6570.16</v>
      </c>
      <c r="I4489" t="s">
        <v>13063</v>
      </c>
      <c r="J4489" t="s">
        <v>164</v>
      </c>
      <c r="K4489">
        <v>0</v>
      </c>
      <c r="L4489" s="83">
        <v>43042</v>
      </c>
      <c r="M4489">
        <v>0</v>
      </c>
      <c r="N4489" t="s">
        <v>12438</v>
      </c>
      <c r="O4489" t="s">
        <v>12439</v>
      </c>
    </row>
    <row r="4490" spans="1:15" x14ac:dyDescent="0.2">
      <c r="A4490" t="s">
        <v>13740</v>
      </c>
      <c r="B4490" t="s">
        <v>13699</v>
      </c>
      <c r="C4490">
        <v>75.95</v>
      </c>
      <c r="D4490">
        <v>0</v>
      </c>
      <c r="E4490">
        <v>0</v>
      </c>
      <c r="F4490">
        <v>0</v>
      </c>
      <c r="G4490">
        <v>0</v>
      </c>
      <c r="H4490" s="45">
        <v>-12699.17</v>
      </c>
      <c r="I4490" t="s">
        <v>13057</v>
      </c>
      <c r="J4490" t="s">
        <v>164</v>
      </c>
      <c r="K4490">
        <v>0</v>
      </c>
      <c r="L4490" s="83">
        <v>43042</v>
      </c>
      <c r="M4490">
        <v>0</v>
      </c>
      <c r="N4490" t="s">
        <v>13741</v>
      </c>
      <c r="O4490" t="s">
        <v>13742</v>
      </c>
    </row>
    <row r="4491" spans="1:15" x14ac:dyDescent="0.2">
      <c r="A4491" t="s">
        <v>13746</v>
      </c>
      <c r="B4491" t="s">
        <v>13700</v>
      </c>
      <c r="C4491">
        <v>49.04</v>
      </c>
      <c r="D4491">
        <v>0</v>
      </c>
      <c r="E4491">
        <v>0</v>
      </c>
      <c r="F4491">
        <v>0</v>
      </c>
      <c r="G4491">
        <v>0</v>
      </c>
      <c r="H4491" s="45">
        <v>-1911.71</v>
      </c>
      <c r="I4491" t="s">
        <v>13063</v>
      </c>
      <c r="J4491" t="s">
        <v>164</v>
      </c>
      <c r="K4491">
        <v>0</v>
      </c>
      <c r="L4491" s="83">
        <v>43042</v>
      </c>
      <c r="M4491">
        <v>0</v>
      </c>
      <c r="N4491" t="s">
        <v>13747</v>
      </c>
      <c r="O4491" t="s">
        <v>13748</v>
      </c>
    </row>
    <row r="4492" spans="1:15" x14ac:dyDescent="0.2">
      <c r="A4492" t="s">
        <v>13757</v>
      </c>
      <c r="B4492" t="s">
        <v>13707</v>
      </c>
      <c r="C4492">
        <v>17.27</v>
      </c>
      <c r="D4492">
        <v>0</v>
      </c>
      <c r="E4492">
        <v>0</v>
      </c>
      <c r="F4492">
        <v>0</v>
      </c>
      <c r="G4492">
        <v>0</v>
      </c>
      <c r="H4492" s="45">
        <v>-9740.68</v>
      </c>
      <c r="I4492" t="s">
        <v>13063</v>
      </c>
      <c r="J4492" t="s">
        <v>186</v>
      </c>
      <c r="K4492">
        <v>0</v>
      </c>
      <c r="L4492" s="83">
        <v>43042</v>
      </c>
      <c r="M4492">
        <v>0</v>
      </c>
      <c r="N4492" t="s">
        <v>13758</v>
      </c>
      <c r="O4492" t="s">
        <v>13759</v>
      </c>
    </row>
    <row r="4493" spans="1:15" x14ac:dyDescent="0.2">
      <c r="A4493" t="s">
        <v>13760</v>
      </c>
      <c r="B4493" t="s">
        <v>13698</v>
      </c>
      <c r="C4493">
        <v>43.725000000000001</v>
      </c>
      <c r="D4493">
        <v>0</v>
      </c>
      <c r="E4493">
        <v>0</v>
      </c>
      <c r="F4493">
        <v>0</v>
      </c>
      <c r="G4493">
        <v>0</v>
      </c>
      <c r="H4493">
        <v>998.69</v>
      </c>
      <c r="I4493" t="s">
        <v>13057</v>
      </c>
      <c r="J4493" t="s">
        <v>164</v>
      </c>
      <c r="K4493">
        <v>0</v>
      </c>
      <c r="L4493" s="83">
        <v>43042</v>
      </c>
      <c r="M4493">
        <v>0</v>
      </c>
      <c r="N4493" t="s">
        <v>13761</v>
      </c>
      <c r="O4493" t="s">
        <v>13762</v>
      </c>
    </row>
    <row r="4494" spans="1:15" x14ac:dyDescent="0.2">
      <c r="A4494" t="s">
        <v>13769</v>
      </c>
      <c r="B4494" t="s">
        <v>13701</v>
      </c>
      <c r="C4494">
        <v>21.734999999999999</v>
      </c>
      <c r="D4494">
        <v>0</v>
      </c>
      <c r="E4494">
        <v>0</v>
      </c>
      <c r="F4494">
        <v>0</v>
      </c>
      <c r="G4494">
        <v>0</v>
      </c>
      <c r="H4494" s="45">
        <v>-3542.87</v>
      </c>
      <c r="I4494" t="s">
        <v>13063</v>
      </c>
      <c r="J4494" t="s">
        <v>164</v>
      </c>
      <c r="K4494">
        <v>0</v>
      </c>
      <c r="L4494" s="83">
        <v>43042</v>
      </c>
      <c r="M4494">
        <v>0</v>
      </c>
      <c r="N4494">
        <v>440894103</v>
      </c>
      <c r="O4494" t="s">
        <v>13770</v>
      </c>
    </row>
    <row r="4495" spans="1:15" x14ac:dyDescent="0.2">
      <c r="A4495" t="s">
        <v>13787</v>
      </c>
      <c r="B4495" t="s">
        <v>13702</v>
      </c>
      <c r="C4495">
        <v>59.4</v>
      </c>
      <c r="D4495">
        <v>0</v>
      </c>
      <c r="E4495">
        <v>0</v>
      </c>
      <c r="F4495">
        <v>0</v>
      </c>
      <c r="G4495">
        <v>0</v>
      </c>
      <c r="H4495" s="45">
        <v>1236.19</v>
      </c>
      <c r="I4495" t="s">
        <v>13063</v>
      </c>
      <c r="J4495" t="s">
        <v>186</v>
      </c>
      <c r="K4495">
        <v>0</v>
      </c>
      <c r="L4495" s="83">
        <v>43042</v>
      </c>
      <c r="M4495">
        <v>0</v>
      </c>
      <c r="N4495">
        <v>638904102</v>
      </c>
      <c r="O4495">
        <v>2627850</v>
      </c>
    </row>
    <row r="4496" spans="1:15" x14ac:dyDescent="0.2">
      <c r="A4496" t="s">
        <v>13790</v>
      </c>
      <c r="B4496" t="s">
        <v>3402</v>
      </c>
      <c r="C4496">
        <v>18.61</v>
      </c>
      <c r="D4496">
        <v>0</v>
      </c>
      <c r="E4496">
        <v>0</v>
      </c>
      <c r="F4496">
        <v>0</v>
      </c>
      <c r="G4496">
        <v>0</v>
      </c>
      <c r="H4496" s="45">
        <v>2910.98</v>
      </c>
      <c r="I4496" t="s">
        <v>13057</v>
      </c>
      <c r="J4496" t="s">
        <v>182</v>
      </c>
      <c r="K4496">
        <v>0</v>
      </c>
      <c r="L4496" s="83">
        <v>43042</v>
      </c>
      <c r="M4496">
        <v>0</v>
      </c>
      <c r="N4496" t="s">
        <v>3463</v>
      </c>
      <c r="O4496" t="s">
        <v>3464</v>
      </c>
    </row>
    <row r="4497" spans="1:15" x14ac:dyDescent="0.2">
      <c r="A4497" t="s">
        <v>13791</v>
      </c>
      <c r="B4497" t="s">
        <v>13706</v>
      </c>
      <c r="C4497">
        <v>29.45</v>
      </c>
      <c r="D4497">
        <v>0</v>
      </c>
      <c r="E4497">
        <v>0</v>
      </c>
      <c r="F4497">
        <v>0</v>
      </c>
      <c r="G4497">
        <v>0</v>
      </c>
      <c r="H4497" s="45">
        <v>-12923.39</v>
      </c>
      <c r="I4497" t="s">
        <v>13063</v>
      </c>
      <c r="J4497" t="s">
        <v>169</v>
      </c>
      <c r="K4497">
        <v>0</v>
      </c>
      <c r="L4497" s="83">
        <v>43042</v>
      </c>
      <c r="M4497">
        <v>0</v>
      </c>
      <c r="N4497" t="s">
        <v>13792</v>
      </c>
      <c r="O4497" t="s">
        <v>13793</v>
      </c>
    </row>
    <row r="4498" spans="1:15" x14ac:dyDescent="0.2">
      <c r="A4498" t="s">
        <v>13794</v>
      </c>
      <c r="B4498" t="s">
        <v>13703</v>
      </c>
      <c r="C4498">
        <v>125.13</v>
      </c>
      <c r="D4498">
        <v>0</v>
      </c>
      <c r="E4498">
        <v>0</v>
      </c>
      <c r="F4498">
        <v>0</v>
      </c>
      <c r="G4498">
        <v>0</v>
      </c>
      <c r="H4498" s="45">
        <v>-2985.8</v>
      </c>
      <c r="I4498" t="s">
        <v>13063</v>
      </c>
      <c r="J4498" t="s">
        <v>200</v>
      </c>
      <c r="K4498">
        <v>0</v>
      </c>
      <c r="L4498" s="83">
        <v>43042</v>
      </c>
      <c r="M4498">
        <v>0</v>
      </c>
      <c r="N4498" t="s">
        <v>177</v>
      </c>
      <c r="O4498" t="s">
        <v>13795</v>
      </c>
    </row>
    <row r="4499" spans="1:15" x14ac:dyDescent="0.2">
      <c r="A4499" t="s">
        <v>13801</v>
      </c>
      <c r="B4499" t="s">
        <v>13705</v>
      </c>
      <c r="C4499">
        <v>72.849999999999994</v>
      </c>
      <c r="D4499">
        <v>0</v>
      </c>
      <c r="E4499">
        <v>0</v>
      </c>
      <c r="F4499">
        <v>0</v>
      </c>
      <c r="G4499">
        <v>0</v>
      </c>
      <c r="H4499">
        <v>147.01</v>
      </c>
      <c r="I4499" t="s">
        <v>13063</v>
      </c>
      <c r="J4499" t="s">
        <v>190</v>
      </c>
      <c r="K4499">
        <v>0</v>
      </c>
      <c r="L4499" s="83">
        <v>43042</v>
      </c>
      <c r="M4499">
        <v>0</v>
      </c>
      <c r="N4499">
        <v>760759100</v>
      </c>
      <c r="O4499">
        <v>2262530</v>
      </c>
    </row>
    <row r="4500" spans="1:15" x14ac:dyDescent="0.2">
      <c r="A4500" t="s">
        <v>13806</v>
      </c>
      <c r="B4500" t="s">
        <v>13704</v>
      </c>
      <c r="C4500">
        <v>16.850000000000001</v>
      </c>
      <c r="D4500">
        <v>0</v>
      </c>
      <c r="E4500">
        <v>0</v>
      </c>
      <c r="F4500">
        <v>0</v>
      </c>
      <c r="G4500">
        <v>0</v>
      </c>
      <c r="H4500" s="45">
        <v>-1727.32</v>
      </c>
      <c r="I4500" t="s">
        <v>13063</v>
      </c>
      <c r="J4500" t="s">
        <v>169</v>
      </c>
      <c r="K4500">
        <v>0</v>
      </c>
      <c r="L4500" s="83">
        <v>43042</v>
      </c>
      <c r="M4500">
        <v>0</v>
      </c>
      <c r="N4500" t="s">
        <v>13807</v>
      </c>
      <c r="O4500">
        <v>2982924</v>
      </c>
    </row>
    <row r="4501" spans="1:15" x14ac:dyDescent="0.2">
      <c r="A4501" t="s">
        <v>13815</v>
      </c>
      <c r="B4501" t="s">
        <v>13708</v>
      </c>
      <c r="C4501">
        <v>17.7</v>
      </c>
      <c r="D4501">
        <v>0</v>
      </c>
      <c r="E4501">
        <v>0</v>
      </c>
      <c r="F4501">
        <v>0</v>
      </c>
      <c r="G4501">
        <v>0</v>
      </c>
      <c r="H4501" s="45">
        <v>-52821.52</v>
      </c>
      <c r="I4501" t="s">
        <v>13063</v>
      </c>
      <c r="J4501" t="s">
        <v>169</v>
      </c>
      <c r="K4501">
        <v>0</v>
      </c>
      <c r="L4501" s="83">
        <v>43042</v>
      </c>
      <c r="M4501">
        <v>0</v>
      </c>
      <c r="N4501" t="s">
        <v>13816</v>
      </c>
      <c r="O4501" t="s">
        <v>13817</v>
      </c>
    </row>
    <row r="4502" spans="1:15" x14ac:dyDescent="0.2">
      <c r="A4502" t="s">
        <v>13710</v>
      </c>
      <c r="B4502" t="s">
        <v>6606</v>
      </c>
      <c r="C4502">
        <v>44.79</v>
      </c>
      <c r="D4502">
        <v>0</v>
      </c>
      <c r="E4502">
        <v>0</v>
      </c>
      <c r="F4502">
        <v>0</v>
      </c>
      <c r="G4502">
        <v>0</v>
      </c>
      <c r="H4502" s="45">
        <v>-1107.97</v>
      </c>
      <c r="I4502" t="s">
        <v>13063</v>
      </c>
      <c r="J4502" t="s">
        <v>822</v>
      </c>
      <c r="K4502">
        <v>0</v>
      </c>
      <c r="L4502" s="83">
        <v>43042</v>
      </c>
      <c r="M4502">
        <v>0</v>
      </c>
      <c r="N4502" t="s">
        <v>6714</v>
      </c>
      <c r="O4502">
        <v>2689560</v>
      </c>
    </row>
    <row r="4503" spans="1:15" x14ac:dyDescent="0.2">
      <c r="A4503" t="s">
        <v>13719</v>
      </c>
      <c r="B4503" t="s">
        <v>1313</v>
      </c>
      <c r="C4503">
        <v>121.94</v>
      </c>
      <c r="D4503">
        <v>0</v>
      </c>
      <c r="E4503">
        <v>0</v>
      </c>
      <c r="F4503">
        <v>0</v>
      </c>
      <c r="G4503">
        <v>0</v>
      </c>
      <c r="H4503" s="45">
        <v>-2167.69</v>
      </c>
      <c r="I4503" t="s">
        <v>13063</v>
      </c>
      <c r="J4503" t="s">
        <v>169</v>
      </c>
      <c r="K4503">
        <v>0</v>
      </c>
      <c r="L4503" s="83">
        <v>43042</v>
      </c>
      <c r="M4503">
        <v>0</v>
      </c>
      <c r="N4503" t="s">
        <v>1506</v>
      </c>
      <c r="O4503">
        <v>2212706</v>
      </c>
    </row>
    <row r="4504" spans="1:15" x14ac:dyDescent="0.2">
      <c r="A4504" t="s">
        <v>13820</v>
      </c>
      <c r="B4504" t="s">
        <v>11061</v>
      </c>
      <c r="C4504">
        <v>77.415000000000006</v>
      </c>
      <c r="D4504">
        <v>0</v>
      </c>
      <c r="E4504">
        <v>0</v>
      </c>
      <c r="F4504">
        <v>0</v>
      </c>
      <c r="G4504">
        <v>0</v>
      </c>
      <c r="H4504" s="45">
        <v>-21444.11</v>
      </c>
      <c r="I4504" t="s">
        <v>13057</v>
      </c>
      <c r="J4504" t="s">
        <v>200</v>
      </c>
      <c r="K4504">
        <v>0</v>
      </c>
      <c r="L4504" s="83">
        <v>43042</v>
      </c>
      <c r="M4504">
        <v>0</v>
      </c>
      <c r="N4504">
        <v>948626106</v>
      </c>
      <c r="O4504">
        <v>2813585</v>
      </c>
    </row>
    <row r="4505" spans="1:15" x14ac:dyDescent="0.2">
      <c r="A4505" t="s">
        <v>13788</v>
      </c>
      <c r="B4505" t="s">
        <v>11356</v>
      </c>
      <c r="C4505">
        <v>16.55</v>
      </c>
      <c r="D4505">
        <v>0</v>
      </c>
      <c r="E4505">
        <v>0</v>
      </c>
      <c r="F4505">
        <v>0</v>
      </c>
      <c r="G4505">
        <v>0</v>
      </c>
      <c r="H4505">
        <v>665.76</v>
      </c>
      <c r="I4505" t="s">
        <v>13063</v>
      </c>
      <c r="J4505" t="s">
        <v>186</v>
      </c>
      <c r="K4505">
        <v>0</v>
      </c>
      <c r="L4505" s="83">
        <v>43042</v>
      </c>
      <c r="M4505">
        <v>0</v>
      </c>
      <c r="N4505" t="s">
        <v>177</v>
      </c>
      <c r="O4505" t="s">
        <v>11460</v>
      </c>
    </row>
    <row r="4506" spans="1:15" x14ac:dyDescent="0.2">
      <c r="A4506" t="s">
        <v>13751</v>
      </c>
      <c r="B4506" t="s">
        <v>5117</v>
      </c>
      <c r="C4506">
        <v>27.95</v>
      </c>
      <c r="D4506">
        <v>0</v>
      </c>
      <c r="E4506">
        <v>0</v>
      </c>
      <c r="F4506">
        <v>0</v>
      </c>
      <c r="G4506">
        <v>0</v>
      </c>
      <c r="H4506">
        <v>-563.27</v>
      </c>
      <c r="I4506" t="s">
        <v>13063</v>
      </c>
      <c r="J4506" t="s">
        <v>164</v>
      </c>
      <c r="K4506">
        <v>0</v>
      </c>
      <c r="L4506" s="83">
        <v>43042</v>
      </c>
      <c r="M4506">
        <v>0</v>
      </c>
      <c r="N4506" s="84" t="s">
        <v>5171</v>
      </c>
      <c r="O4506">
        <v>2163837</v>
      </c>
    </row>
    <row r="4507" spans="1:15" x14ac:dyDescent="0.2">
      <c r="A4507" t="s">
        <v>13772</v>
      </c>
      <c r="B4507" t="s">
        <v>8120</v>
      </c>
      <c r="C4507">
        <v>91.83</v>
      </c>
      <c r="D4507">
        <v>0</v>
      </c>
      <c r="E4507">
        <v>0</v>
      </c>
      <c r="F4507">
        <v>0</v>
      </c>
      <c r="G4507">
        <v>0</v>
      </c>
      <c r="H4507">
        <v>915.05</v>
      </c>
      <c r="I4507" t="s">
        <v>13063</v>
      </c>
      <c r="J4507" t="s">
        <v>169</v>
      </c>
      <c r="K4507">
        <v>0</v>
      </c>
      <c r="L4507" s="83">
        <v>43042</v>
      </c>
      <c r="M4507">
        <v>0</v>
      </c>
      <c r="N4507" s="84" t="s">
        <v>8154</v>
      </c>
      <c r="O4507" t="s">
        <v>8155</v>
      </c>
    </row>
    <row r="4508" spans="1:15" x14ac:dyDescent="0.2">
      <c r="A4508" t="s">
        <v>13789</v>
      </c>
      <c r="B4508" t="s">
        <v>11944</v>
      </c>
      <c r="C4508">
        <v>22.05</v>
      </c>
      <c r="D4508">
        <v>0</v>
      </c>
      <c r="E4508">
        <v>0</v>
      </c>
      <c r="F4508">
        <v>0</v>
      </c>
      <c r="G4508">
        <v>0</v>
      </c>
      <c r="H4508">
        <v>112.45</v>
      </c>
      <c r="I4508" t="s">
        <v>13057</v>
      </c>
      <c r="J4508" t="s">
        <v>164</v>
      </c>
      <c r="K4508">
        <v>0</v>
      </c>
      <c r="L4508" s="83">
        <v>43042</v>
      </c>
      <c r="M4508">
        <v>0</v>
      </c>
      <c r="N4508">
        <v>682189105</v>
      </c>
      <c r="O4508">
        <v>2583576</v>
      </c>
    </row>
    <row r="4509" spans="1:15" x14ac:dyDescent="0.2">
      <c r="A4509" t="s">
        <v>13781</v>
      </c>
      <c r="B4509" t="s">
        <v>10335</v>
      </c>
      <c r="C4509">
        <v>121.6</v>
      </c>
      <c r="D4509">
        <v>0</v>
      </c>
      <c r="E4509">
        <v>0</v>
      </c>
      <c r="F4509">
        <v>0</v>
      </c>
      <c r="G4509">
        <v>0</v>
      </c>
      <c r="H4509">
        <v>-193.18</v>
      </c>
      <c r="I4509" t="s">
        <v>13063</v>
      </c>
      <c r="J4509" t="s">
        <v>169</v>
      </c>
      <c r="K4509">
        <v>0</v>
      </c>
      <c r="L4509" s="83">
        <v>43042</v>
      </c>
      <c r="M4509">
        <v>0</v>
      </c>
      <c r="N4509" t="s">
        <v>177</v>
      </c>
      <c r="O4509" t="s">
        <v>10369</v>
      </c>
    </row>
    <row r="4510" spans="1:15" x14ac:dyDescent="0.2">
      <c r="A4510" t="s">
        <v>13752</v>
      </c>
      <c r="B4510" t="s">
        <v>4834</v>
      </c>
      <c r="C4510">
        <v>34.08</v>
      </c>
      <c r="D4510">
        <v>0</v>
      </c>
      <c r="E4510">
        <v>0</v>
      </c>
      <c r="F4510">
        <v>0</v>
      </c>
      <c r="G4510">
        <v>0</v>
      </c>
      <c r="H4510" s="45">
        <v>15884.13</v>
      </c>
      <c r="I4510" t="s">
        <v>13057</v>
      </c>
      <c r="J4510" t="s">
        <v>190</v>
      </c>
      <c r="K4510">
        <v>0</v>
      </c>
      <c r="L4510" s="83">
        <v>43042</v>
      </c>
      <c r="M4510">
        <v>0</v>
      </c>
      <c r="N4510">
        <v>53774105</v>
      </c>
      <c r="O4510" t="s">
        <v>4867</v>
      </c>
    </row>
    <row r="4511" spans="1:15" x14ac:dyDescent="0.2">
      <c r="A4511" t="s">
        <v>13709</v>
      </c>
      <c r="B4511" t="s">
        <v>14214</v>
      </c>
      <c r="C4511">
        <v>7.45</v>
      </c>
      <c r="D4511" s="45">
        <v>30000</v>
      </c>
      <c r="E4511" s="45">
        <v>223500</v>
      </c>
      <c r="F4511">
        <v>0.49</v>
      </c>
      <c r="G4511" s="45">
        <v>1500</v>
      </c>
      <c r="H4511" s="45">
        <v>132912.71</v>
      </c>
      <c r="I4511" t="s">
        <v>210</v>
      </c>
      <c r="J4511" t="s">
        <v>200</v>
      </c>
      <c r="K4511">
        <v>0</v>
      </c>
      <c r="L4511" s="83">
        <v>43042</v>
      </c>
      <c r="M4511">
        <v>7.6</v>
      </c>
      <c r="N4511">
        <v>293639100</v>
      </c>
      <c r="O4511">
        <v>2382892</v>
      </c>
    </row>
    <row r="4512" spans="1:15" x14ac:dyDescent="0.2">
      <c r="A4512" t="s">
        <v>13755</v>
      </c>
      <c r="B4512" t="s">
        <v>1058</v>
      </c>
      <c r="C4512">
        <v>44.45</v>
      </c>
      <c r="D4512">
        <v>0</v>
      </c>
      <c r="E4512">
        <v>0</v>
      </c>
      <c r="F4512">
        <v>0</v>
      </c>
      <c r="G4512">
        <v>0</v>
      </c>
      <c r="H4512">
        <v>425.9</v>
      </c>
      <c r="I4512" t="s">
        <v>13063</v>
      </c>
      <c r="J4512" t="s">
        <v>235</v>
      </c>
      <c r="K4512">
        <v>0</v>
      </c>
      <c r="L4512" s="83">
        <v>43042</v>
      </c>
      <c r="M4512">
        <v>0</v>
      </c>
      <c r="N4512">
        <v>171340102</v>
      </c>
      <c r="O4512">
        <v>2195841</v>
      </c>
    </row>
    <row r="4513" spans="1:15" x14ac:dyDescent="0.2">
      <c r="A4513" t="s">
        <v>13811</v>
      </c>
      <c r="B4513" t="s">
        <v>1793</v>
      </c>
      <c r="C4513">
        <v>54.07</v>
      </c>
      <c r="D4513">
        <v>0</v>
      </c>
      <c r="E4513">
        <v>0</v>
      </c>
      <c r="F4513">
        <v>0</v>
      </c>
      <c r="G4513">
        <v>0</v>
      </c>
      <c r="H4513" s="45">
        <v>15259.78</v>
      </c>
      <c r="I4513" t="s">
        <v>13057</v>
      </c>
      <c r="J4513" t="s">
        <v>200</v>
      </c>
      <c r="K4513">
        <v>0</v>
      </c>
      <c r="L4513" s="83">
        <v>43042</v>
      </c>
      <c r="M4513">
        <v>0</v>
      </c>
      <c r="N4513">
        <v>896945201</v>
      </c>
      <c r="O4513" t="s">
        <v>1962</v>
      </c>
    </row>
    <row r="4514" spans="1:15" x14ac:dyDescent="0.2">
      <c r="A4514" t="s">
        <v>13821</v>
      </c>
      <c r="B4514" t="s">
        <v>2864</v>
      </c>
      <c r="C4514">
        <v>26.8</v>
      </c>
      <c r="D4514">
        <v>0</v>
      </c>
      <c r="E4514">
        <v>0</v>
      </c>
      <c r="F4514">
        <v>0</v>
      </c>
      <c r="G4514">
        <v>0</v>
      </c>
      <c r="H4514" s="45">
        <v>-1676.51</v>
      </c>
      <c r="I4514" t="s">
        <v>13063</v>
      </c>
      <c r="J4514" t="s">
        <v>169</v>
      </c>
      <c r="K4514">
        <v>0</v>
      </c>
      <c r="L4514" s="83">
        <v>43042</v>
      </c>
      <c r="M4514">
        <v>0</v>
      </c>
      <c r="N4514" t="s">
        <v>3030</v>
      </c>
      <c r="O4514" t="s">
        <v>3031</v>
      </c>
    </row>
    <row r="4515" spans="1:15" x14ac:dyDescent="0.2">
      <c r="A4515" t="s">
        <v>13724</v>
      </c>
      <c r="B4515" t="s">
        <v>2838</v>
      </c>
      <c r="C4515">
        <v>51.08</v>
      </c>
      <c r="D4515">
        <v>0</v>
      </c>
      <c r="E4515">
        <v>0</v>
      </c>
      <c r="F4515">
        <v>0</v>
      </c>
      <c r="G4515">
        <v>0</v>
      </c>
      <c r="H4515" s="45">
        <v>-1853.76</v>
      </c>
      <c r="I4515" t="s">
        <v>13063</v>
      </c>
      <c r="J4515" t="s">
        <v>235</v>
      </c>
      <c r="K4515">
        <v>0</v>
      </c>
      <c r="L4515" s="83">
        <v>43042</v>
      </c>
      <c r="M4515">
        <v>0</v>
      </c>
      <c r="N4515" t="s">
        <v>177</v>
      </c>
      <c r="O4515" t="s">
        <v>2943</v>
      </c>
    </row>
    <row r="4516" spans="1:15" x14ac:dyDescent="0.2">
      <c r="A4516" t="s">
        <v>13784</v>
      </c>
      <c r="B4516" t="s">
        <v>5275</v>
      </c>
      <c r="C4516">
        <v>84.08</v>
      </c>
      <c r="D4516">
        <v>0</v>
      </c>
      <c r="E4516">
        <v>0</v>
      </c>
      <c r="F4516">
        <v>0</v>
      </c>
      <c r="G4516">
        <v>0</v>
      </c>
      <c r="H4516" s="45">
        <v>1495.95</v>
      </c>
      <c r="I4516" t="s">
        <v>13057</v>
      </c>
      <c r="J4516" t="s">
        <v>164</v>
      </c>
      <c r="K4516">
        <v>0</v>
      </c>
      <c r="L4516" s="83">
        <v>43042</v>
      </c>
      <c r="M4516">
        <v>0</v>
      </c>
      <c r="N4516">
        <v>595017104</v>
      </c>
      <c r="O4516">
        <v>2592174</v>
      </c>
    </row>
    <row r="4517" spans="1:15" x14ac:dyDescent="0.2">
      <c r="A4517" t="s">
        <v>13745</v>
      </c>
      <c r="B4517" t="s">
        <v>105</v>
      </c>
      <c r="C4517">
        <v>60.09</v>
      </c>
      <c r="D4517">
        <v>0</v>
      </c>
      <c r="E4517">
        <v>0</v>
      </c>
      <c r="F4517">
        <v>0</v>
      </c>
      <c r="G4517">
        <v>0</v>
      </c>
      <c r="H4517" s="45">
        <v>-4313.3999999999996</v>
      </c>
      <c r="I4517" t="s">
        <v>13063</v>
      </c>
      <c r="J4517" t="s">
        <v>822</v>
      </c>
      <c r="K4517">
        <v>0</v>
      </c>
      <c r="L4517" s="83">
        <v>43042</v>
      </c>
      <c r="M4517">
        <v>0</v>
      </c>
      <c r="N4517">
        <v>92113109</v>
      </c>
      <c r="O4517">
        <v>2101741</v>
      </c>
    </row>
    <row r="4518" spans="1:15" x14ac:dyDescent="0.2">
      <c r="A4518" t="s">
        <v>13736</v>
      </c>
      <c r="B4518" t="s">
        <v>12418</v>
      </c>
      <c r="C4518">
        <v>22.3</v>
      </c>
      <c r="D4518">
        <v>0</v>
      </c>
      <c r="E4518">
        <v>0</v>
      </c>
      <c r="F4518">
        <v>0</v>
      </c>
      <c r="G4518">
        <v>0</v>
      </c>
      <c r="H4518" s="45">
        <v>-2578.0100000000002</v>
      </c>
      <c r="I4518" t="s">
        <v>13063</v>
      </c>
      <c r="J4518" t="s">
        <v>164</v>
      </c>
      <c r="K4518">
        <v>0</v>
      </c>
      <c r="L4518" s="83">
        <v>43042</v>
      </c>
      <c r="M4518">
        <v>0</v>
      </c>
      <c r="N4518">
        <v>54540208</v>
      </c>
      <c r="O4518" t="s">
        <v>12441</v>
      </c>
    </row>
    <row r="4519" spans="1:15" x14ac:dyDescent="0.2">
      <c r="A4519" t="s">
        <v>13749</v>
      </c>
      <c r="B4519" t="s">
        <v>2860</v>
      </c>
      <c r="C4519">
        <v>35.35</v>
      </c>
      <c r="D4519">
        <v>0</v>
      </c>
      <c r="E4519">
        <v>0</v>
      </c>
      <c r="F4519">
        <v>0</v>
      </c>
      <c r="G4519">
        <v>0</v>
      </c>
      <c r="H4519" s="45">
        <v>17196.560000000001</v>
      </c>
      <c r="I4519" t="s">
        <v>13063</v>
      </c>
      <c r="J4519" t="s">
        <v>164</v>
      </c>
      <c r="K4519">
        <v>0</v>
      </c>
      <c r="L4519" s="83">
        <v>43042</v>
      </c>
      <c r="M4519">
        <v>0</v>
      </c>
      <c r="N4519" t="s">
        <v>2919</v>
      </c>
      <c r="O4519" t="s">
        <v>2920</v>
      </c>
    </row>
    <row r="4520" spans="1:15" x14ac:dyDescent="0.2">
      <c r="A4520" t="s">
        <v>13729</v>
      </c>
      <c r="B4520" t="s">
        <v>1025</v>
      </c>
      <c r="C4520">
        <v>30.29</v>
      </c>
      <c r="D4520">
        <v>0</v>
      </c>
      <c r="E4520">
        <v>0</v>
      </c>
      <c r="F4520">
        <v>0</v>
      </c>
      <c r="G4520">
        <v>0</v>
      </c>
      <c r="H4520" s="45">
        <v>-18317.650000000001</v>
      </c>
      <c r="I4520" t="s">
        <v>13063</v>
      </c>
      <c r="J4520" t="s">
        <v>164</v>
      </c>
      <c r="K4520">
        <v>0</v>
      </c>
      <c r="L4520" s="83">
        <v>43042</v>
      </c>
      <c r="M4520">
        <v>0</v>
      </c>
      <c r="N4520" t="s">
        <v>177</v>
      </c>
      <c r="O4520" t="s">
        <v>6667</v>
      </c>
    </row>
    <row r="4521" spans="1:15" x14ac:dyDescent="0.2">
      <c r="A4521" t="s">
        <v>13722</v>
      </c>
      <c r="B4521" t="s">
        <v>13532</v>
      </c>
      <c r="C4521">
        <v>11.14</v>
      </c>
      <c r="D4521">
        <v>0</v>
      </c>
      <c r="E4521">
        <v>0</v>
      </c>
      <c r="F4521">
        <v>0</v>
      </c>
      <c r="G4521">
        <v>0</v>
      </c>
      <c r="H4521" s="45">
        <v>-10324.14</v>
      </c>
      <c r="I4521" t="s">
        <v>13063</v>
      </c>
      <c r="J4521" t="s">
        <v>190</v>
      </c>
      <c r="K4521">
        <v>0</v>
      </c>
      <c r="L4521" s="83">
        <v>43042</v>
      </c>
      <c r="M4521">
        <v>0</v>
      </c>
      <c r="N4521" t="s">
        <v>13592</v>
      </c>
      <c r="O4521" t="s">
        <v>13593</v>
      </c>
    </row>
    <row r="4522" spans="1:15" x14ac:dyDescent="0.2">
      <c r="A4522" t="s">
        <v>13797</v>
      </c>
      <c r="B4522" t="s">
        <v>3175</v>
      </c>
      <c r="C4522">
        <v>20.93</v>
      </c>
      <c r="D4522">
        <v>0</v>
      </c>
      <c r="E4522">
        <v>0</v>
      </c>
      <c r="F4522">
        <v>0</v>
      </c>
      <c r="G4522">
        <v>0</v>
      </c>
      <c r="H4522">
        <v>510.09</v>
      </c>
      <c r="I4522" t="s">
        <v>13063</v>
      </c>
      <c r="J4522" t="s">
        <v>169</v>
      </c>
      <c r="K4522">
        <v>0</v>
      </c>
      <c r="L4522" s="83">
        <v>43042</v>
      </c>
      <c r="M4522">
        <v>0</v>
      </c>
      <c r="N4522">
        <v>750469207</v>
      </c>
      <c r="O4522" t="s">
        <v>3336</v>
      </c>
    </row>
    <row r="4523" spans="1:15" x14ac:dyDescent="0.2">
      <c r="A4523" t="s">
        <v>13739</v>
      </c>
      <c r="B4523" t="s">
        <v>5104</v>
      </c>
      <c r="C4523">
        <v>245.05</v>
      </c>
      <c r="D4523">
        <v>0</v>
      </c>
      <c r="E4523">
        <v>0</v>
      </c>
      <c r="F4523">
        <v>0</v>
      </c>
      <c r="G4523">
        <v>0</v>
      </c>
      <c r="H4523" s="45">
        <v>-7198.14</v>
      </c>
      <c r="I4523" t="s">
        <v>13063</v>
      </c>
      <c r="J4523" t="s">
        <v>164</v>
      </c>
      <c r="K4523">
        <v>0</v>
      </c>
      <c r="L4523" s="83">
        <v>43042</v>
      </c>
      <c r="M4523">
        <v>0</v>
      </c>
      <c r="N4523">
        <v>40413106</v>
      </c>
      <c r="O4523" t="s">
        <v>5166</v>
      </c>
    </row>
    <row r="4524" spans="1:15" x14ac:dyDescent="0.2">
      <c r="A4524" t="s">
        <v>13754</v>
      </c>
      <c r="B4524" t="s">
        <v>11533</v>
      </c>
      <c r="C4524">
        <v>18.515000000000001</v>
      </c>
      <c r="D4524">
        <v>0</v>
      </c>
      <c r="E4524">
        <v>0</v>
      </c>
      <c r="F4524">
        <v>0</v>
      </c>
      <c r="G4524">
        <v>0</v>
      </c>
      <c r="H4524" s="45">
        <v>-12035.77</v>
      </c>
      <c r="I4524" t="s">
        <v>13057</v>
      </c>
      <c r="J4524" t="s">
        <v>182</v>
      </c>
      <c r="K4524">
        <v>0</v>
      </c>
      <c r="L4524" s="83">
        <v>43042</v>
      </c>
      <c r="M4524">
        <v>0</v>
      </c>
      <c r="N4524" t="s">
        <v>11550</v>
      </c>
      <c r="O4524" t="s">
        <v>11551</v>
      </c>
    </row>
    <row r="4525" spans="1:15" x14ac:dyDescent="0.2">
      <c r="A4525" t="s">
        <v>13780</v>
      </c>
      <c r="B4525" t="s">
        <v>3401</v>
      </c>
      <c r="C4525">
        <v>70.430000000000007</v>
      </c>
      <c r="D4525">
        <v>0</v>
      </c>
      <c r="E4525">
        <v>0</v>
      </c>
      <c r="F4525">
        <v>0</v>
      </c>
      <c r="G4525">
        <v>0</v>
      </c>
      <c r="H4525" s="45">
        <v>-11090.25</v>
      </c>
      <c r="I4525" t="s">
        <v>13057</v>
      </c>
      <c r="J4525" t="s">
        <v>169</v>
      </c>
      <c r="K4525">
        <v>0</v>
      </c>
      <c r="L4525" s="83">
        <v>43042</v>
      </c>
      <c r="M4525">
        <v>0</v>
      </c>
      <c r="N4525" t="s">
        <v>3452</v>
      </c>
      <c r="O4525" t="s">
        <v>3453</v>
      </c>
    </row>
    <row r="4526" spans="1:15" x14ac:dyDescent="0.2">
      <c r="A4526" t="s">
        <v>13731</v>
      </c>
      <c r="B4526" t="s">
        <v>12920</v>
      </c>
      <c r="C4526">
        <v>55.75</v>
      </c>
      <c r="D4526">
        <v>0</v>
      </c>
      <c r="E4526">
        <v>0</v>
      </c>
      <c r="F4526">
        <v>0</v>
      </c>
      <c r="G4526">
        <v>0</v>
      </c>
      <c r="H4526" s="45">
        <v>-6695.89</v>
      </c>
      <c r="I4526" t="s">
        <v>13063</v>
      </c>
      <c r="J4526" t="s">
        <v>200</v>
      </c>
      <c r="K4526">
        <v>0</v>
      </c>
      <c r="L4526" s="83">
        <v>43042</v>
      </c>
      <c r="M4526">
        <v>0</v>
      </c>
      <c r="N4526" t="s">
        <v>12926</v>
      </c>
      <c r="O4526" t="s">
        <v>12927</v>
      </c>
    </row>
    <row r="4527" spans="1:15" x14ac:dyDescent="0.2">
      <c r="A4527" t="s">
        <v>13764</v>
      </c>
      <c r="B4527" t="s">
        <v>2702</v>
      </c>
      <c r="C4527">
        <v>28.725000000000001</v>
      </c>
      <c r="D4527">
        <v>0</v>
      </c>
      <c r="E4527">
        <v>0</v>
      </c>
      <c r="F4527">
        <v>0</v>
      </c>
      <c r="G4527">
        <v>0</v>
      </c>
      <c r="H4527">
        <v>-200.35</v>
      </c>
      <c r="I4527" t="s">
        <v>13057</v>
      </c>
      <c r="J4527" t="s">
        <v>200</v>
      </c>
      <c r="K4527">
        <v>0</v>
      </c>
      <c r="L4527" s="83">
        <v>43042</v>
      </c>
      <c r="M4527">
        <v>0</v>
      </c>
      <c r="N4527" t="s">
        <v>2758</v>
      </c>
      <c r="O4527" t="s">
        <v>2759</v>
      </c>
    </row>
    <row r="4528" spans="1:15" x14ac:dyDescent="0.2">
      <c r="A4528" t="s">
        <v>13802</v>
      </c>
      <c r="B4528" t="s">
        <v>2682</v>
      </c>
      <c r="C4528">
        <v>48.03</v>
      </c>
      <c r="D4528">
        <v>0</v>
      </c>
      <c r="E4528">
        <v>0</v>
      </c>
      <c r="F4528">
        <v>0</v>
      </c>
      <c r="G4528">
        <v>0</v>
      </c>
      <c r="H4528" s="45">
        <v>-6346.05</v>
      </c>
      <c r="I4528" t="s">
        <v>13057</v>
      </c>
      <c r="J4528" t="s">
        <v>182</v>
      </c>
      <c r="K4528">
        <v>0</v>
      </c>
      <c r="L4528" s="83">
        <v>43042</v>
      </c>
      <c r="M4528">
        <v>0</v>
      </c>
      <c r="N4528" t="s">
        <v>2787</v>
      </c>
      <c r="O4528" t="s">
        <v>2788</v>
      </c>
    </row>
    <row r="4529" spans="1:15" x14ac:dyDescent="0.2">
      <c r="A4529" t="s">
        <v>13750</v>
      </c>
      <c r="B4529" t="s">
        <v>95</v>
      </c>
      <c r="C4529">
        <v>50.8</v>
      </c>
      <c r="D4529">
        <v>0</v>
      </c>
      <c r="E4529">
        <v>0</v>
      </c>
      <c r="F4529">
        <v>0</v>
      </c>
      <c r="G4529">
        <v>0</v>
      </c>
      <c r="H4529" s="45">
        <v>-4130.5</v>
      </c>
      <c r="I4529" t="s">
        <v>13057</v>
      </c>
      <c r="J4529" t="s">
        <v>169</v>
      </c>
      <c r="K4529">
        <v>0</v>
      </c>
      <c r="L4529" s="83">
        <v>43042</v>
      </c>
      <c r="M4529">
        <v>0</v>
      </c>
      <c r="N4529" t="s">
        <v>173</v>
      </c>
      <c r="O4529">
        <v>2175672</v>
      </c>
    </row>
    <row r="4530" spans="1:15" x14ac:dyDescent="0.2">
      <c r="A4530" t="s">
        <v>13804</v>
      </c>
      <c r="B4530" t="s">
        <v>2572</v>
      </c>
      <c r="C4530">
        <v>25.16</v>
      </c>
      <c r="D4530">
        <v>0</v>
      </c>
      <c r="E4530">
        <v>0</v>
      </c>
      <c r="F4530">
        <v>0</v>
      </c>
      <c r="G4530">
        <v>0</v>
      </c>
      <c r="H4530" s="45">
        <v>-19959.54</v>
      </c>
      <c r="I4530" t="s">
        <v>13057</v>
      </c>
      <c r="J4530" t="s">
        <v>182</v>
      </c>
      <c r="K4530">
        <v>0</v>
      </c>
      <c r="L4530" s="83">
        <v>43042</v>
      </c>
      <c r="M4530">
        <v>0</v>
      </c>
      <c r="N4530" s="84">
        <v>9.0346000000000003E+107</v>
      </c>
      <c r="O4530" t="s">
        <v>2661</v>
      </c>
    </row>
    <row r="4531" spans="1:15" x14ac:dyDescent="0.2">
      <c r="A4531" t="s">
        <v>13775</v>
      </c>
      <c r="B4531" t="s">
        <v>11528</v>
      </c>
      <c r="C4531">
        <v>19.215</v>
      </c>
      <c r="D4531">
        <v>0</v>
      </c>
      <c r="E4531">
        <v>0</v>
      </c>
      <c r="F4531">
        <v>0</v>
      </c>
      <c r="G4531">
        <v>0</v>
      </c>
      <c r="H4531" s="45">
        <v>-6078.14</v>
      </c>
      <c r="I4531" t="s">
        <v>13063</v>
      </c>
      <c r="J4531" t="s">
        <v>169</v>
      </c>
      <c r="K4531">
        <v>0</v>
      </c>
      <c r="L4531" s="83">
        <v>43042</v>
      </c>
      <c r="M4531">
        <v>0</v>
      </c>
      <c r="N4531" t="s">
        <v>11566</v>
      </c>
      <c r="O4531" t="s">
        <v>11567</v>
      </c>
    </row>
    <row r="4532" spans="1:15" x14ac:dyDescent="0.2">
      <c r="A4532" t="s">
        <v>13737</v>
      </c>
      <c r="B4532" t="s">
        <v>13537</v>
      </c>
      <c r="C4532">
        <v>24.22</v>
      </c>
      <c r="D4532">
        <v>0</v>
      </c>
      <c r="E4532">
        <v>0</v>
      </c>
      <c r="F4532">
        <v>0</v>
      </c>
      <c r="G4532">
        <v>0</v>
      </c>
      <c r="H4532" s="45">
        <v>-14337.06</v>
      </c>
      <c r="I4532" t="s">
        <v>13063</v>
      </c>
      <c r="J4532" t="s">
        <v>169</v>
      </c>
      <c r="K4532">
        <v>0</v>
      </c>
      <c r="L4532" s="83">
        <v>43042</v>
      </c>
      <c r="M4532">
        <v>0</v>
      </c>
      <c r="N4532" t="s">
        <v>13538</v>
      </c>
      <c r="O4532" t="s">
        <v>13539</v>
      </c>
    </row>
    <row r="4533" spans="1:15" x14ac:dyDescent="0.2">
      <c r="A4533" t="s">
        <v>13768</v>
      </c>
      <c r="B4533" t="s">
        <v>3483</v>
      </c>
      <c r="C4533">
        <v>37.9</v>
      </c>
      <c r="D4533">
        <v>0</v>
      </c>
      <c r="E4533">
        <v>0</v>
      </c>
      <c r="F4533">
        <v>0</v>
      </c>
      <c r="G4533">
        <v>0</v>
      </c>
      <c r="H4533" s="45">
        <v>-9814.86</v>
      </c>
      <c r="I4533" t="s">
        <v>13063</v>
      </c>
      <c r="J4533" t="s">
        <v>164</v>
      </c>
      <c r="K4533">
        <v>0</v>
      </c>
      <c r="L4533" s="83">
        <v>43042</v>
      </c>
      <c r="M4533">
        <v>0</v>
      </c>
      <c r="N4533">
        <v>362393100</v>
      </c>
      <c r="O4533" t="s">
        <v>3506</v>
      </c>
    </row>
    <row r="4534" spans="1:15" x14ac:dyDescent="0.2">
      <c r="A4534" t="s">
        <v>13822</v>
      </c>
      <c r="B4534" t="s">
        <v>3403</v>
      </c>
      <c r="C4534">
        <v>16.2</v>
      </c>
      <c r="D4534">
        <v>0</v>
      </c>
      <c r="E4534">
        <v>0</v>
      </c>
      <c r="F4534">
        <v>0</v>
      </c>
      <c r="G4534">
        <v>0</v>
      </c>
      <c r="H4534" s="45">
        <v>-35276.93</v>
      </c>
      <c r="I4534" t="s">
        <v>13063</v>
      </c>
      <c r="J4534" t="s">
        <v>169</v>
      </c>
      <c r="K4534">
        <v>0</v>
      </c>
      <c r="L4534" s="83">
        <v>43042</v>
      </c>
      <c r="M4534">
        <v>0</v>
      </c>
      <c r="N4534" t="s">
        <v>3475</v>
      </c>
      <c r="O4534" t="s">
        <v>3476</v>
      </c>
    </row>
    <row r="4535" spans="1:15" x14ac:dyDescent="0.2">
      <c r="A4535" t="s">
        <v>13785</v>
      </c>
      <c r="B4535" t="s">
        <v>5119</v>
      </c>
      <c r="C4535">
        <v>33.19</v>
      </c>
      <c r="D4535">
        <v>0</v>
      </c>
      <c r="E4535">
        <v>0</v>
      </c>
      <c r="F4535">
        <v>0</v>
      </c>
      <c r="G4535">
        <v>0</v>
      </c>
      <c r="H4535" s="45">
        <v>-14183.66</v>
      </c>
      <c r="I4535" t="s">
        <v>13057</v>
      </c>
      <c r="J4535" t="s">
        <v>182</v>
      </c>
      <c r="K4535">
        <v>0</v>
      </c>
      <c r="L4535" s="83">
        <v>43042</v>
      </c>
      <c r="M4535">
        <v>0</v>
      </c>
      <c r="N4535">
        <v>576485205</v>
      </c>
      <c r="O4535" t="s">
        <v>5219</v>
      </c>
    </row>
    <row r="4536" spans="1:15" x14ac:dyDescent="0.2">
      <c r="A4536" t="s">
        <v>13771</v>
      </c>
      <c r="B4536" t="s">
        <v>1997</v>
      </c>
      <c r="C4536">
        <v>79.8</v>
      </c>
      <c r="D4536">
        <v>0</v>
      </c>
      <c r="E4536">
        <v>0</v>
      </c>
      <c r="F4536">
        <v>0</v>
      </c>
      <c r="G4536">
        <v>0</v>
      </c>
      <c r="H4536" s="45">
        <v>-11964.05</v>
      </c>
      <c r="I4536" t="s">
        <v>13057</v>
      </c>
      <c r="J4536" t="s">
        <v>169</v>
      </c>
      <c r="K4536">
        <v>0</v>
      </c>
      <c r="L4536" s="83">
        <v>43042</v>
      </c>
      <c r="M4536">
        <v>0</v>
      </c>
      <c r="N4536">
        <v>806407102</v>
      </c>
      <c r="O4536">
        <v>2416962</v>
      </c>
    </row>
    <row r="4537" spans="1:15" x14ac:dyDescent="0.2">
      <c r="A4537" t="s">
        <v>13798</v>
      </c>
      <c r="B4537" t="s">
        <v>8660</v>
      </c>
      <c r="C4537">
        <v>31.835000000000001</v>
      </c>
      <c r="D4537">
        <v>0</v>
      </c>
      <c r="E4537">
        <v>0</v>
      </c>
      <c r="F4537">
        <v>0</v>
      </c>
      <c r="G4537">
        <v>0</v>
      </c>
      <c r="H4537" s="45">
        <v>-1936.73</v>
      </c>
      <c r="I4537" t="s">
        <v>13057</v>
      </c>
      <c r="J4537" t="s">
        <v>182</v>
      </c>
      <c r="K4537">
        <v>0</v>
      </c>
      <c r="L4537" s="83">
        <v>43042</v>
      </c>
      <c r="M4537">
        <v>0</v>
      </c>
      <c r="N4537" t="s">
        <v>8720</v>
      </c>
      <c r="O4537" t="s">
        <v>8721</v>
      </c>
    </row>
    <row r="4538" spans="1:15" x14ac:dyDescent="0.2">
      <c r="A4538" t="s">
        <v>13796</v>
      </c>
      <c r="B4538" t="s">
        <v>3194</v>
      </c>
      <c r="C4538">
        <v>77.38</v>
      </c>
      <c r="D4538">
        <v>0</v>
      </c>
      <c r="E4538">
        <v>0</v>
      </c>
      <c r="F4538">
        <v>0</v>
      </c>
      <c r="G4538">
        <v>0</v>
      </c>
      <c r="H4538" s="45">
        <v>-34054.85</v>
      </c>
      <c r="I4538" t="s">
        <v>13063</v>
      </c>
      <c r="J4538" t="s">
        <v>169</v>
      </c>
      <c r="K4538">
        <v>0</v>
      </c>
      <c r="L4538" s="83">
        <v>43042</v>
      </c>
      <c r="M4538">
        <v>0</v>
      </c>
      <c r="N4538" t="s">
        <v>3333</v>
      </c>
      <c r="O4538" t="s">
        <v>3334</v>
      </c>
    </row>
    <row r="4539" spans="1:15" x14ac:dyDescent="0.2">
      <c r="A4539" t="s">
        <v>13803</v>
      </c>
      <c r="B4539" t="s">
        <v>3063</v>
      </c>
      <c r="C4539">
        <v>148.285</v>
      </c>
      <c r="D4539">
        <v>0</v>
      </c>
      <c r="E4539">
        <v>0</v>
      </c>
      <c r="F4539">
        <v>0</v>
      </c>
      <c r="G4539">
        <v>0</v>
      </c>
      <c r="H4539" s="45">
        <v>-20074.689999999999</v>
      </c>
      <c r="I4539" t="s">
        <v>13063</v>
      </c>
      <c r="J4539" t="s">
        <v>169</v>
      </c>
      <c r="K4539">
        <v>0</v>
      </c>
      <c r="L4539" s="83">
        <v>43042</v>
      </c>
      <c r="M4539">
        <v>0</v>
      </c>
      <c r="N4539" t="s">
        <v>3139</v>
      </c>
      <c r="O4539" t="s">
        <v>3140</v>
      </c>
    </row>
    <row r="4540" spans="1:15" x14ac:dyDescent="0.2">
      <c r="A4540" t="s">
        <v>13650</v>
      </c>
      <c r="B4540" t="s">
        <v>3187</v>
      </c>
      <c r="C4540">
        <v>94.69</v>
      </c>
      <c r="D4540">
        <v>0</v>
      </c>
      <c r="E4540">
        <v>0</v>
      </c>
      <c r="F4540">
        <v>0</v>
      </c>
      <c r="G4540">
        <v>0</v>
      </c>
      <c r="H4540" s="45">
        <v>46670.29</v>
      </c>
      <c r="I4540" t="s">
        <v>13063</v>
      </c>
      <c r="J4540" t="s">
        <v>169</v>
      </c>
      <c r="K4540">
        <v>0</v>
      </c>
      <c r="L4540" s="83">
        <v>43041</v>
      </c>
      <c r="M4540">
        <v>0</v>
      </c>
      <c r="N4540" t="s">
        <v>177</v>
      </c>
      <c r="O4540" t="s">
        <v>12350</v>
      </c>
    </row>
    <row r="4541" spans="1:15" x14ac:dyDescent="0.2">
      <c r="A4541" t="s">
        <v>13641</v>
      </c>
      <c r="B4541" t="s">
        <v>12415</v>
      </c>
      <c r="C4541">
        <v>24.44</v>
      </c>
      <c r="D4541">
        <v>0</v>
      </c>
      <c r="E4541">
        <v>0</v>
      </c>
      <c r="F4541">
        <v>0</v>
      </c>
      <c r="G4541">
        <v>0</v>
      </c>
      <c r="H4541" s="45">
        <v>58565.51</v>
      </c>
      <c r="I4541" t="s">
        <v>13063</v>
      </c>
      <c r="J4541" t="s">
        <v>164</v>
      </c>
      <c r="K4541">
        <v>0</v>
      </c>
      <c r="L4541" s="83">
        <v>43041</v>
      </c>
      <c r="M4541">
        <v>0</v>
      </c>
      <c r="N4541">
        <v>453204109</v>
      </c>
      <c r="O4541" t="s">
        <v>12492</v>
      </c>
    </row>
    <row r="4542" spans="1:15" x14ac:dyDescent="0.2">
      <c r="A4542" t="s">
        <v>13664</v>
      </c>
      <c r="B4542" t="s">
        <v>2863</v>
      </c>
      <c r="C4542">
        <v>121.84</v>
      </c>
      <c r="D4542">
        <v>0</v>
      </c>
      <c r="E4542">
        <v>0</v>
      </c>
      <c r="F4542">
        <v>0</v>
      </c>
      <c r="G4542">
        <v>0</v>
      </c>
      <c r="H4542" s="45">
        <v>32018.54</v>
      </c>
      <c r="I4542" t="s">
        <v>13063</v>
      </c>
      <c r="J4542" t="s">
        <v>169</v>
      </c>
      <c r="K4542">
        <v>0</v>
      </c>
      <c r="L4542" s="83">
        <v>43041</v>
      </c>
      <c r="M4542">
        <v>0</v>
      </c>
      <c r="N4542">
        <v>252131107</v>
      </c>
      <c r="O4542" t="s">
        <v>2933</v>
      </c>
    </row>
    <row r="4543" spans="1:15" x14ac:dyDescent="0.2">
      <c r="A4543" t="s">
        <v>13663</v>
      </c>
      <c r="B4543" t="s">
        <v>2296</v>
      </c>
      <c r="C4543">
        <v>39.299999999999997</v>
      </c>
      <c r="D4543">
        <v>0</v>
      </c>
      <c r="E4543">
        <v>0</v>
      </c>
      <c r="F4543">
        <v>0</v>
      </c>
      <c r="G4543">
        <v>0</v>
      </c>
      <c r="H4543" s="45">
        <v>14194.29</v>
      </c>
      <c r="I4543" t="s">
        <v>13063</v>
      </c>
      <c r="J4543" t="s">
        <v>182</v>
      </c>
      <c r="K4543">
        <v>0</v>
      </c>
      <c r="L4543" s="83">
        <v>43041</v>
      </c>
      <c r="M4543">
        <v>0</v>
      </c>
      <c r="N4543" t="s">
        <v>2339</v>
      </c>
      <c r="O4543" t="s">
        <v>2340</v>
      </c>
    </row>
    <row r="4544" spans="1:15" x14ac:dyDescent="0.2">
      <c r="A4544" t="s">
        <v>13649</v>
      </c>
      <c r="B4544" t="s">
        <v>2601</v>
      </c>
      <c r="C4544">
        <v>31.88</v>
      </c>
      <c r="D4544">
        <v>0</v>
      </c>
      <c r="E4544">
        <v>0</v>
      </c>
      <c r="F4544">
        <v>0</v>
      </c>
      <c r="G4544">
        <v>0</v>
      </c>
      <c r="H4544" s="45">
        <v>3388.55</v>
      </c>
      <c r="I4544" t="s">
        <v>13063</v>
      </c>
      <c r="J4544" t="s">
        <v>164</v>
      </c>
      <c r="K4544">
        <v>0</v>
      </c>
      <c r="L4544" s="83">
        <v>43041</v>
      </c>
      <c r="M4544">
        <v>0</v>
      </c>
      <c r="N4544" t="s">
        <v>2623</v>
      </c>
      <c r="O4544" t="s">
        <v>2624</v>
      </c>
    </row>
    <row r="4545" spans="1:15" x14ac:dyDescent="0.2">
      <c r="A4545" t="s">
        <v>13648</v>
      </c>
      <c r="B4545" t="s">
        <v>1670</v>
      </c>
      <c r="C4545">
        <v>17.25</v>
      </c>
      <c r="D4545">
        <v>0</v>
      </c>
      <c r="E4545">
        <v>0</v>
      </c>
      <c r="F4545">
        <v>0</v>
      </c>
      <c r="G4545">
        <v>0</v>
      </c>
      <c r="H4545" s="45">
        <v>7989.48</v>
      </c>
      <c r="I4545" t="s">
        <v>13063</v>
      </c>
      <c r="J4545" t="s">
        <v>190</v>
      </c>
      <c r="K4545">
        <v>0</v>
      </c>
      <c r="L4545" s="83">
        <v>43041</v>
      </c>
      <c r="M4545">
        <v>0</v>
      </c>
      <c r="N4545" t="s">
        <v>177</v>
      </c>
      <c r="O4545" t="s">
        <v>1750</v>
      </c>
    </row>
    <row r="4546" spans="1:15" x14ac:dyDescent="0.2">
      <c r="A4546" t="s">
        <v>13678</v>
      </c>
      <c r="B4546" t="s">
        <v>7016</v>
      </c>
      <c r="C4546">
        <v>18.7</v>
      </c>
      <c r="D4546">
        <v>0</v>
      </c>
      <c r="E4546">
        <v>0</v>
      </c>
      <c r="F4546">
        <v>0</v>
      </c>
      <c r="G4546">
        <v>0</v>
      </c>
      <c r="H4546" s="45">
        <v>-3290.22</v>
      </c>
      <c r="I4546" t="s">
        <v>13063</v>
      </c>
      <c r="J4546" t="s">
        <v>169</v>
      </c>
      <c r="K4546">
        <v>0</v>
      </c>
      <c r="L4546" s="83">
        <v>43041</v>
      </c>
      <c r="M4546">
        <v>0</v>
      </c>
      <c r="N4546" t="s">
        <v>7070</v>
      </c>
      <c r="O4546" t="s">
        <v>7071</v>
      </c>
    </row>
    <row r="4547" spans="1:15" x14ac:dyDescent="0.2">
      <c r="A4547" t="s">
        <v>13694</v>
      </c>
      <c r="B4547" t="s">
        <v>13632</v>
      </c>
      <c r="C4547">
        <v>12.75</v>
      </c>
      <c r="D4547">
        <v>0</v>
      </c>
      <c r="E4547">
        <v>0</v>
      </c>
      <c r="F4547">
        <v>0</v>
      </c>
      <c r="G4547">
        <v>0</v>
      </c>
      <c r="H4547" s="45">
        <v>12422.5</v>
      </c>
      <c r="I4547" t="s">
        <v>13063</v>
      </c>
      <c r="J4547" t="s">
        <v>200</v>
      </c>
      <c r="K4547">
        <v>0</v>
      </c>
      <c r="L4547" s="83">
        <v>43041</v>
      </c>
      <c r="M4547">
        <v>0</v>
      </c>
      <c r="N4547" t="s">
        <v>13695</v>
      </c>
      <c r="O4547" t="s">
        <v>13696</v>
      </c>
    </row>
    <row r="4548" spans="1:15" x14ac:dyDescent="0.2">
      <c r="A4548" t="s">
        <v>13668</v>
      </c>
      <c r="B4548" t="s">
        <v>13631</v>
      </c>
      <c r="C4548">
        <v>17.600000000000001</v>
      </c>
      <c r="D4548">
        <v>0</v>
      </c>
      <c r="E4548">
        <v>0</v>
      </c>
      <c r="F4548">
        <v>0</v>
      </c>
      <c r="G4548">
        <v>0</v>
      </c>
      <c r="H4548" s="45">
        <v>7416.4</v>
      </c>
      <c r="I4548" t="s">
        <v>13063</v>
      </c>
      <c r="J4548" t="s">
        <v>186</v>
      </c>
      <c r="K4548">
        <v>0</v>
      </c>
      <c r="L4548" s="83">
        <v>43041</v>
      </c>
      <c r="M4548">
        <v>0</v>
      </c>
      <c r="N4548" t="s">
        <v>13669</v>
      </c>
      <c r="O4548" t="s">
        <v>13670</v>
      </c>
    </row>
    <row r="4549" spans="1:15" x14ac:dyDescent="0.2">
      <c r="A4549" t="s">
        <v>13644</v>
      </c>
      <c r="B4549" t="s">
        <v>6607</v>
      </c>
      <c r="C4549">
        <v>47.23</v>
      </c>
      <c r="D4549">
        <v>0</v>
      </c>
      <c r="E4549">
        <v>0</v>
      </c>
      <c r="F4549">
        <v>0</v>
      </c>
      <c r="G4549">
        <v>0</v>
      </c>
      <c r="H4549" s="45">
        <v>17996.02</v>
      </c>
      <c r="I4549" t="s">
        <v>13063</v>
      </c>
      <c r="J4549" t="s">
        <v>169</v>
      </c>
      <c r="K4549">
        <v>0</v>
      </c>
      <c r="L4549" s="83">
        <v>43041</v>
      </c>
      <c r="M4549">
        <v>0</v>
      </c>
      <c r="N4549" t="s">
        <v>6701</v>
      </c>
      <c r="O4549">
        <v>2677640</v>
      </c>
    </row>
    <row r="4550" spans="1:15" x14ac:dyDescent="0.2">
      <c r="A4550" t="s">
        <v>13633</v>
      </c>
      <c r="B4550" t="s">
        <v>2857</v>
      </c>
      <c r="C4550">
        <v>27.8</v>
      </c>
      <c r="D4550">
        <v>0</v>
      </c>
      <c r="E4550">
        <v>0</v>
      </c>
      <c r="F4550">
        <v>0</v>
      </c>
      <c r="G4550">
        <v>0</v>
      </c>
      <c r="H4550" s="45">
        <v>-2797.81</v>
      </c>
      <c r="I4550" t="s">
        <v>13063</v>
      </c>
      <c r="J4550" t="s">
        <v>169</v>
      </c>
      <c r="K4550">
        <v>0</v>
      </c>
      <c r="L4550" s="83">
        <v>43041</v>
      </c>
      <c r="M4550">
        <v>0</v>
      </c>
      <c r="N4550" t="s">
        <v>177</v>
      </c>
      <c r="O4550" t="s">
        <v>3024</v>
      </c>
    </row>
    <row r="4551" spans="1:15" x14ac:dyDescent="0.2">
      <c r="A4551" t="s">
        <v>13642</v>
      </c>
      <c r="B4551" t="s">
        <v>12326</v>
      </c>
      <c r="C4551">
        <v>16.664999999999999</v>
      </c>
      <c r="D4551">
        <v>0</v>
      </c>
      <c r="E4551">
        <v>0</v>
      </c>
      <c r="F4551">
        <v>0</v>
      </c>
      <c r="G4551">
        <v>0</v>
      </c>
      <c r="H4551" s="45">
        <v>-1888.45</v>
      </c>
      <c r="I4551" t="s">
        <v>13063</v>
      </c>
      <c r="J4551" t="s">
        <v>169</v>
      </c>
      <c r="K4551">
        <v>0</v>
      </c>
      <c r="L4551" s="83">
        <v>43041</v>
      </c>
      <c r="M4551">
        <v>0</v>
      </c>
      <c r="N4551" t="s">
        <v>12395</v>
      </c>
      <c r="O4551">
        <v>2318790</v>
      </c>
    </row>
    <row r="4552" spans="1:15" x14ac:dyDescent="0.2">
      <c r="A4552" t="s">
        <v>13635</v>
      </c>
      <c r="B4552" t="s">
        <v>2004</v>
      </c>
      <c r="C4552">
        <v>341.99</v>
      </c>
      <c r="D4552">
        <v>0</v>
      </c>
      <c r="E4552">
        <v>0</v>
      </c>
      <c r="F4552">
        <v>0</v>
      </c>
      <c r="G4552">
        <v>0</v>
      </c>
      <c r="H4552" s="45">
        <v>-2413.19</v>
      </c>
      <c r="I4552" t="s">
        <v>13063</v>
      </c>
      <c r="J4552" t="s">
        <v>200</v>
      </c>
      <c r="K4552">
        <v>0</v>
      </c>
      <c r="L4552" s="83">
        <v>43041</v>
      </c>
      <c r="M4552">
        <v>0</v>
      </c>
      <c r="N4552" t="s">
        <v>2065</v>
      </c>
      <c r="O4552" t="s">
        <v>2066</v>
      </c>
    </row>
    <row r="4553" spans="1:15" x14ac:dyDescent="0.2">
      <c r="A4553" t="s">
        <v>13658</v>
      </c>
      <c r="B4553" t="s">
        <v>4181</v>
      </c>
      <c r="C4553">
        <v>18.13</v>
      </c>
      <c r="D4553">
        <v>0</v>
      </c>
      <c r="E4553">
        <v>0</v>
      </c>
      <c r="F4553">
        <v>0</v>
      </c>
      <c r="G4553">
        <v>0</v>
      </c>
      <c r="H4553" s="45">
        <v>5186.21</v>
      </c>
      <c r="I4553" t="s">
        <v>13057</v>
      </c>
      <c r="J4553" t="s">
        <v>200</v>
      </c>
      <c r="K4553">
        <v>0</v>
      </c>
      <c r="L4553" s="83">
        <v>43041</v>
      </c>
      <c r="M4553">
        <v>0</v>
      </c>
      <c r="N4553">
        <v>94235108</v>
      </c>
      <c r="O4553" t="s">
        <v>4199</v>
      </c>
    </row>
    <row r="4554" spans="1:15" x14ac:dyDescent="0.2">
      <c r="A4554" t="s">
        <v>13683</v>
      </c>
      <c r="B4554" t="s">
        <v>7888</v>
      </c>
      <c r="C4554">
        <v>31.5</v>
      </c>
      <c r="D4554">
        <v>0</v>
      </c>
      <c r="E4554">
        <v>0</v>
      </c>
      <c r="F4554">
        <v>0</v>
      </c>
      <c r="G4554">
        <v>0</v>
      </c>
      <c r="H4554" s="45">
        <v>19940.61</v>
      </c>
      <c r="I4554" t="s">
        <v>13063</v>
      </c>
      <c r="J4554" t="s">
        <v>200</v>
      </c>
      <c r="K4554">
        <v>0</v>
      </c>
      <c r="L4554" s="83">
        <v>43041</v>
      </c>
      <c r="M4554">
        <v>0</v>
      </c>
      <c r="N4554" t="s">
        <v>177</v>
      </c>
      <c r="O4554" t="s">
        <v>7936</v>
      </c>
    </row>
    <row r="4555" spans="1:15" x14ac:dyDescent="0.2">
      <c r="A4555" t="s">
        <v>13667</v>
      </c>
      <c r="B4555" t="s">
        <v>93</v>
      </c>
      <c r="C4555">
        <v>78.47</v>
      </c>
      <c r="D4555">
        <v>0</v>
      </c>
      <c r="E4555">
        <v>0</v>
      </c>
      <c r="F4555">
        <v>0</v>
      </c>
      <c r="G4555">
        <v>0</v>
      </c>
      <c r="H4555" s="45">
        <v>-7505.82</v>
      </c>
      <c r="I4555" t="s">
        <v>13057</v>
      </c>
      <c r="J4555" t="s">
        <v>169</v>
      </c>
      <c r="K4555">
        <v>0</v>
      </c>
      <c r="L4555" s="83">
        <v>43041</v>
      </c>
      <c r="M4555">
        <v>0</v>
      </c>
      <c r="N4555">
        <v>431475102</v>
      </c>
      <c r="O4555">
        <v>2425924</v>
      </c>
    </row>
    <row r="4556" spans="1:15" x14ac:dyDescent="0.2">
      <c r="A4556" t="s">
        <v>13634</v>
      </c>
      <c r="B4556" t="s">
        <v>9773</v>
      </c>
      <c r="C4556">
        <v>17.52</v>
      </c>
      <c r="D4556">
        <v>0</v>
      </c>
      <c r="E4556">
        <v>0</v>
      </c>
      <c r="F4556">
        <v>0</v>
      </c>
      <c r="G4556">
        <v>0</v>
      </c>
      <c r="H4556" s="45">
        <v>-1974.45</v>
      </c>
      <c r="I4556" t="s">
        <v>13063</v>
      </c>
      <c r="J4556" t="s">
        <v>164</v>
      </c>
      <c r="K4556">
        <v>0</v>
      </c>
      <c r="L4556" s="83">
        <v>43041</v>
      </c>
      <c r="M4556">
        <v>0</v>
      </c>
      <c r="N4556" t="s">
        <v>9809</v>
      </c>
      <c r="O4556">
        <v>2635659</v>
      </c>
    </row>
    <row r="4557" spans="1:15" x14ac:dyDescent="0.2">
      <c r="A4557" t="s">
        <v>13665</v>
      </c>
      <c r="B4557" t="s">
        <v>10564</v>
      </c>
      <c r="C4557">
        <v>18.649999999999999</v>
      </c>
      <c r="D4557">
        <v>0</v>
      </c>
      <c r="E4557">
        <v>0</v>
      </c>
      <c r="F4557">
        <v>0</v>
      </c>
      <c r="G4557">
        <v>0</v>
      </c>
      <c r="H4557" s="45">
        <v>-9180.1200000000008</v>
      </c>
      <c r="I4557" t="s">
        <v>13063</v>
      </c>
      <c r="J4557" t="s">
        <v>169</v>
      </c>
      <c r="K4557">
        <v>0</v>
      </c>
      <c r="L4557" s="83">
        <v>43041</v>
      </c>
      <c r="M4557">
        <v>0</v>
      </c>
      <c r="N4557" t="s">
        <v>10578</v>
      </c>
      <c r="O4557" t="s">
        <v>10579</v>
      </c>
    </row>
    <row r="4558" spans="1:15" x14ac:dyDescent="0.2">
      <c r="A4558" t="s">
        <v>13675</v>
      </c>
      <c r="B4558" t="s">
        <v>8777</v>
      </c>
      <c r="C4558">
        <v>22.15</v>
      </c>
      <c r="D4558">
        <v>0</v>
      </c>
      <c r="E4558">
        <v>0</v>
      </c>
      <c r="F4558">
        <v>0</v>
      </c>
      <c r="G4558">
        <v>0</v>
      </c>
      <c r="H4558" s="45">
        <v>2243.61</v>
      </c>
      <c r="I4558" t="s">
        <v>13063</v>
      </c>
      <c r="J4558" t="s">
        <v>186</v>
      </c>
      <c r="K4558">
        <v>0</v>
      </c>
      <c r="L4558" s="83">
        <v>43041</v>
      </c>
      <c r="M4558">
        <v>0</v>
      </c>
      <c r="N4558" t="s">
        <v>8806</v>
      </c>
      <c r="O4558">
        <v>2472759</v>
      </c>
    </row>
    <row r="4559" spans="1:15" x14ac:dyDescent="0.2">
      <c r="A4559" t="s">
        <v>13636</v>
      </c>
      <c r="B4559" t="s">
        <v>6748</v>
      </c>
      <c r="C4559">
        <v>33.96</v>
      </c>
      <c r="D4559">
        <v>0</v>
      </c>
      <c r="E4559">
        <v>0</v>
      </c>
      <c r="F4559">
        <v>0</v>
      </c>
      <c r="G4559">
        <v>0</v>
      </c>
      <c r="H4559" s="45">
        <v>-10769.18</v>
      </c>
      <c r="I4559" t="s">
        <v>13063</v>
      </c>
      <c r="J4559" t="s">
        <v>200</v>
      </c>
      <c r="K4559">
        <v>0</v>
      </c>
      <c r="L4559" s="83">
        <v>43041</v>
      </c>
      <c r="M4559">
        <v>0</v>
      </c>
      <c r="N4559" t="s">
        <v>6813</v>
      </c>
      <c r="O4559">
        <v>2111977</v>
      </c>
    </row>
    <row r="4560" spans="1:15" x14ac:dyDescent="0.2">
      <c r="A4560" t="s">
        <v>13689</v>
      </c>
      <c r="B4560" t="s">
        <v>2488</v>
      </c>
      <c r="C4560">
        <v>43.625</v>
      </c>
      <c r="D4560">
        <v>0</v>
      </c>
      <c r="E4560">
        <v>0</v>
      </c>
      <c r="F4560">
        <v>0</v>
      </c>
      <c r="G4560">
        <v>0</v>
      </c>
      <c r="H4560" s="45">
        <v>3128.38</v>
      </c>
      <c r="I4560" t="s">
        <v>13057</v>
      </c>
      <c r="J4560" t="s">
        <v>190</v>
      </c>
      <c r="K4560">
        <v>0</v>
      </c>
      <c r="L4560" s="83">
        <v>43041</v>
      </c>
      <c r="M4560">
        <v>0</v>
      </c>
      <c r="N4560">
        <v>374689107</v>
      </c>
      <c r="O4560">
        <v>2369226</v>
      </c>
    </row>
    <row r="4561" spans="1:15" x14ac:dyDescent="0.2">
      <c r="A4561" t="s">
        <v>13651</v>
      </c>
      <c r="B4561" t="s">
        <v>4245</v>
      </c>
      <c r="C4561">
        <v>49.06</v>
      </c>
      <c r="D4561">
        <v>0</v>
      </c>
      <c r="E4561">
        <v>0</v>
      </c>
      <c r="F4561">
        <v>0</v>
      </c>
      <c r="G4561">
        <v>0</v>
      </c>
      <c r="H4561" s="45">
        <v>2400.5100000000002</v>
      </c>
      <c r="I4561" t="s">
        <v>13063</v>
      </c>
      <c r="J4561" t="s">
        <v>200</v>
      </c>
      <c r="K4561">
        <v>0</v>
      </c>
      <c r="L4561" s="83">
        <v>43041</v>
      </c>
      <c r="M4561">
        <v>0</v>
      </c>
      <c r="N4561">
        <v>163072101</v>
      </c>
      <c r="O4561">
        <v>2192392</v>
      </c>
    </row>
    <row r="4562" spans="1:15" x14ac:dyDescent="0.2">
      <c r="A4562" t="s">
        <v>13673</v>
      </c>
      <c r="B4562" t="s">
        <v>7107</v>
      </c>
      <c r="C4562">
        <v>71</v>
      </c>
      <c r="D4562">
        <v>0</v>
      </c>
      <c r="E4562">
        <v>0</v>
      </c>
      <c r="F4562">
        <v>0</v>
      </c>
      <c r="G4562">
        <v>0</v>
      </c>
      <c r="H4562" s="45">
        <v>12116.83</v>
      </c>
      <c r="I4562" t="s">
        <v>13063</v>
      </c>
      <c r="J4562" t="s">
        <v>169</v>
      </c>
      <c r="K4562">
        <v>0</v>
      </c>
      <c r="L4562" s="83">
        <v>43041</v>
      </c>
      <c r="M4562">
        <v>0</v>
      </c>
      <c r="N4562" t="s">
        <v>7164</v>
      </c>
      <c r="O4562" t="s">
        <v>7165</v>
      </c>
    </row>
    <row r="4563" spans="1:15" x14ac:dyDescent="0.2">
      <c r="A4563" t="s">
        <v>13674</v>
      </c>
      <c r="B4563" t="s">
        <v>2851</v>
      </c>
      <c r="C4563">
        <v>15.15</v>
      </c>
      <c r="D4563">
        <v>0</v>
      </c>
      <c r="E4563">
        <v>0</v>
      </c>
      <c r="F4563">
        <v>0</v>
      </c>
      <c r="G4563">
        <v>0</v>
      </c>
      <c r="H4563" s="45">
        <v>4035.23</v>
      </c>
      <c r="I4563" t="s">
        <v>13063</v>
      </c>
      <c r="J4563" t="s">
        <v>169</v>
      </c>
      <c r="K4563">
        <v>0</v>
      </c>
      <c r="L4563" s="83">
        <v>43041</v>
      </c>
      <c r="M4563">
        <v>0</v>
      </c>
      <c r="N4563" t="s">
        <v>2953</v>
      </c>
      <c r="O4563" t="s">
        <v>2954</v>
      </c>
    </row>
    <row r="4564" spans="1:15" x14ac:dyDescent="0.2">
      <c r="A4564" t="s">
        <v>13660</v>
      </c>
      <c r="B4564" t="s">
        <v>2690</v>
      </c>
      <c r="C4564">
        <v>62.03</v>
      </c>
      <c r="D4564">
        <v>0</v>
      </c>
      <c r="E4564">
        <v>0</v>
      </c>
      <c r="F4564">
        <v>0</v>
      </c>
      <c r="G4564">
        <v>0</v>
      </c>
      <c r="H4564">
        <v>-419.4</v>
      </c>
      <c r="I4564" t="s">
        <v>13063</v>
      </c>
      <c r="J4564" t="s">
        <v>190</v>
      </c>
      <c r="K4564">
        <v>0</v>
      </c>
      <c r="L4564" s="83">
        <v>43041</v>
      </c>
      <c r="M4564">
        <v>0</v>
      </c>
      <c r="N4564">
        <v>184496107</v>
      </c>
      <c r="O4564">
        <v>2202473</v>
      </c>
    </row>
    <row r="4565" spans="1:15" x14ac:dyDescent="0.2">
      <c r="A4565" t="s">
        <v>13666</v>
      </c>
      <c r="B4565" t="s">
        <v>5270</v>
      </c>
      <c r="C4565">
        <v>29.98</v>
      </c>
      <c r="D4565">
        <v>0</v>
      </c>
      <c r="E4565">
        <v>0</v>
      </c>
      <c r="F4565">
        <v>0</v>
      </c>
      <c r="G4565">
        <v>0</v>
      </c>
      <c r="H4565" s="45">
        <v>-42262.64</v>
      </c>
      <c r="I4565" t="s">
        <v>13057</v>
      </c>
      <c r="J4565" t="s">
        <v>169</v>
      </c>
      <c r="K4565">
        <v>0</v>
      </c>
      <c r="L4565" s="83">
        <v>43041</v>
      </c>
      <c r="M4565">
        <v>0</v>
      </c>
      <c r="N4565" t="s">
        <v>5353</v>
      </c>
      <c r="O4565">
        <v>2418043</v>
      </c>
    </row>
    <row r="4566" spans="1:15" x14ac:dyDescent="0.2">
      <c r="A4566" t="s">
        <v>13686</v>
      </c>
      <c r="B4566" t="s">
        <v>10818</v>
      </c>
      <c r="C4566">
        <v>69.650000000000006</v>
      </c>
      <c r="D4566">
        <v>0</v>
      </c>
      <c r="E4566">
        <v>0</v>
      </c>
      <c r="F4566">
        <v>0</v>
      </c>
      <c r="G4566">
        <v>0</v>
      </c>
      <c r="H4566">
        <v>679.59</v>
      </c>
      <c r="I4566" t="s">
        <v>13063</v>
      </c>
      <c r="J4566" t="s">
        <v>169</v>
      </c>
      <c r="K4566">
        <v>0</v>
      </c>
      <c r="L4566" s="83">
        <v>43041</v>
      </c>
      <c r="M4566">
        <v>0</v>
      </c>
      <c r="N4566" t="s">
        <v>10844</v>
      </c>
      <c r="O4566">
        <v>2717591</v>
      </c>
    </row>
    <row r="4567" spans="1:15" x14ac:dyDescent="0.2">
      <c r="A4567" t="s">
        <v>13647</v>
      </c>
      <c r="B4567" t="s">
        <v>4638</v>
      </c>
      <c r="C4567">
        <v>17.074999999999999</v>
      </c>
      <c r="D4567">
        <v>0</v>
      </c>
      <c r="E4567">
        <v>0</v>
      </c>
      <c r="F4567">
        <v>0</v>
      </c>
      <c r="G4567">
        <v>0</v>
      </c>
      <c r="H4567" s="45">
        <v>-2256.88</v>
      </c>
      <c r="I4567" t="s">
        <v>13063</v>
      </c>
      <c r="J4567" t="s">
        <v>182</v>
      </c>
      <c r="K4567">
        <v>0</v>
      </c>
      <c r="L4567" s="83">
        <v>43041</v>
      </c>
      <c r="M4567">
        <v>0</v>
      </c>
      <c r="N4567">
        <v>393222104</v>
      </c>
      <c r="O4567" t="s">
        <v>4756</v>
      </c>
    </row>
    <row r="4568" spans="1:15" x14ac:dyDescent="0.2">
      <c r="A4568" t="s">
        <v>13646</v>
      </c>
      <c r="B4568" t="s">
        <v>4000</v>
      </c>
      <c r="C4568">
        <v>18.12</v>
      </c>
      <c r="D4568">
        <v>0</v>
      </c>
      <c r="E4568">
        <v>0</v>
      </c>
      <c r="F4568">
        <v>0</v>
      </c>
      <c r="G4568">
        <v>0</v>
      </c>
      <c r="H4568" s="45">
        <v>-7199.78</v>
      </c>
      <c r="I4568" t="s">
        <v>13063</v>
      </c>
      <c r="J4568" t="s">
        <v>200</v>
      </c>
      <c r="K4568">
        <v>0</v>
      </c>
      <c r="L4568" s="83">
        <v>43041</v>
      </c>
      <c r="M4568">
        <v>0</v>
      </c>
      <c r="N4568">
        <v>410345102</v>
      </c>
      <c r="O4568" t="s">
        <v>4031</v>
      </c>
    </row>
    <row r="4569" spans="1:15" x14ac:dyDescent="0.2">
      <c r="A4569" t="s">
        <v>13661</v>
      </c>
      <c r="B4569" t="s">
        <v>8382</v>
      </c>
      <c r="C4569">
        <v>129.69999999999999</v>
      </c>
      <c r="D4569">
        <v>0</v>
      </c>
      <c r="E4569">
        <v>0</v>
      </c>
      <c r="F4569">
        <v>0</v>
      </c>
      <c r="G4569">
        <v>0</v>
      </c>
      <c r="H4569">
        <v>728.03</v>
      </c>
      <c r="I4569" t="s">
        <v>13063</v>
      </c>
      <c r="J4569" t="s">
        <v>235</v>
      </c>
      <c r="K4569">
        <v>0</v>
      </c>
      <c r="L4569" s="83">
        <v>43041</v>
      </c>
      <c r="M4569">
        <v>0</v>
      </c>
      <c r="N4569">
        <v>189054109</v>
      </c>
      <c r="O4569">
        <v>2204026</v>
      </c>
    </row>
    <row r="4570" spans="1:15" x14ac:dyDescent="0.2">
      <c r="A4570" t="s">
        <v>13653</v>
      </c>
      <c r="B4570" t="s">
        <v>1029</v>
      </c>
      <c r="C4570">
        <v>26.32</v>
      </c>
      <c r="D4570">
        <v>0</v>
      </c>
      <c r="E4570">
        <v>0</v>
      </c>
      <c r="F4570">
        <v>0</v>
      </c>
      <c r="G4570">
        <v>0</v>
      </c>
      <c r="H4570" s="45">
        <v>4616.55</v>
      </c>
      <c r="I4570" t="s">
        <v>13063</v>
      </c>
      <c r="J4570" t="s">
        <v>164</v>
      </c>
      <c r="K4570">
        <v>0</v>
      </c>
      <c r="L4570" s="83">
        <v>43041</v>
      </c>
      <c r="M4570">
        <v>0</v>
      </c>
      <c r="N4570">
        <v>5125109</v>
      </c>
      <c r="O4570">
        <v>2159773</v>
      </c>
    </row>
    <row r="4571" spans="1:15" x14ac:dyDescent="0.2">
      <c r="A4571" t="s">
        <v>13657</v>
      </c>
      <c r="B4571" t="s">
        <v>1827</v>
      </c>
      <c r="C4571">
        <v>73.25</v>
      </c>
      <c r="D4571">
        <v>0</v>
      </c>
      <c r="E4571">
        <v>0</v>
      </c>
      <c r="F4571">
        <v>0</v>
      </c>
      <c r="G4571">
        <v>0</v>
      </c>
      <c r="H4571">
        <v>-373.22</v>
      </c>
      <c r="I4571" t="s">
        <v>13063</v>
      </c>
      <c r="J4571" t="s">
        <v>164</v>
      </c>
      <c r="K4571">
        <v>0</v>
      </c>
      <c r="L4571" s="83">
        <v>43041</v>
      </c>
      <c r="M4571">
        <v>0</v>
      </c>
      <c r="N4571">
        <v>77454106</v>
      </c>
      <c r="O4571" t="s">
        <v>1879</v>
      </c>
    </row>
    <row r="4572" spans="1:15" x14ac:dyDescent="0.2">
      <c r="A4572" t="s">
        <v>13680</v>
      </c>
      <c r="B4572" t="s">
        <v>13630</v>
      </c>
      <c r="C4572">
        <v>21.62</v>
      </c>
      <c r="D4572">
        <v>0</v>
      </c>
      <c r="E4572">
        <v>0</v>
      </c>
      <c r="F4572">
        <v>0</v>
      </c>
      <c r="G4572">
        <v>0</v>
      </c>
      <c r="H4572" s="45">
        <v>-1113.8399999999999</v>
      </c>
      <c r="I4572" t="s">
        <v>13063</v>
      </c>
      <c r="J4572" t="s">
        <v>200</v>
      </c>
      <c r="K4572">
        <v>0</v>
      </c>
      <c r="L4572" s="83">
        <v>43041</v>
      </c>
      <c r="M4572">
        <v>0</v>
      </c>
      <c r="N4572" t="s">
        <v>13681</v>
      </c>
      <c r="O4572" t="s">
        <v>13682</v>
      </c>
    </row>
    <row r="4573" spans="1:15" x14ac:dyDescent="0.2">
      <c r="A4573" t="s">
        <v>13662</v>
      </c>
      <c r="B4573" t="s">
        <v>2691</v>
      </c>
      <c r="C4573">
        <v>35.755000000000003</v>
      </c>
      <c r="D4573">
        <v>0</v>
      </c>
      <c r="E4573">
        <v>0</v>
      </c>
      <c r="F4573">
        <v>0</v>
      </c>
      <c r="G4573">
        <v>0</v>
      </c>
      <c r="H4573" s="45">
        <v>2632.78</v>
      </c>
      <c r="I4573" t="s">
        <v>13057</v>
      </c>
      <c r="J4573" t="s">
        <v>200</v>
      </c>
      <c r="K4573">
        <v>0</v>
      </c>
      <c r="L4573" s="83">
        <v>43041</v>
      </c>
      <c r="M4573">
        <v>0</v>
      </c>
      <c r="N4573" t="s">
        <v>2742</v>
      </c>
      <c r="O4573" t="s">
        <v>2743</v>
      </c>
    </row>
    <row r="4574" spans="1:15" x14ac:dyDescent="0.2">
      <c r="A4574" t="s">
        <v>13652</v>
      </c>
      <c r="B4574" t="s">
        <v>2465</v>
      </c>
      <c r="C4574">
        <v>184.09</v>
      </c>
      <c r="D4574">
        <v>0</v>
      </c>
      <c r="E4574">
        <v>0</v>
      </c>
      <c r="F4574">
        <v>0</v>
      </c>
      <c r="G4574">
        <v>0</v>
      </c>
      <c r="H4574" s="45">
        <v>-7320.19</v>
      </c>
      <c r="I4574" t="s">
        <v>13063</v>
      </c>
      <c r="J4574" t="s">
        <v>169</v>
      </c>
      <c r="K4574">
        <v>0</v>
      </c>
      <c r="L4574" s="83">
        <v>43041</v>
      </c>
      <c r="M4574">
        <v>0</v>
      </c>
      <c r="N4574" t="s">
        <v>177</v>
      </c>
      <c r="O4574" t="s">
        <v>2513</v>
      </c>
    </row>
    <row r="4575" spans="1:15" x14ac:dyDescent="0.2">
      <c r="A4575" t="s">
        <v>13688</v>
      </c>
      <c r="B4575" t="s">
        <v>2695</v>
      </c>
      <c r="C4575">
        <v>23.91</v>
      </c>
      <c r="D4575">
        <v>0</v>
      </c>
      <c r="E4575">
        <v>0</v>
      </c>
      <c r="F4575">
        <v>0</v>
      </c>
      <c r="G4575">
        <v>0</v>
      </c>
      <c r="H4575" s="45">
        <v>24855.8</v>
      </c>
      <c r="I4575" t="s">
        <v>13057</v>
      </c>
      <c r="J4575" t="s">
        <v>8017</v>
      </c>
      <c r="K4575">
        <v>0</v>
      </c>
      <c r="L4575" s="83">
        <v>43041</v>
      </c>
      <c r="M4575">
        <v>0</v>
      </c>
      <c r="N4575" t="s">
        <v>2784</v>
      </c>
      <c r="O4575" t="s">
        <v>2785</v>
      </c>
    </row>
    <row r="4576" spans="1:15" x14ac:dyDescent="0.2">
      <c r="A4576" t="s">
        <v>13676</v>
      </c>
      <c r="B4576" t="s">
        <v>9939</v>
      </c>
      <c r="C4576">
        <v>38</v>
      </c>
      <c r="D4576">
        <v>0</v>
      </c>
      <c r="E4576">
        <v>0</v>
      </c>
      <c r="F4576">
        <v>0</v>
      </c>
      <c r="G4576">
        <v>0</v>
      </c>
      <c r="H4576">
        <v>-730.96</v>
      </c>
      <c r="I4576" t="s">
        <v>13063</v>
      </c>
      <c r="J4576" t="s">
        <v>186</v>
      </c>
      <c r="K4576">
        <v>0</v>
      </c>
      <c r="L4576" s="83">
        <v>43041</v>
      </c>
      <c r="M4576">
        <v>0</v>
      </c>
      <c r="N4576" t="s">
        <v>177</v>
      </c>
      <c r="O4576" t="s">
        <v>9961</v>
      </c>
    </row>
    <row r="4577" spans="1:15" x14ac:dyDescent="0.2">
      <c r="A4577" t="s">
        <v>13638</v>
      </c>
      <c r="B4577" t="s">
        <v>5648</v>
      </c>
      <c r="C4577">
        <v>56.49</v>
      </c>
      <c r="D4577">
        <v>0</v>
      </c>
      <c r="E4577">
        <v>0</v>
      </c>
      <c r="F4577">
        <v>0</v>
      </c>
      <c r="G4577">
        <v>0</v>
      </c>
      <c r="H4577">
        <v>600.92999999999995</v>
      </c>
      <c r="I4577" t="s">
        <v>13063</v>
      </c>
      <c r="J4577" t="s">
        <v>200</v>
      </c>
      <c r="K4577">
        <v>0</v>
      </c>
      <c r="L4577" s="83">
        <v>43041</v>
      </c>
      <c r="M4577">
        <v>0</v>
      </c>
      <c r="N4577">
        <v>819047101</v>
      </c>
      <c r="O4577" t="s">
        <v>5690</v>
      </c>
    </row>
    <row r="4578" spans="1:15" x14ac:dyDescent="0.2">
      <c r="A4578" t="s">
        <v>13687</v>
      </c>
      <c r="B4578" t="s">
        <v>11272</v>
      </c>
      <c r="C4578">
        <v>21.55</v>
      </c>
      <c r="D4578">
        <v>0</v>
      </c>
      <c r="E4578">
        <v>0</v>
      </c>
      <c r="F4578">
        <v>0</v>
      </c>
      <c r="G4578">
        <v>0</v>
      </c>
      <c r="H4578" s="45">
        <v>-3207.36</v>
      </c>
      <c r="I4578" t="s">
        <v>13057</v>
      </c>
      <c r="J4578" t="s">
        <v>235</v>
      </c>
      <c r="K4578">
        <v>0</v>
      </c>
      <c r="L4578" s="83">
        <v>43041</v>
      </c>
      <c r="M4578">
        <v>0</v>
      </c>
      <c r="N4578">
        <v>761525609</v>
      </c>
      <c r="O4578">
        <v>2750024</v>
      </c>
    </row>
    <row r="4579" spans="1:15" x14ac:dyDescent="0.2">
      <c r="A4579" t="s">
        <v>13643</v>
      </c>
      <c r="B4579" t="s">
        <v>12329</v>
      </c>
      <c r="C4579">
        <v>28.05</v>
      </c>
      <c r="D4579">
        <v>0</v>
      </c>
      <c r="E4579">
        <v>0</v>
      </c>
      <c r="F4579">
        <v>0</v>
      </c>
      <c r="G4579">
        <v>0</v>
      </c>
      <c r="H4579" s="45">
        <v>-12667.65</v>
      </c>
      <c r="I4579" t="s">
        <v>13063</v>
      </c>
      <c r="J4579" t="s">
        <v>164</v>
      </c>
      <c r="K4579">
        <v>0</v>
      </c>
      <c r="L4579" s="83">
        <v>43041</v>
      </c>
      <c r="M4579">
        <v>0</v>
      </c>
      <c r="N4579" t="s">
        <v>177</v>
      </c>
      <c r="O4579">
        <v>2577740</v>
      </c>
    </row>
    <row r="4580" spans="1:15" x14ac:dyDescent="0.2">
      <c r="A4580" t="s">
        <v>13671</v>
      </c>
      <c r="B4580" t="s">
        <v>8380</v>
      </c>
      <c r="C4580">
        <v>125.45</v>
      </c>
      <c r="D4580">
        <v>0</v>
      </c>
      <c r="E4580">
        <v>0</v>
      </c>
      <c r="F4580">
        <v>0</v>
      </c>
      <c r="G4580">
        <v>0</v>
      </c>
      <c r="H4580" s="45">
        <v>5778.56</v>
      </c>
      <c r="I4580" t="s">
        <v>13063</v>
      </c>
      <c r="J4580" t="s">
        <v>164</v>
      </c>
      <c r="K4580">
        <v>0</v>
      </c>
      <c r="L4580" s="83">
        <v>43041</v>
      </c>
      <c r="M4580">
        <v>0</v>
      </c>
      <c r="N4580">
        <v>443573100</v>
      </c>
      <c r="O4580" t="s">
        <v>8451</v>
      </c>
    </row>
    <row r="4581" spans="1:15" x14ac:dyDescent="0.2">
      <c r="A4581" t="s">
        <v>13645</v>
      </c>
      <c r="B4581" t="s">
        <v>10334</v>
      </c>
      <c r="C4581">
        <v>43.05</v>
      </c>
      <c r="D4581">
        <v>0</v>
      </c>
      <c r="E4581">
        <v>0</v>
      </c>
      <c r="F4581">
        <v>0</v>
      </c>
      <c r="G4581">
        <v>0</v>
      </c>
      <c r="H4581" s="45">
        <v>23979.39</v>
      </c>
      <c r="I4581" t="s">
        <v>13063</v>
      </c>
      <c r="J4581" t="s">
        <v>186</v>
      </c>
      <c r="K4581">
        <v>0</v>
      </c>
      <c r="L4581" s="83">
        <v>43041</v>
      </c>
      <c r="M4581">
        <v>0</v>
      </c>
      <c r="N4581" t="s">
        <v>10363</v>
      </c>
      <c r="O4581" t="s">
        <v>10364</v>
      </c>
    </row>
    <row r="4582" spans="1:15" x14ac:dyDescent="0.2">
      <c r="A4582" t="s">
        <v>13685</v>
      </c>
      <c r="B4582" t="s">
        <v>1697</v>
      </c>
      <c r="C4582">
        <v>14.105</v>
      </c>
      <c r="D4582">
        <v>0</v>
      </c>
      <c r="E4582">
        <v>0</v>
      </c>
      <c r="F4582">
        <v>0</v>
      </c>
      <c r="G4582">
        <v>0</v>
      </c>
      <c r="H4582" s="45">
        <v>-8094.84</v>
      </c>
      <c r="I4582" t="s">
        <v>13063</v>
      </c>
      <c r="J4582" t="s">
        <v>169</v>
      </c>
      <c r="K4582">
        <v>0</v>
      </c>
      <c r="L4582" s="83">
        <v>43041</v>
      </c>
      <c r="M4582">
        <v>0</v>
      </c>
      <c r="N4582">
        <v>690732102</v>
      </c>
      <c r="O4582">
        <v>2665128</v>
      </c>
    </row>
    <row r="4583" spans="1:15" x14ac:dyDescent="0.2">
      <c r="A4583" t="s">
        <v>13656</v>
      </c>
      <c r="B4583" t="s">
        <v>5551</v>
      </c>
      <c r="C4583">
        <v>17.05</v>
      </c>
      <c r="D4583">
        <v>0</v>
      </c>
      <c r="E4583">
        <v>0</v>
      </c>
      <c r="F4583">
        <v>0</v>
      </c>
      <c r="G4583">
        <v>0</v>
      </c>
      <c r="H4583" s="45">
        <v>11031.56</v>
      </c>
      <c r="I4583" t="s">
        <v>13057</v>
      </c>
      <c r="J4583" t="s">
        <v>200</v>
      </c>
      <c r="K4583">
        <v>0</v>
      </c>
      <c r="L4583" s="83">
        <v>43041</v>
      </c>
      <c r="M4583">
        <v>0</v>
      </c>
      <c r="N4583">
        <v>24061103</v>
      </c>
      <c r="O4583">
        <v>2382416</v>
      </c>
    </row>
    <row r="4584" spans="1:15" x14ac:dyDescent="0.2">
      <c r="A4584" t="s">
        <v>13679</v>
      </c>
      <c r="B4584" t="s">
        <v>7970</v>
      </c>
      <c r="C4584">
        <v>59.6</v>
      </c>
      <c r="D4584">
        <v>0</v>
      </c>
      <c r="E4584">
        <v>0</v>
      </c>
      <c r="F4584">
        <v>0</v>
      </c>
      <c r="G4584">
        <v>0</v>
      </c>
      <c r="H4584" s="45">
        <v>-5631.87</v>
      </c>
      <c r="I4584" t="s">
        <v>13063</v>
      </c>
      <c r="J4584" t="s">
        <v>164</v>
      </c>
      <c r="K4584">
        <v>0</v>
      </c>
      <c r="L4584" s="83">
        <v>43041</v>
      </c>
      <c r="M4584">
        <v>0</v>
      </c>
      <c r="N4584" t="s">
        <v>8073</v>
      </c>
      <c r="O4584" t="s">
        <v>8074</v>
      </c>
    </row>
    <row r="4585" spans="1:15" x14ac:dyDescent="0.2">
      <c r="A4585" t="s">
        <v>13684</v>
      </c>
      <c r="B4585" t="s">
        <v>2103</v>
      </c>
      <c r="C4585">
        <v>85.25</v>
      </c>
      <c r="D4585">
        <v>0</v>
      </c>
      <c r="E4585">
        <v>0</v>
      </c>
      <c r="F4585">
        <v>0</v>
      </c>
      <c r="G4585">
        <v>0</v>
      </c>
      <c r="H4585" s="45">
        <v>-9951.39</v>
      </c>
      <c r="I4585" t="s">
        <v>13063</v>
      </c>
      <c r="J4585" t="s">
        <v>169</v>
      </c>
      <c r="K4585">
        <v>0</v>
      </c>
      <c r="L4585" s="83">
        <v>43041</v>
      </c>
      <c r="M4585">
        <v>0</v>
      </c>
      <c r="N4585" t="s">
        <v>2176</v>
      </c>
      <c r="O4585">
        <v>2623911</v>
      </c>
    </row>
    <row r="4586" spans="1:15" x14ac:dyDescent="0.2">
      <c r="A4586" t="s">
        <v>13640</v>
      </c>
      <c r="B4586" t="s">
        <v>415</v>
      </c>
      <c r="C4586">
        <v>63.58</v>
      </c>
      <c r="D4586">
        <v>0</v>
      </c>
      <c r="E4586">
        <v>0</v>
      </c>
      <c r="F4586">
        <v>0</v>
      </c>
      <c r="G4586">
        <v>0</v>
      </c>
      <c r="H4586" s="45">
        <v>-26344.22</v>
      </c>
      <c r="I4586" t="s">
        <v>13063</v>
      </c>
      <c r="J4586" t="s">
        <v>164</v>
      </c>
      <c r="K4586">
        <v>0</v>
      </c>
      <c r="L4586" s="83">
        <v>43041</v>
      </c>
      <c r="M4586">
        <v>0</v>
      </c>
      <c r="N4586">
        <v>747525103</v>
      </c>
      <c r="O4586">
        <v>2714923</v>
      </c>
    </row>
    <row r="4587" spans="1:15" x14ac:dyDescent="0.2">
      <c r="A4587" t="s">
        <v>13697</v>
      </c>
      <c r="B4587" t="s">
        <v>5116</v>
      </c>
      <c r="C4587">
        <v>61.07</v>
      </c>
      <c r="D4587">
        <v>0</v>
      </c>
      <c r="E4587">
        <v>0</v>
      </c>
      <c r="F4587">
        <v>0</v>
      </c>
      <c r="G4587">
        <v>0</v>
      </c>
      <c r="H4587" s="45">
        <v>-1677.76</v>
      </c>
      <c r="I4587" t="s">
        <v>13063</v>
      </c>
      <c r="J4587" t="s">
        <v>164</v>
      </c>
      <c r="K4587">
        <v>0</v>
      </c>
      <c r="L4587" s="83">
        <v>43041</v>
      </c>
      <c r="M4587">
        <v>0</v>
      </c>
      <c r="N4587" t="s">
        <v>5263</v>
      </c>
      <c r="O4587" t="s">
        <v>5264</v>
      </c>
    </row>
    <row r="4588" spans="1:15" x14ac:dyDescent="0.2">
      <c r="A4588" t="s">
        <v>13654</v>
      </c>
      <c r="B4588" t="s">
        <v>6600</v>
      </c>
      <c r="C4588">
        <v>24.15</v>
      </c>
      <c r="D4588">
        <v>0</v>
      </c>
      <c r="E4588">
        <v>0</v>
      </c>
      <c r="F4588">
        <v>0</v>
      </c>
      <c r="G4588">
        <v>0</v>
      </c>
      <c r="H4588" s="45">
        <v>-12632.37</v>
      </c>
      <c r="I4588" t="s">
        <v>13063</v>
      </c>
      <c r="J4588" t="s">
        <v>190</v>
      </c>
      <c r="K4588">
        <v>0</v>
      </c>
      <c r="L4588" s="83">
        <v>43041</v>
      </c>
      <c r="M4588">
        <v>0</v>
      </c>
      <c r="N4588" t="s">
        <v>6654</v>
      </c>
      <c r="O4588" t="s">
        <v>6655</v>
      </c>
    </row>
    <row r="4589" spans="1:15" x14ac:dyDescent="0.2">
      <c r="A4589" t="s">
        <v>13693</v>
      </c>
      <c r="B4589" t="s">
        <v>8619</v>
      </c>
      <c r="C4589">
        <v>39.57</v>
      </c>
      <c r="D4589">
        <v>0</v>
      </c>
      <c r="E4589">
        <v>0</v>
      </c>
      <c r="F4589">
        <v>0</v>
      </c>
      <c r="G4589">
        <v>0</v>
      </c>
      <c r="H4589" s="45">
        <v>15957.48</v>
      </c>
      <c r="I4589" t="s">
        <v>13057</v>
      </c>
      <c r="J4589" t="s">
        <v>169</v>
      </c>
      <c r="K4589">
        <v>0</v>
      </c>
      <c r="L4589" s="83">
        <v>43041</v>
      </c>
      <c r="M4589">
        <v>0</v>
      </c>
      <c r="N4589" t="s">
        <v>8654</v>
      </c>
      <c r="O4589" t="s">
        <v>8655</v>
      </c>
    </row>
    <row r="4590" spans="1:15" x14ac:dyDescent="0.2">
      <c r="A4590" t="s">
        <v>13690</v>
      </c>
      <c r="B4590" t="s">
        <v>13629</v>
      </c>
      <c r="C4590">
        <v>16.39</v>
      </c>
      <c r="D4590">
        <v>0</v>
      </c>
      <c r="E4590">
        <v>0</v>
      </c>
      <c r="F4590">
        <v>0</v>
      </c>
      <c r="G4590">
        <v>0</v>
      </c>
      <c r="H4590" s="45">
        <v>-5674.36</v>
      </c>
      <c r="I4590" t="s">
        <v>13063</v>
      </c>
      <c r="J4590" t="s">
        <v>182</v>
      </c>
      <c r="K4590">
        <v>0</v>
      </c>
      <c r="L4590" s="83">
        <v>43041</v>
      </c>
      <c r="M4590">
        <v>0</v>
      </c>
      <c r="N4590" t="s">
        <v>13691</v>
      </c>
      <c r="O4590" t="s">
        <v>13692</v>
      </c>
    </row>
    <row r="4591" spans="1:15" x14ac:dyDescent="0.2">
      <c r="A4591" t="s">
        <v>13639</v>
      </c>
      <c r="B4591" t="s">
        <v>13459</v>
      </c>
      <c r="C4591">
        <v>14.1</v>
      </c>
      <c r="D4591">
        <v>0</v>
      </c>
      <c r="E4591">
        <v>0</v>
      </c>
      <c r="F4591">
        <v>0</v>
      </c>
      <c r="G4591">
        <v>0</v>
      </c>
      <c r="H4591" s="45">
        <v>-5522.72</v>
      </c>
      <c r="I4591" t="s">
        <v>13063</v>
      </c>
      <c r="J4591" t="s">
        <v>164</v>
      </c>
      <c r="K4591">
        <v>0</v>
      </c>
      <c r="L4591" s="83">
        <v>43041</v>
      </c>
      <c r="M4591">
        <v>0</v>
      </c>
      <c r="N4591">
        <v>749119103</v>
      </c>
      <c r="O4591" t="s">
        <v>13515</v>
      </c>
    </row>
    <row r="4592" spans="1:15" x14ac:dyDescent="0.2">
      <c r="A4592" t="s">
        <v>13655</v>
      </c>
      <c r="B4592" t="s">
        <v>2868</v>
      </c>
      <c r="C4592">
        <v>22.16</v>
      </c>
      <c r="D4592">
        <v>0</v>
      </c>
      <c r="E4592">
        <v>0</v>
      </c>
      <c r="F4592">
        <v>0</v>
      </c>
      <c r="G4592">
        <v>0</v>
      </c>
      <c r="H4592" s="45">
        <v>-7685.25</v>
      </c>
      <c r="I4592" t="s">
        <v>13063</v>
      </c>
      <c r="J4592" t="s">
        <v>169</v>
      </c>
      <c r="K4592">
        <v>0</v>
      </c>
      <c r="L4592" s="83">
        <v>43041</v>
      </c>
      <c r="M4592">
        <v>0</v>
      </c>
      <c r="N4592" t="s">
        <v>2913</v>
      </c>
      <c r="O4592" t="s">
        <v>2914</v>
      </c>
    </row>
    <row r="4593" spans="1:15" x14ac:dyDescent="0.2">
      <c r="A4593" t="s">
        <v>13637</v>
      </c>
      <c r="B4593" t="s">
        <v>13458</v>
      </c>
      <c r="C4593">
        <v>15.05</v>
      </c>
      <c r="D4593">
        <v>0</v>
      </c>
      <c r="E4593">
        <v>0</v>
      </c>
      <c r="F4593">
        <v>0</v>
      </c>
      <c r="G4593">
        <v>0</v>
      </c>
      <c r="H4593" s="45">
        <v>-12756.93</v>
      </c>
      <c r="I4593" t="s">
        <v>13063</v>
      </c>
      <c r="J4593" t="s">
        <v>190</v>
      </c>
      <c r="K4593">
        <v>0</v>
      </c>
      <c r="L4593" s="83">
        <v>43041</v>
      </c>
      <c r="M4593">
        <v>0</v>
      </c>
      <c r="N4593">
        <v>846819100</v>
      </c>
      <c r="O4593">
        <v>2832535</v>
      </c>
    </row>
    <row r="4594" spans="1:15" x14ac:dyDescent="0.2">
      <c r="A4594" t="s">
        <v>13677</v>
      </c>
      <c r="B4594" t="s">
        <v>3406</v>
      </c>
      <c r="C4594">
        <v>55.98</v>
      </c>
      <c r="D4594">
        <v>0</v>
      </c>
      <c r="E4594">
        <v>0</v>
      </c>
      <c r="F4594">
        <v>0</v>
      </c>
      <c r="G4594">
        <v>0</v>
      </c>
      <c r="H4594" s="45">
        <v>10383.620000000001</v>
      </c>
      <c r="I4594" t="s">
        <v>13063</v>
      </c>
      <c r="J4594" t="s">
        <v>169</v>
      </c>
      <c r="K4594">
        <v>0</v>
      </c>
      <c r="L4594" s="83">
        <v>43041</v>
      </c>
      <c r="M4594">
        <v>0</v>
      </c>
      <c r="N4594" t="s">
        <v>3446</v>
      </c>
      <c r="O4594" t="s">
        <v>3447</v>
      </c>
    </row>
    <row r="4595" spans="1:15" x14ac:dyDescent="0.2">
      <c r="A4595" t="s">
        <v>13659</v>
      </c>
      <c r="B4595" t="s">
        <v>382</v>
      </c>
      <c r="C4595">
        <v>76.239999999999995</v>
      </c>
      <c r="D4595">
        <v>0</v>
      </c>
      <c r="E4595">
        <v>0</v>
      </c>
      <c r="F4595">
        <v>0</v>
      </c>
      <c r="G4595">
        <v>0</v>
      </c>
      <c r="H4595" s="45">
        <v>-28020.54</v>
      </c>
      <c r="I4595" t="s">
        <v>13063</v>
      </c>
      <c r="J4595" t="s">
        <v>164</v>
      </c>
      <c r="K4595">
        <v>0</v>
      </c>
      <c r="L4595" s="83">
        <v>43041</v>
      </c>
      <c r="M4595">
        <v>0</v>
      </c>
      <c r="N4595" t="s">
        <v>383</v>
      </c>
      <c r="O4595" t="s">
        <v>384</v>
      </c>
    </row>
    <row r="4596" spans="1:15" x14ac:dyDescent="0.2">
      <c r="A4596" t="s">
        <v>13672</v>
      </c>
      <c r="B4596" t="s">
        <v>4518</v>
      </c>
      <c r="C4596">
        <v>58.22</v>
      </c>
      <c r="D4596">
        <v>0</v>
      </c>
      <c r="E4596">
        <v>0</v>
      </c>
      <c r="F4596">
        <v>0</v>
      </c>
      <c r="G4596">
        <v>0</v>
      </c>
      <c r="H4596" s="45">
        <v>18017.14</v>
      </c>
      <c r="I4596" t="s">
        <v>13057</v>
      </c>
      <c r="J4596" t="s">
        <v>190</v>
      </c>
      <c r="K4596">
        <v>0</v>
      </c>
      <c r="L4596" s="83">
        <v>43041</v>
      </c>
      <c r="M4596">
        <v>0</v>
      </c>
      <c r="N4596">
        <v>449172105</v>
      </c>
      <c r="O4596" t="s">
        <v>4593</v>
      </c>
    </row>
    <row r="4597" spans="1:15" x14ac:dyDescent="0.2">
      <c r="A4597" t="s">
        <v>13547</v>
      </c>
      <c r="B4597" t="s">
        <v>1332</v>
      </c>
      <c r="C4597">
        <v>18.649999999999999</v>
      </c>
      <c r="D4597">
        <v>0</v>
      </c>
      <c r="E4597">
        <v>0</v>
      </c>
      <c r="F4597">
        <v>0</v>
      </c>
      <c r="G4597">
        <v>0</v>
      </c>
      <c r="H4597" s="45">
        <v>36501.47</v>
      </c>
      <c r="I4597" t="s">
        <v>13063</v>
      </c>
      <c r="J4597" t="s">
        <v>200</v>
      </c>
      <c r="K4597">
        <v>0</v>
      </c>
      <c r="L4597" s="83">
        <v>43040</v>
      </c>
      <c r="M4597">
        <v>0</v>
      </c>
      <c r="N4597">
        <v>567908108</v>
      </c>
      <c r="O4597">
        <v>2250353</v>
      </c>
    </row>
    <row r="4598" spans="1:15" x14ac:dyDescent="0.2">
      <c r="A4598" t="s">
        <v>13627</v>
      </c>
      <c r="B4598" t="s">
        <v>7208</v>
      </c>
      <c r="C4598">
        <v>26.88</v>
      </c>
      <c r="D4598">
        <v>0</v>
      </c>
      <c r="E4598">
        <v>0</v>
      </c>
      <c r="F4598">
        <v>0</v>
      </c>
      <c r="G4598">
        <v>0</v>
      </c>
      <c r="H4598" s="45">
        <v>-5256.65</v>
      </c>
      <c r="I4598" t="s">
        <v>13063</v>
      </c>
      <c r="J4598" t="s">
        <v>200</v>
      </c>
      <c r="K4598">
        <v>0</v>
      </c>
      <c r="L4598" s="83">
        <v>43040</v>
      </c>
      <c r="M4598">
        <v>0</v>
      </c>
      <c r="N4598">
        <v>552074700</v>
      </c>
      <c r="O4598" t="s">
        <v>7240</v>
      </c>
    </row>
    <row r="4599" spans="1:15" x14ac:dyDescent="0.2">
      <c r="A4599" t="s">
        <v>13540</v>
      </c>
      <c r="B4599" t="s">
        <v>2680</v>
      </c>
      <c r="C4599">
        <v>52.77</v>
      </c>
      <c r="D4599">
        <v>0</v>
      </c>
      <c r="E4599">
        <v>0</v>
      </c>
      <c r="F4599">
        <v>0</v>
      </c>
      <c r="G4599">
        <v>0</v>
      </c>
      <c r="H4599" s="45">
        <v>-9967.11</v>
      </c>
      <c r="I4599" t="s">
        <v>13063</v>
      </c>
      <c r="J4599" t="s">
        <v>164</v>
      </c>
      <c r="K4599">
        <v>0</v>
      </c>
      <c r="L4599" s="83">
        <v>43040</v>
      </c>
      <c r="M4599">
        <v>0</v>
      </c>
      <c r="N4599">
        <v>825690100</v>
      </c>
      <c r="O4599" t="s">
        <v>2794</v>
      </c>
    </row>
    <row r="4600" spans="1:15" x14ac:dyDescent="0.2">
      <c r="A4600" t="s">
        <v>13553</v>
      </c>
      <c r="B4600" t="s">
        <v>13418</v>
      </c>
      <c r="C4600">
        <v>87.01</v>
      </c>
      <c r="D4600">
        <v>0</v>
      </c>
      <c r="E4600">
        <v>0</v>
      </c>
      <c r="F4600">
        <v>0</v>
      </c>
      <c r="G4600">
        <v>0</v>
      </c>
      <c r="H4600" s="45">
        <v>3687.28</v>
      </c>
      <c r="I4600" t="s">
        <v>13063</v>
      </c>
      <c r="J4600" t="s">
        <v>182</v>
      </c>
      <c r="K4600">
        <v>0</v>
      </c>
      <c r="L4600" s="83">
        <v>43040</v>
      </c>
      <c r="M4600">
        <v>0</v>
      </c>
      <c r="N4600">
        <v>39380407</v>
      </c>
      <c r="O4600" t="s">
        <v>13427</v>
      </c>
    </row>
    <row r="4601" spans="1:15" x14ac:dyDescent="0.2">
      <c r="A4601" t="s">
        <v>13544</v>
      </c>
      <c r="B4601" t="s">
        <v>1026</v>
      </c>
      <c r="C4601">
        <v>33.42</v>
      </c>
      <c r="D4601">
        <v>0</v>
      </c>
      <c r="E4601">
        <v>0</v>
      </c>
      <c r="F4601">
        <v>0</v>
      </c>
      <c r="G4601">
        <v>0</v>
      </c>
      <c r="H4601" s="45">
        <v>-4248.32</v>
      </c>
      <c r="I4601" t="s">
        <v>13063</v>
      </c>
      <c r="J4601" t="s">
        <v>164</v>
      </c>
      <c r="K4601">
        <v>0</v>
      </c>
      <c r="L4601" s="83">
        <v>43040</v>
      </c>
      <c r="M4601">
        <v>0</v>
      </c>
      <c r="N4601" t="s">
        <v>1203</v>
      </c>
      <c r="O4601" t="s">
        <v>4434</v>
      </c>
    </row>
    <row r="4602" spans="1:15" x14ac:dyDescent="0.2">
      <c r="A4602" t="s">
        <v>13554</v>
      </c>
      <c r="B4602" t="s">
        <v>4246</v>
      </c>
      <c r="C4602">
        <v>61.59</v>
      </c>
      <c r="D4602">
        <v>0</v>
      </c>
      <c r="E4602">
        <v>0</v>
      </c>
      <c r="F4602">
        <v>0</v>
      </c>
      <c r="G4602">
        <v>0</v>
      </c>
      <c r="H4602">
        <v>292.62</v>
      </c>
      <c r="I4602" t="s">
        <v>13063</v>
      </c>
      <c r="J4602" t="s">
        <v>190</v>
      </c>
      <c r="K4602">
        <v>0</v>
      </c>
      <c r="L4602" s="83">
        <v>43040</v>
      </c>
      <c r="M4602">
        <v>0</v>
      </c>
      <c r="N4602">
        <v>1084102</v>
      </c>
      <c r="O4602">
        <v>2010278</v>
      </c>
    </row>
    <row r="4603" spans="1:15" x14ac:dyDescent="0.2">
      <c r="A4603" t="s">
        <v>13542</v>
      </c>
      <c r="B4603" t="s">
        <v>1779</v>
      </c>
      <c r="C4603">
        <v>32.064999999999998</v>
      </c>
      <c r="D4603">
        <v>0</v>
      </c>
      <c r="E4603">
        <v>0</v>
      </c>
      <c r="F4603">
        <v>0</v>
      </c>
      <c r="G4603">
        <v>0</v>
      </c>
      <c r="H4603" s="45">
        <v>-1721.98</v>
      </c>
      <c r="I4603" t="s">
        <v>13063</v>
      </c>
      <c r="J4603" t="s">
        <v>188</v>
      </c>
      <c r="K4603">
        <v>0</v>
      </c>
      <c r="L4603" s="83">
        <v>43040</v>
      </c>
      <c r="M4603">
        <v>0</v>
      </c>
      <c r="N4603" t="s">
        <v>1922</v>
      </c>
      <c r="O4603" t="s">
        <v>1923</v>
      </c>
    </row>
    <row r="4604" spans="1:15" x14ac:dyDescent="0.2">
      <c r="A4604" t="s">
        <v>13581</v>
      </c>
      <c r="B4604" t="s">
        <v>8267</v>
      </c>
      <c r="C4604">
        <v>38</v>
      </c>
      <c r="D4604">
        <v>0</v>
      </c>
      <c r="E4604">
        <v>0</v>
      </c>
      <c r="F4604">
        <v>0</v>
      </c>
      <c r="G4604">
        <v>0</v>
      </c>
      <c r="H4604" s="45">
        <v>14702.36</v>
      </c>
      <c r="I4604" t="s">
        <v>13063</v>
      </c>
      <c r="J4604" t="s">
        <v>235</v>
      </c>
      <c r="K4604">
        <v>0</v>
      </c>
      <c r="L4604" s="83">
        <v>43040</v>
      </c>
      <c r="M4604">
        <v>0</v>
      </c>
      <c r="N4604" t="s">
        <v>177</v>
      </c>
      <c r="O4604">
        <v>2118707</v>
      </c>
    </row>
    <row r="4605" spans="1:15" x14ac:dyDescent="0.2">
      <c r="A4605" t="s">
        <v>13534</v>
      </c>
      <c r="B4605" t="s">
        <v>13535</v>
      </c>
      <c r="C4605">
        <v>45</v>
      </c>
      <c r="D4605">
        <v>0</v>
      </c>
      <c r="E4605">
        <v>0</v>
      </c>
      <c r="F4605">
        <v>0</v>
      </c>
      <c r="G4605">
        <v>0</v>
      </c>
      <c r="H4605" s="45">
        <v>3185.6</v>
      </c>
      <c r="I4605" t="s">
        <v>210</v>
      </c>
      <c r="J4605" t="s">
        <v>200</v>
      </c>
      <c r="K4605">
        <v>0</v>
      </c>
      <c r="L4605" s="83">
        <v>43040</v>
      </c>
      <c r="M4605">
        <v>0</v>
      </c>
    </row>
    <row r="4606" spans="1:15" x14ac:dyDescent="0.2">
      <c r="A4606" t="s">
        <v>13536</v>
      </c>
      <c r="B4606" t="s">
        <v>13537</v>
      </c>
      <c r="C4606">
        <v>24.22</v>
      </c>
      <c r="D4606">
        <v>0</v>
      </c>
      <c r="E4606">
        <v>0</v>
      </c>
      <c r="F4606">
        <v>0</v>
      </c>
      <c r="G4606">
        <v>0</v>
      </c>
      <c r="H4606" s="45">
        <v>-24489.63</v>
      </c>
      <c r="I4606" t="s">
        <v>210</v>
      </c>
      <c r="J4606" t="s">
        <v>169</v>
      </c>
      <c r="K4606">
        <v>0</v>
      </c>
      <c r="L4606" s="83">
        <v>43040</v>
      </c>
      <c r="M4606">
        <v>0</v>
      </c>
      <c r="N4606" t="s">
        <v>13538</v>
      </c>
      <c r="O4606" t="s">
        <v>13539</v>
      </c>
    </row>
    <row r="4607" spans="1:15" x14ac:dyDescent="0.2">
      <c r="A4607" t="s">
        <v>13543</v>
      </c>
      <c r="B4607" t="s">
        <v>10035</v>
      </c>
      <c r="C4607">
        <v>43.25</v>
      </c>
      <c r="D4607">
        <v>0</v>
      </c>
      <c r="E4607">
        <v>0</v>
      </c>
      <c r="F4607">
        <v>0</v>
      </c>
      <c r="G4607">
        <v>0</v>
      </c>
      <c r="H4607" s="45">
        <v>-1984.15</v>
      </c>
      <c r="I4607" t="s">
        <v>13063</v>
      </c>
      <c r="J4607" t="s">
        <v>190</v>
      </c>
      <c r="K4607">
        <v>0</v>
      </c>
      <c r="L4607" s="83">
        <v>43040</v>
      </c>
      <c r="M4607">
        <v>0</v>
      </c>
      <c r="N4607">
        <v>550819106</v>
      </c>
      <c r="O4607">
        <v>2534671</v>
      </c>
    </row>
    <row r="4608" spans="1:15" x14ac:dyDescent="0.2">
      <c r="A4608" t="s">
        <v>13545</v>
      </c>
      <c r="B4608" t="s">
        <v>480</v>
      </c>
      <c r="C4608">
        <v>40.35</v>
      </c>
      <c r="D4608">
        <v>0</v>
      </c>
      <c r="E4608">
        <v>0</v>
      </c>
      <c r="F4608">
        <v>0</v>
      </c>
      <c r="G4608">
        <v>0</v>
      </c>
      <c r="H4608" s="45">
        <v>13050.3</v>
      </c>
      <c r="I4608" t="s">
        <v>13063</v>
      </c>
      <c r="J4608" t="s">
        <v>164</v>
      </c>
      <c r="K4608">
        <v>0</v>
      </c>
      <c r="L4608" s="83">
        <v>43040</v>
      </c>
      <c r="M4608">
        <v>0</v>
      </c>
      <c r="N4608">
        <v>902104108</v>
      </c>
      <c r="O4608">
        <v>2452698</v>
      </c>
    </row>
    <row r="4609" spans="1:15" x14ac:dyDescent="0.2">
      <c r="A4609" t="s">
        <v>13548</v>
      </c>
      <c r="B4609" t="s">
        <v>13419</v>
      </c>
      <c r="C4609">
        <v>17.25</v>
      </c>
      <c r="D4609">
        <v>0</v>
      </c>
      <c r="E4609">
        <v>0</v>
      </c>
      <c r="F4609">
        <v>0</v>
      </c>
      <c r="G4609">
        <v>0</v>
      </c>
      <c r="H4609" s="45">
        <v>-13449.98</v>
      </c>
      <c r="I4609" t="s">
        <v>13063</v>
      </c>
      <c r="J4609" t="s">
        <v>164</v>
      </c>
      <c r="K4609">
        <v>0</v>
      </c>
      <c r="L4609" s="83">
        <v>43040</v>
      </c>
      <c r="M4609">
        <v>0</v>
      </c>
      <c r="N4609">
        <v>346375108</v>
      </c>
      <c r="O4609">
        <v>2891826</v>
      </c>
    </row>
    <row r="4610" spans="1:15" x14ac:dyDescent="0.2">
      <c r="A4610" t="s">
        <v>13550</v>
      </c>
      <c r="B4610" t="s">
        <v>9287</v>
      </c>
      <c r="C4610">
        <v>41.32</v>
      </c>
      <c r="D4610">
        <v>0</v>
      </c>
      <c r="E4610">
        <v>0</v>
      </c>
      <c r="F4610">
        <v>0</v>
      </c>
      <c r="G4610">
        <v>0</v>
      </c>
      <c r="H4610" s="45">
        <v>-5485.58</v>
      </c>
      <c r="I4610" t="s">
        <v>13063</v>
      </c>
      <c r="J4610" t="s">
        <v>190</v>
      </c>
      <c r="K4610">
        <v>0</v>
      </c>
      <c r="L4610" s="83">
        <v>43040</v>
      </c>
      <c r="M4610">
        <v>0</v>
      </c>
      <c r="N4610">
        <v>199333105</v>
      </c>
      <c r="O4610">
        <v>2211071</v>
      </c>
    </row>
    <row r="4611" spans="1:15" x14ac:dyDescent="0.2">
      <c r="A4611" t="s">
        <v>13555</v>
      </c>
      <c r="B4611" t="s">
        <v>3173</v>
      </c>
      <c r="C4611">
        <v>33.6</v>
      </c>
      <c r="D4611">
        <v>0</v>
      </c>
      <c r="E4611">
        <v>0</v>
      </c>
      <c r="F4611">
        <v>0</v>
      </c>
      <c r="G4611">
        <v>0</v>
      </c>
      <c r="H4611">
        <v>-176.38</v>
      </c>
      <c r="I4611" t="s">
        <v>13057</v>
      </c>
      <c r="J4611" t="s">
        <v>190</v>
      </c>
      <c r="K4611">
        <v>0</v>
      </c>
      <c r="L4611" s="83">
        <v>43040</v>
      </c>
      <c r="M4611">
        <v>0</v>
      </c>
      <c r="N4611">
        <v>360206</v>
      </c>
      <c r="O4611">
        <v>2268130</v>
      </c>
    </row>
    <row r="4612" spans="1:15" x14ac:dyDescent="0.2">
      <c r="A4612" t="s">
        <v>13556</v>
      </c>
      <c r="B4612" t="s">
        <v>1017</v>
      </c>
      <c r="C4612">
        <v>82.66</v>
      </c>
      <c r="D4612">
        <v>0</v>
      </c>
      <c r="E4612">
        <v>0</v>
      </c>
      <c r="F4612">
        <v>0</v>
      </c>
      <c r="G4612">
        <v>0</v>
      </c>
      <c r="H4612" s="45">
        <v>-14906.2</v>
      </c>
      <c r="I4612" t="s">
        <v>13057</v>
      </c>
      <c r="J4612" t="s">
        <v>169</v>
      </c>
      <c r="K4612">
        <v>0</v>
      </c>
      <c r="L4612" s="83">
        <v>43040</v>
      </c>
      <c r="M4612">
        <v>0</v>
      </c>
      <c r="N4612" s="84">
        <v>3.0730000000000001E+108</v>
      </c>
      <c r="O4612">
        <v>2795393</v>
      </c>
    </row>
    <row r="4613" spans="1:15" x14ac:dyDescent="0.2">
      <c r="A4613" t="s">
        <v>13557</v>
      </c>
      <c r="B4613" t="s">
        <v>2845</v>
      </c>
      <c r="C4613">
        <v>22.55</v>
      </c>
      <c r="D4613">
        <v>0</v>
      </c>
      <c r="E4613">
        <v>0</v>
      </c>
      <c r="F4613">
        <v>0</v>
      </c>
      <c r="G4613">
        <v>0</v>
      </c>
      <c r="H4613">
        <v>915.95</v>
      </c>
      <c r="I4613" t="s">
        <v>13057</v>
      </c>
      <c r="J4613" t="s">
        <v>164</v>
      </c>
      <c r="K4613">
        <v>0</v>
      </c>
      <c r="L4613" s="83">
        <v>43040</v>
      </c>
      <c r="M4613">
        <v>0</v>
      </c>
      <c r="N4613">
        <v>4498101</v>
      </c>
      <c r="O4613">
        <v>2889155</v>
      </c>
    </row>
    <row r="4614" spans="1:15" x14ac:dyDescent="0.2">
      <c r="A4614" t="s">
        <v>13558</v>
      </c>
      <c r="B4614" t="s">
        <v>3156</v>
      </c>
      <c r="C4614">
        <v>35</v>
      </c>
      <c r="D4614">
        <v>0</v>
      </c>
      <c r="E4614">
        <v>0</v>
      </c>
      <c r="F4614">
        <v>0</v>
      </c>
      <c r="G4614">
        <v>0</v>
      </c>
      <c r="H4614" s="45">
        <v>-3747.35</v>
      </c>
      <c r="I4614" t="s">
        <v>13057</v>
      </c>
      <c r="J4614" t="s">
        <v>186</v>
      </c>
      <c r="K4614">
        <v>0</v>
      </c>
      <c r="L4614" s="83">
        <v>43040</v>
      </c>
      <c r="M4614">
        <v>0</v>
      </c>
      <c r="N4614" t="s">
        <v>177</v>
      </c>
      <c r="O4614" t="s">
        <v>3243</v>
      </c>
    </row>
    <row r="4615" spans="1:15" x14ac:dyDescent="0.2">
      <c r="A4615" t="s">
        <v>13559</v>
      </c>
      <c r="B4615" t="s">
        <v>2231</v>
      </c>
      <c r="C4615">
        <v>25.2</v>
      </c>
      <c r="D4615">
        <v>0</v>
      </c>
      <c r="E4615">
        <v>0</v>
      </c>
      <c r="F4615">
        <v>0</v>
      </c>
      <c r="G4615">
        <v>0</v>
      </c>
      <c r="H4615" s="45">
        <v>70169.289999999994</v>
      </c>
      <c r="I4615" t="s">
        <v>13057</v>
      </c>
      <c r="J4615" t="s">
        <v>169</v>
      </c>
      <c r="K4615">
        <v>0</v>
      </c>
      <c r="L4615" s="83">
        <v>43040</v>
      </c>
      <c r="M4615">
        <v>0</v>
      </c>
      <c r="N4615" t="s">
        <v>2246</v>
      </c>
      <c r="O4615">
        <v>2008121</v>
      </c>
    </row>
    <row r="4616" spans="1:15" x14ac:dyDescent="0.2">
      <c r="A4616" t="s">
        <v>13560</v>
      </c>
      <c r="B4616" t="s">
        <v>2829</v>
      </c>
      <c r="C4616">
        <v>60.57</v>
      </c>
      <c r="D4616">
        <v>0</v>
      </c>
      <c r="E4616">
        <v>0</v>
      </c>
      <c r="F4616">
        <v>0</v>
      </c>
      <c r="G4616">
        <v>0</v>
      </c>
      <c r="H4616" s="45">
        <v>18907.04</v>
      </c>
      <c r="I4616" t="s">
        <v>13057</v>
      </c>
      <c r="J4616" t="s">
        <v>200</v>
      </c>
      <c r="K4616">
        <v>0</v>
      </c>
      <c r="L4616" s="83">
        <v>43040</v>
      </c>
      <c r="M4616">
        <v>0</v>
      </c>
      <c r="N4616" t="s">
        <v>2907</v>
      </c>
      <c r="O4616" t="s">
        <v>2908</v>
      </c>
    </row>
    <row r="4617" spans="1:15" x14ac:dyDescent="0.2">
      <c r="A4617" t="s">
        <v>13561</v>
      </c>
      <c r="B4617" t="s">
        <v>8262</v>
      </c>
      <c r="C4617">
        <v>52.3</v>
      </c>
      <c r="D4617">
        <v>0</v>
      </c>
      <c r="E4617">
        <v>0</v>
      </c>
      <c r="F4617">
        <v>0</v>
      </c>
      <c r="G4617">
        <v>0</v>
      </c>
      <c r="H4617" s="45">
        <v>5927.3</v>
      </c>
      <c r="I4617" t="s">
        <v>13057</v>
      </c>
      <c r="J4617" t="s">
        <v>169</v>
      </c>
      <c r="K4617">
        <v>0</v>
      </c>
      <c r="L4617" s="83">
        <v>43040</v>
      </c>
      <c r="M4617">
        <v>0</v>
      </c>
      <c r="N4617">
        <v>1744101</v>
      </c>
      <c r="O4617">
        <v>2813552</v>
      </c>
    </row>
    <row r="4618" spans="1:15" x14ac:dyDescent="0.2">
      <c r="A4618" t="s">
        <v>13562</v>
      </c>
      <c r="B4618" t="s">
        <v>2575</v>
      </c>
      <c r="C4618">
        <v>61.96</v>
      </c>
      <c r="D4618">
        <v>0</v>
      </c>
      <c r="E4618">
        <v>0</v>
      </c>
      <c r="F4618">
        <v>0</v>
      </c>
      <c r="G4618">
        <v>0</v>
      </c>
      <c r="H4618" s="45">
        <v>18143.310000000001</v>
      </c>
      <c r="I4618" t="s">
        <v>13057</v>
      </c>
      <c r="J4618" t="s">
        <v>169</v>
      </c>
      <c r="K4618">
        <v>0</v>
      </c>
      <c r="L4618" s="83">
        <v>43040</v>
      </c>
      <c r="M4618">
        <v>0</v>
      </c>
      <c r="N4618" t="s">
        <v>2618</v>
      </c>
      <c r="O4618" t="s">
        <v>2619</v>
      </c>
    </row>
    <row r="4619" spans="1:15" x14ac:dyDescent="0.2">
      <c r="A4619" t="s">
        <v>13563</v>
      </c>
      <c r="B4619" t="s">
        <v>3181</v>
      </c>
      <c r="C4619">
        <v>45.64</v>
      </c>
      <c r="D4619">
        <v>0</v>
      </c>
      <c r="E4619">
        <v>0</v>
      </c>
      <c r="F4619">
        <v>0</v>
      </c>
      <c r="G4619">
        <v>0</v>
      </c>
      <c r="H4619" s="45">
        <v>-4748.45</v>
      </c>
      <c r="I4619" t="s">
        <v>13057</v>
      </c>
      <c r="J4619" t="s">
        <v>182</v>
      </c>
      <c r="K4619">
        <v>0</v>
      </c>
      <c r="L4619" s="83">
        <v>43040</v>
      </c>
      <c r="M4619">
        <v>0</v>
      </c>
      <c r="N4619">
        <v>37411105</v>
      </c>
      <c r="O4619">
        <v>2043962</v>
      </c>
    </row>
    <row r="4620" spans="1:15" x14ac:dyDescent="0.2">
      <c r="A4620" t="s">
        <v>13564</v>
      </c>
      <c r="B4620" t="s">
        <v>12920</v>
      </c>
      <c r="C4620">
        <v>55.75</v>
      </c>
      <c r="D4620">
        <v>0</v>
      </c>
      <c r="E4620">
        <v>0</v>
      </c>
      <c r="F4620">
        <v>0</v>
      </c>
      <c r="G4620">
        <v>0</v>
      </c>
      <c r="H4620" s="45">
        <v>7050.42</v>
      </c>
      <c r="I4620" t="s">
        <v>13057</v>
      </c>
      <c r="J4620" t="s">
        <v>200</v>
      </c>
      <c r="K4620">
        <v>0</v>
      </c>
      <c r="L4620" s="83">
        <v>43040</v>
      </c>
      <c r="M4620">
        <v>0</v>
      </c>
      <c r="N4620" t="s">
        <v>12926</v>
      </c>
      <c r="O4620" t="s">
        <v>12927</v>
      </c>
    </row>
    <row r="4621" spans="1:15" x14ac:dyDescent="0.2">
      <c r="A4621" t="s">
        <v>13565</v>
      </c>
      <c r="B4621" t="s">
        <v>4644</v>
      </c>
      <c r="C4621">
        <v>41.05</v>
      </c>
      <c r="D4621">
        <v>0</v>
      </c>
      <c r="E4621">
        <v>0</v>
      </c>
      <c r="F4621">
        <v>0</v>
      </c>
      <c r="G4621">
        <v>0</v>
      </c>
      <c r="H4621" s="45">
        <v>4694.49</v>
      </c>
      <c r="I4621" t="s">
        <v>13057</v>
      </c>
      <c r="J4621" t="s">
        <v>188</v>
      </c>
      <c r="K4621">
        <v>0</v>
      </c>
      <c r="L4621" s="83">
        <v>43040</v>
      </c>
      <c r="M4621">
        <v>0</v>
      </c>
      <c r="N4621">
        <v>58498106</v>
      </c>
      <c r="O4621">
        <v>2073022</v>
      </c>
    </row>
    <row r="4622" spans="1:15" x14ac:dyDescent="0.2">
      <c r="A4622" t="s">
        <v>13567</v>
      </c>
      <c r="B4622" t="s">
        <v>8495</v>
      </c>
      <c r="C4622">
        <v>37.549999999999997</v>
      </c>
      <c r="D4622">
        <v>0</v>
      </c>
      <c r="E4622">
        <v>0</v>
      </c>
      <c r="F4622">
        <v>0</v>
      </c>
      <c r="G4622">
        <v>0</v>
      </c>
      <c r="H4622" s="45">
        <v>12222.34</v>
      </c>
      <c r="I4622" t="s">
        <v>13057</v>
      </c>
      <c r="J4622" t="s">
        <v>164</v>
      </c>
      <c r="K4622">
        <v>0</v>
      </c>
      <c r="L4622" s="83">
        <v>43040</v>
      </c>
      <c r="M4622">
        <v>0</v>
      </c>
      <c r="N4622">
        <v>141337105</v>
      </c>
      <c r="O4622" t="s">
        <v>8534</v>
      </c>
    </row>
    <row r="4623" spans="1:15" x14ac:dyDescent="0.2">
      <c r="A4623" t="s">
        <v>13568</v>
      </c>
      <c r="B4623" t="s">
        <v>1025</v>
      </c>
      <c r="C4623">
        <v>30.29</v>
      </c>
      <c r="D4623">
        <v>0</v>
      </c>
      <c r="E4623">
        <v>0</v>
      </c>
      <c r="F4623">
        <v>0</v>
      </c>
      <c r="G4623">
        <v>0</v>
      </c>
      <c r="H4623" s="45">
        <v>44543.41</v>
      </c>
      <c r="I4623" t="s">
        <v>13057</v>
      </c>
      <c r="J4623" t="s">
        <v>164</v>
      </c>
      <c r="K4623">
        <v>0</v>
      </c>
      <c r="L4623" s="83">
        <v>43040</v>
      </c>
      <c r="M4623">
        <v>0</v>
      </c>
      <c r="N4623" t="s">
        <v>177</v>
      </c>
      <c r="O4623" t="s">
        <v>6667</v>
      </c>
    </row>
    <row r="4624" spans="1:15" x14ac:dyDescent="0.2">
      <c r="A4624" t="s">
        <v>13569</v>
      </c>
      <c r="B4624" t="s">
        <v>8384</v>
      </c>
      <c r="C4624">
        <v>16.8</v>
      </c>
      <c r="D4624">
        <v>0</v>
      </c>
      <c r="E4624">
        <v>0</v>
      </c>
      <c r="F4624">
        <v>0</v>
      </c>
      <c r="G4624">
        <v>0</v>
      </c>
      <c r="H4624" s="45">
        <v>-13798.62</v>
      </c>
      <c r="I4624" t="s">
        <v>13057</v>
      </c>
      <c r="J4624" t="s">
        <v>448</v>
      </c>
      <c r="K4624">
        <v>0</v>
      </c>
      <c r="L4624" s="83">
        <v>43040</v>
      </c>
      <c r="M4624">
        <v>0</v>
      </c>
      <c r="N4624">
        <v>171871502</v>
      </c>
      <c r="O4624" t="s">
        <v>8427</v>
      </c>
    </row>
    <row r="4625" spans="1:15" x14ac:dyDescent="0.2">
      <c r="A4625" t="s">
        <v>13570</v>
      </c>
      <c r="B4625" t="s">
        <v>2817</v>
      </c>
      <c r="C4625">
        <v>42.85</v>
      </c>
      <c r="D4625">
        <v>0</v>
      </c>
      <c r="E4625">
        <v>0</v>
      </c>
      <c r="F4625">
        <v>0</v>
      </c>
      <c r="G4625">
        <v>0</v>
      </c>
      <c r="H4625" s="45">
        <v>64990.61</v>
      </c>
      <c r="I4625" t="s">
        <v>13057</v>
      </c>
      <c r="J4625" t="s">
        <v>448</v>
      </c>
      <c r="K4625">
        <v>0</v>
      </c>
      <c r="L4625" s="83">
        <v>43040</v>
      </c>
      <c r="M4625">
        <v>0</v>
      </c>
      <c r="N4625" t="s">
        <v>2924</v>
      </c>
      <c r="O4625" t="s">
        <v>2925</v>
      </c>
    </row>
    <row r="4626" spans="1:15" x14ac:dyDescent="0.2">
      <c r="A4626" t="s">
        <v>13571</v>
      </c>
      <c r="B4626" t="s">
        <v>2823</v>
      </c>
      <c r="C4626">
        <v>14.97</v>
      </c>
      <c r="D4626">
        <v>0</v>
      </c>
      <c r="E4626">
        <v>0</v>
      </c>
      <c r="F4626">
        <v>0</v>
      </c>
      <c r="G4626">
        <v>0</v>
      </c>
      <c r="H4626" s="45">
        <v>44097.82</v>
      </c>
      <c r="I4626" t="s">
        <v>13057</v>
      </c>
      <c r="J4626" t="s">
        <v>448</v>
      </c>
      <c r="K4626">
        <v>0</v>
      </c>
      <c r="L4626" s="83">
        <v>43040</v>
      </c>
      <c r="M4626">
        <v>0</v>
      </c>
      <c r="N4626">
        <v>209034107</v>
      </c>
      <c r="O4626" t="s">
        <v>2927</v>
      </c>
    </row>
    <row r="4627" spans="1:15" x14ac:dyDescent="0.2">
      <c r="A4627" t="s">
        <v>13572</v>
      </c>
      <c r="B4627" t="s">
        <v>13531</v>
      </c>
      <c r="C4627">
        <v>16.2</v>
      </c>
      <c r="D4627">
        <v>0</v>
      </c>
      <c r="E4627">
        <v>0</v>
      </c>
      <c r="F4627">
        <v>0</v>
      </c>
      <c r="G4627">
        <v>0</v>
      </c>
      <c r="H4627" s="45">
        <v>20055.77</v>
      </c>
      <c r="I4627" t="s">
        <v>13057</v>
      </c>
      <c r="J4627" t="s">
        <v>169</v>
      </c>
      <c r="K4627">
        <v>0</v>
      </c>
      <c r="L4627" s="83">
        <v>43040</v>
      </c>
      <c r="M4627">
        <v>0</v>
      </c>
      <c r="N4627">
        <v>218352102</v>
      </c>
      <c r="O4627" t="s">
        <v>13573</v>
      </c>
    </row>
    <row r="4628" spans="1:15" x14ac:dyDescent="0.2">
      <c r="A4628" t="s">
        <v>13574</v>
      </c>
      <c r="B4628" t="s">
        <v>4180</v>
      </c>
      <c r="C4628">
        <v>43.18</v>
      </c>
      <c r="D4628">
        <v>0</v>
      </c>
      <c r="E4628">
        <v>0</v>
      </c>
      <c r="F4628">
        <v>0</v>
      </c>
      <c r="G4628">
        <v>0</v>
      </c>
      <c r="H4628" s="45">
        <v>-1766.25</v>
      </c>
      <c r="I4628" t="s">
        <v>13057</v>
      </c>
      <c r="J4628" t="s">
        <v>164</v>
      </c>
      <c r="K4628">
        <v>0</v>
      </c>
      <c r="L4628" s="83">
        <v>43040</v>
      </c>
      <c r="M4628">
        <v>0</v>
      </c>
      <c r="N4628">
        <v>172755100</v>
      </c>
      <c r="O4628">
        <v>2197308</v>
      </c>
    </row>
    <row r="4629" spans="1:15" x14ac:dyDescent="0.2">
      <c r="A4629" t="s">
        <v>13575</v>
      </c>
      <c r="B4629" t="s">
        <v>11354</v>
      </c>
      <c r="C4629">
        <v>23.21</v>
      </c>
      <c r="D4629">
        <v>0</v>
      </c>
      <c r="E4629">
        <v>0</v>
      </c>
      <c r="F4629">
        <v>0</v>
      </c>
      <c r="G4629">
        <v>0</v>
      </c>
      <c r="H4629" s="45">
        <v>43903.99</v>
      </c>
      <c r="I4629" t="s">
        <v>13057</v>
      </c>
      <c r="J4629" t="s">
        <v>164</v>
      </c>
      <c r="K4629">
        <v>0</v>
      </c>
      <c r="L4629" s="83">
        <v>43040</v>
      </c>
      <c r="M4629">
        <v>0</v>
      </c>
      <c r="N4629" t="s">
        <v>11418</v>
      </c>
      <c r="O4629" t="s">
        <v>11419</v>
      </c>
    </row>
    <row r="4630" spans="1:15" x14ac:dyDescent="0.2">
      <c r="A4630" t="s">
        <v>13576</v>
      </c>
      <c r="B4630" t="s">
        <v>2302</v>
      </c>
      <c r="C4630">
        <v>25.65</v>
      </c>
      <c r="D4630">
        <v>0</v>
      </c>
      <c r="E4630">
        <v>0</v>
      </c>
      <c r="F4630">
        <v>0</v>
      </c>
      <c r="G4630">
        <v>0</v>
      </c>
      <c r="H4630" s="45">
        <v>74269.789999999994</v>
      </c>
      <c r="I4630" t="s">
        <v>13057</v>
      </c>
      <c r="J4630" t="s">
        <v>200</v>
      </c>
      <c r="K4630">
        <v>0</v>
      </c>
      <c r="L4630" s="83">
        <v>43040</v>
      </c>
      <c r="M4630">
        <v>0</v>
      </c>
      <c r="N4630" t="s">
        <v>2342</v>
      </c>
      <c r="O4630" t="s">
        <v>2343</v>
      </c>
    </row>
    <row r="4631" spans="1:15" x14ac:dyDescent="0.2">
      <c r="A4631" t="s">
        <v>13577</v>
      </c>
      <c r="B4631" t="s">
        <v>3161</v>
      </c>
      <c r="C4631">
        <v>48.78</v>
      </c>
      <c r="D4631">
        <v>0</v>
      </c>
      <c r="E4631">
        <v>0</v>
      </c>
      <c r="F4631">
        <v>0</v>
      </c>
      <c r="G4631">
        <v>0</v>
      </c>
      <c r="H4631" s="45">
        <v>-22427.94</v>
      </c>
      <c r="I4631" t="s">
        <v>13057</v>
      </c>
      <c r="J4631" t="s">
        <v>169</v>
      </c>
      <c r="K4631">
        <v>0</v>
      </c>
      <c r="L4631" s="83">
        <v>43040</v>
      </c>
      <c r="M4631">
        <v>0</v>
      </c>
      <c r="N4631" t="s">
        <v>3281</v>
      </c>
      <c r="O4631" t="s">
        <v>3282</v>
      </c>
    </row>
    <row r="4632" spans="1:15" x14ac:dyDescent="0.2">
      <c r="A4632" t="s">
        <v>13578</v>
      </c>
      <c r="B4632" t="s">
        <v>3482</v>
      </c>
      <c r="C4632">
        <v>33.86</v>
      </c>
      <c r="D4632">
        <v>0</v>
      </c>
      <c r="E4632">
        <v>0</v>
      </c>
      <c r="F4632">
        <v>0</v>
      </c>
      <c r="G4632">
        <v>0</v>
      </c>
      <c r="H4632" s="45">
        <v>-51027.17</v>
      </c>
      <c r="I4632" t="s">
        <v>13057</v>
      </c>
      <c r="J4632" t="s">
        <v>190</v>
      </c>
      <c r="K4632">
        <v>0</v>
      </c>
      <c r="L4632" s="83">
        <v>43040</v>
      </c>
      <c r="M4632">
        <v>0</v>
      </c>
      <c r="N4632" t="s">
        <v>3503</v>
      </c>
      <c r="O4632" t="s">
        <v>3504</v>
      </c>
    </row>
    <row r="4633" spans="1:15" x14ac:dyDescent="0.2">
      <c r="A4633" t="s">
        <v>13579</v>
      </c>
      <c r="B4633" t="s">
        <v>7404</v>
      </c>
      <c r="C4633">
        <v>36.18</v>
      </c>
      <c r="D4633">
        <v>0</v>
      </c>
      <c r="E4633">
        <v>0</v>
      </c>
      <c r="F4633">
        <v>0</v>
      </c>
      <c r="G4633">
        <v>0</v>
      </c>
      <c r="H4633" s="45">
        <v>-16409.78</v>
      </c>
      <c r="I4633" t="s">
        <v>13057</v>
      </c>
      <c r="J4633" t="s">
        <v>164</v>
      </c>
      <c r="K4633">
        <v>0</v>
      </c>
      <c r="L4633" s="83">
        <v>43040</v>
      </c>
      <c r="M4633">
        <v>0</v>
      </c>
      <c r="N4633">
        <v>101388106</v>
      </c>
      <c r="O4633">
        <v>2389558</v>
      </c>
    </row>
    <row r="4634" spans="1:15" x14ac:dyDescent="0.2">
      <c r="A4634" t="s">
        <v>13580</v>
      </c>
      <c r="B4634" t="s">
        <v>11165</v>
      </c>
      <c r="C4634">
        <v>34.1</v>
      </c>
      <c r="D4634">
        <v>0</v>
      </c>
      <c r="E4634">
        <v>0</v>
      </c>
      <c r="F4634">
        <v>0</v>
      </c>
      <c r="G4634">
        <v>0</v>
      </c>
      <c r="H4634" s="45">
        <v>-37948.379999999997</v>
      </c>
      <c r="I4634" t="s">
        <v>13057</v>
      </c>
      <c r="J4634" t="s">
        <v>200</v>
      </c>
      <c r="K4634">
        <v>0</v>
      </c>
      <c r="L4634" s="83">
        <v>43040</v>
      </c>
      <c r="M4634">
        <v>0</v>
      </c>
      <c r="N4634" t="s">
        <v>11212</v>
      </c>
      <c r="O4634" t="s">
        <v>11213</v>
      </c>
    </row>
    <row r="4635" spans="1:15" x14ac:dyDescent="0.2">
      <c r="A4635" t="s">
        <v>13582</v>
      </c>
      <c r="B4635" t="s">
        <v>8498</v>
      </c>
      <c r="C4635">
        <v>55.22</v>
      </c>
      <c r="D4635">
        <v>0</v>
      </c>
      <c r="E4635">
        <v>0</v>
      </c>
      <c r="F4635">
        <v>0</v>
      </c>
      <c r="G4635">
        <v>0</v>
      </c>
      <c r="H4635" s="45">
        <v>-10759.9</v>
      </c>
      <c r="I4635" t="s">
        <v>13057</v>
      </c>
      <c r="J4635" t="s">
        <v>190</v>
      </c>
      <c r="K4635">
        <v>0</v>
      </c>
      <c r="L4635" s="83">
        <v>43040</v>
      </c>
      <c r="M4635">
        <v>0</v>
      </c>
      <c r="N4635">
        <v>343412102</v>
      </c>
      <c r="O4635">
        <v>2696838</v>
      </c>
    </row>
    <row r="4636" spans="1:15" x14ac:dyDescent="0.2">
      <c r="A4636" t="s">
        <v>13583</v>
      </c>
      <c r="B4636" t="s">
        <v>8496</v>
      </c>
      <c r="C4636">
        <v>17.25</v>
      </c>
      <c r="D4636">
        <v>0</v>
      </c>
      <c r="E4636">
        <v>0</v>
      </c>
      <c r="F4636">
        <v>0</v>
      </c>
      <c r="G4636">
        <v>0</v>
      </c>
      <c r="H4636" s="45">
        <v>-12992.77</v>
      </c>
      <c r="I4636" t="s">
        <v>13057</v>
      </c>
      <c r="J4636" t="s">
        <v>182</v>
      </c>
      <c r="K4636">
        <v>0</v>
      </c>
      <c r="L4636" s="83">
        <v>43040</v>
      </c>
      <c r="M4636">
        <v>0</v>
      </c>
      <c r="N4636" t="s">
        <v>177</v>
      </c>
      <c r="O4636" t="s">
        <v>8565</v>
      </c>
    </row>
    <row r="4637" spans="1:15" x14ac:dyDescent="0.2">
      <c r="A4637" t="s">
        <v>13584</v>
      </c>
      <c r="B4637" t="s">
        <v>3545</v>
      </c>
      <c r="C4637">
        <v>40.590000000000003</v>
      </c>
      <c r="D4637">
        <v>0</v>
      </c>
      <c r="E4637">
        <v>0</v>
      </c>
      <c r="F4637">
        <v>0</v>
      </c>
      <c r="G4637">
        <v>0</v>
      </c>
      <c r="H4637" s="45">
        <v>42133.18</v>
      </c>
      <c r="I4637" t="s">
        <v>13057</v>
      </c>
      <c r="J4637" t="s">
        <v>186</v>
      </c>
      <c r="K4637">
        <v>0</v>
      </c>
      <c r="L4637" s="83">
        <v>43040</v>
      </c>
      <c r="M4637">
        <v>0</v>
      </c>
      <c r="N4637" s="84">
        <v>4.0416000000000002E+107</v>
      </c>
      <c r="O4637" t="s">
        <v>3571</v>
      </c>
    </row>
    <row r="4638" spans="1:15" x14ac:dyDescent="0.2">
      <c r="A4638" t="s">
        <v>13585</v>
      </c>
      <c r="B4638" t="s">
        <v>2838</v>
      </c>
      <c r="C4638">
        <v>51.08</v>
      </c>
      <c r="D4638">
        <v>0</v>
      </c>
      <c r="E4638">
        <v>0</v>
      </c>
      <c r="F4638">
        <v>0</v>
      </c>
      <c r="G4638">
        <v>0</v>
      </c>
      <c r="H4638" s="45">
        <v>12690.32</v>
      </c>
      <c r="I4638" t="s">
        <v>13057</v>
      </c>
      <c r="J4638" t="s">
        <v>235</v>
      </c>
      <c r="K4638">
        <v>0</v>
      </c>
      <c r="L4638" s="83">
        <v>43040</v>
      </c>
      <c r="M4638">
        <v>0</v>
      </c>
      <c r="N4638" t="s">
        <v>177</v>
      </c>
      <c r="O4638" t="s">
        <v>2943</v>
      </c>
    </row>
    <row r="4639" spans="1:15" x14ac:dyDescent="0.2">
      <c r="A4639" t="s">
        <v>13586</v>
      </c>
      <c r="B4639" t="s">
        <v>10216</v>
      </c>
      <c r="C4639">
        <v>80.3</v>
      </c>
      <c r="D4639">
        <v>0</v>
      </c>
      <c r="E4639">
        <v>0</v>
      </c>
      <c r="F4639">
        <v>0</v>
      </c>
      <c r="G4639">
        <v>0</v>
      </c>
      <c r="H4639" s="45">
        <v>-9160.86</v>
      </c>
      <c r="I4639" t="s">
        <v>13057</v>
      </c>
      <c r="J4639" t="s">
        <v>190</v>
      </c>
      <c r="K4639">
        <v>0</v>
      </c>
      <c r="L4639" s="83">
        <v>43040</v>
      </c>
      <c r="M4639">
        <v>0</v>
      </c>
      <c r="N4639" t="s">
        <v>10267</v>
      </c>
      <c r="O4639" t="s">
        <v>10268</v>
      </c>
    </row>
    <row r="4640" spans="1:15" x14ac:dyDescent="0.2">
      <c r="A4640" t="s">
        <v>13587</v>
      </c>
      <c r="B4640" t="s">
        <v>4250</v>
      </c>
      <c r="C4640">
        <v>44.51</v>
      </c>
      <c r="D4640">
        <v>0</v>
      </c>
      <c r="E4640">
        <v>0</v>
      </c>
      <c r="F4640">
        <v>0</v>
      </c>
      <c r="G4640">
        <v>0</v>
      </c>
      <c r="H4640" s="45">
        <v>4500.07</v>
      </c>
      <c r="I4640" t="s">
        <v>13063</v>
      </c>
      <c r="J4640" t="s">
        <v>188</v>
      </c>
      <c r="K4640">
        <v>0</v>
      </c>
      <c r="L4640" s="83">
        <v>43040</v>
      </c>
      <c r="M4640">
        <v>0</v>
      </c>
      <c r="N4640" t="s">
        <v>4287</v>
      </c>
      <c r="O4640" t="s">
        <v>4288</v>
      </c>
    </row>
    <row r="4641" spans="1:15" x14ac:dyDescent="0.2">
      <c r="A4641" t="s">
        <v>13588</v>
      </c>
      <c r="B4641" t="s">
        <v>1688</v>
      </c>
      <c r="C4641">
        <v>80.36</v>
      </c>
      <c r="D4641">
        <v>0</v>
      </c>
      <c r="E4641">
        <v>0</v>
      </c>
      <c r="F4641">
        <v>0</v>
      </c>
      <c r="G4641">
        <v>0</v>
      </c>
      <c r="H4641" s="45">
        <v>-3127.02</v>
      </c>
      <c r="I4641" t="s">
        <v>13057</v>
      </c>
      <c r="J4641" t="s">
        <v>164</v>
      </c>
      <c r="K4641">
        <v>0</v>
      </c>
      <c r="L4641" s="83">
        <v>43040</v>
      </c>
      <c r="M4641">
        <v>0</v>
      </c>
      <c r="N4641" t="s">
        <v>1774</v>
      </c>
      <c r="O4641" t="s">
        <v>1775</v>
      </c>
    </row>
    <row r="4642" spans="1:15" x14ac:dyDescent="0.2">
      <c r="A4642" t="s">
        <v>13589</v>
      </c>
      <c r="B4642" t="s">
        <v>2825</v>
      </c>
      <c r="C4642">
        <v>16.899999999999999</v>
      </c>
      <c r="D4642">
        <v>0</v>
      </c>
      <c r="E4642">
        <v>0</v>
      </c>
      <c r="F4642">
        <v>0</v>
      </c>
      <c r="G4642">
        <v>0</v>
      </c>
      <c r="H4642" s="45">
        <v>3872.05</v>
      </c>
      <c r="I4642" t="s">
        <v>13057</v>
      </c>
      <c r="J4642" t="s">
        <v>8017</v>
      </c>
      <c r="K4642">
        <v>0</v>
      </c>
      <c r="L4642" s="83">
        <v>43040</v>
      </c>
      <c r="M4642">
        <v>0</v>
      </c>
      <c r="N4642">
        <v>489398107</v>
      </c>
      <c r="O4642" t="s">
        <v>2960</v>
      </c>
    </row>
    <row r="4643" spans="1:15" x14ac:dyDescent="0.2">
      <c r="A4643" t="s">
        <v>13590</v>
      </c>
      <c r="B4643" t="s">
        <v>9689</v>
      </c>
      <c r="C4643">
        <v>100.5</v>
      </c>
      <c r="D4643">
        <v>0</v>
      </c>
      <c r="E4643">
        <v>0</v>
      </c>
      <c r="F4643">
        <v>0</v>
      </c>
      <c r="G4643">
        <v>0</v>
      </c>
      <c r="H4643" s="45">
        <v>-6854.28</v>
      </c>
      <c r="I4643" t="s">
        <v>13057</v>
      </c>
      <c r="J4643" t="s">
        <v>200</v>
      </c>
      <c r="K4643">
        <v>0</v>
      </c>
      <c r="L4643" s="83">
        <v>43040</v>
      </c>
      <c r="M4643">
        <v>0</v>
      </c>
      <c r="N4643" t="s">
        <v>9734</v>
      </c>
      <c r="O4643" t="s">
        <v>9735</v>
      </c>
    </row>
    <row r="4644" spans="1:15" x14ac:dyDescent="0.2">
      <c r="A4644" t="s">
        <v>13591</v>
      </c>
      <c r="B4644" t="s">
        <v>13532</v>
      </c>
      <c r="C4644">
        <v>11.14</v>
      </c>
      <c r="D4644">
        <v>0</v>
      </c>
      <c r="E4644">
        <v>0</v>
      </c>
      <c r="F4644">
        <v>0</v>
      </c>
      <c r="G4644">
        <v>0</v>
      </c>
      <c r="H4644" s="45">
        <v>-1062.19</v>
      </c>
      <c r="I4644" t="s">
        <v>13057</v>
      </c>
      <c r="J4644" t="s">
        <v>190</v>
      </c>
      <c r="K4644">
        <v>0</v>
      </c>
      <c r="L4644" s="83">
        <v>43040</v>
      </c>
      <c r="M4644">
        <v>0</v>
      </c>
      <c r="N4644" t="s">
        <v>13592</v>
      </c>
      <c r="O4644" t="s">
        <v>13593</v>
      </c>
    </row>
    <row r="4645" spans="1:15" x14ac:dyDescent="0.2">
      <c r="A4645" t="s">
        <v>13594</v>
      </c>
      <c r="B4645" t="s">
        <v>10093</v>
      </c>
      <c r="C4645">
        <v>19.010000000000002</v>
      </c>
      <c r="D4645">
        <v>0</v>
      </c>
      <c r="E4645">
        <v>0</v>
      </c>
      <c r="F4645">
        <v>0</v>
      </c>
      <c r="G4645">
        <v>0</v>
      </c>
      <c r="H4645">
        <v>-671</v>
      </c>
      <c r="I4645" t="s">
        <v>13063</v>
      </c>
      <c r="J4645" t="s">
        <v>200</v>
      </c>
      <c r="K4645">
        <v>0</v>
      </c>
      <c r="L4645" s="83">
        <v>43040</v>
      </c>
      <c r="M4645">
        <v>0</v>
      </c>
      <c r="N4645" t="s">
        <v>10134</v>
      </c>
      <c r="O4645" t="s">
        <v>10135</v>
      </c>
    </row>
    <row r="4646" spans="1:15" x14ac:dyDescent="0.2">
      <c r="A4646" t="s">
        <v>13595</v>
      </c>
      <c r="B4646" t="s">
        <v>12267</v>
      </c>
      <c r="C4646">
        <v>17.899999999999999</v>
      </c>
      <c r="D4646">
        <v>0</v>
      </c>
      <c r="E4646">
        <v>0</v>
      </c>
      <c r="F4646">
        <v>0</v>
      </c>
      <c r="G4646">
        <v>0</v>
      </c>
      <c r="H4646" s="45">
        <v>31826.31</v>
      </c>
      <c r="I4646" t="s">
        <v>13057</v>
      </c>
      <c r="J4646" t="s">
        <v>169</v>
      </c>
      <c r="K4646">
        <v>0</v>
      </c>
      <c r="L4646" s="83">
        <v>43040</v>
      </c>
      <c r="M4646">
        <v>0</v>
      </c>
      <c r="N4646">
        <v>516544103</v>
      </c>
      <c r="O4646" t="s">
        <v>12302</v>
      </c>
    </row>
    <row r="4647" spans="1:15" x14ac:dyDescent="0.2">
      <c r="A4647" t="s">
        <v>13596</v>
      </c>
      <c r="B4647" t="s">
        <v>2577</v>
      </c>
      <c r="C4647">
        <v>98.62</v>
      </c>
      <c r="D4647">
        <v>0</v>
      </c>
      <c r="E4647">
        <v>0</v>
      </c>
      <c r="F4647">
        <v>0</v>
      </c>
      <c r="G4647">
        <v>0</v>
      </c>
      <c r="H4647" s="45">
        <v>4408.78</v>
      </c>
      <c r="I4647" t="s">
        <v>13063</v>
      </c>
      <c r="J4647" t="s">
        <v>169</v>
      </c>
      <c r="K4647">
        <v>0</v>
      </c>
      <c r="L4647" s="83">
        <v>43040</v>
      </c>
      <c r="M4647">
        <v>0</v>
      </c>
      <c r="N4647">
        <v>574795100</v>
      </c>
      <c r="O4647" t="s">
        <v>2653</v>
      </c>
    </row>
    <row r="4648" spans="1:15" x14ac:dyDescent="0.2">
      <c r="A4648" t="s">
        <v>13597</v>
      </c>
      <c r="B4648" t="s">
        <v>6827</v>
      </c>
      <c r="C4648">
        <v>77.010000000000005</v>
      </c>
      <c r="D4648">
        <v>0</v>
      </c>
      <c r="E4648">
        <v>0</v>
      </c>
      <c r="F4648">
        <v>0</v>
      </c>
      <c r="G4648">
        <v>0</v>
      </c>
      <c r="H4648" s="45">
        <v>-30073.67</v>
      </c>
      <c r="I4648" t="s">
        <v>13057</v>
      </c>
      <c r="J4648" t="s">
        <v>235</v>
      </c>
      <c r="K4648">
        <v>0</v>
      </c>
      <c r="L4648" s="83">
        <v>43040</v>
      </c>
      <c r="M4648">
        <v>0</v>
      </c>
      <c r="N4648" t="s">
        <v>6874</v>
      </c>
      <c r="O4648" t="s">
        <v>6875</v>
      </c>
    </row>
    <row r="4649" spans="1:15" x14ac:dyDescent="0.2">
      <c r="A4649" t="s">
        <v>13598</v>
      </c>
      <c r="B4649" t="s">
        <v>1554</v>
      </c>
      <c r="C4649">
        <v>205.7</v>
      </c>
      <c r="D4649">
        <v>0</v>
      </c>
      <c r="E4649">
        <v>0</v>
      </c>
      <c r="F4649">
        <v>0</v>
      </c>
      <c r="G4649">
        <v>0</v>
      </c>
      <c r="H4649" s="45">
        <v>-3335.2</v>
      </c>
      <c r="I4649" t="s">
        <v>13057</v>
      </c>
      <c r="J4649" t="s">
        <v>188</v>
      </c>
      <c r="K4649">
        <v>0</v>
      </c>
      <c r="L4649" s="83">
        <v>43040</v>
      </c>
      <c r="M4649">
        <v>0</v>
      </c>
      <c r="N4649">
        <v>573284106</v>
      </c>
      <c r="O4649">
        <v>2572079</v>
      </c>
    </row>
    <row r="4650" spans="1:15" x14ac:dyDescent="0.2">
      <c r="A4650" t="s">
        <v>13599</v>
      </c>
      <c r="B4650" t="s">
        <v>1313</v>
      </c>
      <c r="C4650">
        <v>121.94</v>
      </c>
      <c r="D4650">
        <v>0</v>
      </c>
      <c r="E4650">
        <v>0</v>
      </c>
      <c r="F4650">
        <v>0</v>
      </c>
      <c r="G4650">
        <v>0</v>
      </c>
      <c r="H4650" s="45">
        <v>-60622.11</v>
      </c>
      <c r="I4650" t="s">
        <v>13057</v>
      </c>
      <c r="J4650" t="s">
        <v>169</v>
      </c>
      <c r="K4650">
        <v>0</v>
      </c>
      <c r="L4650" s="83">
        <v>43040</v>
      </c>
      <c r="M4650">
        <v>0</v>
      </c>
      <c r="N4650" t="s">
        <v>1506</v>
      </c>
      <c r="O4650">
        <v>2212706</v>
      </c>
    </row>
    <row r="4651" spans="1:15" x14ac:dyDescent="0.2">
      <c r="A4651" t="s">
        <v>13600</v>
      </c>
      <c r="B4651" t="s">
        <v>4945</v>
      </c>
      <c r="C4651">
        <v>18.850000000000001</v>
      </c>
      <c r="D4651">
        <v>0</v>
      </c>
      <c r="E4651">
        <v>0</v>
      </c>
      <c r="F4651">
        <v>0</v>
      </c>
      <c r="G4651">
        <v>0</v>
      </c>
      <c r="H4651" s="45">
        <v>-3462.31</v>
      </c>
      <c r="I4651" t="s">
        <v>13057</v>
      </c>
      <c r="J4651" t="s">
        <v>200</v>
      </c>
      <c r="K4651">
        <v>0</v>
      </c>
      <c r="L4651" s="83">
        <v>43040</v>
      </c>
      <c r="M4651">
        <v>0</v>
      </c>
      <c r="N4651">
        <v>553573106</v>
      </c>
      <c r="O4651" t="s">
        <v>5039</v>
      </c>
    </row>
    <row r="4652" spans="1:15" x14ac:dyDescent="0.2">
      <c r="A4652" t="s">
        <v>13601</v>
      </c>
      <c r="B4652" t="s">
        <v>5096</v>
      </c>
      <c r="C4652">
        <v>42.1</v>
      </c>
      <c r="D4652">
        <v>0</v>
      </c>
      <c r="E4652">
        <v>0</v>
      </c>
      <c r="F4652">
        <v>0</v>
      </c>
      <c r="G4652">
        <v>0</v>
      </c>
      <c r="H4652" s="45">
        <v>1212.48</v>
      </c>
      <c r="I4652" t="s">
        <v>13057</v>
      </c>
      <c r="J4652" t="s">
        <v>190</v>
      </c>
      <c r="K4652">
        <v>0</v>
      </c>
      <c r="L4652" s="83">
        <v>43040</v>
      </c>
      <c r="M4652">
        <v>0</v>
      </c>
      <c r="N4652">
        <v>576323109</v>
      </c>
      <c r="O4652">
        <v>2155306</v>
      </c>
    </row>
    <row r="4653" spans="1:15" x14ac:dyDescent="0.2">
      <c r="A4653" t="s">
        <v>13602</v>
      </c>
      <c r="B4653" t="s">
        <v>6262</v>
      </c>
      <c r="C4653">
        <v>39.9</v>
      </c>
      <c r="D4653">
        <v>0</v>
      </c>
      <c r="E4653">
        <v>0</v>
      </c>
      <c r="F4653">
        <v>0</v>
      </c>
      <c r="G4653">
        <v>0</v>
      </c>
      <c r="H4653" s="45">
        <v>5186.62</v>
      </c>
      <c r="I4653" t="s">
        <v>13057</v>
      </c>
      <c r="J4653" t="s">
        <v>164</v>
      </c>
      <c r="K4653">
        <v>0</v>
      </c>
      <c r="L4653" s="83">
        <v>43040</v>
      </c>
      <c r="M4653">
        <v>0</v>
      </c>
      <c r="N4653">
        <v>630077105</v>
      </c>
      <c r="O4653">
        <v>2622220</v>
      </c>
    </row>
    <row r="4654" spans="1:15" x14ac:dyDescent="0.2">
      <c r="A4654" t="s">
        <v>13606</v>
      </c>
      <c r="B4654" t="s">
        <v>139</v>
      </c>
      <c r="C4654">
        <v>26.96</v>
      </c>
      <c r="D4654">
        <v>0</v>
      </c>
      <c r="E4654">
        <v>0</v>
      </c>
      <c r="F4654">
        <v>0</v>
      </c>
      <c r="G4654">
        <v>0</v>
      </c>
      <c r="H4654" s="45">
        <v>134168.66</v>
      </c>
      <c r="I4654" t="s">
        <v>13057</v>
      </c>
      <c r="J4654" t="s">
        <v>200</v>
      </c>
      <c r="K4654">
        <v>0</v>
      </c>
      <c r="L4654" s="83">
        <v>43040</v>
      </c>
      <c r="M4654">
        <v>0</v>
      </c>
      <c r="N4654">
        <v>651229106</v>
      </c>
      <c r="O4654">
        <v>2635701</v>
      </c>
    </row>
    <row r="4655" spans="1:15" x14ac:dyDescent="0.2">
      <c r="A4655" t="s">
        <v>13607</v>
      </c>
      <c r="B4655" t="s">
        <v>2819</v>
      </c>
      <c r="C4655">
        <v>119</v>
      </c>
      <c r="D4655">
        <v>0</v>
      </c>
      <c r="E4655">
        <v>0</v>
      </c>
      <c r="F4655">
        <v>0</v>
      </c>
      <c r="G4655">
        <v>0</v>
      </c>
      <c r="H4655" s="45">
        <v>-19611.03</v>
      </c>
      <c r="I4655" t="s">
        <v>13057</v>
      </c>
      <c r="J4655" t="s">
        <v>164</v>
      </c>
      <c r="K4655">
        <v>0</v>
      </c>
      <c r="L4655" s="83">
        <v>43040</v>
      </c>
      <c r="M4655">
        <v>0</v>
      </c>
      <c r="N4655" t="s">
        <v>2976</v>
      </c>
      <c r="O4655">
        <v>2277880</v>
      </c>
    </row>
    <row r="4656" spans="1:15" x14ac:dyDescent="0.2">
      <c r="A4656" t="s">
        <v>13608</v>
      </c>
      <c r="B4656" t="s">
        <v>2089</v>
      </c>
      <c r="C4656">
        <v>50.83</v>
      </c>
      <c r="D4656">
        <v>0</v>
      </c>
      <c r="E4656">
        <v>0</v>
      </c>
      <c r="F4656">
        <v>0</v>
      </c>
      <c r="G4656">
        <v>0</v>
      </c>
      <c r="H4656" s="45">
        <v>-16989.099999999999</v>
      </c>
      <c r="I4656" t="s">
        <v>13057</v>
      </c>
      <c r="J4656" t="s">
        <v>182</v>
      </c>
      <c r="K4656">
        <v>0</v>
      </c>
      <c r="L4656" s="83">
        <v>43040</v>
      </c>
      <c r="M4656">
        <v>0</v>
      </c>
      <c r="N4656" t="s">
        <v>2182</v>
      </c>
      <c r="O4656" t="s">
        <v>2183</v>
      </c>
    </row>
    <row r="4657" spans="1:15" x14ac:dyDescent="0.2">
      <c r="A4657" t="s">
        <v>13609</v>
      </c>
      <c r="B4657" t="s">
        <v>6606</v>
      </c>
      <c r="C4657">
        <v>44.79</v>
      </c>
      <c r="D4657">
        <v>0</v>
      </c>
      <c r="E4657">
        <v>0</v>
      </c>
      <c r="F4657">
        <v>0</v>
      </c>
      <c r="G4657">
        <v>0</v>
      </c>
      <c r="H4657" s="45">
        <v>3613.57</v>
      </c>
      <c r="I4657" t="s">
        <v>13057</v>
      </c>
      <c r="J4657" t="s">
        <v>822</v>
      </c>
      <c r="K4657">
        <v>0</v>
      </c>
      <c r="L4657" s="83">
        <v>43040</v>
      </c>
      <c r="M4657">
        <v>0</v>
      </c>
      <c r="N4657" t="s">
        <v>6714</v>
      </c>
      <c r="O4657">
        <v>2689560</v>
      </c>
    </row>
    <row r="4658" spans="1:15" x14ac:dyDescent="0.2">
      <c r="A4658" t="s">
        <v>13610</v>
      </c>
      <c r="B4658" t="s">
        <v>1320</v>
      </c>
      <c r="C4658">
        <v>67</v>
      </c>
      <c r="D4658">
        <v>0</v>
      </c>
      <c r="E4658">
        <v>0</v>
      </c>
      <c r="F4658">
        <v>0</v>
      </c>
      <c r="G4658">
        <v>0</v>
      </c>
      <c r="H4658" s="45">
        <v>-12358.75</v>
      </c>
      <c r="I4658" t="s">
        <v>13057</v>
      </c>
      <c r="J4658" t="s">
        <v>164</v>
      </c>
      <c r="K4658">
        <v>0</v>
      </c>
      <c r="L4658" s="83">
        <v>43040</v>
      </c>
      <c r="M4658">
        <v>0</v>
      </c>
      <c r="N4658" t="s">
        <v>1513</v>
      </c>
      <c r="O4658" t="s">
        <v>1514</v>
      </c>
    </row>
    <row r="4659" spans="1:15" x14ac:dyDescent="0.2">
      <c r="A4659" t="s">
        <v>13611</v>
      </c>
      <c r="B4659" t="s">
        <v>1006</v>
      </c>
      <c r="C4659">
        <v>100.27500000000001</v>
      </c>
      <c r="D4659">
        <v>0</v>
      </c>
      <c r="E4659">
        <v>0</v>
      </c>
      <c r="F4659">
        <v>0</v>
      </c>
      <c r="G4659">
        <v>0</v>
      </c>
      <c r="H4659" s="45">
        <v>-57206.36</v>
      </c>
      <c r="I4659" t="s">
        <v>13057</v>
      </c>
      <c r="J4659" t="s">
        <v>164</v>
      </c>
      <c r="K4659">
        <v>0</v>
      </c>
      <c r="L4659" s="83">
        <v>43040</v>
      </c>
      <c r="M4659">
        <v>0</v>
      </c>
      <c r="N4659">
        <v>294268107</v>
      </c>
      <c r="O4659">
        <v>2597748</v>
      </c>
    </row>
    <row r="4660" spans="1:15" x14ac:dyDescent="0.2">
      <c r="A4660" t="s">
        <v>13612</v>
      </c>
      <c r="B4660" t="s">
        <v>3158</v>
      </c>
      <c r="C4660">
        <v>83.27</v>
      </c>
      <c r="D4660">
        <v>0</v>
      </c>
      <c r="E4660">
        <v>0</v>
      </c>
      <c r="F4660">
        <v>0</v>
      </c>
      <c r="G4660">
        <v>0</v>
      </c>
      <c r="H4660" s="45">
        <v>-58408.79</v>
      </c>
      <c r="I4660" t="s">
        <v>13057</v>
      </c>
      <c r="J4660" t="s">
        <v>169</v>
      </c>
      <c r="K4660">
        <v>0</v>
      </c>
      <c r="L4660" s="83">
        <v>43040</v>
      </c>
      <c r="M4660">
        <v>0</v>
      </c>
      <c r="N4660" t="s">
        <v>3324</v>
      </c>
      <c r="O4660" t="s">
        <v>3325</v>
      </c>
    </row>
    <row r="4661" spans="1:15" x14ac:dyDescent="0.2">
      <c r="A4661" t="s">
        <v>13613</v>
      </c>
      <c r="B4661" t="s">
        <v>4940</v>
      </c>
      <c r="C4661">
        <v>28.65</v>
      </c>
      <c r="D4661">
        <v>0</v>
      </c>
      <c r="E4661">
        <v>0</v>
      </c>
      <c r="F4661">
        <v>0</v>
      </c>
      <c r="G4661">
        <v>0</v>
      </c>
      <c r="H4661">
        <v>185.75</v>
      </c>
      <c r="I4661" t="s">
        <v>13057</v>
      </c>
      <c r="J4661" t="s">
        <v>182</v>
      </c>
      <c r="K4661">
        <v>0</v>
      </c>
      <c r="L4661" s="83">
        <v>43040</v>
      </c>
      <c r="M4661">
        <v>0</v>
      </c>
      <c r="N4661">
        <v>762760106</v>
      </c>
      <c r="O4661" t="s">
        <v>5058</v>
      </c>
    </row>
    <row r="4662" spans="1:15" x14ac:dyDescent="0.2">
      <c r="A4662" t="s">
        <v>13614</v>
      </c>
      <c r="B4662" t="s">
        <v>1318</v>
      </c>
      <c r="C4662">
        <v>130.36000000000001</v>
      </c>
      <c r="D4662">
        <v>0</v>
      </c>
      <c r="E4662">
        <v>0</v>
      </c>
      <c r="F4662">
        <v>0</v>
      </c>
      <c r="G4662">
        <v>0</v>
      </c>
      <c r="H4662" s="45">
        <v>-4246.3500000000004</v>
      </c>
      <c r="I4662" t="s">
        <v>13057</v>
      </c>
      <c r="J4662" t="s">
        <v>200</v>
      </c>
      <c r="K4662">
        <v>0</v>
      </c>
      <c r="L4662" s="83">
        <v>43040</v>
      </c>
      <c r="M4662">
        <v>0</v>
      </c>
      <c r="N4662">
        <v>751212101</v>
      </c>
      <c r="O4662" t="s">
        <v>1525</v>
      </c>
    </row>
    <row r="4663" spans="1:15" x14ac:dyDescent="0.2">
      <c r="A4663" t="s">
        <v>13615</v>
      </c>
      <c r="B4663" t="s">
        <v>2463</v>
      </c>
      <c r="C4663">
        <v>122.38</v>
      </c>
      <c r="D4663">
        <v>0</v>
      </c>
      <c r="E4663">
        <v>0</v>
      </c>
      <c r="F4663">
        <v>0</v>
      </c>
      <c r="G4663">
        <v>0</v>
      </c>
      <c r="H4663" s="45">
        <v>-1202.05</v>
      </c>
      <c r="I4663" t="s">
        <v>13057</v>
      </c>
      <c r="J4663" t="s">
        <v>164</v>
      </c>
      <c r="K4663">
        <v>0</v>
      </c>
      <c r="L4663" s="83">
        <v>43040</v>
      </c>
      <c r="M4663">
        <v>0</v>
      </c>
      <c r="N4663">
        <v>775133101</v>
      </c>
      <c r="O4663">
        <v>2746700</v>
      </c>
    </row>
    <row r="4664" spans="1:15" x14ac:dyDescent="0.2">
      <c r="A4664" t="s">
        <v>13616</v>
      </c>
      <c r="B4664" t="s">
        <v>2824</v>
      </c>
      <c r="C4664">
        <v>21.66</v>
      </c>
      <c r="D4664">
        <v>0</v>
      </c>
      <c r="E4664">
        <v>0</v>
      </c>
      <c r="F4664">
        <v>0</v>
      </c>
      <c r="G4664">
        <v>0</v>
      </c>
      <c r="H4664" s="45">
        <v>-55761.56</v>
      </c>
      <c r="I4664" t="s">
        <v>13057</v>
      </c>
      <c r="J4664" t="s">
        <v>235</v>
      </c>
      <c r="K4664">
        <v>0</v>
      </c>
      <c r="L4664" s="83">
        <v>43040</v>
      </c>
      <c r="M4664">
        <v>0</v>
      </c>
      <c r="N4664" t="s">
        <v>2997</v>
      </c>
      <c r="O4664" t="s">
        <v>2998</v>
      </c>
    </row>
    <row r="4665" spans="1:15" x14ac:dyDescent="0.2">
      <c r="A4665" t="s">
        <v>13617</v>
      </c>
      <c r="B4665" t="s">
        <v>7106</v>
      </c>
      <c r="C4665">
        <v>34.26</v>
      </c>
      <c r="D4665">
        <v>0</v>
      </c>
      <c r="E4665">
        <v>0</v>
      </c>
      <c r="F4665">
        <v>0</v>
      </c>
      <c r="G4665">
        <v>0</v>
      </c>
      <c r="H4665" s="45">
        <v>29502.080000000002</v>
      </c>
      <c r="I4665" t="s">
        <v>13057</v>
      </c>
      <c r="J4665" t="s">
        <v>190</v>
      </c>
      <c r="K4665">
        <v>0</v>
      </c>
      <c r="L4665" s="83">
        <v>43040</v>
      </c>
      <c r="M4665">
        <v>0</v>
      </c>
      <c r="N4665">
        <v>784635104</v>
      </c>
      <c r="O4665">
        <v>2787185</v>
      </c>
    </row>
    <row r="4666" spans="1:15" x14ac:dyDescent="0.2">
      <c r="A4666" t="s">
        <v>13618</v>
      </c>
      <c r="B4666" t="s">
        <v>12328</v>
      </c>
      <c r="C4666">
        <v>19.3</v>
      </c>
      <c r="D4666">
        <v>0</v>
      </c>
      <c r="E4666">
        <v>0</v>
      </c>
      <c r="F4666">
        <v>0</v>
      </c>
      <c r="G4666">
        <v>0</v>
      </c>
      <c r="H4666" s="45">
        <v>2480.0100000000002</v>
      </c>
      <c r="I4666" t="s">
        <v>13057</v>
      </c>
      <c r="J4666" t="s">
        <v>164</v>
      </c>
      <c r="K4666">
        <v>0</v>
      </c>
      <c r="L4666" s="83">
        <v>43040</v>
      </c>
      <c r="M4666">
        <v>0</v>
      </c>
      <c r="N4666">
        <v>826516106</v>
      </c>
      <c r="O4666">
        <v>2585259</v>
      </c>
    </row>
    <row r="4667" spans="1:15" x14ac:dyDescent="0.2">
      <c r="A4667" t="s">
        <v>13619</v>
      </c>
      <c r="B4667" t="s">
        <v>2093</v>
      </c>
      <c r="C4667">
        <v>51</v>
      </c>
      <c r="D4667">
        <v>0</v>
      </c>
      <c r="E4667">
        <v>0</v>
      </c>
      <c r="F4667">
        <v>0</v>
      </c>
      <c r="G4667">
        <v>0</v>
      </c>
      <c r="H4667" s="45">
        <v>98713.18</v>
      </c>
      <c r="I4667" t="s">
        <v>13057</v>
      </c>
      <c r="J4667" t="s">
        <v>235</v>
      </c>
      <c r="K4667">
        <v>0</v>
      </c>
      <c r="L4667" s="83">
        <v>43040</v>
      </c>
      <c r="M4667">
        <v>0</v>
      </c>
      <c r="N4667" t="s">
        <v>2197</v>
      </c>
      <c r="O4667" t="s">
        <v>2198</v>
      </c>
    </row>
    <row r="4668" spans="1:15" x14ac:dyDescent="0.2">
      <c r="A4668" t="s">
        <v>13620</v>
      </c>
      <c r="B4668" t="s">
        <v>9876</v>
      </c>
      <c r="C4668">
        <v>17.45</v>
      </c>
      <c r="D4668">
        <v>0</v>
      </c>
      <c r="E4668">
        <v>0</v>
      </c>
      <c r="F4668">
        <v>0</v>
      </c>
      <c r="G4668">
        <v>0</v>
      </c>
      <c r="H4668" s="45">
        <v>-17126.21</v>
      </c>
      <c r="I4668" t="s">
        <v>13057</v>
      </c>
      <c r="J4668" t="s">
        <v>164</v>
      </c>
      <c r="K4668">
        <v>0</v>
      </c>
      <c r="L4668" s="83">
        <v>43040</v>
      </c>
      <c r="M4668">
        <v>0</v>
      </c>
      <c r="N4668" t="s">
        <v>9897</v>
      </c>
      <c r="O4668" t="s">
        <v>9898</v>
      </c>
    </row>
    <row r="4669" spans="1:15" x14ac:dyDescent="0.2">
      <c r="A4669" t="s">
        <v>13621</v>
      </c>
      <c r="B4669" t="s">
        <v>2862</v>
      </c>
      <c r="C4669">
        <v>80.599999999999994</v>
      </c>
      <c r="D4669">
        <v>0</v>
      </c>
      <c r="E4669">
        <v>0</v>
      </c>
      <c r="F4669">
        <v>0</v>
      </c>
      <c r="G4669">
        <v>0</v>
      </c>
      <c r="H4669" s="45">
        <v>-14054.68</v>
      </c>
      <c r="I4669" t="s">
        <v>13057</v>
      </c>
      <c r="J4669" t="s">
        <v>190</v>
      </c>
      <c r="K4669">
        <v>0</v>
      </c>
      <c r="L4669" s="83">
        <v>43040</v>
      </c>
      <c r="M4669">
        <v>0</v>
      </c>
      <c r="N4669">
        <v>880345103</v>
      </c>
      <c r="O4669">
        <v>2883641</v>
      </c>
    </row>
    <row r="4670" spans="1:15" x14ac:dyDescent="0.2">
      <c r="A4670" t="s">
        <v>13622</v>
      </c>
      <c r="B4670" t="s">
        <v>4641</v>
      </c>
      <c r="C4670">
        <v>54.06</v>
      </c>
      <c r="D4670">
        <v>0</v>
      </c>
      <c r="E4670">
        <v>0</v>
      </c>
      <c r="F4670">
        <v>0</v>
      </c>
      <c r="G4670">
        <v>0</v>
      </c>
      <c r="H4670" s="45">
        <v>-52853.23</v>
      </c>
      <c r="I4670" t="s">
        <v>13057</v>
      </c>
      <c r="J4670" t="s">
        <v>190</v>
      </c>
      <c r="K4670">
        <v>0</v>
      </c>
      <c r="L4670" s="83">
        <v>43040</v>
      </c>
      <c r="M4670">
        <v>0</v>
      </c>
      <c r="N4670">
        <v>896288107</v>
      </c>
      <c r="O4670">
        <v>2693914</v>
      </c>
    </row>
    <row r="4671" spans="1:15" x14ac:dyDescent="0.2">
      <c r="A4671" t="s">
        <v>13623</v>
      </c>
      <c r="B4671" t="s">
        <v>2310</v>
      </c>
      <c r="C4671">
        <v>44.95</v>
      </c>
      <c r="D4671">
        <v>0</v>
      </c>
      <c r="E4671">
        <v>0</v>
      </c>
      <c r="F4671">
        <v>0</v>
      </c>
      <c r="G4671">
        <v>0</v>
      </c>
      <c r="H4671" s="45">
        <v>-52277.02</v>
      </c>
      <c r="I4671" t="s">
        <v>13057</v>
      </c>
      <c r="J4671" t="s">
        <v>200</v>
      </c>
      <c r="K4671">
        <v>0</v>
      </c>
      <c r="L4671" s="83">
        <v>43040</v>
      </c>
      <c r="M4671">
        <v>0</v>
      </c>
      <c r="N4671">
        <v>913483103</v>
      </c>
      <c r="O4671">
        <v>2911683</v>
      </c>
    </row>
    <row r="4672" spans="1:15" x14ac:dyDescent="0.2">
      <c r="A4672" t="s">
        <v>13624</v>
      </c>
      <c r="B4672" t="s">
        <v>10218</v>
      </c>
      <c r="C4672">
        <v>26.2</v>
      </c>
      <c r="D4672">
        <v>0</v>
      </c>
      <c r="E4672">
        <v>0</v>
      </c>
      <c r="F4672">
        <v>0</v>
      </c>
      <c r="G4672">
        <v>0</v>
      </c>
      <c r="H4672" s="45">
        <v>-18402.97</v>
      </c>
      <c r="I4672" t="s">
        <v>13057</v>
      </c>
      <c r="J4672" t="s">
        <v>182</v>
      </c>
      <c r="K4672">
        <v>0</v>
      </c>
      <c r="L4672" s="83">
        <v>43040</v>
      </c>
      <c r="M4672">
        <v>0</v>
      </c>
      <c r="N4672">
        <v>909218109</v>
      </c>
      <c r="O4672">
        <v>2925833</v>
      </c>
    </row>
    <row r="4673" spans="1:15" x14ac:dyDescent="0.2">
      <c r="A4673" t="s">
        <v>13625</v>
      </c>
      <c r="B4673" t="s">
        <v>12611</v>
      </c>
      <c r="C4673">
        <v>31.15</v>
      </c>
      <c r="D4673">
        <v>0</v>
      </c>
      <c r="E4673">
        <v>0</v>
      </c>
      <c r="F4673">
        <v>0</v>
      </c>
      <c r="G4673">
        <v>0</v>
      </c>
      <c r="H4673" s="45">
        <v>12298.61</v>
      </c>
      <c r="I4673" t="s">
        <v>13057</v>
      </c>
      <c r="J4673" t="s">
        <v>448</v>
      </c>
      <c r="K4673">
        <v>0</v>
      </c>
      <c r="L4673" s="83">
        <v>43040</v>
      </c>
      <c r="M4673">
        <v>0</v>
      </c>
      <c r="N4673" t="s">
        <v>12717</v>
      </c>
      <c r="O4673" t="s">
        <v>12718</v>
      </c>
    </row>
    <row r="4674" spans="1:15" x14ac:dyDescent="0.2">
      <c r="A4674" t="s">
        <v>13626</v>
      </c>
      <c r="B4674" t="s">
        <v>8264</v>
      </c>
      <c r="C4674">
        <v>59.22</v>
      </c>
      <c r="D4674">
        <v>0</v>
      </c>
      <c r="E4674">
        <v>0</v>
      </c>
      <c r="F4674">
        <v>0</v>
      </c>
      <c r="G4674">
        <v>0</v>
      </c>
      <c r="H4674" s="45">
        <v>-25564.36</v>
      </c>
      <c r="I4674" t="s">
        <v>13057</v>
      </c>
      <c r="J4674" t="s">
        <v>200</v>
      </c>
      <c r="K4674">
        <v>0</v>
      </c>
      <c r="L4674" s="83">
        <v>43040</v>
      </c>
      <c r="M4674">
        <v>0</v>
      </c>
      <c r="N4674">
        <v>974155103</v>
      </c>
      <c r="O4674" t="s">
        <v>8374</v>
      </c>
    </row>
    <row r="4675" spans="1:15" x14ac:dyDescent="0.2">
      <c r="A4675" t="s">
        <v>13628</v>
      </c>
      <c r="B4675" t="s">
        <v>11100</v>
      </c>
      <c r="C4675">
        <v>16.55</v>
      </c>
      <c r="D4675">
        <v>0</v>
      </c>
      <c r="E4675">
        <v>0</v>
      </c>
      <c r="F4675">
        <v>0</v>
      </c>
      <c r="G4675">
        <v>0</v>
      </c>
      <c r="H4675" s="45">
        <v>89653.16</v>
      </c>
      <c r="I4675" t="s">
        <v>13057</v>
      </c>
      <c r="J4675" t="s">
        <v>164</v>
      </c>
      <c r="K4675">
        <v>0</v>
      </c>
      <c r="L4675" s="83">
        <v>43040</v>
      </c>
      <c r="M4675">
        <v>0</v>
      </c>
      <c r="N4675" t="s">
        <v>11161</v>
      </c>
      <c r="O4675" t="s">
        <v>11162</v>
      </c>
    </row>
    <row r="4676" spans="1:15" x14ac:dyDescent="0.2">
      <c r="A4676" t="s">
        <v>13551</v>
      </c>
      <c r="B4676" t="s">
        <v>489</v>
      </c>
      <c r="C4676">
        <v>47.87</v>
      </c>
      <c r="D4676">
        <v>0</v>
      </c>
      <c r="E4676">
        <v>0</v>
      </c>
      <c r="F4676">
        <v>0</v>
      </c>
      <c r="G4676">
        <v>0</v>
      </c>
      <c r="H4676" s="45">
        <v>-8913.4599999999991</v>
      </c>
      <c r="I4676" t="s">
        <v>13063</v>
      </c>
      <c r="J4676" t="s">
        <v>186</v>
      </c>
      <c r="K4676">
        <v>0</v>
      </c>
      <c r="L4676" s="83">
        <v>43040</v>
      </c>
      <c r="M4676">
        <v>0</v>
      </c>
      <c r="N4676">
        <v>733174700</v>
      </c>
      <c r="O4676" t="s">
        <v>490</v>
      </c>
    </row>
    <row r="4677" spans="1:15" x14ac:dyDescent="0.2">
      <c r="A4677" t="s">
        <v>13546</v>
      </c>
      <c r="B4677" t="s">
        <v>88</v>
      </c>
      <c r="C4677">
        <v>242.91</v>
      </c>
      <c r="D4677">
        <v>0</v>
      </c>
      <c r="E4677">
        <v>0</v>
      </c>
      <c r="F4677">
        <v>0</v>
      </c>
      <c r="G4677">
        <v>0</v>
      </c>
      <c r="H4677" s="45">
        <v>-8425.56</v>
      </c>
      <c r="I4677" t="s">
        <v>13063</v>
      </c>
      <c r="J4677" t="s">
        <v>169</v>
      </c>
      <c r="K4677">
        <v>0</v>
      </c>
      <c r="L4677" s="83">
        <v>43040</v>
      </c>
      <c r="M4677">
        <v>0</v>
      </c>
      <c r="N4677" t="s">
        <v>202</v>
      </c>
      <c r="O4677">
        <v>2459202</v>
      </c>
    </row>
    <row r="4678" spans="1:15" x14ac:dyDescent="0.2">
      <c r="A4678" t="s">
        <v>13549</v>
      </c>
      <c r="B4678" t="s">
        <v>2470</v>
      </c>
      <c r="C4678">
        <v>42.74</v>
      </c>
      <c r="D4678">
        <v>0</v>
      </c>
      <c r="E4678">
        <v>0</v>
      </c>
      <c r="F4678">
        <v>0</v>
      </c>
      <c r="G4678">
        <v>0</v>
      </c>
      <c r="H4678" s="45">
        <v>-38449.550000000003</v>
      </c>
      <c r="I4678" t="s">
        <v>13063</v>
      </c>
      <c r="J4678" t="s">
        <v>169</v>
      </c>
      <c r="K4678">
        <v>0</v>
      </c>
      <c r="L4678" s="83">
        <v>43040</v>
      </c>
      <c r="M4678">
        <v>0</v>
      </c>
      <c r="N4678" t="s">
        <v>10419</v>
      </c>
      <c r="O4678" t="s">
        <v>10420</v>
      </c>
    </row>
    <row r="4679" spans="1:15" x14ac:dyDescent="0.2">
      <c r="A4679" t="s">
        <v>13603</v>
      </c>
      <c r="B4679" t="s">
        <v>13533</v>
      </c>
      <c r="C4679">
        <v>27.33</v>
      </c>
      <c r="D4679">
        <v>0</v>
      </c>
      <c r="E4679">
        <v>0</v>
      </c>
      <c r="F4679">
        <v>0</v>
      </c>
      <c r="G4679">
        <v>0</v>
      </c>
      <c r="H4679" s="45">
        <v>-66876.83</v>
      </c>
      <c r="I4679" t="s">
        <v>13063</v>
      </c>
      <c r="J4679" t="s">
        <v>169</v>
      </c>
      <c r="K4679">
        <v>0</v>
      </c>
      <c r="L4679" s="83">
        <v>43040</v>
      </c>
      <c r="M4679">
        <v>0</v>
      </c>
      <c r="N4679" t="s">
        <v>13604</v>
      </c>
      <c r="O4679" t="s">
        <v>13605</v>
      </c>
    </row>
    <row r="4680" spans="1:15" x14ac:dyDescent="0.2">
      <c r="A4680" t="s">
        <v>13552</v>
      </c>
      <c r="B4680" t="s">
        <v>2827</v>
      </c>
      <c r="C4680">
        <v>31.05</v>
      </c>
      <c r="D4680">
        <v>0</v>
      </c>
      <c r="E4680">
        <v>0</v>
      </c>
      <c r="F4680">
        <v>0</v>
      </c>
      <c r="G4680">
        <v>0</v>
      </c>
      <c r="H4680" s="45">
        <v>-19360.060000000001</v>
      </c>
      <c r="I4680" t="s">
        <v>13063</v>
      </c>
      <c r="J4680" t="s">
        <v>235</v>
      </c>
      <c r="K4680">
        <v>0</v>
      </c>
      <c r="L4680" s="83">
        <v>43040</v>
      </c>
      <c r="M4680">
        <v>0</v>
      </c>
      <c r="N4680" t="s">
        <v>2916</v>
      </c>
      <c r="O4680" t="s">
        <v>2917</v>
      </c>
    </row>
    <row r="4681" spans="1:15" x14ac:dyDescent="0.2">
      <c r="A4681" t="s">
        <v>13541</v>
      </c>
      <c r="B4681" t="s">
        <v>2585</v>
      </c>
      <c r="C4681">
        <v>41.81</v>
      </c>
      <c r="D4681">
        <v>0</v>
      </c>
      <c r="E4681">
        <v>0</v>
      </c>
      <c r="F4681">
        <v>0</v>
      </c>
      <c r="G4681">
        <v>0</v>
      </c>
      <c r="H4681" s="45">
        <v>-9094.74</v>
      </c>
      <c r="I4681" t="s">
        <v>13063</v>
      </c>
      <c r="J4681" t="s">
        <v>200</v>
      </c>
      <c r="K4681">
        <v>0</v>
      </c>
      <c r="L4681" s="83">
        <v>43040</v>
      </c>
      <c r="M4681">
        <v>0</v>
      </c>
      <c r="N4681">
        <v>698813102</v>
      </c>
      <c r="O4681">
        <v>2696117</v>
      </c>
    </row>
    <row r="4682" spans="1:15" x14ac:dyDescent="0.2">
      <c r="A4682" t="s">
        <v>13566</v>
      </c>
      <c r="B4682" t="s">
        <v>11274</v>
      </c>
      <c r="C4682">
        <v>71.56</v>
      </c>
      <c r="D4682">
        <v>0</v>
      </c>
      <c r="E4682">
        <v>0</v>
      </c>
      <c r="F4682">
        <v>0</v>
      </c>
      <c r="G4682">
        <v>0</v>
      </c>
      <c r="H4682">
        <v>-87.21</v>
      </c>
      <c r="I4682" t="s">
        <v>13063</v>
      </c>
      <c r="J4682" t="s">
        <v>169</v>
      </c>
      <c r="K4682">
        <v>0</v>
      </c>
      <c r="L4682" s="83">
        <v>43040</v>
      </c>
      <c r="M4682">
        <v>0</v>
      </c>
      <c r="N4682" t="s">
        <v>11305</v>
      </c>
      <c r="O4682" t="s">
        <v>11306</v>
      </c>
    </row>
    <row r="4683" spans="1:15" x14ac:dyDescent="0.2">
      <c r="A4683" t="s">
        <v>13462</v>
      </c>
      <c r="B4683" t="s">
        <v>526</v>
      </c>
      <c r="C4683">
        <v>29.1</v>
      </c>
      <c r="D4683">
        <v>0</v>
      </c>
      <c r="E4683">
        <v>0</v>
      </c>
      <c r="F4683">
        <v>0</v>
      </c>
      <c r="G4683">
        <v>0</v>
      </c>
      <c r="H4683" s="45">
        <v>-3579.51</v>
      </c>
      <c r="I4683" t="s">
        <v>13063</v>
      </c>
      <c r="J4683" t="s">
        <v>164</v>
      </c>
      <c r="K4683">
        <v>0</v>
      </c>
      <c r="L4683" s="83">
        <v>43039</v>
      </c>
      <c r="M4683">
        <v>0</v>
      </c>
      <c r="N4683">
        <v>801056102</v>
      </c>
      <c r="O4683" t="s">
        <v>527</v>
      </c>
    </row>
    <row r="4684" spans="1:15" x14ac:dyDescent="0.2">
      <c r="A4684" t="s">
        <v>13463</v>
      </c>
      <c r="B4684" t="s">
        <v>4347</v>
      </c>
      <c r="C4684">
        <v>51.99</v>
      </c>
      <c r="D4684">
        <v>0</v>
      </c>
      <c r="E4684">
        <v>0</v>
      </c>
      <c r="F4684">
        <v>0</v>
      </c>
      <c r="G4684">
        <v>0</v>
      </c>
      <c r="H4684" s="45">
        <v>12588.14</v>
      </c>
      <c r="I4684" t="s">
        <v>13063</v>
      </c>
      <c r="J4684" t="s">
        <v>169</v>
      </c>
      <c r="K4684">
        <v>0</v>
      </c>
      <c r="L4684" s="83">
        <v>43039</v>
      </c>
      <c r="M4684">
        <v>0</v>
      </c>
      <c r="N4684" t="s">
        <v>177</v>
      </c>
      <c r="O4684">
        <v>2644547</v>
      </c>
    </row>
    <row r="4685" spans="1:15" x14ac:dyDescent="0.2">
      <c r="A4685" t="s">
        <v>13464</v>
      </c>
      <c r="B4685" t="s">
        <v>92</v>
      </c>
      <c r="C4685">
        <v>34.39</v>
      </c>
      <c r="D4685">
        <v>0</v>
      </c>
      <c r="E4685">
        <v>0</v>
      </c>
      <c r="F4685">
        <v>0</v>
      </c>
      <c r="G4685">
        <v>0</v>
      </c>
      <c r="H4685" s="45">
        <v>1331.69</v>
      </c>
      <c r="I4685" t="s">
        <v>13063</v>
      </c>
      <c r="J4685" t="s">
        <v>164</v>
      </c>
      <c r="K4685">
        <v>0</v>
      </c>
      <c r="L4685" s="83">
        <v>43039</v>
      </c>
      <c r="M4685">
        <v>0</v>
      </c>
      <c r="N4685">
        <v>458118106</v>
      </c>
      <c r="O4685">
        <v>2462437</v>
      </c>
    </row>
    <row r="4686" spans="1:15" x14ac:dyDescent="0.2">
      <c r="A4686" t="s">
        <v>13465</v>
      </c>
      <c r="B4686" t="s">
        <v>1303</v>
      </c>
      <c r="C4686">
        <v>19.2</v>
      </c>
      <c r="D4686">
        <v>0</v>
      </c>
      <c r="E4686">
        <v>0</v>
      </c>
      <c r="F4686">
        <v>0</v>
      </c>
      <c r="G4686">
        <v>0</v>
      </c>
      <c r="H4686" s="45">
        <v>-4701.42</v>
      </c>
      <c r="I4686" t="s">
        <v>13063</v>
      </c>
      <c r="J4686" t="s">
        <v>182</v>
      </c>
      <c r="K4686">
        <v>0</v>
      </c>
      <c r="L4686" s="83">
        <v>43039</v>
      </c>
      <c r="M4686">
        <v>0</v>
      </c>
      <c r="N4686" t="s">
        <v>1488</v>
      </c>
      <c r="O4686">
        <v>2261021</v>
      </c>
    </row>
    <row r="4687" spans="1:15" x14ac:dyDescent="0.2">
      <c r="A4687" t="s">
        <v>13466</v>
      </c>
      <c r="B4687" t="s">
        <v>2589</v>
      </c>
      <c r="C4687">
        <v>24.3</v>
      </c>
      <c r="D4687">
        <v>0</v>
      </c>
      <c r="E4687">
        <v>0</v>
      </c>
      <c r="F4687">
        <v>0</v>
      </c>
      <c r="G4687">
        <v>0</v>
      </c>
      <c r="H4687" s="45">
        <v>-1160.27</v>
      </c>
      <c r="I4687" t="s">
        <v>13063</v>
      </c>
      <c r="J4687" t="s">
        <v>200</v>
      </c>
      <c r="K4687">
        <v>0</v>
      </c>
      <c r="L4687" s="83">
        <v>43039</v>
      </c>
      <c r="M4687">
        <v>0</v>
      </c>
      <c r="N4687">
        <v>216831107</v>
      </c>
      <c r="O4687">
        <v>2222608</v>
      </c>
    </row>
    <row r="4688" spans="1:15" x14ac:dyDescent="0.2">
      <c r="A4688" t="s">
        <v>13467</v>
      </c>
      <c r="B4688" t="s">
        <v>4247</v>
      </c>
      <c r="C4688">
        <v>53</v>
      </c>
      <c r="D4688">
        <v>0</v>
      </c>
      <c r="E4688">
        <v>0</v>
      </c>
      <c r="F4688">
        <v>0</v>
      </c>
      <c r="G4688">
        <v>0</v>
      </c>
      <c r="H4688" s="45">
        <v>-7386</v>
      </c>
      <c r="I4688" t="s">
        <v>13063</v>
      </c>
      <c r="J4688" t="s">
        <v>448</v>
      </c>
      <c r="K4688">
        <v>0</v>
      </c>
      <c r="L4688" s="83">
        <v>43039</v>
      </c>
      <c r="M4688">
        <v>0</v>
      </c>
      <c r="N4688" t="s">
        <v>6318</v>
      </c>
      <c r="O4688" t="s">
        <v>6319</v>
      </c>
    </row>
    <row r="4689" spans="1:15" x14ac:dyDescent="0.2">
      <c r="A4689" t="s">
        <v>13468</v>
      </c>
      <c r="B4689" t="s">
        <v>1029</v>
      </c>
      <c r="C4689">
        <v>26.32</v>
      </c>
      <c r="D4689">
        <v>0</v>
      </c>
      <c r="E4689">
        <v>0</v>
      </c>
      <c r="F4689">
        <v>0</v>
      </c>
      <c r="G4689">
        <v>0</v>
      </c>
      <c r="H4689" s="45">
        <v>21191</v>
      </c>
      <c r="I4689" t="s">
        <v>13057</v>
      </c>
      <c r="J4689" t="s">
        <v>164</v>
      </c>
      <c r="K4689">
        <v>0</v>
      </c>
      <c r="L4689" s="83">
        <v>43039</v>
      </c>
      <c r="M4689">
        <v>0</v>
      </c>
      <c r="N4689">
        <v>5125109</v>
      </c>
      <c r="O4689">
        <v>2159773</v>
      </c>
    </row>
    <row r="4690" spans="1:15" x14ac:dyDescent="0.2">
      <c r="A4690" t="s">
        <v>13469</v>
      </c>
      <c r="B4690" t="s">
        <v>2465</v>
      </c>
      <c r="C4690">
        <v>184.09</v>
      </c>
      <c r="D4690">
        <v>0</v>
      </c>
      <c r="E4690">
        <v>0</v>
      </c>
      <c r="F4690">
        <v>0</v>
      </c>
      <c r="G4690">
        <v>0</v>
      </c>
      <c r="H4690" s="45">
        <v>1183.82</v>
      </c>
      <c r="I4690" t="s">
        <v>13057</v>
      </c>
      <c r="J4690" t="s">
        <v>169</v>
      </c>
      <c r="K4690">
        <v>0</v>
      </c>
      <c r="L4690" s="83">
        <v>43039</v>
      </c>
      <c r="M4690">
        <v>0</v>
      </c>
      <c r="N4690" t="s">
        <v>177</v>
      </c>
      <c r="O4690" t="s">
        <v>2513</v>
      </c>
    </row>
    <row r="4691" spans="1:15" x14ac:dyDescent="0.2">
      <c r="A4691" t="s">
        <v>13470</v>
      </c>
      <c r="B4691" t="s">
        <v>13461</v>
      </c>
      <c r="C4691">
        <v>37.840000000000003</v>
      </c>
      <c r="D4691">
        <v>0</v>
      </c>
      <c r="E4691">
        <v>0</v>
      </c>
      <c r="F4691">
        <v>0</v>
      </c>
      <c r="G4691">
        <v>0</v>
      </c>
      <c r="H4691" s="45">
        <v>1558.66</v>
      </c>
      <c r="I4691" t="s">
        <v>13063</v>
      </c>
      <c r="J4691" t="s">
        <v>164</v>
      </c>
      <c r="K4691">
        <v>0</v>
      </c>
      <c r="L4691" s="83">
        <v>43039</v>
      </c>
      <c r="M4691">
        <v>0</v>
      </c>
      <c r="N4691" t="s">
        <v>13471</v>
      </c>
      <c r="O4691" t="s">
        <v>13472</v>
      </c>
    </row>
    <row r="4692" spans="1:15" x14ac:dyDescent="0.2">
      <c r="A4692" t="s">
        <v>13473</v>
      </c>
      <c r="B4692" t="s">
        <v>3044</v>
      </c>
      <c r="C4692">
        <v>18.72</v>
      </c>
      <c r="D4692">
        <v>0</v>
      </c>
      <c r="E4692">
        <v>0</v>
      </c>
      <c r="F4692">
        <v>0</v>
      </c>
      <c r="G4692">
        <v>0</v>
      </c>
      <c r="H4692" s="45">
        <v>1727.75</v>
      </c>
      <c r="I4692" t="s">
        <v>13057</v>
      </c>
      <c r="J4692" t="s">
        <v>182</v>
      </c>
      <c r="K4692">
        <v>0</v>
      </c>
      <c r="L4692" s="83">
        <v>43039</v>
      </c>
      <c r="M4692">
        <v>0</v>
      </c>
      <c r="N4692" t="s">
        <v>3095</v>
      </c>
      <c r="O4692" t="s">
        <v>3096</v>
      </c>
    </row>
    <row r="4693" spans="1:15" x14ac:dyDescent="0.2">
      <c r="A4693" t="s">
        <v>13474</v>
      </c>
      <c r="B4693" t="s">
        <v>9647</v>
      </c>
      <c r="C4693">
        <v>29.7</v>
      </c>
      <c r="D4693">
        <v>0</v>
      </c>
      <c r="E4693">
        <v>0</v>
      </c>
      <c r="F4693">
        <v>0</v>
      </c>
      <c r="G4693">
        <v>0</v>
      </c>
      <c r="H4693">
        <v>-225.95</v>
      </c>
      <c r="I4693" t="s">
        <v>13057</v>
      </c>
      <c r="J4693" t="s">
        <v>190</v>
      </c>
      <c r="K4693">
        <v>0</v>
      </c>
      <c r="L4693" s="83">
        <v>43039</v>
      </c>
      <c r="M4693">
        <v>0</v>
      </c>
      <c r="N4693">
        <v>369300108</v>
      </c>
      <c r="O4693">
        <v>2369851</v>
      </c>
    </row>
    <row r="4694" spans="1:15" x14ac:dyDescent="0.2">
      <c r="A4694" t="s">
        <v>13475</v>
      </c>
      <c r="B4694" t="s">
        <v>4245</v>
      </c>
      <c r="C4694">
        <v>49.06</v>
      </c>
      <c r="D4694">
        <v>0</v>
      </c>
      <c r="E4694">
        <v>0</v>
      </c>
      <c r="F4694">
        <v>0</v>
      </c>
      <c r="G4694">
        <v>0</v>
      </c>
      <c r="H4694" s="45">
        <v>38319.300000000003</v>
      </c>
      <c r="I4694" t="s">
        <v>13057</v>
      </c>
      <c r="J4694" t="s">
        <v>200</v>
      </c>
      <c r="K4694">
        <v>0</v>
      </c>
      <c r="L4694" s="83">
        <v>43039</v>
      </c>
      <c r="M4694">
        <v>0</v>
      </c>
      <c r="N4694">
        <v>163072101</v>
      </c>
      <c r="O4694">
        <v>2192392</v>
      </c>
    </row>
    <row r="4695" spans="1:15" x14ac:dyDescent="0.2">
      <c r="A4695" t="s">
        <v>13476</v>
      </c>
      <c r="B4695" t="s">
        <v>3159</v>
      </c>
      <c r="C4695">
        <v>16.41</v>
      </c>
      <c r="D4695">
        <v>0</v>
      </c>
      <c r="E4695">
        <v>0</v>
      </c>
      <c r="F4695">
        <v>0</v>
      </c>
      <c r="G4695">
        <v>0</v>
      </c>
      <c r="H4695" s="45">
        <v>19646.740000000002</v>
      </c>
      <c r="I4695" t="s">
        <v>13063</v>
      </c>
      <c r="J4695" t="s">
        <v>190</v>
      </c>
      <c r="K4695">
        <v>0</v>
      </c>
      <c r="L4695" s="83">
        <v>43039</v>
      </c>
      <c r="M4695">
        <v>0</v>
      </c>
      <c r="N4695">
        <v>167250109</v>
      </c>
      <c r="O4695">
        <v>2200530</v>
      </c>
    </row>
    <row r="4696" spans="1:15" x14ac:dyDescent="0.2">
      <c r="A4696" t="s">
        <v>13477</v>
      </c>
      <c r="B4696" t="s">
        <v>3187</v>
      </c>
      <c r="C4696">
        <v>94.69</v>
      </c>
      <c r="D4696">
        <v>0</v>
      </c>
      <c r="E4696">
        <v>0</v>
      </c>
      <c r="F4696">
        <v>0</v>
      </c>
      <c r="G4696">
        <v>0</v>
      </c>
      <c r="H4696" s="45">
        <v>3428.95</v>
      </c>
      <c r="I4696" t="s">
        <v>13057</v>
      </c>
      <c r="J4696" t="s">
        <v>169</v>
      </c>
      <c r="K4696">
        <v>0</v>
      </c>
      <c r="L4696" s="83">
        <v>43039</v>
      </c>
      <c r="M4696">
        <v>0</v>
      </c>
      <c r="N4696" t="s">
        <v>177</v>
      </c>
      <c r="O4696" t="s">
        <v>12350</v>
      </c>
    </row>
    <row r="4697" spans="1:15" x14ac:dyDescent="0.2">
      <c r="A4697" t="s">
        <v>13478</v>
      </c>
      <c r="B4697" t="s">
        <v>842</v>
      </c>
      <c r="C4697">
        <v>29.3</v>
      </c>
      <c r="D4697">
        <v>0</v>
      </c>
      <c r="E4697">
        <v>0</v>
      </c>
      <c r="F4697">
        <v>0</v>
      </c>
      <c r="G4697">
        <v>0</v>
      </c>
      <c r="H4697" s="45">
        <v>-57206.1</v>
      </c>
      <c r="I4697" t="s">
        <v>13057</v>
      </c>
      <c r="J4697" t="s">
        <v>164</v>
      </c>
      <c r="K4697">
        <v>0</v>
      </c>
      <c r="L4697" s="83">
        <v>43039</v>
      </c>
      <c r="M4697">
        <v>0</v>
      </c>
      <c r="N4697">
        <v>157210105</v>
      </c>
      <c r="O4697">
        <v>2986937</v>
      </c>
    </row>
    <row r="4698" spans="1:15" x14ac:dyDescent="0.2">
      <c r="A4698" t="s">
        <v>13479</v>
      </c>
      <c r="B4698" t="s">
        <v>425</v>
      </c>
      <c r="C4698">
        <v>146.78</v>
      </c>
      <c r="D4698">
        <v>0</v>
      </c>
      <c r="E4698">
        <v>0</v>
      </c>
      <c r="F4698">
        <v>0</v>
      </c>
      <c r="G4698">
        <v>0</v>
      </c>
      <c r="H4698" s="45">
        <v>17373.82</v>
      </c>
      <c r="I4698" t="s">
        <v>13057</v>
      </c>
      <c r="J4698" t="s">
        <v>164</v>
      </c>
      <c r="K4698">
        <v>0</v>
      </c>
      <c r="L4698" s="83">
        <v>43039</v>
      </c>
      <c r="M4698">
        <v>0</v>
      </c>
      <c r="N4698" t="s">
        <v>177</v>
      </c>
      <c r="O4698" t="s">
        <v>426</v>
      </c>
    </row>
    <row r="4699" spans="1:15" x14ac:dyDescent="0.2">
      <c r="A4699" t="s">
        <v>13480</v>
      </c>
      <c r="B4699" t="s">
        <v>2601</v>
      </c>
      <c r="C4699">
        <v>31.88</v>
      </c>
      <c r="D4699">
        <v>0</v>
      </c>
      <c r="E4699">
        <v>0</v>
      </c>
      <c r="F4699">
        <v>0</v>
      </c>
      <c r="G4699">
        <v>0</v>
      </c>
      <c r="H4699" s="45">
        <v>32029.9</v>
      </c>
      <c r="I4699" t="s">
        <v>13057</v>
      </c>
      <c r="J4699" t="s">
        <v>164</v>
      </c>
      <c r="K4699">
        <v>0</v>
      </c>
      <c r="L4699" s="83">
        <v>43039</v>
      </c>
      <c r="M4699">
        <v>0</v>
      </c>
      <c r="N4699" t="s">
        <v>2623</v>
      </c>
      <c r="O4699" t="s">
        <v>2624</v>
      </c>
    </row>
    <row r="4700" spans="1:15" x14ac:dyDescent="0.2">
      <c r="A4700" t="s">
        <v>13481</v>
      </c>
      <c r="B4700" t="s">
        <v>2104</v>
      </c>
      <c r="C4700">
        <v>77.900000000000006</v>
      </c>
      <c r="D4700">
        <v>0</v>
      </c>
      <c r="E4700">
        <v>0</v>
      </c>
      <c r="F4700">
        <v>0</v>
      </c>
      <c r="G4700">
        <v>0</v>
      </c>
      <c r="H4700" s="45">
        <v>-1687.31</v>
      </c>
      <c r="I4700" t="s">
        <v>13063</v>
      </c>
      <c r="J4700" t="s">
        <v>200</v>
      </c>
      <c r="K4700">
        <v>0</v>
      </c>
      <c r="L4700" s="83">
        <v>43039</v>
      </c>
      <c r="M4700">
        <v>0</v>
      </c>
      <c r="N4700">
        <v>139594105</v>
      </c>
      <c r="O4700" t="s">
        <v>2147</v>
      </c>
    </row>
    <row r="4701" spans="1:15" x14ac:dyDescent="0.2">
      <c r="A4701" t="s">
        <v>13482</v>
      </c>
      <c r="B4701" t="s">
        <v>1783</v>
      </c>
      <c r="C4701">
        <v>27.2</v>
      </c>
      <c r="D4701">
        <v>0</v>
      </c>
      <c r="E4701">
        <v>0</v>
      </c>
      <c r="F4701">
        <v>0</v>
      </c>
      <c r="G4701">
        <v>0</v>
      </c>
      <c r="H4701" s="45">
        <v>-26723.21</v>
      </c>
      <c r="I4701" t="s">
        <v>13063</v>
      </c>
      <c r="J4701" t="s">
        <v>164</v>
      </c>
      <c r="K4701">
        <v>0</v>
      </c>
      <c r="L4701" s="83">
        <v>43039</v>
      </c>
      <c r="M4701">
        <v>0</v>
      </c>
      <c r="N4701">
        <v>225223304</v>
      </c>
      <c r="O4701" t="s">
        <v>1884</v>
      </c>
    </row>
    <row r="4702" spans="1:15" x14ac:dyDescent="0.2">
      <c r="A4702" t="s">
        <v>13483</v>
      </c>
      <c r="B4702" t="s">
        <v>7885</v>
      </c>
      <c r="C4702">
        <v>32.65</v>
      </c>
      <c r="D4702">
        <v>0</v>
      </c>
      <c r="E4702">
        <v>0</v>
      </c>
      <c r="F4702">
        <v>0</v>
      </c>
      <c r="G4702">
        <v>0</v>
      </c>
      <c r="H4702" s="45">
        <v>-3155.58</v>
      </c>
      <c r="I4702" t="s">
        <v>13063</v>
      </c>
      <c r="J4702" t="s">
        <v>169</v>
      </c>
      <c r="K4702">
        <v>0</v>
      </c>
      <c r="L4702" s="83">
        <v>43039</v>
      </c>
      <c r="M4702">
        <v>0</v>
      </c>
      <c r="N4702">
        <v>228903100</v>
      </c>
      <c r="O4702">
        <v>2239017</v>
      </c>
    </row>
    <row r="4703" spans="1:15" x14ac:dyDescent="0.2">
      <c r="A4703" t="s">
        <v>13484</v>
      </c>
      <c r="B4703" t="s">
        <v>1670</v>
      </c>
      <c r="C4703">
        <v>17.25</v>
      </c>
      <c r="D4703">
        <v>0</v>
      </c>
      <c r="E4703">
        <v>0</v>
      </c>
      <c r="F4703">
        <v>0</v>
      </c>
      <c r="G4703">
        <v>0</v>
      </c>
      <c r="H4703" s="45">
        <v>-89262.92</v>
      </c>
      <c r="I4703" t="s">
        <v>13057</v>
      </c>
      <c r="J4703" t="s">
        <v>190</v>
      </c>
      <c r="K4703">
        <v>0</v>
      </c>
      <c r="L4703" s="83">
        <v>43039</v>
      </c>
      <c r="M4703">
        <v>0</v>
      </c>
      <c r="N4703" t="s">
        <v>177</v>
      </c>
      <c r="O4703" t="s">
        <v>1750</v>
      </c>
    </row>
    <row r="4704" spans="1:15" x14ac:dyDescent="0.2">
      <c r="A4704" t="s">
        <v>13485</v>
      </c>
      <c r="B4704" t="s">
        <v>12522</v>
      </c>
      <c r="C4704">
        <v>25.87</v>
      </c>
      <c r="D4704">
        <v>0</v>
      </c>
      <c r="E4704">
        <v>0</v>
      </c>
      <c r="F4704">
        <v>0</v>
      </c>
      <c r="G4704">
        <v>0</v>
      </c>
      <c r="H4704" s="45">
        <v>27911.16</v>
      </c>
      <c r="I4704" t="s">
        <v>13057</v>
      </c>
      <c r="J4704" t="s">
        <v>190</v>
      </c>
      <c r="K4704">
        <v>0</v>
      </c>
      <c r="L4704" s="83">
        <v>43039</v>
      </c>
      <c r="M4704">
        <v>0</v>
      </c>
      <c r="N4704">
        <v>147448104</v>
      </c>
      <c r="O4704">
        <v>2120490</v>
      </c>
    </row>
    <row r="4705" spans="1:15" x14ac:dyDescent="0.2">
      <c r="A4705" t="s">
        <v>13486</v>
      </c>
      <c r="B4705" t="s">
        <v>622</v>
      </c>
      <c r="C4705">
        <v>43.13</v>
      </c>
      <c r="D4705">
        <v>0</v>
      </c>
      <c r="E4705">
        <v>0</v>
      </c>
      <c r="F4705">
        <v>0</v>
      </c>
      <c r="G4705">
        <v>0</v>
      </c>
      <c r="H4705" s="45">
        <v>-11761.88</v>
      </c>
      <c r="I4705" t="s">
        <v>13057</v>
      </c>
      <c r="J4705" t="s">
        <v>200</v>
      </c>
      <c r="K4705">
        <v>0</v>
      </c>
      <c r="L4705" s="83">
        <v>43039</v>
      </c>
      <c r="M4705">
        <v>0</v>
      </c>
      <c r="N4705">
        <v>109641100</v>
      </c>
      <c r="O4705">
        <v>2193544</v>
      </c>
    </row>
    <row r="4706" spans="1:15" x14ac:dyDescent="0.2">
      <c r="A4706" t="s">
        <v>13487</v>
      </c>
      <c r="B4706" t="s">
        <v>1581</v>
      </c>
      <c r="C4706">
        <v>134.12</v>
      </c>
      <c r="D4706">
        <v>0</v>
      </c>
      <c r="E4706">
        <v>0</v>
      </c>
      <c r="F4706">
        <v>0</v>
      </c>
      <c r="G4706">
        <v>0</v>
      </c>
      <c r="H4706" s="45">
        <v>-16426.330000000002</v>
      </c>
      <c r="I4706" t="s">
        <v>13057</v>
      </c>
      <c r="J4706" t="s">
        <v>235</v>
      </c>
      <c r="K4706">
        <v>0</v>
      </c>
      <c r="L4706" s="83">
        <v>43039</v>
      </c>
      <c r="M4706">
        <v>0</v>
      </c>
      <c r="N4706">
        <v>518439104</v>
      </c>
      <c r="O4706">
        <v>2320524</v>
      </c>
    </row>
    <row r="4707" spans="1:15" x14ac:dyDescent="0.2">
      <c r="A4707" t="s">
        <v>13488</v>
      </c>
      <c r="B4707" t="s">
        <v>6368</v>
      </c>
      <c r="C4707">
        <v>50.91</v>
      </c>
      <c r="D4707">
        <v>0</v>
      </c>
      <c r="E4707">
        <v>0</v>
      </c>
      <c r="F4707">
        <v>0</v>
      </c>
      <c r="G4707">
        <v>0</v>
      </c>
      <c r="H4707" s="45">
        <v>9262.7099999999991</v>
      </c>
      <c r="I4707" t="s">
        <v>13063</v>
      </c>
      <c r="J4707" t="s">
        <v>169</v>
      </c>
      <c r="K4707">
        <v>0</v>
      </c>
      <c r="L4707" s="83">
        <v>43039</v>
      </c>
      <c r="M4707">
        <v>0</v>
      </c>
      <c r="N4707" t="s">
        <v>6426</v>
      </c>
      <c r="O4707">
        <v>2719951</v>
      </c>
    </row>
    <row r="4708" spans="1:15" x14ac:dyDescent="0.2">
      <c r="A4708" t="s">
        <v>13489</v>
      </c>
      <c r="B4708" t="s">
        <v>8385</v>
      </c>
      <c r="C4708">
        <v>45.76</v>
      </c>
      <c r="D4708">
        <v>0</v>
      </c>
      <c r="E4708">
        <v>0</v>
      </c>
      <c r="F4708">
        <v>0</v>
      </c>
      <c r="G4708">
        <v>0</v>
      </c>
      <c r="H4708" s="45">
        <v>-5160.2299999999996</v>
      </c>
      <c r="I4708" t="s">
        <v>13057</v>
      </c>
      <c r="J4708" t="s">
        <v>190</v>
      </c>
      <c r="K4708">
        <v>0</v>
      </c>
      <c r="L4708" s="83">
        <v>43039</v>
      </c>
      <c r="M4708">
        <v>0</v>
      </c>
      <c r="N4708" t="s">
        <v>8445</v>
      </c>
      <c r="O4708" t="s">
        <v>8446</v>
      </c>
    </row>
    <row r="4709" spans="1:15" x14ac:dyDescent="0.2">
      <c r="A4709" t="s">
        <v>13490</v>
      </c>
      <c r="B4709" t="s">
        <v>1031</v>
      </c>
      <c r="C4709">
        <v>200.04</v>
      </c>
      <c r="D4709">
        <v>0</v>
      </c>
      <c r="E4709">
        <v>0</v>
      </c>
      <c r="F4709">
        <v>0</v>
      </c>
      <c r="G4709">
        <v>0</v>
      </c>
      <c r="H4709" s="45">
        <v>18734.54</v>
      </c>
      <c r="I4709" t="s">
        <v>13057</v>
      </c>
      <c r="J4709" t="s">
        <v>164</v>
      </c>
      <c r="K4709">
        <v>0</v>
      </c>
      <c r="L4709" s="83">
        <v>43039</v>
      </c>
      <c r="M4709">
        <v>0</v>
      </c>
      <c r="N4709">
        <v>339041105</v>
      </c>
      <c r="O4709" t="s">
        <v>1449</v>
      </c>
    </row>
    <row r="4710" spans="1:15" x14ac:dyDescent="0.2">
      <c r="A4710" t="s">
        <v>13491</v>
      </c>
      <c r="B4710" t="s">
        <v>4638</v>
      </c>
      <c r="C4710">
        <v>17.074999999999999</v>
      </c>
      <c r="D4710">
        <v>0</v>
      </c>
      <c r="E4710">
        <v>0</v>
      </c>
      <c r="F4710">
        <v>0</v>
      </c>
      <c r="G4710">
        <v>0</v>
      </c>
      <c r="H4710" s="45">
        <v>55904.3</v>
      </c>
      <c r="I4710" t="s">
        <v>13057</v>
      </c>
      <c r="J4710" t="s">
        <v>182</v>
      </c>
      <c r="K4710">
        <v>0</v>
      </c>
      <c r="L4710" s="83">
        <v>43039</v>
      </c>
      <c r="M4710">
        <v>0</v>
      </c>
      <c r="N4710">
        <v>393222104</v>
      </c>
      <c r="O4710" t="s">
        <v>4756</v>
      </c>
    </row>
    <row r="4711" spans="1:15" x14ac:dyDescent="0.2">
      <c r="A4711" t="s">
        <v>13492</v>
      </c>
      <c r="B4711" t="s">
        <v>2404</v>
      </c>
      <c r="C4711">
        <v>60.35</v>
      </c>
      <c r="D4711">
        <v>0</v>
      </c>
      <c r="E4711">
        <v>0</v>
      </c>
      <c r="F4711">
        <v>0</v>
      </c>
      <c r="G4711">
        <v>0</v>
      </c>
      <c r="H4711" s="45">
        <v>-11164.81</v>
      </c>
      <c r="I4711" t="s">
        <v>13057</v>
      </c>
      <c r="J4711" t="s">
        <v>200</v>
      </c>
      <c r="K4711">
        <v>0</v>
      </c>
      <c r="L4711" s="83">
        <v>43039</v>
      </c>
      <c r="M4711">
        <v>0</v>
      </c>
      <c r="N4711" t="s">
        <v>177</v>
      </c>
      <c r="O4711" t="s">
        <v>2444</v>
      </c>
    </row>
    <row r="4712" spans="1:15" x14ac:dyDescent="0.2">
      <c r="A4712" t="s">
        <v>13493</v>
      </c>
      <c r="B4712" t="s">
        <v>4000</v>
      </c>
      <c r="C4712">
        <v>18.12</v>
      </c>
      <c r="D4712">
        <v>0</v>
      </c>
      <c r="E4712">
        <v>0</v>
      </c>
      <c r="F4712">
        <v>0</v>
      </c>
      <c r="G4712">
        <v>0</v>
      </c>
      <c r="H4712" s="45">
        <v>-22408.7</v>
      </c>
      <c r="I4712" t="s">
        <v>13057</v>
      </c>
      <c r="J4712" t="s">
        <v>200</v>
      </c>
      <c r="K4712">
        <v>0</v>
      </c>
      <c r="L4712" s="83">
        <v>43039</v>
      </c>
      <c r="M4712">
        <v>0</v>
      </c>
      <c r="N4712">
        <v>410345102</v>
      </c>
      <c r="O4712" t="s">
        <v>4031</v>
      </c>
    </row>
    <row r="4713" spans="1:15" x14ac:dyDescent="0.2">
      <c r="A4713" t="s">
        <v>13494</v>
      </c>
      <c r="B4713" t="s">
        <v>2677</v>
      </c>
      <c r="C4713">
        <v>69.11</v>
      </c>
      <c r="D4713">
        <v>0</v>
      </c>
      <c r="E4713">
        <v>0</v>
      </c>
      <c r="F4713">
        <v>0</v>
      </c>
      <c r="G4713">
        <v>0</v>
      </c>
      <c r="H4713" s="45">
        <v>-28068.83</v>
      </c>
      <c r="I4713" t="s">
        <v>13057</v>
      </c>
      <c r="J4713" t="s">
        <v>182</v>
      </c>
      <c r="K4713">
        <v>0</v>
      </c>
      <c r="L4713" s="83">
        <v>43039</v>
      </c>
      <c r="M4713">
        <v>0</v>
      </c>
      <c r="N4713">
        <v>436106108</v>
      </c>
      <c r="O4713" t="s">
        <v>2763</v>
      </c>
    </row>
    <row r="4714" spans="1:15" x14ac:dyDescent="0.2">
      <c r="A4714" t="s">
        <v>13495</v>
      </c>
      <c r="B4714" t="s">
        <v>10334</v>
      </c>
      <c r="C4714">
        <v>43.05</v>
      </c>
      <c r="D4714">
        <v>0</v>
      </c>
      <c r="E4714">
        <v>0</v>
      </c>
      <c r="F4714">
        <v>0</v>
      </c>
      <c r="G4714">
        <v>0</v>
      </c>
      <c r="H4714" s="45">
        <v>16644.37</v>
      </c>
      <c r="I4714" t="s">
        <v>13057</v>
      </c>
      <c r="J4714" t="s">
        <v>186</v>
      </c>
      <c r="K4714">
        <v>0</v>
      </c>
      <c r="L4714" s="83">
        <v>43039</v>
      </c>
      <c r="M4714">
        <v>0</v>
      </c>
      <c r="N4714" t="s">
        <v>10363</v>
      </c>
      <c r="O4714" t="s">
        <v>10364</v>
      </c>
    </row>
    <row r="4715" spans="1:15" x14ac:dyDescent="0.2">
      <c r="A4715" t="s">
        <v>13496</v>
      </c>
      <c r="B4715" t="s">
        <v>2469</v>
      </c>
      <c r="C4715">
        <v>35.049999999999997</v>
      </c>
      <c r="D4715">
        <v>0</v>
      </c>
      <c r="E4715">
        <v>0</v>
      </c>
      <c r="F4715">
        <v>0</v>
      </c>
      <c r="G4715">
        <v>0</v>
      </c>
      <c r="H4715" s="45">
        <v>33745.08</v>
      </c>
      <c r="I4715" t="s">
        <v>13057</v>
      </c>
      <c r="J4715" t="s">
        <v>190</v>
      </c>
      <c r="K4715">
        <v>0</v>
      </c>
      <c r="L4715" s="83">
        <v>43039</v>
      </c>
      <c r="M4715">
        <v>0</v>
      </c>
      <c r="N4715">
        <v>447462102</v>
      </c>
      <c r="O4715" t="s">
        <v>2538</v>
      </c>
    </row>
    <row r="4716" spans="1:15" x14ac:dyDescent="0.2">
      <c r="A4716" t="s">
        <v>13497</v>
      </c>
      <c r="B4716" t="s">
        <v>13460</v>
      </c>
      <c r="C4716">
        <v>38.299999999999997</v>
      </c>
      <c r="D4716">
        <v>0</v>
      </c>
      <c r="E4716">
        <v>0</v>
      </c>
      <c r="F4716">
        <v>0</v>
      </c>
      <c r="G4716">
        <v>0</v>
      </c>
      <c r="H4716" s="45">
        <v>-1984.89</v>
      </c>
      <c r="I4716" t="s">
        <v>13063</v>
      </c>
      <c r="J4716" t="s">
        <v>164</v>
      </c>
      <c r="K4716">
        <v>0</v>
      </c>
      <c r="L4716" s="83">
        <v>43039</v>
      </c>
      <c r="M4716">
        <v>0</v>
      </c>
      <c r="N4716" t="s">
        <v>13498</v>
      </c>
      <c r="O4716" t="s">
        <v>13499</v>
      </c>
    </row>
    <row r="4717" spans="1:15" x14ac:dyDescent="0.2">
      <c r="A4717" t="s">
        <v>13500</v>
      </c>
      <c r="B4717" t="s">
        <v>13457</v>
      </c>
      <c r="C4717">
        <v>21.87</v>
      </c>
      <c r="D4717">
        <v>0</v>
      </c>
      <c r="E4717">
        <v>0</v>
      </c>
      <c r="F4717">
        <v>0</v>
      </c>
      <c r="G4717">
        <v>0</v>
      </c>
      <c r="H4717" s="45">
        <v>-39367.21</v>
      </c>
      <c r="I4717" t="s">
        <v>13057</v>
      </c>
      <c r="J4717" t="s">
        <v>200</v>
      </c>
      <c r="K4717">
        <v>0</v>
      </c>
      <c r="L4717" s="83">
        <v>43039</v>
      </c>
      <c r="M4717">
        <v>0</v>
      </c>
      <c r="N4717" t="s">
        <v>177</v>
      </c>
      <c r="O4717" t="s">
        <v>13501</v>
      </c>
    </row>
    <row r="4718" spans="1:15" x14ac:dyDescent="0.2">
      <c r="A4718" t="s">
        <v>13502</v>
      </c>
      <c r="B4718" t="s">
        <v>6607</v>
      </c>
      <c r="C4718">
        <v>47.23</v>
      </c>
      <c r="D4718">
        <v>0</v>
      </c>
      <c r="E4718">
        <v>0</v>
      </c>
      <c r="F4718">
        <v>0</v>
      </c>
      <c r="G4718">
        <v>0</v>
      </c>
      <c r="H4718" s="45">
        <v>-18297.689999999999</v>
      </c>
      <c r="I4718" t="s">
        <v>13057</v>
      </c>
      <c r="J4718" t="s">
        <v>169</v>
      </c>
      <c r="K4718">
        <v>0</v>
      </c>
      <c r="L4718" s="83">
        <v>43039</v>
      </c>
      <c r="M4718">
        <v>0</v>
      </c>
      <c r="N4718" t="s">
        <v>6701</v>
      </c>
      <c r="O4718">
        <v>2677640</v>
      </c>
    </row>
    <row r="4719" spans="1:15" x14ac:dyDescent="0.2">
      <c r="A4719" t="s">
        <v>13503</v>
      </c>
      <c r="B4719" t="s">
        <v>5279</v>
      </c>
      <c r="C4719">
        <v>30.164999999999999</v>
      </c>
      <c r="D4719">
        <v>0</v>
      </c>
      <c r="E4719">
        <v>0</v>
      </c>
      <c r="F4719">
        <v>0</v>
      </c>
      <c r="G4719">
        <v>0</v>
      </c>
      <c r="H4719" s="45">
        <v>-24122.67</v>
      </c>
      <c r="I4719" t="s">
        <v>13057</v>
      </c>
      <c r="J4719" t="s">
        <v>182</v>
      </c>
      <c r="K4719">
        <v>0</v>
      </c>
      <c r="L4719" s="83">
        <v>43039</v>
      </c>
      <c r="M4719">
        <v>0</v>
      </c>
      <c r="N4719">
        <v>626717102</v>
      </c>
      <c r="O4719">
        <v>2611206</v>
      </c>
    </row>
    <row r="4720" spans="1:15" x14ac:dyDescent="0.2">
      <c r="A4720" t="s">
        <v>13504</v>
      </c>
      <c r="B4720" t="s">
        <v>855</v>
      </c>
      <c r="C4720">
        <v>79.42</v>
      </c>
      <c r="D4720">
        <v>0</v>
      </c>
      <c r="E4720">
        <v>0</v>
      </c>
      <c r="F4720">
        <v>0</v>
      </c>
      <c r="G4720">
        <v>0</v>
      </c>
      <c r="H4720" s="45">
        <v>1746.16</v>
      </c>
      <c r="I4720" t="s">
        <v>13057</v>
      </c>
      <c r="J4720" t="s">
        <v>200</v>
      </c>
      <c r="K4720">
        <v>0</v>
      </c>
      <c r="L4720" s="83">
        <v>43039</v>
      </c>
      <c r="M4720">
        <v>0</v>
      </c>
      <c r="N4720">
        <v>626755102</v>
      </c>
      <c r="O4720" t="s">
        <v>1837</v>
      </c>
    </row>
    <row r="4721" spans="1:15" x14ac:dyDescent="0.2">
      <c r="A4721" t="s">
        <v>13505</v>
      </c>
      <c r="B4721" t="s">
        <v>3546</v>
      </c>
      <c r="C4721">
        <v>36.79</v>
      </c>
      <c r="D4721">
        <v>0</v>
      </c>
      <c r="E4721">
        <v>0</v>
      </c>
      <c r="F4721">
        <v>0</v>
      </c>
      <c r="G4721">
        <v>0</v>
      </c>
      <c r="H4721" s="45">
        <v>-19883.68</v>
      </c>
      <c r="I4721" t="s">
        <v>13057</v>
      </c>
      <c r="J4721" t="s">
        <v>190</v>
      </c>
      <c r="K4721">
        <v>0</v>
      </c>
      <c r="L4721" s="83">
        <v>43039</v>
      </c>
      <c r="M4721">
        <v>0</v>
      </c>
      <c r="N4721" t="s">
        <v>3575</v>
      </c>
      <c r="O4721" t="s">
        <v>3576</v>
      </c>
    </row>
    <row r="4722" spans="1:15" x14ac:dyDescent="0.2">
      <c r="A4722" t="s">
        <v>13506</v>
      </c>
      <c r="B4722" t="s">
        <v>632</v>
      </c>
      <c r="C4722">
        <v>12.7</v>
      </c>
      <c r="D4722">
        <v>0</v>
      </c>
      <c r="E4722">
        <v>0</v>
      </c>
      <c r="F4722">
        <v>0</v>
      </c>
      <c r="G4722">
        <v>0</v>
      </c>
      <c r="H4722" s="45">
        <v>-12378.86</v>
      </c>
      <c r="I4722" t="s">
        <v>13063</v>
      </c>
      <c r="J4722" t="s">
        <v>200</v>
      </c>
      <c r="K4722">
        <v>0</v>
      </c>
      <c r="L4722" s="83">
        <v>43039</v>
      </c>
      <c r="M4722">
        <v>0</v>
      </c>
      <c r="N4722" t="s">
        <v>633</v>
      </c>
      <c r="O4722">
        <v>2415936</v>
      </c>
    </row>
    <row r="4723" spans="1:15" x14ac:dyDescent="0.2">
      <c r="A4723" t="s">
        <v>13507</v>
      </c>
      <c r="B4723" t="s">
        <v>1780</v>
      </c>
      <c r="C4723">
        <v>70.83</v>
      </c>
      <c r="D4723">
        <v>0</v>
      </c>
      <c r="E4723">
        <v>0</v>
      </c>
      <c r="F4723">
        <v>0</v>
      </c>
      <c r="G4723">
        <v>0</v>
      </c>
      <c r="H4723" s="45">
        <v>12667.85</v>
      </c>
      <c r="I4723" t="s">
        <v>13057</v>
      </c>
      <c r="J4723" t="s">
        <v>235</v>
      </c>
      <c r="K4723">
        <v>0</v>
      </c>
      <c r="L4723" s="83">
        <v>43039</v>
      </c>
      <c r="M4723">
        <v>0</v>
      </c>
      <c r="N4723" t="s">
        <v>1928</v>
      </c>
      <c r="O4723">
        <v>2616870</v>
      </c>
    </row>
    <row r="4724" spans="1:15" x14ac:dyDescent="0.2">
      <c r="A4724" t="s">
        <v>13508</v>
      </c>
      <c r="B4724" t="s">
        <v>12329</v>
      </c>
      <c r="C4724">
        <v>28.05</v>
      </c>
      <c r="D4724">
        <v>0</v>
      </c>
      <c r="E4724">
        <v>0</v>
      </c>
      <c r="F4724">
        <v>0</v>
      </c>
      <c r="G4724">
        <v>0</v>
      </c>
      <c r="H4724" s="45">
        <v>-61680.93</v>
      </c>
      <c r="I4724" t="s">
        <v>13057</v>
      </c>
      <c r="J4724" t="s">
        <v>164</v>
      </c>
      <c r="K4724">
        <v>0</v>
      </c>
      <c r="L4724" s="83">
        <v>43039</v>
      </c>
      <c r="M4724">
        <v>0</v>
      </c>
      <c r="N4724" t="s">
        <v>177</v>
      </c>
      <c r="O4724">
        <v>2577740</v>
      </c>
    </row>
    <row r="4725" spans="1:15" x14ac:dyDescent="0.2">
      <c r="A4725" t="s">
        <v>13509</v>
      </c>
      <c r="B4725" t="s">
        <v>12326</v>
      </c>
      <c r="C4725">
        <v>16.664999999999999</v>
      </c>
      <c r="D4725">
        <v>0</v>
      </c>
      <c r="E4725">
        <v>0</v>
      </c>
      <c r="F4725">
        <v>0</v>
      </c>
      <c r="G4725">
        <v>0</v>
      </c>
      <c r="H4725" s="45">
        <v>107960.81</v>
      </c>
      <c r="I4725" t="s">
        <v>13057</v>
      </c>
      <c r="J4725" t="s">
        <v>169</v>
      </c>
      <c r="K4725">
        <v>0</v>
      </c>
      <c r="L4725" s="83">
        <v>43039</v>
      </c>
      <c r="M4725">
        <v>0</v>
      </c>
      <c r="N4725" t="s">
        <v>12395</v>
      </c>
      <c r="O4725">
        <v>2318790</v>
      </c>
    </row>
    <row r="4726" spans="1:15" x14ac:dyDescent="0.2">
      <c r="A4726" t="s">
        <v>13510</v>
      </c>
      <c r="B4726" t="s">
        <v>12415</v>
      </c>
      <c r="C4726">
        <v>24.44</v>
      </c>
      <c r="D4726">
        <v>0</v>
      </c>
      <c r="E4726">
        <v>0</v>
      </c>
      <c r="F4726">
        <v>0</v>
      </c>
      <c r="G4726">
        <v>0</v>
      </c>
      <c r="H4726" s="45">
        <v>98278.44</v>
      </c>
      <c r="I4726" t="s">
        <v>13057</v>
      </c>
      <c r="J4726" t="s">
        <v>164</v>
      </c>
      <c r="K4726">
        <v>0</v>
      </c>
      <c r="L4726" s="83">
        <v>43039</v>
      </c>
      <c r="M4726">
        <v>0</v>
      </c>
      <c r="N4726">
        <v>453204109</v>
      </c>
      <c r="O4726" t="s">
        <v>12492</v>
      </c>
    </row>
    <row r="4727" spans="1:15" x14ac:dyDescent="0.2">
      <c r="A4727" t="s">
        <v>13511</v>
      </c>
      <c r="B4727" t="s">
        <v>415</v>
      </c>
      <c r="C4727">
        <v>63.58</v>
      </c>
      <c r="D4727">
        <v>0</v>
      </c>
      <c r="E4727">
        <v>0</v>
      </c>
      <c r="F4727">
        <v>0</v>
      </c>
      <c r="G4727">
        <v>0</v>
      </c>
      <c r="H4727" s="45">
        <v>26123.439999999999</v>
      </c>
      <c r="I4727" t="s">
        <v>13057</v>
      </c>
      <c r="J4727" t="s">
        <v>164</v>
      </c>
      <c r="K4727">
        <v>0</v>
      </c>
      <c r="L4727" s="83">
        <v>43039</v>
      </c>
      <c r="M4727">
        <v>0</v>
      </c>
      <c r="N4727">
        <v>747525103</v>
      </c>
      <c r="O4727">
        <v>2714923</v>
      </c>
    </row>
    <row r="4728" spans="1:15" x14ac:dyDescent="0.2">
      <c r="A4728" t="s">
        <v>13512</v>
      </c>
      <c r="B4728" t="s">
        <v>4962</v>
      </c>
      <c r="C4728">
        <v>76.73</v>
      </c>
      <c r="D4728">
        <v>0</v>
      </c>
      <c r="E4728">
        <v>0</v>
      </c>
      <c r="F4728">
        <v>0</v>
      </c>
      <c r="G4728">
        <v>0</v>
      </c>
      <c r="H4728" s="45">
        <v>-22266.1</v>
      </c>
      <c r="I4728" t="s">
        <v>13057</v>
      </c>
      <c r="J4728" t="s">
        <v>164</v>
      </c>
      <c r="K4728">
        <v>0</v>
      </c>
      <c r="L4728" s="83">
        <v>43039</v>
      </c>
      <c r="M4728">
        <v>0</v>
      </c>
      <c r="N4728" t="s">
        <v>5053</v>
      </c>
      <c r="O4728" t="s">
        <v>5054</v>
      </c>
    </row>
    <row r="4729" spans="1:15" x14ac:dyDescent="0.2">
      <c r="A4729" t="s">
        <v>13513</v>
      </c>
      <c r="B4729" t="s">
        <v>6599</v>
      </c>
      <c r="C4729">
        <v>21.754999999999999</v>
      </c>
      <c r="D4729">
        <v>0</v>
      </c>
      <c r="E4729">
        <v>0</v>
      </c>
      <c r="F4729">
        <v>0</v>
      </c>
      <c r="G4729">
        <v>0</v>
      </c>
      <c r="H4729" s="45">
        <v>-2200.44</v>
      </c>
      <c r="I4729" t="s">
        <v>13057</v>
      </c>
      <c r="J4729" t="s">
        <v>190</v>
      </c>
      <c r="K4729">
        <v>0</v>
      </c>
      <c r="L4729" s="83">
        <v>43039</v>
      </c>
      <c r="M4729">
        <v>0</v>
      </c>
      <c r="N4729">
        <v>747301109</v>
      </c>
      <c r="O4729" t="s">
        <v>6717</v>
      </c>
    </row>
    <row r="4730" spans="1:15" x14ac:dyDescent="0.2">
      <c r="A4730" t="s">
        <v>13514</v>
      </c>
      <c r="B4730" t="s">
        <v>13459</v>
      </c>
      <c r="C4730">
        <v>14.1</v>
      </c>
      <c r="D4730">
        <v>0</v>
      </c>
      <c r="E4730">
        <v>0</v>
      </c>
      <c r="F4730">
        <v>0</v>
      </c>
      <c r="G4730">
        <v>0</v>
      </c>
      <c r="H4730" s="45">
        <v>-48240.3</v>
      </c>
      <c r="I4730" t="s">
        <v>13057</v>
      </c>
      <c r="J4730" t="s">
        <v>164</v>
      </c>
      <c r="K4730">
        <v>0</v>
      </c>
      <c r="L4730" s="83">
        <v>43039</v>
      </c>
      <c r="M4730">
        <v>0</v>
      </c>
      <c r="N4730">
        <v>749119103</v>
      </c>
      <c r="O4730" t="s">
        <v>13515</v>
      </c>
    </row>
    <row r="4731" spans="1:15" x14ac:dyDescent="0.2">
      <c r="A4731" t="s">
        <v>13516</v>
      </c>
      <c r="B4731" t="s">
        <v>4954</v>
      </c>
      <c r="C4731">
        <v>27.774999999999999</v>
      </c>
      <c r="D4731">
        <v>0</v>
      </c>
      <c r="E4731">
        <v>0</v>
      </c>
      <c r="F4731">
        <v>0</v>
      </c>
      <c r="G4731">
        <v>0</v>
      </c>
      <c r="H4731" s="45">
        <v>15431.62</v>
      </c>
      <c r="I4731" t="s">
        <v>13057</v>
      </c>
      <c r="J4731" t="s">
        <v>200</v>
      </c>
      <c r="K4731">
        <v>0</v>
      </c>
      <c r="L4731" s="83">
        <v>43039</v>
      </c>
      <c r="M4731">
        <v>0</v>
      </c>
      <c r="N4731">
        <v>829226109</v>
      </c>
      <c r="O4731">
        <v>2799351</v>
      </c>
    </row>
    <row r="4732" spans="1:15" x14ac:dyDescent="0.2">
      <c r="A4732" t="s">
        <v>13517</v>
      </c>
      <c r="B4732" t="s">
        <v>10856</v>
      </c>
      <c r="C4732">
        <v>34.85</v>
      </c>
      <c r="D4732">
        <v>0</v>
      </c>
      <c r="E4732">
        <v>0</v>
      </c>
      <c r="F4732">
        <v>0</v>
      </c>
      <c r="G4732">
        <v>0</v>
      </c>
      <c r="H4732" s="45">
        <v>-6256.56</v>
      </c>
      <c r="I4732" t="s">
        <v>13057</v>
      </c>
      <c r="J4732" t="s">
        <v>200</v>
      </c>
      <c r="K4732">
        <v>0</v>
      </c>
      <c r="L4732" s="83">
        <v>43039</v>
      </c>
      <c r="M4732">
        <v>0</v>
      </c>
      <c r="N4732" t="s">
        <v>10920</v>
      </c>
      <c r="O4732">
        <v>2919290</v>
      </c>
    </row>
    <row r="4733" spans="1:15" x14ac:dyDescent="0.2">
      <c r="A4733" t="s">
        <v>13518</v>
      </c>
      <c r="B4733" t="s">
        <v>5648</v>
      </c>
      <c r="C4733">
        <v>56.49</v>
      </c>
      <c r="D4733">
        <v>0</v>
      </c>
      <c r="E4733">
        <v>0</v>
      </c>
      <c r="F4733">
        <v>0</v>
      </c>
      <c r="G4733">
        <v>0</v>
      </c>
      <c r="H4733" s="45">
        <v>-10559.04</v>
      </c>
      <c r="I4733" t="s">
        <v>13057</v>
      </c>
      <c r="J4733" t="s">
        <v>200</v>
      </c>
      <c r="K4733">
        <v>0</v>
      </c>
      <c r="L4733" s="83">
        <v>43039</v>
      </c>
      <c r="M4733">
        <v>0</v>
      </c>
      <c r="N4733">
        <v>819047101</v>
      </c>
      <c r="O4733" t="s">
        <v>5690</v>
      </c>
    </row>
    <row r="4734" spans="1:15" x14ac:dyDescent="0.2">
      <c r="A4734" t="s">
        <v>13519</v>
      </c>
      <c r="B4734" t="s">
        <v>2489</v>
      </c>
      <c r="C4734">
        <v>123.75</v>
      </c>
      <c r="D4734">
        <v>0</v>
      </c>
      <c r="E4734">
        <v>0</v>
      </c>
      <c r="F4734">
        <v>0</v>
      </c>
      <c r="G4734">
        <v>0</v>
      </c>
      <c r="H4734" s="45">
        <v>1556.21</v>
      </c>
      <c r="I4734" t="s">
        <v>13057</v>
      </c>
      <c r="J4734" t="s">
        <v>200</v>
      </c>
      <c r="K4734">
        <v>0</v>
      </c>
      <c r="L4734" s="83">
        <v>43039</v>
      </c>
      <c r="M4734">
        <v>0</v>
      </c>
      <c r="N4734" t="s">
        <v>177</v>
      </c>
      <c r="O4734" t="s">
        <v>2558</v>
      </c>
    </row>
    <row r="4735" spans="1:15" x14ac:dyDescent="0.2">
      <c r="A4735" t="s">
        <v>13520</v>
      </c>
      <c r="B4735" t="s">
        <v>11164</v>
      </c>
      <c r="C4735">
        <v>40.85</v>
      </c>
      <c r="D4735">
        <v>0</v>
      </c>
      <c r="E4735">
        <v>0</v>
      </c>
      <c r="F4735">
        <v>0</v>
      </c>
      <c r="G4735">
        <v>0</v>
      </c>
      <c r="H4735" s="45">
        <v>-7958.66</v>
      </c>
      <c r="I4735" t="s">
        <v>13057</v>
      </c>
      <c r="J4735" t="s">
        <v>190</v>
      </c>
      <c r="K4735">
        <v>0</v>
      </c>
      <c r="L4735" s="83">
        <v>43039</v>
      </c>
      <c r="M4735">
        <v>0</v>
      </c>
      <c r="N4735" t="s">
        <v>11253</v>
      </c>
      <c r="O4735" t="s">
        <v>11254</v>
      </c>
    </row>
    <row r="4736" spans="1:15" x14ac:dyDescent="0.2">
      <c r="A4736" t="s">
        <v>13521</v>
      </c>
      <c r="B4736" t="s">
        <v>13458</v>
      </c>
      <c r="C4736">
        <v>15.05</v>
      </c>
      <c r="D4736">
        <v>0</v>
      </c>
      <c r="E4736">
        <v>0</v>
      </c>
      <c r="F4736">
        <v>0</v>
      </c>
      <c r="G4736">
        <v>0</v>
      </c>
      <c r="H4736" s="45">
        <v>-12990.99</v>
      </c>
      <c r="I4736" t="s">
        <v>13057</v>
      </c>
      <c r="J4736" t="s">
        <v>190</v>
      </c>
      <c r="K4736">
        <v>0</v>
      </c>
      <c r="L4736" s="83">
        <v>43039</v>
      </c>
      <c r="M4736">
        <v>0</v>
      </c>
      <c r="N4736">
        <v>846819100</v>
      </c>
      <c r="O4736">
        <v>2832535</v>
      </c>
    </row>
    <row r="4737" spans="1:15" x14ac:dyDescent="0.2">
      <c r="A4737" t="s">
        <v>13522</v>
      </c>
      <c r="B4737" t="s">
        <v>851</v>
      </c>
      <c r="C4737">
        <v>86.87</v>
      </c>
      <c r="D4737">
        <v>0</v>
      </c>
      <c r="E4737">
        <v>0</v>
      </c>
      <c r="F4737">
        <v>0</v>
      </c>
      <c r="G4737">
        <v>0</v>
      </c>
      <c r="H4737" s="45">
        <v>-4868.74</v>
      </c>
      <c r="I4737" t="s">
        <v>13057</v>
      </c>
      <c r="J4737" t="s">
        <v>190</v>
      </c>
      <c r="K4737">
        <v>0</v>
      </c>
      <c r="L4737" s="83">
        <v>43039</v>
      </c>
      <c r="M4737">
        <v>0</v>
      </c>
      <c r="N4737">
        <v>848574109</v>
      </c>
      <c r="O4737" t="s">
        <v>1350</v>
      </c>
    </row>
    <row r="4738" spans="1:15" x14ac:dyDescent="0.2">
      <c r="A4738" t="s">
        <v>13523</v>
      </c>
      <c r="B4738" t="s">
        <v>6748</v>
      </c>
      <c r="C4738">
        <v>33.96</v>
      </c>
      <c r="D4738">
        <v>0</v>
      </c>
      <c r="E4738">
        <v>0</v>
      </c>
      <c r="F4738">
        <v>0</v>
      </c>
      <c r="G4738">
        <v>0</v>
      </c>
      <c r="H4738" s="45">
        <v>-23903.22</v>
      </c>
      <c r="I4738" t="s">
        <v>13057</v>
      </c>
      <c r="J4738" t="s">
        <v>200</v>
      </c>
      <c r="K4738">
        <v>0</v>
      </c>
      <c r="L4738" s="83">
        <v>43039</v>
      </c>
      <c r="M4738">
        <v>0</v>
      </c>
      <c r="N4738" t="s">
        <v>6813</v>
      </c>
      <c r="O4738">
        <v>2111977</v>
      </c>
    </row>
    <row r="4739" spans="1:15" x14ac:dyDescent="0.2">
      <c r="A4739" t="s">
        <v>13524</v>
      </c>
      <c r="B4739" t="s">
        <v>2090</v>
      </c>
      <c r="C4739">
        <v>69.33</v>
      </c>
      <c r="D4739">
        <v>0</v>
      </c>
      <c r="E4739">
        <v>0</v>
      </c>
      <c r="F4739">
        <v>0</v>
      </c>
      <c r="G4739">
        <v>0</v>
      </c>
      <c r="H4739" s="45">
        <v>-5977.58</v>
      </c>
      <c r="I4739" t="s">
        <v>13057</v>
      </c>
      <c r="J4739" t="s">
        <v>235</v>
      </c>
      <c r="K4739">
        <v>0</v>
      </c>
      <c r="L4739" s="83">
        <v>43039</v>
      </c>
      <c r="M4739">
        <v>0</v>
      </c>
      <c r="N4739" t="s">
        <v>2191</v>
      </c>
      <c r="O4739" t="s">
        <v>2192</v>
      </c>
    </row>
    <row r="4740" spans="1:15" x14ac:dyDescent="0.2">
      <c r="A4740" t="s">
        <v>13525</v>
      </c>
      <c r="B4740" t="s">
        <v>2216</v>
      </c>
      <c r="C4740">
        <v>37.729999999999997</v>
      </c>
      <c r="D4740">
        <v>0</v>
      </c>
      <c r="E4740">
        <v>0</v>
      </c>
      <c r="F4740">
        <v>0</v>
      </c>
      <c r="G4740">
        <v>0</v>
      </c>
      <c r="H4740" s="45">
        <v>6981.62</v>
      </c>
      <c r="I4740" t="s">
        <v>13057</v>
      </c>
      <c r="J4740" t="s">
        <v>190</v>
      </c>
      <c r="K4740">
        <v>0</v>
      </c>
      <c r="L4740" s="83">
        <v>43039</v>
      </c>
      <c r="M4740">
        <v>0</v>
      </c>
      <c r="N4740">
        <v>880779103</v>
      </c>
      <c r="O4740">
        <v>2884224</v>
      </c>
    </row>
    <row r="4741" spans="1:15" x14ac:dyDescent="0.2">
      <c r="A4741" t="s">
        <v>13526</v>
      </c>
      <c r="B4741" t="s">
        <v>2004</v>
      </c>
      <c r="C4741">
        <v>341.99</v>
      </c>
      <c r="D4741">
        <v>0</v>
      </c>
      <c r="E4741">
        <v>0</v>
      </c>
      <c r="F4741">
        <v>0</v>
      </c>
      <c r="G4741">
        <v>0</v>
      </c>
      <c r="H4741" s="45">
        <v>30178.32</v>
      </c>
      <c r="I4741" t="s">
        <v>13057</v>
      </c>
      <c r="J4741" t="s">
        <v>200</v>
      </c>
      <c r="K4741">
        <v>0</v>
      </c>
      <c r="L4741" s="83">
        <v>43039</v>
      </c>
      <c r="M4741">
        <v>0</v>
      </c>
      <c r="N4741" t="s">
        <v>2065</v>
      </c>
      <c r="O4741" t="s">
        <v>2066</v>
      </c>
    </row>
    <row r="4742" spans="1:15" x14ac:dyDescent="0.2">
      <c r="A4742" t="s">
        <v>13527</v>
      </c>
      <c r="B4742" t="s">
        <v>9773</v>
      </c>
      <c r="C4742">
        <v>17.52</v>
      </c>
      <c r="D4742">
        <v>0</v>
      </c>
      <c r="E4742">
        <v>0</v>
      </c>
      <c r="F4742">
        <v>0</v>
      </c>
      <c r="G4742">
        <v>0</v>
      </c>
      <c r="H4742" s="45">
        <v>21427.56</v>
      </c>
      <c r="I4742" t="s">
        <v>13057</v>
      </c>
      <c r="J4742" t="s">
        <v>164</v>
      </c>
      <c r="K4742">
        <v>0</v>
      </c>
      <c r="L4742" s="83">
        <v>43039</v>
      </c>
      <c r="M4742">
        <v>0</v>
      </c>
      <c r="N4742" t="s">
        <v>9809</v>
      </c>
      <c r="O4742">
        <v>2635659</v>
      </c>
    </row>
    <row r="4743" spans="1:15" x14ac:dyDescent="0.2">
      <c r="A4743" t="s">
        <v>13528</v>
      </c>
      <c r="B4743" t="s">
        <v>2857</v>
      </c>
      <c r="C4743">
        <v>27.8</v>
      </c>
      <c r="D4743">
        <v>0</v>
      </c>
      <c r="E4743">
        <v>0</v>
      </c>
      <c r="F4743">
        <v>0</v>
      </c>
      <c r="G4743">
        <v>0</v>
      </c>
      <c r="H4743" s="45">
        <v>16095.16</v>
      </c>
      <c r="I4743" t="s">
        <v>13057</v>
      </c>
      <c r="J4743" t="s">
        <v>169</v>
      </c>
      <c r="K4743">
        <v>0</v>
      </c>
      <c r="L4743" s="83">
        <v>43039</v>
      </c>
      <c r="M4743">
        <v>0</v>
      </c>
      <c r="N4743" t="s">
        <v>177</v>
      </c>
      <c r="O4743" t="s">
        <v>3024</v>
      </c>
    </row>
    <row r="4744" spans="1:15" x14ac:dyDescent="0.2">
      <c r="A4744" t="s">
        <v>13529</v>
      </c>
      <c r="B4744" t="s">
        <v>293</v>
      </c>
      <c r="C4744">
        <v>100.93</v>
      </c>
      <c r="D4744">
        <v>0</v>
      </c>
      <c r="E4744">
        <v>0</v>
      </c>
      <c r="F4744">
        <v>0</v>
      </c>
      <c r="G4744">
        <v>0</v>
      </c>
      <c r="H4744" s="45">
        <v>37407.97</v>
      </c>
      <c r="I4744" t="s">
        <v>13057</v>
      </c>
      <c r="J4744" t="s">
        <v>186</v>
      </c>
      <c r="K4744">
        <v>0</v>
      </c>
      <c r="L4744" s="83">
        <v>43039</v>
      </c>
      <c r="M4744">
        <v>0</v>
      </c>
      <c r="N4744">
        <v>981419104</v>
      </c>
      <c r="O4744">
        <v>2981181</v>
      </c>
    </row>
    <row r="4745" spans="1:15" x14ac:dyDescent="0.2">
      <c r="A4745" t="s">
        <v>13530</v>
      </c>
      <c r="B4745" t="s">
        <v>1698</v>
      </c>
      <c r="C4745">
        <v>46.94</v>
      </c>
      <c r="D4745">
        <v>0</v>
      </c>
      <c r="E4745">
        <v>0</v>
      </c>
      <c r="F4745">
        <v>0</v>
      </c>
      <c r="G4745">
        <v>0</v>
      </c>
      <c r="H4745" s="45">
        <v>-3147.15</v>
      </c>
      <c r="I4745" t="s">
        <v>13057</v>
      </c>
      <c r="J4745" t="s">
        <v>164</v>
      </c>
      <c r="K4745">
        <v>0</v>
      </c>
      <c r="L4745" s="83">
        <v>43039</v>
      </c>
      <c r="M4745">
        <v>0</v>
      </c>
      <c r="N4745">
        <v>985817105</v>
      </c>
      <c r="O4745" t="s">
        <v>1742</v>
      </c>
    </row>
    <row r="4746" spans="1:15" x14ac:dyDescent="0.2">
      <c r="A4746" t="s">
        <v>13420</v>
      </c>
      <c r="B4746" t="s">
        <v>1582</v>
      </c>
      <c r="C4746">
        <v>48.93</v>
      </c>
      <c r="D4746">
        <v>0</v>
      </c>
      <c r="E4746">
        <v>0</v>
      </c>
      <c r="F4746">
        <v>0</v>
      </c>
      <c r="G4746">
        <v>0</v>
      </c>
      <c r="H4746" s="45">
        <v>8365.36</v>
      </c>
      <c r="I4746" t="s">
        <v>13063</v>
      </c>
      <c r="J4746" t="s">
        <v>188</v>
      </c>
      <c r="K4746">
        <v>0</v>
      </c>
      <c r="L4746" s="83">
        <v>43038</v>
      </c>
      <c r="M4746">
        <v>0</v>
      </c>
      <c r="N4746">
        <v>257559203</v>
      </c>
      <c r="O4746" t="s">
        <v>1644</v>
      </c>
    </row>
    <row r="4747" spans="1:15" x14ac:dyDescent="0.2">
      <c r="A4747" t="s">
        <v>13421</v>
      </c>
      <c r="B4747" t="s">
        <v>101</v>
      </c>
      <c r="C4747">
        <v>33.79</v>
      </c>
      <c r="D4747">
        <v>0</v>
      </c>
      <c r="E4747">
        <v>0</v>
      </c>
      <c r="F4747">
        <v>0</v>
      </c>
      <c r="G4747">
        <v>0</v>
      </c>
      <c r="H4747" s="45">
        <v>-3619.58</v>
      </c>
      <c r="I4747" t="s">
        <v>13063</v>
      </c>
      <c r="J4747" t="s">
        <v>164</v>
      </c>
      <c r="K4747">
        <v>0</v>
      </c>
      <c r="L4747" s="83">
        <v>43038</v>
      </c>
      <c r="M4747">
        <v>0</v>
      </c>
      <c r="N4747" t="s">
        <v>184</v>
      </c>
      <c r="O4747">
        <v>2608123</v>
      </c>
    </row>
    <row r="4748" spans="1:15" x14ac:dyDescent="0.2">
      <c r="A4748" t="s">
        <v>13422</v>
      </c>
      <c r="B4748" t="s">
        <v>2235</v>
      </c>
      <c r="C4748">
        <v>64.650000000000006</v>
      </c>
      <c r="D4748">
        <v>0</v>
      </c>
      <c r="E4748">
        <v>0</v>
      </c>
      <c r="F4748">
        <v>0</v>
      </c>
      <c r="G4748">
        <v>0</v>
      </c>
      <c r="H4748" s="45">
        <v>-13773.81</v>
      </c>
      <c r="I4748" t="s">
        <v>13063</v>
      </c>
      <c r="J4748" t="s">
        <v>169</v>
      </c>
      <c r="K4748">
        <v>0</v>
      </c>
      <c r="L4748" s="83">
        <v>43038</v>
      </c>
      <c r="M4748">
        <v>0</v>
      </c>
      <c r="N4748" t="s">
        <v>2272</v>
      </c>
      <c r="O4748">
        <v>2413037</v>
      </c>
    </row>
    <row r="4749" spans="1:15" x14ac:dyDescent="0.2">
      <c r="A4749" t="s">
        <v>13423</v>
      </c>
      <c r="B4749" t="s">
        <v>2227</v>
      </c>
      <c r="C4749">
        <v>71.09</v>
      </c>
      <c r="D4749">
        <v>0</v>
      </c>
      <c r="E4749">
        <v>0</v>
      </c>
      <c r="F4749">
        <v>0</v>
      </c>
      <c r="G4749">
        <v>0</v>
      </c>
      <c r="H4749" s="45">
        <v>6919.27</v>
      </c>
      <c r="I4749" t="s">
        <v>13063</v>
      </c>
      <c r="J4749" t="s">
        <v>200</v>
      </c>
      <c r="K4749">
        <v>0</v>
      </c>
      <c r="L4749" s="83">
        <v>43038</v>
      </c>
      <c r="M4749">
        <v>0</v>
      </c>
      <c r="N4749">
        <v>258278100</v>
      </c>
      <c r="O4749">
        <v>2718594</v>
      </c>
    </row>
    <row r="4750" spans="1:15" x14ac:dyDescent="0.2">
      <c r="A4750" t="s">
        <v>13424</v>
      </c>
      <c r="B4750" t="s">
        <v>94</v>
      </c>
      <c r="C4750">
        <v>176.83</v>
      </c>
      <c r="D4750">
        <v>0</v>
      </c>
      <c r="E4750">
        <v>0</v>
      </c>
      <c r="F4750">
        <v>0</v>
      </c>
      <c r="G4750">
        <v>0</v>
      </c>
      <c r="H4750" s="45">
        <v>-2601.02</v>
      </c>
      <c r="I4750" t="s">
        <v>13057</v>
      </c>
      <c r="J4750" t="s">
        <v>169</v>
      </c>
      <c r="K4750">
        <v>0</v>
      </c>
      <c r="L4750" s="83">
        <v>43038</v>
      </c>
      <c r="M4750">
        <v>0</v>
      </c>
      <c r="N4750" t="s">
        <v>171</v>
      </c>
      <c r="O4750">
        <v>2695921</v>
      </c>
    </row>
    <row r="4751" spans="1:15" x14ac:dyDescent="0.2">
      <c r="A4751" t="s">
        <v>13425</v>
      </c>
      <c r="B4751" t="s">
        <v>4246</v>
      </c>
      <c r="C4751">
        <v>61.59</v>
      </c>
      <c r="D4751">
        <v>0</v>
      </c>
      <c r="E4751">
        <v>0</v>
      </c>
      <c r="F4751">
        <v>0</v>
      </c>
      <c r="G4751">
        <v>0</v>
      </c>
      <c r="H4751" s="45">
        <v>11443.42</v>
      </c>
      <c r="I4751" t="s">
        <v>13057</v>
      </c>
      <c r="J4751" t="s">
        <v>190</v>
      </c>
      <c r="K4751">
        <v>0</v>
      </c>
      <c r="L4751" s="83">
        <v>43038</v>
      </c>
      <c r="M4751">
        <v>0</v>
      </c>
      <c r="N4751">
        <v>1084102</v>
      </c>
      <c r="O4751">
        <v>2010278</v>
      </c>
    </row>
    <row r="4752" spans="1:15" x14ac:dyDescent="0.2">
      <c r="A4752" t="s">
        <v>13426</v>
      </c>
      <c r="B4752" t="s">
        <v>13418</v>
      </c>
      <c r="C4752">
        <v>87.01</v>
      </c>
      <c r="D4752">
        <v>0</v>
      </c>
      <c r="E4752">
        <v>0</v>
      </c>
      <c r="F4752">
        <v>0</v>
      </c>
      <c r="G4752">
        <v>0</v>
      </c>
      <c r="H4752" s="45">
        <v>-78545.570000000007</v>
      </c>
      <c r="I4752" t="s">
        <v>13057</v>
      </c>
      <c r="J4752" t="s">
        <v>182</v>
      </c>
      <c r="K4752">
        <v>0</v>
      </c>
      <c r="L4752" s="83">
        <v>43038</v>
      </c>
      <c r="M4752">
        <v>0</v>
      </c>
      <c r="N4752">
        <v>39380407</v>
      </c>
      <c r="O4752" t="s">
        <v>13427</v>
      </c>
    </row>
    <row r="4753" spans="1:15" x14ac:dyDescent="0.2">
      <c r="A4753" t="s">
        <v>13428</v>
      </c>
      <c r="B4753" t="s">
        <v>4350</v>
      </c>
      <c r="C4753">
        <v>44.05</v>
      </c>
      <c r="D4753">
        <v>0</v>
      </c>
      <c r="E4753">
        <v>0</v>
      </c>
      <c r="F4753">
        <v>0</v>
      </c>
      <c r="G4753">
        <v>0</v>
      </c>
      <c r="H4753" s="45">
        <v>-31779.84</v>
      </c>
      <c r="I4753" t="s">
        <v>13057</v>
      </c>
      <c r="J4753" t="s">
        <v>190</v>
      </c>
      <c r="K4753">
        <v>0</v>
      </c>
      <c r="L4753" s="83">
        <v>43038</v>
      </c>
      <c r="M4753">
        <v>0</v>
      </c>
      <c r="N4753" t="s">
        <v>4380</v>
      </c>
      <c r="O4753" t="s">
        <v>4381</v>
      </c>
    </row>
    <row r="4754" spans="1:15" x14ac:dyDescent="0.2">
      <c r="A4754" t="s">
        <v>13429</v>
      </c>
      <c r="B4754" t="s">
        <v>2827</v>
      </c>
      <c r="C4754">
        <v>31.05</v>
      </c>
      <c r="D4754">
        <v>0</v>
      </c>
      <c r="E4754">
        <v>0</v>
      </c>
      <c r="F4754">
        <v>0</v>
      </c>
      <c r="G4754">
        <v>0</v>
      </c>
      <c r="H4754" s="45">
        <v>-67016.12</v>
      </c>
      <c r="I4754" t="s">
        <v>13057</v>
      </c>
      <c r="J4754" t="s">
        <v>235</v>
      </c>
      <c r="K4754">
        <v>0</v>
      </c>
      <c r="L4754" s="83">
        <v>43038</v>
      </c>
      <c r="M4754">
        <v>0</v>
      </c>
      <c r="N4754" t="s">
        <v>2916</v>
      </c>
      <c r="O4754" t="s">
        <v>2917</v>
      </c>
    </row>
    <row r="4755" spans="1:15" x14ac:dyDescent="0.2">
      <c r="A4755" t="s">
        <v>13430</v>
      </c>
      <c r="B4755" t="s">
        <v>489</v>
      </c>
      <c r="C4755">
        <v>47.87</v>
      </c>
      <c r="D4755">
        <v>0</v>
      </c>
      <c r="E4755">
        <v>0</v>
      </c>
      <c r="F4755">
        <v>0</v>
      </c>
      <c r="G4755">
        <v>0</v>
      </c>
      <c r="H4755" s="45">
        <v>-17514.46</v>
      </c>
      <c r="I4755" t="s">
        <v>13057</v>
      </c>
      <c r="J4755" t="s">
        <v>186</v>
      </c>
      <c r="K4755">
        <v>0</v>
      </c>
      <c r="L4755" s="83">
        <v>43038</v>
      </c>
      <c r="M4755">
        <v>0</v>
      </c>
      <c r="N4755">
        <v>733174700</v>
      </c>
      <c r="O4755" t="s">
        <v>490</v>
      </c>
    </row>
    <row r="4756" spans="1:15" x14ac:dyDescent="0.2">
      <c r="A4756" t="s">
        <v>13431</v>
      </c>
      <c r="B4756" t="s">
        <v>2388</v>
      </c>
      <c r="C4756">
        <v>44.17</v>
      </c>
      <c r="D4756">
        <v>0</v>
      </c>
      <c r="E4756">
        <v>0</v>
      </c>
      <c r="F4756">
        <v>0</v>
      </c>
      <c r="G4756">
        <v>0</v>
      </c>
      <c r="H4756" s="45">
        <v>-28172.98</v>
      </c>
      <c r="I4756" t="s">
        <v>13063</v>
      </c>
      <c r="J4756" t="s">
        <v>190</v>
      </c>
      <c r="K4756">
        <v>0</v>
      </c>
      <c r="L4756" s="83">
        <v>43038</v>
      </c>
      <c r="M4756">
        <v>0</v>
      </c>
      <c r="N4756" t="s">
        <v>2434</v>
      </c>
      <c r="O4756">
        <v>2496384</v>
      </c>
    </row>
    <row r="4757" spans="1:15" x14ac:dyDescent="0.2">
      <c r="A4757" t="s">
        <v>13432</v>
      </c>
      <c r="B4757" t="s">
        <v>9287</v>
      </c>
      <c r="C4757">
        <v>41.32</v>
      </c>
      <c r="D4757">
        <v>0</v>
      </c>
      <c r="E4757">
        <v>0</v>
      </c>
      <c r="F4757">
        <v>0</v>
      </c>
      <c r="G4757">
        <v>0</v>
      </c>
      <c r="H4757" s="45">
        <v>7803.33</v>
      </c>
      <c r="I4757" t="s">
        <v>13057</v>
      </c>
      <c r="J4757" t="s">
        <v>190</v>
      </c>
      <c r="K4757">
        <v>0</v>
      </c>
      <c r="L4757" s="83">
        <v>43038</v>
      </c>
      <c r="M4757">
        <v>0</v>
      </c>
      <c r="N4757">
        <v>199333105</v>
      </c>
      <c r="O4757">
        <v>2211071</v>
      </c>
    </row>
    <row r="4758" spans="1:15" x14ac:dyDescent="0.2">
      <c r="A4758" t="s">
        <v>13433</v>
      </c>
      <c r="B4758" t="s">
        <v>3190</v>
      </c>
      <c r="C4758">
        <v>51.55</v>
      </c>
      <c r="D4758">
        <v>0</v>
      </c>
      <c r="E4758">
        <v>0</v>
      </c>
      <c r="F4758">
        <v>0</v>
      </c>
      <c r="G4758">
        <v>0</v>
      </c>
      <c r="H4758" s="45">
        <v>19409.849999999999</v>
      </c>
      <c r="I4758" t="s">
        <v>13063</v>
      </c>
      <c r="J4758" t="s">
        <v>182</v>
      </c>
      <c r="K4758">
        <v>0</v>
      </c>
      <c r="L4758" s="83">
        <v>43038</v>
      </c>
      <c r="M4758">
        <v>0</v>
      </c>
      <c r="N4758">
        <v>262037104</v>
      </c>
      <c r="O4758">
        <v>2116767</v>
      </c>
    </row>
    <row r="4759" spans="1:15" x14ac:dyDescent="0.2">
      <c r="A4759" t="s">
        <v>13434</v>
      </c>
      <c r="B4759" t="s">
        <v>220</v>
      </c>
      <c r="C4759">
        <v>131.01</v>
      </c>
      <c r="D4759">
        <v>0</v>
      </c>
      <c r="E4759">
        <v>0</v>
      </c>
      <c r="F4759">
        <v>0</v>
      </c>
      <c r="G4759">
        <v>0</v>
      </c>
      <c r="H4759" s="45">
        <v>-14778.64</v>
      </c>
      <c r="I4759" t="s">
        <v>13057</v>
      </c>
      <c r="J4759" t="s">
        <v>164</v>
      </c>
      <c r="K4759">
        <v>0</v>
      </c>
      <c r="L4759" s="83">
        <v>43038</v>
      </c>
      <c r="M4759">
        <v>0</v>
      </c>
      <c r="N4759">
        <v>285512109</v>
      </c>
      <c r="O4759">
        <v>2310194</v>
      </c>
    </row>
    <row r="4760" spans="1:15" x14ac:dyDescent="0.2">
      <c r="A4760" t="s">
        <v>13435</v>
      </c>
      <c r="B4760" t="s">
        <v>2470</v>
      </c>
      <c r="C4760">
        <v>42.74</v>
      </c>
      <c r="D4760">
        <v>0</v>
      </c>
      <c r="E4760">
        <v>0</v>
      </c>
      <c r="F4760">
        <v>0</v>
      </c>
      <c r="G4760">
        <v>0</v>
      </c>
      <c r="H4760" s="45">
        <v>195312.39</v>
      </c>
      <c r="I4760" t="s">
        <v>13057</v>
      </c>
      <c r="J4760" t="s">
        <v>169</v>
      </c>
      <c r="K4760">
        <v>0</v>
      </c>
      <c r="L4760" s="83">
        <v>43038</v>
      </c>
      <c r="M4760">
        <v>0</v>
      </c>
      <c r="N4760" t="s">
        <v>10419</v>
      </c>
      <c r="O4760" t="s">
        <v>10420</v>
      </c>
    </row>
    <row r="4761" spans="1:15" x14ac:dyDescent="0.2">
      <c r="A4761" t="s">
        <v>13436</v>
      </c>
      <c r="B4761" t="s">
        <v>13419</v>
      </c>
      <c r="C4761">
        <v>17.25</v>
      </c>
      <c r="D4761">
        <v>0</v>
      </c>
      <c r="E4761">
        <v>0</v>
      </c>
      <c r="F4761">
        <v>0</v>
      </c>
      <c r="G4761">
        <v>0</v>
      </c>
      <c r="H4761" s="45">
        <v>-84902.88</v>
      </c>
      <c r="I4761" t="s">
        <v>13057</v>
      </c>
      <c r="J4761" t="s">
        <v>164</v>
      </c>
      <c r="K4761">
        <v>0</v>
      </c>
      <c r="L4761" s="83">
        <v>43038</v>
      </c>
      <c r="M4761">
        <v>0</v>
      </c>
      <c r="N4761">
        <v>346375108</v>
      </c>
      <c r="O4761">
        <v>2891826</v>
      </c>
    </row>
    <row r="4762" spans="1:15" x14ac:dyDescent="0.2">
      <c r="A4762" t="s">
        <v>13437</v>
      </c>
      <c r="B4762" t="s">
        <v>1546</v>
      </c>
      <c r="C4762">
        <v>87.93</v>
      </c>
      <c r="D4762">
        <v>0</v>
      </c>
      <c r="E4762">
        <v>0</v>
      </c>
      <c r="F4762">
        <v>0</v>
      </c>
      <c r="G4762">
        <v>0</v>
      </c>
      <c r="H4762">
        <v>145.1</v>
      </c>
      <c r="I4762" t="s">
        <v>13057</v>
      </c>
      <c r="J4762" t="s">
        <v>190</v>
      </c>
      <c r="K4762">
        <v>0</v>
      </c>
      <c r="L4762" s="83">
        <v>43038</v>
      </c>
      <c r="M4762">
        <v>0</v>
      </c>
      <c r="N4762">
        <v>371559105</v>
      </c>
      <c r="O4762">
        <v>2374060</v>
      </c>
    </row>
    <row r="4763" spans="1:15" x14ac:dyDescent="0.2">
      <c r="A4763" t="s">
        <v>13438</v>
      </c>
      <c r="B4763" t="s">
        <v>1332</v>
      </c>
      <c r="C4763">
        <v>18.649999999999999</v>
      </c>
      <c r="D4763">
        <v>0</v>
      </c>
      <c r="E4763">
        <v>0</v>
      </c>
      <c r="F4763">
        <v>0</v>
      </c>
      <c r="G4763">
        <v>0</v>
      </c>
      <c r="H4763" s="45">
        <v>102868.1</v>
      </c>
      <c r="I4763" t="s">
        <v>13057</v>
      </c>
      <c r="J4763" t="s">
        <v>200</v>
      </c>
      <c r="K4763">
        <v>0</v>
      </c>
      <c r="L4763" s="83">
        <v>43038</v>
      </c>
      <c r="M4763">
        <v>0</v>
      </c>
      <c r="N4763">
        <v>567908108</v>
      </c>
      <c r="O4763">
        <v>2250353</v>
      </c>
    </row>
    <row r="4764" spans="1:15" x14ac:dyDescent="0.2">
      <c r="A4764" t="s">
        <v>13439</v>
      </c>
      <c r="B4764" t="s">
        <v>88</v>
      </c>
      <c r="C4764">
        <v>242.91</v>
      </c>
      <c r="D4764">
        <v>0</v>
      </c>
      <c r="E4764">
        <v>0</v>
      </c>
      <c r="F4764">
        <v>0</v>
      </c>
      <c r="G4764">
        <v>0</v>
      </c>
      <c r="H4764" s="45">
        <v>-14435.55</v>
      </c>
      <c r="I4764" t="s">
        <v>13057</v>
      </c>
      <c r="J4764" t="s">
        <v>169</v>
      </c>
      <c r="K4764">
        <v>0</v>
      </c>
      <c r="L4764" s="83">
        <v>43038</v>
      </c>
      <c r="M4764">
        <v>0</v>
      </c>
      <c r="N4764" t="s">
        <v>202</v>
      </c>
      <c r="O4764">
        <v>2459202</v>
      </c>
    </row>
    <row r="4765" spans="1:15" x14ac:dyDescent="0.2">
      <c r="A4765" t="s">
        <v>13440</v>
      </c>
      <c r="B4765" t="s">
        <v>480</v>
      </c>
      <c r="C4765">
        <v>40.35</v>
      </c>
      <c r="D4765">
        <v>0</v>
      </c>
      <c r="E4765">
        <v>0</v>
      </c>
      <c r="F4765">
        <v>0</v>
      </c>
      <c r="G4765">
        <v>0</v>
      </c>
      <c r="H4765" s="45">
        <v>3345.94</v>
      </c>
      <c r="I4765" t="s">
        <v>13057</v>
      </c>
      <c r="J4765" t="s">
        <v>164</v>
      </c>
      <c r="K4765">
        <v>0</v>
      </c>
      <c r="L4765" s="83">
        <v>43038</v>
      </c>
      <c r="M4765">
        <v>0</v>
      </c>
      <c r="N4765">
        <v>902104108</v>
      </c>
      <c r="O4765">
        <v>2452698</v>
      </c>
    </row>
    <row r="4766" spans="1:15" x14ac:dyDescent="0.2">
      <c r="A4766" t="s">
        <v>13441</v>
      </c>
      <c r="B4766" t="s">
        <v>2094</v>
      </c>
      <c r="C4766">
        <v>62.87</v>
      </c>
      <c r="D4766">
        <v>0</v>
      </c>
      <c r="E4766">
        <v>0</v>
      </c>
      <c r="F4766">
        <v>0</v>
      </c>
      <c r="G4766">
        <v>0</v>
      </c>
      <c r="H4766" s="45">
        <v>16287.52</v>
      </c>
      <c r="I4766" t="s">
        <v>13057</v>
      </c>
      <c r="J4766" t="s">
        <v>169</v>
      </c>
      <c r="K4766">
        <v>0</v>
      </c>
      <c r="L4766" s="83">
        <v>43038</v>
      </c>
      <c r="M4766">
        <v>0</v>
      </c>
      <c r="N4766" t="s">
        <v>2169</v>
      </c>
      <c r="O4766">
        <v>2471950</v>
      </c>
    </row>
    <row r="4767" spans="1:15" x14ac:dyDescent="0.2">
      <c r="A4767" t="s">
        <v>13442</v>
      </c>
      <c r="B4767" t="s">
        <v>1026</v>
      </c>
      <c r="C4767">
        <v>33.42</v>
      </c>
      <c r="D4767">
        <v>0</v>
      </c>
      <c r="E4767">
        <v>0</v>
      </c>
      <c r="F4767">
        <v>0</v>
      </c>
      <c r="G4767">
        <v>0</v>
      </c>
      <c r="H4767" s="45">
        <v>24337.439999999999</v>
      </c>
      <c r="I4767" t="s">
        <v>13057</v>
      </c>
      <c r="J4767" t="s">
        <v>164</v>
      </c>
      <c r="K4767">
        <v>0</v>
      </c>
      <c r="L4767" s="83">
        <v>43038</v>
      </c>
      <c r="M4767">
        <v>0</v>
      </c>
      <c r="N4767" t="s">
        <v>1203</v>
      </c>
      <c r="O4767" t="s">
        <v>4434</v>
      </c>
    </row>
    <row r="4768" spans="1:15" x14ac:dyDescent="0.2">
      <c r="A4768" t="s">
        <v>13443</v>
      </c>
      <c r="B4768" t="s">
        <v>4846</v>
      </c>
      <c r="C4768">
        <v>20</v>
      </c>
      <c r="D4768">
        <v>0</v>
      </c>
      <c r="E4768">
        <v>0</v>
      </c>
      <c r="F4768">
        <v>0</v>
      </c>
      <c r="G4768">
        <v>0</v>
      </c>
      <c r="H4768" s="45">
        <v>-16791.62</v>
      </c>
      <c r="I4768" t="s">
        <v>13057</v>
      </c>
      <c r="J4768" t="s">
        <v>190</v>
      </c>
      <c r="K4768">
        <v>0</v>
      </c>
      <c r="L4768" s="83">
        <v>43038</v>
      </c>
      <c r="M4768">
        <v>0</v>
      </c>
      <c r="N4768" t="s">
        <v>4895</v>
      </c>
      <c r="O4768" t="s">
        <v>4896</v>
      </c>
    </row>
    <row r="4769" spans="1:15" x14ac:dyDescent="0.2">
      <c r="A4769" t="s">
        <v>13444</v>
      </c>
      <c r="B4769" t="s">
        <v>10035</v>
      </c>
      <c r="C4769">
        <v>43.25</v>
      </c>
      <c r="D4769">
        <v>0</v>
      </c>
      <c r="E4769">
        <v>0</v>
      </c>
      <c r="F4769">
        <v>0</v>
      </c>
      <c r="G4769">
        <v>0</v>
      </c>
      <c r="H4769" s="45">
        <v>-29268.65</v>
      </c>
      <c r="I4769" t="s">
        <v>13057</v>
      </c>
      <c r="J4769" t="s">
        <v>190</v>
      </c>
      <c r="K4769">
        <v>0</v>
      </c>
      <c r="L4769" s="83">
        <v>43038</v>
      </c>
      <c r="M4769">
        <v>0</v>
      </c>
      <c r="N4769">
        <v>550819106</v>
      </c>
      <c r="O4769">
        <v>2534671</v>
      </c>
    </row>
    <row r="4770" spans="1:15" x14ac:dyDescent="0.2">
      <c r="A4770" t="s">
        <v>13445</v>
      </c>
      <c r="B4770" t="s">
        <v>7715</v>
      </c>
      <c r="C4770">
        <v>88.25</v>
      </c>
      <c r="D4770">
        <v>0</v>
      </c>
      <c r="E4770">
        <v>0</v>
      </c>
      <c r="F4770">
        <v>0</v>
      </c>
      <c r="G4770">
        <v>0</v>
      </c>
      <c r="H4770">
        <v>-544.66</v>
      </c>
      <c r="I4770" t="s">
        <v>13063</v>
      </c>
      <c r="J4770" t="s">
        <v>190</v>
      </c>
      <c r="K4770">
        <v>0</v>
      </c>
      <c r="L4770" s="83">
        <v>43038</v>
      </c>
      <c r="M4770">
        <v>0</v>
      </c>
      <c r="N4770">
        <v>533900106</v>
      </c>
      <c r="O4770">
        <v>2516851</v>
      </c>
    </row>
    <row r="4771" spans="1:15" x14ac:dyDescent="0.2">
      <c r="A4771" t="s">
        <v>13446</v>
      </c>
      <c r="B4771" t="s">
        <v>1779</v>
      </c>
      <c r="C4771">
        <v>32.064999999999998</v>
      </c>
      <c r="D4771">
        <v>0</v>
      </c>
      <c r="E4771">
        <v>0</v>
      </c>
      <c r="F4771">
        <v>0</v>
      </c>
      <c r="G4771">
        <v>0</v>
      </c>
      <c r="H4771" s="45">
        <v>-42168.99</v>
      </c>
      <c r="I4771" t="s">
        <v>13057</v>
      </c>
      <c r="J4771" t="s">
        <v>188</v>
      </c>
      <c r="K4771">
        <v>0</v>
      </c>
      <c r="L4771" s="83">
        <v>43038</v>
      </c>
      <c r="M4771">
        <v>0</v>
      </c>
      <c r="N4771" t="s">
        <v>1922</v>
      </c>
      <c r="O4771" t="s">
        <v>1923</v>
      </c>
    </row>
    <row r="4772" spans="1:15" x14ac:dyDescent="0.2">
      <c r="A4772" t="s">
        <v>13447</v>
      </c>
      <c r="B4772" t="s">
        <v>711</v>
      </c>
      <c r="C4772">
        <v>81.98</v>
      </c>
      <c r="D4772">
        <v>0</v>
      </c>
      <c r="E4772">
        <v>0</v>
      </c>
      <c r="F4772">
        <v>0</v>
      </c>
      <c r="G4772">
        <v>0</v>
      </c>
      <c r="H4772" s="45">
        <v>6570.51</v>
      </c>
      <c r="I4772" t="s">
        <v>13057</v>
      </c>
      <c r="J4772" t="s">
        <v>190</v>
      </c>
      <c r="K4772">
        <v>0</v>
      </c>
      <c r="L4772" s="83">
        <v>43038</v>
      </c>
      <c r="M4772">
        <v>0</v>
      </c>
      <c r="N4772">
        <v>553530106</v>
      </c>
      <c r="O4772">
        <v>2567655</v>
      </c>
    </row>
    <row r="4773" spans="1:15" x14ac:dyDescent="0.2">
      <c r="A4773" t="s">
        <v>13448</v>
      </c>
      <c r="B4773" t="s">
        <v>99</v>
      </c>
      <c r="C4773">
        <v>68.17</v>
      </c>
      <c r="D4773">
        <v>0</v>
      </c>
      <c r="E4773">
        <v>0</v>
      </c>
      <c r="F4773">
        <v>0</v>
      </c>
      <c r="G4773">
        <v>0</v>
      </c>
      <c r="H4773" s="45">
        <v>117185.95</v>
      </c>
      <c r="I4773" t="s">
        <v>13057</v>
      </c>
      <c r="J4773" t="s">
        <v>164</v>
      </c>
      <c r="K4773">
        <v>0</v>
      </c>
      <c r="L4773" s="83">
        <v>43038</v>
      </c>
      <c r="M4773">
        <v>0</v>
      </c>
      <c r="N4773">
        <v>727493108</v>
      </c>
      <c r="O4773">
        <v>2692030</v>
      </c>
    </row>
    <row r="4774" spans="1:15" x14ac:dyDescent="0.2">
      <c r="A4774" t="s">
        <v>13449</v>
      </c>
      <c r="B4774" t="s">
        <v>3371</v>
      </c>
      <c r="C4774">
        <v>36.049999999999997</v>
      </c>
      <c r="D4774">
        <v>0</v>
      </c>
      <c r="E4774">
        <v>0</v>
      </c>
      <c r="F4774">
        <v>0</v>
      </c>
      <c r="G4774">
        <v>0</v>
      </c>
      <c r="H4774" s="45">
        <v>-1670.97</v>
      </c>
      <c r="I4774" t="s">
        <v>13063</v>
      </c>
      <c r="J4774" t="s">
        <v>822</v>
      </c>
      <c r="K4774">
        <v>0</v>
      </c>
      <c r="L4774" s="83">
        <v>43038</v>
      </c>
      <c r="M4774">
        <v>0</v>
      </c>
      <c r="N4774" t="s">
        <v>3393</v>
      </c>
      <c r="O4774">
        <v>2707826</v>
      </c>
    </row>
    <row r="4775" spans="1:15" x14ac:dyDescent="0.2">
      <c r="A4775" t="s">
        <v>13450</v>
      </c>
      <c r="B4775" t="s">
        <v>2585</v>
      </c>
      <c r="C4775">
        <v>41.81</v>
      </c>
      <c r="D4775">
        <v>0</v>
      </c>
      <c r="E4775">
        <v>0</v>
      </c>
      <c r="F4775">
        <v>0</v>
      </c>
      <c r="G4775">
        <v>0</v>
      </c>
      <c r="H4775" s="45">
        <v>46473.43</v>
      </c>
      <c r="I4775" t="s">
        <v>13057</v>
      </c>
      <c r="J4775" t="s">
        <v>200</v>
      </c>
      <c r="K4775">
        <v>0</v>
      </c>
      <c r="L4775" s="83">
        <v>43038</v>
      </c>
      <c r="M4775">
        <v>0</v>
      </c>
      <c r="N4775">
        <v>698813102</v>
      </c>
      <c r="O4775">
        <v>2696117</v>
      </c>
    </row>
    <row r="4776" spans="1:15" x14ac:dyDescent="0.2">
      <c r="A4776" t="s">
        <v>13451</v>
      </c>
      <c r="B4776" t="s">
        <v>2689</v>
      </c>
      <c r="C4776">
        <v>53.25</v>
      </c>
      <c r="D4776">
        <v>0</v>
      </c>
      <c r="E4776">
        <v>0</v>
      </c>
      <c r="F4776">
        <v>0</v>
      </c>
      <c r="G4776">
        <v>0</v>
      </c>
      <c r="H4776" s="45">
        <v>4744.18</v>
      </c>
      <c r="I4776" t="s">
        <v>13057</v>
      </c>
      <c r="J4776" t="s">
        <v>200</v>
      </c>
      <c r="K4776">
        <v>0</v>
      </c>
      <c r="L4776" s="83">
        <v>43038</v>
      </c>
      <c r="M4776">
        <v>0</v>
      </c>
      <c r="N4776">
        <v>864159108</v>
      </c>
      <c r="O4776">
        <v>2856289</v>
      </c>
    </row>
    <row r="4777" spans="1:15" x14ac:dyDescent="0.2">
      <c r="A4777" t="s">
        <v>13452</v>
      </c>
      <c r="B4777" t="s">
        <v>1561</v>
      </c>
      <c r="C4777">
        <v>23.28</v>
      </c>
      <c r="D4777">
        <v>0</v>
      </c>
      <c r="E4777">
        <v>0</v>
      </c>
      <c r="F4777">
        <v>0</v>
      </c>
      <c r="G4777">
        <v>0</v>
      </c>
      <c r="H4777" s="45">
        <v>-42516.5</v>
      </c>
      <c r="I4777" t="s">
        <v>13057</v>
      </c>
      <c r="J4777" t="s">
        <v>164</v>
      </c>
      <c r="K4777">
        <v>0</v>
      </c>
      <c r="L4777" s="83">
        <v>43038</v>
      </c>
      <c r="M4777">
        <v>0</v>
      </c>
      <c r="N4777" t="s">
        <v>1639</v>
      </c>
      <c r="O4777" t="s">
        <v>1640</v>
      </c>
    </row>
    <row r="4778" spans="1:15" x14ac:dyDescent="0.2">
      <c r="A4778" t="s">
        <v>13453</v>
      </c>
      <c r="B4778" t="s">
        <v>2680</v>
      </c>
      <c r="C4778">
        <v>52.77</v>
      </c>
      <c r="D4778">
        <v>0</v>
      </c>
      <c r="E4778">
        <v>0</v>
      </c>
      <c r="F4778">
        <v>0</v>
      </c>
      <c r="G4778">
        <v>0</v>
      </c>
      <c r="H4778" s="45">
        <v>-43522.91</v>
      </c>
      <c r="I4778" t="s">
        <v>13057</v>
      </c>
      <c r="J4778" t="s">
        <v>164</v>
      </c>
      <c r="K4778">
        <v>0</v>
      </c>
      <c r="L4778" s="83">
        <v>43038</v>
      </c>
      <c r="M4778">
        <v>0</v>
      </c>
      <c r="N4778">
        <v>825690100</v>
      </c>
      <c r="O4778" t="s">
        <v>2794</v>
      </c>
    </row>
    <row r="4779" spans="1:15" x14ac:dyDescent="0.2">
      <c r="A4779" t="s">
        <v>13454</v>
      </c>
      <c r="B4779" t="s">
        <v>1795</v>
      </c>
      <c r="C4779">
        <v>20.25</v>
      </c>
      <c r="D4779">
        <v>0</v>
      </c>
      <c r="E4779">
        <v>0</v>
      </c>
      <c r="F4779">
        <v>0</v>
      </c>
      <c r="G4779">
        <v>0</v>
      </c>
      <c r="H4779" s="45">
        <v>5270.16</v>
      </c>
      <c r="I4779" t="s">
        <v>13057</v>
      </c>
      <c r="J4779" t="s">
        <v>164</v>
      </c>
      <c r="K4779">
        <v>0</v>
      </c>
      <c r="L4779" s="83">
        <v>43038</v>
      </c>
      <c r="M4779">
        <v>0</v>
      </c>
      <c r="N4779" t="s">
        <v>1964</v>
      </c>
      <c r="O4779" t="s">
        <v>1965</v>
      </c>
    </row>
    <row r="4780" spans="1:15" x14ac:dyDescent="0.2">
      <c r="A4780" t="s">
        <v>13455</v>
      </c>
      <c r="B4780" t="s">
        <v>1575</v>
      </c>
      <c r="C4780">
        <v>195.04</v>
      </c>
      <c r="D4780">
        <v>0</v>
      </c>
      <c r="E4780">
        <v>0</v>
      </c>
      <c r="F4780">
        <v>0</v>
      </c>
      <c r="G4780">
        <v>0</v>
      </c>
      <c r="H4780" s="45">
        <v>67466.97</v>
      </c>
      <c r="I4780" t="s">
        <v>13057</v>
      </c>
      <c r="J4780" t="s">
        <v>169</v>
      </c>
      <c r="K4780">
        <v>0</v>
      </c>
      <c r="L4780" s="83">
        <v>43038</v>
      </c>
      <c r="M4780">
        <v>0</v>
      </c>
      <c r="N4780" t="s">
        <v>1653</v>
      </c>
      <c r="O4780" t="s">
        <v>1654</v>
      </c>
    </row>
    <row r="4781" spans="1:15" x14ac:dyDescent="0.2">
      <c r="A4781" t="s">
        <v>13456</v>
      </c>
      <c r="B4781" t="s">
        <v>2478</v>
      </c>
      <c r="C4781">
        <v>51.7</v>
      </c>
      <c r="D4781">
        <v>0</v>
      </c>
      <c r="E4781">
        <v>0</v>
      </c>
      <c r="F4781">
        <v>0</v>
      </c>
      <c r="G4781">
        <v>0</v>
      </c>
      <c r="H4781" s="45">
        <v>9392.4500000000007</v>
      </c>
      <c r="I4781" t="s">
        <v>13057</v>
      </c>
      <c r="J4781" t="s">
        <v>190</v>
      </c>
      <c r="K4781">
        <v>0</v>
      </c>
      <c r="L4781" s="83">
        <v>43038</v>
      </c>
      <c r="M4781">
        <v>0</v>
      </c>
      <c r="N4781">
        <v>292562105</v>
      </c>
      <c r="O4781">
        <v>2273446</v>
      </c>
    </row>
    <row r="4782" spans="1:15" x14ac:dyDescent="0.2">
      <c r="A4782" t="s">
        <v>13358</v>
      </c>
      <c r="B4782" t="s">
        <v>2095</v>
      </c>
      <c r="C4782">
        <v>153.29</v>
      </c>
      <c r="D4782">
        <v>0</v>
      </c>
      <c r="E4782">
        <v>0</v>
      </c>
      <c r="F4782">
        <v>0</v>
      </c>
      <c r="G4782">
        <v>0</v>
      </c>
      <c r="H4782" s="45">
        <v>-6404.64</v>
      </c>
      <c r="I4782" t="s">
        <v>13063</v>
      </c>
      <c r="J4782" t="s">
        <v>200</v>
      </c>
      <c r="K4782">
        <v>0</v>
      </c>
      <c r="L4782" s="83">
        <v>43035</v>
      </c>
      <c r="M4782">
        <v>0</v>
      </c>
      <c r="N4782">
        <v>983134107</v>
      </c>
      <c r="O4782">
        <v>2963811</v>
      </c>
    </row>
    <row r="4783" spans="1:15" x14ac:dyDescent="0.2">
      <c r="A4783" t="s">
        <v>13359</v>
      </c>
      <c r="B4783" t="s">
        <v>1809</v>
      </c>
      <c r="C4783">
        <v>81.75</v>
      </c>
      <c r="D4783">
        <v>0</v>
      </c>
      <c r="E4783">
        <v>0</v>
      </c>
      <c r="F4783">
        <v>0</v>
      </c>
      <c r="G4783">
        <v>0</v>
      </c>
      <c r="H4783" s="45">
        <v>11066.71</v>
      </c>
      <c r="I4783" t="s">
        <v>13063</v>
      </c>
      <c r="J4783" t="s">
        <v>200</v>
      </c>
      <c r="K4783">
        <v>0</v>
      </c>
      <c r="L4783" s="83">
        <v>43035</v>
      </c>
      <c r="M4783">
        <v>0</v>
      </c>
      <c r="N4783" t="s">
        <v>1983</v>
      </c>
      <c r="O4783">
        <v>2503529</v>
      </c>
    </row>
    <row r="4784" spans="1:15" x14ac:dyDescent="0.2">
      <c r="A4784" t="s">
        <v>13360</v>
      </c>
      <c r="B4784" t="s">
        <v>730</v>
      </c>
      <c r="C4784">
        <v>31.91</v>
      </c>
      <c r="D4784">
        <v>0</v>
      </c>
      <c r="E4784">
        <v>0</v>
      </c>
      <c r="F4784">
        <v>0</v>
      </c>
      <c r="G4784">
        <v>0</v>
      </c>
      <c r="H4784" s="45">
        <v>-15095.12</v>
      </c>
      <c r="I4784" t="s">
        <v>13063</v>
      </c>
      <c r="J4784" t="s">
        <v>164</v>
      </c>
      <c r="K4784">
        <v>0</v>
      </c>
      <c r="L4784" s="83">
        <v>43035</v>
      </c>
      <c r="M4784">
        <v>0</v>
      </c>
      <c r="N4784" t="s">
        <v>731</v>
      </c>
      <c r="O4784" t="s">
        <v>732</v>
      </c>
    </row>
    <row r="4785" spans="1:15" x14ac:dyDescent="0.2">
      <c r="A4785" t="s">
        <v>13361</v>
      </c>
      <c r="B4785" t="s">
        <v>12614</v>
      </c>
      <c r="C4785">
        <v>40.020000000000003</v>
      </c>
      <c r="D4785">
        <v>0</v>
      </c>
      <c r="E4785">
        <v>0</v>
      </c>
      <c r="F4785">
        <v>0</v>
      </c>
      <c r="G4785">
        <v>0</v>
      </c>
      <c r="H4785" s="45">
        <v>-12899.88</v>
      </c>
      <c r="I4785" t="s">
        <v>13063</v>
      </c>
      <c r="J4785" t="s">
        <v>822</v>
      </c>
      <c r="K4785">
        <v>0</v>
      </c>
      <c r="L4785" s="83">
        <v>43035</v>
      </c>
      <c r="M4785">
        <v>0</v>
      </c>
      <c r="N4785" t="s">
        <v>12703</v>
      </c>
      <c r="O4785">
        <v>2545844</v>
      </c>
    </row>
    <row r="4786" spans="1:15" x14ac:dyDescent="0.2">
      <c r="A4786" t="s">
        <v>13362</v>
      </c>
      <c r="B4786" t="s">
        <v>1835</v>
      </c>
      <c r="C4786">
        <v>42.67</v>
      </c>
      <c r="D4786">
        <v>0</v>
      </c>
      <c r="E4786">
        <v>0</v>
      </c>
      <c r="F4786">
        <v>0</v>
      </c>
      <c r="G4786">
        <v>0</v>
      </c>
      <c r="H4786">
        <v>-192.31</v>
      </c>
      <c r="I4786" t="s">
        <v>13063</v>
      </c>
      <c r="J4786" t="s">
        <v>190</v>
      </c>
      <c r="K4786">
        <v>0</v>
      </c>
      <c r="L4786" s="83">
        <v>43035</v>
      </c>
      <c r="M4786">
        <v>0</v>
      </c>
      <c r="N4786">
        <v>848577102</v>
      </c>
      <c r="O4786" t="s">
        <v>1945</v>
      </c>
    </row>
    <row r="4787" spans="1:15" x14ac:dyDescent="0.2">
      <c r="A4787" t="s">
        <v>13363</v>
      </c>
      <c r="B4787" t="s">
        <v>1016</v>
      </c>
      <c r="C4787">
        <v>71.075000000000003</v>
      </c>
      <c r="D4787">
        <v>0</v>
      </c>
      <c r="E4787">
        <v>0</v>
      </c>
      <c r="F4787">
        <v>0</v>
      </c>
      <c r="G4787">
        <v>0</v>
      </c>
      <c r="H4787" s="45">
        <v>-8204.9</v>
      </c>
      <c r="I4787" t="s">
        <v>13063</v>
      </c>
      <c r="J4787" t="s">
        <v>164</v>
      </c>
      <c r="K4787">
        <v>0</v>
      </c>
      <c r="L4787" s="83">
        <v>43035</v>
      </c>
      <c r="M4787">
        <v>0</v>
      </c>
      <c r="N4787">
        <v>739276103</v>
      </c>
      <c r="O4787">
        <v>2133045</v>
      </c>
    </row>
    <row r="4788" spans="1:15" x14ac:dyDescent="0.2">
      <c r="A4788" t="s">
        <v>13364</v>
      </c>
      <c r="B4788" t="s">
        <v>2397</v>
      </c>
      <c r="C4788">
        <v>34.9</v>
      </c>
      <c r="D4788">
        <v>0</v>
      </c>
      <c r="E4788">
        <v>0</v>
      </c>
      <c r="F4788">
        <v>0</v>
      </c>
      <c r="G4788">
        <v>0</v>
      </c>
      <c r="H4788" s="45">
        <v>40803.61</v>
      </c>
      <c r="I4788" t="s">
        <v>13063</v>
      </c>
      <c r="J4788" t="s">
        <v>182</v>
      </c>
      <c r="K4788">
        <v>0</v>
      </c>
      <c r="L4788" s="83">
        <v>43035</v>
      </c>
      <c r="M4788">
        <v>0</v>
      </c>
      <c r="N4788">
        <v>678026105</v>
      </c>
      <c r="O4788">
        <v>2724472</v>
      </c>
    </row>
    <row r="4789" spans="1:15" x14ac:dyDescent="0.2">
      <c r="A4789" t="s">
        <v>13365</v>
      </c>
      <c r="B4789" t="s">
        <v>6369</v>
      </c>
      <c r="C4789">
        <v>24.01</v>
      </c>
      <c r="D4789">
        <v>0</v>
      </c>
      <c r="E4789">
        <v>0</v>
      </c>
      <c r="F4789">
        <v>0</v>
      </c>
      <c r="G4789">
        <v>0</v>
      </c>
      <c r="H4789" s="45">
        <v>8970.6299999999992</v>
      </c>
      <c r="I4789" t="s">
        <v>13063</v>
      </c>
      <c r="J4789" t="s">
        <v>190</v>
      </c>
      <c r="K4789">
        <v>0</v>
      </c>
      <c r="L4789" s="83">
        <v>43035</v>
      </c>
      <c r="M4789">
        <v>0</v>
      </c>
      <c r="N4789" t="s">
        <v>6456</v>
      </c>
      <c r="O4789">
        <v>2564797</v>
      </c>
    </row>
    <row r="4790" spans="1:15" x14ac:dyDescent="0.2">
      <c r="A4790" t="s">
        <v>13366</v>
      </c>
      <c r="B4790" t="s">
        <v>3930</v>
      </c>
      <c r="C4790">
        <v>17</v>
      </c>
      <c r="D4790">
        <v>0</v>
      </c>
      <c r="E4790">
        <v>0</v>
      </c>
      <c r="F4790">
        <v>0</v>
      </c>
      <c r="G4790">
        <v>0</v>
      </c>
      <c r="H4790" s="45">
        <v>9057.42</v>
      </c>
      <c r="I4790" t="s">
        <v>13063</v>
      </c>
      <c r="J4790" t="s">
        <v>200</v>
      </c>
      <c r="K4790">
        <v>0</v>
      </c>
      <c r="L4790" s="83">
        <v>43035</v>
      </c>
      <c r="M4790">
        <v>0</v>
      </c>
      <c r="N4790">
        <v>577081102</v>
      </c>
      <c r="O4790">
        <v>2572303</v>
      </c>
    </row>
    <row r="4791" spans="1:15" x14ac:dyDescent="0.2">
      <c r="A4791" t="s">
        <v>13367</v>
      </c>
      <c r="B4791" t="s">
        <v>2098</v>
      </c>
      <c r="C4791">
        <v>27.05</v>
      </c>
      <c r="D4791">
        <v>0</v>
      </c>
      <c r="E4791">
        <v>0</v>
      </c>
      <c r="F4791">
        <v>0</v>
      </c>
      <c r="G4791">
        <v>0</v>
      </c>
      <c r="H4791" s="45">
        <v>14369.5</v>
      </c>
      <c r="I4791" t="s">
        <v>13063</v>
      </c>
      <c r="J4791" t="s">
        <v>182</v>
      </c>
      <c r="K4791">
        <v>0</v>
      </c>
      <c r="L4791" s="83">
        <v>43035</v>
      </c>
      <c r="M4791">
        <v>0</v>
      </c>
      <c r="N4791">
        <v>981475106</v>
      </c>
      <c r="O4791">
        <v>2469450</v>
      </c>
    </row>
    <row r="4792" spans="1:15" x14ac:dyDescent="0.2">
      <c r="A4792" t="s">
        <v>13368</v>
      </c>
      <c r="B4792" t="s">
        <v>2491</v>
      </c>
      <c r="C4792">
        <v>75.7</v>
      </c>
      <c r="D4792">
        <v>0</v>
      </c>
      <c r="E4792">
        <v>0</v>
      </c>
      <c r="F4792">
        <v>0</v>
      </c>
      <c r="G4792">
        <v>0</v>
      </c>
      <c r="H4792" s="45">
        <v>5860.65</v>
      </c>
      <c r="I4792" t="s">
        <v>13063</v>
      </c>
      <c r="J4792" t="s">
        <v>164</v>
      </c>
      <c r="K4792">
        <v>0</v>
      </c>
      <c r="L4792" s="83">
        <v>43035</v>
      </c>
      <c r="M4792">
        <v>0</v>
      </c>
      <c r="N4792" t="s">
        <v>2540</v>
      </c>
      <c r="O4792">
        <v>2465737</v>
      </c>
    </row>
    <row r="4793" spans="1:15" x14ac:dyDescent="0.2">
      <c r="A4793" t="s">
        <v>13369</v>
      </c>
      <c r="B4793" t="s">
        <v>2582</v>
      </c>
      <c r="C4793">
        <v>52.35</v>
      </c>
      <c r="D4793">
        <v>0</v>
      </c>
      <c r="E4793">
        <v>0</v>
      </c>
      <c r="F4793">
        <v>0</v>
      </c>
      <c r="G4793">
        <v>0</v>
      </c>
      <c r="H4793" s="45">
        <v>4201.18</v>
      </c>
      <c r="I4793" t="s">
        <v>13063</v>
      </c>
      <c r="J4793" t="s">
        <v>164</v>
      </c>
      <c r="K4793">
        <v>0</v>
      </c>
      <c r="L4793" s="83">
        <v>43035</v>
      </c>
      <c r="M4793">
        <v>0</v>
      </c>
      <c r="N4793">
        <v>336433107</v>
      </c>
      <c r="O4793" t="s">
        <v>2636</v>
      </c>
    </row>
    <row r="4794" spans="1:15" x14ac:dyDescent="0.2">
      <c r="A4794" t="s">
        <v>13370</v>
      </c>
      <c r="B4794" t="s">
        <v>4324</v>
      </c>
      <c r="C4794">
        <v>17.399999999999999</v>
      </c>
      <c r="D4794">
        <v>0</v>
      </c>
      <c r="E4794">
        <v>0</v>
      </c>
      <c r="F4794">
        <v>0</v>
      </c>
      <c r="G4794">
        <v>0</v>
      </c>
      <c r="H4794" s="45">
        <v>-1986.82</v>
      </c>
      <c r="I4794" t="s">
        <v>13063</v>
      </c>
      <c r="J4794" t="s">
        <v>190</v>
      </c>
      <c r="K4794">
        <v>0</v>
      </c>
      <c r="L4794" s="83">
        <v>43035</v>
      </c>
      <c r="M4794">
        <v>0</v>
      </c>
      <c r="N4794" s="84">
        <v>2.2281999999999999E+106</v>
      </c>
      <c r="O4794">
        <v>2255778</v>
      </c>
    </row>
    <row r="4795" spans="1:15" x14ac:dyDescent="0.2">
      <c r="A4795" t="s">
        <v>13371</v>
      </c>
      <c r="B4795" t="s">
        <v>3772</v>
      </c>
      <c r="C4795">
        <v>23.36</v>
      </c>
      <c r="D4795">
        <v>0</v>
      </c>
      <c r="E4795">
        <v>0</v>
      </c>
      <c r="F4795">
        <v>0</v>
      </c>
      <c r="G4795">
        <v>0</v>
      </c>
      <c r="H4795" s="45">
        <v>1434.55</v>
      </c>
      <c r="I4795" t="s">
        <v>13063</v>
      </c>
      <c r="J4795" t="s">
        <v>188</v>
      </c>
      <c r="K4795">
        <v>0</v>
      </c>
      <c r="L4795" s="83">
        <v>43035</v>
      </c>
      <c r="M4795">
        <v>0</v>
      </c>
      <c r="N4795">
        <v>201723103</v>
      </c>
      <c r="O4795">
        <v>2213260</v>
      </c>
    </row>
    <row r="4796" spans="1:15" x14ac:dyDescent="0.2">
      <c r="A4796" t="s">
        <v>13372</v>
      </c>
      <c r="B4796" t="s">
        <v>4341</v>
      </c>
      <c r="C4796">
        <v>303.66000000000003</v>
      </c>
      <c r="D4796">
        <v>0</v>
      </c>
      <c r="E4796">
        <v>0</v>
      </c>
      <c r="F4796">
        <v>0</v>
      </c>
      <c r="G4796">
        <v>0</v>
      </c>
      <c r="H4796" s="45">
        <v>24780.04</v>
      </c>
      <c r="I4796" t="s">
        <v>13063</v>
      </c>
      <c r="J4796" t="s">
        <v>200</v>
      </c>
      <c r="K4796">
        <v>0</v>
      </c>
      <c r="L4796" s="83">
        <v>43035</v>
      </c>
      <c r="M4796">
        <v>0</v>
      </c>
      <c r="N4796" t="s">
        <v>7219</v>
      </c>
      <c r="O4796" t="s">
        <v>7220</v>
      </c>
    </row>
    <row r="4797" spans="1:15" x14ac:dyDescent="0.2">
      <c r="A4797" t="s">
        <v>13373</v>
      </c>
      <c r="B4797" t="s">
        <v>302</v>
      </c>
      <c r="C4797">
        <v>90.15</v>
      </c>
      <c r="D4797">
        <v>0</v>
      </c>
      <c r="E4797">
        <v>0</v>
      </c>
      <c r="F4797">
        <v>0</v>
      </c>
      <c r="G4797">
        <v>0</v>
      </c>
      <c r="H4797" s="45">
        <v>34010.49</v>
      </c>
      <c r="I4797" t="s">
        <v>13063</v>
      </c>
      <c r="J4797" t="s">
        <v>169</v>
      </c>
      <c r="K4797">
        <v>0</v>
      </c>
      <c r="L4797" s="83">
        <v>43035</v>
      </c>
      <c r="M4797">
        <v>0</v>
      </c>
      <c r="N4797">
        <v>151020104</v>
      </c>
      <c r="O4797">
        <v>2182348</v>
      </c>
    </row>
    <row r="4798" spans="1:15" x14ac:dyDescent="0.2">
      <c r="A4798" t="s">
        <v>13374</v>
      </c>
      <c r="B4798" t="s">
        <v>860</v>
      </c>
      <c r="C4798">
        <v>132.96</v>
      </c>
      <c r="D4798">
        <v>0</v>
      </c>
      <c r="E4798">
        <v>0</v>
      </c>
      <c r="F4798">
        <v>0</v>
      </c>
      <c r="G4798">
        <v>0</v>
      </c>
      <c r="H4798" s="45">
        <v>-24537.06</v>
      </c>
      <c r="I4798" t="s">
        <v>13063</v>
      </c>
      <c r="J4798" t="s">
        <v>169</v>
      </c>
      <c r="K4798">
        <v>0</v>
      </c>
      <c r="L4798" s="83">
        <v>43035</v>
      </c>
      <c r="M4798">
        <v>0</v>
      </c>
      <c r="N4798">
        <v>15351109</v>
      </c>
      <c r="O4798">
        <v>2036070</v>
      </c>
    </row>
    <row r="4799" spans="1:15" x14ac:dyDescent="0.2">
      <c r="A4799" t="s">
        <v>13375</v>
      </c>
      <c r="B4799" t="s">
        <v>4247</v>
      </c>
      <c r="C4799">
        <v>53</v>
      </c>
      <c r="D4799">
        <v>0</v>
      </c>
      <c r="E4799">
        <v>0</v>
      </c>
      <c r="F4799">
        <v>0</v>
      </c>
      <c r="G4799">
        <v>0</v>
      </c>
      <c r="H4799" s="45">
        <v>-2476.63</v>
      </c>
      <c r="I4799" t="s">
        <v>13057</v>
      </c>
      <c r="J4799" t="s">
        <v>448</v>
      </c>
      <c r="K4799">
        <v>0</v>
      </c>
      <c r="L4799" s="83">
        <v>43035</v>
      </c>
      <c r="M4799">
        <v>0</v>
      </c>
      <c r="N4799" t="s">
        <v>6318</v>
      </c>
      <c r="O4799" t="s">
        <v>6319</v>
      </c>
    </row>
    <row r="4800" spans="1:15" x14ac:dyDescent="0.2">
      <c r="A4800" t="s">
        <v>13376</v>
      </c>
      <c r="B4800" t="s">
        <v>2710</v>
      </c>
      <c r="C4800">
        <v>69.55</v>
      </c>
      <c r="D4800">
        <v>0</v>
      </c>
      <c r="E4800">
        <v>0</v>
      </c>
      <c r="F4800">
        <v>0</v>
      </c>
      <c r="G4800">
        <v>0</v>
      </c>
      <c r="H4800" s="45">
        <v>11555.89</v>
      </c>
      <c r="I4800" t="s">
        <v>13057</v>
      </c>
      <c r="J4800" t="s">
        <v>190</v>
      </c>
      <c r="K4800">
        <v>0</v>
      </c>
      <c r="L4800" s="83">
        <v>43035</v>
      </c>
      <c r="M4800">
        <v>0</v>
      </c>
      <c r="N4800" t="s">
        <v>2733</v>
      </c>
      <c r="O4800" t="s">
        <v>2734</v>
      </c>
    </row>
    <row r="4801" spans="1:15" x14ac:dyDescent="0.2">
      <c r="A4801" t="s">
        <v>13377</v>
      </c>
      <c r="B4801" t="s">
        <v>1682</v>
      </c>
      <c r="C4801">
        <v>30.25</v>
      </c>
      <c r="D4801">
        <v>0</v>
      </c>
      <c r="E4801">
        <v>0</v>
      </c>
      <c r="F4801">
        <v>0</v>
      </c>
      <c r="G4801">
        <v>0</v>
      </c>
      <c r="H4801" s="45">
        <v>22847.03</v>
      </c>
      <c r="I4801" t="s">
        <v>13063</v>
      </c>
      <c r="J4801" t="s">
        <v>188</v>
      </c>
      <c r="K4801">
        <v>0</v>
      </c>
      <c r="L4801" s="83">
        <v>43035</v>
      </c>
      <c r="M4801">
        <v>0</v>
      </c>
      <c r="N4801" t="s">
        <v>177</v>
      </c>
      <c r="O4801" t="s">
        <v>1711</v>
      </c>
    </row>
    <row r="4802" spans="1:15" x14ac:dyDescent="0.2">
      <c r="A4802" t="s">
        <v>13378</v>
      </c>
      <c r="B4802" t="s">
        <v>9974</v>
      </c>
      <c r="C4802">
        <v>37.15</v>
      </c>
      <c r="D4802">
        <v>0</v>
      </c>
      <c r="E4802">
        <v>0</v>
      </c>
      <c r="F4802">
        <v>0</v>
      </c>
      <c r="G4802">
        <v>0</v>
      </c>
      <c r="H4802" s="45">
        <v>18946.97</v>
      </c>
      <c r="I4802" t="s">
        <v>13063</v>
      </c>
      <c r="J4802" t="s">
        <v>164</v>
      </c>
      <c r="K4802">
        <v>0</v>
      </c>
      <c r="L4802" s="83">
        <v>43035</v>
      </c>
      <c r="M4802">
        <v>0</v>
      </c>
      <c r="N4802">
        <v>95229100</v>
      </c>
      <c r="O4802" t="s">
        <v>9989</v>
      </c>
    </row>
    <row r="4803" spans="1:15" x14ac:dyDescent="0.2">
      <c r="A4803" t="s">
        <v>13379</v>
      </c>
      <c r="B4803" t="s">
        <v>102</v>
      </c>
      <c r="C4803">
        <v>305.01</v>
      </c>
      <c r="D4803">
        <v>0</v>
      </c>
      <c r="E4803">
        <v>0</v>
      </c>
      <c r="F4803">
        <v>0</v>
      </c>
      <c r="G4803">
        <v>0</v>
      </c>
      <c r="H4803" s="45">
        <v>11816.48</v>
      </c>
      <c r="I4803" t="s">
        <v>13057</v>
      </c>
      <c r="J4803" t="s">
        <v>186</v>
      </c>
      <c r="K4803">
        <v>0</v>
      </c>
      <c r="L4803" s="83">
        <v>43035</v>
      </c>
      <c r="M4803">
        <v>0</v>
      </c>
      <c r="N4803">
        <v>225310101</v>
      </c>
      <c r="O4803">
        <v>2232050</v>
      </c>
    </row>
    <row r="4804" spans="1:15" x14ac:dyDescent="0.2">
      <c r="A4804" t="s">
        <v>13380</v>
      </c>
      <c r="B4804" t="s">
        <v>7781</v>
      </c>
      <c r="C4804">
        <v>90.8</v>
      </c>
      <c r="D4804">
        <v>0</v>
      </c>
      <c r="E4804">
        <v>0</v>
      </c>
      <c r="F4804">
        <v>0</v>
      </c>
      <c r="G4804">
        <v>0</v>
      </c>
      <c r="H4804" s="45">
        <v>16023.68</v>
      </c>
      <c r="I4804" t="s">
        <v>13057</v>
      </c>
      <c r="J4804" t="s">
        <v>186</v>
      </c>
      <c r="K4804">
        <v>0</v>
      </c>
      <c r="L4804" s="83">
        <v>43035</v>
      </c>
      <c r="M4804">
        <v>0</v>
      </c>
      <c r="N4804" t="s">
        <v>7809</v>
      </c>
      <c r="O4804">
        <v>2420316</v>
      </c>
    </row>
    <row r="4805" spans="1:15" x14ac:dyDescent="0.2">
      <c r="A4805" t="s">
        <v>13381</v>
      </c>
      <c r="B4805" t="s">
        <v>1683</v>
      </c>
      <c r="C4805">
        <v>52.78</v>
      </c>
      <c r="D4805">
        <v>0</v>
      </c>
      <c r="E4805">
        <v>0</v>
      </c>
      <c r="F4805">
        <v>0</v>
      </c>
      <c r="G4805">
        <v>0</v>
      </c>
      <c r="H4805" s="45">
        <v>-5445.25</v>
      </c>
      <c r="I4805" t="s">
        <v>13057</v>
      </c>
      <c r="J4805" t="s">
        <v>164</v>
      </c>
      <c r="K4805">
        <v>0</v>
      </c>
      <c r="L4805" s="83">
        <v>43035</v>
      </c>
      <c r="M4805">
        <v>0</v>
      </c>
      <c r="N4805">
        <v>192422103</v>
      </c>
      <c r="O4805">
        <v>2208288</v>
      </c>
    </row>
    <row r="4806" spans="1:15" x14ac:dyDescent="0.2">
      <c r="A4806" t="s">
        <v>13382</v>
      </c>
      <c r="B4806" t="s">
        <v>841</v>
      </c>
      <c r="C4806">
        <v>35.08</v>
      </c>
      <c r="D4806">
        <v>0</v>
      </c>
      <c r="E4806">
        <v>0</v>
      </c>
      <c r="F4806">
        <v>0</v>
      </c>
      <c r="G4806">
        <v>0</v>
      </c>
      <c r="H4806" s="45">
        <v>-2223.0300000000002</v>
      </c>
      <c r="I4806" t="s">
        <v>13063</v>
      </c>
      <c r="J4806" t="s">
        <v>200</v>
      </c>
      <c r="K4806">
        <v>0</v>
      </c>
      <c r="L4806" s="83">
        <v>43035</v>
      </c>
      <c r="M4806">
        <v>0</v>
      </c>
      <c r="N4806" t="s">
        <v>934</v>
      </c>
      <c r="O4806">
        <v>2044545</v>
      </c>
    </row>
    <row r="4807" spans="1:15" x14ac:dyDescent="0.2">
      <c r="A4807" t="s">
        <v>13383</v>
      </c>
      <c r="B4807" t="s">
        <v>1339</v>
      </c>
      <c r="C4807">
        <v>58.73</v>
      </c>
      <c r="D4807">
        <v>0</v>
      </c>
      <c r="E4807">
        <v>0</v>
      </c>
      <c r="F4807">
        <v>0</v>
      </c>
      <c r="G4807">
        <v>0</v>
      </c>
      <c r="H4807" s="45">
        <v>2966.32</v>
      </c>
      <c r="I4807" t="s">
        <v>13063</v>
      </c>
      <c r="J4807" t="s">
        <v>188</v>
      </c>
      <c r="K4807">
        <v>0</v>
      </c>
      <c r="L4807" s="83">
        <v>43035</v>
      </c>
      <c r="M4807">
        <v>0</v>
      </c>
      <c r="N4807">
        <v>144285103</v>
      </c>
      <c r="O4807">
        <v>2177504</v>
      </c>
    </row>
    <row r="4808" spans="1:15" x14ac:dyDescent="0.2">
      <c r="A4808" t="s">
        <v>13384</v>
      </c>
      <c r="B4808" t="s">
        <v>2589</v>
      </c>
      <c r="C4808">
        <v>24.3</v>
      </c>
      <c r="D4808">
        <v>0</v>
      </c>
      <c r="E4808">
        <v>0</v>
      </c>
      <c r="F4808">
        <v>0</v>
      </c>
      <c r="G4808">
        <v>0</v>
      </c>
      <c r="H4808" s="45">
        <v>34836.120000000003</v>
      </c>
      <c r="I4808" t="s">
        <v>13057</v>
      </c>
      <c r="J4808" t="s">
        <v>200</v>
      </c>
      <c r="K4808">
        <v>0</v>
      </c>
      <c r="L4808" s="83">
        <v>43035</v>
      </c>
      <c r="M4808">
        <v>0</v>
      </c>
      <c r="N4808">
        <v>216831107</v>
      </c>
      <c r="O4808">
        <v>2222608</v>
      </c>
    </row>
    <row r="4809" spans="1:15" x14ac:dyDescent="0.2">
      <c r="A4809" t="s">
        <v>13385</v>
      </c>
      <c r="B4809" t="s">
        <v>9690</v>
      </c>
      <c r="C4809">
        <v>21.35</v>
      </c>
      <c r="D4809">
        <v>0</v>
      </c>
      <c r="E4809">
        <v>0</v>
      </c>
      <c r="F4809">
        <v>0</v>
      </c>
      <c r="G4809">
        <v>0</v>
      </c>
      <c r="H4809" s="45">
        <v>-3064.23</v>
      </c>
      <c r="I4809" t="s">
        <v>13063</v>
      </c>
      <c r="J4809" t="s">
        <v>200</v>
      </c>
      <c r="K4809">
        <v>0</v>
      </c>
      <c r="L4809" s="83">
        <v>43035</v>
      </c>
      <c r="M4809">
        <v>0</v>
      </c>
      <c r="N4809">
        <v>235825205</v>
      </c>
      <c r="O4809" t="s">
        <v>9728</v>
      </c>
    </row>
    <row r="4810" spans="1:15" x14ac:dyDescent="0.2">
      <c r="A4810" t="s">
        <v>13386</v>
      </c>
      <c r="B4810" t="s">
        <v>13356</v>
      </c>
      <c r="C4810">
        <v>31.55</v>
      </c>
      <c r="D4810">
        <v>0</v>
      </c>
      <c r="E4810">
        <v>0</v>
      </c>
      <c r="F4810">
        <v>0</v>
      </c>
      <c r="G4810">
        <v>0</v>
      </c>
      <c r="H4810" s="45">
        <v>1261.56</v>
      </c>
      <c r="I4810" t="s">
        <v>13057</v>
      </c>
      <c r="J4810" t="s">
        <v>182</v>
      </c>
      <c r="K4810">
        <v>0</v>
      </c>
      <c r="L4810" s="83">
        <v>43035</v>
      </c>
      <c r="M4810">
        <v>0</v>
      </c>
      <c r="N4810">
        <v>257454108</v>
      </c>
      <c r="O4810" t="s">
        <v>13387</v>
      </c>
    </row>
    <row r="4811" spans="1:15" x14ac:dyDescent="0.2">
      <c r="A4811" t="s">
        <v>13388</v>
      </c>
      <c r="B4811" t="s">
        <v>1807</v>
      </c>
      <c r="C4811">
        <v>99.22</v>
      </c>
      <c r="D4811">
        <v>0</v>
      </c>
      <c r="E4811">
        <v>0</v>
      </c>
      <c r="F4811">
        <v>0</v>
      </c>
      <c r="G4811">
        <v>0</v>
      </c>
      <c r="H4811" s="45">
        <v>10442.4</v>
      </c>
      <c r="I4811" t="s">
        <v>13063</v>
      </c>
      <c r="J4811" t="s">
        <v>164</v>
      </c>
      <c r="K4811">
        <v>0</v>
      </c>
      <c r="L4811" s="83">
        <v>43035</v>
      </c>
      <c r="M4811">
        <v>0</v>
      </c>
      <c r="N4811" t="s">
        <v>1897</v>
      </c>
      <c r="O4811" t="s">
        <v>1898</v>
      </c>
    </row>
    <row r="4812" spans="1:15" x14ac:dyDescent="0.2">
      <c r="A4812" t="s">
        <v>13389</v>
      </c>
      <c r="B4812" t="s">
        <v>2581</v>
      </c>
      <c r="C4812">
        <v>48.96</v>
      </c>
      <c r="D4812">
        <v>0</v>
      </c>
      <c r="E4812">
        <v>0</v>
      </c>
      <c r="F4812">
        <v>0</v>
      </c>
      <c r="G4812">
        <v>0</v>
      </c>
      <c r="H4812" s="45">
        <v>-1400.12</v>
      </c>
      <c r="I4812" t="s">
        <v>13063</v>
      </c>
      <c r="J4812" t="s">
        <v>169</v>
      </c>
      <c r="K4812">
        <v>0</v>
      </c>
      <c r="L4812" s="83">
        <v>43035</v>
      </c>
      <c r="M4812">
        <v>0</v>
      </c>
      <c r="N4812">
        <v>421924309</v>
      </c>
      <c r="O4812" t="s">
        <v>2643</v>
      </c>
    </row>
    <row r="4813" spans="1:15" x14ac:dyDescent="0.2">
      <c r="A4813" t="s">
        <v>13390</v>
      </c>
      <c r="B4813" t="s">
        <v>2688</v>
      </c>
      <c r="C4813">
        <v>21.1</v>
      </c>
      <c r="D4813">
        <v>0</v>
      </c>
      <c r="E4813">
        <v>0</v>
      </c>
      <c r="F4813">
        <v>0</v>
      </c>
      <c r="G4813">
        <v>0</v>
      </c>
      <c r="H4813" s="45">
        <v>11537.52</v>
      </c>
      <c r="I4813" t="s">
        <v>13063</v>
      </c>
      <c r="J4813" t="s">
        <v>186</v>
      </c>
      <c r="K4813">
        <v>0</v>
      </c>
      <c r="L4813" s="83">
        <v>43035</v>
      </c>
      <c r="M4813">
        <v>0</v>
      </c>
      <c r="N4813">
        <v>432748101</v>
      </c>
      <c r="O4813">
        <v>2365428</v>
      </c>
    </row>
    <row r="4814" spans="1:15" x14ac:dyDescent="0.2">
      <c r="A4814" t="s">
        <v>13391</v>
      </c>
      <c r="B4814" t="s">
        <v>92</v>
      </c>
      <c r="C4814">
        <v>34.39</v>
      </c>
      <c r="D4814">
        <v>0</v>
      </c>
      <c r="E4814">
        <v>0</v>
      </c>
      <c r="F4814">
        <v>0</v>
      </c>
      <c r="G4814">
        <v>0</v>
      </c>
      <c r="H4814" s="45">
        <v>36498.519999999997</v>
      </c>
      <c r="I4814" t="s">
        <v>13057</v>
      </c>
      <c r="J4814" t="s">
        <v>164</v>
      </c>
      <c r="K4814">
        <v>0</v>
      </c>
      <c r="L4814" s="83">
        <v>43035</v>
      </c>
      <c r="M4814">
        <v>0</v>
      </c>
      <c r="N4814">
        <v>458118106</v>
      </c>
      <c r="O4814">
        <v>2462437</v>
      </c>
    </row>
    <row r="4815" spans="1:15" x14ac:dyDescent="0.2">
      <c r="A4815" t="s">
        <v>13392</v>
      </c>
      <c r="B4815" t="s">
        <v>261</v>
      </c>
      <c r="C4815">
        <v>57.39</v>
      </c>
      <c r="D4815">
        <v>0</v>
      </c>
      <c r="E4815">
        <v>0</v>
      </c>
      <c r="F4815">
        <v>0</v>
      </c>
      <c r="G4815">
        <v>0</v>
      </c>
      <c r="H4815" s="45">
        <v>26627.45</v>
      </c>
      <c r="I4815" t="s">
        <v>13057</v>
      </c>
      <c r="J4815" t="s">
        <v>235</v>
      </c>
      <c r="K4815">
        <v>0</v>
      </c>
      <c r="L4815" s="83">
        <v>43035</v>
      </c>
      <c r="M4815">
        <v>0</v>
      </c>
      <c r="N4815">
        <v>800422107</v>
      </c>
      <c r="O4815">
        <v>2772998</v>
      </c>
    </row>
    <row r="4816" spans="1:15" x14ac:dyDescent="0.2">
      <c r="A4816" t="s">
        <v>13393</v>
      </c>
      <c r="B4816" t="s">
        <v>3174</v>
      </c>
      <c r="C4816">
        <v>22.57</v>
      </c>
      <c r="D4816">
        <v>0</v>
      </c>
      <c r="E4816">
        <v>0</v>
      </c>
      <c r="F4816">
        <v>0</v>
      </c>
      <c r="G4816">
        <v>0</v>
      </c>
      <c r="H4816" s="45">
        <v>-15753.97</v>
      </c>
      <c r="I4816" t="s">
        <v>13063</v>
      </c>
      <c r="J4816" t="s">
        <v>169</v>
      </c>
      <c r="K4816">
        <v>0</v>
      </c>
      <c r="L4816" s="83">
        <v>43035</v>
      </c>
      <c r="M4816">
        <v>0</v>
      </c>
      <c r="N4816">
        <v>503459604</v>
      </c>
      <c r="O4816" t="s">
        <v>3308</v>
      </c>
    </row>
    <row r="4817" spans="1:15" x14ac:dyDescent="0.2">
      <c r="A4817" t="s">
        <v>13394</v>
      </c>
      <c r="B4817" t="s">
        <v>12070</v>
      </c>
      <c r="C4817">
        <v>34.715000000000003</v>
      </c>
      <c r="D4817">
        <v>0</v>
      </c>
      <c r="E4817">
        <v>0</v>
      </c>
      <c r="F4817">
        <v>0</v>
      </c>
      <c r="G4817">
        <v>0</v>
      </c>
      <c r="H4817" s="45">
        <v>-2513.67</v>
      </c>
      <c r="I4817" t="s">
        <v>13063</v>
      </c>
      <c r="J4817" t="s">
        <v>169</v>
      </c>
      <c r="K4817">
        <v>0</v>
      </c>
      <c r="L4817" s="83">
        <v>43035</v>
      </c>
      <c r="M4817">
        <v>0</v>
      </c>
      <c r="N4817">
        <v>525558201</v>
      </c>
      <c r="O4817" t="s">
        <v>12118</v>
      </c>
    </row>
    <row r="4818" spans="1:15" x14ac:dyDescent="0.2">
      <c r="A4818" t="s">
        <v>13395</v>
      </c>
      <c r="B4818" t="s">
        <v>552</v>
      </c>
      <c r="C4818">
        <v>58.82</v>
      </c>
      <c r="D4818">
        <v>0</v>
      </c>
      <c r="E4818">
        <v>0</v>
      </c>
      <c r="F4818">
        <v>0</v>
      </c>
      <c r="G4818">
        <v>0</v>
      </c>
      <c r="H4818" s="45">
        <v>-1603.87</v>
      </c>
      <c r="I4818" t="s">
        <v>13063</v>
      </c>
      <c r="J4818" t="s">
        <v>190</v>
      </c>
      <c r="K4818">
        <v>0</v>
      </c>
      <c r="L4818" s="83">
        <v>43035</v>
      </c>
      <c r="M4818">
        <v>0</v>
      </c>
      <c r="N4818">
        <v>844741108</v>
      </c>
      <c r="O4818">
        <v>2831543</v>
      </c>
    </row>
    <row r="4819" spans="1:15" x14ac:dyDescent="0.2">
      <c r="A4819" t="s">
        <v>13396</v>
      </c>
      <c r="B4819" t="s">
        <v>6501</v>
      </c>
      <c r="C4819">
        <v>35.049999999999997</v>
      </c>
      <c r="D4819">
        <v>0</v>
      </c>
      <c r="E4819">
        <v>0</v>
      </c>
      <c r="F4819">
        <v>0</v>
      </c>
      <c r="G4819">
        <v>0</v>
      </c>
      <c r="H4819" s="45">
        <v>-1632.52</v>
      </c>
      <c r="I4819" t="s">
        <v>13063</v>
      </c>
      <c r="J4819" t="s">
        <v>164</v>
      </c>
      <c r="K4819">
        <v>0</v>
      </c>
      <c r="L4819" s="83">
        <v>43035</v>
      </c>
      <c r="M4819">
        <v>0</v>
      </c>
      <c r="N4819" t="s">
        <v>6566</v>
      </c>
      <c r="O4819" t="s">
        <v>6567</v>
      </c>
    </row>
    <row r="4820" spans="1:15" x14ac:dyDescent="0.2">
      <c r="A4820" t="s">
        <v>13397</v>
      </c>
      <c r="B4820" t="s">
        <v>1685</v>
      </c>
      <c r="C4820">
        <v>74.53</v>
      </c>
      <c r="D4820">
        <v>0</v>
      </c>
      <c r="E4820">
        <v>0</v>
      </c>
      <c r="F4820">
        <v>0</v>
      </c>
      <c r="G4820">
        <v>0</v>
      </c>
      <c r="H4820" s="45">
        <v>-4431.04</v>
      </c>
      <c r="I4820" t="s">
        <v>13063</v>
      </c>
      <c r="J4820" t="s">
        <v>169</v>
      </c>
      <c r="K4820">
        <v>0</v>
      </c>
      <c r="L4820" s="83">
        <v>43035</v>
      </c>
      <c r="M4820">
        <v>0</v>
      </c>
      <c r="N4820" t="s">
        <v>1703</v>
      </c>
      <c r="O4820" t="s">
        <v>1704</v>
      </c>
    </row>
    <row r="4821" spans="1:15" x14ac:dyDescent="0.2">
      <c r="A4821" t="s">
        <v>13398</v>
      </c>
      <c r="B4821" t="s">
        <v>434</v>
      </c>
      <c r="C4821">
        <v>130.15</v>
      </c>
      <c r="D4821">
        <v>0</v>
      </c>
      <c r="E4821">
        <v>0</v>
      </c>
      <c r="F4821">
        <v>0</v>
      </c>
      <c r="G4821">
        <v>0</v>
      </c>
      <c r="H4821" s="45">
        <v>-9298.26</v>
      </c>
      <c r="I4821" t="s">
        <v>13063</v>
      </c>
      <c r="J4821" t="s">
        <v>164</v>
      </c>
      <c r="K4821">
        <v>0</v>
      </c>
      <c r="L4821" s="83">
        <v>43035</v>
      </c>
      <c r="M4821">
        <v>0</v>
      </c>
      <c r="N4821">
        <v>594972408</v>
      </c>
      <c r="O4821">
        <v>2974329</v>
      </c>
    </row>
    <row r="4822" spans="1:15" x14ac:dyDescent="0.2">
      <c r="A4822" t="s">
        <v>13399</v>
      </c>
      <c r="B4822" t="s">
        <v>2393</v>
      </c>
      <c r="C4822">
        <v>32.380000000000003</v>
      </c>
      <c r="D4822">
        <v>0</v>
      </c>
      <c r="E4822">
        <v>0</v>
      </c>
      <c r="F4822">
        <v>0</v>
      </c>
      <c r="G4822">
        <v>0</v>
      </c>
      <c r="H4822" s="45">
        <v>2356.6999999999998</v>
      </c>
      <c r="I4822" t="s">
        <v>13057</v>
      </c>
      <c r="J4822" t="s">
        <v>182</v>
      </c>
      <c r="K4822">
        <v>0</v>
      </c>
      <c r="L4822" s="83">
        <v>43035</v>
      </c>
      <c r="M4822">
        <v>0</v>
      </c>
      <c r="N4822">
        <v>655044105</v>
      </c>
      <c r="O4822">
        <v>2640761</v>
      </c>
    </row>
    <row r="4823" spans="1:15" x14ac:dyDescent="0.2">
      <c r="A4823" t="s">
        <v>13400</v>
      </c>
      <c r="B4823" t="s">
        <v>4343</v>
      </c>
      <c r="C4823">
        <v>16.45</v>
      </c>
      <c r="D4823">
        <v>0</v>
      </c>
      <c r="E4823">
        <v>0</v>
      </c>
      <c r="F4823">
        <v>0</v>
      </c>
      <c r="G4823">
        <v>0</v>
      </c>
      <c r="H4823" s="45">
        <v>-4289.1400000000003</v>
      </c>
      <c r="I4823" t="s">
        <v>13063</v>
      </c>
      <c r="J4823" t="s">
        <v>200</v>
      </c>
      <c r="K4823">
        <v>0</v>
      </c>
      <c r="L4823" s="83">
        <v>43035</v>
      </c>
      <c r="M4823">
        <v>0</v>
      </c>
      <c r="N4823" t="s">
        <v>4457</v>
      </c>
      <c r="O4823" t="s">
        <v>4458</v>
      </c>
    </row>
    <row r="4824" spans="1:15" x14ac:dyDescent="0.2">
      <c r="A4824" t="s">
        <v>13401</v>
      </c>
      <c r="B4824" t="s">
        <v>13355</v>
      </c>
      <c r="C4824">
        <v>20.399999999999999</v>
      </c>
      <c r="D4824">
        <v>0</v>
      </c>
      <c r="E4824">
        <v>0</v>
      </c>
      <c r="F4824">
        <v>0</v>
      </c>
      <c r="G4824">
        <v>0</v>
      </c>
      <c r="H4824" s="45">
        <v>26181.13</v>
      </c>
      <c r="I4824" t="s">
        <v>13063</v>
      </c>
      <c r="J4824" t="s">
        <v>169</v>
      </c>
      <c r="K4824">
        <v>0</v>
      </c>
      <c r="L4824" s="83">
        <v>43035</v>
      </c>
      <c r="M4824">
        <v>0</v>
      </c>
      <c r="N4824" t="s">
        <v>177</v>
      </c>
      <c r="O4824" t="s">
        <v>13402</v>
      </c>
    </row>
    <row r="4825" spans="1:15" x14ac:dyDescent="0.2">
      <c r="A4825" t="s">
        <v>13403</v>
      </c>
      <c r="B4825" t="s">
        <v>4347</v>
      </c>
      <c r="C4825">
        <v>51.99</v>
      </c>
      <c r="D4825">
        <v>0</v>
      </c>
      <c r="E4825">
        <v>0</v>
      </c>
      <c r="F4825">
        <v>0</v>
      </c>
      <c r="G4825">
        <v>0</v>
      </c>
      <c r="H4825" s="45">
        <v>-19684.93</v>
      </c>
      <c r="I4825" t="s">
        <v>13057</v>
      </c>
      <c r="J4825" t="s">
        <v>169</v>
      </c>
      <c r="K4825">
        <v>0</v>
      </c>
      <c r="L4825" s="83">
        <v>43035</v>
      </c>
      <c r="M4825">
        <v>0</v>
      </c>
      <c r="N4825" t="s">
        <v>177</v>
      </c>
      <c r="O4825">
        <v>2644547</v>
      </c>
    </row>
    <row r="4826" spans="1:15" x14ac:dyDescent="0.2">
      <c r="A4826" t="s">
        <v>13404</v>
      </c>
      <c r="B4826" t="s">
        <v>13354</v>
      </c>
      <c r="C4826">
        <v>37.14</v>
      </c>
      <c r="D4826">
        <v>0</v>
      </c>
      <c r="E4826">
        <v>0</v>
      </c>
      <c r="F4826">
        <v>0</v>
      </c>
      <c r="G4826">
        <v>0</v>
      </c>
      <c r="H4826" s="45">
        <v>-4821.4799999999996</v>
      </c>
      <c r="I4826" t="s">
        <v>13063</v>
      </c>
      <c r="J4826" t="s">
        <v>164</v>
      </c>
      <c r="K4826">
        <v>0</v>
      </c>
      <c r="L4826" s="83">
        <v>43035</v>
      </c>
      <c r="M4826">
        <v>0</v>
      </c>
      <c r="N4826" t="s">
        <v>13405</v>
      </c>
      <c r="O4826" t="s">
        <v>13406</v>
      </c>
    </row>
    <row r="4827" spans="1:15" x14ac:dyDescent="0.2">
      <c r="A4827" t="s">
        <v>13407</v>
      </c>
      <c r="B4827" t="s">
        <v>4342</v>
      </c>
      <c r="C4827">
        <v>17.190000000000001</v>
      </c>
      <c r="D4827">
        <v>0</v>
      </c>
      <c r="E4827">
        <v>0</v>
      </c>
      <c r="F4827">
        <v>0</v>
      </c>
      <c r="G4827">
        <v>0</v>
      </c>
      <c r="H4827">
        <v>-790.12</v>
      </c>
      <c r="I4827" t="s">
        <v>13063</v>
      </c>
      <c r="J4827" t="s">
        <v>182</v>
      </c>
      <c r="K4827">
        <v>0</v>
      </c>
      <c r="L4827" s="83">
        <v>43035</v>
      </c>
      <c r="M4827">
        <v>0</v>
      </c>
      <c r="N4827">
        <v>703481101</v>
      </c>
      <c r="O4827">
        <v>2672537</v>
      </c>
    </row>
    <row r="4828" spans="1:15" x14ac:dyDescent="0.2">
      <c r="A4828" t="s">
        <v>13408</v>
      </c>
      <c r="B4828" t="s">
        <v>9489</v>
      </c>
      <c r="C4828">
        <v>28.45</v>
      </c>
      <c r="D4828">
        <v>0</v>
      </c>
      <c r="E4828">
        <v>0</v>
      </c>
      <c r="F4828">
        <v>0</v>
      </c>
      <c r="G4828">
        <v>0</v>
      </c>
      <c r="H4828" s="45">
        <v>5143.78</v>
      </c>
      <c r="I4828" t="s">
        <v>13057</v>
      </c>
      <c r="J4828" t="s">
        <v>164</v>
      </c>
      <c r="K4828">
        <v>0</v>
      </c>
      <c r="L4828" s="83">
        <v>43035</v>
      </c>
      <c r="M4828">
        <v>0</v>
      </c>
      <c r="N4828">
        <v>781270103</v>
      </c>
      <c r="O4828">
        <v>2518415</v>
      </c>
    </row>
    <row r="4829" spans="1:15" x14ac:dyDescent="0.2">
      <c r="A4829" t="s">
        <v>13409</v>
      </c>
      <c r="B4829" t="s">
        <v>526</v>
      </c>
      <c r="C4829">
        <v>29.1</v>
      </c>
      <c r="D4829">
        <v>0</v>
      </c>
      <c r="E4829">
        <v>0</v>
      </c>
      <c r="F4829">
        <v>0</v>
      </c>
      <c r="G4829">
        <v>0</v>
      </c>
      <c r="H4829" s="45">
        <v>-91574.11</v>
      </c>
      <c r="I4829" t="s">
        <v>13057</v>
      </c>
      <c r="J4829" t="s">
        <v>164</v>
      </c>
      <c r="K4829">
        <v>0</v>
      </c>
      <c r="L4829" s="83">
        <v>43035</v>
      </c>
      <c r="M4829">
        <v>0</v>
      </c>
      <c r="N4829">
        <v>801056102</v>
      </c>
      <c r="O4829" t="s">
        <v>527</v>
      </c>
    </row>
    <row r="4830" spans="1:15" x14ac:dyDescent="0.2">
      <c r="A4830" t="s">
        <v>13410</v>
      </c>
      <c r="B4830" t="s">
        <v>13357</v>
      </c>
      <c r="C4830">
        <v>15.21</v>
      </c>
      <c r="D4830">
        <v>0</v>
      </c>
      <c r="E4830">
        <v>0</v>
      </c>
      <c r="F4830">
        <v>0</v>
      </c>
      <c r="G4830">
        <v>0</v>
      </c>
      <c r="H4830" s="45">
        <v>71077.100000000006</v>
      </c>
      <c r="I4830" t="s">
        <v>13057</v>
      </c>
      <c r="J4830" t="s">
        <v>190</v>
      </c>
      <c r="K4830">
        <v>0</v>
      </c>
      <c r="L4830" s="83">
        <v>43035</v>
      </c>
      <c r="M4830">
        <v>0</v>
      </c>
      <c r="N4830">
        <v>859241101</v>
      </c>
      <c r="O4830">
        <v>2632876</v>
      </c>
    </row>
    <row r="4831" spans="1:15" x14ac:dyDescent="0.2">
      <c r="A4831" t="s">
        <v>13411</v>
      </c>
      <c r="B4831" t="s">
        <v>4947</v>
      </c>
      <c r="C4831">
        <v>20.77</v>
      </c>
      <c r="D4831">
        <v>0</v>
      </c>
      <c r="E4831">
        <v>0</v>
      </c>
      <c r="F4831">
        <v>0</v>
      </c>
      <c r="G4831">
        <v>0</v>
      </c>
      <c r="H4831" s="45">
        <v>-4688.05</v>
      </c>
      <c r="I4831" t="s">
        <v>13057</v>
      </c>
      <c r="J4831" t="s">
        <v>188</v>
      </c>
      <c r="K4831">
        <v>0</v>
      </c>
      <c r="L4831" s="83">
        <v>43035</v>
      </c>
      <c r="M4831">
        <v>0</v>
      </c>
      <c r="N4831" t="s">
        <v>5071</v>
      </c>
      <c r="O4831" t="s">
        <v>5072</v>
      </c>
    </row>
    <row r="4832" spans="1:15" x14ac:dyDescent="0.2">
      <c r="A4832" t="s">
        <v>13412</v>
      </c>
      <c r="B4832" t="s">
        <v>852</v>
      </c>
      <c r="C4832">
        <v>27.05</v>
      </c>
      <c r="D4832">
        <v>0</v>
      </c>
      <c r="E4832">
        <v>0</v>
      </c>
      <c r="F4832">
        <v>0</v>
      </c>
      <c r="G4832">
        <v>0</v>
      </c>
      <c r="H4832" s="45">
        <v>41897.15</v>
      </c>
      <c r="I4832" t="s">
        <v>13057</v>
      </c>
      <c r="J4832" t="s">
        <v>190</v>
      </c>
      <c r="K4832">
        <v>0</v>
      </c>
      <c r="L4832" s="83">
        <v>43035</v>
      </c>
      <c r="M4832">
        <v>0</v>
      </c>
      <c r="N4832" t="s">
        <v>981</v>
      </c>
      <c r="O4832">
        <v>2519849</v>
      </c>
    </row>
    <row r="4833" spans="1:15" x14ac:dyDescent="0.2">
      <c r="A4833" t="s">
        <v>13413</v>
      </c>
      <c r="B4833" t="s">
        <v>9975</v>
      </c>
      <c r="C4833">
        <v>15.51</v>
      </c>
      <c r="D4833">
        <v>0</v>
      </c>
      <c r="E4833">
        <v>0</v>
      </c>
      <c r="F4833">
        <v>0</v>
      </c>
      <c r="G4833">
        <v>0</v>
      </c>
      <c r="H4833" s="45">
        <v>26464.26</v>
      </c>
      <c r="I4833" t="s">
        <v>13063</v>
      </c>
      <c r="J4833" t="s">
        <v>188</v>
      </c>
      <c r="K4833">
        <v>0</v>
      </c>
      <c r="L4833" s="83">
        <v>43035</v>
      </c>
      <c r="M4833">
        <v>0</v>
      </c>
      <c r="N4833">
        <v>887399103</v>
      </c>
      <c r="O4833" t="s">
        <v>10024</v>
      </c>
    </row>
    <row r="4834" spans="1:15" x14ac:dyDescent="0.2">
      <c r="A4834" t="s">
        <v>13414</v>
      </c>
      <c r="B4834" t="s">
        <v>570</v>
      </c>
      <c r="C4834">
        <v>147.72</v>
      </c>
      <c r="D4834">
        <v>0</v>
      </c>
      <c r="E4834">
        <v>0</v>
      </c>
      <c r="F4834">
        <v>0</v>
      </c>
      <c r="G4834">
        <v>0</v>
      </c>
      <c r="H4834" s="45">
        <v>-2662.02</v>
      </c>
      <c r="I4834" t="s">
        <v>13063</v>
      </c>
      <c r="J4834" t="s">
        <v>190</v>
      </c>
      <c r="K4834">
        <v>0</v>
      </c>
      <c r="L4834" s="83">
        <v>43035</v>
      </c>
      <c r="M4834">
        <v>0</v>
      </c>
      <c r="N4834">
        <v>907818108</v>
      </c>
      <c r="O4834">
        <v>2914734</v>
      </c>
    </row>
    <row r="4835" spans="1:15" x14ac:dyDescent="0.2">
      <c r="A4835" t="s">
        <v>13415</v>
      </c>
      <c r="B4835" t="s">
        <v>2472</v>
      </c>
      <c r="C4835">
        <v>89.91</v>
      </c>
      <c r="D4835">
        <v>0</v>
      </c>
      <c r="E4835">
        <v>0</v>
      </c>
      <c r="F4835">
        <v>0</v>
      </c>
      <c r="G4835">
        <v>0</v>
      </c>
      <c r="H4835" s="45">
        <v>-2113.61</v>
      </c>
      <c r="I4835" t="s">
        <v>13063</v>
      </c>
      <c r="J4835" t="s">
        <v>190</v>
      </c>
      <c r="K4835">
        <v>0</v>
      </c>
      <c r="L4835" s="83">
        <v>43035</v>
      </c>
      <c r="M4835">
        <v>0</v>
      </c>
      <c r="N4835" t="s">
        <v>2570</v>
      </c>
      <c r="O4835">
        <v>2937667</v>
      </c>
    </row>
    <row r="4836" spans="1:15" x14ac:dyDescent="0.2">
      <c r="A4836" t="s">
        <v>13416</v>
      </c>
      <c r="B4836" t="s">
        <v>1303</v>
      </c>
      <c r="C4836">
        <v>19.2</v>
      </c>
      <c r="D4836">
        <v>0</v>
      </c>
      <c r="E4836">
        <v>0</v>
      </c>
      <c r="F4836">
        <v>0</v>
      </c>
      <c r="G4836">
        <v>0</v>
      </c>
      <c r="H4836" s="45">
        <v>-47329.65</v>
      </c>
      <c r="I4836" t="s">
        <v>13057</v>
      </c>
      <c r="J4836" t="s">
        <v>182</v>
      </c>
      <c r="K4836">
        <v>0</v>
      </c>
      <c r="L4836" s="83">
        <v>43035</v>
      </c>
      <c r="M4836">
        <v>0</v>
      </c>
      <c r="N4836" t="s">
        <v>1488</v>
      </c>
      <c r="O4836">
        <v>2261021</v>
      </c>
    </row>
    <row r="4837" spans="1:15" x14ac:dyDescent="0.2">
      <c r="A4837" t="s">
        <v>13417</v>
      </c>
      <c r="B4837" t="s">
        <v>1785</v>
      </c>
      <c r="C4837">
        <v>81.05</v>
      </c>
      <c r="D4837">
        <v>0</v>
      </c>
      <c r="E4837">
        <v>0</v>
      </c>
      <c r="F4837">
        <v>0</v>
      </c>
      <c r="G4837">
        <v>0</v>
      </c>
      <c r="H4837" s="45">
        <v>8149.1</v>
      </c>
      <c r="I4837" t="s">
        <v>13063</v>
      </c>
      <c r="J4837" t="s">
        <v>164</v>
      </c>
      <c r="K4837">
        <v>0</v>
      </c>
      <c r="L4837" s="83">
        <v>43035</v>
      </c>
      <c r="M4837">
        <v>0</v>
      </c>
      <c r="N4837" t="s">
        <v>1908</v>
      </c>
      <c r="O4837" t="s">
        <v>1909</v>
      </c>
    </row>
    <row r="4838" spans="1:15" x14ac:dyDescent="0.2">
      <c r="A4838" t="s">
        <v>13296</v>
      </c>
      <c r="B4838" t="s">
        <v>3182</v>
      </c>
      <c r="C4838">
        <v>116.66</v>
      </c>
      <c r="D4838">
        <v>0</v>
      </c>
      <c r="E4838">
        <v>0</v>
      </c>
      <c r="F4838">
        <v>0</v>
      </c>
      <c r="G4838">
        <v>0</v>
      </c>
      <c r="H4838" s="45">
        <v>-4649.63</v>
      </c>
      <c r="I4838" t="s">
        <v>13063</v>
      </c>
      <c r="J4838" t="s">
        <v>169</v>
      </c>
      <c r="K4838">
        <v>0</v>
      </c>
      <c r="L4838" s="83">
        <v>43034</v>
      </c>
      <c r="M4838">
        <v>0</v>
      </c>
      <c r="N4838" t="s">
        <v>3355</v>
      </c>
      <c r="O4838">
        <v>2430412</v>
      </c>
    </row>
    <row r="4839" spans="1:15" x14ac:dyDescent="0.2">
      <c r="A4839" t="s">
        <v>13297</v>
      </c>
      <c r="B4839" t="s">
        <v>3171</v>
      </c>
      <c r="C4839">
        <v>101.05</v>
      </c>
      <c r="D4839">
        <v>0</v>
      </c>
      <c r="E4839">
        <v>0</v>
      </c>
      <c r="F4839">
        <v>0</v>
      </c>
      <c r="G4839">
        <v>0</v>
      </c>
      <c r="H4839" s="45">
        <v>-5321.99</v>
      </c>
      <c r="I4839" t="s">
        <v>13063</v>
      </c>
      <c r="J4839" t="s">
        <v>169</v>
      </c>
      <c r="K4839">
        <v>0</v>
      </c>
      <c r="L4839" s="83">
        <v>43034</v>
      </c>
      <c r="M4839">
        <v>0</v>
      </c>
      <c r="N4839">
        <v>913903100</v>
      </c>
      <c r="O4839">
        <v>2923785</v>
      </c>
    </row>
    <row r="4840" spans="1:15" x14ac:dyDescent="0.2">
      <c r="A4840" t="s">
        <v>13298</v>
      </c>
      <c r="B4840" t="s">
        <v>6128</v>
      </c>
      <c r="C4840">
        <v>71.44</v>
      </c>
      <c r="D4840">
        <v>0</v>
      </c>
      <c r="E4840">
        <v>0</v>
      </c>
      <c r="F4840">
        <v>0</v>
      </c>
      <c r="G4840">
        <v>0</v>
      </c>
      <c r="H4840" s="45">
        <v>14474.85</v>
      </c>
      <c r="I4840" t="s">
        <v>13063</v>
      </c>
      <c r="J4840" t="s">
        <v>200</v>
      </c>
      <c r="K4840">
        <v>0</v>
      </c>
      <c r="L4840" s="83">
        <v>43034</v>
      </c>
      <c r="M4840">
        <v>0</v>
      </c>
      <c r="N4840">
        <v>892356106</v>
      </c>
      <c r="O4840">
        <v>2900335</v>
      </c>
    </row>
    <row r="4841" spans="1:15" x14ac:dyDescent="0.2">
      <c r="A4841" t="s">
        <v>13299</v>
      </c>
      <c r="B4841" t="s">
        <v>4515</v>
      </c>
      <c r="C4841">
        <v>18.760000000000002</v>
      </c>
      <c r="D4841">
        <v>0</v>
      </c>
      <c r="E4841">
        <v>0</v>
      </c>
      <c r="F4841">
        <v>0</v>
      </c>
      <c r="G4841">
        <v>0</v>
      </c>
      <c r="H4841" s="45">
        <v>-21627.75</v>
      </c>
      <c r="I4841" t="s">
        <v>13063</v>
      </c>
      <c r="J4841" t="s">
        <v>182</v>
      </c>
      <c r="K4841">
        <v>0</v>
      </c>
      <c r="L4841" s="83">
        <v>43034</v>
      </c>
      <c r="M4841">
        <v>0</v>
      </c>
      <c r="N4841">
        <v>749660106</v>
      </c>
      <c r="O4841">
        <v>2719456</v>
      </c>
    </row>
    <row r="4842" spans="1:15" x14ac:dyDescent="0.2">
      <c r="A4842" t="s">
        <v>13300</v>
      </c>
      <c r="B4842" t="s">
        <v>3177</v>
      </c>
      <c r="C4842">
        <v>40</v>
      </c>
      <c r="D4842">
        <v>0</v>
      </c>
      <c r="E4842">
        <v>0</v>
      </c>
      <c r="F4842">
        <v>0</v>
      </c>
      <c r="G4842">
        <v>0</v>
      </c>
      <c r="H4842" s="45">
        <v>-6231.65</v>
      </c>
      <c r="I4842" t="s">
        <v>13063</v>
      </c>
      <c r="J4842" t="s">
        <v>200</v>
      </c>
      <c r="K4842">
        <v>0</v>
      </c>
      <c r="L4842" s="83">
        <v>43034</v>
      </c>
      <c r="M4842">
        <v>0</v>
      </c>
      <c r="N4842" t="s">
        <v>3319</v>
      </c>
      <c r="O4842">
        <v>2620398</v>
      </c>
    </row>
    <row r="4843" spans="1:15" x14ac:dyDescent="0.2">
      <c r="A4843" t="s">
        <v>13301</v>
      </c>
      <c r="B4843" t="s">
        <v>2092</v>
      </c>
      <c r="C4843">
        <v>26.61</v>
      </c>
      <c r="D4843">
        <v>0</v>
      </c>
      <c r="E4843">
        <v>0</v>
      </c>
      <c r="F4843">
        <v>0</v>
      </c>
      <c r="G4843">
        <v>0</v>
      </c>
      <c r="H4843" s="45">
        <v>-15013.35</v>
      </c>
      <c r="I4843" t="s">
        <v>13063</v>
      </c>
      <c r="J4843" t="s">
        <v>190</v>
      </c>
      <c r="K4843">
        <v>0</v>
      </c>
      <c r="L4843" s="83">
        <v>43034</v>
      </c>
      <c r="M4843">
        <v>0</v>
      </c>
      <c r="N4843" t="s">
        <v>177</v>
      </c>
      <c r="O4843" t="s">
        <v>2178</v>
      </c>
    </row>
    <row r="4844" spans="1:15" x14ac:dyDescent="0.2">
      <c r="A4844" t="s">
        <v>13302</v>
      </c>
      <c r="B4844" t="s">
        <v>862</v>
      </c>
      <c r="C4844">
        <v>117.55</v>
      </c>
      <c r="D4844">
        <v>0</v>
      </c>
      <c r="E4844">
        <v>0</v>
      </c>
      <c r="F4844">
        <v>0</v>
      </c>
      <c r="G4844">
        <v>0</v>
      </c>
      <c r="H4844" s="45">
        <v>-14547.75</v>
      </c>
      <c r="I4844" t="s">
        <v>13063</v>
      </c>
      <c r="J4844" t="s">
        <v>200</v>
      </c>
      <c r="K4844">
        <v>0</v>
      </c>
      <c r="L4844" s="83">
        <v>43034</v>
      </c>
      <c r="M4844">
        <v>0</v>
      </c>
      <c r="N4844">
        <v>119848109</v>
      </c>
      <c r="O4844">
        <v>2170309</v>
      </c>
    </row>
    <row r="4845" spans="1:15" x14ac:dyDescent="0.2">
      <c r="A4845" t="s">
        <v>13303</v>
      </c>
      <c r="B4845" t="s">
        <v>597</v>
      </c>
      <c r="C4845">
        <v>19.64</v>
      </c>
      <c r="D4845">
        <v>0</v>
      </c>
      <c r="E4845">
        <v>0</v>
      </c>
      <c r="F4845">
        <v>0</v>
      </c>
      <c r="G4845">
        <v>0</v>
      </c>
      <c r="H4845" s="45">
        <v>1091.9100000000001</v>
      </c>
      <c r="I4845" t="s">
        <v>13063</v>
      </c>
      <c r="J4845" t="s">
        <v>190</v>
      </c>
      <c r="K4845">
        <v>0</v>
      </c>
      <c r="L4845" s="83">
        <v>43034</v>
      </c>
      <c r="M4845">
        <v>0</v>
      </c>
      <c r="N4845">
        <v>109043109</v>
      </c>
      <c r="O4845">
        <v>2156581</v>
      </c>
    </row>
    <row r="4846" spans="1:15" x14ac:dyDescent="0.2">
      <c r="A4846" t="s">
        <v>13304</v>
      </c>
      <c r="B4846" t="s">
        <v>2311</v>
      </c>
      <c r="C4846">
        <v>43.47</v>
      </c>
      <c r="D4846">
        <v>0</v>
      </c>
      <c r="E4846">
        <v>0</v>
      </c>
      <c r="F4846">
        <v>0</v>
      </c>
      <c r="G4846">
        <v>0</v>
      </c>
      <c r="H4846" s="45">
        <v>85014.21</v>
      </c>
      <c r="I4846" t="s">
        <v>13057</v>
      </c>
      <c r="J4846" t="s">
        <v>200</v>
      </c>
      <c r="K4846">
        <v>0</v>
      </c>
      <c r="L4846" s="83">
        <v>43034</v>
      </c>
      <c r="M4846">
        <v>0</v>
      </c>
      <c r="N4846">
        <v>2535300</v>
      </c>
      <c r="O4846">
        <v>2002918</v>
      </c>
    </row>
    <row r="4847" spans="1:15" x14ac:dyDescent="0.2">
      <c r="A4847" t="s">
        <v>13305</v>
      </c>
      <c r="B4847" t="s">
        <v>134</v>
      </c>
      <c r="C4847">
        <v>91.45</v>
      </c>
      <c r="D4847">
        <v>0</v>
      </c>
      <c r="E4847">
        <v>0</v>
      </c>
      <c r="F4847">
        <v>0</v>
      </c>
      <c r="G4847">
        <v>0</v>
      </c>
      <c r="H4847" s="45">
        <v>3818.14</v>
      </c>
      <c r="I4847" t="s">
        <v>13057</v>
      </c>
      <c r="J4847" t="s">
        <v>169</v>
      </c>
      <c r="K4847">
        <v>0</v>
      </c>
      <c r="L4847" s="83">
        <v>43034</v>
      </c>
      <c r="M4847">
        <v>0</v>
      </c>
      <c r="N4847" t="s">
        <v>776</v>
      </c>
      <c r="O4847" t="s">
        <v>777</v>
      </c>
    </row>
    <row r="4848" spans="1:15" x14ac:dyDescent="0.2">
      <c r="A4848" t="s">
        <v>13306</v>
      </c>
      <c r="B4848" t="s">
        <v>1818</v>
      </c>
      <c r="C4848">
        <v>95.6</v>
      </c>
      <c r="D4848">
        <v>0</v>
      </c>
      <c r="E4848">
        <v>0</v>
      </c>
      <c r="F4848">
        <v>0</v>
      </c>
      <c r="G4848">
        <v>0</v>
      </c>
      <c r="H4848">
        <v>912.82</v>
      </c>
      <c r="I4848" t="s">
        <v>13063</v>
      </c>
      <c r="J4848" t="s">
        <v>186</v>
      </c>
      <c r="K4848">
        <v>0</v>
      </c>
      <c r="L4848" s="83">
        <v>43034</v>
      </c>
      <c r="M4848">
        <v>0</v>
      </c>
      <c r="N4848" t="s">
        <v>177</v>
      </c>
      <c r="O4848">
        <v>2740542</v>
      </c>
    </row>
    <row r="4849" spans="1:15" x14ac:dyDescent="0.2">
      <c r="A4849" t="s">
        <v>13308</v>
      </c>
      <c r="B4849" t="s">
        <v>587</v>
      </c>
      <c r="C4849">
        <v>63.65</v>
      </c>
      <c r="D4849">
        <v>0</v>
      </c>
      <c r="E4849">
        <v>0</v>
      </c>
      <c r="F4849">
        <v>0</v>
      </c>
      <c r="G4849">
        <v>0</v>
      </c>
      <c r="H4849" s="45">
        <v>-8005.78</v>
      </c>
      <c r="I4849" t="s">
        <v>13063</v>
      </c>
      <c r="J4849" t="s">
        <v>190</v>
      </c>
      <c r="K4849">
        <v>0</v>
      </c>
      <c r="L4849" s="83">
        <v>43034</v>
      </c>
      <c r="M4849">
        <v>0</v>
      </c>
      <c r="N4849">
        <v>11659109</v>
      </c>
      <c r="O4849">
        <v>2012605</v>
      </c>
    </row>
    <row r="4850" spans="1:15" x14ac:dyDescent="0.2">
      <c r="A4850" t="s">
        <v>13309</v>
      </c>
      <c r="B4850" t="s">
        <v>7981</v>
      </c>
      <c r="C4850">
        <v>173.48</v>
      </c>
      <c r="D4850">
        <v>0</v>
      </c>
      <c r="E4850">
        <v>0</v>
      </c>
      <c r="F4850">
        <v>0</v>
      </c>
      <c r="G4850">
        <v>0</v>
      </c>
      <c r="H4850" s="45">
        <v>-1287.3599999999999</v>
      </c>
      <c r="I4850" t="s">
        <v>13063</v>
      </c>
      <c r="J4850" t="s">
        <v>169</v>
      </c>
      <c r="K4850">
        <v>0</v>
      </c>
      <c r="L4850" s="83">
        <v>43034</v>
      </c>
      <c r="M4850">
        <v>0</v>
      </c>
      <c r="N4850">
        <v>31162100</v>
      </c>
      <c r="O4850">
        <v>2023607</v>
      </c>
    </row>
    <row r="4851" spans="1:15" x14ac:dyDescent="0.2">
      <c r="A4851" t="s">
        <v>13310</v>
      </c>
      <c r="B4851" t="s">
        <v>4524</v>
      </c>
      <c r="C4851">
        <v>217.47</v>
      </c>
      <c r="D4851">
        <v>0</v>
      </c>
      <c r="E4851">
        <v>0</v>
      </c>
      <c r="F4851">
        <v>0</v>
      </c>
      <c r="G4851">
        <v>0</v>
      </c>
      <c r="H4851" s="45">
        <v>1801.64</v>
      </c>
      <c r="I4851" t="s">
        <v>13063</v>
      </c>
      <c r="J4851" t="s">
        <v>169</v>
      </c>
      <c r="K4851">
        <v>0</v>
      </c>
      <c r="L4851" s="83">
        <v>43034</v>
      </c>
      <c r="M4851">
        <v>0</v>
      </c>
      <c r="N4851">
        <v>36752103</v>
      </c>
      <c r="O4851" t="s">
        <v>4559</v>
      </c>
    </row>
    <row r="4852" spans="1:15" x14ac:dyDescent="0.2">
      <c r="A4852" t="s">
        <v>13311</v>
      </c>
      <c r="B4852" t="s">
        <v>142</v>
      </c>
      <c r="C4852">
        <v>59.87</v>
      </c>
      <c r="D4852">
        <v>0</v>
      </c>
      <c r="E4852">
        <v>0</v>
      </c>
      <c r="F4852">
        <v>0</v>
      </c>
      <c r="G4852">
        <v>0</v>
      </c>
      <c r="H4852">
        <v>-800.07</v>
      </c>
      <c r="I4852" t="s">
        <v>13063</v>
      </c>
      <c r="J4852" t="s">
        <v>190</v>
      </c>
      <c r="K4852">
        <v>0</v>
      </c>
      <c r="L4852" s="83">
        <v>43034</v>
      </c>
      <c r="M4852">
        <v>0</v>
      </c>
      <c r="N4852">
        <v>831865209</v>
      </c>
      <c r="O4852">
        <v>2816023</v>
      </c>
    </row>
    <row r="4853" spans="1:15" x14ac:dyDescent="0.2">
      <c r="A4853" t="s">
        <v>13312</v>
      </c>
      <c r="B4853" t="s">
        <v>334</v>
      </c>
      <c r="C4853">
        <v>36.5</v>
      </c>
      <c r="D4853">
        <v>0</v>
      </c>
      <c r="E4853">
        <v>0</v>
      </c>
      <c r="F4853">
        <v>0</v>
      </c>
      <c r="G4853">
        <v>0</v>
      </c>
      <c r="H4853" s="45">
        <v>-21491.99</v>
      </c>
      <c r="I4853" t="s">
        <v>13063</v>
      </c>
      <c r="J4853" t="s">
        <v>169</v>
      </c>
      <c r="K4853">
        <v>0</v>
      </c>
      <c r="L4853" s="83">
        <v>43034</v>
      </c>
      <c r="M4853">
        <v>0</v>
      </c>
      <c r="N4853">
        <v>639050103</v>
      </c>
      <c r="O4853">
        <v>2771133</v>
      </c>
    </row>
    <row r="4854" spans="1:15" x14ac:dyDescent="0.2">
      <c r="A4854" t="s">
        <v>13313</v>
      </c>
      <c r="B4854" t="s">
        <v>7018</v>
      </c>
      <c r="C4854">
        <v>37.93</v>
      </c>
      <c r="D4854">
        <v>0</v>
      </c>
      <c r="E4854">
        <v>0</v>
      </c>
      <c r="F4854">
        <v>0</v>
      </c>
      <c r="G4854">
        <v>0</v>
      </c>
      <c r="H4854" s="45">
        <v>-20077.04</v>
      </c>
      <c r="I4854" t="s">
        <v>13063</v>
      </c>
      <c r="J4854" t="s">
        <v>169</v>
      </c>
      <c r="K4854">
        <v>0</v>
      </c>
      <c r="L4854" s="83">
        <v>43034</v>
      </c>
      <c r="M4854">
        <v>0</v>
      </c>
      <c r="N4854">
        <v>141619106</v>
      </c>
      <c r="O4854" t="s">
        <v>7058</v>
      </c>
    </row>
    <row r="4855" spans="1:15" x14ac:dyDescent="0.2">
      <c r="A4855" t="s">
        <v>13314</v>
      </c>
      <c r="B4855" t="s">
        <v>618</v>
      </c>
      <c r="C4855">
        <v>31.29</v>
      </c>
      <c r="D4855">
        <v>0</v>
      </c>
      <c r="E4855">
        <v>0</v>
      </c>
      <c r="F4855">
        <v>0</v>
      </c>
      <c r="G4855">
        <v>0</v>
      </c>
      <c r="H4855" s="45">
        <v>13657.17</v>
      </c>
      <c r="I4855" t="s">
        <v>13063</v>
      </c>
      <c r="J4855" t="s">
        <v>186</v>
      </c>
      <c r="K4855">
        <v>0</v>
      </c>
      <c r="L4855" s="83">
        <v>43034</v>
      </c>
      <c r="M4855">
        <v>0</v>
      </c>
      <c r="N4855" t="s">
        <v>619</v>
      </c>
      <c r="O4855" t="s">
        <v>620</v>
      </c>
    </row>
    <row r="4856" spans="1:15" x14ac:dyDescent="0.2">
      <c r="A4856" t="s">
        <v>13315</v>
      </c>
      <c r="B4856" t="s">
        <v>373</v>
      </c>
      <c r="C4856">
        <v>67.36</v>
      </c>
      <c r="D4856">
        <v>0</v>
      </c>
      <c r="E4856">
        <v>0</v>
      </c>
      <c r="F4856">
        <v>0</v>
      </c>
      <c r="G4856">
        <v>0</v>
      </c>
      <c r="H4856">
        <v>-245.44</v>
      </c>
      <c r="I4856" t="s">
        <v>13063</v>
      </c>
      <c r="J4856" t="s">
        <v>164</v>
      </c>
      <c r="K4856">
        <v>0</v>
      </c>
      <c r="L4856" s="83">
        <v>43034</v>
      </c>
      <c r="M4856">
        <v>0</v>
      </c>
      <c r="N4856" t="s">
        <v>374</v>
      </c>
      <c r="O4856" t="s">
        <v>375</v>
      </c>
    </row>
    <row r="4857" spans="1:15" x14ac:dyDescent="0.2">
      <c r="A4857" t="s">
        <v>13316</v>
      </c>
      <c r="B4857" t="s">
        <v>2227</v>
      </c>
      <c r="C4857">
        <v>71.09</v>
      </c>
      <c r="D4857">
        <v>0</v>
      </c>
      <c r="E4857">
        <v>0</v>
      </c>
      <c r="F4857">
        <v>0</v>
      </c>
      <c r="G4857">
        <v>0</v>
      </c>
      <c r="H4857" s="45">
        <v>18460.400000000001</v>
      </c>
      <c r="I4857" t="s">
        <v>13057</v>
      </c>
      <c r="J4857" t="s">
        <v>200</v>
      </c>
      <c r="K4857">
        <v>0</v>
      </c>
      <c r="L4857" s="83">
        <v>43034</v>
      </c>
      <c r="M4857">
        <v>0</v>
      </c>
      <c r="N4857">
        <v>258278100</v>
      </c>
      <c r="O4857">
        <v>2718594</v>
      </c>
    </row>
    <row r="4858" spans="1:15" x14ac:dyDescent="0.2">
      <c r="A4858" t="s">
        <v>13317</v>
      </c>
      <c r="B4858" t="s">
        <v>998</v>
      </c>
      <c r="C4858">
        <v>33.950000000000003</v>
      </c>
      <c r="D4858">
        <v>0</v>
      </c>
      <c r="E4858">
        <v>0</v>
      </c>
      <c r="F4858">
        <v>0</v>
      </c>
      <c r="G4858">
        <v>0</v>
      </c>
      <c r="H4858" s="45">
        <v>12264.59</v>
      </c>
      <c r="I4858" t="s">
        <v>13063</v>
      </c>
      <c r="J4858" t="s">
        <v>190</v>
      </c>
      <c r="K4858">
        <v>0</v>
      </c>
      <c r="L4858" s="83">
        <v>43034</v>
      </c>
      <c r="M4858">
        <v>0</v>
      </c>
      <c r="N4858" t="s">
        <v>1239</v>
      </c>
      <c r="O4858" t="s">
        <v>4276</v>
      </c>
    </row>
    <row r="4859" spans="1:15" x14ac:dyDescent="0.2">
      <c r="A4859" t="s">
        <v>13318</v>
      </c>
      <c r="B4859" t="s">
        <v>5720</v>
      </c>
      <c r="C4859">
        <v>99.35</v>
      </c>
      <c r="D4859">
        <v>0</v>
      </c>
      <c r="E4859">
        <v>0</v>
      </c>
      <c r="F4859">
        <v>0</v>
      </c>
      <c r="G4859">
        <v>0</v>
      </c>
      <c r="H4859" s="45">
        <v>-1468.78</v>
      </c>
      <c r="I4859" t="s">
        <v>13063</v>
      </c>
      <c r="J4859" t="s">
        <v>188</v>
      </c>
      <c r="K4859">
        <v>0</v>
      </c>
      <c r="L4859" s="83">
        <v>43034</v>
      </c>
      <c r="M4859">
        <v>0</v>
      </c>
      <c r="N4859" t="s">
        <v>5722</v>
      </c>
      <c r="O4859">
        <v>2191399</v>
      </c>
    </row>
    <row r="4860" spans="1:15" x14ac:dyDescent="0.2">
      <c r="A4860" t="s">
        <v>13319</v>
      </c>
      <c r="B4860" t="s">
        <v>1083</v>
      </c>
      <c r="C4860">
        <v>64.459999999999994</v>
      </c>
      <c r="D4860">
        <v>0</v>
      </c>
      <c r="E4860">
        <v>0</v>
      </c>
      <c r="F4860">
        <v>0</v>
      </c>
      <c r="G4860">
        <v>0</v>
      </c>
      <c r="H4860" s="45">
        <v>-8631.6</v>
      </c>
      <c r="I4860" t="s">
        <v>13063</v>
      </c>
      <c r="J4860" t="s">
        <v>190</v>
      </c>
      <c r="K4860">
        <v>0</v>
      </c>
      <c r="L4860" s="83">
        <v>43034</v>
      </c>
      <c r="M4860">
        <v>0</v>
      </c>
      <c r="N4860" t="s">
        <v>1406</v>
      </c>
      <c r="O4860" t="s">
        <v>1407</v>
      </c>
    </row>
    <row r="4861" spans="1:15" x14ac:dyDescent="0.2">
      <c r="A4861" t="s">
        <v>13320</v>
      </c>
      <c r="B4861" t="s">
        <v>591</v>
      </c>
      <c r="C4861">
        <v>177.08</v>
      </c>
      <c r="D4861">
        <v>0</v>
      </c>
      <c r="E4861">
        <v>0</v>
      </c>
      <c r="F4861">
        <v>0</v>
      </c>
      <c r="G4861">
        <v>0</v>
      </c>
      <c r="H4861" s="45">
        <v>-9499.0499999999993</v>
      </c>
      <c r="I4861" t="s">
        <v>13063</v>
      </c>
      <c r="J4861" t="s">
        <v>164</v>
      </c>
      <c r="K4861">
        <v>0</v>
      </c>
      <c r="L4861" s="83">
        <v>43034</v>
      </c>
      <c r="M4861">
        <v>0</v>
      </c>
      <c r="N4861">
        <v>315616102</v>
      </c>
      <c r="O4861">
        <v>2427599</v>
      </c>
    </row>
    <row r="4862" spans="1:15" x14ac:dyDescent="0.2">
      <c r="A4862" t="s">
        <v>13321</v>
      </c>
      <c r="B4862" t="s">
        <v>706</v>
      </c>
      <c r="C4862">
        <v>57.7</v>
      </c>
      <c r="D4862">
        <v>0</v>
      </c>
      <c r="E4862">
        <v>0</v>
      </c>
      <c r="F4862">
        <v>0</v>
      </c>
      <c r="G4862">
        <v>0</v>
      </c>
      <c r="H4862" s="45">
        <v>1261.9000000000001</v>
      </c>
      <c r="I4862" t="s">
        <v>13057</v>
      </c>
      <c r="J4862" t="s">
        <v>190</v>
      </c>
      <c r="K4862">
        <v>0</v>
      </c>
      <c r="L4862" s="83">
        <v>43034</v>
      </c>
      <c r="M4862">
        <v>0</v>
      </c>
      <c r="N4862">
        <v>393657101</v>
      </c>
      <c r="O4862">
        <v>2387530</v>
      </c>
    </row>
    <row r="4863" spans="1:15" x14ac:dyDescent="0.2">
      <c r="A4863" t="s">
        <v>13322</v>
      </c>
      <c r="B4863" t="s">
        <v>10858</v>
      </c>
      <c r="C4863">
        <v>22.3</v>
      </c>
      <c r="D4863">
        <v>0</v>
      </c>
      <c r="E4863">
        <v>0</v>
      </c>
      <c r="F4863">
        <v>0</v>
      </c>
      <c r="G4863">
        <v>0</v>
      </c>
      <c r="H4863" s="45">
        <v>3188.62</v>
      </c>
      <c r="I4863" t="s">
        <v>13063</v>
      </c>
      <c r="J4863" t="s">
        <v>186</v>
      </c>
      <c r="K4863">
        <v>0</v>
      </c>
      <c r="L4863" s="83">
        <v>43034</v>
      </c>
      <c r="M4863">
        <v>0</v>
      </c>
      <c r="N4863" t="s">
        <v>10897</v>
      </c>
      <c r="O4863" t="s">
        <v>10898</v>
      </c>
    </row>
    <row r="4864" spans="1:15" x14ac:dyDescent="0.2">
      <c r="A4864" t="s">
        <v>13323</v>
      </c>
      <c r="B4864" t="s">
        <v>2107</v>
      </c>
      <c r="C4864">
        <v>69.319999999999993</v>
      </c>
      <c r="D4864">
        <v>0</v>
      </c>
      <c r="E4864">
        <v>0</v>
      </c>
      <c r="F4864">
        <v>0</v>
      </c>
      <c r="G4864">
        <v>0</v>
      </c>
      <c r="H4864">
        <v>786.83</v>
      </c>
      <c r="I4864" t="s">
        <v>13063</v>
      </c>
      <c r="J4864" t="s">
        <v>188</v>
      </c>
      <c r="K4864">
        <v>0</v>
      </c>
      <c r="L4864" s="83">
        <v>43034</v>
      </c>
      <c r="M4864">
        <v>0</v>
      </c>
      <c r="N4864" t="s">
        <v>2167</v>
      </c>
      <c r="O4864">
        <v>2232685</v>
      </c>
    </row>
    <row r="4865" spans="1:15" x14ac:dyDescent="0.2">
      <c r="A4865" t="s">
        <v>13324</v>
      </c>
      <c r="B4865" t="s">
        <v>1547</v>
      </c>
      <c r="C4865">
        <v>23.9</v>
      </c>
      <c r="D4865">
        <v>0</v>
      </c>
      <c r="E4865">
        <v>0</v>
      </c>
      <c r="F4865">
        <v>0</v>
      </c>
      <c r="G4865">
        <v>0</v>
      </c>
      <c r="H4865" s="45">
        <v>32314.7</v>
      </c>
      <c r="I4865" t="s">
        <v>13057</v>
      </c>
      <c r="J4865" t="s">
        <v>200</v>
      </c>
      <c r="K4865">
        <v>0</v>
      </c>
      <c r="L4865" s="83">
        <v>43034</v>
      </c>
      <c r="M4865">
        <v>0</v>
      </c>
      <c r="N4865">
        <v>382550101</v>
      </c>
      <c r="O4865">
        <v>2378200</v>
      </c>
    </row>
    <row r="4866" spans="1:15" x14ac:dyDescent="0.2">
      <c r="A4866" t="s">
        <v>13325</v>
      </c>
      <c r="B4866" t="s">
        <v>3164</v>
      </c>
      <c r="C4866">
        <v>44</v>
      </c>
      <c r="D4866">
        <v>0</v>
      </c>
      <c r="E4866">
        <v>0</v>
      </c>
      <c r="F4866">
        <v>0</v>
      </c>
      <c r="G4866">
        <v>0</v>
      </c>
      <c r="H4866" s="45">
        <v>-55202.19</v>
      </c>
      <c r="I4866" t="s">
        <v>13057</v>
      </c>
      <c r="J4866" t="s">
        <v>190</v>
      </c>
      <c r="K4866">
        <v>0</v>
      </c>
      <c r="L4866" s="83">
        <v>43034</v>
      </c>
      <c r="M4866">
        <v>0</v>
      </c>
      <c r="N4866">
        <v>387328107</v>
      </c>
      <c r="O4866">
        <v>2381189</v>
      </c>
    </row>
    <row r="4867" spans="1:15" x14ac:dyDescent="0.2">
      <c r="A4867" t="s">
        <v>13326</v>
      </c>
      <c r="B4867" t="s">
        <v>2307</v>
      </c>
      <c r="C4867">
        <v>172.48</v>
      </c>
      <c r="D4867">
        <v>0</v>
      </c>
      <c r="E4867">
        <v>0</v>
      </c>
      <c r="F4867">
        <v>0</v>
      </c>
      <c r="G4867">
        <v>0</v>
      </c>
      <c r="H4867">
        <v>-456.5</v>
      </c>
      <c r="I4867" t="s">
        <v>13063</v>
      </c>
      <c r="J4867" t="s">
        <v>169</v>
      </c>
      <c r="K4867">
        <v>0</v>
      </c>
      <c r="L4867" s="83">
        <v>43034</v>
      </c>
      <c r="M4867">
        <v>0</v>
      </c>
      <c r="N4867" t="s">
        <v>2372</v>
      </c>
      <c r="O4867">
        <v>2586122</v>
      </c>
    </row>
    <row r="4868" spans="1:15" x14ac:dyDescent="0.2">
      <c r="A4868" t="s">
        <v>13327</v>
      </c>
      <c r="B4868" t="s">
        <v>2235</v>
      </c>
      <c r="C4868">
        <v>64.650000000000006</v>
      </c>
      <c r="D4868">
        <v>0</v>
      </c>
      <c r="E4868">
        <v>0</v>
      </c>
      <c r="F4868">
        <v>0</v>
      </c>
      <c r="G4868">
        <v>0</v>
      </c>
      <c r="H4868" s="45">
        <v>80923.490000000005</v>
      </c>
      <c r="I4868" t="s">
        <v>13057</v>
      </c>
      <c r="J4868" t="s">
        <v>169</v>
      </c>
      <c r="K4868">
        <v>0</v>
      </c>
      <c r="L4868" s="83">
        <v>43034</v>
      </c>
      <c r="M4868">
        <v>0</v>
      </c>
      <c r="N4868" t="s">
        <v>2272</v>
      </c>
      <c r="O4868">
        <v>2413037</v>
      </c>
    </row>
    <row r="4869" spans="1:15" x14ac:dyDescent="0.2">
      <c r="A4869" t="s">
        <v>13328</v>
      </c>
      <c r="B4869" t="s">
        <v>1054</v>
      </c>
      <c r="C4869">
        <v>105.92</v>
      </c>
      <c r="D4869">
        <v>0</v>
      </c>
      <c r="E4869">
        <v>0</v>
      </c>
      <c r="F4869">
        <v>0</v>
      </c>
      <c r="G4869">
        <v>0</v>
      </c>
      <c r="H4869" s="45">
        <v>-6678.85</v>
      </c>
      <c r="I4869" t="s">
        <v>13057</v>
      </c>
      <c r="J4869" t="s">
        <v>188</v>
      </c>
      <c r="K4869">
        <v>0</v>
      </c>
      <c r="L4869" s="83">
        <v>43034</v>
      </c>
      <c r="M4869">
        <v>0</v>
      </c>
      <c r="N4869" t="s">
        <v>177</v>
      </c>
      <c r="O4869" t="s">
        <v>13329</v>
      </c>
    </row>
    <row r="4870" spans="1:15" x14ac:dyDescent="0.2">
      <c r="A4870" t="s">
        <v>13330</v>
      </c>
      <c r="B4870" t="s">
        <v>5589</v>
      </c>
      <c r="C4870">
        <v>29.78</v>
      </c>
      <c r="D4870">
        <v>0</v>
      </c>
      <c r="E4870">
        <v>0</v>
      </c>
      <c r="F4870">
        <v>0</v>
      </c>
      <c r="G4870">
        <v>0</v>
      </c>
      <c r="H4870" s="45">
        <v>-38733.57</v>
      </c>
      <c r="I4870" t="s">
        <v>13063</v>
      </c>
      <c r="J4870" t="s">
        <v>169</v>
      </c>
      <c r="K4870">
        <v>0</v>
      </c>
      <c r="L4870" s="83">
        <v>43034</v>
      </c>
      <c r="M4870">
        <v>0</v>
      </c>
      <c r="N4870">
        <v>584688105</v>
      </c>
      <c r="O4870">
        <v>2616773</v>
      </c>
    </row>
    <row r="4871" spans="1:15" x14ac:dyDescent="0.2">
      <c r="A4871" t="s">
        <v>13331</v>
      </c>
      <c r="B4871" t="s">
        <v>4244</v>
      </c>
      <c r="C4871">
        <v>193.77</v>
      </c>
      <c r="D4871">
        <v>0</v>
      </c>
      <c r="E4871">
        <v>0</v>
      </c>
      <c r="F4871">
        <v>0</v>
      </c>
      <c r="G4871">
        <v>0</v>
      </c>
      <c r="H4871" s="45">
        <v>-12042.48</v>
      </c>
      <c r="I4871" t="s">
        <v>13063</v>
      </c>
      <c r="J4871" t="s">
        <v>186</v>
      </c>
      <c r="K4871">
        <v>0</v>
      </c>
      <c r="L4871" s="83">
        <v>43034</v>
      </c>
      <c r="M4871">
        <v>0</v>
      </c>
      <c r="N4871" t="s">
        <v>4299</v>
      </c>
      <c r="O4871" t="s">
        <v>4300</v>
      </c>
    </row>
    <row r="4872" spans="1:15" x14ac:dyDescent="0.2">
      <c r="A4872" t="s">
        <v>13332</v>
      </c>
      <c r="B4872" t="s">
        <v>2468</v>
      </c>
      <c r="C4872">
        <v>55.4</v>
      </c>
      <c r="D4872">
        <v>0</v>
      </c>
      <c r="E4872">
        <v>0</v>
      </c>
      <c r="F4872">
        <v>0</v>
      </c>
      <c r="G4872">
        <v>0</v>
      </c>
      <c r="H4872" s="45">
        <v>18659.82</v>
      </c>
      <c r="I4872" t="s">
        <v>13063</v>
      </c>
      <c r="J4872" t="s">
        <v>169</v>
      </c>
      <c r="K4872">
        <v>0</v>
      </c>
      <c r="L4872" s="83">
        <v>43034</v>
      </c>
      <c r="M4872">
        <v>0</v>
      </c>
      <c r="N4872">
        <v>589889104</v>
      </c>
      <c r="O4872">
        <v>2580555</v>
      </c>
    </row>
    <row r="4873" spans="1:15" x14ac:dyDescent="0.2">
      <c r="A4873" t="s">
        <v>13333</v>
      </c>
      <c r="B4873" t="s">
        <v>243</v>
      </c>
      <c r="C4873">
        <v>42.8</v>
      </c>
      <c r="D4873">
        <v>0</v>
      </c>
      <c r="E4873">
        <v>0</v>
      </c>
      <c r="F4873">
        <v>0</v>
      </c>
      <c r="G4873">
        <v>0</v>
      </c>
      <c r="H4873">
        <v>-854.54</v>
      </c>
      <c r="I4873" t="s">
        <v>13057</v>
      </c>
      <c r="J4873" t="s">
        <v>200</v>
      </c>
      <c r="K4873">
        <v>0</v>
      </c>
      <c r="L4873" s="83">
        <v>43034</v>
      </c>
      <c r="M4873">
        <v>0</v>
      </c>
      <c r="N4873" t="s">
        <v>244</v>
      </c>
      <c r="O4873">
        <v>2601326</v>
      </c>
    </row>
    <row r="4874" spans="1:15" x14ac:dyDescent="0.2">
      <c r="A4874" t="s">
        <v>13334</v>
      </c>
      <c r="B4874" t="s">
        <v>4073</v>
      </c>
      <c r="C4874">
        <v>178.81</v>
      </c>
      <c r="D4874">
        <v>0</v>
      </c>
      <c r="E4874">
        <v>0</v>
      </c>
      <c r="F4874">
        <v>0</v>
      </c>
      <c r="G4874">
        <v>0</v>
      </c>
      <c r="H4874" s="45">
        <v>3393.17</v>
      </c>
      <c r="I4874" t="s">
        <v>13063</v>
      </c>
      <c r="J4874" t="s">
        <v>164</v>
      </c>
      <c r="K4874">
        <v>0</v>
      </c>
      <c r="L4874" s="83">
        <v>43034</v>
      </c>
      <c r="M4874">
        <v>0</v>
      </c>
      <c r="N4874" t="s">
        <v>4110</v>
      </c>
      <c r="O4874" t="s">
        <v>4111</v>
      </c>
    </row>
    <row r="4875" spans="1:15" x14ac:dyDescent="0.2">
      <c r="A4875" t="s">
        <v>13335</v>
      </c>
      <c r="B4875" t="s">
        <v>398</v>
      </c>
      <c r="C4875">
        <v>171.62</v>
      </c>
      <c r="D4875">
        <v>0</v>
      </c>
      <c r="E4875">
        <v>0</v>
      </c>
      <c r="F4875">
        <v>0</v>
      </c>
      <c r="G4875">
        <v>0</v>
      </c>
      <c r="H4875">
        <v>-869.82</v>
      </c>
      <c r="I4875" t="s">
        <v>13063</v>
      </c>
      <c r="J4875" t="s">
        <v>190</v>
      </c>
      <c r="K4875">
        <v>0</v>
      </c>
      <c r="L4875" s="83">
        <v>43034</v>
      </c>
      <c r="M4875">
        <v>0</v>
      </c>
      <c r="N4875">
        <v>655844108</v>
      </c>
      <c r="O4875">
        <v>2641894</v>
      </c>
    </row>
    <row r="4876" spans="1:15" x14ac:dyDescent="0.2">
      <c r="A4876" t="s">
        <v>13336</v>
      </c>
      <c r="B4876" t="s">
        <v>2675</v>
      </c>
      <c r="C4876">
        <v>104.82</v>
      </c>
      <c r="D4876">
        <v>0</v>
      </c>
      <c r="E4876">
        <v>0</v>
      </c>
      <c r="F4876">
        <v>0</v>
      </c>
      <c r="G4876">
        <v>0</v>
      </c>
      <c r="H4876">
        <v>303.72000000000003</v>
      </c>
      <c r="I4876" t="s">
        <v>13063</v>
      </c>
      <c r="J4876" t="s">
        <v>169</v>
      </c>
      <c r="K4876">
        <v>0</v>
      </c>
      <c r="L4876" s="83">
        <v>43034</v>
      </c>
      <c r="M4876">
        <v>0</v>
      </c>
      <c r="N4876" t="s">
        <v>2780</v>
      </c>
      <c r="O4876" t="s">
        <v>2781</v>
      </c>
    </row>
    <row r="4877" spans="1:15" x14ac:dyDescent="0.2">
      <c r="A4877" t="s">
        <v>13337</v>
      </c>
      <c r="B4877" t="s">
        <v>4844</v>
      </c>
      <c r="C4877">
        <v>94.57</v>
      </c>
      <c r="D4877">
        <v>0</v>
      </c>
      <c r="E4877">
        <v>0</v>
      </c>
      <c r="F4877">
        <v>0</v>
      </c>
      <c r="G4877">
        <v>0</v>
      </c>
      <c r="H4877" s="45">
        <v>-1184.95</v>
      </c>
      <c r="I4877" t="s">
        <v>13057</v>
      </c>
      <c r="J4877" t="s">
        <v>182</v>
      </c>
      <c r="K4877">
        <v>0</v>
      </c>
      <c r="L4877" s="83">
        <v>43034</v>
      </c>
      <c r="M4877">
        <v>0</v>
      </c>
      <c r="N4877">
        <v>718546104</v>
      </c>
      <c r="O4877" t="s">
        <v>4914</v>
      </c>
    </row>
    <row r="4878" spans="1:15" x14ac:dyDescent="0.2">
      <c r="A4878" t="s">
        <v>13338</v>
      </c>
      <c r="B4878" t="s">
        <v>6507</v>
      </c>
      <c r="C4878">
        <v>28.69</v>
      </c>
      <c r="D4878">
        <v>0</v>
      </c>
      <c r="E4878">
        <v>0</v>
      </c>
      <c r="F4878">
        <v>0</v>
      </c>
      <c r="G4878">
        <v>0</v>
      </c>
      <c r="H4878" s="45">
        <v>-2807.23</v>
      </c>
      <c r="I4878" t="s">
        <v>13063</v>
      </c>
      <c r="J4878" t="s">
        <v>188</v>
      </c>
      <c r="K4878">
        <v>0</v>
      </c>
      <c r="L4878" s="83">
        <v>43034</v>
      </c>
      <c r="M4878">
        <v>0</v>
      </c>
      <c r="N4878">
        <v>827048109</v>
      </c>
      <c r="O4878">
        <v>2809324</v>
      </c>
    </row>
    <row r="4879" spans="1:15" x14ac:dyDescent="0.2">
      <c r="A4879" t="s">
        <v>13339</v>
      </c>
      <c r="B4879" t="s">
        <v>101</v>
      </c>
      <c r="C4879">
        <v>33.79</v>
      </c>
      <c r="D4879">
        <v>0</v>
      </c>
      <c r="E4879">
        <v>0</v>
      </c>
      <c r="F4879">
        <v>0</v>
      </c>
      <c r="G4879">
        <v>0</v>
      </c>
      <c r="H4879" s="45">
        <v>-72499.149999999994</v>
      </c>
      <c r="I4879" t="s">
        <v>13057</v>
      </c>
      <c r="J4879" t="s">
        <v>164</v>
      </c>
      <c r="K4879">
        <v>0</v>
      </c>
      <c r="L4879" s="83">
        <v>43034</v>
      </c>
      <c r="M4879">
        <v>0</v>
      </c>
      <c r="N4879" t="s">
        <v>184</v>
      </c>
      <c r="O4879">
        <v>2608123</v>
      </c>
    </row>
    <row r="4880" spans="1:15" x14ac:dyDescent="0.2">
      <c r="A4880" t="s">
        <v>13340</v>
      </c>
      <c r="B4880" t="s">
        <v>6075</v>
      </c>
      <c r="C4880">
        <v>127.2</v>
      </c>
      <c r="D4880">
        <v>0</v>
      </c>
      <c r="E4880">
        <v>0</v>
      </c>
      <c r="F4880">
        <v>0</v>
      </c>
      <c r="G4880">
        <v>0</v>
      </c>
      <c r="H4880" s="45">
        <v>3883.79</v>
      </c>
      <c r="I4880" t="s">
        <v>13063</v>
      </c>
      <c r="J4880" t="s">
        <v>169</v>
      </c>
      <c r="K4880">
        <v>0</v>
      </c>
      <c r="L4880" s="83">
        <v>43034</v>
      </c>
      <c r="M4880">
        <v>0</v>
      </c>
      <c r="N4880">
        <v>803607100</v>
      </c>
      <c r="O4880" t="s">
        <v>6118</v>
      </c>
    </row>
    <row r="4881" spans="1:15" x14ac:dyDescent="0.2">
      <c r="A4881" t="s">
        <v>13341</v>
      </c>
      <c r="B4881" t="s">
        <v>1826</v>
      </c>
      <c r="C4881">
        <v>45.71</v>
      </c>
      <c r="D4881">
        <v>0</v>
      </c>
      <c r="E4881">
        <v>0</v>
      </c>
      <c r="F4881">
        <v>0</v>
      </c>
      <c r="G4881">
        <v>0</v>
      </c>
      <c r="H4881" s="45">
        <v>-44560.97</v>
      </c>
      <c r="I4881" t="s">
        <v>13057</v>
      </c>
      <c r="J4881" t="s">
        <v>200</v>
      </c>
      <c r="K4881">
        <v>0</v>
      </c>
      <c r="L4881" s="83">
        <v>43034</v>
      </c>
      <c r="M4881">
        <v>0</v>
      </c>
      <c r="N4881">
        <v>880349105</v>
      </c>
      <c r="O4881">
        <v>2512600</v>
      </c>
    </row>
    <row r="4882" spans="1:15" x14ac:dyDescent="0.2">
      <c r="A4882" t="s">
        <v>13342</v>
      </c>
      <c r="B4882" t="s">
        <v>13295</v>
      </c>
      <c r="C4882">
        <v>14.15</v>
      </c>
      <c r="D4882">
        <v>0</v>
      </c>
      <c r="E4882">
        <v>0</v>
      </c>
      <c r="F4882">
        <v>0</v>
      </c>
      <c r="G4882">
        <v>0</v>
      </c>
      <c r="H4882" s="45">
        <v>15776.83</v>
      </c>
      <c r="I4882" t="s">
        <v>13063</v>
      </c>
      <c r="J4882" t="s">
        <v>200</v>
      </c>
      <c r="K4882">
        <v>0</v>
      </c>
      <c r="L4882" s="83">
        <v>43034</v>
      </c>
      <c r="M4882">
        <v>0</v>
      </c>
      <c r="N4882" t="s">
        <v>13343</v>
      </c>
      <c r="O4882" t="s">
        <v>13344</v>
      </c>
    </row>
    <row r="4883" spans="1:15" x14ac:dyDescent="0.2">
      <c r="A4883" t="s">
        <v>13345</v>
      </c>
      <c r="B4883" t="s">
        <v>2225</v>
      </c>
      <c r="C4883">
        <v>201.72</v>
      </c>
      <c r="D4883">
        <v>0</v>
      </c>
      <c r="E4883">
        <v>0</v>
      </c>
      <c r="F4883">
        <v>0</v>
      </c>
      <c r="G4883">
        <v>0</v>
      </c>
      <c r="H4883" s="45">
        <v>-5553.58</v>
      </c>
      <c r="I4883" t="s">
        <v>13063</v>
      </c>
      <c r="J4883" t="s">
        <v>164</v>
      </c>
      <c r="K4883">
        <v>0</v>
      </c>
      <c r="L4883" s="83">
        <v>43034</v>
      </c>
      <c r="M4883">
        <v>0</v>
      </c>
      <c r="N4883">
        <v>902252105</v>
      </c>
      <c r="O4883">
        <v>2909644</v>
      </c>
    </row>
    <row r="4884" spans="1:15" x14ac:dyDescent="0.2">
      <c r="A4884" t="s">
        <v>13346</v>
      </c>
      <c r="B4884" t="s">
        <v>10817</v>
      </c>
      <c r="C4884">
        <v>14.48</v>
      </c>
      <c r="D4884">
        <v>0</v>
      </c>
      <c r="E4884">
        <v>0</v>
      </c>
      <c r="F4884">
        <v>0</v>
      </c>
      <c r="G4884">
        <v>0</v>
      </c>
      <c r="H4884" s="45">
        <v>-13443.51</v>
      </c>
      <c r="I4884" t="s">
        <v>13063</v>
      </c>
      <c r="J4884" t="s">
        <v>164</v>
      </c>
      <c r="K4884">
        <v>0</v>
      </c>
      <c r="L4884" s="83">
        <v>43034</v>
      </c>
      <c r="M4884">
        <v>0</v>
      </c>
      <c r="N4884" t="s">
        <v>10853</v>
      </c>
      <c r="O4884" t="s">
        <v>10854</v>
      </c>
    </row>
    <row r="4885" spans="1:15" x14ac:dyDescent="0.2">
      <c r="A4885" t="s">
        <v>13347</v>
      </c>
      <c r="B4885" t="s">
        <v>1582</v>
      </c>
      <c r="C4885">
        <v>48.93</v>
      </c>
      <c r="D4885">
        <v>0</v>
      </c>
      <c r="E4885">
        <v>0</v>
      </c>
      <c r="F4885">
        <v>0</v>
      </c>
      <c r="G4885">
        <v>0</v>
      </c>
      <c r="H4885" s="45">
        <v>-17356.25</v>
      </c>
      <c r="I4885" t="s">
        <v>13057</v>
      </c>
      <c r="J4885" t="s">
        <v>188</v>
      </c>
      <c r="K4885">
        <v>0</v>
      </c>
      <c r="L4885" s="83">
        <v>43034</v>
      </c>
      <c r="M4885">
        <v>0</v>
      </c>
      <c r="N4885">
        <v>257559203</v>
      </c>
      <c r="O4885" t="s">
        <v>1644</v>
      </c>
    </row>
    <row r="4886" spans="1:15" x14ac:dyDescent="0.2">
      <c r="A4886" t="s">
        <v>13348</v>
      </c>
      <c r="B4886" t="s">
        <v>336</v>
      </c>
      <c r="C4886">
        <v>106.47</v>
      </c>
      <c r="D4886">
        <v>0</v>
      </c>
      <c r="E4886">
        <v>0</v>
      </c>
      <c r="F4886">
        <v>0</v>
      </c>
      <c r="G4886">
        <v>0</v>
      </c>
      <c r="H4886">
        <v>810.58</v>
      </c>
      <c r="I4886" t="s">
        <v>13063</v>
      </c>
      <c r="J4886" t="s">
        <v>169</v>
      </c>
      <c r="K4886">
        <v>0</v>
      </c>
      <c r="L4886" s="83">
        <v>43034</v>
      </c>
      <c r="M4886">
        <v>0</v>
      </c>
      <c r="N4886" t="s">
        <v>337</v>
      </c>
      <c r="O4886">
        <v>2927516</v>
      </c>
    </row>
    <row r="4887" spans="1:15" x14ac:dyDescent="0.2">
      <c r="A4887" t="s">
        <v>13349</v>
      </c>
      <c r="B4887" t="s">
        <v>4527</v>
      </c>
      <c r="C4887">
        <v>172.99</v>
      </c>
      <c r="D4887">
        <v>0</v>
      </c>
      <c r="E4887">
        <v>0</v>
      </c>
      <c r="F4887">
        <v>0</v>
      </c>
      <c r="G4887">
        <v>0</v>
      </c>
      <c r="H4887" s="45">
        <v>-10517.87</v>
      </c>
      <c r="I4887" t="s">
        <v>13063</v>
      </c>
      <c r="J4887" t="s">
        <v>169</v>
      </c>
      <c r="K4887">
        <v>0</v>
      </c>
      <c r="L4887" s="83">
        <v>43034</v>
      </c>
      <c r="M4887">
        <v>0</v>
      </c>
      <c r="N4887" t="s">
        <v>4633</v>
      </c>
      <c r="O4887">
        <v>2931034</v>
      </c>
    </row>
    <row r="4888" spans="1:15" x14ac:dyDescent="0.2">
      <c r="A4888" t="s">
        <v>13350</v>
      </c>
      <c r="B4888" t="s">
        <v>13351</v>
      </c>
      <c r="C4888">
        <v>4</v>
      </c>
      <c r="D4888">
        <v>0</v>
      </c>
      <c r="E4888">
        <v>0</v>
      </c>
      <c r="F4888">
        <v>0</v>
      </c>
      <c r="G4888">
        <v>0</v>
      </c>
      <c r="H4888" s="45">
        <v>-17594.04</v>
      </c>
      <c r="I4888" t="s">
        <v>210</v>
      </c>
      <c r="J4888" t="s">
        <v>164</v>
      </c>
      <c r="K4888">
        <v>0</v>
      </c>
      <c r="L4888" s="83">
        <v>43034</v>
      </c>
      <c r="M4888">
        <v>0</v>
      </c>
    </row>
    <row r="4889" spans="1:15" x14ac:dyDescent="0.2">
      <c r="A4889" t="s">
        <v>13352</v>
      </c>
      <c r="B4889" t="s">
        <v>13353</v>
      </c>
      <c r="C4889">
        <v>150</v>
      </c>
      <c r="D4889">
        <v>0</v>
      </c>
      <c r="E4889">
        <v>0</v>
      </c>
      <c r="F4889">
        <v>0</v>
      </c>
      <c r="G4889">
        <v>0</v>
      </c>
      <c r="H4889" s="45">
        <v>-20340.87</v>
      </c>
      <c r="I4889" t="s">
        <v>210</v>
      </c>
      <c r="J4889" t="s">
        <v>164</v>
      </c>
      <c r="K4889">
        <v>0</v>
      </c>
      <c r="L4889" s="83">
        <v>43034</v>
      </c>
      <c r="M4889">
        <v>0</v>
      </c>
    </row>
    <row r="4890" spans="1:15" x14ac:dyDescent="0.2">
      <c r="A4890" t="s">
        <v>13307</v>
      </c>
      <c r="B4890" t="s">
        <v>3156</v>
      </c>
      <c r="C4890">
        <v>35</v>
      </c>
      <c r="D4890">
        <v>0</v>
      </c>
      <c r="E4890">
        <v>0</v>
      </c>
      <c r="F4890">
        <v>0</v>
      </c>
      <c r="G4890">
        <v>0</v>
      </c>
      <c r="H4890" s="45">
        <v>3555.28</v>
      </c>
      <c r="I4890" t="s">
        <v>13063</v>
      </c>
      <c r="J4890" t="s">
        <v>186</v>
      </c>
      <c r="K4890">
        <v>0</v>
      </c>
      <c r="L4890" s="83">
        <v>43034</v>
      </c>
      <c r="M4890">
        <v>0</v>
      </c>
      <c r="N4890" t="s">
        <v>177</v>
      </c>
      <c r="O4890" t="s">
        <v>3243</v>
      </c>
    </row>
    <row r="4891" spans="1:15" x14ac:dyDescent="0.2">
      <c r="A4891" t="s">
        <v>13215</v>
      </c>
      <c r="B4891" t="s">
        <v>2484</v>
      </c>
      <c r="C4891">
        <v>113.22</v>
      </c>
      <c r="D4891">
        <v>0</v>
      </c>
      <c r="E4891">
        <v>0</v>
      </c>
      <c r="F4891">
        <v>0</v>
      </c>
      <c r="G4891">
        <v>0</v>
      </c>
      <c r="H4891" s="45">
        <v>-7487.49</v>
      </c>
      <c r="I4891" t="s">
        <v>13063</v>
      </c>
      <c r="J4891" t="s">
        <v>190</v>
      </c>
      <c r="K4891">
        <v>0</v>
      </c>
      <c r="L4891" s="83">
        <v>43033</v>
      </c>
      <c r="M4891">
        <v>0</v>
      </c>
      <c r="N4891">
        <v>929740108</v>
      </c>
      <c r="O4891">
        <v>2955733</v>
      </c>
    </row>
    <row r="4892" spans="1:15" x14ac:dyDescent="0.2">
      <c r="A4892" t="s">
        <v>13216</v>
      </c>
      <c r="B4892" t="s">
        <v>3999</v>
      </c>
      <c r="C4892">
        <v>103.74</v>
      </c>
      <c r="D4892">
        <v>0</v>
      </c>
      <c r="E4892">
        <v>0</v>
      </c>
      <c r="F4892">
        <v>0</v>
      </c>
      <c r="G4892">
        <v>0</v>
      </c>
      <c r="H4892" s="45">
        <v>-8173.45</v>
      </c>
      <c r="I4892" t="s">
        <v>13063</v>
      </c>
      <c r="J4892" t="s">
        <v>200</v>
      </c>
      <c r="K4892">
        <v>0</v>
      </c>
      <c r="L4892" s="83">
        <v>43033</v>
      </c>
      <c r="M4892">
        <v>0</v>
      </c>
      <c r="N4892">
        <v>731068102</v>
      </c>
      <c r="O4892">
        <v>2692933</v>
      </c>
    </row>
    <row r="4893" spans="1:15" x14ac:dyDescent="0.2">
      <c r="A4893" t="s">
        <v>13217</v>
      </c>
      <c r="B4893" t="s">
        <v>1797</v>
      </c>
      <c r="C4893">
        <v>49.95</v>
      </c>
      <c r="D4893">
        <v>0</v>
      </c>
      <c r="E4893">
        <v>0</v>
      </c>
      <c r="F4893">
        <v>0</v>
      </c>
      <c r="G4893">
        <v>0</v>
      </c>
      <c r="H4893" s="45">
        <v>-14465.92</v>
      </c>
      <c r="I4893" t="s">
        <v>13063</v>
      </c>
      <c r="J4893" t="s">
        <v>169</v>
      </c>
      <c r="K4893">
        <v>0</v>
      </c>
      <c r="L4893" s="83">
        <v>43033</v>
      </c>
      <c r="M4893">
        <v>0</v>
      </c>
      <c r="N4893">
        <v>670704105</v>
      </c>
      <c r="O4893" t="s">
        <v>1930</v>
      </c>
    </row>
    <row r="4894" spans="1:15" x14ac:dyDescent="0.2">
      <c r="A4894" t="s">
        <v>13218</v>
      </c>
      <c r="B4894" t="s">
        <v>417</v>
      </c>
      <c r="C4894">
        <v>54.85</v>
      </c>
      <c r="D4894">
        <v>0</v>
      </c>
      <c r="E4894">
        <v>0</v>
      </c>
      <c r="F4894">
        <v>0</v>
      </c>
      <c r="G4894">
        <v>0</v>
      </c>
      <c r="H4894" s="45">
        <v>1863.46</v>
      </c>
      <c r="I4894" t="s">
        <v>13063</v>
      </c>
      <c r="J4894" t="s">
        <v>164</v>
      </c>
      <c r="K4894">
        <v>0</v>
      </c>
      <c r="L4894" s="83">
        <v>43033</v>
      </c>
      <c r="M4894">
        <v>0</v>
      </c>
      <c r="N4894">
        <v>204166102</v>
      </c>
      <c r="O4894" t="s">
        <v>418</v>
      </c>
    </row>
    <row r="4895" spans="1:15" x14ac:dyDescent="0.2">
      <c r="A4895" t="s">
        <v>13219</v>
      </c>
      <c r="B4895" t="s">
        <v>128</v>
      </c>
      <c r="C4895">
        <v>433.66</v>
      </c>
      <c r="D4895">
        <v>0</v>
      </c>
      <c r="E4895">
        <v>0</v>
      </c>
      <c r="F4895">
        <v>0</v>
      </c>
      <c r="G4895">
        <v>0</v>
      </c>
      <c r="H4895" s="45">
        <v>-5850.67</v>
      </c>
      <c r="I4895" t="s">
        <v>13063</v>
      </c>
      <c r="J4895" t="s">
        <v>200</v>
      </c>
      <c r="K4895">
        <v>0</v>
      </c>
      <c r="L4895" s="83">
        <v>43033</v>
      </c>
      <c r="M4895">
        <v>0</v>
      </c>
      <c r="N4895">
        <v>169656105</v>
      </c>
      <c r="O4895" t="s">
        <v>818</v>
      </c>
    </row>
    <row r="4896" spans="1:15" x14ac:dyDescent="0.2">
      <c r="A4896" t="s">
        <v>13220</v>
      </c>
      <c r="B4896" t="s">
        <v>4172</v>
      </c>
      <c r="C4896">
        <v>28.58</v>
      </c>
      <c r="D4896">
        <v>0</v>
      </c>
      <c r="E4896">
        <v>0</v>
      </c>
      <c r="F4896">
        <v>0</v>
      </c>
      <c r="G4896">
        <v>0</v>
      </c>
      <c r="H4896" s="45">
        <v>-2852.53</v>
      </c>
      <c r="I4896" t="s">
        <v>13063</v>
      </c>
      <c r="J4896" t="s">
        <v>188</v>
      </c>
      <c r="K4896">
        <v>0</v>
      </c>
      <c r="L4896" s="83">
        <v>43033</v>
      </c>
      <c r="M4896">
        <v>0</v>
      </c>
      <c r="N4896" t="s">
        <v>4195</v>
      </c>
      <c r="O4896">
        <v>2526117</v>
      </c>
    </row>
    <row r="4897" spans="1:15" x14ac:dyDescent="0.2">
      <c r="A4897" t="s">
        <v>13221</v>
      </c>
      <c r="B4897" t="s">
        <v>2080</v>
      </c>
      <c r="C4897">
        <v>40.375</v>
      </c>
      <c r="D4897">
        <v>0</v>
      </c>
      <c r="E4897">
        <v>0</v>
      </c>
      <c r="F4897">
        <v>0</v>
      </c>
      <c r="G4897">
        <v>0</v>
      </c>
      <c r="H4897" s="45">
        <v>-6549.3</v>
      </c>
      <c r="I4897" t="s">
        <v>13063</v>
      </c>
      <c r="J4897" t="s">
        <v>169</v>
      </c>
      <c r="K4897">
        <v>0</v>
      </c>
      <c r="L4897" s="83">
        <v>43033</v>
      </c>
      <c r="M4897">
        <v>0</v>
      </c>
      <c r="N4897" t="s">
        <v>2139</v>
      </c>
      <c r="O4897" t="s">
        <v>2140</v>
      </c>
    </row>
    <row r="4898" spans="1:15" x14ac:dyDescent="0.2">
      <c r="A4898" t="s">
        <v>13222</v>
      </c>
      <c r="B4898" t="s">
        <v>137</v>
      </c>
      <c r="C4898">
        <v>38.14</v>
      </c>
      <c r="D4898">
        <v>0</v>
      </c>
      <c r="E4898">
        <v>0</v>
      </c>
      <c r="F4898">
        <v>0</v>
      </c>
      <c r="G4898">
        <v>0</v>
      </c>
      <c r="H4898" s="45">
        <v>19448.080000000002</v>
      </c>
      <c r="I4898" t="s">
        <v>13057</v>
      </c>
      <c r="J4898" t="s">
        <v>190</v>
      </c>
      <c r="K4898">
        <v>0</v>
      </c>
      <c r="L4898" s="83">
        <v>43033</v>
      </c>
      <c r="M4898">
        <v>0</v>
      </c>
      <c r="N4898" t="s">
        <v>779</v>
      </c>
      <c r="O4898" t="s">
        <v>780</v>
      </c>
    </row>
    <row r="4899" spans="1:15" x14ac:dyDescent="0.2">
      <c r="A4899" t="s">
        <v>13223</v>
      </c>
      <c r="B4899" t="s">
        <v>4646</v>
      </c>
      <c r="C4899">
        <v>363.02</v>
      </c>
      <c r="D4899">
        <v>0</v>
      </c>
      <c r="E4899">
        <v>0</v>
      </c>
      <c r="F4899">
        <v>0</v>
      </c>
      <c r="G4899">
        <v>0</v>
      </c>
      <c r="H4899" s="45">
        <v>35701.29</v>
      </c>
      <c r="I4899" t="s">
        <v>13057</v>
      </c>
      <c r="J4899" t="s">
        <v>169</v>
      </c>
      <c r="K4899">
        <v>0</v>
      </c>
      <c r="L4899" s="83">
        <v>43033</v>
      </c>
      <c r="M4899">
        <v>0</v>
      </c>
      <c r="N4899">
        <v>16255101</v>
      </c>
      <c r="O4899">
        <v>2679204</v>
      </c>
    </row>
    <row r="4900" spans="1:15" x14ac:dyDescent="0.2">
      <c r="A4900" t="s">
        <v>13224</v>
      </c>
      <c r="B4900" t="s">
        <v>860</v>
      </c>
      <c r="C4900">
        <v>132.96</v>
      </c>
      <c r="D4900">
        <v>0</v>
      </c>
      <c r="E4900">
        <v>0</v>
      </c>
      <c r="F4900">
        <v>0</v>
      </c>
      <c r="G4900">
        <v>0</v>
      </c>
      <c r="H4900" s="45">
        <v>-9025.61</v>
      </c>
      <c r="I4900" t="s">
        <v>13057</v>
      </c>
      <c r="J4900" t="s">
        <v>169</v>
      </c>
      <c r="K4900">
        <v>0</v>
      </c>
      <c r="L4900" s="83">
        <v>43033</v>
      </c>
      <c r="M4900">
        <v>0</v>
      </c>
      <c r="N4900">
        <v>15351109</v>
      </c>
      <c r="O4900">
        <v>2036070</v>
      </c>
    </row>
    <row r="4901" spans="1:15" x14ac:dyDescent="0.2">
      <c r="A4901" t="s">
        <v>13225</v>
      </c>
      <c r="B4901" t="s">
        <v>3992</v>
      </c>
      <c r="C4901">
        <v>20</v>
      </c>
      <c r="D4901">
        <v>0</v>
      </c>
      <c r="E4901">
        <v>0</v>
      </c>
      <c r="F4901">
        <v>0</v>
      </c>
      <c r="G4901">
        <v>0</v>
      </c>
      <c r="H4901" s="45">
        <v>-12112.45</v>
      </c>
      <c r="I4901" t="s">
        <v>13057</v>
      </c>
      <c r="J4901" t="s">
        <v>186</v>
      </c>
      <c r="K4901">
        <v>0</v>
      </c>
      <c r="L4901" s="83">
        <v>43033</v>
      </c>
      <c r="M4901">
        <v>0</v>
      </c>
      <c r="N4901" t="s">
        <v>4014</v>
      </c>
      <c r="O4901" t="s">
        <v>4015</v>
      </c>
    </row>
    <row r="4902" spans="1:15" x14ac:dyDescent="0.2">
      <c r="A4902" t="s">
        <v>13226</v>
      </c>
      <c r="B4902" t="s">
        <v>246</v>
      </c>
      <c r="C4902">
        <v>59.47</v>
      </c>
      <c r="D4902">
        <v>0</v>
      </c>
      <c r="E4902">
        <v>0</v>
      </c>
      <c r="F4902">
        <v>0</v>
      </c>
      <c r="G4902">
        <v>0</v>
      </c>
      <c r="H4902" s="45">
        <v>-38724.54</v>
      </c>
      <c r="I4902" t="s">
        <v>13057</v>
      </c>
      <c r="J4902" t="s">
        <v>200</v>
      </c>
      <c r="K4902">
        <v>0</v>
      </c>
      <c r="L4902" s="83">
        <v>43033</v>
      </c>
      <c r="M4902">
        <v>0</v>
      </c>
      <c r="N4902">
        <v>117043109</v>
      </c>
      <c r="O4902">
        <v>2149309</v>
      </c>
    </row>
    <row r="4903" spans="1:15" x14ac:dyDescent="0.2">
      <c r="A4903" t="s">
        <v>13227</v>
      </c>
      <c r="B4903" t="s">
        <v>6365</v>
      </c>
      <c r="C4903">
        <v>64</v>
      </c>
      <c r="D4903">
        <v>0</v>
      </c>
      <c r="E4903">
        <v>0</v>
      </c>
      <c r="F4903">
        <v>0</v>
      </c>
      <c r="G4903">
        <v>0</v>
      </c>
      <c r="H4903" s="45">
        <v>-26675.73</v>
      </c>
      <c r="I4903" t="s">
        <v>13057</v>
      </c>
      <c r="J4903" t="s">
        <v>200</v>
      </c>
      <c r="K4903">
        <v>0</v>
      </c>
      <c r="L4903" s="83">
        <v>43033</v>
      </c>
      <c r="M4903">
        <v>0</v>
      </c>
      <c r="N4903" t="s">
        <v>6403</v>
      </c>
      <c r="O4903">
        <v>2200552</v>
      </c>
    </row>
    <row r="4904" spans="1:15" x14ac:dyDescent="0.2">
      <c r="A4904" t="s">
        <v>13228</v>
      </c>
      <c r="B4904" t="s">
        <v>2102</v>
      </c>
      <c r="C4904">
        <v>48.44</v>
      </c>
      <c r="D4904">
        <v>0</v>
      </c>
      <c r="E4904">
        <v>0</v>
      </c>
      <c r="F4904">
        <v>0</v>
      </c>
      <c r="G4904">
        <v>0</v>
      </c>
      <c r="H4904" s="45">
        <v>-3021.26</v>
      </c>
      <c r="I4904" t="s">
        <v>13057</v>
      </c>
      <c r="J4904" t="s">
        <v>200</v>
      </c>
      <c r="K4904">
        <v>0</v>
      </c>
      <c r="L4904" s="83">
        <v>43033</v>
      </c>
      <c r="M4904">
        <v>0</v>
      </c>
      <c r="N4904">
        <v>99724106</v>
      </c>
      <c r="O4904">
        <v>2111955</v>
      </c>
    </row>
    <row r="4905" spans="1:15" x14ac:dyDescent="0.2">
      <c r="A4905" t="s">
        <v>13229</v>
      </c>
      <c r="B4905" t="s">
        <v>254</v>
      </c>
      <c r="C4905">
        <v>118.59</v>
      </c>
      <c r="D4905">
        <v>0</v>
      </c>
      <c r="E4905">
        <v>0</v>
      </c>
      <c r="F4905">
        <v>0</v>
      </c>
      <c r="G4905">
        <v>0</v>
      </c>
      <c r="H4905" s="45">
        <v>47421.32</v>
      </c>
      <c r="I4905" t="s">
        <v>13057</v>
      </c>
      <c r="J4905" t="s">
        <v>164</v>
      </c>
      <c r="K4905">
        <v>0</v>
      </c>
      <c r="L4905" s="83">
        <v>43033</v>
      </c>
      <c r="M4905">
        <v>0</v>
      </c>
      <c r="N4905" t="s">
        <v>255</v>
      </c>
      <c r="O4905">
        <v>2572381</v>
      </c>
    </row>
    <row r="4906" spans="1:15" x14ac:dyDescent="0.2">
      <c r="A4906" t="s">
        <v>13230</v>
      </c>
      <c r="B4906" t="s">
        <v>302</v>
      </c>
      <c r="C4906">
        <v>90.15</v>
      </c>
      <c r="D4906">
        <v>0</v>
      </c>
      <c r="E4906">
        <v>0</v>
      </c>
      <c r="F4906">
        <v>0</v>
      </c>
      <c r="G4906">
        <v>0</v>
      </c>
      <c r="H4906" s="45">
        <v>-72412.7</v>
      </c>
      <c r="I4906" t="s">
        <v>13057</v>
      </c>
      <c r="J4906" t="s">
        <v>169</v>
      </c>
      <c r="K4906">
        <v>0</v>
      </c>
      <c r="L4906" s="83">
        <v>43033</v>
      </c>
      <c r="M4906">
        <v>0</v>
      </c>
      <c r="N4906">
        <v>151020104</v>
      </c>
      <c r="O4906">
        <v>2182348</v>
      </c>
    </row>
    <row r="4907" spans="1:15" x14ac:dyDescent="0.2">
      <c r="A4907" t="s">
        <v>13231</v>
      </c>
      <c r="B4907" t="s">
        <v>4341</v>
      </c>
      <c r="C4907">
        <v>303.66000000000003</v>
      </c>
      <c r="D4907">
        <v>0</v>
      </c>
      <c r="E4907">
        <v>0</v>
      </c>
      <c r="F4907">
        <v>0</v>
      </c>
      <c r="G4907">
        <v>0</v>
      </c>
      <c r="H4907" s="45">
        <v>-14327.46</v>
      </c>
      <c r="I4907" t="s">
        <v>13057</v>
      </c>
      <c r="J4907" t="s">
        <v>200</v>
      </c>
      <c r="K4907">
        <v>0</v>
      </c>
      <c r="L4907" s="83">
        <v>43033</v>
      </c>
      <c r="M4907">
        <v>0</v>
      </c>
      <c r="N4907" t="s">
        <v>7219</v>
      </c>
      <c r="O4907" t="s">
        <v>7220</v>
      </c>
    </row>
    <row r="4908" spans="1:15" x14ac:dyDescent="0.2">
      <c r="A4908" t="s">
        <v>13232</v>
      </c>
      <c r="B4908" t="s">
        <v>3772</v>
      </c>
      <c r="C4908">
        <v>23.36</v>
      </c>
      <c r="D4908">
        <v>0</v>
      </c>
      <c r="E4908">
        <v>0</v>
      </c>
      <c r="F4908">
        <v>0</v>
      </c>
      <c r="G4908">
        <v>0</v>
      </c>
      <c r="H4908" s="45">
        <v>-31043.83</v>
      </c>
      <c r="I4908" t="s">
        <v>13057</v>
      </c>
      <c r="J4908" t="s">
        <v>188</v>
      </c>
      <c r="K4908">
        <v>0</v>
      </c>
      <c r="L4908" s="83">
        <v>43033</v>
      </c>
      <c r="M4908">
        <v>0</v>
      </c>
      <c r="N4908">
        <v>201723103</v>
      </c>
      <c r="O4908">
        <v>2213260</v>
      </c>
    </row>
    <row r="4909" spans="1:15" x14ac:dyDescent="0.2">
      <c r="A4909" t="s">
        <v>13233</v>
      </c>
      <c r="B4909" t="s">
        <v>2847</v>
      </c>
      <c r="C4909">
        <v>99.19</v>
      </c>
      <c r="D4909">
        <v>0</v>
      </c>
      <c r="E4909">
        <v>0</v>
      </c>
      <c r="F4909">
        <v>0</v>
      </c>
      <c r="G4909">
        <v>0</v>
      </c>
      <c r="H4909" s="45">
        <v>-7450.88</v>
      </c>
      <c r="I4909" t="s">
        <v>13057</v>
      </c>
      <c r="J4909" t="s">
        <v>200</v>
      </c>
      <c r="K4909">
        <v>0</v>
      </c>
      <c r="L4909" s="83">
        <v>43033</v>
      </c>
      <c r="M4909">
        <v>0</v>
      </c>
      <c r="N4909">
        <v>146229109</v>
      </c>
      <c r="O4909">
        <v>2980939</v>
      </c>
    </row>
    <row r="4910" spans="1:15" x14ac:dyDescent="0.2">
      <c r="A4910" t="s">
        <v>13234</v>
      </c>
      <c r="B4910" t="s">
        <v>4324</v>
      </c>
      <c r="C4910">
        <v>17.399999999999999</v>
      </c>
      <c r="D4910">
        <v>0</v>
      </c>
      <c r="E4910">
        <v>0</v>
      </c>
      <c r="F4910">
        <v>0</v>
      </c>
      <c r="G4910">
        <v>0</v>
      </c>
      <c r="H4910" s="45">
        <v>-27702.639999999999</v>
      </c>
      <c r="I4910" t="s">
        <v>13057</v>
      </c>
      <c r="J4910" t="s">
        <v>190</v>
      </c>
      <c r="K4910">
        <v>0</v>
      </c>
      <c r="L4910" s="83">
        <v>43033</v>
      </c>
      <c r="M4910">
        <v>0</v>
      </c>
      <c r="N4910" s="84">
        <v>2.2281999999999999E+106</v>
      </c>
      <c r="O4910">
        <v>2255778</v>
      </c>
    </row>
    <row r="4911" spans="1:15" x14ac:dyDescent="0.2">
      <c r="A4911" t="s">
        <v>13235</v>
      </c>
      <c r="B4911" t="s">
        <v>1330</v>
      </c>
      <c r="C4911">
        <v>111.03</v>
      </c>
      <c r="D4911">
        <v>0</v>
      </c>
      <c r="E4911">
        <v>0</v>
      </c>
      <c r="F4911">
        <v>0</v>
      </c>
      <c r="G4911">
        <v>0</v>
      </c>
      <c r="H4911" s="45">
        <v>15665.61</v>
      </c>
      <c r="I4911" t="s">
        <v>13057</v>
      </c>
      <c r="J4911" t="s">
        <v>200</v>
      </c>
      <c r="K4911">
        <v>0</v>
      </c>
      <c r="L4911" s="83">
        <v>43033</v>
      </c>
      <c r="M4911">
        <v>0</v>
      </c>
      <c r="N4911">
        <v>243537107</v>
      </c>
      <c r="O4911">
        <v>2267278</v>
      </c>
    </row>
    <row r="4912" spans="1:15" x14ac:dyDescent="0.2">
      <c r="A4912" t="s">
        <v>13236</v>
      </c>
      <c r="B4912" t="s">
        <v>4336</v>
      </c>
      <c r="C4912">
        <v>58.54</v>
      </c>
      <c r="D4912">
        <v>0</v>
      </c>
      <c r="E4912">
        <v>0</v>
      </c>
      <c r="F4912">
        <v>0</v>
      </c>
      <c r="G4912">
        <v>0</v>
      </c>
      <c r="H4912" s="45">
        <v>8614</v>
      </c>
      <c r="I4912" t="s">
        <v>13057</v>
      </c>
      <c r="J4912" t="s">
        <v>190</v>
      </c>
      <c r="K4912">
        <v>0</v>
      </c>
      <c r="L4912" s="83">
        <v>43033</v>
      </c>
      <c r="M4912">
        <v>0</v>
      </c>
      <c r="N4912">
        <v>248019101</v>
      </c>
      <c r="O4912">
        <v>2260363</v>
      </c>
    </row>
    <row r="4913" spans="1:15" x14ac:dyDescent="0.2">
      <c r="A4913" t="s">
        <v>13237</v>
      </c>
      <c r="B4913" t="s">
        <v>3190</v>
      </c>
      <c r="C4913">
        <v>51.55</v>
      </c>
      <c r="D4913">
        <v>0</v>
      </c>
      <c r="E4913">
        <v>0</v>
      </c>
      <c r="F4913">
        <v>0</v>
      </c>
      <c r="G4913">
        <v>0</v>
      </c>
      <c r="H4913" s="45">
        <v>-13112.72</v>
      </c>
      <c r="I4913" t="s">
        <v>13057</v>
      </c>
      <c r="J4913" t="s">
        <v>182</v>
      </c>
      <c r="K4913">
        <v>0</v>
      </c>
      <c r="L4913" s="83">
        <v>43033</v>
      </c>
      <c r="M4913">
        <v>0</v>
      </c>
      <c r="N4913">
        <v>262037104</v>
      </c>
      <c r="O4913">
        <v>2116767</v>
      </c>
    </row>
    <row r="4914" spans="1:15" x14ac:dyDescent="0.2">
      <c r="A4914" t="s">
        <v>13238</v>
      </c>
      <c r="B4914" t="s">
        <v>413</v>
      </c>
      <c r="C4914">
        <v>34.119999999999997</v>
      </c>
      <c r="D4914">
        <v>0</v>
      </c>
      <c r="E4914">
        <v>0</v>
      </c>
      <c r="F4914">
        <v>0</v>
      </c>
      <c r="G4914">
        <v>0</v>
      </c>
      <c r="H4914" s="45">
        <v>-86486.23</v>
      </c>
      <c r="I4914" t="s">
        <v>13057</v>
      </c>
      <c r="J4914" t="s">
        <v>164</v>
      </c>
      <c r="K4914">
        <v>0</v>
      </c>
      <c r="L4914" s="83">
        <v>43033</v>
      </c>
      <c r="M4914">
        <v>0</v>
      </c>
      <c r="N4914">
        <v>286082102</v>
      </c>
      <c r="O4914">
        <v>2310202</v>
      </c>
    </row>
    <row r="4915" spans="1:15" x14ac:dyDescent="0.2">
      <c r="A4915" t="s">
        <v>13239</v>
      </c>
      <c r="B4915" t="s">
        <v>6508</v>
      </c>
      <c r="C4915">
        <v>32.6</v>
      </c>
      <c r="D4915">
        <v>0</v>
      </c>
      <c r="E4915">
        <v>0</v>
      </c>
      <c r="F4915">
        <v>0</v>
      </c>
      <c r="G4915">
        <v>0</v>
      </c>
      <c r="H4915" s="45">
        <v>22080.71</v>
      </c>
      <c r="I4915" t="s">
        <v>13057</v>
      </c>
      <c r="J4915" t="s">
        <v>164</v>
      </c>
      <c r="K4915">
        <v>0</v>
      </c>
      <c r="L4915" s="83">
        <v>43033</v>
      </c>
      <c r="M4915">
        <v>0</v>
      </c>
      <c r="N4915" t="s">
        <v>6548</v>
      </c>
      <c r="O4915">
        <v>2599700</v>
      </c>
    </row>
    <row r="4916" spans="1:15" x14ac:dyDescent="0.2">
      <c r="A4916" t="s">
        <v>13240</v>
      </c>
      <c r="B4916" t="s">
        <v>1005</v>
      </c>
      <c r="C4916">
        <v>49.85</v>
      </c>
      <c r="D4916">
        <v>0</v>
      </c>
      <c r="E4916">
        <v>0</v>
      </c>
      <c r="F4916">
        <v>0</v>
      </c>
      <c r="G4916">
        <v>0</v>
      </c>
      <c r="H4916">
        <v>995.32</v>
      </c>
      <c r="I4916" t="s">
        <v>13057</v>
      </c>
      <c r="J4916" t="s">
        <v>182</v>
      </c>
      <c r="K4916">
        <v>0</v>
      </c>
      <c r="L4916" s="83">
        <v>43033</v>
      </c>
      <c r="M4916">
        <v>0</v>
      </c>
      <c r="N4916" t="s">
        <v>1297</v>
      </c>
      <c r="O4916">
        <v>2319414</v>
      </c>
    </row>
    <row r="4917" spans="1:15" x14ac:dyDescent="0.2">
      <c r="A4917" t="s">
        <v>13241</v>
      </c>
      <c r="B4917" t="s">
        <v>2078</v>
      </c>
      <c r="C4917">
        <v>78.95</v>
      </c>
      <c r="D4917">
        <v>0</v>
      </c>
      <c r="E4917">
        <v>0</v>
      </c>
      <c r="F4917">
        <v>0</v>
      </c>
      <c r="G4917">
        <v>0</v>
      </c>
      <c r="H4917" s="45">
        <v>2426.48</v>
      </c>
      <c r="I4917" t="s">
        <v>13063</v>
      </c>
      <c r="J4917" t="s">
        <v>169</v>
      </c>
      <c r="K4917">
        <v>0</v>
      </c>
      <c r="L4917" s="83">
        <v>43033</v>
      </c>
      <c r="M4917">
        <v>0</v>
      </c>
      <c r="N4917" t="s">
        <v>2155</v>
      </c>
      <c r="O4917" t="s">
        <v>2156</v>
      </c>
    </row>
    <row r="4918" spans="1:15" x14ac:dyDescent="0.2">
      <c r="A4918" t="s">
        <v>13242</v>
      </c>
      <c r="B4918" t="s">
        <v>13214</v>
      </c>
      <c r="C4918">
        <v>86.85</v>
      </c>
      <c r="D4918">
        <v>0</v>
      </c>
      <c r="E4918">
        <v>0</v>
      </c>
      <c r="F4918">
        <v>0</v>
      </c>
      <c r="G4918">
        <v>0</v>
      </c>
      <c r="H4918">
        <v>892.9</v>
      </c>
      <c r="I4918" t="s">
        <v>13063</v>
      </c>
      <c r="J4918" t="s">
        <v>822</v>
      </c>
      <c r="K4918">
        <v>0</v>
      </c>
      <c r="L4918" s="83">
        <v>43033</v>
      </c>
      <c r="M4918">
        <v>0</v>
      </c>
      <c r="N4918" t="s">
        <v>13243</v>
      </c>
      <c r="O4918">
        <v>2317087</v>
      </c>
    </row>
    <row r="4919" spans="1:15" x14ac:dyDescent="0.2">
      <c r="A4919" t="s">
        <v>13244</v>
      </c>
      <c r="B4919" t="s">
        <v>4325</v>
      </c>
      <c r="C4919">
        <v>141.87</v>
      </c>
      <c r="D4919">
        <v>0</v>
      </c>
      <c r="E4919">
        <v>0</v>
      </c>
      <c r="F4919">
        <v>0</v>
      </c>
      <c r="G4919">
        <v>0</v>
      </c>
      <c r="H4919" s="45">
        <v>-4950.53</v>
      </c>
      <c r="I4919" t="s">
        <v>13063</v>
      </c>
      <c r="J4919" t="s">
        <v>169</v>
      </c>
      <c r="K4919">
        <v>0</v>
      </c>
      <c r="L4919" s="83">
        <v>43033</v>
      </c>
      <c r="M4919">
        <v>0</v>
      </c>
      <c r="N4919" s="84">
        <v>2.8176E+112</v>
      </c>
      <c r="O4919">
        <v>2567116</v>
      </c>
    </row>
    <row r="4920" spans="1:15" x14ac:dyDescent="0.2">
      <c r="A4920" t="s">
        <v>13245</v>
      </c>
      <c r="B4920" t="s">
        <v>4335</v>
      </c>
      <c r="C4920">
        <v>133.84</v>
      </c>
      <c r="D4920">
        <v>0</v>
      </c>
      <c r="E4920">
        <v>0</v>
      </c>
      <c r="F4920">
        <v>0</v>
      </c>
      <c r="G4920">
        <v>0</v>
      </c>
      <c r="H4920" s="45">
        <v>43011.54</v>
      </c>
      <c r="I4920" t="s">
        <v>13057</v>
      </c>
      <c r="J4920" t="s">
        <v>200</v>
      </c>
      <c r="K4920">
        <v>0</v>
      </c>
      <c r="L4920" s="83">
        <v>43033</v>
      </c>
      <c r="M4920">
        <v>0</v>
      </c>
      <c r="N4920" t="s">
        <v>4413</v>
      </c>
      <c r="O4920" t="s">
        <v>4414</v>
      </c>
    </row>
    <row r="4921" spans="1:15" x14ac:dyDescent="0.2">
      <c r="A4921" t="s">
        <v>13246</v>
      </c>
      <c r="B4921" t="s">
        <v>2704</v>
      </c>
      <c r="C4921">
        <v>68.45</v>
      </c>
      <c r="D4921">
        <v>0</v>
      </c>
      <c r="E4921">
        <v>0</v>
      </c>
      <c r="F4921">
        <v>0</v>
      </c>
      <c r="G4921">
        <v>0</v>
      </c>
      <c r="H4921" s="45">
        <v>50855.67</v>
      </c>
      <c r="I4921" t="s">
        <v>13057</v>
      </c>
      <c r="J4921" t="s">
        <v>164</v>
      </c>
      <c r="K4921">
        <v>0</v>
      </c>
      <c r="L4921" s="83">
        <v>43033</v>
      </c>
      <c r="M4921">
        <v>0</v>
      </c>
      <c r="N4921">
        <v>311642102</v>
      </c>
      <c r="O4921">
        <v>2106661</v>
      </c>
    </row>
    <row r="4922" spans="1:15" x14ac:dyDescent="0.2">
      <c r="A4922" t="s">
        <v>13247</v>
      </c>
      <c r="B4922" t="s">
        <v>13212</v>
      </c>
      <c r="C4922">
        <v>16.75</v>
      </c>
      <c r="D4922">
        <v>0</v>
      </c>
      <c r="E4922">
        <v>0</v>
      </c>
      <c r="F4922">
        <v>0</v>
      </c>
      <c r="G4922">
        <v>0</v>
      </c>
      <c r="H4922">
        <v>-246</v>
      </c>
      <c r="I4922" t="s">
        <v>13063</v>
      </c>
      <c r="J4922" t="s">
        <v>200</v>
      </c>
      <c r="K4922">
        <v>0</v>
      </c>
      <c r="L4922" s="83">
        <v>43033</v>
      </c>
      <c r="M4922">
        <v>0</v>
      </c>
      <c r="N4922" t="s">
        <v>177</v>
      </c>
      <c r="O4922" t="s">
        <v>13248</v>
      </c>
    </row>
    <row r="4923" spans="1:15" x14ac:dyDescent="0.2">
      <c r="A4923" t="s">
        <v>13249</v>
      </c>
      <c r="B4923" t="s">
        <v>2852</v>
      </c>
      <c r="C4923">
        <v>81.180000000000007</v>
      </c>
      <c r="D4923">
        <v>0</v>
      </c>
      <c r="E4923">
        <v>0</v>
      </c>
      <c r="F4923">
        <v>0</v>
      </c>
      <c r="G4923">
        <v>0</v>
      </c>
      <c r="H4923" s="45">
        <v>-37919.919999999998</v>
      </c>
      <c r="I4923" t="s">
        <v>13057</v>
      </c>
      <c r="J4923" t="s">
        <v>190</v>
      </c>
      <c r="K4923">
        <v>0</v>
      </c>
      <c r="L4923" s="83">
        <v>43033</v>
      </c>
      <c r="M4923">
        <v>0</v>
      </c>
      <c r="N4923">
        <v>302941109</v>
      </c>
      <c r="O4923">
        <v>2351449</v>
      </c>
    </row>
    <row r="4924" spans="1:15" x14ac:dyDescent="0.2">
      <c r="A4924" t="s">
        <v>13250</v>
      </c>
      <c r="B4924" t="s">
        <v>2869</v>
      </c>
      <c r="C4924">
        <v>55.774999999999999</v>
      </c>
      <c r="D4924">
        <v>0</v>
      </c>
      <c r="E4924">
        <v>0</v>
      </c>
      <c r="F4924">
        <v>0</v>
      </c>
      <c r="G4924">
        <v>0</v>
      </c>
      <c r="H4924" s="45">
        <v>22779.58</v>
      </c>
      <c r="I4924" t="s">
        <v>13057</v>
      </c>
      <c r="J4924" t="s">
        <v>190</v>
      </c>
      <c r="K4924">
        <v>0</v>
      </c>
      <c r="L4924" s="83">
        <v>43033</v>
      </c>
      <c r="M4924">
        <v>0</v>
      </c>
      <c r="N4924">
        <v>199908104</v>
      </c>
      <c r="O4924">
        <v>2036047</v>
      </c>
    </row>
    <row r="4925" spans="1:15" x14ac:dyDescent="0.2">
      <c r="A4925" t="s">
        <v>13251</v>
      </c>
      <c r="B4925" t="s">
        <v>2582</v>
      </c>
      <c r="C4925">
        <v>52.35</v>
      </c>
      <c r="D4925">
        <v>0</v>
      </c>
      <c r="E4925">
        <v>0</v>
      </c>
      <c r="F4925">
        <v>0</v>
      </c>
      <c r="G4925">
        <v>0</v>
      </c>
      <c r="H4925" s="45">
        <v>-44399.11</v>
      </c>
      <c r="I4925" t="s">
        <v>13057</v>
      </c>
      <c r="J4925" t="s">
        <v>164</v>
      </c>
      <c r="K4925">
        <v>0</v>
      </c>
      <c r="L4925" s="83">
        <v>43033</v>
      </c>
      <c r="M4925">
        <v>0</v>
      </c>
      <c r="N4925">
        <v>336433107</v>
      </c>
      <c r="O4925" t="s">
        <v>2636</v>
      </c>
    </row>
    <row r="4926" spans="1:15" x14ac:dyDescent="0.2">
      <c r="A4926" t="s">
        <v>13252</v>
      </c>
      <c r="B4926" t="s">
        <v>323</v>
      </c>
      <c r="C4926">
        <v>64.599999999999994</v>
      </c>
      <c r="D4926">
        <v>0</v>
      </c>
      <c r="E4926">
        <v>0</v>
      </c>
      <c r="F4926">
        <v>0</v>
      </c>
      <c r="G4926">
        <v>0</v>
      </c>
      <c r="H4926" s="45">
        <v>-10414.049999999999</v>
      </c>
      <c r="I4926" t="s">
        <v>13057</v>
      </c>
      <c r="J4926" t="s">
        <v>164</v>
      </c>
      <c r="K4926">
        <v>0</v>
      </c>
      <c r="L4926" s="83">
        <v>43033</v>
      </c>
      <c r="M4926">
        <v>0</v>
      </c>
      <c r="N4926" s="84">
        <v>3.4959000000000003E+113</v>
      </c>
      <c r="O4926" t="s">
        <v>324</v>
      </c>
    </row>
    <row r="4927" spans="1:15" x14ac:dyDescent="0.2">
      <c r="A4927" t="s">
        <v>13253</v>
      </c>
      <c r="B4927" t="s">
        <v>250</v>
      </c>
      <c r="C4927">
        <v>38.950000000000003</v>
      </c>
      <c r="D4927">
        <v>0</v>
      </c>
      <c r="E4927">
        <v>0</v>
      </c>
      <c r="F4927">
        <v>0</v>
      </c>
      <c r="G4927">
        <v>0</v>
      </c>
      <c r="H4927" s="45">
        <v>-29358.26</v>
      </c>
      <c r="I4927" t="s">
        <v>13057</v>
      </c>
      <c r="J4927" t="s">
        <v>164</v>
      </c>
      <c r="K4927">
        <v>0</v>
      </c>
      <c r="L4927" s="83">
        <v>43033</v>
      </c>
      <c r="M4927">
        <v>0</v>
      </c>
      <c r="N4927" t="s">
        <v>251</v>
      </c>
      <c r="O4927" t="s">
        <v>252</v>
      </c>
    </row>
    <row r="4928" spans="1:15" x14ac:dyDescent="0.2">
      <c r="A4928" t="s">
        <v>13254</v>
      </c>
      <c r="B4928" t="s">
        <v>2096</v>
      </c>
      <c r="C4928">
        <v>68.959999999999994</v>
      </c>
      <c r="D4928">
        <v>0</v>
      </c>
      <c r="E4928">
        <v>0</v>
      </c>
      <c r="F4928">
        <v>0</v>
      </c>
      <c r="G4928">
        <v>0</v>
      </c>
      <c r="H4928" s="45">
        <v>27604.27</v>
      </c>
      <c r="I4928" t="s">
        <v>13057</v>
      </c>
      <c r="J4928" t="s">
        <v>200</v>
      </c>
      <c r="K4928">
        <v>0</v>
      </c>
      <c r="L4928" s="83">
        <v>43033</v>
      </c>
      <c r="M4928">
        <v>0</v>
      </c>
      <c r="N4928">
        <v>398905109</v>
      </c>
      <c r="O4928">
        <v>2121352</v>
      </c>
    </row>
    <row r="4929" spans="1:15" x14ac:dyDescent="0.2">
      <c r="A4929" t="s">
        <v>13255</v>
      </c>
      <c r="B4929" t="s">
        <v>392</v>
      </c>
      <c r="C4929">
        <v>42.3</v>
      </c>
      <c r="D4929">
        <v>0</v>
      </c>
      <c r="E4929">
        <v>0</v>
      </c>
      <c r="F4929">
        <v>0</v>
      </c>
      <c r="G4929">
        <v>0</v>
      </c>
      <c r="H4929" s="45">
        <v>4378.7299999999996</v>
      </c>
      <c r="I4929" t="s">
        <v>13057</v>
      </c>
      <c r="J4929" t="s">
        <v>186</v>
      </c>
      <c r="K4929">
        <v>0</v>
      </c>
      <c r="L4929" s="83">
        <v>43033</v>
      </c>
      <c r="M4929">
        <v>0</v>
      </c>
      <c r="N4929">
        <v>391416104</v>
      </c>
      <c r="O4929" t="s">
        <v>393</v>
      </c>
    </row>
    <row r="4930" spans="1:15" x14ac:dyDescent="0.2">
      <c r="A4930" t="s">
        <v>13256</v>
      </c>
      <c r="B4930" t="s">
        <v>4339</v>
      </c>
      <c r="C4930">
        <v>34.28</v>
      </c>
      <c r="D4930">
        <v>0</v>
      </c>
      <c r="E4930">
        <v>0</v>
      </c>
      <c r="F4930">
        <v>0</v>
      </c>
      <c r="G4930">
        <v>0</v>
      </c>
      <c r="H4930" s="45">
        <v>50109.69</v>
      </c>
      <c r="I4930" t="s">
        <v>13057</v>
      </c>
      <c r="J4930" t="s">
        <v>190</v>
      </c>
      <c r="K4930">
        <v>0</v>
      </c>
      <c r="L4930" s="83">
        <v>43033</v>
      </c>
      <c r="M4930">
        <v>0</v>
      </c>
      <c r="N4930">
        <v>404030108</v>
      </c>
      <c r="O4930" t="s">
        <v>4426</v>
      </c>
    </row>
    <row r="4931" spans="1:15" x14ac:dyDescent="0.2">
      <c r="A4931" t="s">
        <v>13257</v>
      </c>
      <c r="B4931" t="s">
        <v>845</v>
      </c>
      <c r="C4931">
        <v>52.325000000000003</v>
      </c>
      <c r="D4931">
        <v>0</v>
      </c>
      <c r="E4931">
        <v>0</v>
      </c>
      <c r="F4931">
        <v>0</v>
      </c>
      <c r="G4931">
        <v>0</v>
      </c>
      <c r="H4931" s="45">
        <v>78270.850000000006</v>
      </c>
      <c r="I4931" t="s">
        <v>13057</v>
      </c>
      <c r="J4931" t="s">
        <v>190</v>
      </c>
      <c r="K4931">
        <v>0</v>
      </c>
      <c r="L4931" s="83">
        <v>43033</v>
      </c>
      <c r="M4931">
        <v>0</v>
      </c>
      <c r="N4931">
        <v>443320106</v>
      </c>
      <c r="O4931">
        <v>2407632</v>
      </c>
    </row>
    <row r="4932" spans="1:15" x14ac:dyDescent="0.2">
      <c r="A4932" t="s">
        <v>13258</v>
      </c>
      <c r="B4932" t="s">
        <v>2491</v>
      </c>
      <c r="C4932">
        <v>75.7</v>
      </c>
      <c r="D4932">
        <v>0</v>
      </c>
      <c r="E4932">
        <v>0</v>
      </c>
      <c r="F4932">
        <v>0</v>
      </c>
      <c r="G4932">
        <v>0</v>
      </c>
      <c r="H4932">
        <v>-859.81</v>
      </c>
      <c r="I4932" t="s">
        <v>13057</v>
      </c>
      <c r="J4932" t="s">
        <v>164</v>
      </c>
      <c r="K4932">
        <v>0</v>
      </c>
      <c r="L4932" s="83">
        <v>43033</v>
      </c>
      <c r="M4932">
        <v>0</v>
      </c>
      <c r="N4932" t="s">
        <v>2540</v>
      </c>
      <c r="O4932">
        <v>2465737</v>
      </c>
    </row>
    <row r="4933" spans="1:15" x14ac:dyDescent="0.2">
      <c r="A4933" t="s">
        <v>13259</v>
      </c>
      <c r="B4933" t="s">
        <v>2681</v>
      </c>
      <c r="C4933">
        <v>22.75</v>
      </c>
      <c r="D4933">
        <v>0</v>
      </c>
      <c r="E4933">
        <v>0</v>
      </c>
      <c r="F4933">
        <v>0</v>
      </c>
      <c r="G4933">
        <v>0</v>
      </c>
      <c r="H4933" s="45">
        <v>-66047.789999999994</v>
      </c>
      <c r="I4933" t="s">
        <v>13057</v>
      </c>
      <c r="J4933" t="s">
        <v>200</v>
      </c>
      <c r="K4933">
        <v>0</v>
      </c>
      <c r="L4933" s="83">
        <v>43033</v>
      </c>
      <c r="M4933">
        <v>0</v>
      </c>
      <c r="N4933" s="84">
        <v>4.5245E+113</v>
      </c>
      <c r="O4933">
        <v>2473859</v>
      </c>
    </row>
    <row r="4934" spans="1:15" x14ac:dyDescent="0.2">
      <c r="A4934" t="s">
        <v>13260</v>
      </c>
      <c r="B4934" t="s">
        <v>2098</v>
      </c>
      <c r="C4934">
        <v>27.05</v>
      </c>
      <c r="D4934">
        <v>0</v>
      </c>
      <c r="E4934">
        <v>0</v>
      </c>
      <c r="F4934">
        <v>0</v>
      </c>
      <c r="G4934">
        <v>0</v>
      </c>
      <c r="H4934" s="45">
        <v>-55873.22</v>
      </c>
      <c r="I4934" t="s">
        <v>13057</v>
      </c>
      <c r="J4934" t="s">
        <v>182</v>
      </c>
      <c r="K4934">
        <v>0</v>
      </c>
      <c r="L4934" s="83">
        <v>43033</v>
      </c>
      <c r="M4934">
        <v>0</v>
      </c>
      <c r="N4934">
        <v>981475106</v>
      </c>
      <c r="O4934">
        <v>2469450</v>
      </c>
    </row>
    <row r="4935" spans="1:15" x14ac:dyDescent="0.2">
      <c r="A4935" t="s">
        <v>13261</v>
      </c>
      <c r="B4935" t="s">
        <v>1990</v>
      </c>
      <c r="C4935">
        <v>22.93</v>
      </c>
      <c r="D4935">
        <v>0</v>
      </c>
      <c r="E4935">
        <v>0</v>
      </c>
      <c r="F4935">
        <v>0</v>
      </c>
      <c r="G4935">
        <v>0</v>
      </c>
      <c r="H4935" s="45">
        <v>-1087.71</v>
      </c>
      <c r="I4935" t="s">
        <v>13063</v>
      </c>
      <c r="J4935" t="s">
        <v>200</v>
      </c>
      <c r="K4935">
        <v>0</v>
      </c>
      <c r="L4935" s="83">
        <v>43033</v>
      </c>
      <c r="M4935">
        <v>0</v>
      </c>
      <c r="N4935">
        <v>460690100</v>
      </c>
      <c r="O4935">
        <v>2466321</v>
      </c>
    </row>
    <row r="4936" spans="1:15" x14ac:dyDescent="0.2">
      <c r="A4936" t="s">
        <v>13262</v>
      </c>
      <c r="B4936" t="s">
        <v>5975</v>
      </c>
      <c r="C4936">
        <v>70.75</v>
      </c>
      <c r="D4936">
        <v>0</v>
      </c>
      <c r="E4936">
        <v>0</v>
      </c>
      <c r="F4936">
        <v>0</v>
      </c>
      <c r="G4936">
        <v>0</v>
      </c>
      <c r="H4936" s="45">
        <v>-5968.23</v>
      </c>
      <c r="I4936" t="s">
        <v>13057</v>
      </c>
      <c r="J4936" t="s">
        <v>169</v>
      </c>
      <c r="K4936">
        <v>0</v>
      </c>
      <c r="L4936" s="83">
        <v>43033</v>
      </c>
      <c r="M4936">
        <v>0</v>
      </c>
      <c r="N4936" t="s">
        <v>6445</v>
      </c>
      <c r="O4936" t="s">
        <v>6446</v>
      </c>
    </row>
    <row r="4937" spans="1:15" x14ac:dyDescent="0.2">
      <c r="A4937" t="s">
        <v>13263</v>
      </c>
      <c r="B4937" t="s">
        <v>9288</v>
      </c>
      <c r="C4937">
        <v>17.55</v>
      </c>
      <c r="D4937">
        <v>0</v>
      </c>
      <c r="E4937">
        <v>0</v>
      </c>
      <c r="F4937">
        <v>0</v>
      </c>
      <c r="G4937">
        <v>0</v>
      </c>
      <c r="H4937" s="45">
        <v>-5564.83</v>
      </c>
      <c r="I4937" t="s">
        <v>13063</v>
      </c>
      <c r="J4937" t="s">
        <v>190</v>
      </c>
      <c r="K4937">
        <v>0</v>
      </c>
      <c r="L4937" s="83">
        <v>43033</v>
      </c>
      <c r="M4937">
        <v>0</v>
      </c>
      <c r="N4937">
        <v>477143101</v>
      </c>
      <c r="O4937">
        <v>2852760</v>
      </c>
    </row>
    <row r="4938" spans="1:15" x14ac:dyDescent="0.2">
      <c r="A4938" t="s">
        <v>13264</v>
      </c>
      <c r="B4938" t="s">
        <v>379</v>
      </c>
      <c r="C4938">
        <v>24.92</v>
      </c>
      <c r="D4938">
        <v>0</v>
      </c>
      <c r="E4938">
        <v>0</v>
      </c>
      <c r="F4938">
        <v>0</v>
      </c>
      <c r="G4938">
        <v>0</v>
      </c>
      <c r="H4938" s="45">
        <v>4839.55</v>
      </c>
      <c r="I4938" t="s">
        <v>13063</v>
      </c>
      <c r="J4938" t="s">
        <v>164</v>
      </c>
      <c r="K4938">
        <v>0</v>
      </c>
      <c r="L4938" s="83">
        <v>43033</v>
      </c>
      <c r="M4938">
        <v>0</v>
      </c>
      <c r="N4938" t="s">
        <v>380</v>
      </c>
      <c r="O4938">
        <v>2431846</v>
      </c>
    </row>
    <row r="4939" spans="1:15" x14ac:dyDescent="0.2">
      <c r="A4939" t="s">
        <v>13265</v>
      </c>
      <c r="B4939" t="s">
        <v>4241</v>
      </c>
      <c r="C4939">
        <v>46.07</v>
      </c>
      <c r="D4939">
        <v>0</v>
      </c>
      <c r="E4939">
        <v>0</v>
      </c>
      <c r="F4939">
        <v>0</v>
      </c>
      <c r="G4939">
        <v>0</v>
      </c>
      <c r="H4939" s="45">
        <v>-15366.82</v>
      </c>
      <c r="I4939" t="s">
        <v>13063</v>
      </c>
      <c r="J4939" t="s">
        <v>188</v>
      </c>
      <c r="K4939">
        <v>0</v>
      </c>
      <c r="L4939" s="83">
        <v>43033</v>
      </c>
      <c r="M4939">
        <v>0</v>
      </c>
      <c r="N4939" t="s">
        <v>4291</v>
      </c>
      <c r="O4939" t="s">
        <v>4292</v>
      </c>
    </row>
    <row r="4940" spans="1:15" x14ac:dyDescent="0.2">
      <c r="A4940" t="s">
        <v>13266</v>
      </c>
      <c r="B4940" t="s">
        <v>1785</v>
      </c>
      <c r="C4940">
        <v>81.05</v>
      </c>
      <c r="D4940">
        <v>0</v>
      </c>
      <c r="E4940">
        <v>0</v>
      </c>
      <c r="F4940">
        <v>0</v>
      </c>
      <c r="G4940">
        <v>0</v>
      </c>
      <c r="H4940" s="45">
        <v>6817.66</v>
      </c>
      <c r="I4940" t="s">
        <v>13057</v>
      </c>
      <c r="J4940" t="s">
        <v>164</v>
      </c>
      <c r="K4940">
        <v>0</v>
      </c>
      <c r="L4940" s="83">
        <v>43033</v>
      </c>
      <c r="M4940">
        <v>0</v>
      </c>
      <c r="N4940" t="s">
        <v>1908</v>
      </c>
      <c r="O4940" t="s">
        <v>1909</v>
      </c>
    </row>
    <row r="4941" spans="1:15" x14ac:dyDescent="0.2">
      <c r="A4941" t="s">
        <v>13267</v>
      </c>
      <c r="B4941" t="s">
        <v>3930</v>
      </c>
      <c r="C4941">
        <v>17</v>
      </c>
      <c r="D4941">
        <v>0</v>
      </c>
      <c r="E4941">
        <v>0</v>
      </c>
      <c r="F4941">
        <v>0</v>
      </c>
      <c r="G4941">
        <v>0</v>
      </c>
      <c r="H4941" s="45">
        <v>77958.509999999995</v>
      </c>
      <c r="I4941" t="s">
        <v>13057</v>
      </c>
      <c r="J4941" t="s">
        <v>200</v>
      </c>
      <c r="K4941">
        <v>0</v>
      </c>
      <c r="L4941" s="83">
        <v>43033</v>
      </c>
      <c r="M4941">
        <v>0</v>
      </c>
      <c r="N4941">
        <v>577081102</v>
      </c>
      <c r="O4941">
        <v>2572303</v>
      </c>
    </row>
    <row r="4942" spans="1:15" x14ac:dyDescent="0.2">
      <c r="A4942" t="s">
        <v>13268</v>
      </c>
      <c r="B4942" t="s">
        <v>4961</v>
      </c>
      <c r="C4942">
        <v>123.89</v>
      </c>
      <c r="D4942">
        <v>0</v>
      </c>
      <c r="E4942">
        <v>0</v>
      </c>
      <c r="F4942">
        <v>0</v>
      </c>
      <c r="G4942">
        <v>0</v>
      </c>
      <c r="H4942" s="45">
        <v>-34664.11</v>
      </c>
      <c r="I4942" t="s">
        <v>13057</v>
      </c>
      <c r="J4942" t="s">
        <v>169</v>
      </c>
      <c r="K4942">
        <v>0</v>
      </c>
      <c r="L4942" s="83">
        <v>43033</v>
      </c>
      <c r="M4942">
        <v>0</v>
      </c>
      <c r="N4942" t="s">
        <v>5034</v>
      </c>
      <c r="O4942">
        <v>2378534</v>
      </c>
    </row>
    <row r="4943" spans="1:15" x14ac:dyDescent="0.2">
      <c r="A4943" t="s">
        <v>13269</v>
      </c>
      <c r="B4943" t="s">
        <v>1082</v>
      </c>
      <c r="C4943">
        <v>80.989999999999995</v>
      </c>
      <c r="D4943">
        <v>0</v>
      </c>
      <c r="E4943">
        <v>0</v>
      </c>
      <c r="F4943">
        <v>0</v>
      </c>
      <c r="G4943">
        <v>0</v>
      </c>
      <c r="H4943" s="45">
        <v>-6846.09</v>
      </c>
      <c r="I4943" t="s">
        <v>13057</v>
      </c>
      <c r="J4943" t="s">
        <v>182</v>
      </c>
      <c r="K4943">
        <v>0</v>
      </c>
      <c r="L4943" s="83">
        <v>43033</v>
      </c>
      <c r="M4943">
        <v>0</v>
      </c>
      <c r="N4943" t="s">
        <v>1379</v>
      </c>
      <c r="O4943" t="s">
        <v>1380</v>
      </c>
    </row>
    <row r="4944" spans="1:15" x14ac:dyDescent="0.2">
      <c r="A4944" t="s">
        <v>13270</v>
      </c>
      <c r="B4944" t="s">
        <v>6369</v>
      </c>
      <c r="C4944">
        <v>24.01</v>
      </c>
      <c r="D4944">
        <v>0</v>
      </c>
      <c r="E4944">
        <v>0</v>
      </c>
      <c r="F4944">
        <v>0</v>
      </c>
      <c r="G4944">
        <v>0</v>
      </c>
      <c r="H4944" s="45">
        <v>-12536.6</v>
      </c>
      <c r="I4944" t="s">
        <v>13057</v>
      </c>
      <c r="J4944" t="s">
        <v>190</v>
      </c>
      <c r="K4944">
        <v>0</v>
      </c>
      <c r="L4944" s="83">
        <v>43033</v>
      </c>
      <c r="M4944">
        <v>0</v>
      </c>
      <c r="N4944" t="s">
        <v>6456</v>
      </c>
      <c r="O4944">
        <v>2564797</v>
      </c>
    </row>
    <row r="4945" spans="1:15" x14ac:dyDescent="0.2">
      <c r="A4945" t="s">
        <v>13271</v>
      </c>
      <c r="B4945" t="s">
        <v>829</v>
      </c>
      <c r="C4945">
        <v>46.91</v>
      </c>
      <c r="D4945">
        <v>0</v>
      </c>
      <c r="E4945">
        <v>0</v>
      </c>
      <c r="F4945">
        <v>0</v>
      </c>
      <c r="G4945">
        <v>0</v>
      </c>
      <c r="H4945" s="45">
        <v>2114.8000000000002</v>
      </c>
      <c r="I4945" t="s">
        <v>13057</v>
      </c>
      <c r="J4945" t="s">
        <v>182</v>
      </c>
      <c r="K4945">
        <v>0</v>
      </c>
      <c r="L4945" s="83">
        <v>43033</v>
      </c>
      <c r="M4945">
        <v>0</v>
      </c>
      <c r="N4945">
        <v>637071101</v>
      </c>
      <c r="O4945">
        <v>2624486</v>
      </c>
    </row>
    <row r="4946" spans="1:15" x14ac:dyDescent="0.2">
      <c r="A4946" t="s">
        <v>13272</v>
      </c>
      <c r="B4946" t="s">
        <v>2397</v>
      </c>
      <c r="C4946">
        <v>34.9</v>
      </c>
      <c r="D4946">
        <v>0</v>
      </c>
      <c r="E4946">
        <v>0</v>
      </c>
      <c r="F4946">
        <v>0</v>
      </c>
      <c r="G4946">
        <v>0</v>
      </c>
      <c r="H4946" s="45">
        <v>22663.41</v>
      </c>
      <c r="I4946" t="s">
        <v>13057</v>
      </c>
      <c r="J4946" t="s">
        <v>182</v>
      </c>
      <c r="K4946">
        <v>0</v>
      </c>
      <c r="L4946" s="83">
        <v>43033</v>
      </c>
      <c r="M4946">
        <v>0</v>
      </c>
      <c r="N4946">
        <v>678026105</v>
      </c>
      <c r="O4946">
        <v>2724472</v>
      </c>
    </row>
    <row r="4947" spans="1:15" x14ac:dyDescent="0.2">
      <c r="A4947" t="s">
        <v>13273</v>
      </c>
      <c r="B4947" t="s">
        <v>1034</v>
      </c>
      <c r="C4947">
        <v>59.85</v>
      </c>
      <c r="D4947">
        <v>0</v>
      </c>
      <c r="E4947">
        <v>0</v>
      </c>
      <c r="F4947">
        <v>0</v>
      </c>
      <c r="G4947">
        <v>0</v>
      </c>
      <c r="H4947" s="45">
        <v>-15956.56</v>
      </c>
      <c r="I4947" t="s">
        <v>13057</v>
      </c>
      <c r="J4947" t="s">
        <v>169</v>
      </c>
      <c r="K4947">
        <v>0</v>
      </c>
      <c r="L4947" s="83">
        <v>43033</v>
      </c>
      <c r="M4947">
        <v>0</v>
      </c>
      <c r="N4947" t="s">
        <v>1191</v>
      </c>
      <c r="O4947">
        <v>2789523</v>
      </c>
    </row>
    <row r="4948" spans="1:15" x14ac:dyDescent="0.2">
      <c r="A4948" t="s">
        <v>13274</v>
      </c>
      <c r="B4948" t="s">
        <v>304</v>
      </c>
      <c r="C4948">
        <v>28.13</v>
      </c>
      <c r="D4948">
        <v>0</v>
      </c>
      <c r="E4948">
        <v>0</v>
      </c>
      <c r="F4948">
        <v>0</v>
      </c>
      <c r="G4948">
        <v>0</v>
      </c>
      <c r="H4948" s="45">
        <v>3120.06</v>
      </c>
      <c r="I4948" t="s">
        <v>13063</v>
      </c>
      <c r="J4948" t="s">
        <v>200</v>
      </c>
      <c r="K4948">
        <v>0</v>
      </c>
      <c r="L4948" s="83">
        <v>43033</v>
      </c>
      <c r="M4948">
        <v>0</v>
      </c>
      <c r="N4948">
        <v>745867101</v>
      </c>
      <c r="O4948">
        <v>2708841</v>
      </c>
    </row>
    <row r="4949" spans="1:15" x14ac:dyDescent="0.2">
      <c r="A4949" t="s">
        <v>13275</v>
      </c>
      <c r="B4949" t="s">
        <v>1036</v>
      </c>
      <c r="C4949">
        <v>77.099999999999994</v>
      </c>
      <c r="D4949">
        <v>0</v>
      </c>
      <c r="E4949">
        <v>0</v>
      </c>
      <c r="F4949">
        <v>0</v>
      </c>
      <c r="G4949">
        <v>0</v>
      </c>
      <c r="H4949" s="45">
        <v>7240.02</v>
      </c>
      <c r="I4949" t="s">
        <v>13057</v>
      </c>
      <c r="J4949" t="s">
        <v>186</v>
      </c>
      <c r="K4949">
        <v>0</v>
      </c>
      <c r="L4949" s="83">
        <v>43033</v>
      </c>
      <c r="M4949">
        <v>0</v>
      </c>
      <c r="N4949">
        <v>724078100</v>
      </c>
      <c r="O4949">
        <v>2227089</v>
      </c>
    </row>
    <row r="4950" spans="1:15" x14ac:dyDescent="0.2">
      <c r="A4950" t="s">
        <v>13276</v>
      </c>
      <c r="B4950" t="s">
        <v>1016</v>
      </c>
      <c r="C4950">
        <v>71.075000000000003</v>
      </c>
      <c r="D4950">
        <v>0</v>
      </c>
      <c r="E4950">
        <v>0</v>
      </c>
      <c r="F4950">
        <v>0</v>
      </c>
      <c r="G4950">
        <v>0</v>
      </c>
      <c r="H4950" s="45">
        <v>63847.27</v>
      </c>
      <c r="I4950" t="s">
        <v>13057</v>
      </c>
      <c r="J4950" t="s">
        <v>164</v>
      </c>
      <c r="K4950">
        <v>0</v>
      </c>
      <c r="L4950" s="83">
        <v>43033</v>
      </c>
      <c r="M4950">
        <v>0</v>
      </c>
      <c r="N4950">
        <v>739276103</v>
      </c>
      <c r="O4950">
        <v>2133045</v>
      </c>
    </row>
    <row r="4951" spans="1:15" x14ac:dyDescent="0.2">
      <c r="A4951" t="s">
        <v>13277</v>
      </c>
      <c r="B4951" t="s">
        <v>226</v>
      </c>
      <c r="C4951">
        <v>16.829999999999998</v>
      </c>
      <c r="D4951">
        <v>0</v>
      </c>
      <c r="E4951">
        <v>0</v>
      </c>
      <c r="F4951">
        <v>0</v>
      </c>
      <c r="G4951">
        <v>0</v>
      </c>
      <c r="H4951" s="45">
        <v>14342.3</v>
      </c>
      <c r="I4951" t="s">
        <v>13057</v>
      </c>
      <c r="J4951" t="s">
        <v>169</v>
      </c>
      <c r="K4951">
        <v>0</v>
      </c>
      <c r="L4951" s="83">
        <v>43033</v>
      </c>
      <c r="M4951">
        <v>0</v>
      </c>
      <c r="N4951">
        <v>747582104</v>
      </c>
      <c r="O4951">
        <v>2715391</v>
      </c>
    </row>
    <row r="4952" spans="1:15" x14ac:dyDescent="0.2">
      <c r="A4952" t="s">
        <v>13278</v>
      </c>
      <c r="B4952" t="s">
        <v>13213</v>
      </c>
      <c r="C4952">
        <v>18.39</v>
      </c>
      <c r="D4952">
        <v>0</v>
      </c>
      <c r="E4952">
        <v>0</v>
      </c>
      <c r="F4952">
        <v>0</v>
      </c>
      <c r="G4952">
        <v>0</v>
      </c>
      <c r="H4952">
        <v>-0.39</v>
      </c>
      <c r="I4952" t="s">
        <v>13063</v>
      </c>
      <c r="J4952" t="s">
        <v>186</v>
      </c>
      <c r="K4952">
        <v>0</v>
      </c>
      <c r="L4952" s="83">
        <v>43033</v>
      </c>
      <c r="M4952">
        <v>0</v>
      </c>
      <c r="N4952" t="s">
        <v>13279</v>
      </c>
      <c r="O4952" t="s">
        <v>13280</v>
      </c>
    </row>
    <row r="4953" spans="1:15" x14ac:dyDescent="0.2">
      <c r="A4953" t="s">
        <v>13281</v>
      </c>
      <c r="B4953" t="s">
        <v>1835</v>
      </c>
      <c r="C4953">
        <v>42.67</v>
      </c>
      <c r="D4953">
        <v>0</v>
      </c>
      <c r="E4953">
        <v>0</v>
      </c>
      <c r="F4953">
        <v>0</v>
      </c>
      <c r="G4953">
        <v>0</v>
      </c>
      <c r="H4953" s="45">
        <v>-14880.37</v>
      </c>
      <c r="I4953" t="s">
        <v>13057</v>
      </c>
      <c r="J4953" t="s">
        <v>190</v>
      </c>
      <c r="K4953">
        <v>0</v>
      </c>
      <c r="L4953" s="83">
        <v>43033</v>
      </c>
      <c r="M4953">
        <v>0</v>
      </c>
      <c r="N4953">
        <v>848577102</v>
      </c>
      <c r="O4953" t="s">
        <v>1945</v>
      </c>
    </row>
    <row r="4954" spans="1:15" x14ac:dyDescent="0.2">
      <c r="A4954" t="s">
        <v>13282</v>
      </c>
      <c r="B4954" t="s">
        <v>12614</v>
      </c>
      <c r="C4954">
        <v>40.020000000000003</v>
      </c>
      <c r="D4954">
        <v>0</v>
      </c>
      <c r="E4954">
        <v>0</v>
      </c>
      <c r="F4954">
        <v>0</v>
      </c>
      <c r="G4954">
        <v>0</v>
      </c>
      <c r="H4954" s="45">
        <v>11008.89</v>
      </c>
      <c r="I4954" t="s">
        <v>13057</v>
      </c>
      <c r="J4954" t="s">
        <v>822</v>
      </c>
      <c r="K4954">
        <v>0</v>
      </c>
      <c r="L4954" s="83">
        <v>43033</v>
      </c>
      <c r="M4954">
        <v>0</v>
      </c>
      <c r="N4954" t="s">
        <v>12703</v>
      </c>
      <c r="O4954">
        <v>2545844</v>
      </c>
    </row>
    <row r="4955" spans="1:15" x14ac:dyDescent="0.2">
      <c r="A4955" t="s">
        <v>13283</v>
      </c>
      <c r="B4955" t="s">
        <v>4332</v>
      </c>
      <c r="C4955">
        <v>19.8</v>
      </c>
      <c r="D4955">
        <v>0</v>
      </c>
      <c r="E4955">
        <v>0</v>
      </c>
      <c r="F4955">
        <v>0</v>
      </c>
      <c r="G4955">
        <v>0</v>
      </c>
      <c r="H4955" s="45">
        <v>60310.27</v>
      </c>
      <c r="I4955" t="s">
        <v>13057</v>
      </c>
      <c r="J4955" t="s">
        <v>164</v>
      </c>
      <c r="K4955">
        <v>0</v>
      </c>
      <c r="L4955" s="83">
        <v>43033</v>
      </c>
      <c r="M4955">
        <v>0</v>
      </c>
      <c r="N4955" t="s">
        <v>4482</v>
      </c>
      <c r="O4955" t="s">
        <v>4483</v>
      </c>
    </row>
    <row r="4956" spans="1:15" x14ac:dyDescent="0.2">
      <c r="A4956" t="s">
        <v>13284</v>
      </c>
      <c r="B4956" t="s">
        <v>858</v>
      </c>
      <c r="C4956">
        <v>71.819999999999993</v>
      </c>
      <c r="D4956">
        <v>0</v>
      </c>
      <c r="E4956">
        <v>0</v>
      </c>
      <c r="F4956">
        <v>0</v>
      </c>
      <c r="G4956">
        <v>0</v>
      </c>
      <c r="H4956" s="45">
        <v>-39538.730000000003</v>
      </c>
      <c r="I4956" t="s">
        <v>13057</v>
      </c>
      <c r="J4956" t="s">
        <v>164</v>
      </c>
      <c r="K4956">
        <v>0</v>
      </c>
      <c r="L4956" s="83">
        <v>43033</v>
      </c>
      <c r="M4956">
        <v>0</v>
      </c>
      <c r="N4956" t="s">
        <v>978</v>
      </c>
      <c r="O4956" t="s">
        <v>1348</v>
      </c>
    </row>
    <row r="4957" spans="1:15" x14ac:dyDescent="0.2">
      <c r="A4957" t="s">
        <v>13285</v>
      </c>
      <c r="B4957" t="s">
        <v>2603</v>
      </c>
      <c r="C4957">
        <v>44.05</v>
      </c>
      <c r="D4957">
        <v>0</v>
      </c>
      <c r="E4957">
        <v>0</v>
      </c>
      <c r="F4957">
        <v>0</v>
      </c>
      <c r="G4957">
        <v>0</v>
      </c>
      <c r="H4957" s="45">
        <v>-23932.04</v>
      </c>
      <c r="I4957" t="s">
        <v>13057</v>
      </c>
      <c r="J4957" t="s">
        <v>200</v>
      </c>
      <c r="K4957">
        <v>0</v>
      </c>
      <c r="L4957" s="83">
        <v>43033</v>
      </c>
      <c r="M4957">
        <v>0</v>
      </c>
      <c r="N4957" t="s">
        <v>2663</v>
      </c>
      <c r="O4957" t="s">
        <v>2664</v>
      </c>
    </row>
    <row r="4958" spans="1:15" x14ac:dyDescent="0.2">
      <c r="A4958" t="s">
        <v>13286</v>
      </c>
      <c r="B4958" t="s">
        <v>2807</v>
      </c>
      <c r="C4958">
        <v>238.3</v>
      </c>
      <c r="D4958">
        <v>0</v>
      </c>
      <c r="E4958">
        <v>0</v>
      </c>
      <c r="F4958">
        <v>0</v>
      </c>
      <c r="G4958">
        <v>0</v>
      </c>
      <c r="H4958" s="45">
        <v>-51514.66</v>
      </c>
      <c r="I4958" t="s">
        <v>13057</v>
      </c>
      <c r="J4958" t="s">
        <v>186</v>
      </c>
      <c r="K4958">
        <v>0</v>
      </c>
      <c r="L4958" s="83">
        <v>43033</v>
      </c>
      <c r="M4958">
        <v>0</v>
      </c>
      <c r="N4958" t="s">
        <v>3003</v>
      </c>
      <c r="O4958" t="s">
        <v>3004</v>
      </c>
    </row>
    <row r="4959" spans="1:15" x14ac:dyDescent="0.2">
      <c r="A4959" t="s">
        <v>13287</v>
      </c>
      <c r="B4959" t="s">
        <v>730</v>
      </c>
      <c r="C4959">
        <v>31.91</v>
      </c>
      <c r="D4959">
        <v>0</v>
      </c>
      <c r="E4959">
        <v>0</v>
      </c>
      <c r="F4959">
        <v>0</v>
      </c>
      <c r="G4959">
        <v>0</v>
      </c>
      <c r="H4959" s="45">
        <v>86803.77</v>
      </c>
      <c r="I4959" t="s">
        <v>13057</v>
      </c>
      <c r="J4959" t="s">
        <v>164</v>
      </c>
      <c r="K4959">
        <v>0</v>
      </c>
      <c r="L4959" s="83">
        <v>43033</v>
      </c>
      <c r="M4959">
        <v>0</v>
      </c>
      <c r="N4959" t="s">
        <v>731</v>
      </c>
      <c r="O4959" t="s">
        <v>732</v>
      </c>
    </row>
    <row r="4960" spans="1:15" x14ac:dyDescent="0.2">
      <c r="A4960" t="s">
        <v>13288</v>
      </c>
      <c r="B4960" t="s">
        <v>1073</v>
      </c>
      <c r="C4960">
        <v>43.18</v>
      </c>
      <c r="D4960">
        <v>0</v>
      </c>
      <c r="E4960">
        <v>0</v>
      </c>
      <c r="F4960">
        <v>0</v>
      </c>
      <c r="G4960">
        <v>0</v>
      </c>
      <c r="H4960" s="45">
        <v>-14469.32</v>
      </c>
      <c r="I4960" t="s">
        <v>13057</v>
      </c>
      <c r="J4960" t="s">
        <v>190</v>
      </c>
      <c r="K4960">
        <v>0</v>
      </c>
      <c r="L4960" s="83">
        <v>43033</v>
      </c>
      <c r="M4960">
        <v>0</v>
      </c>
      <c r="N4960">
        <v>903293405</v>
      </c>
      <c r="O4960">
        <v>2910602</v>
      </c>
    </row>
    <row r="4961" spans="1:15" x14ac:dyDescent="0.2">
      <c r="A4961" t="s">
        <v>13289</v>
      </c>
      <c r="B4961" t="s">
        <v>6261</v>
      </c>
      <c r="C4961">
        <v>81.83</v>
      </c>
      <c r="D4961">
        <v>0</v>
      </c>
      <c r="E4961">
        <v>0</v>
      </c>
      <c r="F4961">
        <v>0</v>
      </c>
      <c r="G4961">
        <v>0</v>
      </c>
      <c r="H4961">
        <v>989.74</v>
      </c>
      <c r="I4961" t="s">
        <v>13057</v>
      </c>
      <c r="J4961" t="s">
        <v>182</v>
      </c>
      <c r="K4961">
        <v>0</v>
      </c>
      <c r="L4961" s="83">
        <v>43033</v>
      </c>
      <c r="M4961">
        <v>0</v>
      </c>
      <c r="N4961" t="s">
        <v>6302</v>
      </c>
      <c r="O4961">
        <v>2041364</v>
      </c>
    </row>
    <row r="4962" spans="1:15" x14ac:dyDescent="0.2">
      <c r="A4962" t="s">
        <v>13290</v>
      </c>
      <c r="B4962" t="s">
        <v>1794</v>
      </c>
      <c r="C4962">
        <v>118.3</v>
      </c>
      <c r="D4962">
        <v>0</v>
      </c>
      <c r="E4962">
        <v>0</v>
      </c>
      <c r="F4962">
        <v>0</v>
      </c>
      <c r="G4962">
        <v>0</v>
      </c>
      <c r="H4962">
        <v>220.56</v>
      </c>
      <c r="I4962" t="s">
        <v>13057</v>
      </c>
      <c r="J4962" t="s">
        <v>164</v>
      </c>
      <c r="K4962">
        <v>0</v>
      </c>
      <c r="L4962" s="83">
        <v>43033</v>
      </c>
      <c r="M4962">
        <v>0</v>
      </c>
      <c r="N4962" s="84">
        <v>9.2343000000000008E+106</v>
      </c>
      <c r="O4962">
        <v>2142922</v>
      </c>
    </row>
    <row r="4963" spans="1:15" x14ac:dyDescent="0.2">
      <c r="A4963" t="s">
        <v>13291</v>
      </c>
      <c r="B4963" t="s">
        <v>4662</v>
      </c>
      <c r="C4963">
        <v>59.05</v>
      </c>
      <c r="D4963">
        <v>0</v>
      </c>
      <c r="E4963">
        <v>0</v>
      </c>
      <c r="F4963">
        <v>0</v>
      </c>
      <c r="G4963">
        <v>0</v>
      </c>
      <c r="H4963" s="45">
        <v>26952.91</v>
      </c>
      <c r="I4963" t="s">
        <v>13057</v>
      </c>
      <c r="J4963" t="s">
        <v>190</v>
      </c>
      <c r="K4963">
        <v>0</v>
      </c>
      <c r="L4963" s="83">
        <v>43033</v>
      </c>
      <c r="M4963">
        <v>0</v>
      </c>
      <c r="N4963" t="s">
        <v>4826</v>
      </c>
      <c r="O4963">
        <v>2416973</v>
      </c>
    </row>
    <row r="4964" spans="1:15" x14ac:dyDescent="0.2">
      <c r="A4964" t="s">
        <v>13292</v>
      </c>
      <c r="B4964" t="s">
        <v>241</v>
      </c>
      <c r="C4964">
        <v>71.13</v>
      </c>
      <c r="D4964">
        <v>0</v>
      </c>
      <c r="E4964">
        <v>0</v>
      </c>
      <c r="F4964">
        <v>0</v>
      </c>
      <c r="G4964">
        <v>0</v>
      </c>
      <c r="H4964" s="45">
        <v>-1730.6</v>
      </c>
      <c r="I4964" t="s">
        <v>13057</v>
      </c>
      <c r="J4964" t="s">
        <v>164</v>
      </c>
      <c r="K4964">
        <v>0</v>
      </c>
      <c r="L4964" s="83">
        <v>43033</v>
      </c>
      <c r="M4964">
        <v>0</v>
      </c>
      <c r="N4964">
        <v>958102105</v>
      </c>
      <c r="O4964">
        <v>2954699</v>
      </c>
    </row>
    <row r="4965" spans="1:15" x14ac:dyDescent="0.2">
      <c r="A4965" t="s">
        <v>13293</v>
      </c>
      <c r="B4965" t="s">
        <v>1809</v>
      </c>
      <c r="C4965">
        <v>81.75</v>
      </c>
      <c r="D4965">
        <v>0</v>
      </c>
      <c r="E4965">
        <v>0</v>
      </c>
      <c r="F4965">
        <v>0</v>
      </c>
      <c r="G4965">
        <v>0</v>
      </c>
      <c r="H4965" s="45">
        <v>-33208.35</v>
      </c>
      <c r="I4965" t="s">
        <v>13057</v>
      </c>
      <c r="J4965" t="s">
        <v>200</v>
      </c>
      <c r="K4965">
        <v>0</v>
      </c>
      <c r="L4965" s="83">
        <v>43033</v>
      </c>
      <c r="M4965">
        <v>0</v>
      </c>
      <c r="N4965" t="s">
        <v>1983</v>
      </c>
      <c r="O4965">
        <v>2503529</v>
      </c>
    </row>
    <row r="4966" spans="1:15" x14ac:dyDescent="0.2">
      <c r="A4966" t="s">
        <v>13294</v>
      </c>
      <c r="B4966" t="s">
        <v>2095</v>
      </c>
      <c r="C4966">
        <v>153.29</v>
      </c>
      <c r="D4966">
        <v>0</v>
      </c>
      <c r="E4966">
        <v>0</v>
      </c>
      <c r="F4966">
        <v>0</v>
      </c>
      <c r="G4966">
        <v>0</v>
      </c>
      <c r="H4966" s="45">
        <v>-2469.13</v>
      </c>
      <c r="I4966" t="s">
        <v>13057</v>
      </c>
      <c r="J4966" t="s">
        <v>200</v>
      </c>
      <c r="K4966">
        <v>0</v>
      </c>
      <c r="L4966" s="83">
        <v>43033</v>
      </c>
      <c r="M4966">
        <v>0</v>
      </c>
      <c r="N4966">
        <v>983134107</v>
      </c>
      <c r="O4966">
        <v>2963811</v>
      </c>
    </row>
    <row r="4967" spans="1:15" x14ac:dyDescent="0.2">
      <c r="A4967" t="s">
        <v>13180</v>
      </c>
      <c r="B4967" t="s">
        <v>3928</v>
      </c>
      <c r="C4967">
        <v>111.27</v>
      </c>
      <c r="D4967">
        <v>0</v>
      </c>
      <c r="E4967">
        <v>0</v>
      </c>
      <c r="F4967">
        <v>0</v>
      </c>
      <c r="G4967">
        <v>0</v>
      </c>
      <c r="H4967" s="45">
        <v>2342.89</v>
      </c>
      <c r="I4967" t="s">
        <v>13063</v>
      </c>
      <c r="J4967" t="s">
        <v>182</v>
      </c>
      <c r="K4967">
        <v>0</v>
      </c>
      <c r="L4967" s="83">
        <v>43032</v>
      </c>
      <c r="M4967">
        <v>0</v>
      </c>
      <c r="N4967" t="s">
        <v>177</v>
      </c>
      <c r="O4967">
        <v>2182531</v>
      </c>
    </row>
    <row r="4968" spans="1:15" x14ac:dyDescent="0.2">
      <c r="A4968" t="s">
        <v>13181</v>
      </c>
      <c r="B4968" t="s">
        <v>1661</v>
      </c>
      <c r="C4968">
        <v>45.04</v>
      </c>
      <c r="D4968">
        <v>0</v>
      </c>
      <c r="E4968">
        <v>0</v>
      </c>
      <c r="F4968">
        <v>0</v>
      </c>
      <c r="G4968">
        <v>0</v>
      </c>
      <c r="H4968" s="45">
        <v>16707.82</v>
      </c>
      <c r="I4968" t="s">
        <v>13057</v>
      </c>
      <c r="J4968" t="s">
        <v>188</v>
      </c>
      <c r="K4968">
        <v>0</v>
      </c>
      <c r="L4968" s="83">
        <v>43032</v>
      </c>
      <c r="M4968">
        <v>0</v>
      </c>
      <c r="N4968">
        <v>8474108</v>
      </c>
      <c r="O4968">
        <v>2009834</v>
      </c>
    </row>
    <row r="4969" spans="1:15" x14ac:dyDescent="0.2">
      <c r="A4969" t="s">
        <v>13182</v>
      </c>
      <c r="B4969" t="s">
        <v>4124</v>
      </c>
      <c r="C4969">
        <v>36.799999999999997</v>
      </c>
      <c r="D4969">
        <v>0</v>
      </c>
      <c r="E4969">
        <v>0</v>
      </c>
      <c r="F4969">
        <v>0</v>
      </c>
      <c r="G4969">
        <v>0</v>
      </c>
      <c r="H4969" s="45">
        <v>2440.35</v>
      </c>
      <c r="I4969" t="s">
        <v>13057</v>
      </c>
      <c r="J4969" t="s">
        <v>186</v>
      </c>
      <c r="K4969">
        <v>0</v>
      </c>
      <c r="L4969" s="83">
        <v>43032</v>
      </c>
      <c r="M4969">
        <v>0</v>
      </c>
      <c r="N4969" t="s">
        <v>177</v>
      </c>
      <c r="O4969">
        <v>2172372</v>
      </c>
    </row>
    <row r="4970" spans="1:15" x14ac:dyDescent="0.2">
      <c r="A4970" t="s">
        <v>13183</v>
      </c>
      <c r="B4970" t="s">
        <v>597</v>
      </c>
      <c r="C4970">
        <v>19.64</v>
      </c>
      <c r="D4970">
        <v>0</v>
      </c>
      <c r="E4970">
        <v>0</v>
      </c>
      <c r="F4970">
        <v>0</v>
      </c>
      <c r="G4970">
        <v>0</v>
      </c>
      <c r="H4970" s="45">
        <v>17478.349999999999</v>
      </c>
      <c r="I4970" t="s">
        <v>13057</v>
      </c>
      <c r="J4970" t="s">
        <v>190</v>
      </c>
      <c r="K4970">
        <v>0</v>
      </c>
      <c r="L4970" s="83">
        <v>43032</v>
      </c>
      <c r="M4970">
        <v>0</v>
      </c>
      <c r="N4970">
        <v>109043109</v>
      </c>
      <c r="O4970">
        <v>2156581</v>
      </c>
    </row>
    <row r="4971" spans="1:15" x14ac:dyDescent="0.2">
      <c r="A4971" t="s">
        <v>13184</v>
      </c>
      <c r="B4971" t="s">
        <v>1571</v>
      </c>
      <c r="C4971">
        <v>98.77</v>
      </c>
      <c r="D4971">
        <v>0</v>
      </c>
      <c r="E4971">
        <v>0</v>
      </c>
      <c r="F4971">
        <v>0</v>
      </c>
      <c r="G4971">
        <v>0</v>
      </c>
      <c r="H4971" s="45">
        <v>-17287</v>
      </c>
      <c r="I4971" t="s">
        <v>13057</v>
      </c>
      <c r="J4971" t="s">
        <v>164</v>
      </c>
      <c r="K4971">
        <v>0</v>
      </c>
      <c r="L4971" s="83">
        <v>43032</v>
      </c>
      <c r="M4971">
        <v>0</v>
      </c>
      <c r="N4971" t="s">
        <v>1600</v>
      </c>
      <c r="O4971">
        <v>2458878</v>
      </c>
    </row>
    <row r="4972" spans="1:15" x14ac:dyDescent="0.2">
      <c r="A4972" t="s">
        <v>13185</v>
      </c>
      <c r="B4972" t="s">
        <v>308</v>
      </c>
      <c r="C4972">
        <v>38.83</v>
      </c>
      <c r="D4972">
        <v>0</v>
      </c>
      <c r="E4972">
        <v>0</v>
      </c>
      <c r="F4972">
        <v>0</v>
      </c>
      <c r="G4972">
        <v>0</v>
      </c>
      <c r="H4972" s="45">
        <v>22874.42</v>
      </c>
      <c r="I4972" t="s">
        <v>13057</v>
      </c>
      <c r="J4972" t="s">
        <v>186</v>
      </c>
      <c r="K4972">
        <v>0</v>
      </c>
      <c r="L4972" s="83">
        <v>43032</v>
      </c>
      <c r="M4972">
        <v>0</v>
      </c>
      <c r="N4972" t="s">
        <v>309</v>
      </c>
      <c r="O4972" t="s">
        <v>310</v>
      </c>
    </row>
    <row r="4973" spans="1:15" x14ac:dyDescent="0.2">
      <c r="A4973" t="s">
        <v>13186</v>
      </c>
      <c r="B4973" t="s">
        <v>862</v>
      </c>
      <c r="C4973">
        <v>117.55</v>
      </c>
      <c r="D4973">
        <v>0</v>
      </c>
      <c r="E4973">
        <v>0</v>
      </c>
      <c r="F4973">
        <v>0</v>
      </c>
      <c r="G4973">
        <v>0</v>
      </c>
      <c r="H4973" s="45">
        <v>-94718.45</v>
      </c>
      <c r="I4973" t="s">
        <v>13057</v>
      </c>
      <c r="J4973" t="s">
        <v>200</v>
      </c>
      <c r="K4973">
        <v>0</v>
      </c>
      <c r="L4973" s="83">
        <v>43032</v>
      </c>
      <c r="M4973">
        <v>0</v>
      </c>
      <c r="N4973">
        <v>119848109</v>
      </c>
      <c r="O4973">
        <v>2170309</v>
      </c>
    </row>
    <row r="4974" spans="1:15" x14ac:dyDescent="0.2">
      <c r="A4974" t="s">
        <v>13187</v>
      </c>
      <c r="B4974" t="s">
        <v>1662</v>
      </c>
      <c r="C4974">
        <v>37.82</v>
      </c>
      <c r="D4974">
        <v>0</v>
      </c>
      <c r="E4974">
        <v>0</v>
      </c>
      <c r="F4974">
        <v>0</v>
      </c>
      <c r="G4974">
        <v>0</v>
      </c>
      <c r="H4974" s="45">
        <v>-11604.65</v>
      </c>
      <c r="I4974" t="s">
        <v>13057</v>
      </c>
      <c r="J4974" t="s">
        <v>186</v>
      </c>
      <c r="K4974">
        <v>0</v>
      </c>
      <c r="L4974" s="83">
        <v>43032</v>
      </c>
      <c r="M4974">
        <v>0</v>
      </c>
      <c r="N4974" t="s">
        <v>1733</v>
      </c>
      <c r="O4974" t="s">
        <v>1734</v>
      </c>
    </row>
    <row r="4975" spans="1:15" x14ac:dyDescent="0.2">
      <c r="A4975" t="s">
        <v>13188</v>
      </c>
      <c r="B4975" t="s">
        <v>1308</v>
      </c>
      <c r="C4975">
        <v>86.26</v>
      </c>
      <c r="D4975">
        <v>0</v>
      </c>
      <c r="E4975">
        <v>0</v>
      </c>
      <c r="F4975">
        <v>0</v>
      </c>
      <c r="G4975">
        <v>0</v>
      </c>
      <c r="H4975" s="45">
        <v>13726.44</v>
      </c>
      <c r="I4975" t="s">
        <v>13063</v>
      </c>
      <c r="J4975" t="s">
        <v>200</v>
      </c>
      <c r="K4975">
        <v>0</v>
      </c>
      <c r="L4975" s="83">
        <v>43032</v>
      </c>
      <c r="M4975">
        <v>0</v>
      </c>
      <c r="N4975">
        <v>418056107</v>
      </c>
      <c r="O4975">
        <v>2414580</v>
      </c>
    </row>
    <row r="4976" spans="1:15" x14ac:dyDescent="0.2">
      <c r="A4976" t="s">
        <v>13189</v>
      </c>
      <c r="B4976" t="s">
        <v>4239</v>
      </c>
      <c r="C4976">
        <v>64.680000000000007</v>
      </c>
      <c r="D4976">
        <v>0</v>
      </c>
      <c r="E4976">
        <v>0</v>
      </c>
      <c r="F4976">
        <v>0</v>
      </c>
      <c r="G4976">
        <v>0</v>
      </c>
      <c r="H4976" s="45">
        <v>50238.09</v>
      </c>
      <c r="I4976" t="s">
        <v>13057</v>
      </c>
      <c r="J4976" t="s">
        <v>182</v>
      </c>
      <c r="K4976">
        <v>0</v>
      </c>
      <c r="L4976" s="83">
        <v>43032</v>
      </c>
      <c r="M4976">
        <v>0</v>
      </c>
      <c r="N4976" t="s">
        <v>4284</v>
      </c>
      <c r="O4976">
        <v>2023748</v>
      </c>
    </row>
    <row r="4977" spans="1:15" x14ac:dyDescent="0.2">
      <c r="A4977" t="s">
        <v>13190</v>
      </c>
      <c r="B4977" t="s">
        <v>3054</v>
      </c>
      <c r="C4977">
        <v>85.01</v>
      </c>
      <c r="D4977">
        <v>0</v>
      </c>
      <c r="E4977">
        <v>0</v>
      </c>
      <c r="F4977">
        <v>0</v>
      </c>
      <c r="G4977">
        <v>0</v>
      </c>
      <c r="H4977" s="45">
        <v>13862.06</v>
      </c>
      <c r="I4977" t="s">
        <v>13057</v>
      </c>
      <c r="J4977" t="s">
        <v>200</v>
      </c>
      <c r="K4977">
        <v>0</v>
      </c>
      <c r="L4977" s="83">
        <v>43032</v>
      </c>
      <c r="M4977">
        <v>0</v>
      </c>
      <c r="N4977">
        <v>536797103</v>
      </c>
      <c r="O4977">
        <v>2515030</v>
      </c>
    </row>
    <row r="4978" spans="1:15" x14ac:dyDescent="0.2">
      <c r="A4978" t="s">
        <v>13191</v>
      </c>
      <c r="B4978" t="s">
        <v>295</v>
      </c>
      <c r="C4978">
        <v>188.21</v>
      </c>
      <c r="D4978">
        <v>0</v>
      </c>
      <c r="E4978">
        <v>0</v>
      </c>
      <c r="F4978">
        <v>0</v>
      </c>
      <c r="G4978">
        <v>0</v>
      </c>
      <c r="H4978" s="45">
        <v>-2587.5700000000002</v>
      </c>
      <c r="I4978" t="s">
        <v>13057</v>
      </c>
      <c r="J4978" t="s">
        <v>200</v>
      </c>
      <c r="K4978">
        <v>0</v>
      </c>
      <c r="L4978" s="83">
        <v>43032</v>
      </c>
      <c r="M4978">
        <v>0</v>
      </c>
      <c r="N4978">
        <v>521865204</v>
      </c>
      <c r="O4978" t="s">
        <v>296</v>
      </c>
    </row>
    <row r="4979" spans="1:15" x14ac:dyDescent="0.2">
      <c r="A4979" t="s">
        <v>13192</v>
      </c>
      <c r="B4979" t="s">
        <v>408</v>
      </c>
      <c r="C4979">
        <v>83.4</v>
      </c>
      <c r="D4979">
        <v>0</v>
      </c>
      <c r="E4979">
        <v>0</v>
      </c>
      <c r="F4979">
        <v>0</v>
      </c>
      <c r="G4979">
        <v>0</v>
      </c>
      <c r="H4979" s="45">
        <v>-5102.29</v>
      </c>
      <c r="I4979" t="s">
        <v>13057</v>
      </c>
      <c r="J4979" t="s">
        <v>164</v>
      </c>
      <c r="K4979">
        <v>0</v>
      </c>
      <c r="L4979" s="83">
        <v>43032</v>
      </c>
      <c r="M4979">
        <v>0</v>
      </c>
      <c r="N4979" t="s">
        <v>177</v>
      </c>
      <c r="O4979" t="s">
        <v>409</v>
      </c>
    </row>
    <row r="4980" spans="1:15" x14ac:dyDescent="0.2">
      <c r="A4980" t="s">
        <v>13193</v>
      </c>
      <c r="B4980" t="s">
        <v>2092</v>
      </c>
      <c r="C4980">
        <v>26.61</v>
      </c>
      <c r="D4980">
        <v>0</v>
      </c>
      <c r="E4980">
        <v>0</v>
      </c>
      <c r="F4980">
        <v>0</v>
      </c>
      <c r="G4980">
        <v>0</v>
      </c>
      <c r="H4980" s="45">
        <v>25303.14</v>
      </c>
      <c r="I4980" t="s">
        <v>13057</v>
      </c>
      <c r="J4980" t="s">
        <v>190</v>
      </c>
      <c r="K4980">
        <v>0</v>
      </c>
      <c r="L4980" s="83">
        <v>43032</v>
      </c>
      <c r="M4980">
        <v>0</v>
      </c>
      <c r="N4980" t="s">
        <v>177</v>
      </c>
      <c r="O4980" t="s">
        <v>2178</v>
      </c>
    </row>
    <row r="4981" spans="1:15" x14ac:dyDescent="0.2">
      <c r="A4981" t="s">
        <v>13194</v>
      </c>
      <c r="B4981" t="s">
        <v>3177</v>
      </c>
      <c r="C4981">
        <v>40</v>
      </c>
      <c r="D4981">
        <v>0</v>
      </c>
      <c r="E4981">
        <v>0</v>
      </c>
      <c r="F4981">
        <v>0</v>
      </c>
      <c r="G4981">
        <v>0</v>
      </c>
      <c r="H4981" s="45">
        <v>-38245.42</v>
      </c>
      <c r="I4981" t="s">
        <v>13057</v>
      </c>
      <c r="J4981" t="s">
        <v>200</v>
      </c>
      <c r="K4981">
        <v>0</v>
      </c>
      <c r="L4981" s="83">
        <v>43032</v>
      </c>
      <c r="M4981">
        <v>0</v>
      </c>
      <c r="N4981" t="s">
        <v>3319</v>
      </c>
      <c r="O4981">
        <v>2620398</v>
      </c>
    </row>
    <row r="4982" spans="1:15" x14ac:dyDescent="0.2">
      <c r="A4982" t="s">
        <v>13195</v>
      </c>
      <c r="B4982" t="s">
        <v>2007</v>
      </c>
      <c r="C4982">
        <v>27.29</v>
      </c>
      <c r="D4982">
        <v>0</v>
      </c>
      <c r="E4982">
        <v>0</v>
      </c>
      <c r="F4982">
        <v>0</v>
      </c>
      <c r="G4982">
        <v>0</v>
      </c>
      <c r="H4982" s="45">
        <v>93469.3</v>
      </c>
      <c r="I4982" t="s">
        <v>13057</v>
      </c>
      <c r="J4982" t="s">
        <v>182</v>
      </c>
      <c r="K4982">
        <v>0</v>
      </c>
      <c r="L4982" s="83">
        <v>43032</v>
      </c>
      <c r="M4982">
        <v>0</v>
      </c>
      <c r="N4982">
        <v>675232102</v>
      </c>
      <c r="O4982">
        <v>2655583</v>
      </c>
    </row>
    <row r="4983" spans="1:15" x14ac:dyDescent="0.2">
      <c r="A4983" t="s">
        <v>13196</v>
      </c>
      <c r="B4983" t="s">
        <v>1681</v>
      </c>
      <c r="C4983">
        <v>303.76</v>
      </c>
      <c r="D4983">
        <v>0</v>
      </c>
      <c r="E4983">
        <v>0</v>
      </c>
      <c r="F4983">
        <v>0</v>
      </c>
      <c r="G4983">
        <v>0</v>
      </c>
      <c r="H4983" s="45">
        <v>-3595.38</v>
      </c>
      <c r="I4983" t="s">
        <v>13057</v>
      </c>
      <c r="J4983" t="s">
        <v>200</v>
      </c>
      <c r="K4983">
        <v>0</v>
      </c>
      <c r="L4983" s="83">
        <v>43032</v>
      </c>
      <c r="M4983">
        <v>0</v>
      </c>
      <c r="N4983" t="s">
        <v>1729</v>
      </c>
      <c r="O4983" t="s">
        <v>1730</v>
      </c>
    </row>
    <row r="4984" spans="1:15" x14ac:dyDescent="0.2">
      <c r="A4984" t="s">
        <v>13197</v>
      </c>
      <c r="B4984" t="s">
        <v>513</v>
      </c>
      <c r="C4984">
        <v>111.35</v>
      </c>
      <c r="D4984">
        <v>0</v>
      </c>
      <c r="E4984">
        <v>0</v>
      </c>
      <c r="F4984">
        <v>0</v>
      </c>
      <c r="G4984">
        <v>0</v>
      </c>
      <c r="H4984" s="45">
        <v>-1402.64</v>
      </c>
      <c r="I4984" t="s">
        <v>13057</v>
      </c>
      <c r="J4984" t="s">
        <v>188</v>
      </c>
      <c r="K4984">
        <v>0</v>
      </c>
      <c r="L4984" s="83">
        <v>43032</v>
      </c>
      <c r="M4984">
        <v>0</v>
      </c>
      <c r="N4984">
        <v>695156109</v>
      </c>
      <c r="O4984">
        <v>2504566</v>
      </c>
    </row>
    <row r="4985" spans="1:15" x14ac:dyDescent="0.2">
      <c r="A4985" t="s">
        <v>13198</v>
      </c>
      <c r="B4985" t="s">
        <v>4515</v>
      </c>
      <c r="C4985">
        <v>18.760000000000002</v>
      </c>
      <c r="D4985">
        <v>0</v>
      </c>
      <c r="E4985">
        <v>0</v>
      </c>
      <c r="F4985">
        <v>0</v>
      </c>
      <c r="G4985">
        <v>0</v>
      </c>
      <c r="H4985" s="45">
        <v>-5954.61</v>
      </c>
      <c r="I4985" t="s">
        <v>13057</v>
      </c>
      <c r="J4985" t="s">
        <v>182</v>
      </c>
      <c r="K4985">
        <v>0</v>
      </c>
      <c r="L4985" s="83">
        <v>43032</v>
      </c>
      <c r="M4985">
        <v>0</v>
      </c>
      <c r="N4985">
        <v>749660106</v>
      </c>
      <c r="O4985">
        <v>2719456</v>
      </c>
    </row>
    <row r="4986" spans="1:15" x14ac:dyDescent="0.2">
      <c r="A4986" t="s">
        <v>13199</v>
      </c>
      <c r="B4986" t="s">
        <v>1834</v>
      </c>
      <c r="C4986">
        <v>41.75</v>
      </c>
      <c r="D4986">
        <v>0</v>
      </c>
      <c r="E4986">
        <v>0</v>
      </c>
      <c r="F4986">
        <v>0</v>
      </c>
      <c r="G4986">
        <v>0</v>
      </c>
      <c r="H4986" s="45">
        <v>30439.11</v>
      </c>
      <c r="I4986" t="s">
        <v>13057</v>
      </c>
      <c r="J4986" t="s">
        <v>190</v>
      </c>
      <c r="K4986">
        <v>0</v>
      </c>
      <c r="L4986" s="83">
        <v>43032</v>
      </c>
      <c r="M4986">
        <v>0</v>
      </c>
      <c r="N4986">
        <v>781846209</v>
      </c>
      <c r="O4986">
        <v>2966876</v>
      </c>
    </row>
    <row r="4987" spans="1:15" x14ac:dyDescent="0.2">
      <c r="A4987" t="s">
        <v>13200</v>
      </c>
      <c r="B4987" t="s">
        <v>683</v>
      </c>
      <c r="C4987">
        <v>38.25</v>
      </c>
      <c r="D4987">
        <v>0</v>
      </c>
      <c r="E4987">
        <v>0</v>
      </c>
      <c r="F4987">
        <v>0</v>
      </c>
      <c r="G4987">
        <v>0</v>
      </c>
      <c r="H4987" s="45">
        <v>5970.57</v>
      </c>
      <c r="I4987" t="s">
        <v>13057</v>
      </c>
      <c r="J4987" t="s">
        <v>188</v>
      </c>
      <c r="K4987">
        <v>0</v>
      </c>
      <c r="L4987" s="83">
        <v>43032</v>
      </c>
      <c r="M4987">
        <v>0</v>
      </c>
      <c r="N4987">
        <v>808194104</v>
      </c>
      <c r="O4987">
        <v>2779342</v>
      </c>
    </row>
    <row r="4988" spans="1:15" x14ac:dyDescent="0.2">
      <c r="A4988" t="s">
        <v>13201</v>
      </c>
      <c r="B4988" t="s">
        <v>2475</v>
      </c>
      <c r="C4988">
        <v>66.22</v>
      </c>
      <c r="D4988">
        <v>0</v>
      </c>
      <c r="E4988">
        <v>0</v>
      </c>
      <c r="F4988">
        <v>0</v>
      </c>
      <c r="G4988">
        <v>0</v>
      </c>
      <c r="H4988" s="45">
        <v>-7941.52</v>
      </c>
      <c r="I4988" t="s">
        <v>13057</v>
      </c>
      <c r="J4988" t="s">
        <v>200</v>
      </c>
      <c r="K4988">
        <v>0</v>
      </c>
      <c r="L4988" s="83">
        <v>43032</v>
      </c>
      <c r="M4988">
        <v>0</v>
      </c>
      <c r="N4988" t="s">
        <v>2555</v>
      </c>
      <c r="O4988" t="s">
        <v>2556</v>
      </c>
    </row>
    <row r="4989" spans="1:15" x14ac:dyDescent="0.2">
      <c r="A4989" t="s">
        <v>13202</v>
      </c>
      <c r="B4989" t="s">
        <v>10033</v>
      </c>
      <c r="C4989">
        <v>60.45</v>
      </c>
      <c r="D4989">
        <v>0</v>
      </c>
      <c r="E4989">
        <v>0</v>
      </c>
      <c r="F4989">
        <v>0</v>
      </c>
      <c r="G4989">
        <v>0</v>
      </c>
      <c r="H4989" s="45">
        <v>-3644.27</v>
      </c>
      <c r="I4989" t="s">
        <v>13057</v>
      </c>
      <c r="J4989" t="s">
        <v>822</v>
      </c>
      <c r="K4989">
        <v>0</v>
      </c>
      <c r="L4989" s="83">
        <v>43032</v>
      </c>
      <c r="M4989">
        <v>0</v>
      </c>
      <c r="N4989">
        <v>784305104</v>
      </c>
      <c r="O4989">
        <v>2811932</v>
      </c>
    </row>
    <row r="4990" spans="1:15" x14ac:dyDescent="0.2">
      <c r="A4990" t="s">
        <v>13203</v>
      </c>
      <c r="B4990" t="s">
        <v>1337</v>
      </c>
      <c r="C4990">
        <v>59.8</v>
      </c>
      <c r="D4990">
        <v>0</v>
      </c>
      <c r="E4990">
        <v>0</v>
      </c>
      <c r="F4990">
        <v>0</v>
      </c>
      <c r="G4990">
        <v>0</v>
      </c>
      <c r="H4990" s="45">
        <v>16157.19</v>
      </c>
      <c r="I4990" t="s">
        <v>13057</v>
      </c>
      <c r="J4990" t="s">
        <v>190</v>
      </c>
      <c r="K4990">
        <v>0</v>
      </c>
      <c r="L4990" s="83">
        <v>43032</v>
      </c>
      <c r="M4990">
        <v>0</v>
      </c>
      <c r="N4990">
        <v>830879102</v>
      </c>
      <c r="O4990">
        <v>2814210</v>
      </c>
    </row>
    <row r="4991" spans="1:15" x14ac:dyDescent="0.2">
      <c r="A4991" t="s">
        <v>13204</v>
      </c>
      <c r="B4991" t="s">
        <v>849</v>
      </c>
      <c r="C4991">
        <v>94.9</v>
      </c>
      <c r="D4991">
        <v>0</v>
      </c>
      <c r="E4991">
        <v>0</v>
      </c>
      <c r="F4991">
        <v>0</v>
      </c>
      <c r="G4991">
        <v>0</v>
      </c>
      <c r="H4991" s="45">
        <v>18039.89</v>
      </c>
      <c r="I4991" t="s">
        <v>13057</v>
      </c>
      <c r="J4991" t="s">
        <v>164</v>
      </c>
      <c r="K4991">
        <v>0</v>
      </c>
      <c r="L4991" s="83">
        <v>43032</v>
      </c>
      <c r="M4991">
        <v>0</v>
      </c>
      <c r="N4991">
        <v>826919102</v>
      </c>
      <c r="O4991">
        <v>2568131</v>
      </c>
    </row>
    <row r="4992" spans="1:15" x14ac:dyDescent="0.2">
      <c r="A4992" t="s">
        <v>13205</v>
      </c>
      <c r="B4992" t="s">
        <v>4509</v>
      </c>
      <c r="C4992">
        <v>54.44</v>
      </c>
      <c r="D4992">
        <v>0</v>
      </c>
      <c r="E4992">
        <v>0</v>
      </c>
      <c r="F4992">
        <v>0</v>
      </c>
      <c r="G4992">
        <v>0</v>
      </c>
      <c r="H4992" s="45">
        <v>-31006.19</v>
      </c>
      <c r="I4992" t="s">
        <v>13063</v>
      </c>
      <c r="J4992" t="s">
        <v>164</v>
      </c>
      <c r="K4992">
        <v>0</v>
      </c>
      <c r="L4992" s="83">
        <v>43032</v>
      </c>
      <c r="M4992">
        <v>0</v>
      </c>
      <c r="N4992" t="s">
        <v>177</v>
      </c>
      <c r="O4992" t="s">
        <v>4621</v>
      </c>
    </row>
    <row r="4993" spans="1:15" x14ac:dyDescent="0.2">
      <c r="A4993" t="s">
        <v>13206</v>
      </c>
      <c r="B4993" t="s">
        <v>6128</v>
      </c>
      <c r="C4993">
        <v>71.44</v>
      </c>
      <c r="D4993">
        <v>0</v>
      </c>
      <c r="E4993">
        <v>0</v>
      </c>
      <c r="F4993">
        <v>0</v>
      </c>
      <c r="G4993">
        <v>0</v>
      </c>
      <c r="H4993" s="45">
        <v>10794.04</v>
      </c>
      <c r="I4993" t="s">
        <v>13057</v>
      </c>
      <c r="J4993" t="s">
        <v>200</v>
      </c>
      <c r="K4993">
        <v>0</v>
      </c>
      <c r="L4993" s="83">
        <v>43032</v>
      </c>
      <c r="M4993">
        <v>0</v>
      </c>
      <c r="N4993">
        <v>892356106</v>
      </c>
      <c r="O4993">
        <v>2900335</v>
      </c>
    </row>
    <row r="4994" spans="1:15" x14ac:dyDescent="0.2">
      <c r="A4994" t="s">
        <v>13207</v>
      </c>
      <c r="B4994" t="s">
        <v>3171</v>
      </c>
      <c r="C4994">
        <v>101.05</v>
      </c>
      <c r="D4994">
        <v>0</v>
      </c>
      <c r="E4994">
        <v>0</v>
      </c>
      <c r="F4994">
        <v>0</v>
      </c>
      <c r="G4994">
        <v>0</v>
      </c>
      <c r="H4994" s="45">
        <v>-27702.39</v>
      </c>
      <c r="I4994" t="s">
        <v>13057</v>
      </c>
      <c r="J4994" t="s">
        <v>169</v>
      </c>
      <c r="K4994">
        <v>0</v>
      </c>
      <c r="L4994" s="83">
        <v>43032</v>
      </c>
      <c r="M4994">
        <v>0</v>
      </c>
      <c r="N4994">
        <v>913903100</v>
      </c>
      <c r="O4994">
        <v>2923785</v>
      </c>
    </row>
    <row r="4995" spans="1:15" x14ac:dyDescent="0.2">
      <c r="A4995" t="s">
        <v>13208</v>
      </c>
      <c r="B4995" t="s">
        <v>3182</v>
      </c>
      <c r="C4995">
        <v>116.66</v>
      </c>
      <c r="D4995">
        <v>0</v>
      </c>
      <c r="E4995">
        <v>0</v>
      </c>
      <c r="F4995">
        <v>0</v>
      </c>
      <c r="G4995">
        <v>0</v>
      </c>
      <c r="H4995" s="45">
        <v>-4756.0600000000004</v>
      </c>
      <c r="I4995" t="s">
        <v>13057</v>
      </c>
      <c r="J4995" t="s">
        <v>169</v>
      </c>
      <c r="K4995">
        <v>0</v>
      </c>
      <c r="L4995" s="83">
        <v>43032</v>
      </c>
      <c r="M4995">
        <v>0</v>
      </c>
      <c r="N4995" t="s">
        <v>3355</v>
      </c>
      <c r="O4995">
        <v>2430412</v>
      </c>
    </row>
    <row r="4996" spans="1:15" x14ac:dyDescent="0.2">
      <c r="A4996" t="s">
        <v>13209</v>
      </c>
      <c r="B4996" t="s">
        <v>701</v>
      </c>
      <c r="C4996">
        <v>65.510000000000005</v>
      </c>
      <c r="D4996">
        <v>0</v>
      </c>
      <c r="E4996">
        <v>0</v>
      </c>
      <c r="F4996">
        <v>0</v>
      </c>
      <c r="G4996">
        <v>0</v>
      </c>
      <c r="H4996" s="45">
        <v>-4672.2299999999996</v>
      </c>
      <c r="I4996" t="s">
        <v>13057</v>
      </c>
      <c r="J4996" t="s">
        <v>235</v>
      </c>
      <c r="K4996">
        <v>0</v>
      </c>
      <c r="L4996" s="83">
        <v>43032</v>
      </c>
      <c r="M4996">
        <v>0</v>
      </c>
      <c r="N4996">
        <v>931427108</v>
      </c>
      <c r="O4996" t="s">
        <v>702</v>
      </c>
    </row>
    <row r="4997" spans="1:15" x14ac:dyDescent="0.2">
      <c r="A4997" t="s">
        <v>13210</v>
      </c>
      <c r="B4997" t="s">
        <v>13211</v>
      </c>
      <c r="C4997">
        <v>111.11111099999999</v>
      </c>
      <c r="D4997">
        <v>0</v>
      </c>
      <c r="E4997">
        <v>0</v>
      </c>
      <c r="F4997">
        <v>0</v>
      </c>
      <c r="G4997">
        <v>0</v>
      </c>
      <c r="H4997" s="45">
        <v>6305.2</v>
      </c>
      <c r="I4997" t="s">
        <v>210</v>
      </c>
      <c r="J4997" t="s">
        <v>200</v>
      </c>
      <c r="K4997">
        <v>0</v>
      </c>
      <c r="L4997" s="83">
        <v>43032</v>
      </c>
      <c r="M4997">
        <v>0</v>
      </c>
    </row>
    <row r="4998" spans="1:15" x14ac:dyDescent="0.2">
      <c r="A4998" t="s">
        <v>13155</v>
      </c>
      <c r="B4998" t="s">
        <v>224</v>
      </c>
      <c r="C4998">
        <v>67.319999999999993</v>
      </c>
      <c r="D4998">
        <v>0</v>
      </c>
      <c r="E4998">
        <v>0</v>
      </c>
      <c r="F4998">
        <v>0</v>
      </c>
      <c r="G4998">
        <v>0</v>
      </c>
      <c r="H4998" s="45">
        <v>-16526.05</v>
      </c>
      <c r="I4998" t="s">
        <v>13057</v>
      </c>
      <c r="J4998" t="s">
        <v>169</v>
      </c>
      <c r="K4998">
        <v>0</v>
      </c>
      <c r="L4998" s="83">
        <v>43031</v>
      </c>
      <c r="M4998">
        <v>0</v>
      </c>
      <c r="N4998">
        <v>2567105</v>
      </c>
      <c r="O4998">
        <v>2011550</v>
      </c>
    </row>
    <row r="4999" spans="1:15" x14ac:dyDescent="0.2">
      <c r="A4999" t="s">
        <v>13156</v>
      </c>
      <c r="B4999" t="s">
        <v>2080</v>
      </c>
      <c r="C4999">
        <v>40.375</v>
      </c>
      <c r="D4999">
        <v>0</v>
      </c>
      <c r="E4999">
        <v>0</v>
      </c>
      <c r="F4999">
        <v>0</v>
      </c>
      <c r="G4999">
        <v>0</v>
      </c>
      <c r="H4999" s="45">
        <v>187417.4</v>
      </c>
      <c r="I4999" t="s">
        <v>13057</v>
      </c>
      <c r="J4999" t="s">
        <v>169</v>
      </c>
      <c r="K4999">
        <v>0</v>
      </c>
      <c r="L4999" s="83">
        <v>43031</v>
      </c>
      <c r="M4999">
        <v>0</v>
      </c>
      <c r="N4999" t="s">
        <v>2139</v>
      </c>
      <c r="O4999" t="s">
        <v>2140</v>
      </c>
    </row>
    <row r="5000" spans="1:15" x14ac:dyDescent="0.2">
      <c r="A5000" t="s">
        <v>13157</v>
      </c>
      <c r="B5000" t="s">
        <v>1576</v>
      </c>
      <c r="C5000">
        <v>71.63</v>
      </c>
      <c r="D5000">
        <v>0</v>
      </c>
      <c r="E5000">
        <v>0</v>
      </c>
      <c r="F5000">
        <v>0</v>
      </c>
      <c r="G5000">
        <v>0</v>
      </c>
      <c r="H5000" s="45">
        <v>22351.33</v>
      </c>
      <c r="I5000" t="s">
        <v>13057</v>
      </c>
      <c r="J5000" t="s">
        <v>164</v>
      </c>
      <c r="K5000">
        <v>0</v>
      </c>
      <c r="L5000" s="83">
        <v>43031</v>
      </c>
      <c r="M5000">
        <v>0</v>
      </c>
      <c r="N5000" t="s">
        <v>1594</v>
      </c>
      <c r="O5000">
        <v>2507457</v>
      </c>
    </row>
    <row r="5001" spans="1:15" x14ac:dyDescent="0.2">
      <c r="A5001" t="s">
        <v>13158</v>
      </c>
      <c r="B5001" t="s">
        <v>2592</v>
      </c>
      <c r="C5001">
        <v>46.08</v>
      </c>
      <c r="D5001">
        <v>0</v>
      </c>
      <c r="E5001">
        <v>0</v>
      </c>
      <c r="F5001">
        <v>0</v>
      </c>
      <c r="G5001">
        <v>0</v>
      </c>
      <c r="H5001" s="45">
        <v>-9444.92</v>
      </c>
      <c r="I5001" t="s">
        <v>13057</v>
      </c>
      <c r="J5001" t="s">
        <v>190</v>
      </c>
      <c r="K5001">
        <v>0</v>
      </c>
      <c r="L5001" s="83">
        <v>43031</v>
      </c>
      <c r="M5001">
        <v>0</v>
      </c>
      <c r="N5001">
        <v>46224101</v>
      </c>
      <c r="O5001">
        <v>2060370</v>
      </c>
    </row>
    <row r="5002" spans="1:15" x14ac:dyDescent="0.2">
      <c r="A5002" t="s">
        <v>13159</v>
      </c>
      <c r="B5002" t="s">
        <v>4172</v>
      </c>
      <c r="C5002">
        <v>28.58</v>
      </c>
      <c r="D5002">
        <v>0</v>
      </c>
      <c r="E5002">
        <v>0</v>
      </c>
      <c r="F5002">
        <v>0</v>
      </c>
      <c r="G5002">
        <v>0</v>
      </c>
      <c r="H5002" s="45">
        <v>-4498.41</v>
      </c>
      <c r="I5002" t="s">
        <v>13057</v>
      </c>
      <c r="J5002" t="s">
        <v>188</v>
      </c>
      <c r="K5002">
        <v>0</v>
      </c>
      <c r="L5002" s="83">
        <v>43031</v>
      </c>
      <c r="M5002">
        <v>0</v>
      </c>
      <c r="N5002" t="s">
        <v>4195</v>
      </c>
      <c r="O5002">
        <v>2526117</v>
      </c>
    </row>
    <row r="5003" spans="1:15" x14ac:dyDescent="0.2">
      <c r="A5003" t="s">
        <v>13160</v>
      </c>
      <c r="B5003" t="s">
        <v>128</v>
      </c>
      <c r="C5003">
        <v>433.66</v>
      </c>
      <c r="D5003">
        <v>0</v>
      </c>
      <c r="E5003">
        <v>0</v>
      </c>
      <c r="F5003">
        <v>0</v>
      </c>
      <c r="G5003">
        <v>0</v>
      </c>
      <c r="H5003" s="45">
        <v>125415.24</v>
      </c>
      <c r="I5003" t="s">
        <v>13057</v>
      </c>
      <c r="J5003" t="s">
        <v>200</v>
      </c>
      <c r="K5003">
        <v>0</v>
      </c>
      <c r="L5003" s="83">
        <v>43031</v>
      </c>
      <c r="M5003">
        <v>0</v>
      </c>
      <c r="N5003">
        <v>169656105</v>
      </c>
      <c r="O5003" t="s">
        <v>818</v>
      </c>
    </row>
    <row r="5004" spans="1:15" x14ac:dyDescent="0.2">
      <c r="A5004" t="s">
        <v>13161</v>
      </c>
      <c r="B5004" t="s">
        <v>1555</v>
      </c>
      <c r="C5004">
        <v>94.81</v>
      </c>
      <c r="D5004">
        <v>0</v>
      </c>
      <c r="E5004">
        <v>0</v>
      </c>
      <c r="F5004">
        <v>0</v>
      </c>
      <c r="G5004">
        <v>0</v>
      </c>
      <c r="H5004" s="45">
        <v>-19584.73</v>
      </c>
      <c r="I5004" t="s">
        <v>13057</v>
      </c>
      <c r="J5004" t="s">
        <v>169</v>
      </c>
      <c r="K5004">
        <v>0</v>
      </c>
      <c r="L5004" s="83">
        <v>43031</v>
      </c>
      <c r="M5004">
        <v>0</v>
      </c>
      <c r="N5004" t="s">
        <v>1610</v>
      </c>
      <c r="O5004">
        <v>2807061</v>
      </c>
    </row>
    <row r="5005" spans="1:15" x14ac:dyDescent="0.2">
      <c r="A5005" t="s">
        <v>13162</v>
      </c>
      <c r="B5005" t="s">
        <v>417</v>
      </c>
      <c r="C5005">
        <v>54.85</v>
      </c>
      <c r="D5005">
        <v>0</v>
      </c>
      <c r="E5005">
        <v>0</v>
      </c>
      <c r="F5005">
        <v>0</v>
      </c>
      <c r="G5005">
        <v>0</v>
      </c>
      <c r="H5005" s="45">
        <v>-85048.91</v>
      </c>
      <c r="I5005" t="s">
        <v>13057</v>
      </c>
      <c r="J5005" t="s">
        <v>164</v>
      </c>
      <c r="K5005">
        <v>0</v>
      </c>
      <c r="L5005" s="83">
        <v>43031</v>
      </c>
      <c r="M5005">
        <v>0</v>
      </c>
      <c r="N5005">
        <v>204166102</v>
      </c>
      <c r="O5005" t="s">
        <v>418</v>
      </c>
    </row>
    <row r="5006" spans="1:15" x14ac:dyDescent="0.2">
      <c r="A5006" t="s">
        <v>13163</v>
      </c>
      <c r="B5006" t="s">
        <v>4183</v>
      </c>
      <c r="C5006">
        <v>22.5</v>
      </c>
      <c r="D5006">
        <v>0</v>
      </c>
      <c r="E5006">
        <v>0</v>
      </c>
      <c r="F5006">
        <v>0</v>
      </c>
      <c r="G5006">
        <v>0</v>
      </c>
      <c r="H5006">
        <v>965.16</v>
      </c>
      <c r="I5006" t="s">
        <v>13063</v>
      </c>
      <c r="J5006" t="s">
        <v>200</v>
      </c>
      <c r="K5006">
        <v>0</v>
      </c>
      <c r="L5006" s="83">
        <v>43031</v>
      </c>
      <c r="M5006">
        <v>0</v>
      </c>
      <c r="N5006">
        <v>371901109</v>
      </c>
      <c r="O5006">
        <v>2366799</v>
      </c>
    </row>
    <row r="5007" spans="1:15" x14ac:dyDescent="0.2">
      <c r="A5007" t="s">
        <v>13164</v>
      </c>
      <c r="B5007" t="s">
        <v>133</v>
      </c>
      <c r="C5007">
        <v>323.23</v>
      </c>
      <c r="D5007">
        <v>0</v>
      </c>
      <c r="E5007">
        <v>0</v>
      </c>
      <c r="F5007">
        <v>0</v>
      </c>
      <c r="G5007">
        <v>0</v>
      </c>
      <c r="H5007" s="45">
        <v>14127.53</v>
      </c>
      <c r="I5007" t="s">
        <v>13057</v>
      </c>
      <c r="J5007" t="s">
        <v>169</v>
      </c>
      <c r="K5007">
        <v>0</v>
      </c>
      <c r="L5007" s="83">
        <v>43031</v>
      </c>
      <c r="M5007">
        <v>0</v>
      </c>
      <c r="N5007">
        <v>452327109</v>
      </c>
      <c r="O5007">
        <v>2613990</v>
      </c>
    </row>
    <row r="5008" spans="1:15" x14ac:dyDescent="0.2">
      <c r="A5008" t="s">
        <v>13165</v>
      </c>
      <c r="B5008" t="s">
        <v>1664</v>
      </c>
      <c r="C5008">
        <v>80.16</v>
      </c>
      <c r="D5008">
        <v>0</v>
      </c>
      <c r="E5008">
        <v>0</v>
      </c>
      <c r="F5008">
        <v>0</v>
      </c>
      <c r="G5008">
        <v>0</v>
      </c>
      <c r="H5008" s="45">
        <v>77471.11</v>
      </c>
      <c r="I5008" t="s">
        <v>13057</v>
      </c>
      <c r="J5008" t="s">
        <v>200</v>
      </c>
      <c r="K5008">
        <v>0</v>
      </c>
      <c r="L5008" s="83">
        <v>43031</v>
      </c>
      <c r="M5008">
        <v>0</v>
      </c>
      <c r="N5008">
        <v>462726100</v>
      </c>
      <c r="O5008" t="s">
        <v>1724</v>
      </c>
    </row>
    <row r="5009" spans="1:15" x14ac:dyDescent="0.2">
      <c r="A5009" t="s">
        <v>13166</v>
      </c>
      <c r="B5009" t="s">
        <v>542</v>
      </c>
      <c r="C5009">
        <v>115.79</v>
      </c>
      <c r="D5009">
        <v>0</v>
      </c>
      <c r="E5009">
        <v>0</v>
      </c>
      <c r="F5009">
        <v>0</v>
      </c>
      <c r="G5009">
        <v>0</v>
      </c>
      <c r="H5009" s="45">
        <v>-9815.6299999999992</v>
      </c>
      <c r="I5009" t="s">
        <v>13063</v>
      </c>
      <c r="J5009" t="s">
        <v>190</v>
      </c>
      <c r="K5009">
        <v>0</v>
      </c>
      <c r="L5009" s="83">
        <v>43031</v>
      </c>
      <c r="M5009">
        <v>0</v>
      </c>
      <c r="N5009">
        <v>485170302</v>
      </c>
      <c r="O5009">
        <v>2607647</v>
      </c>
    </row>
    <row r="5010" spans="1:15" x14ac:dyDescent="0.2">
      <c r="A5010" t="s">
        <v>13167</v>
      </c>
      <c r="B5010" t="s">
        <v>117</v>
      </c>
      <c r="C5010">
        <v>41.88</v>
      </c>
      <c r="D5010">
        <v>0</v>
      </c>
      <c r="E5010">
        <v>0</v>
      </c>
      <c r="F5010">
        <v>0</v>
      </c>
      <c r="G5010">
        <v>0</v>
      </c>
      <c r="H5010" s="45">
        <v>-32445.67</v>
      </c>
      <c r="I5010" t="s">
        <v>13057</v>
      </c>
      <c r="J5010" t="s">
        <v>164</v>
      </c>
      <c r="K5010">
        <v>0</v>
      </c>
      <c r="L5010" s="83">
        <v>43031</v>
      </c>
      <c r="M5010">
        <v>0</v>
      </c>
      <c r="N5010">
        <v>562750109</v>
      </c>
      <c r="O5010">
        <v>2239471</v>
      </c>
    </row>
    <row r="5011" spans="1:15" x14ac:dyDescent="0.2">
      <c r="A5011" t="s">
        <v>13168</v>
      </c>
      <c r="B5011" t="s">
        <v>395</v>
      </c>
      <c r="C5011">
        <v>103.55</v>
      </c>
      <c r="D5011">
        <v>0</v>
      </c>
      <c r="E5011">
        <v>0</v>
      </c>
      <c r="F5011">
        <v>0</v>
      </c>
      <c r="G5011">
        <v>0</v>
      </c>
      <c r="H5011" s="45">
        <v>1764.59</v>
      </c>
      <c r="I5011" t="s">
        <v>13057</v>
      </c>
      <c r="J5011" t="s">
        <v>164</v>
      </c>
      <c r="K5011">
        <v>0</v>
      </c>
      <c r="L5011" s="83">
        <v>43031</v>
      </c>
      <c r="M5011">
        <v>0</v>
      </c>
      <c r="N5011" t="s">
        <v>396</v>
      </c>
      <c r="O5011">
        <v>2404871</v>
      </c>
    </row>
    <row r="5012" spans="1:15" x14ac:dyDescent="0.2">
      <c r="A5012" t="s">
        <v>13169</v>
      </c>
      <c r="B5012" t="s">
        <v>1797</v>
      </c>
      <c r="C5012">
        <v>49.95</v>
      </c>
      <c r="D5012">
        <v>0</v>
      </c>
      <c r="E5012">
        <v>0</v>
      </c>
      <c r="F5012">
        <v>0</v>
      </c>
      <c r="G5012">
        <v>0</v>
      </c>
      <c r="H5012" s="45">
        <v>-38409.980000000003</v>
      </c>
      <c r="I5012" t="s">
        <v>13057</v>
      </c>
      <c r="J5012" t="s">
        <v>169</v>
      </c>
      <c r="K5012">
        <v>0</v>
      </c>
      <c r="L5012" s="83">
        <v>43031</v>
      </c>
      <c r="M5012">
        <v>0</v>
      </c>
      <c r="N5012">
        <v>670704105</v>
      </c>
      <c r="O5012" t="s">
        <v>1930</v>
      </c>
    </row>
    <row r="5013" spans="1:15" x14ac:dyDescent="0.2">
      <c r="A5013" t="s">
        <v>13170</v>
      </c>
      <c r="B5013" t="s">
        <v>3999</v>
      </c>
      <c r="C5013">
        <v>103.74</v>
      </c>
      <c r="D5013">
        <v>0</v>
      </c>
      <c r="E5013">
        <v>0</v>
      </c>
      <c r="F5013">
        <v>0</v>
      </c>
      <c r="G5013">
        <v>0</v>
      </c>
      <c r="H5013" s="45">
        <v>-77479.41</v>
      </c>
      <c r="I5013" t="s">
        <v>13057</v>
      </c>
      <c r="J5013" t="s">
        <v>200</v>
      </c>
      <c r="K5013">
        <v>0</v>
      </c>
      <c r="L5013" s="83">
        <v>43031</v>
      </c>
      <c r="M5013">
        <v>0</v>
      </c>
      <c r="N5013">
        <v>731068102</v>
      </c>
      <c r="O5013">
        <v>2692933</v>
      </c>
    </row>
    <row r="5014" spans="1:15" x14ac:dyDescent="0.2">
      <c r="A5014" t="s">
        <v>13171</v>
      </c>
      <c r="B5014" t="s">
        <v>1828</v>
      </c>
      <c r="C5014">
        <v>15.36</v>
      </c>
      <c r="D5014">
        <v>0</v>
      </c>
      <c r="E5014">
        <v>0</v>
      </c>
      <c r="F5014">
        <v>0</v>
      </c>
      <c r="G5014">
        <v>0</v>
      </c>
      <c r="H5014" s="45">
        <v>-11000.28</v>
      </c>
      <c r="I5014" t="s">
        <v>13057</v>
      </c>
      <c r="J5014" t="s">
        <v>200</v>
      </c>
      <c r="K5014">
        <v>0</v>
      </c>
      <c r="L5014" s="83">
        <v>43031</v>
      </c>
      <c r="M5014">
        <v>0</v>
      </c>
      <c r="N5014">
        <v>758766109</v>
      </c>
      <c r="O5014">
        <v>2866824</v>
      </c>
    </row>
    <row r="5015" spans="1:15" x14ac:dyDescent="0.2">
      <c r="A5015" t="s">
        <v>13172</v>
      </c>
      <c r="B5015" t="s">
        <v>3853</v>
      </c>
      <c r="C5015">
        <v>28.2</v>
      </c>
      <c r="D5015">
        <v>0</v>
      </c>
      <c r="E5015">
        <v>0</v>
      </c>
      <c r="F5015">
        <v>0</v>
      </c>
      <c r="G5015">
        <v>0</v>
      </c>
      <c r="H5015" s="45">
        <v>-4587.5600000000004</v>
      </c>
      <c r="I5015" t="s">
        <v>13057</v>
      </c>
      <c r="J5015" t="s">
        <v>188</v>
      </c>
      <c r="K5015">
        <v>0</v>
      </c>
      <c r="L5015" s="83">
        <v>43031</v>
      </c>
      <c r="M5015">
        <v>0</v>
      </c>
      <c r="N5015">
        <v>806882106</v>
      </c>
      <c r="O5015">
        <v>2821298</v>
      </c>
    </row>
    <row r="5016" spans="1:15" x14ac:dyDescent="0.2">
      <c r="A5016" t="s">
        <v>13173</v>
      </c>
      <c r="B5016" t="s">
        <v>833</v>
      </c>
      <c r="C5016">
        <v>75.215000000000003</v>
      </c>
      <c r="D5016">
        <v>0</v>
      </c>
      <c r="E5016">
        <v>0</v>
      </c>
      <c r="F5016">
        <v>0</v>
      </c>
      <c r="G5016">
        <v>0</v>
      </c>
      <c r="H5016" s="45">
        <v>40888.11</v>
      </c>
      <c r="I5016" t="s">
        <v>13057</v>
      </c>
      <c r="J5016" t="s">
        <v>200</v>
      </c>
      <c r="K5016">
        <v>0</v>
      </c>
      <c r="L5016" s="83">
        <v>43031</v>
      </c>
      <c r="M5016">
        <v>0</v>
      </c>
      <c r="N5016" t="s">
        <v>968</v>
      </c>
      <c r="O5016" t="s">
        <v>1354</v>
      </c>
    </row>
    <row r="5017" spans="1:15" x14ac:dyDescent="0.2">
      <c r="A5017" t="s">
        <v>13174</v>
      </c>
      <c r="B5017" t="s">
        <v>1063</v>
      </c>
      <c r="C5017">
        <v>52.31</v>
      </c>
      <c r="D5017">
        <v>0</v>
      </c>
      <c r="E5017">
        <v>0</v>
      </c>
      <c r="F5017">
        <v>0</v>
      </c>
      <c r="G5017">
        <v>0</v>
      </c>
      <c r="H5017" s="45">
        <v>6887.05</v>
      </c>
      <c r="I5017" t="s">
        <v>13057</v>
      </c>
      <c r="J5017" t="s">
        <v>190</v>
      </c>
      <c r="K5017">
        <v>0</v>
      </c>
      <c r="L5017" s="83">
        <v>43031</v>
      </c>
      <c r="M5017">
        <v>0</v>
      </c>
      <c r="N5017" t="s">
        <v>177</v>
      </c>
      <c r="O5017" t="s">
        <v>4223</v>
      </c>
    </row>
    <row r="5018" spans="1:15" x14ac:dyDescent="0.2">
      <c r="A5018" t="s">
        <v>13175</v>
      </c>
      <c r="B5018" t="s">
        <v>2484</v>
      </c>
      <c r="C5018">
        <v>113.22</v>
      </c>
      <c r="D5018">
        <v>0</v>
      </c>
      <c r="E5018">
        <v>0</v>
      </c>
      <c r="F5018">
        <v>0</v>
      </c>
      <c r="G5018">
        <v>0</v>
      </c>
      <c r="H5018" s="45">
        <v>-12294.69</v>
      </c>
      <c r="I5018" t="s">
        <v>13057</v>
      </c>
      <c r="J5018" t="s">
        <v>190</v>
      </c>
      <c r="K5018">
        <v>0</v>
      </c>
      <c r="L5018" s="83">
        <v>43031</v>
      </c>
      <c r="M5018">
        <v>0</v>
      </c>
      <c r="N5018">
        <v>929740108</v>
      </c>
      <c r="O5018">
        <v>2955733</v>
      </c>
    </row>
    <row r="5019" spans="1:15" x14ac:dyDescent="0.2">
      <c r="A5019" t="s">
        <v>13176</v>
      </c>
      <c r="B5019" t="s">
        <v>104</v>
      </c>
      <c r="C5019">
        <v>20.83</v>
      </c>
      <c r="D5019">
        <v>0</v>
      </c>
      <c r="E5019">
        <v>0</v>
      </c>
      <c r="F5019">
        <v>0</v>
      </c>
      <c r="G5019">
        <v>0</v>
      </c>
      <c r="H5019" s="45">
        <v>28080.07</v>
      </c>
      <c r="I5019" t="s">
        <v>13057</v>
      </c>
      <c r="J5019" t="s">
        <v>186</v>
      </c>
      <c r="K5019">
        <v>0</v>
      </c>
      <c r="L5019" s="83">
        <v>43031</v>
      </c>
      <c r="M5019">
        <v>0</v>
      </c>
      <c r="N5019">
        <v>930059100</v>
      </c>
      <c r="O5019">
        <v>2156503</v>
      </c>
    </row>
    <row r="5020" spans="1:15" x14ac:dyDescent="0.2">
      <c r="A5020" t="s">
        <v>13177</v>
      </c>
      <c r="B5020" t="s">
        <v>4657</v>
      </c>
      <c r="C5020">
        <v>36.869999999999997</v>
      </c>
      <c r="D5020">
        <v>0</v>
      </c>
      <c r="E5020">
        <v>0</v>
      </c>
      <c r="F5020">
        <v>0</v>
      </c>
      <c r="G5020">
        <v>0</v>
      </c>
      <c r="H5020" s="45">
        <v>31312.19</v>
      </c>
      <c r="I5020" t="s">
        <v>13057</v>
      </c>
      <c r="J5020" t="s">
        <v>164</v>
      </c>
      <c r="K5020">
        <v>0</v>
      </c>
      <c r="L5020" s="83">
        <v>43031</v>
      </c>
      <c r="M5020">
        <v>0</v>
      </c>
      <c r="N5020" t="s">
        <v>177</v>
      </c>
      <c r="O5020" t="s">
        <v>4829</v>
      </c>
    </row>
    <row r="5021" spans="1:15" x14ac:dyDescent="0.2">
      <c r="A5021" t="s">
        <v>13178</v>
      </c>
      <c r="B5021" t="s">
        <v>13179</v>
      </c>
      <c r="C5021">
        <v>110</v>
      </c>
      <c r="D5021">
        <v>0</v>
      </c>
      <c r="E5021">
        <v>0</v>
      </c>
      <c r="F5021">
        <v>0</v>
      </c>
      <c r="G5021">
        <v>0</v>
      </c>
      <c r="H5021" s="45">
        <v>-2595.6</v>
      </c>
      <c r="I5021" t="s">
        <v>210</v>
      </c>
      <c r="J5021" t="s">
        <v>190</v>
      </c>
      <c r="K5021">
        <v>0</v>
      </c>
      <c r="L5021" s="83">
        <v>43031</v>
      </c>
      <c r="M5021">
        <v>0</v>
      </c>
    </row>
    <row r="5022" spans="1:15" x14ac:dyDescent="0.2">
      <c r="A5022" t="s">
        <v>13136</v>
      </c>
      <c r="B5022" t="s">
        <v>4348</v>
      </c>
      <c r="C5022">
        <v>150.71</v>
      </c>
      <c r="D5022">
        <v>0</v>
      </c>
      <c r="E5022">
        <v>0</v>
      </c>
      <c r="F5022">
        <v>0</v>
      </c>
      <c r="G5022">
        <v>0</v>
      </c>
      <c r="H5022" s="45">
        <v>-29995.8</v>
      </c>
      <c r="I5022" t="s">
        <v>13063</v>
      </c>
      <c r="J5022" t="s">
        <v>169</v>
      </c>
      <c r="K5022">
        <v>0</v>
      </c>
      <c r="L5022" s="83">
        <v>43028</v>
      </c>
      <c r="M5022">
        <v>0</v>
      </c>
      <c r="N5022" t="s">
        <v>4384</v>
      </c>
      <c r="O5022" t="s">
        <v>4385</v>
      </c>
    </row>
    <row r="5023" spans="1:15" x14ac:dyDescent="0.2">
      <c r="A5023" t="s">
        <v>13137</v>
      </c>
      <c r="B5023" t="s">
        <v>1333</v>
      </c>
      <c r="C5023">
        <v>169.59</v>
      </c>
      <c r="D5023">
        <v>0</v>
      </c>
      <c r="E5023">
        <v>0</v>
      </c>
      <c r="F5023">
        <v>0</v>
      </c>
      <c r="G5023">
        <v>0</v>
      </c>
      <c r="H5023">
        <v>777.01</v>
      </c>
      <c r="I5023" t="s">
        <v>13063</v>
      </c>
      <c r="J5023" t="s">
        <v>190</v>
      </c>
      <c r="K5023">
        <v>0</v>
      </c>
      <c r="L5023" s="83">
        <v>43028</v>
      </c>
      <c r="M5023">
        <v>0</v>
      </c>
      <c r="N5023">
        <v>833034101</v>
      </c>
      <c r="O5023">
        <v>2818740</v>
      </c>
    </row>
    <row r="5024" spans="1:15" x14ac:dyDescent="0.2">
      <c r="A5024" t="s">
        <v>13138</v>
      </c>
      <c r="B5024" t="s">
        <v>1690</v>
      </c>
      <c r="C5024">
        <v>29.21</v>
      </c>
      <c r="D5024">
        <v>0</v>
      </c>
      <c r="E5024">
        <v>0</v>
      </c>
      <c r="F5024">
        <v>0</v>
      </c>
      <c r="G5024">
        <v>0</v>
      </c>
      <c r="H5024" s="45">
        <v>4834.59</v>
      </c>
      <c r="I5024" t="s">
        <v>13063</v>
      </c>
      <c r="J5024" t="s">
        <v>200</v>
      </c>
      <c r="K5024">
        <v>0</v>
      </c>
      <c r="L5024" s="83">
        <v>43028</v>
      </c>
      <c r="M5024">
        <v>0</v>
      </c>
      <c r="N5024">
        <v>830566105</v>
      </c>
      <c r="O5024">
        <v>2428042</v>
      </c>
    </row>
    <row r="5025" spans="1:15" x14ac:dyDescent="0.2">
      <c r="A5025" t="s">
        <v>13139</v>
      </c>
      <c r="B5025" t="s">
        <v>4075</v>
      </c>
      <c r="C5025">
        <v>114.49</v>
      </c>
      <c r="D5025">
        <v>0</v>
      </c>
      <c r="E5025">
        <v>0</v>
      </c>
      <c r="F5025">
        <v>0</v>
      </c>
      <c r="G5025">
        <v>0</v>
      </c>
      <c r="H5025" s="45">
        <v>7531.18</v>
      </c>
      <c r="I5025" t="s">
        <v>13063</v>
      </c>
      <c r="J5025" t="s">
        <v>186</v>
      </c>
      <c r="K5025">
        <v>0</v>
      </c>
      <c r="L5025" s="83">
        <v>43028</v>
      </c>
      <c r="M5025">
        <v>0</v>
      </c>
      <c r="N5025" t="s">
        <v>4114</v>
      </c>
      <c r="O5025" t="s">
        <v>4115</v>
      </c>
    </row>
    <row r="5026" spans="1:15" x14ac:dyDescent="0.2">
      <c r="A5026" t="s">
        <v>13140</v>
      </c>
      <c r="B5026" t="s">
        <v>3990</v>
      </c>
      <c r="C5026">
        <v>39</v>
      </c>
      <c r="D5026">
        <v>0</v>
      </c>
      <c r="E5026">
        <v>0</v>
      </c>
      <c r="F5026">
        <v>0</v>
      </c>
      <c r="G5026">
        <v>0</v>
      </c>
      <c r="H5026" s="45">
        <v>-74240.63</v>
      </c>
      <c r="I5026" t="s">
        <v>13063</v>
      </c>
      <c r="J5026" t="s">
        <v>190</v>
      </c>
      <c r="K5026">
        <v>0</v>
      </c>
      <c r="L5026" s="83">
        <v>43028</v>
      </c>
      <c r="M5026">
        <v>0</v>
      </c>
      <c r="N5026">
        <v>419879101</v>
      </c>
      <c r="O5026">
        <v>2408044</v>
      </c>
    </row>
    <row r="5027" spans="1:15" x14ac:dyDescent="0.2">
      <c r="A5027" t="s">
        <v>13141</v>
      </c>
      <c r="B5027" t="s">
        <v>3993</v>
      </c>
      <c r="C5027">
        <v>92.66</v>
      </c>
      <c r="D5027">
        <v>0</v>
      </c>
      <c r="E5027">
        <v>0</v>
      </c>
      <c r="F5027">
        <v>0</v>
      </c>
      <c r="G5027">
        <v>0</v>
      </c>
      <c r="H5027" s="45">
        <v>-4523.5200000000004</v>
      </c>
      <c r="I5027" t="s">
        <v>13063</v>
      </c>
      <c r="J5027" t="s">
        <v>169</v>
      </c>
      <c r="K5027">
        <v>0</v>
      </c>
      <c r="L5027" s="83">
        <v>43028</v>
      </c>
      <c r="M5027">
        <v>0</v>
      </c>
      <c r="N5027" t="s">
        <v>4021</v>
      </c>
      <c r="O5027">
        <v>2702791</v>
      </c>
    </row>
    <row r="5028" spans="1:15" x14ac:dyDescent="0.2">
      <c r="A5028" t="s">
        <v>13142</v>
      </c>
      <c r="B5028" t="s">
        <v>300</v>
      </c>
      <c r="C5028">
        <v>232.51</v>
      </c>
      <c r="D5028">
        <v>0</v>
      </c>
      <c r="E5028">
        <v>0</v>
      </c>
      <c r="F5028">
        <v>0</v>
      </c>
      <c r="G5028">
        <v>0</v>
      </c>
      <c r="H5028" s="45">
        <v>-3834.79</v>
      </c>
      <c r="I5028" t="s">
        <v>13063</v>
      </c>
      <c r="J5028" t="s">
        <v>164</v>
      </c>
      <c r="K5028">
        <v>0</v>
      </c>
      <c r="L5028" s="83">
        <v>43028</v>
      </c>
      <c r="M5028">
        <v>0</v>
      </c>
      <c r="N5028">
        <v>18581108</v>
      </c>
      <c r="O5028">
        <v>2762030</v>
      </c>
    </row>
    <row r="5029" spans="1:15" x14ac:dyDescent="0.2">
      <c r="A5029" t="s">
        <v>13143</v>
      </c>
      <c r="B5029" t="s">
        <v>3928</v>
      </c>
      <c r="C5029">
        <v>111.27</v>
      </c>
      <c r="D5029">
        <v>0</v>
      </c>
      <c r="E5029">
        <v>0</v>
      </c>
      <c r="F5029">
        <v>0</v>
      </c>
      <c r="G5029">
        <v>0</v>
      </c>
      <c r="H5029" s="45">
        <v>-34035.82</v>
      </c>
      <c r="I5029" t="s">
        <v>13057</v>
      </c>
      <c r="J5029" t="s">
        <v>182</v>
      </c>
      <c r="K5029">
        <v>0</v>
      </c>
      <c r="L5029" s="83">
        <v>43028</v>
      </c>
      <c r="M5029">
        <v>0</v>
      </c>
      <c r="N5029" t="s">
        <v>177</v>
      </c>
      <c r="O5029">
        <v>2182531</v>
      </c>
    </row>
    <row r="5030" spans="1:15" x14ac:dyDescent="0.2">
      <c r="A5030" t="s">
        <v>13144</v>
      </c>
      <c r="B5030" t="s">
        <v>1669</v>
      </c>
      <c r="C5030">
        <v>22.45</v>
      </c>
      <c r="D5030">
        <v>0</v>
      </c>
      <c r="E5030">
        <v>0</v>
      </c>
      <c r="F5030">
        <v>0</v>
      </c>
      <c r="G5030">
        <v>0</v>
      </c>
      <c r="H5030" s="45">
        <v>1459.19</v>
      </c>
      <c r="I5030" t="s">
        <v>13063</v>
      </c>
      <c r="J5030" t="s">
        <v>188</v>
      </c>
      <c r="K5030">
        <v>0</v>
      </c>
      <c r="L5030" s="83">
        <v>43028</v>
      </c>
      <c r="M5030">
        <v>0</v>
      </c>
      <c r="N5030" t="s">
        <v>1752</v>
      </c>
      <c r="O5030" t="s">
        <v>1753</v>
      </c>
    </row>
    <row r="5031" spans="1:15" x14ac:dyDescent="0.2">
      <c r="A5031" t="s">
        <v>13145</v>
      </c>
      <c r="B5031" t="s">
        <v>6080</v>
      </c>
      <c r="C5031">
        <v>82.93</v>
      </c>
      <c r="D5031">
        <v>0</v>
      </c>
      <c r="E5031">
        <v>0</v>
      </c>
      <c r="F5031">
        <v>0</v>
      </c>
      <c r="G5031">
        <v>0</v>
      </c>
      <c r="H5031" s="45">
        <v>-6534.33</v>
      </c>
      <c r="I5031" t="s">
        <v>13063</v>
      </c>
      <c r="J5031" t="s">
        <v>190</v>
      </c>
      <c r="K5031">
        <v>0</v>
      </c>
      <c r="L5031" s="83">
        <v>43028</v>
      </c>
      <c r="M5031">
        <v>0</v>
      </c>
      <c r="N5031">
        <v>361448103</v>
      </c>
      <c r="O5031">
        <v>2362128</v>
      </c>
    </row>
    <row r="5032" spans="1:15" x14ac:dyDescent="0.2">
      <c r="A5032" t="s">
        <v>13146</v>
      </c>
      <c r="B5032" t="s">
        <v>1680</v>
      </c>
      <c r="C5032">
        <v>42.68</v>
      </c>
      <c r="D5032">
        <v>0</v>
      </c>
      <c r="E5032">
        <v>0</v>
      </c>
      <c r="F5032">
        <v>0</v>
      </c>
      <c r="G5032">
        <v>0</v>
      </c>
      <c r="H5032" s="45">
        <v>-91914.880000000005</v>
      </c>
      <c r="I5032" t="s">
        <v>13057</v>
      </c>
      <c r="J5032" t="s">
        <v>190</v>
      </c>
      <c r="K5032">
        <v>0</v>
      </c>
      <c r="L5032" s="83">
        <v>43028</v>
      </c>
      <c r="M5032">
        <v>0</v>
      </c>
      <c r="N5032">
        <v>404251100</v>
      </c>
      <c r="O5032">
        <v>2435246</v>
      </c>
    </row>
    <row r="5033" spans="1:15" x14ac:dyDescent="0.2">
      <c r="A5033" t="s">
        <v>13147</v>
      </c>
      <c r="B5033" t="s">
        <v>9243</v>
      </c>
      <c r="C5033">
        <v>20.23</v>
      </c>
      <c r="D5033">
        <v>0</v>
      </c>
      <c r="E5033">
        <v>0</v>
      </c>
      <c r="F5033">
        <v>0</v>
      </c>
      <c r="G5033">
        <v>0</v>
      </c>
      <c r="H5033" s="45">
        <v>-1272.75</v>
      </c>
      <c r="I5033" t="s">
        <v>13063</v>
      </c>
      <c r="J5033" t="s">
        <v>186</v>
      </c>
      <c r="K5033">
        <v>0</v>
      </c>
      <c r="L5033" s="83">
        <v>43028</v>
      </c>
      <c r="M5033">
        <v>0</v>
      </c>
      <c r="N5033">
        <v>493267108</v>
      </c>
      <c r="O5033">
        <v>2490911</v>
      </c>
    </row>
    <row r="5034" spans="1:15" x14ac:dyDescent="0.2">
      <c r="A5034" t="s">
        <v>13148</v>
      </c>
      <c r="B5034" t="s">
        <v>1558</v>
      </c>
      <c r="C5034">
        <v>28.21</v>
      </c>
      <c r="D5034">
        <v>0</v>
      </c>
      <c r="E5034">
        <v>0</v>
      </c>
      <c r="F5034">
        <v>0</v>
      </c>
      <c r="G5034">
        <v>0</v>
      </c>
      <c r="H5034" s="45">
        <v>-7379.1</v>
      </c>
      <c r="I5034" t="s">
        <v>13063</v>
      </c>
      <c r="J5034" t="s">
        <v>164</v>
      </c>
      <c r="K5034">
        <v>0</v>
      </c>
      <c r="L5034" s="83">
        <v>43028</v>
      </c>
      <c r="M5034">
        <v>0</v>
      </c>
      <c r="N5034" s="84">
        <v>6.2886000000000003E+112</v>
      </c>
      <c r="O5034">
        <v>2632650</v>
      </c>
    </row>
    <row r="5035" spans="1:15" x14ac:dyDescent="0.2">
      <c r="A5035" t="s">
        <v>13149</v>
      </c>
      <c r="B5035" t="s">
        <v>4938</v>
      </c>
      <c r="C5035">
        <v>18.57</v>
      </c>
      <c r="D5035">
        <v>0</v>
      </c>
      <c r="E5035">
        <v>0</v>
      </c>
      <c r="F5035">
        <v>0</v>
      </c>
      <c r="G5035">
        <v>0</v>
      </c>
      <c r="H5035" s="45">
        <v>17441.05</v>
      </c>
      <c r="I5035" t="s">
        <v>13057</v>
      </c>
      <c r="J5035" t="s">
        <v>188</v>
      </c>
      <c r="K5035">
        <v>0</v>
      </c>
      <c r="L5035" s="83">
        <v>43028</v>
      </c>
      <c r="M5035">
        <v>0</v>
      </c>
      <c r="N5035">
        <v>690768403</v>
      </c>
      <c r="O5035">
        <v>2662862</v>
      </c>
    </row>
    <row r="5036" spans="1:15" x14ac:dyDescent="0.2">
      <c r="A5036" t="s">
        <v>13150</v>
      </c>
      <c r="B5036" t="s">
        <v>515</v>
      </c>
      <c r="C5036">
        <v>35.43</v>
      </c>
      <c r="D5036">
        <v>0</v>
      </c>
      <c r="E5036">
        <v>0</v>
      </c>
      <c r="F5036">
        <v>0</v>
      </c>
      <c r="G5036">
        <v>0</v>
      </c>
      <c r="H5036" s="45">
        <v>-54100.99</v>
      </c>
      <c r="I5036" t="s">
        <v>13057</v>
      </c>
      <c r="J5036" t="s">
        <v>200</v>
      </c>
      <c r="K5036">
        <v>0</v>
      </c>
      <c r="L5036" s="83">
        <v>43028</v>
      </c>
      <c r="M5036">
        <v>0</v>
      </c>
      <c r="N5036">
        <v>716382106</v>
      </c>
      <c r="O5036">
        <v>2143099</v>
      </c>
    </row>
    <row r="5037" spans="1:15" x14ac:dyDescent="0.2">
      <c r="A5037" t="s">
        <v>13151</v>
      </c>
      <c r="B5037" t="s">
        <v>4121</v>
      </c>
      <c r="C5037">
        <v>114.05</v>
      </c>
      <c r="D5037">
        <v>0</v>
      </c>
      <c r="E5037">
        <v>0</v>
      </c>
      <c r="F5037">
        <v>0</v>
      </c>
      <c r="G5037">
        <v>0</v>
      </c>
      <c r="H5037" s="45">
        <v>23048.51</v>
      </c>
      <c r="I5037" t="s">
        <v>13063</v>
      </c>
      <c r="J5037" t="s">
        <v>164</v>
      </c>
      <c r="K5037">
        <v>0</v>
      </c>
      <c r="L5037" s="83">
        <v>43028</v>
      </c>
      <c r="M5037">
        <v>0</v>
      </c>
      <c r="N5037">
        <v>743424103</v>
      </c>
      <c r="O5037" t="s">
        <v>4162</v>
      </c>
    </row>
    <row r="5038" spans="1:15" x14ac:dyDescent="0.2">
      <c r="A5038" t="s">
        <v>13152</v>
      </c>
      <c r="B5038" t="s">
        <v>13135</v>
      </c>
      <c r="C5038">
        <v>12.25</v>
      </c>
      <c r="D5038">
        <v>0</v>
      </c>
      <c r="E5038">
        <v>0</v>
      </c>
      <c r="F5038">
        <v>0</v>
      </c>
      <c r="G5038">
        <v>0</v>
      </c>
      <c r="H5038" s="45">
        <v>-1171.44</v>
      </c>
      <c r="I5038" t="s">
        <v>13063</v>
      </c>
      <c r="J5038" t="s">
        <v>200</v>
      </c>
      <c r="K5038">
        <v>0</v>
      </c>
      <c r="L5038" s="83">
        <v>43028</v>
      </c>
      <c r="M5038">
        <v>0</v>
      </c>
      <c r="N5038">
        <v>245496104</v>
      </c>
      <c r="O5038" t="s">
        <v>13153</v>
      </c>
    </row>
    <row r="5039" spans="1:15" x14ac:dyDescent="0.2">
      <c r="A5039" t="s">
        <v>13154</v>
      </c>
      <c r="B5039" t="s">
        <v>2389</v>
      </c>
      <c r="C5039">
        <v>92.27</v>
      </c>
      <c r="D5039">
        <v>0</v>
      </c>
      <c r="E5039">
        <v>0</v>
      </c>
      <c r="F5039">
        <v>0</v>
      </c>
      <c r="G5039">
        <v>0</v>
      </c>
      <c r="H5039" s="45">
        <v>-17253.73</v>
      </c>
      <c r="I5039" t="s">
        <v>13057</v>
      </c>
      <c r="J5039" t="s">
        <v>200</v>
      </c>
      <c r="K5039">
        <v>0</v>
      </c>
      <c r="L5039" s="83">
        <v>43028</v>
      </c>
      <c r="M5039">
        <v>0</v>
      </c>
      <c r="N5039">
        <v>918204108</v>
      </c>
      <c r="O5039">
        <v>2928683</v>
      </c>
    </row>
    <row r="5040" spans="1:15" x14ac:dyDescent="0.2">
      <c r="A5040" t="s">
        <v>13131</v>
      </c>
      <c r="B5040" t="s">
        <v>354</v>
      </c>
      <c r="C5040">
        <v>33.520000000000003</v>
      </c>
      <c r="D5040">
        <v>0</v>
      </c>
      <c r="E5040">
        <v>0</v>
      </c>
      <c r="F5040">
        <v>0</v>
      </c>
      <c r="G5040">
        <v>0</v>
      </c>
      <c r="H5040">
        <v>153.55000000000001</v>
      </c>
      <c r="I5040" t="s">
        <v>13063</v>
      </c>
      <c r="J5040" t="s">
        <v>164</v>
      </c>
      <c r="K5040">
        <v>0</v>
      </c>
      <c r="L5040" s="83">
        <v>43027</v>
      </c>
      <c r="M5040">
        <v>0</v>
      </c>
      <c r="N5040">
        <v>278642103</v>
      </c>
      <c r="O5040">
        <v>2293819</v>
      </c>
    </row>
    <row r="5041" spans="1:15" x14ac:dyDescent="0.2">
      <c r="A5041" t="s">
        <v>13132</v>
      </c>
      <c r="B5041" t="s">
        <v>2398</v>
      </c>
      <c r="C5041">
        <v>40.85</v>
      </c>
      <c r="D5041">
        <v>0</v>
      </c>
      <c r="E5041">
        <v>0</v>
      </c>
      <c r="F5041">
        <v>0</v>
      </c>
      <c r="G5041">
        <v>0</v>
      </c>
      <c r="H5041" s="45">
        <v>-7398.36</v>
      </c>
      <c r="I5041" t="s">
        <v>13057</v>
      </c>
      <c r="J5041" t="s">
        <v>190</v>
      </c>
      <c r="K5041">
        <v>0</v>
      </c>
      <c r="L5041" s="83">
        <v>43027</v>
      </c>
      <c r="M5041">
        <v>0</v>
      </c>
      <c r="N5041" t="s">
        <v>2427</v>
      </c>
      <c r="O5041" t="s">
        <v>2428</v>
      </c>
    </row>
    <row r="5042" spans="1:15" x14ac:dyDescent="0.2">
      <c r="A5042" t="s">
        <v>13133</v>
      </c>
      <c r="B5042" t="s">
        <v>291</v>
      </c>
      <c r="C5042">
        <v>59.97</v>
      </c>
      <c r="D5042">
        <v>0</v>
      </c>
      <c r="E5042">
        <v>0</v>
      </c>
      <c r="F5042">
        <v>0</v>
      </c>
      <c r="G5042">
        <v>0</v>
      </c>
      <c r="H5042" s="45">
        <v>30541.67</v>
      </c>
      <c r="I5042" t="s">
        <v>13057</v>
      </c>
      <c r="J5042" t="s">
        <v>164</v>
      </c>
      <c r="K5042">
        <v>0</v>
      </c>
      <c r="L5042" s="83">
        <v>43027</v>
      </c>
      <c r="M5042">
        <v>0</v>
      </c>
      <c r="N5042">
        <v>233326107</v>
      </c>
      <c r="O5042">
        <v>2282947</v>
      </c>
    </row>
    <row r="5043" spans="1:15" x14ac:dyDescent="0.2">
      <c r="A5043" t="s">
        <v>13134</v>
      </c>
      <c r="B5043" t="s">
        <v>574</v>
      </c>
      <c r="C5043">
        <v>81.34</v>
      </c>
      <c r="D5043">
        <v>0</v>
      </c>
      <c r="E5043">
        <v>0</v>
      </c>
      <c r="F5043">
        <v>0</v>
      </c>
      <c r="G5043">
        <v>0</v>
      </c>
      <c r="H5043" s="45">
        <v>-12906.31</v>
      </c>
      <c r="I5043" t="s">
        <v>13063</v>
      </c>
      <c r="J5043" t="s">
        <v>190</v>
      </c>
      <c r="K5043">
        <v>0</v>
      </c>
      <c r="L5043" s="83">
        <v>43027</v>
      </c>
      <c r="M5043">
        <v>0</v>
      </c>
      <c r="N5043">
        <v>910047109</v>
      </c>
      <c r="O5043" t="s">
        <v>575</v>
      </c>
    </row>
    <row r="5044" spans="1:15" x14ac:dyDescent="0.2">
      <c r="A5044" t="s">
        <v>13128</v>
      </c>
      <c r="B5044" t="s">
        <v>13129</v>
      </c>
      <c r="C5044">
        <v>69.528999999999996</v>
      </c>
      <c r="D5044">
        <v>0</v>
      </c>
      <c r="E5044">
        <v>0</v>
      </c>
      <c r="F5044">
        <v>0</v>
      </c>
      <c r="G5044">
        <v>0</v>
      </c>
      <c r="H5044" s="45">
        <v>-75669.34</v>
      </c>
      <c r="I5044" t="s">
        <v>7560</v>
      </c>
      <c r="J5044" t="s">
        <v>713</v>
      </c>
      <c r="K5044">
        <v>0</v>
      </c>
      <c r="L5044" s="83">
        <v>43027</v>
      </c>
      <c r="M5044">
        <v>0</v>
      </c>
      <c r="N5044">
        <v>808524607</v>
      </c>
      <c r="O5044" t="s">
        <v>13130</v>
      </c>
    </row>
    <row r="5045" spans="1:15" x14ac:dyDescent="0.2">
      <c r="A5045" t="s">
        <v>13125</v>
      </c>
      <c r="B5045" t="s">
        <v>13126</v>
      </c>
      <c r="C5045">
        <v>63.066299999999998</v>
      </c>
      <c r="D5045">
        <v>0</v>
      </c>
      <c r="E5045">
        <v>0</v>
      </c>
      <c r="F5045">
        <v>0</v>
      </c>
      <c r="G5045">
        <v>0</v>
      </c>
      <c r="H5045" s="45">
        <v>-154969.51999999999</v>
      </c>
      <c r="I5045" t="s">
        <v>7560</v>
      </c>
      <c r="J5045" t="s">
        <v>713</v>
      </c>
      <c r="K5045">
        <v>0</v>
      </c>
      <c r="L5045" s="83">
        <v>43027</v>
      </c>
      <c r="M5045">
        <v>0</v>
      </c>
      <c r="N5045">
        <v>808524201</v>
      </c>
      <c r="O5045" t="s">
        <v>13127</v>
      </c>
    </row>
    <row r="5046" spans="1:15" x14ac:dyDescent="0.2">
      <c r="A5046" t="s">
        <v>13107</v>
      </c>
      <c r="B5046" t="s">
        <v>13108</v>
      </c>
      <c r="C5046">
        <v>5</v>
      </c>
      <c r="D5046">
        <v>0</v>
      </c>
      <c r="E5046">
        <v>0</v>
      </c>
      <c r="F5046">
        <v>0</v>
      </c>
      <c r="G5046">
        <v>0</v>
      </c>
      <c r="H5046" s="45">
        <v>-16690.5</v>
      </c>
      <c r="I5046" t="s">
        <v>210</v>
      </c>
      <c r="J5046" t="s">
        <v>190</v>
      </c>
      <c r="K5046">
        <v>0</v>
      </c>
      <c r="L5046" s="83">
        <v>43026</v>
      </c>
      <c r="M5046">
        <v>0</v>
      </c>
    </row>
    <row r="5047" spans="1:15" x14ac:dyDescent="0.2">
      <c r="A5047" t="s">
        <v>13109</v>
      </c>
      <c r="B5047" t="s">
        <v>2300</v>
      </c>
      <c r="C5047">
        <v>28.17</v>
      </c>
      <c r="D5047">
        <v>0</v>
      </c>
      <c r="E5047">
        <v>0</v>
      </c>
      <c r="F5047">
        <v>0</v>
      </c>
      <c r="G5047">
        <v>0</v>
      </c>
      <c r="H5047" s="45">
        <v>-4227.2700000000004</v>
      </c>
      <c r="I5047" t="s">
        <v>13063</v>
      </c>
      <c r="J5047" t="s">
        <v>164</v>
      </c>
      <c r="K5047">
        <v>0</v>
      </c>
      <c r="L5047" s="83">
        <v>43026</v>
      </c>
      <c r="M5047">
        <v>0</v>
      </c>
      <c r="N5047" t="s">
        <v>2382</v>
      </c>
      <c r="O5047">
        <v>2095703</v>
      </c>
    </row>
    <row r="5048" spans="1:15" x14ac:dyDescent="0.2">
      <c r="A5048" t="s">
        <v>13110</v>
      </c>
      <c r="B5048" t="s">
        <v>326</v>
      </c>
      <c r="C5048">
        <v>45.09</v>
      </c>
      <c r="D5048">
        <v>0</v>
      </c>
      <c r="E5048">
        <v>0</v>
      </c>
      <c r="F5048">
        <v>0</v>
      </c>
      <c r="G5048">
        <v>0</v>
      </c>
      <c r="H5048" s="45">
        <v>4705.74</v>
      </c>
      <c r="I5048" t="s">
        <v>13063</v>
      </c>
      <c r="J5048" t="s">
        <v>200</v>
      </c>
      <c r="K5048">
        <v>0</v>
      </c>
      <c r="L5048" s="83">
        <v>43026</v>
      </c>
      <c r="M5048">
        <v>0</v>
      </c>
      <c r="N5048">
        <v>412822108</v>
      </c>
      <c r="O5048">
        <v>2411053</v>
      </c>
    </row>
    <row r="5049" spans="1:15" x14ac:dyDescent="0.2">
      <c r="A5049" t="s">
        <v>13111</v>
      </c>
      <c r="B5049" t="s">
        <v>476</v>
      </c>
      <c r="C5049">
        <v>341.97</v>
      </c>
      <c r="D5049">
        <v>0</v>
      </c>
      <c r="E5049">
        <v>0</v>
      </c>
      <c r="F5049">
        <v>0</v>
      </c>
      <c r="G5049">
        <v>0</v>
      </c>
      <c r="H5049" s="45">
        <v>-1509.71</v>
      </c>
      <c r="I5049" t="s">
        <v>13063</v>
      </c>
      <c r="J5049" t="s">
        <v>190</v>
      </c>
      <c r="K5049">
        <v>0</v>
      </c>
      <c r="L5049" s="83">
        <v>43026</v>
      </c>
      <c r="M5049">
        <v>0</v>
      </c>
      <c r="N5049">
        <v>384802104</v>
      </c>
      <c r="O5049">
        <v>2380863</v>
      </c>
    </row>
    <row r="5050" spans="1:15" x14ac:dyDescent="0.2">
      <c r="A5050" t="s">
        <v>13112</v>
      </c>
      <c r="B5050" t="s">
        <v>300</v>
      </c>
      <c r="C5050">
        <v>232.51</v>
      </c>
      <c r="D5050">
        <v>0</v>
      </c>
      <c r="E5050">
        <v>0</v>
      </c>
      <c r="F5050">
        <v>0</v>
      </c>
      <c r="G5050">
        <v>0</v>
      </c>
      <c r="H5050" s="45">
        <v>19527.32</v>
      </c>
      <c r="I5050" t="s">
        <v>13057</v>
      </c>
      <c r="J5050" t="s">
        <v>164</v>
      </c>
      <c r="K5050">
        <v>0</v>
      </c>
      <c r="L5050" s="83">
        <v>43026</v>
      </c>
      <c r="M5050">
        <v>0</v>
      </c>
      <c r="N5050">
        <v>18581108</v>
      </c>
      <c r="O5050">
        <v>2762030</v>
      </c>
    </row>
    <row r="5051" spans="1:15" x14ac:dyDescent="0.2">
      <c r="A5051" t="s">
        <v>13113</v>
      </c>
      <c r="B5051" t="s">
        <v>4348</v>
      </c>
      <c r="C5051">
        <v>150.71</v>
      </c>
      <c r="D5051">
        <v>0</v>
      </c>
      <c r="E5051">
        <v>0</v>
      </c>
      <c r="F5051">
        <v>0</v>
      </c>
      <c r="G5051">
        <v>0</v>
      </c>
      <c r="H5051" s="45">
        <v>-54329.61</v>
      </c>
      <c r="I5051" t="s">
        <v>13057</v>
      </c>
      <c r="J5051" t="s">
        <v>169</v>
      </c>
      <c r="K5051">
        <v>0</v>
      </c>
      <c r="L5051" s="83">
        <v>43026</v>
      </c>
      <c r="M5051">
        <v>0</v>
      </c>
      <c r="N5051" t="s">
        <v>4384</v>
      </c>
      <c r="O5051" t="s">
        <v>4385</v>
      </c>
    </row>
    <row r="5052" spans="1:15" x14ac:dyDescent="0.2">
      <c r="A5052" t="s">
        <v>13114</v>
      </c>
      <c r="B5052" t="s">
        <v>630</v>
      </c>
      <c r="C5052">
        <v>45.11</v>
      </c>
      <c r="D5052">
        <v>0</v>
      </c>
      <c r="E5052">
        <v>0</v>
      </c>
      <c r="F5052">
        <v>0</v>
      </c>
      <c r="G5052">
        <v>0</v>
      </c>
      <c r="H5052" s="45">
        <v>-3886.22</v>
      </c>
      <c r="I5052" t="s">
        <v>13063</v>
      </c>
      <c r="J5052" t="s">
        <v>164</v>
      </c>
      <c r="K5052">
        <v>0</v>
      </c>
      <c r="L5052" s="83">
        <v>43026</v>
      </c>
      <c r="M5052">
        <v>0</v>
      </c>
      <c r="N5052">
        <v>225447101</v>
      </c>
      <c r="O5052">
        <v>2232351</v>
      </c>
    </row>
    <row r="5053" spans="1:15" x14ac:dyDescent="0.2">
      <c r="A5053" t="s">
        <v>13115</v>
      </c>
      <c r="B5053" t="s">
        <v>495</v>
      </c>
      <c r="C5053">
        <v>28.79</v>
      </c>
      <c r="D5053">
        <v>0</v>
      </c>
      <c r="E5053">
        <v>0</v>
      </c>
      <c r="F5053">
        <v>0</v>
      </c>
      <c r="G5053">
        <v>0</v>
      </c>
      <c r="H5053" s="45">
        <v>14868.96</v>
      </c>
      <c r="I5053" t="s">
        <v>13057</v>
      </c>
      <c r="J5053" t="s">
        <v>190</v>
      </c>
      <c r="K5053">
        <v>0</v>
      </c>
      <c r="L5053" s="83">
        <v>43026</v>
      </c>
      <c r="M5053">
        <v>0</v>
      </c>
      <c r="N5053" t="s">
        <v>496</v>
      </c>
      <c r="O5053">
        <v>2200853</v>
      </c>
    </row>
    <row r="5054" spans="1:15" x14ac:dyDescent="0.2">
      <c r="A5054" t="s">
        <v>13116</v>
      </c>
      <c r="B5054" t="s">
        <v>3993</v>
      </c>
      <c r="C5054">
        <v>92.66</v>
      </c>
      <c r="D5054">
        <v>0</v>
      </c>
      <c r="E5054">
        <v>0</v>
      </c>
      <c r="F5054">
        <v>0</v>
      </c>
      <c r="G5054">
        <v>0</v>
      </c>
      <c r="H5054" s="45">
        <v>-9994.66</v>
      </c>
      <c r="I5054" t="s">
        <v>13057</v>
      </c>
      <c r="J5054" t="s">
        <v>169</v>
      </c>
      <c r="K5054">
        <v>0</v>
      </c>
      <c r="L5054" s="83">
        <v>43026</v>
      </c>
      <c r="M5054">
        <v>0</v>
      </c>
      <c r="N5054" t="s">
        <v>4021</v>
      </c>
      <c r="O5054">
        <v>2702791</v>
      </c>
    </row>
    <row r="5055" spans="1:15" x14ac:dyDescent="0.2">
      <c r="A5055" t="s">
        <v>13117</v>
      </c>
      <c r="B5055" t="s">
        <v>3990</v>
      </c>
      <c r="C5055">
        <v>39</v>
      </c>
      <c r="D5055">
        <v>0</v>
      </c>
      <c r="E5055">
        <v>0</v>
      </c>
      <c r="F5055">
        <v>0</v>
      </c>
      <c r="G5055">
        <v>0</v>
      </c>
      <c r="H5055" s="45">
        <v>-25553.599999999999</v>
      </c>
      <c r="I5055" t="s">
        <v>13057</v>
      </c>
      <c r="J5055" t="s">
        <v>190</v>
      </c>
      <c r="K5055">
        <v>0</v>
      </c>
      <c r="L5055" s="83">
        <v>43026</v>
      </c>
      <c r="M5055">
        <v>0</v>
      </c>
      <c r="N5055">
        <v>419879101</v>
      </c>
      <c r="O5055">
        <v>2408044</v>
      </c>
    </row>
    <row r="5056" spans="1:15" x14ac:dyDescent="0.2">
      <c r="A5056" t="s">
        <v>13118</v>
      </c>
      <c r="B5056" t="s">
        <v>13106</v>
      </c>
      <c r="C5056">
        <v>22.4</v>
      </c>
      <c r="D5056">
        <v>0</v>
      </c>
      <c r="E5056">
        <v>0</v>
      </c>
      <c r="F5056">
        <v>0</v>
      </c>
      <c r="G5056">
        <v>0</v>
      </c>
      <c r="H5056" s="45">
        <v>-1198.6300000000001</v>
      </c>
      <c r="I5056" t="s">
        <v>13057</v>
      </c>
      <c r="J5056" t="s">
        <v>190</v>
      </c>
      <c r="K5056">
        <v>0</v>
      </c>
      <c r="L5056" s="83">
        <v>43026</v>
      </c>
      <c r="M5056">
        <v>0</v>
      </c>
      <c r="N5056">
        <v>573075108</v>
      </c>
      <c r="O5056">
        <v>2568357</v>
      </c>
    </row>
    <row r="5057" spans="1:15" x14ac:dyDescent="0.2">
      <c r="A5057" t="s">
        <v>13119</v>
      </c>
      <c r="B5057" t="s">
        <v>3997</v>
      </c>
      <c r="C5057">
        <v>149.4</v>
      </c>
      <c r="D5057">
        <v>0</v>
      </c>
      <c r="E5057">
        <v>0</v>
      </c>
      <c r="F5057">
        <v>0</v>
      </c>
      <c r="G5057">
        <v>0</v>
      </c>
      <c r="H5057" s="45">
        <v>42756.74</v>
      </c>
      <c r="I5057" t="s">
        <v>13057</v>
      </c>
      <c r="J5057" t="s">
        <v>200</v>
      </c>
      <c r="K5057">
        <v>0</v>
      </c>
      <c r="L5057" s="83">
        <v>43026</v>
      </c>
      <c r="M5057">
        <v>0</v>
      </c>
      <c r="N5057" t="s">
        <v>4047</v>
      </c>
      <c r="O5057">
        <v>2781585</v>
      </c>
    </row>
    <row r="5058" spans="1:15" x14ac:dyDescent="0.2">
      <c r="A5058" t="s">
        <v>13120</v>
      </c>
      <c r="B5058" t="s">
        <v>718</v>
      </c>
      <c r="C5058">
        <v>82.39</v>
      </c>
      <c r="D5058">
        <v>0</v>
      </c>
      <c r="E5058">
        <v>0</v>
      </c>
      <c r="F5058">
        <v>0</v>
      </c>
      <c r="G5058">
        <v>0</v>
      </c>
      <c r="H5058" s="45">
        <v>26292.7</v>
      </c>
      <c r="I5058" t="s">
        <v>13057</v>
      </c>
      <c r="J5058" t="s">
        <v>164</v>
      </c>
      <c r="K5058">
        <v>0</v>
      </c>
      <c r="L5058" s="83">
        <v>43026</v>
      </c>
      <c r="M5058">
        <v>0</v>
      </c>
      <c r="N5058" t="s">
        <v>719</v>
      </c>
      <c r="O5058" t="s">
        <v>720</v>
      </c>
    </row>
    <row r="5059" spans="1:15" x14ac:dyDescent="0.2">
      <c r="A5059" t="s">
        <v>13121</v>
      </c>
      <c r="B5059" t="s">
        <v>4075</v>
      </c>
      <c r="C5059">
        <v>114.49</v>
      </c>
      <c r="D5059">
        <v>0</v>
      </c>
      <c r="E5059">
        <v>0</v>
      </c>
      <c r="F5059">
        <v>0</v>
      </c>
      <c r="G5059">
        <v>0</v>
      </c>
      <c r="H5059" s="45">
        <v>18038.09</v>
      </c>
      <c r="I5059" t="s">
        <v>13057</v>
      </c>
      <c r="J5059" t="s">
        <v>186</v>
      </c>
      <c r="K5059">
        <v>0</v>
      </c>
      <c r="L5059" s="83">
        <v>43026</v>
      </c>
      <c r="M5059">
        <v>0</v>
      </c>
      <c r="N5059" t="s">
        <v>4114</v>
      </c>
      <c r="O5059" t="s">
        <v>4115</v>
      </c>
    </row>
    <row r="5060" spans="1:15" x14ac:dyDescent="0.2">
      <c r="A5060" t="s">
        <v>13122</v>
      </c>
      <c r="B5060" t="s">
        <v>1690</v>
      </c>
      <c r="C5060">
        <v>29.21</v>
      </c>
      <c r="D5060">
        <v>0</v>
      </c>
      <c r="E5060">
        <v>0</v>
      </c>
      <c r="F5060">
        <v>0</v>
      </c>
      <c r="G5060">
        <v>0</v>
      </c>
      <c r="H5060" s="45">
        <v>-197346.3</v>
      </c>
      <c r="I5060" t="s">
        <v>13057</v>
      </c>
      <c r="J5060" t="s">
        <v>200</v>
      </c>
      <c r="K5060">
        <v>0</v>
      </c>
      <c r="L5060" s="83">
        <v>43026</v>
      </c>
      <c r="M5060">
        <v>0</v>
      </c>
      <c r="N5060">
        <v>830566105</v>
      </c>
      <c r="O5060">
        <v>2428042</v>
      </c>
    </row>
    <row r="5061" spans="1:15" x14ac:dyDescent="0.2">
      <c r="A5061" t="s">
        <v>13123</v>
      </c>
      <c r="B5061" t="s">
        <v>1333</v>
      </c>
      <c r="C5061">
        <v>169.59</v>
      </c>
      <c r="D5061">
        <v>0</v>
      </c>
      <c r="E5061">
        <v>0</v>
      </c>
      <c r="F5061">
        <v>0</v>
      </c>
      <c r="G5061">
        <v>0</v>
      </c>
      <c r="H5061" s="45">
        <v>-16523.16</v>
      </c>
      <c r="I5061" t="s">
        <v>13057</v>
      </c>
      <c r="J5061" t="s">
        <v>190</v>
      </c>
      <c r="K5061">
        <v>0</v>
      </c>
      <c r="L5061" s="83">
        <v>43026</v>
      </c>
      <c r="M5061">
        <v>0</v>
      </c>
      <c r="N5061">
        <v>833034101</v>
      </c>
      <c r="O5061">
        <v>2818740</v>
      </c>
    </row>
    <row r="5062" spans="1:15" x14ac:dyDescent="0.2">
      <c r="A5062" t="s">
        <v>13124</v>
      </c>
      <c r="B5062" t="s">
        <v>3937</v>
      </c>
      <c r="C5062">
        <v>36.049999999999997</v>
      </c>
      <c r="D5062">
        <v>0</v>
      </c>
      <c r="E5062">
        <v>0</v>
      </c>
      <c r="F5062">
        <v>0</v>
      </c>
      <c r="G5062">
        <v>0</v>
      </c>
      <c r="H5062" s="45">
        <v>-5275.47</v>
      </c>
      <c r="I5062" t="s">
        <v>13057</v>
      </c>
      <c r="J5062" t="s">
        <v>190</v>
      </c>
      <c r="K5062">
        <v>0</v>
      </c>
      <c r="L5062" s="83">
        <v>43026</v>
      </c>
      <c r="M5062">
        <v>0</v>
      </c>
      <c r="N5062">
        <v>950755108</v>
      </c>
      <c r="O5062">
        <v>2948852</v>
      </c>
    </row>
    <row r="5063" spans="1:15" x14ac:dyDescent="0.2">
      <c r="A5063" t="s">
        <v>13100</v>
      </c>
      <c r="B5063" t="s">
        <v>3798</v>
      </c>
      <c r="C5063">
        <v>25.6</v>
      </c>
      <c r="D5063">
        <v>0</v>
      </c>
      <c r="E5063">
        <v>0</v>
      </c>
      <c r="F5063">
        <v>0</v>
      </c>
      <c r="G5063">
        <v>0</v>
      </c>
      <c r="H5063" s="45">
        <v>-14375.46</v>
      </c>
      <c r="I5063" t="s">
        <v>13063</v>
      </c>
      <c r="J5063" t="s">
        <v>200</v>
      </c>
      <c r="K5063">
        <v>0</v>
      </c>
      <c r="L5063" s="83">
        <v>43025</v>
      </c>
      <c r="M5063">
        <v>0</v>
      </c>
      <c r="N5063">
        <v>835451105</v>
      </c>
      <c r="O5063">
        <v>2821113</v>
      </c>
    </row>
    <row r="5064" spans="1:15" x14ac:dyDescent="0.2">
      <c r="A5064" t="s">
        <v>13101</v>
      </c>
      <c r="B5064" t="s">
        <v>354</v>
      </c>
      <c r="C5064">
        <v>33.520000000000003</v>
      </c>
      <c r="D5064">
        <v>0</v>
      </c>
      <c r="E5064">
        <v>0</v>
      </c>
      <c r="F5064">
        <v>0</v>
      </c>
      <c r="G5064">
        <v>0</v>
      </c>
      <c r="H5064" s="45">
        <v>-4013.08</v>
      </c>
      <c r="I5064" t="s">
        <v>13057</v>
      </c>
      <c r="J5064" t="s">
        <v>164</v>
      </c>
      <c r="K5064">
        <v>0</v>
      </c>
      <c r="L5064" s="83">
        <v>43025</v>
      </c>
      <c r="M5064">
        <v>0</v>
      </c>
      <c r="N5064">
        <v>278642103</v>
      </c>
      <c r="O5064">
        <v>2293819</v>
      </c>
    </row>
    <row r="5065" spans="1:15" x14ac:dyDescent="0.2">
      <c r="A5065" t="s">
        <v>13102</v>
      </c>
      <c r="B5065" t="s">
        <v>3927</v>
      </c>
      <c r="C5065">
        <v>32.950000000000003</v>
      </c>
      <c r="D5065">
        <v>0</v>
      </c>
      <c r="E5065">
        <v>0</v>
      </c>
      <c r="F5065">
        <v>0</v>
      </c>
      <c r="G5065">
        <v>0</v>
      </c>
      <c r="H5065" s="45">
        <v>-5770.07</v>
      </c>
      <c r="I5065" t="s">
        <v>13057</v>
      </c>
      <c r="J5065" t="s">
        <v>186</v>
      </c>
      <c r="K5065">
        <v>0</v>
      </c>
      <c r="L5065" s="83">
        <v>43025</v>
      </c>
      <c r="M5065">
        <v>0</v>
      </c>
      <c r="N5065">
        <v>395259104</v>
      </c>
      <c r="O5065" t="s">
        <v>3960</v>
      </c>
    </row>
    <row r="5066" spans="1:15" x14ac:dyDescent="0.2">
      <c r="A5066" t="s">
        <v>13103</v>
      </c>
      <c r="B5066" t="s">
        <v>2319</v>
      </c>
      <c r="C5066">
        <v>112.06</v>
      </c>
      <c r="D5066">
        <v>0</v>
      </c>
      <c r="E5066">
        <v>0</v>
      </c>
      <c r="F5066">
        <v>0</v>
      </c>
      <c r="G5066">
        <v>0</v>
      </c>
      <c r="H5066" s="45">
        <v>34857.279999999999</v>
      </c>
      <c r="I5066" t="s">
        <v>13057</v>
      </c>
      <c r="J5066" t="s">
        <v>188</v>
      </c>
      <c r="K5066">
        <v>0</v>
      </c>
      <c r="L5066" s="83">
        <v>43025</v>
      </c>
      <c r="M5066">
        <v>0</v>
      </c>
      <c r="N5066">
        <v>483007704</v>
      </c>
      <c r="O5066" t="s">
        <v>2365</v>
      </c>
    </row>
    <row r="5067" spans="1:15" x14ac:dyDescent="0.2">
      <c r="A5067" t="s">
        <v>13104</v>
      </c>
      <c r="B5067" t="s">
        <v>13098</v>
      </c>
      <c r="C5067">
        <v>32.090000000000003</v>
      </c>
      <c r="D5067">
        <v>0</v>
      </c>
      <c r="E5067">
        <v>0</v>
      </c>
      <c r="F5067">
        <v>0</v>
      </c>
      <c r="G5067">
        <v>0</v>
      </c>
      <c r="H5067" s="45">
        <v>64753.13</v>
      </c>
      <c r="I5067" t="s">
        <v>13057</v>
      </c>
      <c r="J5067" t="s">
        <v>235</v>
      </c>
      <c r="K5067">
        <v>0</v>
      </c>
      <c r="L5067" s="83">
        <v>43025</v>
      </c>
      <c r="M5067">
        <v>0</v>
      </c>
      <c r="N5067">
        <v>868536301</v>
      </c>
      <c r="O5067" t="s">
        <v>13105</v>
      </c>
    </row>
    <row r="5068" spans="1:15" x14ac:dyDescent="0.2">
      <c r="A5068" t="s">
        <v>13099</v>
      </c>
      <c r="B5068" t="s">
        <v>6606</v>
      </c>
      <c r="C5068">
        <v>44.79</v>
      </c>
      <c r="D5068" s="45">
        <v>33649</v>
      </c>
      <c r="E5068" s="45">
        <v>1507138.71</v>
      </c>
      <c r="F5068">
        <v>3.29</v>
      </c>
      <c r="G5068" s="45">
        <v>44416.68</v>
      </c>
      <c r="H5068" s="45">
        <v>-226198.61</v>
      </c>
      <c r="I5068" t="s">
        <v>210</v>
      </c>
      <c r="J5068" t="s">
        <v>822</v>
      </c>
      <c r="K5068">
        <v>0</v>
      </c>
      <c r="L5068" s="83">
        <v>43025</v>
      </c>
      <c r="M5068">
        <v>43.42</v>
      </c>
      <c r="N5068" t="s">
        <v>6714</v>
      </c>
      <c r="O5068">
        <v>2689560</v>
      </c>
    </row>
    <row r="5069" spans="1:15" x14ac:dyDescent="0.2">
      <c r="A5069" t="s">
        <v>13092</v>
      </c>
      <c r="B5069" t="s">
        <v>476</v>
      </c>
      <c r="C5069">
        <v>341.97</v>
      </c>
      <c r="D5069">
        <v>0</v>
      </c>
      <c r="E5069">
        <v>0</v>
      </c>
      <c r="F5069">
        <v>0</v>
      </c>
      <c r="G5069">
        <v>0</v>
      </c>
      <c r="H5069" s="45">
        <v>-56894.96</v>
      </c>
      <c r="I5069" t="s">
        <v>13057</v>
      </c>
      <c r="J5069" t="s">
        <v>190</v>
      </c>
      <c r="K5069">
        <v>0</v>
      </c>
      <c r="L5069" s="83">
        <v>43024</v>
      </c>
      <c r="M5069">
        <v>0</v>
      </c>
      <c r="N5069">
        <v>384802104</v>
      </c>
      <c r="O5069">
        <v>2380863</v>
      </c>
    </row>
    <row r="5070" spans="1:15" x14ac:dyDescent="0.2">
      <c r="A5070" t="s">
        <v>13093</v>
      </c>
      <c r="B5070" t="s">
        <v>3912</v>
      </c>
      <c r="C5070">
        <v>55.85</v>
      </c>
      <c r="D5070">
        <v>0</v>
      </c>
      <c r="E5070">
        <v>0</v>
      </c>
      <c r="F5070">
        <v>0</v>
      </c>
      <c r="G5070">
        <v>0</v>
      </c>
      <c r="H5070" s="45">
        <v>1029.75</v>
      </c>
      <c r="I5070" t="s">
        <v>13057</v>
      </c>
      <c r="J5070" t="s">
        <v>186</v>
      </c>
      <c r="K5070">
        <v>0</v>
      </c>
      <c r="L5070" s="83">
        <v>43024</v>
      </c>
      <c r="M5070">
        <v>0</v>
      </c>
      <c r="N5070">
        <v>410120109</v>
      </c>
      <c r="O5070">
        <v>2415497</v>
      </c>
    </row>
    <row r="5071" spans="1:15" x14ac:dyDescent="0.2">
      <c r="A5071" t="s">
        <v>13094</v>
      </c>
      <c r="B5071" t="s">
        <v>326</v>
      </c>
      <c r="C5071">
        <v>45.09</v>
      </c>
      <c r="D5071">
        <v>0</v>
      </c>
      <c r="E5071">
        <v>0</v>
      </c>
      <c r="F5071">
        <v>0</v>
      </c>
      <c r="G5071">
        <v>0</v>
      </c>
      <c r="H5071" s="45">
        <v>-21399.13</v>
      </c>
      <c r="I5071" t="s">
        <v>13057</v>
      </c>
      <c r="J5071" t="s">
        <v>200</v>
      </c>
      <c r="K5071">
        <v>0</v>
      </c>
      <c r="L5071" s="83">
        <v>43024</v>
      </c>
      <c r="M5071">
        <v>0</v>
      </c>
      <c r="N5071">
        <v>412822108</v>
      </c>
      <c r="O5071">
        <v>2411053</v>
      </c>
    </row>
    <row r="5072" spans="1:15" x14ac:dyDescent="0.2">
      <c r="A5072" t="s">
        <v>13095</v>
      </c>
      <c r="B5072" t="s">
        <v>3915</v>
      </c>
      <c r="C5072">
        <v>70.599999999999994</v>
      </c>
      <c r="D5072">
        <v>0</v>
      </c>
      <c r="E5072">
        <v>0</v>
      </c>
      <c r="F5072">
        <v>0</v>
      </c>
      <c r="G5072">
        <v>0</v>
      </c>
      <c r="H5072" s="45">
        <v>-5833.81</v>
      </c>
      <c r="I5072" t="s">
        <v>13057</v>
      </c>
      <c r="J5072" t="s">
        <v>200</v>
      </c>
      <c r="K5072">
        <v>0</v>
      </c>
      <c r="L5072" s="83">
        <v>43024</v>
      </c>
      <c r="M5072">
        <v>0</v>
      </c>
      <c r="N5072">
        <v>681919106</v>
      </c>
      <c r="O5072">
        <v>2279303</v>
      </c>
    </row>
    <row r="5073" spans="1:15" x14ac:dyDescent="0.2">
      <c r="A5073" t="s">
        <v>13096</v>
      </c>
      <c r="B5073" t="s">
        <v>2087</v>
      </c>
      <c r="C5073">
        <v>32.5</v>
      </c>
      <c r="D5073">
        <v>0</v>
      </c>
      <c r="E5073">
        <v>0</v>
      </c>
      <c r="F5073">
        <v>0</v>
      </c>
      <c r="G5073">
        <v>0</v>
      </c>
      <c r="H5073" s="45">
        <v>-12591.43</v>
      </c>
      <c r="I5073" t="s">
        <v>13057</v>
      </c>
      <c r="J5073" t="s">
        <v>200</v>
      </c>
      <c r="K5073">
        <v>0</v>
      </c>
      <c r="L5073" s="83">
        <v>43024</v>
      </c>
      <c r="M5073">
        <v>0</v>
      </c>
      <c r="N5073" t="s">
        <v>2188</v>
      </c>
      <c r="O5073">
        <v>2320892</v>
      </c>
    </row>
    <row r="5074" spans="1:15" x14ac:dyDescent="0.2">
      <c r="A5074" t="s">
        <v>13097</v>
      </c>
      <c r="B5074" t="s">
        <v>2300</v>
      </c>
      <c r="C5074">
        <v>28.17</v>
      </c>
      <c r="D5074">
        <v>0</v>
      </c>
      <c r="E5074">
        <v>0</v>
      </c>
      <c r="F5074">
        <v>0</v>
      </c>
      <c r="G5074">
        <v>0</v>
      </c>
      <c r="H5074" s="45">
        <v>-136240.81</v>
      </c>
      <c r="I5074" t="s">
        <v>13057</v>
      </c>
      <c r="J5074" t="s">
        <v>164</v>
      </c>
      <c r="K5074">
        <v>0</v>
      </c>
      <c r="L5074" s="83">
        <v>43024</v>
      </c>
      <c r="M5074">
        <v>0</v>
      </c>
      <c r="N5074" t="s">
        <v>2382</v>
      </c>
      <c r="O5074">
        <v>2095703</v>
      </c>
    </row>
    <row r="5075" spans="1:15" x14ac:dyDescent="0.2">
      <c r="A5075" t="s">
        <v>13089</v>
      </c>
      <c r="B5075" t="s">
        <v>11866</v>
      </c>
      <c r="C5075">
        <v>65.959999999999994</v>
      </c>
      <c r="D5075">
        <v>0</v>
      </c>
      <c r="E5075">
        <v>0</v>
      </c>
      <c r="F5075">
        <v>0</v>
      </c>
      <c r="G5075">
        <v>0</v>
      </c>
      <c r="H5075" s="45">
        <v>14567.85</v>
      </c>
      <c r="I5075" t="s">
        <v>13057</v>
      </c>
      <c r="J5075" t="s">
        <v>188</v>
      </c>
      <c r="K5075">
        <v>0</v>
      </c>
      <c r="L5075" s="83">
        <v>43021</v>
      </c>
      <c r="M5075">
        <v>0</v>
      </c>
      <c r="N5075">
        <v>482564101</v>
      </c>
      <c r="O5075">
        <v>2114921</v>
      </c>
    </row>
    <row r="5076" spans="1:15" x14ac:dyDescent="0.2">
      <c r="A5076" t="s">
        <v>13090</v>
      </c>
      <c r="B5076" t="s">
        <v>627</v>
      </c>
      <c r="C5076">
        <v>250.29</v>
      </c>
      <c r="D5076">
        <v>0</v>
      </c>
      <c r="E5076">
        <v>0</v>
      </c>
      <c r="F5076">
        <v>0</v>
      </c>
      <c r="G5076">
        <v>0</v>
      </c>
      <c r="H5076" s="45">
        <v>2556.4899999999998</v>
      </c>
      <c r="I5076" t="s">
        <v>13057</v>
      </c>
      <c r="J5076" t="s">
        <v>200</v>
      </c>
      <c r="K5076">
        <v>0</v>
      </c>
      <c r="L5076" s="83">
        <v>43021</v>
      </c>
      <c r="M5076">
        <v>0</v>
      </c>
      <c r="N5076" t="s">
        <v>628</v>
      </c>
      <c r="O5076">
        <v>2857817</v>
      </c>
    </row>
    <row r="5077" spans="1:15" x14ac:dyDescent="0.2">
      <c r="A5077" t="s">
        <v>13091</v>
      </c>
      <c r="B5077" t="s">
        <v>3798</v>
      </c>
      <c r="C5077">
        <v>25.6</v>
      </c>
      <c r="D5077">
        <v>0</v>
      </c>
      <c r="E5077">
        <v>0</v>
      </c>
      <c r="F5077">
        <v>0</v>
      </c>
      <c r="G5077">
        <v>0</v>
      </c>
      <c r="H5077" s="45">
        <v>28281.8</v>
      </c>
      <c r="I5077" t="s">
        <v>13057</v>
      </c>
      <c r="J5077" t="s">
        <v>200</v>
      </c>
      <c r="K5077">
        <v>0</v>
      </c>
      <c r="L5077" s="83">
        <v>43021</v>
      </c>
      <c r="M5077">
        <v>0</v>
      </c>
      <c r="N5077">
        <v>835451105</v>
      </c>
      <c r="O5077">
        <v>2821113</v>
      </c>
    </row>
    <row r="5078" spans="1:15" x14ac:dyDescent="0.2">
      <c r="A5078" t="s">
        <v>13087</v>
      </c>
      <c r="B5078" t="s">
        <v>640</v>
      </c>
      <c r="C5078">
        <v>52.8</v>
      </c>
      <c r="D5078">
        <v>0</v>
      </c>
      <c r="E5078">
        <v>0</v>
      </c>
      <c r="F5078">
        <v>0</v>
      </c>
      <c r="G5078">
        <v>0</v>
      </c>
      <c r="H5078">
        <v>645.57000000000005</v>
      </c>
      <c r="I5078" t="s">
        <v>13063</v>
      </c>
      <c r="J5078" t="s">
        <v>190</v>
      </c>
      <c r="K5078">
        <v>0</v>
      </c>
      <c r="L5078" s="83">
        <v>43020</v>
      </c>
      <c r="M5078">
        <v>0</v>
      </c>
      <c r="N5078">
        <v>247361702</v>
      </c>
      <c r="O5078" t="s">
        <v>641</v>
      </c>
    </row>
    <row r="5079" spans="1:15" x14ac:dyDescent="0.2">
      <c r="A5079" t="s">
        <v>13088</v>
      </c>
      <c r="B5079" t="s">
        <v>2593</v>
      </c>
      <c r="C5079">
        <v>34.15</v>
      </c>
      <c r="D5079">
        <v>0</v>
      </c>
      <c r="E5079">
        <v>0</v>
      </c>
      <c r="F5079">
        <v>0</v>
      </c>
      <c r="G5079">
        <v>0</v>
      </c>
      <c r="H5079" s="45">
        <v>10829.82</v>
      </c>
      <c r="I5079" t="s">
        <v>13063</v>
      </c>
      <c r="J5079" t="s">
        <v>164</v>
      </c>
      <c r="K5079">
        <v>0</v>
      </c>
      <c r="L5079" s="83">
        <v>43020</v>
      </c>
      <c r="M5079">
        <v>0</v>
      </c>
      <c r="N5079" s="84">
        <v>9.2379999999999998E+107</v>
      </c>
      <c r="O5079" t="s">
        <v>2638</v>
      </c>
    </row>
    <row r="5080" spans="1:15" x14ac:dyDescent="0.2">
      <c r="A5080" t="s">
        <v>13086</v>
      </c>
      <c r="B5080" t="s">
        <v>3172</v>
      </c>
      <c r="C5080">
        <v>263.07</v>
      </c>
      <c r="D5080">
        <v>0</v>
      </c>
      <c r="E5080">
        <v>0</v>
      </c>
      <c r="F5080">
        <v>0</v>
      </c>
      <c r="G5080">
        <v>0</v>
      </c>
      <c r="H5080" s="45">
        <v>-24719.64</v>
      </c>
      <c r="I5080" t="s">
        <v>13057</v>
      </c>
      <c r="J5080" t="s">
        <v>200</v>
      </c>
      <c r="K5080">
        <v>0</v>
      </c>
      <c r="L5080" s="83">
        <v>43019</v>
      </c>
      <c r="M5080">
        <v>0</v>
      </c>
      <c r="N5080" t="s">
        <v>3277</v>
      </c>
      <c r="O5080" t="s">
        <v>3278</v>
      </c>
    </row>
    <row r="5081" spans="1:15" x14ac:dyDescent="0.2">
      <c r="A5081" t="s">
        <v>13084</v>
      </c>
      <c r="B5081" t="s">
        <v>3878</v>
      </c>
      <c r="C5081">
        <v>42.12</v>
      </c>
      <c r="D5081">
        <v>0</v>
      </c>
      <c r="E5081">
        <v>0</v>
      </c>
      <c r="F5081">
        <v>0</v>
      </c>
      <c r="G5081">
        <v>0</v>
      </c>
      <c r="H5081" s="45">
        <v>-10908.57</v>
      </c>
      <c r="I5081" t="s">
        <v>13057</v>
      </c>
      <c r="J5081" t="s">
        <v>186</v>
      </c>
      <c r="K5081">
        <v>0</v>
      </c>
      <c r="L5081" s="83">
        <v>43018</v>
      </c>
      <c r="M5081">
        <v>0</v>
      </c>
      <c r="N5081">
        <v>63904106</v>
      </c>
      <c r="O5081">
        <v>2085856</v>
      </c>
    </row>
    <row r="5082" spans="1:15" x14ac:dyDescent="0.2">
      <c r="A5082" t="s">
        <v>14712</v>
      </c>
      <c r="B5082" t="s">
        <v>7363</v>
      </c>
      <c r="C5082">
        <v>91.52</v>
      </c>
      <c r="D5082">
        <v>0</v>
      </c>
      <c r="E5082">
        <v>0</v>
      </c>
      <c r="F5082">
        <v>0</v>
      </c>
      <c r="G5082">
        <v>0</v>
      </c>
      <c r="H5082" s="45">
        <v>303322.44</v>
      </c>
      <c r="I5082" t="s">
        <v>210</v>
      </c>
      <c r="J5082" t="s">
        <v>235</v>
      </c>
      <c r="K5082">
        <v>0</v>
      </c>
      <c r="L5082" s="83">
        <v>43018</v>
      </c>
      <c r="M5082">
        <v>0</v>
      </c>
      <c r="N5082">
        <v>931142103</v>
      </c>
      <c r="O5082">
        <v>2936921</v>
      </c>
    </row>
    <row r="5083" spans="1:15" x14ac:dyDescent="0.2">
      <c r="A5083" t="s">
        <v>13083</v>
      </c>
      <c r="B5083" t="s">
        <v>708</v>
      </c>
      <c r="C5083">
        <v>22.01</v>
      </c>
      <c r="D5083">
        <v>0</v>
      </c>
      <c r="E5083">
        <v>0</v>
      </c>
      <c r="F5083">
        <v>0</v>
      </c>
      <c r="G5083">
        <v>0</v>
      </c>
      <c r="H5083" s="45">
        <v>-39471.18</v>
      </c>
      <c r="I5083" t="s">
        <v>13057</v>
      </c>
      <c r="J5083" t="s">
        <v>164</v>
      </c>
      <c r="K5083">
        <v>0</v>
      </c>
      <c r="L5083" s="83">
        <v>43017</v>
      </c>
      <c r="M5083">
        <v>0</v>
      </c>
      <c r="N5083">
        <v>68323104</v>
      </c>
      <c r="O5083" t="s">
        <v>709</v>
      </c>
    </row>
    <row r="5084" spans="1:15" x14ac:dyDescent="0.2">
      <c r="A5084" t="s">
        <v>13064</v>
      </c>
      <c r="B5084" t="s">
        <v>11939</v>
      </c>
      <c r="C5084">
        <v>150.38999999999999</v>
      </c>
      <c r="D5084">
        <v>0</v>
      </c>
      <c r="E5084">
        <v>0</v>
      </c>
      <c r="F5084">
        <v>0</v>
      </c>
      <c r="G5084">
        <v>0</v>
      </c>
      <c r="H5084" s="45">
        <v>2148.66</v>
      </c>
      <c r="I5084" t="s">
        <v>210</v>
      </c>
      <c r="J5084" t="s">
        <v>713</v>
      </c>
      <c r="K5084">
        <v>0</v>
      </c>
      <c r="L5084" s="83">
        <v>43013</v>
      </c>
      <c r="M5084">
        <v>0</v>
      </c>
      <c r="N5084">
        <v>922908751</v>
      </c>
      <c r="O5084">
        <v>2353649</v>
      </c>
    </row>
    <row r="5085" spans="1:15" x14ac:dyDescent="0.2">
      <c r="A5085" t="s">
        <v>13065</v>
      </c>
      <c r="B5085" t="s">
        <v>1073</v>
      </c>
      <c r="C5085">
        <v>43.18</v>
      </c>
      <c r="D5085">
        <v>0</v>
      </c>
      <c r="E5085">
        <v>0</v>
      </c>
      <c r="F5085">
        <v>0</v>
      </c>
      <c r="G5085">
        <v>0</v>
      </c>
      <c r="H5085" s="45">
        <v>-1380.04</v>
      </c>
      <c r="I5085" t="s">
        <v>210</v>
      </c>
      <c r="J5085" t="s">
        <v>190</v>
      </c>
      <c r="K5085">
        <v>0</v>
      </c>
      <c r="L5085" s="83">
        <v>43013</v>
      </c>
      <c r="M5085">
        <v>0</v>
      </c>
      <c r="N5085">
        <v>903293405</v>
      </c>
      <c r="O5085">
        <v>2910602</v>
      </c>
    </row>
    <row r="5086" spans="1:15" x14ac:dyDescent="0.2">
      <c r="A5086" t="s">
        <v>13066</v>
      </c>
      <c r="B5086" t="s">
        <v>5881</v>
      </c>
      <c r="C5086">
        <v>100.56</v>
      </c>
      <c r="D5086">
        <v>0</v>
      </c>
      <c r="E5086">
        <v>0</v>
      </c>
      <c r="F5086">
        <v>0</v>
      </c>
      <c r="G5086">
        <v>0</v>
      </c>
      <c r="H5086" s="45">
        <v>13947.29</v>
      </c>
      <c r="I5086" t="s">
        <v>210</v>
      </c>
      <c r="J5086" t="s">
        <v>200</v>
      </c>
      <c r="K5086">
        <v>0</v>
      </c>
      <c r="L5086" s="83">
        <v>43013</v>
      </c>
      <c r="M5086">
        <v>0</v>
      </c>
      <c r="N5086">
        <v>885160101</v>
      </c>
      <c r="O5086">
        <v>2889876</v>
      </c>
    </row>
    <row r="5087" spans="1:15" x14ac:dyDescent="0.2">
      <c r="A5087" t="s">
        <v>13067</v>
      </c>
      <c r="B5087" t="s">
        <v>1672</v>
      </c>
      <c r="C5087">
        <v>57.89</v>
      </c>
      <c r="D5087">
        <v>0</v>
      </c>
      <c r="E5087">
        <v>0</v>
      </c>
      <c r="F5087">
        <v>0</v>
      </c>
      <c r="G5087">
        <v>0</v>
      </c>
      <c r="H5087">
        <v>244.38</v>
      </c>
      <c r="I5087" t="s">
        <v>210</v>
      </c>
      <c r="J5087" t="s">
        <v>190</v>
      </c>
      <c r="K5087">
        <v>0</v>
      </c>
      <c r="L5087" s="83">
        <v>43013</v>
      </c>
      <c r="M5087">
        <v>0</v>
      </c>
      <c r="N5087">
        <v>690742101</v>
      </c>
      <c r="O5087" t="s">
        <v>1740</v>
      </c>
    </row>
    <row r="5088" spans="1:15" x14ac:dyDescent="0.2">
      <c r="A5088" t="s">
        <v>13068</v>
      </c>
      <c r="B5088" t="s">
        <v>3052</v>
      </c>
      <c r="C5088">
        <v>96.49</v>
      </c>
      <c r="D5088">
        <v>0</v>
      </c>
      <c r="E5088">
        <v>0</v>
      </c>
      <c r="F5088">
        <v>0</v>
      </c>
      <c r="G5088">
        <v>0</v>
      </c>
      <c r="H5088">
        <v>-844.38</v>
      </c>
      <c r="I5088" t="s">
        <v>210</v>
      </c>
      <c r="J5088" t="s">
        <v>200</v>
      </c>
      <c r="K5088">
        <v>0</v>
      </c>
      <c r="L5088" s="83">
        <v>43013</v>
      </c>
      <c r="M5088">
        <v>0</v>
      </c>
      <c r="N5088">
        <v>548661107</v>
      </c>
      <c r="O5088">
        <v>2536763</v>
      </c>
    </row>
    <row r="5089" spans="1:15" x14ac:dyDescent="0.2">
      <c r="A5089" t="s">
        <v>13069</v>
      </c>
      <c r="B5089" t="s">
        <v>10093</v>
      </c>
      <c r="C5089">
        <v>19.010000000000002</v>
      </c>
      <c r="D5089">
        <v>0</v>
      </c>
      <c r="E5089">
        <v>0</v>
      </c>
      <c r="F5089">
        <v>0</v>
      </c>
      <c r="G5089">
        <v>0</v>
      </c>
      <c r="H5089" s="45">
        <v>-13505.13</v>
      </c>
      <c r="I5089" t="s">
        <v>210</v>
      </c>
      <c r="J5089" t="s">
        <v>200</v>
      </c>
      <c r="K5089">
        <v>0</v>
      </c>
      <c r="L5089" s="83">
        <v>43013</v>
      </c>
      <c r="M5089">
        <v>0</v>
      </c>
      <c r="N5089" t="s">
        <v>10134</v>
      </c>
      <c r="O5089" t="s">
        <v>10135</v>
      </c>
    </row>
    <row r="5090" spans="1:15" x14ac:dyDescent="0.2">
      <c r="A5090" t="s">
        <v>13070</v>
      </c>
      <c r="B5090" t="s">
        <v>9689</v>
      </c>
      <c r="C5090">
        <v>100.5</v>
      </c>
      <c r="D5090">
        <v>0</v>
      </c>
      <c r="E5090">
        <v>0</v>
      </c>
      <c r="F5090">
        <v>0</v>
      </c>
      <c r="G5090">
        <v>0</v>
      </c>
      <c r="H5090" s="45">
        <v>9088.1</v>
      </c>
      <c r="I5090" t="s">
        <v>210</v>
      </c>
      <c r="J5090" t="s">
        <v>200</v>
      </c>
      <c r="K5090">
        <v>0</v>
      </c>
      <c r="L5090" s="83">
        <v>43013</v>
      </c>
      <c r="M5090">
        <v>0</v>
      </c>
      <c r="N5090" t="s">
        <v>9734</v>
      </c>
      <c r="O5090" t="s">
        <v>9735</v>
      </c>
    </row>
    <row r="5091" spans="1:15" x14ac:dyDescent="0.2">
      <c r="A5091" t="s">
        <v>13071</v>
      </c>
      <c r="B5091" t="s">
        <v>10586</v>
      </c>
      <c r="C5091">
        <v>275.94</v>
      </c>
      <c r="D5091">
        <v>0</v>
      </c>
      <c r="E5091">
        <v>0</v>
      </c>
      <c r="F5091">
        <v>0</v>
      </c>
      <c r="G5091">
        <v>0</v>
      </c>
      <c r="H5091" s="45">
        <v>-1005.49</v>
      </c>
      <c r="I5091" t="s">
        <v>210</v>
      </c>
      <c r="J5091" t="s">
        <v>713</v>
      </c>
      <c r="K5091">
        <v>0</v>
      </c>
      <c r="L5091" s="83">
        <v>43013</v>
      </c>
      <c r="M5091">
        <v>0</v>
      </c>
      <c r="N5091">
        <v>464287200</v>
      </c>
      <c r="O5091">
        <v>2593025</v>
      </c>
    </row>
    <row r="5092" spans="1:15" x14ac:dyDescent="0.2">
      <c r="A5092" t="s">
        <v>13072</v>
      </c>
      <c r="B5092" t="s">
        <v>10695</v>
      </c>
      <c r="C5092">
        <v>77.98</v>
      </c>
      <c r="D5092">
        <v>0</v>
      </c>
      <c r="E5092">
        <v>0</v>
      </c>
      <c r="F5092">
        <v>0</v>
      </c>
      <c r="G5092">
        <v>0</v>
      </c>
      <c r="H5092" s="45">
        <v>3774.59</v>
      </c>
      <c r="I5092" t="s">
        <v>210</v>
      </c>
      <c r="J5092" t="s">
        <v>713</v>
      </c>
      <c r="K5092">
        <v>0</v>
      </c>
      <c r="L5092" s="83">
        <v>43013</v>
      </c>
      <c r="M5092">
        <v>0</v>
      </c>
      <c r="N5092">
        <v>464287804</v>
      </c>
      <c r="O5092">
        <v>2678869</v>
      </c>
    </row>
    <row r="5093" spans="1:15" x14ac:dyDescent="0.2">
      <c r="A5093" t="s">
        <v>13073</v>
      </c>
      <c r="B5093" t="s">
        <v>2870</v>
      </c>
      <c r="C5093">
        <v>163.66</v>
      </c>
      <c r="D5093">
        <v>0</v>
      </c>
      <c r="E5093">
        <v>0</v>
      </c>
      <c r="F5093">
        <v>0</v>
      </c>
      <c r="G5093">
        <v>0</v>
      </c>
      <c r="H5093" s="45">
        <v>3034.01</v>
      </c>
      <c r="I5093" t="s">
        <v>210</v>
      </c>
      <c r="J5093" t="s">
        <v>200</v>
      </c>
      <c r="K5093">
        <v>0</v>
      </c>
      <c r="L5093" s="83">
        <v>43013</v>
      </c>
      <c r="M5093">
        <v>0</v>
      </c>
      <c r="N5093">
        <v>437076102</v>
      </c>
      <c r="O5093">
        <v>2434209</v>
      </c>
    </row>
    <row r="5094" spans="1:15" x14ac:dyDescent="0.2">
      <c r="A5094" t="s">
        <v>13074</v>
      </c>
      <c r="B5094" t="s">
        <v>2075</v>
      </c>
      <c r="C5094">
        <v>54.47</v>
      </c>
      <c r="D5094">
        <v>0</v>
      </c>
      <c r="E5094">
        <v>0</v>
      </c>
      <c r="F5094">
        <v>0</v>
      </c>
      <c r="G5094">
        <v>0</v>
      </c>
      <c r="H5094" s="45">
        <v>1348.81</v>
      </c>
      <c r="I5094" t="s">
        <v>210</v>
      </c>
      <c r="J5094" t="s">
        <v>190</v>
      </c>
      <c r="K5094">
        <v>0</v>
      </c>
      <c r="L5094" s="83">
        <v>43013</v>
      </c>
      <c r="M5094">
        <v>0</v>
      </c>
      <c r="N5094">
        <v>368736104</v>
      </c>
      <c r="O5094" t="s">
        <v>2164</v>
      </c>
    </row>
    <row r="5095" spans="1:15" x14ac:dyDescent="0.2">
      <c r="A5095" t="s">
        <v>13075</v>
      </c>
      <c r="B5095" t="s">
        <v>13076</v>
      </c>
      <c r="C5095">
        <v>11.78</v>
      </c>
      <c r="D5095">
        <v>0</v>
      </c>
      <c r="E5095">
        <v>0</v>
      </c>
      <c r="F5095">
        <v>0</v>
      </c>
      <c r="G5095">
        <v>0</v>
      </c>
      <c r="H5095">
        <v>-91</v>
      </c>
      <c r="I5095" t="s">
        <v>210</v>
      </c>
      <c r="J5095" t="s">
        <v>186</v>
      </c>
      <c r="K5095">
        <v>0</v>
      </c>
      <c r="L5095" s="83">
        <v>43013</v>
      </c>
      <c r="M5095">
        <v>0</v>
      </c>
      <c r="N5095">
        <v>224633107</v>
      </c>
      <c r="O5095">
        <v>2232072</v>
      </c>
    </row>
    <row r="5096" spans="1:15" x14ac:dyDescent="0.2">
      <c r="A5096" t="s">
        <v>13077</v>
      </c>
      <c r="B5096" t="s">
        <v>13078</v>
      </c>
      <c r="C5096">
        <v>9.65</v>
      </c>
      <c r="D5096">
        <v>0</v>
      </c>
      <c r="E5096">
        <v>0</v>
      </c>
      <c r="F5096">
        <v>0</v>
      </c>
      <c r="G5096">
        <v>0</v>
      </c>
      <c r="H5096">
        <v>-38.479999999999997</v>
      </c>
      <c r="I5096" t="s">
        <v>210</v>
      </c>
      <c r="J5096" t="s">
        <v>186</v>
      </c>
      <c r="K5096">
        <v>0</v>
      </c>
      <c r="L5096" s="83">
        <v>43013</v>
      </c>
      <c r="M5096">
        <v>0</v>
      </c>
      <c r="N5096">
        <v>224633206</v>
      </c>
      <c r="O5096">
        <v>2232094</v>
      </c>
    </row>
    <row r="5097" spans="1:15" x14ac:dyDescent="0.2">
      <c r="A5097" t="s">
        <v>13079</v>
      </c>
      <c r="B5097" t="s">
        <v>2690</v>
      </c>
      <c r="C5097">
        <v>62.03</v>
      </c>
      <c r="D5097">
        <v>0</v>
      </c>
      <c r="E5097">
        <v>0</v>
      </c>
      <c r="F5097">
        <v>0</v>
      </c>
      <c r="G5097">
        <v>0</v>
      </c>
      <c r="H5097" s="45">
        <v>-3322.91</v>
      </c>
      <c r="I5097" t="s">
        <v>210</v>
      </c>
      <c r="J5097" t="s">
        <v>190</v>
      </c>
      <c r="K5097">
        <v>0</v>
      </c>
      <c r="L5097" s="83">
        <v>43013</v>
      </c>
      <c r="M5097">
        <v>0</v>
      </c>
      <c r="N5097">
        <v>184496107</v>
      </c>
      <c r="O5097">
        <v>2202473</v>
      </c>
    </row>
    <row r="5098" spans="1:15" x14ac:dyDescent="0.2">
      <c r="A5098" t="s">
        <v>13080</v>
      </c>
      <c r="B5098" t="s">
        <v>597</v>
      </c>
      <c r="C5098">
        <v>19.64</v>
      </c>
      <c r="D5098">
        <v>0</v>
      </c>
      <c r="E5098">
        <v>0</v>
      </c>
      <c r="F5098">
        <v>0</v>
      </c>
      <c r="G5098">
        <v>0</v>
      </c>
      <c r="H5098" s="45">
        <v>-1521.12</v>
      </c>
      <c r="I5098" t="s">
        <v>210</v>
      </c>
      <c r="J5098" t="s">
        <v>190</v>
      </c>
      <c r="K5098">
        <v>0</v>
      </c>
      <c r="L5098" s="83">
        <v>43013</v>
      </c>
      <c r="M5098">
        <v>0</v>
      </c>
      <c r="N5098">
        <v>109043109</v>
      </c>
      <c r="O5098">
        <v>2156581</v>
      </c>
    </row>
    <row r="5099" spans="1:15" x14ac:dyDescent="0.2">
      <c r="A5099" t="s">
        <v>13081</v>
      </c>
      <c r="B5099" t="s">
        <v>1070</v>
      </c>
      <c r="C5099">
        <v>37.67</v>
      </c>
      <c r="D5099">
        <v>0</v>
      </c>
      <c r="E5099">
        <v>0</v>
      </c>
      <c r="F5099">
        <v>0</v>
      </c>
      <c r="G5099">
        <v>0</v>
      </c>
      <c r="H5099" s="45">
        <v>-3079.39</v>
      </c>
      <c r="I5099" t="s">
        <v>210</v>
      </c>
      <c r="J5099" t="s">
        <v>190</v>
      </c>
      <c r="K5099">
        <v>0</v>
      </c>
      <c r="L5099" s="83">
        <v>43013</v>
      </c>
      <c r="M5099">
        <v>0</v>
      </c>
      <c r="N5099">
        <v>73685109</v>
      </c>
      <c r="O5099" t="s">
        <v>1416</v>
      </c>
    </row>
    <row r="5100" spans="1:15" x14ac:dyDescent="0.2">
      <c r="A5100" t="s">
        <v>13082</v>
      </c>
      <c r="B5100" t="s">
        <v>3850</v>
      </c>
      <c r="C5100">
        <v>133.1</v>
      </c>
      <c r="D5100">
        <v>0</v>
      </c>
      <c r="E5100">
        <v>0</v>
      </c>
      <c r="F5100">
        <v>0</v>
      </c>
      <c r="G5100">
        <v>0</v>
      </c>
      <c r="H5100" s="45">
        <v>-7775.22</v>
      </c>
      <c r="I5100" t="s">
        <v>13063</v>
      </c>
      <c r="J5100" t="s">
        <v>190</v>
      </c>
      <c r="K5100">
        <v>0</v>
      </c>
      <c r="L5100" s="83">
        <v>43013</v>
      </c>
      <c r="M5100">
        <v>0</v>
      </c>
      <c r="N5100" t="s">
        <v>3859</v>
      </c>
      <c r="O5100">
        <v>2818461</v>
      </c>
    </row>
    <row r="5101" spans="1:15" x14ac:dyDescent="0.2">
      <c r="A5101" t="s">
        <v>13060</v>
      </c>
      <c r="B5101" t="s">
        <v>692</v>
      </c>
      <c r="C5101">
        <v>54.2</v>
      </c>
      <c r="D5101">
        <v>0</v>
      </c>
      <c r="E5101">
        <v>0</v>
      </c>
      <c r="F5101">
        <v>0</v>
      </c>
      <c r="G5101">
        <v>0</v>
      </c>
      <c r="H5101" s="45">
        <v>-27618.26</v>
      </c>
      <c r="I5101" t="s">
        <v>13063</v>
      </c>
      <c r="J5101" t="s">
        <v>190</v>
      </c>
      <c r="K5101">
        <v>0</v>
      </c>
      <c r="L5101" s="83">
        <v>43012</v>
      </c>
      <c r="M5101">
        <v>0</v>
      </c>
      <c r="N5101">
        <v>2474104</v>
      </c>
      <c r="O5101">
        <v>2067672</v>
      </c>
    </row>
    <row r="5102" spans="1:15" x14ac:dyDescent="0.2">
      <c r="A5102" t="s">
        <v>13061</v>
      </c>
      <c r="B5102" t="s">
        <v>699</v>
      </c>
      <c r="C5102">
        <v>114.95</v>
      </c>
      <c r="D5102">
        <v>0</v>
      </c>
      <c r="E5102">
        <v>0</v>
      </c>
      <c r="F5102">
        <v>0</v>
      </c>
      <c r="G5102">
        <v>0</v>
      </c>
      <c r="H5102" s="45">
        <v>-51985.61</v>
      </c>
      <c r="I5102" t="s">
        <v>13057</v>
      </c>
      <c r="J5102" t="s">
        <v>200</v>
      </c>
      <c r="K5102">
        <v>0</v>
      </c>
      <c r="L5102" s="83">
        <v>43012</v>
      </c>
      <c r="M5102">
        <v>0</v>
      </c>
      <c r="N5102" t="s">
        <v>177</v>
      </c>
      <c r="O5102">
        <v>2419530</v>
      </c>
    </row>
    <row r="5103" spans="1:15" x14ac:dyDescent="0.2">
      <c r="A5103" t="s">
        <v>13062</v>
      </c>
      <c r="B5103" t="s">
        <v>6</v>
      </c>
      <c r="C5103">
        <v>284.06</v>
      </c>
      <c r="D5103">
        <v>0</v>
      </c>
      <c r="E5103">
        <v>0</v>
      </c>
      <c r="F5103">
        <v>0</v>
      </c>
      <c r="G5103">
        <v>0</v>
      </c>
      <c r="H5103" s="45">
        <v>-128676.71</v>
      </c>
      <c r="I5103" t="s">
        <v>13063</v>
      </c>
      <c r="J5103" t="s">
        <v>713</v>
      </c>
      <c r="K5103">
        <v>0</v>
      </c>
      <c r="L5103" s="83">
        <v>43012</v>
      </c>
      <c r="M5103">
        <v>0</v>
      </c>
      <c r="N5103" t="s">
        <v>714</v>
      </c>
      <c r="O5103">
        <v>2840215</v>
      </c>
    </row>
    <row r="5104" spans="1:15" x14ac:dyDescent="0.2">
      <c r="A5104" t="s">
        <v>13059</v>
      </c>
      <c r="B5104" t="s">
        <v>3850</v>
      </c>
      <c r="C5104">
        <v>133.1</v>
      </c>
      <c r="D5104">
        <v>0</v>
      </c>
      <c r="E5104">
        <v>0</v>
      </c>
      <c r="F5104">
        <v>0</v>
      </c>
      <c r="G5104">
        <v>0</v>
      </c>
      <c r="H5104" s="45">
        <v>-21698.44</v>
      </c>
      <c r="I5104" t="s">
        <v>13057</v>
      </c>
      <c r="J5104" t="s">
        <v>190</v>
      </c>
      <c r="K5104">
        <v>0</v>
      </c>
      <c r="L5104" s="83">
        <v>43011</v>
      </c>
      <c r="M5104">
        <v>0</v>
      </c>
      <c r="N5104" t="s">
        <v>3859</v>
      </c>
      <c r="O5104">
        <v>2818461</v>
      </c>
    </row>
    <row r="5105" spans="1:15" x14ac:dyDescent="0.2">
      <c r="A5105" t="s">
        <v>13058</v>
      </c>
      <c r="B5105" t="s">
        <v>692</v>
      </c>
      <c r="C5105">
        <v>54.2</v>
      </c>
      <c r="D5105">
        <v>0</v>
      </c>
      <c r="E5105">
        <v>0</v>
      </c>
      <c r="F5105">
        <v>0</v>
      </c>
      <c r="G5105">
        <v>0</v>
      </c>
      <c r="H5105" s="45">
        <v>-14482.74</v>
      </c>
      <c r="I5105" t="s">
        <v>13057</v>
      </c>
      <c r="J5105" t="s">
        <v>190</v>
      </c>
      <c r="K5105">
        <v>0</v>
      </c>
      <c r="L5105" s="83">
        <v>43010</v>
      </c>
      <c r="M5105">
        <v>0</v>
      </c>
      <c r="N5105">
        <v>2474104</v>
      </c>
      <c r="O5105">
        <v>2067672</v>
      </c>
    </row>
    <row r="5106" spans="1:15" x14ac:dyDescent="0.2">
      <c r="A5106" t="s">
        <v>13056</v>
      </c>
      <c r="B5106" t="s">
        <v>6</v>
      </c>
      <c r="C5106">
        <v>284.06</v>
      </c>
      <c r="D5106">
        <v>0</v>
      </c>
      <c r="E5106">
        <v>0</v>
      </c>
      <c r="F5106">
        <v>0</v>
      </c>
      <c r="G5106">
        <v>0</v>
      </c>
      <c r="H5106" s="45">
        <v>-4535.9399999999996</v>
      </c>
      <c r="I5106" t="s">
        <v>13057</v>
      </c>
      <c r="J5106" t="s">
        <v>713</v>
      </c>
      <c r="K5106">
        <v>0</v>
      </c>
      <c r="L5106" s="83">
        <v>43010</v>
      </c>
      <c r="M5106">
        <v>0</v>
      </c>
      <c r="N5106" t="s">
        <v>714</v>
      </c>
      <c r="O5106">
        <v>2840215</v>
      </c>
    </row>
    <row r="5107" spans="1:15" x14ac:dyDescent="0.2">
      <c r="A5107" t="s">
        <v>13055</v>
      </c>
      <c r="B5107" t="s">
        <v>9218</v>
      </c>
      <c r="C5107">
        <v>27.24</v>
      </c>
      <c r="D5107">
        <v>0</v>
      </c>
      <c r="E5107">
        <v>0</v>
      </c>
      <c r="F5107">
        <v>0</v>
      </c>
      <c r="G5107">
        <v>0</v>
      </c>
      <c r="H5107" s="45">
        <v>11556.12</v>
      </c>
      <c r="I5107" t="s">
        <v>11935</v>
      </c>
      <c r="J5107" t="s">
        <v>200</v>
      </c>
      <c r="K5107">
        <v>0</v>
      </c>
      <c r="L5107" s="83">
        <v>43007</v>
      </c>
      <c r="M5107">
        <v>0</v>
      </c>
      <c r="N5107" t="s">
        <v>9222</v>
      </c>
      <c r="O5107">
        <v>2485070</v>
      </c>
    </row>
    <row r="5108" spans="1:15" x14ac:dyDescent="0.2">
      <c r="A5108" t="s">
        <v>13053</v>
      </c>
      <c r="B5108" t="s">
        <v>7529</v>
      </c>
      <c r="C5108">
        <v>42.85</v>
      </c>
      <c r="D5108">
        <v>0</v>
      </c>
      <c r="E5108">
        <v>0</v>
      </c>
      <c r="F5108">
        <v>0</v>
      </c>
      <c r="G5108">
        <v>0</v>
      </c>
      <c r="H5108" s="45">
        <v>-1134.44</v>
      </c>
      <c r="I5108" t="s">
        <v>11935</v>
      </c>
      <c r="J5108" t="s">
        <v>188</v>
      </c>
      <c r="K5108">
        <v>0</v>
      </c>
      <c r="L5108" s="83">
        <v>43006</v>
      </c>
      <c r="M5108">
        <v>0</v>
      </c>
      <c r="N5108">
        <v>981811102</v>
      </c>
      <c r="O5108">
        <v>2981932</v>
      </c>
    </row>
    <row r="5109" spans="1:15" x14ac:dyDescent="0.2">
      <c r="A5109" t="s">
        <v>13054</v>
      </c>
      <c r="B5109" t="s">
        <v>7530</v>
      </c>
      <c r="C5109">
        <v>27.85</v>
      </c>
      <c r="D5109">
        <v>0</v>
      </c>
      <c r="E5109">
        <v>0</v>
      </c>
      <c r="F5109">
        <v>0</v>
      </c>
      <c r="G5109">
        <v>0</v>
      </c>
      <c r="H5109" s="45">
        <v>-1744.07</v>
      </c>
      <c r="I5109" t="s">
        <v>11935</v>
      </c>
      <c r="J5109" t="s">
        <v>190</v>
      </c>
      <c r="K5109">
        <v>0</v>
      </c>
      <c r="L5109" s="83">
        <v>43006</v>
      </c>
      <c r="M5109">
        <v>0</v>
      </c>
      <c r="N5109" t="s">
        <v>7536</v>
      </c>
      <c r="O5109">
        <v>2716792</v>
      </c>
    </row>
    <row r="5110" spans="1:15" x14ac:dyDescent="0.2">
      <c r="A5110" t="s">
        <v>13050</v>
      </c>
      <c r="B5110" t="s">
        <v>9007</v>
      </c>
      <c r="C5110">
        <v>115.8</v>
      </c>
      <c r="D5110">
        <v>0</v>
      </c>
      <c r="E5110">
        <v>0</v>
      </c>
      <c r="F5110">
        <v>0</v>
      </c>
      <c r="G5110">
        <v>0</v>
      </c>
      <c r="H5110" s="45">
        <v>34533.61</v>
      </c>
      <c r="I5110" t="s">
        <v>11932</v>
      </c>
      <c r="J5110" t="s">
        <v>169</v>
      </c>
      <c r="K5110">
        <v>0</v>
      </c>
      <c r="L5110" s="83">
        <v>43005</v>
      </c>
      <c r="M5110">
        <v>0</v>
      </c>
      <c r="N5110">
        <v>138098108</v>
      </c>
      <c r="O5110">
        <v>2188153</v>
      </c>
    </row>
    <row r="5111" spans="1:15" x14ac:dyDescent="0.2">
      <c r="A5111" t="s">
        <v>13051</v>
      </c>
      <c r="B5111" t="s">
        <v>9218</v>
      </c>
      <c r="C5111">
        <v>27.24</v>
      </c>
      <c r="D5111">
        <v>0</v>
      </c>
      <c r="E5111">
        <v>0</v>
      </c>
      <c r="F5111">
        <v>0</v>
      </c>
      <c r="G5111">
        <v>0</v>
      </c>
      <c r="H5111" s="45">
        <v>-49191.22</v>
      </c>
      <c r="I5111" t="s">
        <v>11932</v>
      </c>
      <c r="J5111" t="s">
        <v>200</v>
      </c>
      <c r="K5111">
        <v>0</v>
      </c>
      <c r="L5111" s="83">
        <v>43005</v>
      </c>
      <c r="M5111">
        <v>0</v>
      </c>
      <c r="N5111" t="s">
        <v>9222</v>
      </c>
      <c r="O5111">
        <v>2485070</v>
      </c>
    </row>
    <row r="5112" spans="1:15" x14ac:dyDescent="0.2">
      <c r="A5112" t="s">
        <v>13052</v>
      </c>
      <c r="B5112" t="s">
        <v>5946</v>
      </c>
      <c r="C5112">
        <v>107.45</v>
      </c>
      <c r="D5112">
        <v>0</v>
      </c>
      <c r="E5112">
        <v>0</v>
      </c>
      <c r="F5112">
        <v>0</v>
      </c>
      <c r="G5112">
        <v>0</v>
      </c>
      <c r="H5112" s="45">
        <v>-22233.95</v>
      </c>
      <c r="I5112" t="s">
        <v>11932</v>
      </c>
      <c r="J5112" t="s">
        <v>235</v>
      </c>
      <c r="K5112">
        <v>0</v>
      </c>
      <c r="L5112" s="83">
        <v>43005</v>
      </c>
      <c r="M5112">
        <v>0</v>
      </c>
      <c r="N5112">
        <v>579780206</v>
      </c>
      <c r="O5112">
        <v>2550161</v>
      </c>
    </row>
    <row r="5113" spans="1:15" x14ac:dyDescent="0.2">
      <c r="A5113" t="s">
        <v>13047</v>
      </c>
      <c r="B5113" t="s">
        <v>3709</v>
      </c>
      <c r="C5113">
        <v>31.37</v>
      </c>
      <c r="D5113">
        <v>0</v>
      </c>
      <c r="E5113">
        <v>0</v>
      </c>
      <c r="F5113">
        <v>0</v>
      </c>
      <c r="G5113">
        <v>0</v>
      </c>
      <c r="H5113" s="45">
        <v>22933.09</v>
      </c>
      <c r="I5113" t="s">
        <v>11932</v>
      </c>
      <c r="J5113" t="s">
        <v>164</v>
      </c>
      <c r="K5113">
        <v>0</v>
      </c>
      <c r="L5113" s="83">
        <v>43004</v>
      </c>
      <c r="M5113">
        <v>0</v>
      </c>
      <c r="N5113">
        <v>466313103</v>
      </c>
      <c r="O5113">
        <v>2471789</v>
      </c>
    </row>
    <row r="5114" spans="1:15" x14ac:dyDescent="0.2">
      <c r="A5114" t="s">
        <v>13048</v>
      </c>
      <c r="B5114" t="s">
        <v>3778</v>
      </c>
      <c r="C5114">
        <v>138.46</v>
      </c>
      <c r="D5114">
        <v>0</v>
      </c>
      <c r="E5114">
        <v>0</v>
      </c>
      <c r="F5114">
        <v>0</v>
      </c>
      <c r="G5114">
        <v>0</v>
      </c>
      <c r="H5114" s="45">
        <v>1021.38</v>
      </c>
      <c r="I5114" t="s">
        <v>11935</v>
      </c>
      <c r="J5114" t="s">
        <v>164</v>
      </c>
      <c r="K5114">
        <v>0</v>
      </c>
      <c r="L5114" s="83">
        <v>43004</v>
      </c>
      <c r="M5114">
        <v>0</v>
      </c>
      <c r="N5114">
        <v>756577102</v>
      </c>
      <c r="O5114">
        <v>2447218</v>
      </c>
    </row>
    <row r="5115" spans="1:15" x14ac:dyDescent="0.2">
      <c r="A5115" t="s">
        <v>13049</v>
      </c>
      <c r="B5115" t="s">
        <v>7529</v>
      </c>
      <c r="C5115">
        <v>42.85</v>
      </c>
      <c r="D5115">
        <v>0</v>
      </c>
      <c r="E5115">
        <v>0</v>
      </c>
      <c r="F5115">
        <v>0</v>
      </c>
      <c r="G5115">
        <v>0</v>
      </c>
      <c r="H5115" s="45">
        <v>33085.79</v>
      </c>
      <c r="I5115" t="s">
        <v>11932</v>
      </c>
      <c r="J5115" t="s">
        <v>188</v>
      </c>
      <c r="K5115">
        <v>0</v>
      </c>
      <c r="L5115" s="83">
        <v>43004</v>
      </c>
      <c r="M5115">
        <v>0</v>
      </c>
      <c r="N5115">
        <v>981811102</v>
      </c>
      <c r="O5115">
        <v>2981932</v>
      </c>
    </row>
    <row r="5116" spans="1:15" x14ac:dyDescent="0.2">
      <c r="A5116" t="s">
        <v>13044</v>
      </c>
      <c r="B5116" t="s">
        <v>7553</v>
      </c>
      <c r="C5116">
        <v>59.44</v>
      </c>
      <c r="D5116">
        <v>0</v>
      </c>
      <c r="E5116">
        <v>0</v>
      </c>
      <c r="F5116">
        <v>0</v>
      </c>
      <c r="G5116">
        <v>0</v>
      </c>
      <c r="H5116" s="45">
        <v>26796.63</v>
      </c>
      <c r="I5116" t="s">
        <v>11932</v>
      </c>
      <c r="J5116" t="s">
        <v>164</v>
      </c>
      <c r="K5116">
        <v>0</v>
      </c>
      <c r="L5116" s="83">
        <v>43003</v>
      </c>
      <c r="M5116">
        <v>0</v>
      </c>
      <c r="N5116">
        <v>595112103</v>
      </c>
      <c r="O5116">
        <v>2588184</v>
      </c>
    </row>
    <row r="5117" spans="1:15" x14ac:dyDescent="0.2">
      <c r="A5117" t="s">
        <v>13045</v>
      </c>
      <c r="B5117" t="s">
        <v>5986</v>
      </c>
      <c r="C5117">
        <v>149.84</v>
      </c>
      <c r="D5117">
        <v>0</v>
      </c>
      <c r="E5117">
        <v>0</v>
      </c>
      <c r="F5117">
        <v>0</v>
      </c>
      <c r="G5117">
        <v>0</v>
      </c>
      <c r="H5117" s="45">
        <v>48774.06</v>
      </c>
      <c r="I5117" t="s">
        <v>210</v>
      </c>
      <c r="J5117" t="s">
        <v>713</v>
      </c>
      <c r="K5117">
        <v>0</v>
      </c>
      <c r="L5117" s="83">
        <v>43000</v>
      </c>
      <c r="M5117">
        <v>0</v>
      </c>
      <c r="N5117">
        <v>464287655</v>
      </c>
      <c r="O5117">
        <v>2622059</v>
      </c>
    </row>
    <row r="5118" spans="1:15" x14ac:dyDescent="0.2">
      <c r="A5118" t="s">
        <v>13046</v>
      </c>
      <c r="B5118" t="s">
        <v>10586</v>
      </c>
      <c r="C5118">
        <v>275.94</v>
      </c>
      <c r="D5118">
        <v>0</v>
      </c>
      <c r="E5118">
        <v>0</v>
      </c>
      <c r="F5118">
        <v>0</v>
      </c>
      <c r="G5118">
        <v>0</v>
      </c>
      <c r="H5118" s="45">
        <v>-6001.04</v>
      </c>
      <c r="I5118" t="s">
        <v>210</v>
      </c>
      <c r="J5118" t="s">
        <v>713</v>
      </c>
      <c r="K5118">
        <v>0</v>
      </c>
      <c r="L5118" s="83">
        <v>43000</v>
      </c>
      <c r="M5118">
        <v>0</v>
      </c>
      <c r="N5118">
        <v>464287200</v>
      </c>
      <c r="O5118">
        <v>2593025</v>
      </c>
    </row>
    <row r="5119" spans="1:15" x14ac:dyDescent="0.2">
      <c r="A5119" t="s">
        <v>13043</v>
      </c>
      <c r="B5119" t="s">
        <v>3871</v>
      </c>
      <c r="C5119">
        <v>58.77</v>
      </c>
      <c r="D5119">
        <v>0</v>
      </c>
      <c r="E5119">
        <v>0</v>
      </c>
      <c r="F5119">
        <v>0</v>
      </c>
      <c r="G5119">
        <v>0</v>
      </c>
      <c r="H5119" s="45">
        <v>-31293.55</v>
      </c>
      <c r="I5119" t="s">
        <v>11932</v>
      </c>
      <c r="J5119" t="s">
        <v>200</v>
      </c>
      <c r="K5119">
        <v>0</v>
      </c>
      <c r="L5119" s="83">
        <v>42999</v>
      </c>
      <c r="M5119">
        <v>0</v>
      </c>
      <c r="N5119">
        <v>143130102</v>
      </c>
      <c r="O5119">
        <v>2983563</v>
      </c>
    </row>
    <row r="5120" spans="1:15" x14ac:dyDescent="0.2">
      <c r="A5120" t="s">
        <v>13039</v>
      </c>
      <c r="B5120" t="s">
        <v>3851</v>
      </c>
      <c r="C5120">
        <v>48.5</v>
      </c>
      <c r="D5120">
        <v>0</v>
      </c>
      <c r="E5120">
        <v>0</v>
      </c>
      <c r="F5120">
        <v>0</v>
      </c>
      <c r="G5120">
        <v>0</v>
      </c>
      <c r="H5120" s="45">
        <v>21151.71</v>
      </c>
      <c r="I5120" t="s">
        <v>11935</v>
      </c>
      <c r="J5120" t="s">
        <v>190</v>
      </c>
      <c r="K5120">
        <v>0</v>
      </c>
      <c r="L5120" s="83">
        <v>42998</v>
      </c>
      <c r="M5120">
        <v>0</v>
      </c>
      <c r="N5120">
        <v>37598109</v>
      </c>
      <c r="O5120">
        <v>2046176</v>
      </c>
    </row>
    <row r="5121" spans="1:15" x14ac:dyDescent="0.2">
      <c r="A5121" t="s">
        <v>13040</v>
      </c>
      <c r="B5121" t="s">
        <v>694</v>
      </c>
      <c r="C5121">
        <v>19.329999999999998</v>
      </c>
      <c r="D5121">
        <v>0</v>
      </c>
      <c r="E5121">
        <v>0</v>
      </c>
      <c r="F5121">
        <v>0</v>
      </c>
      <c r="G5121">
        <v>0</v>
      </c>
      <c r="H5121" s="45">
        <v>7057.91</v>
      </c>
      <c r="I5121" t="s">
        <v>11935</v>
      </c>
      <c r="J5121" t="s">
        <v>200</v>
      </c>
      <c r="K5121">
        <v>0</v>
      </c>
      <c r="L5121" s="83">
        <v>42998</v>
      </c>
      <c r="M5121">
        <v>0</v>
      </c>
      <c r="N5121">
        <v>75896100</v>
      </c>
      <c r="O5121">
        <v>2085878</v>
      </c>
    </row>
    <row r="5122" spans="1:15" x14ac:dyDescent="0.2">
      <c r="A5122" t="s">
        <v>13042</v>
      </c>
      <c r="B5122" t="s">
        <v>13875</v>
      </c>
      <c r="C5122">
        <v>36.079329000000001</v>
      </c>
      <c r="D5122">
        <v>0</v>
      </c>
      <c r="E5122">
        <v>0</v>
      </c>
      <c r="F5122">
        <v>0</v>
      </c>
      <c r="G5122">
        <v>0</v>
      </c>
      <c r="H5122" s="45">
        <v>97940.93</v>
      </c>
      <c r="I5122" t="s">
        <v>210</v>
      </c>
      <c r="J5122" t="s">
        <v>164</v>
      </c>
      <c r="K5122">
        <v>0</v>
      </c>
      <c r="L5122" s="83">
        <v>42997</v>
      </c>
      <c r="M5122">
        <v>0</v>
      </c>
    </row>
    <row r="5123" spans="1:15" x14ac:dyDescent="0.2">
      <c r="A5123" t="s">
        <v>13041</v>
      </c>
      <c r="B5123" t="s">
        <v>13824</v>
      </c>
      <c r="C5123">
        <v>1.2714000000000001</v>
      </c>
      <c r="D5123">
        <v>0</v>
      </c>
      <c r="E5123">
        <v>0</v>
      </c>
      <c r="F5123">
        <v>0</v>
      </c>
      <c r="G5123">
        <v>0</v>
      </c>
      <c r="H5123" s="45">
        <v>-8423.68</v>
      </c>
      <c r="I5123" t="s">
        <v>210</v>
      </c>
      <c r="J5123" t="s">
        <v>687</v>
      </c>
      <c r="K5123">
        <v>0</v>
      </c>
      <c r="L5123" s="83">
        <v>42997</v>
      </c>
      <c r="M5123">
        <v>0</v>
      </c>
    </row>
    <row r="5124" spans="1:15" x14ac:dyDescent="0.2">
      <c r="A5124" t="s">
        <v>13037</v>
      </c>
      <c r="B5124" t="s">
        <v>5853</v>
      </c>
      <c r="C5124">
        <v>93.9</v>
      </c>
      <c r="D5124">
        <v>0</v>
      </c>
      <c r="E5124">
        <v>0</v>
      </c>
      <c r="F5124">
        <v>0</v>
      </c>
      <c r="G5124">
        <v>0</v>
      </c>
      <c r="H5124" s="45">
        <v>-4191.3100000000004</v>
      </c>
      <c r="I5124" t="s">
        <v>11932</v>
      </c>
      <c r="J5124" t="s">
        <v>169</v>
      </c>
      <c r="K5124">
        <v>0</v>
      </c>
      <c r="L5124" s="83">
        <v>42996</v>
      </c>
      <c r="M5124">
        <v>0</v>
      </c>
      <c r="N5124">
        <v>32657207</v>
      </c>
      <c r="O5124">
        <v>2032090</v>
      </c>
    </row>
    <row r="5125" spans="1:15" x14ac:dyDescent="0.2">
      <c r="A5125" t="s">
        <v>13038</v>
      </c>
      <c r="B5125" t="s">
        <v>3851</v>
      </c>
      <c r="C5125">
        <v>48.5</v>
      </c>
      <c r="D5125">
        <v>0</v>
      </c>
      <c r="E5125">
        <v>0</v>
      </c>
      <c r="F5125">
        <v>0</v>
      </c>
      <c r="G5125">
        <v>0</v>
      </c>
      <c r="H5125" s="45">
        <v>6358.91</v>
      </c>
      <c r="I5125" t="s">
        <v>11932</v>
      </c>
      <c r="J5125" t="s">
        <v>190</v>
      </c>
      <c r="K5125">
        <v>0</v>
      </c>
      <c r="L5125" s="83">
        <v>42996</v>
      </c>
      <c r="M5125">
        <v>0</v>
      </c>
      <c r="N5125">
        <v>37598109</v>
      </c>
      <c r="O5125">
        <v>2046176</v>
      </c>
    </row>
    <row r="5126" spans="1:15" x14ac:dyDescent="0.2">
      <c r="A5126" t="s">
        <v>13036</v>
      </c>
      <c r="B5126" t="s">
        <v>3600</v>
      </c>
      <c r="C5126">
        <v>41.01</v>
      </c>
      <c r="D5126">
        <v>0</v>
      </c>
      <c r="E5126">
        <v>0</v>
      </c>
      <c r="F5126">
        <v>0</v>
      </c>
      <c r="G5126">
        <v>0</v>
      </c>
      <c r="H5126">
        <v>966.08</v>
      </c>
      <c r="I5126" t="s">
        <v>11935</v>
      </c>
      <c r="J5126" t="s">
        <v>235</v>
      </c>
      <c r="K5126">
        <v>0</v>
      </c>
      <c r="L5126" s="83">
        <v>42992</v>
      </c>
      <c r="M5126">
        <v>0</v>
      </c>
      <c r="N5126">
        <v>911163103</v>
      </c>
      <c r="O5126">
        <v>2895163</v>
      </c>
    </row>
    <row r="5127" spans="1:15" x14ac:dyDescent="0.2">
      <c r="A5127" t="s">
        <v>13035</v>
      </c>
      <c r="B5127" t="s">
        <v>1677</v>
      </c>
      <c r="C5127">
        <v>128.03</v>
      </c>
      <c r="D5127">
        <v>0</v>
      </c>
      <c r="E5127">
        <v>0</v>
      </c>
      <c r="F5127">
        <v>0</v>
      </c>
      <c r="G5127">
        <v>0</v>
      </c>
      <c r="H5127" s="45">
        <v>43762.68</v>
      </c>
      <c r="I5127" t="s">
        <v>210</v>
      </c>
      <c r="J5127" t="s">
        <v>190</v>
      </c>
      <c r="K5127">
        <v>0</v>
      </c>
      <c r="L5127" s="83">
        <v>42991</v>
      </c>
      <c r="M5127">
        <v>0</v>
      </c>
      <c r="N5127">
        <v>294429105</v>
      </c>
      <c r="O5127">
        <v>2319146</v>
      </c>
    </row>
    <row r="5128" spans="1:15" x14ac:dyDescent="0.2">
      <c r="A5128" t="s">
        <v>13033</v>
      </c>
      <c r="B5128" t="s">
        <v>413</v>
      </c>
      <c r="C5128">
        <v>34.119999999999997</v>
      </c>
      <c r="D5128">
        <v>0</v>
      </c>
      <c r="E5128">
        <v>0</v>
      </c>
      <c r="F5128">
        <v>0</v>
      </c>
      <c r="G5128">
        <v>0</v>
      </c>
      <c r="H5128" s="45">
        <v>4142.7299999999996</v>
      </c>
      <c r="I5128" t="s">
        <v>11935</v>
      </c>
      <c r="J5128" t="s">
        <v>164</v>
      </c>
      <c r="K5128">
        <v>0</v>
      </c>
      <c r="L5128" s="83">
        <v>42990</v>
      </c>
      <c r="M5128">
        <v>0</v>
      </c>
      <c r="N5128">
        <v>286082102</v>
      </c>
      <c r="O5128">
        <v>2310202</v>
      </c>
    </row>
    <row r="5129" spans="1:15" x14ac:dyDescent="0.2">
      <c r="A5129" t="s">
        <v>13034</v>
      </c>
      <c r="B5129" t="s">
        <v>3600</v>
      </c>
      <c r="C5129">
        <v>41.01</v>
      </c>
      <c r="D5129">
        <v>0</v>
      </c>
      <c r="E5129">
        <v>0</v>
      </c>
      <c r="F5129">
        <v>0</v>
      </c>
      <c r="G5129">
        <v>0</v>
      </c>
      <c r="H5129" s="45">
        <v>-30684.21</v>
      </c>
      <c r="I5129" t="s">
        <v>11932</v>
      </c>
      <c r="J5129" t="s">
        <v>235</v>
      </c>
      <c r="K5129">
        <v>0</v>
      </c>
      <c r="L5129" s="83">
        <v>42990</v>
      </c>
      <c r="M5129">
        <v>0</v>
      </c>
      <c r="N5129">
        <v>911163103</v>
      </c>
      <c r="O5129">
        <v>2895163</v>
      </c>
    </row>
    <row r="5130" spans="1:15" x14ac:dyDescent="0.2">
      <c r="A5130" t="s">
        <v>13030</v>
      </c>
      <c r="B5130" t="s">
        <v>13031</v>
      </c>
      <c r="C5130">
        <v>1</v>
      </c>
      <c r="D5130">
        <v>0</v>
      </c>
      <c r="E5130">
        <v>0</v>
      </c>
      <c r="F5130">
        <v>0</v>
      </c>
      <c r="G5130">
        <v>0</v>
      </c>
      <c r="H5130" s="45">
        <v>-94800</v>
      </c>
      <c r="I5130" t="s">
        <v>210</v>
      </c>
      <c r="J5130" t="s">
        <v>200</v>
      </c>
      <c r="K5130">
        <v>0</v>
      </c>
      <c r="L5130" s="83">
        <v>42989</v>
      </c>
      <c r="M5130">
        <v>0</v>
      </c>
    </row>
    <row r="5131" spans="1:15" x14ac:dyDescent="0.2">
      <c r="A5131" t="s">
        <v>13032</v>
      </c>
      <c r="B5131" t="s">
        <v>3548</v>
      </c>
      <c r="C5131">
        <v>29.69</v>
      </c>
      <c r="D5131">
        <v>0</v>
      </c>
      <c r="E5131">
        <v>0</v>
      </c>
      <c r="F5131">
        <v>0</v>
      </c>
      <c r="G5131">
        <v>0</v>
      </c>
      <c r="H5131" s="45">
        <v>5032.88</v>
      </c>
      <c r="I5131" t="s">
        <v>11935</v>
      </c>
      <c r="J5131" t="s">
        <v>235</v>
      </c>
      <c r="K5131">
        <v>0</v>
      </c>
      <c r="L5131" s="83">
        <v>42989</v>
      </c>
      <c r="M5131">
        <v>0</v>
      </c>
      <c r="N5131">
        <v>501044101</v>
      </c>
      <c r="O5131">
        <v>2497406</v>
      </c>
    </row>
    <row r="5132" spans="1:15" x14ac:dyDescent="0.2">
      <c r="A5132" t="s">
        <v>13028</v>
      </c>
      <c r="B5132" t="s">
        <v>7497</v>
      </c>
      <c r="C5132">
        <v>18</v>
      </c>
      <c r="D5132">
        <v>0</v>
      </c>
      <c r="E5132">
        <v>0</v>
      </c>
      <c r="F5132">
        <v>0</v>
      </c>
      <c r="G5132">
        <v>0</v>
      </c>
      <c r="H5132" s="45">
        <v>24349.24</v>
      </c>
      <c r="I5132" t="s">
        <v>11935</v>
      </c>
      <c r="J5132" t="s">
        <v>164</v>
      </c>
      <c r="K5132">
        <v>0</v>
      </c>
      <c r="L5132" s="83">
        <v>42986</v>
      </c>
      <c r="M5132">
        <v>0</v>
      </c>
      <c r="N5132" t="s">
        <v>7502</v>
      </c>
      <c r="O5132">
        <v>2517832</v>
      </c>
    </row>
    <row r="5133" spans="1:15" x14ac:dyDescent="0.2">
      <c r="A5133" t="s">
        <v>13029</v>
      </c>
      <c r="B5133" t="s">
        <v>11836</v>
      </c>
      <c r="C5133">
        <v>36.15</v>
      </c>
      <c r="D5133">
        <v>0</v>
      </c>
      <c r="E5133">
        <v>0</v>
      </c>
      <c r="F5133">
        <v>0</v>
      </c>
      <c r="G5133">
        <v>0</v>
      </c>
      <c r="H5133" s="45">
        <v>-4609.49</v>
      </c>
      <c r="I5133" t="s">
        <v>11935</v>
      </c>
      <c r="J5133" t="s">
        <v>200</v>
      </c>
      <c r="K5133">
        <v>0</v>
      </c>
      <c r="L5133" s="83">
        <v>42986</v>
      </c>
      <c r="M5133">
        <v>0</v>
      </c>
      <c r="N5133">
        <v>208242107</v>
      </c>
      <c r="O5133">
        <v>2925792</v>
      </c>
    </row>
    <row r="5134" spans="1:15" x14ac:dyDescent="0.2">
      <c r="A5134" t="s">
        <v>13024</v>
      </c>
      <c r="B5134" t="s">
        <v>3048</v>
      </c>
      <c r="C5134">
        <v>89.44</v>
      </c>
      <c r="D5134">
        <v>0</v>
      </c>
      <c r="E5134">
        <v>0</v>
      </c>
      <c r="F5134">
        <v>0</v>
      </c>
      <c r="G5134">
        <v>0</v>
      </c>
      <c r="H5134">
        <v>-884.5</v>
      </c>
      <c r="I5134" t="s">
        <v>11935</v>
      </c>
      <c r="J5134" t="s">
        <v>200</v>
      </c>
      <c r="K5134">
        <v>0</v>
      </c>
      <c r="L5134" s="83">
        <v>42985</v>
      </c>
      <c r="M5134">
        <v>0</v>
      </c>
      <c r="N5134" t="s">
        <v>10287</v>
      </c>
      <c r="O5134" t="s">
        <v>10288</v>
      </c>
    </row>
    <row r="5135" spans="1:15" x14ac:dyDescent="0.2">
      <c r="A5135" t="s">
        <v>13025</v>
      </c>
      <c r="B5135" t="s">
        <v>3775</v>
      </c>
      <c r="C5135">
        <v>48.6</v>
      </c>
      <c r="D5135">
        <v>0</v>
      </c>
      <c r="E5135">
        <v>0</v>
      </c>
      <c r="F5135">
        <v>0</v>
      </c>
      <c r="G5135">
        <v>0</v>
      </c>
      <c r="H5135" s="45">
        <v>-13898.13</v>
      </c>
      <c r="I5135" t="s">
        <v>11935</v>
      </c>
      <c r="J5135" t="s">
        <v>200</v>
      </c>
      <c r="K5135">
        <v>0</v>
      </c>
      <c r="L5135" s="83">
        <v>42985</v>
      </c>
      <c r="M5135">
        <v>0</v>
      </c>
      <c r="N5135" t="s">
        <v>3783</v>
      </c>
      <c r="O5135">
        <v>2369721</v>
      </c>
    </row>
    <row r="5136" spans="1:15" x14ac:dyDescent="0.2">
      <c r="A5136" t="s">
        <v>13026</v>
      </c>
      <c r="B5136" t="s">
        <v>3548</v>
      </c>
      <c r="C5136">
        <v>29.69</v>
      </c>
      <c r="D5136">
        <v>0</v>
      </c>
      <c r="E5136">
        <v>0</v>
      </c>
      <c r="F5136">
        <v>0</v>
      </c>
      <c r="G5136">
        <v>0</v>
      </c>
      <c r="H5136" s="45">
        <v>-18728.28</v>
      </c>
      <c r="I5136" t="s">
        <v>11932</v>
      </c>
      <c r="J5136" t="s">
        <v>235</v>
      </c>
      <c r="K5136">
        <v>0</v>
      </c>
      <c r="L5136" s="83">
        <v>42985</v>
      </c>
      <c r="M5136">
        <v>0</v>
      </c>
      <c r="N5136">
        <v>501044101</v>
      </c>
      <c r="O5136">
        <v>2497406</v>
      </c>
    </row>
    <row r="5137" spans="1:15" x14ac:dyDescent="0.2">
      <c r="A5137" t="s">
        <v>13027</v>
      </c>
      <c r="B5137" t="s">
        <v>5801</v>
      </c>
      <c r="C5137">
        <v>14.6</v>
      </c>
      <c r="D5137">
        <v>0</v>
      </c>
      <c r="E5137">
        <v>0</v>
      </c>
      <c r="F5137">
        <v>0</v>
      </c>
      <c r="G5137">
        <v>0</v>
      </c>
      <c r="H5137">
        <v>208.43</v>
      </c>
      <c r="I5137" t="s">
        <v>11935</v>
      </c>
      <c r="J5137" t="s">
        <v>190</v>
      </c>
      <c r="K5137">
        <v>0</v>
      </c>
      <c r="L5137" s="83">
        <v>42985</v>
      </c>
      <c r="M5137">
        <v>0</v>
      </c>
      <c r="N5137">
        <v>628852204</v>
      </c>
      <c r="O5137">
        <v>2617486</v>
      </c>
    </row>
    <row r="5138" spans="1:15" x14ac:dyDescent="0.2">
      <c r="A5138" t="s">
        <v>13017</v>
      </c>
      <c r="B5138" t="s">
        <v>8992</v>
      </c>
      <c r="C5138">
        <v>17.940000000000001</v>
      </c>
      <c r="D5138">
        <v>0</v>
      </c>
      <c r="E5138">
        <v>0</v>
      </c>
      <c r="F5138">
        <v>0</v>
      </c>
      <c r="G5138">
        <v>0</v>
      </c>
      <c r="H5138" s="45">
        <v>12088.7</v>
      </c>
      <c r="I5138" t="s">
        <v>11935</v>
      </c>
      <c r="J5138" t="s">
        <v>200</v>
      </c>
      <c r="K5138">
        <v>0</v>
      </c>
      <c r="L5138" s="83">
        <v>42984</v>
      </c>
      <c r="M5138">
        <v>0</v>
      </c>
      <c r="N5138" t="s">
        <v>8998</v>
      </c>
      <c r="O5138" t="s">
        <v>8999</v>
      </c>
    </row>
    <row r="5139" spans="1:15" x14ac:dyDescent="0.2">
      <c r="A5139" t="s">
        <v>13018</v>
      </c>
      <c r="B5139" t="s">
        <v>3877</v>
      </c>
      <c r="C5139">
        <v>38.450000000000003</v>
      </c>
      <c r="D5139">
        <v>0</v>
      </c>
      <c r="E5139">
        <v>0</v>
      </c>
      <c r="F5139">
        <v>0</v>
      </c>
      <c r="G5139">
        <v>0</v>
      </c>
      <c r="H5139" s="45">
        <v>-5084.38</v>
      </c>
      <c r="I5139" t="s">
        <v>11932</v>
      </c>
      <c r="J5139" t="s">
        <v>190</v>
      </c>
      <c r="K5139">
        <v>0</v>
      </c>
      <c r="L5139" s="83">
        <v>42984</v>
      </c>
      <c r="M5139">
        <v>0</v>
      </c>
      <c r="N5139" s="84">
        <v>4.0100000000000002E+112</v>
      </c>
      <c r="O5139">
        <v>2804501</v>
      </c>
    </row>
    <row r="5140" spans="1:15" x14ac:dyDescent="0.2">
      <c r="A5140" t="s">
        <v>13019</v>
      </c>
      <c r="B5140" t="s">
        <v>10382</v>
      </c>
      <c r="C5140">
        <v>14.01</v>
      </c>
      <c r="D5140">
        <v>0</v>
      </c>
      <c r="E5140">
        <v>0</v>
      </c>
      <c r="F5140">
        <v>0</v>
      </c>
      <c r="G5140">
        <v>0</v>
      </c>
      <c r="H5140" s="45">
        <v>144816.21</v>
      </c>
      <c r="I5140" t="s">
        <v>11932</v>
      </c>
      <c r="J5140" t="s">
        <v>200</v>
      </c>
      <c r="K5140">
        <v>0</v>
      </c>
      <c r="L5140" s="83">
        <v>42984</v>
      </c>
      <c r="M5140">
        <v>0</v>
      </c>
      <c r="N5140" t="s">
        <v>10404</v>
      </c>
      <c r="O5140" t="s">
        <v>10405</v>
      </c>
    </row>
    <row r="5141" spans="1:15" x14ac:dyDescent="0.2">
      <c r="A5141" t="s">
        <v>13020</v>
      </c>
      <c r="B5141" t="s">
        <v>11836</v>
      </c>
      <c r="C5141">
        <v>36.15</v>
      </c>
      <c r="D5141">
        <v>0</v>
      </c>
      <c r="E5141">
        <v>0</v>
      </c>
      <c r="F5141">
        <v>0</v>
      </c>
      <c r="G5141">
        <v>0</v>
      </c>
      <c r="H5141" s="45">
        <v>-171717.76000000001</v>
      </c>
      <c r="I5141" t="s">
        <v>11932</v>
      </c>
      <c r="J5141" t="s">
        <v>200</v>
      </c>
      <c r="K5141">
        <v>0</v>
      </c>
      <c r="L5141" s="83">
        <v>42984</v>
      </c>
      <c r="M5141">
        <v>0</v>
      </c>
      <c r="N5141">
        <v>208242107</v>
      </c>
      <c r="O5141">
        <v>2925792</v>
      </c>
    </row>
    <row r="5142" spans="1:15" x14ac:dyDescent="0.2">
      <c r="A5142" t="s">
        <v>13021</v>
      </c>
      <c r="B5142" t="s">
        <v>7497</v>
      </c>
      <c r="C5142">
        <v>18</v>
      </c>
      <c r="D5142">
        <v>0</v>
      </c>
      <c r="E5142">
        <v>0</v>
      </c>
      <c r="F5142">
        <v>0</v>
      </c>
      <c r="G5142">
        <v>0</v>
      </c>
      <c r="H5142" s="45">
        <v>18258.259999999998</v>
      </c>
      <c r="I5142" t="s">
        <v>11932</v>
      </c>
      <c r="J5142" t="s">
        <v>164</v>
      </c>
      <c r="K5142">
        <v>0</v>
      </c>
      <c r="L5142" s="83">
        <v>42984</v>
      </c>
      <c r="M5142">
        <v>0</v>
      </c>
      <c r="N5142" t="s">
        <v>7502</v>
      </c>
      <c r="O5142">
        <v>2517832</v>
      </c>
    </row>
    <row r="5143" spans="1:15" x14ac:dyDescent="0.2">
      <c r="A5143" t="s">
        <v>13022</v>
      </c>
      <c r="B5143" t="s">
        <v>11277</v>
      </c>
      <c r="C5143">
        <v>34.72</v>
      </c>
      <c r="D5143">
        <v>0</v>
      </c>
      <c r="E5143">
        <v>0</v>
      </c>
      <c r="F5143">
        <v>0</v>
      </c>
      <c r="G5143">
        <v>0</v>
      </c>
      <c r="H5143" s="45">
        <v>5486.29</v>
      </c>
      <c r="I5143" t="s">
        <v>11932</v>
      </c>
      <c r="J5143" t="s">
        <v>200</v>
      </c>
      <c r="K5143">
        <v>0</v>
      </c>
      <c r="L5143" s="83">
        <v>42984</v>
      </c>
      <c r="M5143">
        <v>0</v>
      </c>
      <c r="N5143" t="s">
        <v>11331</v>
      </c>
      <c r="O5143" t="s">
        <v>11332</v>
      </c>
    </row>
    <row r="5144" spans="1:15" x14ac:dyDescent="0.2">
      <c r="A5144" t="s">
        <v>13023</v>
      </c>
      <c r="B5144" t="s">
        <v>3794</v>
      </c>
      <c r="C5144">
        <v>77.31</v>
      </c>
      <c r="D5144">
        <v>0</v>
      </c>
      <c r="E5144">
        <v>0</v>
      </c>
      <c r="F5144">
        <v>0</v>
      </c>
      <c r="G5144">
        <v>0</v>
      </c>
      <c r="H5144" s="45">
        <v>-106987.76</v>
      </c>
      <c r="I5144" t="s">
        <v>11932</v>
      </c>
      <c r="J5144" t="s">
        <v>164</v>
      </c>
      <c r="K5144">
        <v>0</v>
      </c>
      <c r="L5144" s="83">
        <v>42984</v>
      </c>
      <c r="M5144">
        <v>0</v>
      </c>
      <c r="N5144">
        <v>808625107</v>
      </c>
      <c r="O5144" t="s">
        <v>3811</v>
      </c>
    </row>
    <row r="5145" spans="1:15" x14ac:dyDescent="0.2">
      <c r="A5145" t="s">
        <v>13013</v>
      </c>
      <c r="B5145" t="s">
        <v>3775</v>
      </c>
      <c r="C5145">
        <v>48.6</v>
      </c>
      <c r="D5145">
        <v>0</v>
      </c>
      <c r="E5145">
        <v>0</v>
      </c>
      <c r="F5145">
        <v>0</v>
      </c>
      <c r="G5145">
        <v>0</v>
      </c>
      <c r="H5145" s="45">
        <v>-35303.03</v>
      </c>
      <c r="I5145" t="s">
        <v>11932</v>
      </c>
      <c r="J5145" t="s">
        <v>200</v>
      </c>
      <c r="K5145">
        <v>0</v>
      </c>
      <c r="L5145" s="83">
        <v>42983</v>
      </c>
      <c r="M5145">
        <v>0</v>
      </c>
      <c r="N5145" t="s">
        <v>3783</v>
      </c>
      <c r="O5145">
        <v>2369721</v>
      </c>
    </row>
    <row r="5146" spans="1:15" x14ac:dyDescent="0.2">
      <c r="A5146" t="s">
        <v>13014</v>
      </c>
      <c r="B5146" t="s">
        <v>11906</v>
      </c>
      <c r="C5146">
        <v>26.55</v>
      </c>
      <c r="D5146">
        <v>0</v>
      </c>
      <c r="E5146">
        <v>0</v>
      </c>
      <c r="F5146">
        <v>0</v>
      </c>
      <c r="G5146">
        <v>0</v>
      </c>
      <c r="H5146" s="45">
        <v>35630.94</v>
      </c>
      <c r="I5146" t="s">
        <v>11932</v>
      </c>
      <c r="J5146" t="s">
        <v>190</v>
      </c>
      <c r="K5146">
        <v>0</v>
      </c>
      <c r="L5146" s="83">
        <v>42983</v>
      </c>
      <c r="M5146">
        <v>0</v>
      </c>
      <c r="N5146" t="s">
        <v>11912</v>
      </c>
      <c r="O5146" t="s">
        <v>11913</v>
      </c>
    </row>
    <row r="5147" spans="1:15" x14ac:dyDescent="0.2">
      <c r="A5147" t="s">
        <v>13015</v>
      </c>
      <c r="B5147" t="s">
        <v>3693</v>
      </c>
      <c r="C5147">
        <v>43.29</v>
      </c>
      <c r="D5147">
        <v>0</v>
      </c>
      <c r="E5147">
        <v>0</v>
      </c>
      <c r="F5147">
        <v>0</v>
      </c>
      <c r="G5147">
        <v>0</v>
      </c>
      <c r="H5147" s="45">
        <v>18523.080000000002</v>
      </c>
      <c r="I5147" t="s">
        <v>11932</v>
      </c>
      <c r="J5147" t="s">
        <v>190</v>
      </c>
      <c r="K5147">
        <v>0</v>
      </c>
      <c r="L5147" s="83">
        <v>42983</v>
      </c>
      <c r="M5147">
        <v>0</v>
      </c>
      <c r="N5147" t="s">
        <v>3702</v>
      </c>
      <c r="O5147" t="s">
        <v>3703</v>
      </c>
    </row>
    <row r="5148" spans="1:15" x14ac:dyDescent="0.2">
      <c r="A5148" t="s">
        <v>13016</v>
      </c>
      <c r="B5148" t="s">
        <v>3048</v>
      </c>
      <c r="C5148">
        <v>89.44</v>
      </c>
      <c r="D5148">
        <v>0</v>
      </c>
      <c r="E5148">
        <v>0</v>
      </c>
      <c r="F5148">
        <v>0</v>
      </c>
      <c r="G5148">
        <v>0</v>
      </c>
      <c r="H5148" s="45">
        <v>-162387.79</v>
      </c>
      <c r="I5148" t="s">
        <v>11932</v>
      </c>
      <c r="J5148" t="s">
        <v>200</v>
      </c>
      <c r="K5148">
        <v>0</v>
      </c>
      <c r="L5148" s="83">
        <v>42983</v>
      </c>
      <c r="M5148">
        <v>0</v>
      </c>
      <c r="N5148" t="s">
        <v>10287</v>
      </c>
      <c r="O5148" t="s">
        <v>10288</v>
      </c>
    </row>
    <row r="5149" spans="1:15" x14ac:dyDescent="0.2">
      <c r="A5149" t="s">
        <v>13003</v>
      </c>
      <c r="B5149" t="s">
        <v>6019</v>
      </c>
      <c r="C5149">
        <v>18.14</v>
      </c>
      <c r="D5149">
        <v>0</v>
      </c>
      <c r="E5149">
        <v>0</v>
      </c>
      <c r="F5149">
        <v>0</v>
      </c>
      <c r="G5149">
        <v>0</v>
      </c>
      <c r="H5149" s="45">
        <v>-6000.16</v>
      </c>
      <c r="I5149" t="s">
        <v>11932</v>
      </c>
      <c r="J5149" t="s">
        <v>164</v>
      </c>
      <c r="K5149">
        <v>0</v>
      </c>
      <c r="L5149" s="83">
        <v>42979</v>
      </c>
      <c r="M5149">
        <v>0</v>
      </c>
      <c r="N5149" t="s">
        <v>6020</v>
      </c>
      <c r="O5149" t="s">
        <v>6021</v>
      </c>
    </row>
    <row r="5150" spans="1:15" x14ac:dyDescent="0.2">
      <c r="A5150" t="s">
        <v>13004</v>
      </c>
      <c r="B5150" t="s">
        <v>3820</v>
      </c>
      <c r="C5150">
        <v>87.27</v>
      </c>
      <c r="D5150">
        <v>0</v>
      </c>
      <c r="E5150">
        <v>0</v>
      </c>
      <c r="F5150">
        <v>0</v>
      </c>
      <c r="G5150">
        <v>0</v>
      </c>
      <c r="H5150" s="45">
        <v>2486.09</v>
      </c>
      <c r="I5150" t="s">
        <v>11935</v>
      </c>
      <c r="J5150" t="s">
        <v>200</v>
      </c>
      <c r="K5150">
        <v>0</v>
      </c>
      <c r="L5150" s="83">
        <v>42979</v>
      </c>
      <c r="M5150">
        <v>0</v>
      </c>
      <c r="N5150">
        <v>550021109</v>
      </c>
      <c r="O5150" t="s">
        <v>3824</v>
      </c>
    </row>
    <row r="5151" spans="1:15" x14ac:dyDescent="0.2">
      <c r="A5151" t="s">
        <v>13005</v>
      </c>
      <c r="B5151" t="s">
        <v>7475</v>
      </c>
      <c r="C5151">
        <v>39.85</v>
      </c>
      <c r="D5151">
        <v>0</v>
      </c>
      <c r="E5151">
        <v>0</v>
      </c>
      <c r="F5151">
        <v>0</v>
      </c>
      <c r="G5151">
        <v>0</v>
      </c>
      <c r="H5151" s="45">
        <v>46554.17</v>
      </c>
      <c r="I5151" t="s">
        <v>11935</v>
      </c>
      <c r="J5151" t="s">
        <v>200</v>
      </c>
      <c r="K5151">
        <v>0</v>
      </c>
      <c r="L5151" s="83">
        <v>42979</v>
      </c>
      <c r="M5151">
        <v>0</v>
      </c>
      <c r="N5151">
        <v>371532102</v>
      </c>
      <c r="O5151">
        <v>2367101</v>
      </c>
    </row>
    <row r="5152" spans="1:15" x14ac:dyDescent="0.2">
      <c r="A5152" t="s">
        <v>13006</v>
      </c>
      <c r="B5152" t="s">
        <v>3547</v>
      </c>
      <c r="C5152">
        <v>42.66</v>
      </c>
      <c r="D5152">
        <v>0</v>
      </c>
      <c r="E5152">
        <v>0</v>
      </c>
      <c r="F5152">
        <v>0</v>
      </c>
      <c r="G5152">
        <v>0</v>
      </c>
      <c r="H5152" s="45">
        <v>12033.86</v>
      </c>
      <c r="I5152" t="s">
        <v>11935</v>
      </c>
      <c r="J5152" t="s">
        <v>164</v>
      </c>
      <c r="K5152">
        <v>0</v>
      </c>
      <c r="L5152" s="83">
        <v>42979</v>
      </c>
      <c r="M5152">
        <v>0</v>
      </c>
      <c r="N5152" t="s">
        <v>177</v>
      </c>
      <c r="O5152" t="s">
        <v>3564</v>
      </c>
    </row>
    <row r="5153" spans="1:15" x14ac:dyDescent="0.2">
      <c r="A5153" t="s">
        <v>13007</v>
      </c>
      <c r="B5153" t="s">
        <v>3553</v>
      </c>
      <c r="C5153">
        <v>99.18</v>
      </c>
      <c r="D5153">
        <v>0</v>
      </c>
      <c r="E5153">
        <v>0</v>
      </c>
      <c r="F5153">
        <v>0</v>
      </c>
      <c r="G5153">
        <v>0</v>
      </c>
      <c r="H5153" s="45">
        <v>2302.71</v>
      </c>
      <c r="I5153" t="s">
        <v>11932</v>
      </c>
      <c r="J5153" t="s">
        <v>235</v>
      </c>
      <c r="K5153">
        <v>0</v>
      </c>
      <c r="L5153" s="83">
        <v>42979</v>
      </c>
      <c r="M5153">
        <v>0</v>
      </c>
      <c r="N5153">
        <v>147528103</v>
      </c>
      <c r="O5153">
        <v>2179414</v>
      </c>
    </row>
    <row r="5154" spans="1:15" x14ac:dyDescent="0.2">
      <c r="A5154" t="s">
        <v>13008</v>
      </c>
      <c r="B5154" t="s">
        <v>3490</v>
      </c>
      <c r="C5154">
        <v>24.11</v>
      </c>
      <c r="D5154">
        <v>0</v>
      </c>
      <c r="E5154">
        <v>0</v>
      </c>
      <c r="F5154">
        <v>0</v>
      </c>
      <c r="G5154">
        <v>0</v>
      </c>
      <c r="H5154">
        <v>222.41</v>
      </c>
      <c r="I5154" t="s">
        <v>11935</v>
      </c>
      <c r="J5154" t="s">
        <v>164</v>
      </c>
      <c r="K5154">
        <v>0</v>
      </c>
      <c r="L5154" s="83">
        <v>42979</v>
      </c>
      <c r="M5154">
        <v>0</v>
      </c>
      <c r="N5154">
        <v>171779309</v>
      </c>
      <c r="O5154" t="s">
        <v>3500</v>
      </c>
    </row>
    <row r="5155" spans="1:15" x14ac:dyDescent="0.2">
      <c r="A5155" t="s">
        <v>13009</v>
      </c>
      <c r="B5155" t="s">
        <v>8992</v>
      </c>
      <c r="C5155">
        <v>17.940000000000001</v>
      </c>
      <c r="D5155">
        <v>0</v>
      </c>
      <c r="E5155">
        <v>0</v>
      </c>
      <c r="F5155">
        <v>0</v>
      </c>
      <c r="G5155">
        <v>0</v>
      </c>
      <c r="H5155" s="45">
        <v>6929.58</v>
      </c>
      <c r="I5155" t="s">
        <v>11932</v>
      </c>
      <c r="J5155" t="s">
        <v>200</v>
      </c>
      <c r="K5155">
        <v>0</v>
      </c>
      <c r="L5155" s="83">
        <v>42979</v>
      </c>
      <c r="M5155">
        <v>0</v>
      </c>
      <c r="N5155" t="s">
        <v>8998</v>
      </c>
      <c r="O5155" t="s">
        <v>8999</v>
      </c>
    </row>
    <row r="5156" spans="1:15" x14ac:dyDescent="0.2">
      <c r="A5156" t="s">
        <v>13010</v>
      </c>
      <c r="B5156" t="s">
        <v>5873</v>
      </c>
      <c r="C5156">
        <v>64.540000000000006</v>
      </c>
      <c r="D5156">
        <v>0</v>
      </c>
      <c r="E5156">
        <v>0</v>
      </c>
      <c r="F5156">
        <v>0</v>
      </c>
      <c r="G5156">
        <v>0</v>
      </c>
      <c r="H5156" s="45">
        <v>-56505.62</v>
      </c>
      <c r="I5156" t="s">
        <v>11932</v>
      </c>
      <c r="J5156" t="s">
        <v>169</v>
      </c>
      <c r="K5156">
        <v>0</v>
      </c>
      <c r="L5156" s="83">
        <v>42979</v>
      </c>
      <c r="M5156">
        <v>0</v>
      </c>
      <c r="N5156" t="s">
        <v>5875</v>
      </c>
      <c r="O5156" t="s">
        <v>5876</v>
      </c>
    </row>
    <row r="5157" spans="1:15" x14ac:dyDescent="0.2">
      <c r="A5157" t="s">
        <v>13011</v>
      </c>
      <c r="B5157" t="s">
        <v>13012</v>
      </c>
      <c r="C5157">
        <v>28.7</v>
      </c>
      <c r="D5157">
        <v>0</v>
      </c>
      <c r="E5157">
        <v>0</v>
      </c>
      <c r="F5157">
        <v>0</v>
      </c>
      <c r="G5157">
        <v>0</v>
      </c>
      <c r="H5157" s="45">
        <v>-11754.99</v>
      </c>
      <c r="I5157" t="s">
        <v>210</v>
      </c>
      <c r="J5157" t="s">
        <v>200</v>
      </c>
      <c r="K5157">
        <v>0</v>
      </c>
      <c r="L5157" s="83">
        <v>42979</v>
      </c>
      <c r="M5157">
        <v>0</v>
      </c>
    </row>
    <row r="5158" spans="1:15" x14ac:dyDescent="0.2">
      <c r="A5158" t="s">
        <v>12998</v>
      </c>
      <c r="B5158" t="s">
        <v>2571</v>
      </c>
      <c r="C5158">
        <v>75.02</v>
      </c>
      <c r="D5158">
        <v>0</v>
      </c>
      <c r="E5158">
        <v>0</v>
      </c>
      <c r="F5158">
        <v>0</v>
      </c>
      <c r="G5158">
        <v>0</v>
      </c>
      <c r="H5158" s="45">
        <v>5980.72</v>
      </c>
      <c r="I5158" t="s">
        <v>11935</v>
      </c>
      <c r="J5158" t="s">
        <v>190</v>
      </c>
      <c r="K5158">
        <v>0</v>
      </c>
      <c r="L5158" s="83">
        <v>42978</v>
      </c>
      <c r="M5158">
        <v>0</v>
      </c>
      <c r="N5158">
        <v>267475101</v>
      </c>
      <c r="O5158">
        <v>2289841</v>
      </c>
    </row>
    <row r="5159" spans="1:15" x14ac:dyDescent="0.2">
      <c r="A5159" t="s">
        <v>12999</v>
      </c>
      <c r="B5159" t="s">
        <v>10452</v>
      </c>
      <c r="C5159">
        <v>19.75</v>
      </c>
      <c r="D5159">
        <v>0</v>
      </c>
      <c r="E5159">
        <v>0</v>
      </c>
      <c r="F5159">
        <v>0</v>
      </c>
      <c r="G5159">
        <v>0</v>
      </c>
      <c r="H5159" s="45">
        <v>14421.26</v>
      </c>
      <c r="I5159" t="s">
        <v>11935</v>
      </c>
      <c r="J5159" t="s">
        <v>164</v>
      </c>
      <c r="K5159">
        <v>0</v>
      </c>
      <c r="L5159" s="83">
        <v>42978</v>
      </c>
      <c r="M5159">
        <v>0</v>
      </c>
      <c r="N5159" t="s">
        <v>10468</v>
      </c>
      <c r="O5159" t="s">
        <v>10469</v>
      </c>
    </row>
    <row r="5160" spans="1:15" x14ac:dyDescent="0.2">
      <c r="A5160" t="s">
        <v>13000</v>
      </c>
      <c r="B5160" t="s">
        <v>3412</v>
      </c>
      <c r="C5160">
        <v>27.14</v>
      </c>
      <c r="D5160">
        <v>0</v>
      </c>
      <c r="E5160">
        <v>0</v>
      </c>
      <c r="F5160">
        <v>0</v>
      </c>
      <c r="G5160">
        <v>0</v>
      </c>
      <c r="H5160" s="45">
        <v>-11909.42</v>
      </c>
      <c r="I5160" t="s">
        <v>11935</v>
      </c>
      <c r="J5160" t="s">
        <v>182</v>
      </c>
      <c r="K5160">
        <v>0</v>
      </c>
      <c r="L5160" s="83">
        <v>42978</v>
      </c>
      <c r="M5160">
        <v>0</v>
      </c>
      <c r="N5160" t="s">
        <v>177</v>
      </c>
      <c r="O5160">
        <v>2367963</v>
      </c>
    </row>
    <row r="5161" spans="1:15" x14ac:dyDescent="0.2">
      <c r="A5161" t="s">
        <v>13001</v>
      </c>
      <c r="B5161" t="s">
        <v>2312</v>
      </c>
      <c r="C5161">
        <v>49.42</v>
      </c>
      <c r="D5161">
        <v>0</v>
      </c>
      <c r="E5161">
        <v>0</v>
      </c>
      <c r="F5161">
        <v>0</v>
      </c>
      <c r="G5161">
        <v>0</v>
      </c>
      <c r="H5161" s="45">
        <v>9594</v>
      </c>
      <c r="I5161" t="s">
        <v>11935</v>
      </c>
      <c r="J5161" t="s">
        <v>164</v>
      </c>
      <c r="K5161">
        <v>0</v>
      </c>
      <c r="L5161" s="83">
        <v>42978</v>
      </c>
      <c r="M5161">
        <v>0</v>
      </c>
      <c r="N5161" t="s">
        <v>2367</v>
      </c>
      <c r="O5161" t="s">
        <v>2368</v>
      </c>
    </row>
    <row r="5162" spans="1:15" x14ac:dyDescent="0.2">
      <c r="A5162" t="s">
        <v>13002</v>
      </c>
      <c r="B5162" t="s">
        <v>3411</v>
      </c>
      <c r="C5162">
        <v>128.71</v>
      </c>
      <c r="D5162">
        <v>0</v>
      </c>
      <c r="E5162">
        <v>0</v>
      </c>
      <c r="F5162">
        <v>0</v>
      </c>
      <c r="G5162">
        <v>0</v>
      </c>
      <c r="H5162" s="45">
        <v>5690.18</v>
      </c>
      <c r="I5162" t="s">
        <v>11935</v>
      </c>
      <c r="J5162" t="s">
        <v>164</v>
      </c>
      <c r="K5162">
        <v>0</v>
      </c>
      <c r="L5162" s="83">
        <v>42978</v>
      </c>
      <c r="M5162">
        <v>0</v>
      </c>
      <c r="N5162" t="s">
        <v>3472</v>
      </c>
      <c r="O5162" t="s">
        <v>3473</v>
      </c>
    </row>
    <row r="5163" spans="1:15" x14ac:dyDescent="0.2">
      <c r="A5163" t="s">
        <v>12990</v>
      </c>
      <c r="B5163" t="s">
        <v>3167</v>
      </c>
      <c r="C5163">
        <v>68.45</v>
      </c>
      <c r="D5163">
        <v>0</v>
      </c>
      <c r="E5163">
        <v>0</v>
      </c>
      <c r="F5163">
        <v>0</v>
      </c>
      <c r="G5163">
        <v>0</v>
      </c>
      <c r="H5163" s="45">
        <v>-2557.8000000000002</v>
      </c>
      <c r="I5163" t="s">
        <v>11935</v>
      </c>
      <c r="J5163" t="s">
        <v>200</v>
      </c>
      <c r="K5163">
        <v>0</v>
      </c>
      <c r="L5163" s="83">
        <v>42977</v>
      </c>
      <c r="M5163">
        <v>0</v>
      </c>
      <c r="N5163">
        <v>86516101</v>
      </c>
      <c r="O5163">
        <v>2094670</v>
      </c>
    </row>
    <row r="5164" spans="1:15" x14ac:dyDescent="0.2">
      <c r="A5164" t="s">
        <v>12991</v>
      </c>
      <c r="B5164" t="s">
        <v>3583</v>
      </c>
      <c r="C5164">
        <v>72.09</v>
      </c>
      <c r="D5164">
        <v>0</v>
      </c>
      <c r="E5164">
        <v>0</v>
      </c>
      <c r="F5164">
        <v>0</v>
      </c>
      <c r="G5164">
        <v>0</v>
      </c>
      <c r="H5164" s="45">
        <v>-15971.59</v>
      </c>
      <c r="I5164" t="s">
        <v>11935</v>
      </c>
      <c r="J5164" t="s">
        <v>190</v>
      </c>
      <c r="K5164">
        <v>0</v>
      </c>
      <c r="L5164" s="83">
        <v>42977</v>
      </c>
      <c r="M5164">
        <v>0</v>
      </c>
      <c r="N5164">
        <v>8073108</v>
      </c>
      <c r="O5164" t="s">
        <v>3591</v>
      </c>
    </row>
    <row r="5165" spans="1:15" x14ac:dyDescent="0.2">
      <c r="A5165" t="s">
        <v>12992</v>
      </c>
      <c r="B5165" t="s">
        <v>3692</v>
      </c>
      <c r="C5165">
        <v>34.6</v>
      </c>
      <c r="D5165">
        <v>0</v>
      </c>
      <c r="E5165">
        <v>0</v>
      </c>
      <c r="F5165">
        <v>0</v>
      </c>
      <c r="G5165">
        <v>0</v>
      </c>
      <c r="H5165" s="45">
        <v>2766.94</v>
      </c>
      <c r="I5165" t="s">
        <v>11935</v>
      </c>
      <c r="J5165" t="s">
        <v>200</v>
      </c>
      <c r="K5165">
        <v>0</v>
      </c>
      <c r="L5165" s="83">
        <v>42977</v>
      </c>
      <c r="M5165">
        <v>0</v>
      </c>
      <c r="N5165">
        <v>129500104</v>
      </c>
      <c r="O5165" t="s">
        <v>3699</v>
      </c>
    </row>
    <row r="5166" spans="1:15" x14ac:dyDescent="0.2">
      <c r="A5166" t="s">
        <v>12993</v>
      </c>
      <c r="B5166" t="s">
        <v>7475</v>
      </c>
      <c r="C5166">
        <v>39.85</v>
      </c>
      <c r="D5166">
        <v>0</v>
      </c>
      <c r="E5166">
        <v>0</v>
      </c>
      <c r="F5166">
        <v>0</v>
      </c>
      <c r="G5166">
        <v>0</v>
      </c>
      <c r="H5166" s="45">
        <v>28057.29</v>
      </c>
      <c r="I5166" t="s">
        <v>11932</v>
      </c>
      <c r="J5166" t="s">
        <v>200</v>
      </c>
      <c r="K5166">
        <v>0</v>
      </c>
      <c r="L5166" s="83">
        <v>42977</v>
      </c>
      <c r="M5166">
        <v>0</v>
      </c>
      <c r="N5166">
        <v>371532102</v>
      </c>
      <c r="O5166">
        <v>2367101</v>
      </c>
    </row>
    <row r="5167" spans="1:15" x14ac:dyDescent="0.2">
      <c r="A5167" t="s">
        <v>12994</v>
      </c>
      <c r="B5167" t="s">
        <v>3820</v>
      </c>
      <c r="C5167">
        <v>87.27</v>
      </c>
      <c r="D5167">
        <v>0</v>
      </c>
      <c r="E5167">
        <v>0</v>
      </c>
      <c r="F5167">
        <v>0</v>
      </c>
      <c r="G5167">
        <v>0</v>
      </c>
      <c r="H5167" s="45">
        <v>38255.360000000001</v>
      </c>
      <c r="I5167" t="s">
        <v>11932</v>
      </c>
      <c r="J5167" t="s">
        <v>200</v>
      </c>
      <c r="K5167">
        <v>0</v>
      </c>
      <c r="L5167" s="83">
        <v>42977</v>
      </c>
      <c r="M5167">
        <v>0</v>
      </c>
      <c r="N5167">
        <v>550021109</v>
      </c>
      <c r="O5167" t="s">
        <v>3824</v>
      </c>
    </row>
    <row r="5168" spans="1:15" x14ac:dyDescent="0.2">
      <c r="A5168" t="s">
        <v>12995</v>
      </c>
      <c r="B5168" t="s">
        <v>3489</v>
      </c>
      <c r="C5168">
        <v>40.200000000000003</v>
      </c>
      <c r="D5168">
        <v>0</v>
      </c>
      <c r="E5168">
        <v>0</v>
      </c>
      <c r="F5168">
        <v>0</v>
      </c>
      <c r="G5168">
        <v>0</v>
      </c>
      <c r="H5168" s="45">
        <v>3128.42</v>
      </c>
      <c r="I5168" t="s">
        <v>11932</v>
      </c>
      <c r="J5168" t="s">
        <v>164</v>
      </c>
      <c r="K5168">
        <v>0</v>
      </c>
      <c r="L5168" s="83">
        <v>42977</v>
      </c>
      <c r="M5168">
        <v>0</v>
      </c>
      <c r="N5168">
        <v>591520200</v>
      </c>
      <c r="O5168">
        <v>2583297</v>
      </c>
    </row>
    <row r="5169" spans="1:15" x14ac:dyDescent="0.2">
      <c r="A5169" t="s">
        <v>12996</v>
      </c>
      <c r="B5169" t="s">
        <v>5776</v>
      </c>
      <c r="C5169">
        <v>49.1</v>
      </c>
      <c r="D5169">
        <v>0</v>
      </c>
      <c r="E5169">
        <v>0</v>
      </c>
      <c r="F5169">
        <v>0</v>
      </c>
      <c r="G5169">
        <v>0</v>
      </c>
      <c r="H5169">
        <v>-297.13</v>
      </c>
      <c r="I5169" t="s">
        <v>11935</v>
      </c>
      <c r="J5169" t="s">
        <v>200</v>
      </c>
      <c r="K5169">
        <v>0</v>
      </c>
      <c r="L5169" s="83">
        <v>42977</v>
      </c>
      <c r="M5169">
        <v>0</v>
      </c>
      <c r="N5169">
        <v>624580106</v>
      </c>
      <c r="O5169">
        <v>2643168</v>
      </c>
    </row>
    <row r="5170" spans="1:15" x14ac:dyDescent="0.2">
      <c r="A5170" t="s">
        <v>12997</v>
      </c>
      <c r="B5170" t="s">
        <v>3491</v>
      </c>
      <c r="C5170">
        <v>88.33</v>
      </c>
      <c r="D5170">
        <v>0</v>
      </c>
      <c r="E5170">
        <v>0</v>
      </c>
      <c r="F5170">
        <v>0</v>
      </c>
      <c r="G5170">
        <v>0</v>
      </c>
      <c r="H5170" s="45">
        <v>-112585.81</v>
      </c>
      <c r="I5170" t="s">
        <v>11932</v>
      </c>
      <c r="J5170" t="s">
        <v>164</v>
      </c>
      <c r="K5170">
        <v>0</v>
      </c>
      <c r="L5170" s="83">
        <v>42977</v>
      </c>
      <c r="M5170">
        <v>0</v>
      </c>
      <c r="N5170">
        <v>878237106</v>
      </c>
      <c r="O5170">
        <v>2879532</v>
      </c>
    </row>
    <row r="5171" spans="1:15" x14ac:dyDescent="0.2">
      <c r="A5171" t="s">
        <v>12986</v>
      </c>
      <c r="B5171" t="s">
        <v>2571</v>
      </c>
      <c r="C5171">
        <v>75.02</v>
      </c>
      <c r="D5171">
        <v>0</v>
      </c>
      <c r="E5171">
        <v>0</v>
      </c>
      <c r="F5171">
        <v>0</v>
      </c>
      <c r="G5171">
        <v>0</v>
      </c>
      <c r="H5171" s="45">
        <v>-12799.77</v>
      </c>
      <c r="I5171" t="s">
        <v>11932</v>
      </c>
      <c r="J5171" t="s">
        <v>190</v>
      </c>
      <c r="K5171">
        <v>0</v>
      </c>
      <c r="L5171" s="83">
        <v>42976</v>
      </c>
      <c r="M5171">
        <v>0</v>
      </c>
      <c r="N5171">
        <v>267475101</v>
      </c>
      <c r="O5171">
        <v>2289841</v>
      </c>
    </row>
    <row r="5172" spans="1:15" x14ac:dyDescent="0.2">
      <c r="A5172" t="s">
        <v>12987</v>
      </c>
      <c r="B5172" t="s">
        <v>1823</v>
      </c>
      <c r="C5172">
        <v>43.55</v>
      </c>
      <c r="D5172">
        <v>0</v>
      </c>
      <c r="E5172">
        <v>0</v>
      </c>
      <c r="F5172">
        <v>0</v>
      </c>
      <c r="G5172">
        <v>0</v>
      </c>
      <c r="H5172" s="45">
        <v>-4827.54</v>
      </c>
      <c r="I5172" t="s">
        <v>11932</v>
      </c>
      <c r="J5172" t="s">
        <v>169</v>
      </c>
      <c r="K5172">
        <v>0</v>
      </c>
      <c r="L5172" s="83">
        <v>42976</v>
      </c>
      <c r="M5172">
        <v>0</v>
      </c>
      <c r="N5172" t="s">
        <v>1932</v>
      </c>
      <c r="O5172" t="s">
        <v>1933</v>
      </c>
    </row>
    <row r="5173" spans="1:15" x14ac:dyDescent="0.2">
      <c r="A5173" t="s">
        <v>12988</v>
      </c>
      <c r="B5173" t="s">
        <v>3759</v>
      </c>
      <c r="C5173">
        <v>75.77</v>
      </c>
      <c r="D5173">
        <v>0</v>
      </c>
      <c r="E5173">
        <v>0</v>
      </c>
      <c r="F5173">
        <v>0</v>
      </c>
      <c r="G5173">
        <v>0</v>
      </c>
      <c r="H5173" s="45">
        <v>48645.75</v>
      </c>
      <c r="I5173" t="s">
        <v>11932</v>
      </c>
      <c r="J5173" t="s">
        <v>182</v>
      </c>
      <c r="K5173">
        <v>0</v>
      </c>
      <c r="L5173" s="83">
        <v>42976</v>
      </c>
      <c r="M5173">
        <v>0</v>
      </c>
      <c r="N5173">
        <v>761624105</v>
      </c>
      <c r="O5173">
        <v>2063670</v>
      </c>
    </row>
    <row r="5174" spans="1:15" x14ac:dyDescent="0.2">
      <c r="A5174" t="s">
        <v>12989</v>
      </c>
      <c r="B5174" t="s">
        <v>5854</v>
      </c>
      <c r="C5174">
        <v>49.5</v>
      </c>
      <c r="D5174">
        <v>0</v>
      </c>
      <c r="E5174">
        <v>0</v>
      </c>
      <c r="F5174">
        <v>0</v>
      </c>
      <c r="G5174">
        <v>0</v>
      </c>
      <c r="H5174" s="45">
        <v>-3101.08</v>
      </c>
      <c r="I5174" t="s">
        <v>11932</v>
      </c>
      <c r="J5174" t="s">
        <v>164</v>
      </c>
      <c r="K5174">
        <v>0</v>
      </c>
      <c r="L5174" s="83">
        <v>42976</v>
      </c>
      <c r="M5174">
        <v>0</v>
      </c>
      <c r="N5174">
        <v>816850101</v>
      </c>
      <c r="O5174">
        <v>2795542</v>
      </c>
    </row>
    <row r="5175" spans="1:15" x14ac:dyDescent="0.2">
      <c r="A5175" t="s">
        <v>12981</v>
      </c>
      <c r="B5175" t="s">
        <v>6019</v>
      </c>
      <c r="C5175">
        <v>18.14</v>
      </c>
      <c r="D5175">
        <v>0</v>
      </c>
      <c r="E5175">
        <v>0</v>
      </c>
      <c r="F5175">
        <v>0</v>
      </c>
      <c r="G5175">
        <v>0</v>
      </c>
      <c r="H5175" s="45">
        <v>30464.02</v>
      </c>
      <c r="I5175" t="s">
        <v>210</v>
      </c>
      <c r="J5175" t="s">
        <v>164</v>
      </c>
      <c r="K5175">
        <v>0</v>
      </c>
      <c r="L5175" s="83">
        <v>42975</v>
      </c>
      <c r="M5175">
        <v>0</v>
      </c>
      <c r="N5175" t="s">
        <v>6020</v>
      </c>
      <c r="O5175" t="s">
        <v>6021</v>
      </c>
    </row>
    <row r="5176" spans="1:15" x14ac:dyDescent="0.2">
      <c r="A5176" t="s">
        <v>12982</v>
      </c>
      <c r="B5176" t="s">
        <v>3583</v>
      </c>
      <c r="C5176">
        <v>72.09</v>
      </c>
      <c r="D5176">
        <v>0</v>
      </c>
      <c r="E5176">
        <v>0</v>
      </c>
      <c r="F5176">
        <v>0</v>
      </c>
      <c r="G5176">
        <v>0</v>
      </c>
      <c r="H5176" s="45">
        <v>-100180.99</v>
      </c>
      <c r="I5176" t="s">
        <v>11932</v>
      </c>
      <c r="J5176" t="s">
        <v>190</v>
      </c>
      <c r="K5176">
        <v>0</v>
      </c>
      <c r="L5176" s="83">
        <v>42975</v>
      </c>
      <c r="M5176">
        <v>0</v>
      </c>
      <c r="N5176">
        <v>8073108</v>
      </c>
      <c r="O5176" t="s">
        <v>3591</v>
      </c>
    </row>
    <row r="5177" spans="1:15" x14ac:dyDescent="0.2">
      <c r="A5177" t="s">
        <v>12983</v>
      </c>
      <c r="B5177" t="s">
        <v>3167</v>
      </c>
      <c r="C5177">
        <v>68.45</v>
      </c>
      <c r="D5177">
        <v>0</v>
      </c>
      <c r="E5177">
        <v>0</v>
      </c>
      <c r="F5177">
        <v>0</v>
      </c>
      <c r="G5177">
        <v>0</v>
      </c>
      <c r="H5177" s="45">
        <v>81676.67</v>
      </c>
      <c r="I5177" t="s">
        <v>11932</v>
      </c>
      <c r="J5177" t="s">
        <v>200</v>
      </c>
      <c r="K5177">
        <v>0</v>
      </c>
      <c r="L5177" s="83">
        <v>42975</v>
      </c>
      <c r="M5177">
        <v>0</v>
      </c>
      <c r="N5177">
        <v>86516101</v>
      </c>
      <c r="O5177">
        <v>2094670</v>
      </c>
    </row>
    <row r="5178" spans="1:15" x14ac:dyDescent="0.2">
      <c r="A5178" t="s">
        <v>12984</v>
      </c>
      <c r="B5178" t="s">
        <v>3486</v>
      </c>
      <c r="C5178">
        <v>24.29</v>
      </c>
      <c r="D5178">
        <v>0</v>
      </c>
      <c r="E5178">
        <v>0</v>
      </c>
      <c r="F5178">
        <v>0</v>
      </c>
      <c r="G5178">
        <v>0</v>
      </c>
      <c r="H5178" s="45">
        <v>57721.88</v>
      </c>
      <c r="I5178" t="s">
        <v>11932</v>
      </c>
      <c r="J5178" t="s">
        <v>200</v>
      </c>
      <c r="K5178">
        <v>0</v>
      </c>
      <c r="L5178" s="83">
        <v>42975</v>
      </c>
      <c r="M5178">
        <v>0</v>
      </c>
      <c r="N5178">
        <v>93671105</v>
      </c>
      <c r="O5178">
        <v>2105505</v>
      </c>
    </row>
    <row r="5179" spans="1:15" x14ac:dyDescent="0.2">
      <c r="A5179" t="s">
        <v>12985</v>
      </c>
      <c r="B5179" t="s">
        <v>8991</v>
      </c>
      <c r="C5179">
        <v>74.8</v>
      </c>
      <c r="D5179">
        <v>0</v>
      </c>
      <c r="E5179">
        <v>0</v>
      </c>
      <c r="F5179">
        <v>0</v>
      </c>
      <c r="G5179">
        <v>0</v>
      </c>
      <c r="H5179" s="45">
        <v>5504.35</v>
      </c>
      <c r="I5179" t="s">
        <v>11932</v>
      </c>
      <c r="J5179" t="s">
        <v>200</v>
      </c>
      <c r="K5179">
        <v>0</v>
      </c>
      <c r="L5179" s="83">
        <v>42975</v>
      </c>
      <c r="M5179">
        <v>0</v>
      </c>
      <c r="N5179">
        <v>681116109</v>
      </c>
      <c r="O5179" t="s">
        <v>9003</v>
      </c>
    </row>
    <row r="5180" spans="1:15" x14ac:dyDescent="0.2">
      <c r="A5180" t="s">
        <v>12976</v>
      </c>
      <c r="B5180" t="s">
        <v>12</v>
      </c>
      <c r="C5180">
        <v>94.5</v>
      </c>
      <c r="D5180">
        <v>0</v>
      </c>
      <c r="E5180">
        <v>0</v>
      </c>
      <c r="F5180">
        <v>0</v>
      </c>
      <c r="G5180">
        <v>0</v>
      </c>
      <c r="H5180">
        <v>-5.19</v>
      </c>
      <c r="I5180" t="s">
        <v>11935</v>
      </c>
      <c r="J5180" t="s">
        <v>200</v>
      </c>
      <c r="K5180">
        <v>0</v>
      </c>
      <c r="L5180" s="83">
        <v>42972</v>
      </c>
      <c r="M5180">
        <v>0</v>
      </c>
      <c r="N5180">
        <v>886547108</v>
      </c>
      <c r="O5180">
        <v>2892090</v>
      </c>
    </row>
    <row r="5181" spans="1:15" x14ac:dyDescent="0.2">
      <c r="A5181" t="s">
        <v>12977</v>
      </c>
      <c r="B5181" t="s">
        <v>3801</v>
      </c>
      <c r="C5181">
        <v>38.270000000000003</v>
      </c>
      <c r="D5181">
        <v>0</v>
      </c>
      <c r="E5181">
        <v>0</v>
      </c>
      <c r="F5181">
        <v>0</v>
      </c>
      <c r="G5181">
        <v>0</v>
      </c>
      <c r="H5181" s="45">
        <v>-4882.07</v>
      </c>
      <c r="I5181" t="s">
        <v>11935</v>
      </c>
      <c r="J5181" t="s">
        <v>200</v>
      </c>
      <c r="K5181">
        <v>0</v>
      </c>
      <c r="L5181" s="83">
        <v>42972</v>
      </c>
      <c r="M5181">
        <v>0</v>
      </c>
      <c r="N5181" t="s">
        <v>177</v>
      </c>
      <c r="O5181" t="s">
        <v>3814</v>
      </c>
    </row>
    <row r="5182" spans="1:15" x14ac:dyDescent="0.2">
      <c r="A5182" t="s">
        <v>12978</v>
      </c>
      <c r="B5182" t="s">
        <v>3169</v>
      </c>
      <c r="C5182">
        <v>129.37</v>
      </c>
      <c r="D5182">
        <v>0</v>
      </c>
      <c r="E5182">
        <v>0</v>
      </c>
      <c r="F5182">
        <v>0</v>
      </c>
      <c r="G5182">
        <v>0</v>
      </c>
      <c r="H5182" s="45">
        <v>23647.06</v>
      </c>
      <c r="I5182" t="s">
        <v>11935</v>
      </c>
      <c r="J5182" t="s">
        <v>164</v>
      </c>
      <c r="K5182">
        <v>0</v>
      </c>
      <c r="L5182" s="83">
        <v>42972</v>
      </c>
      <c r="M5182">
        <v>0</v>
      </c>
      <c r="N5182">
        <v>52769106</v>
      </c>
      <c r="O5182">
        <v>2065159</v>
      </c>
    </row>
    <row r="5183" spans="1:15" x14ac:dyDescent="0.2">
      <c r="A5183" t="s">
        <v>12979</v>
      </c>
      <c r="B5183" t="s">
        <v>1049</v>
      </c>
      <c r="C5183">
        <v>101.35</v>
      </c>
      <c r="D5183">
        <v>0</v>
      </c>
      <c r="E5183">
        <v>0</v>
      </c>
      <c r="F5183">
        <v>0</v>
      </c>
      <c r="G5183">
        <v>0</v>
      </c>
      <c r="H5183" s="45">
        <v>9451.2999999999993</v>
      </c>
      <c r="I5183" t="s">
        <v>11932</v>
      </c>
      <c r="J5183" t="s">
        <v>190</v>
      </c>
      <c r="K5183">
        <v>0</v>
      </c>
      <c r="L5183" s="83">
        <v>42972</v>
      </c>
      <c r="M5183">
        <v>0</v>
      </c>
      <c r="N5183">
        <v>854231107</v>
      </c>
      <c r="O5183">
        <v>2840174</v>
      </c>
    </row>
    <row r="5184" spans="1:15" x14ac:dyDescent="0.2">
      <c r="A5184" t="s">
        <v>12980</v>
      </c>
      <c r="B5184" t="s">
        <v>3478</v>
      </c>
      <c r="C5184">
        <v>76.95</v>
      </c>
      <c r="D5184">
        <v>0</v>
      </c>
      <c r="E5184">
        <v>0</v>
      </c>
      <c r="F5184">
        <v>0</v>
      </c>
      <c r="G5184">
        <v>0</v>
      </c>
      <c r="H5184">
        <v>-991.52</v>
      </c>
      <c r="I5184" t="s">
        <v>11935</v>
      </c>
      <c r="J5184" t="s">
        <v>169</v>
      </c>
      <c r="K5184">
        <v>0</v>
      </c>
      <c r="L5184" s="83">
        <v>42972</v>
      </c>
      <c r="M5184">
        <v>0</v>
      </c>
      <c r="N5184">
        <v>922475108</v>
      </c>
      <c r="O5184" t="s">
        <v>3517</v>
      </c>
    </row>
    <row r="5185" spans="1:15" x14ac:dyDescent="0.2">
      <c r="A5185" t="s">
        <v>14326</v>
      </c>
      <c r="B5185" t="s">
        <v>14181</v>
      </c>
      <c r="C5185">
        <v>23.22</v>
      </c>
      <c r="D5185" s="45">
        <v>62648</v>
      </c>
      <c r="E5185" s="45">
        <v>1454686.56</v>
      </c>
      <c r="F5185">
        <v>3.17</v>
      </c>
      <c r="G5185" s="45">
        <v>30697.52</v>
      </c>
      <c r="H5185" s="45">
        <v>-75177.69</v>
      </c>
      <c r="I5185" t="s">
        <v>210</v>
      </c>
      <c r="J5185" t="s">
        <v>8017</v>
      </c>
      <c r="K5185">
        <v>0</v>
      </c>
      <c r="L5185" s="83">
        <v>42971</v>
      </c>
      <c r="M5185">
        <v>22.54</v>
      </c>
      <c r="N5185" t="s">
        <v>12971</v>
      </c>
      <c r="O5185" t="s">
        <v>12972</v>
      </c>
    </row>
    <row r="5186" spans="1:15" x14ac:dyDescent="0.2">
      <c r="A5186" t="s">
        <v>12970</v>
      </c>
      <c r="B5186" t="s">
        <v>7363</v>
      </c>
      <c r="C5186">
        <v>91.52</v>
      </c>
      <c r="D5186">
        <v>0</v>
      </c>
      <c r="E5186">
        <v>0</v>
      </c>
      <c r="F5186">
        <v>0</v>
      </c>
      <c r="G5186">
        <v>0</v>
      </c>
      <c r="H5186" s="45">
        <v>6394.36</v>
      </c>
      <c r="I5186" t="s">
        <v>210</v>
      </c>
      <c r="J5186" t="s">
        <v>235</v>
      </c>
      <c r="K5186">
        <v>0</v>
      </c>
      <c r="L5186" s="83">
        <v>42971</v>
      </c>
      <c r="M5186">
        <v>0</v>
      </c>
      <c r="N5186">
        <v>931142103</v>
      </c>
      <c r="O5186">
        <v>2936921</v>
      </c>
    </row>
    <row r="5187" spans="1:15" x14ac:dyDescent="0.2">
      <c r="A5187" t="s">
        <v>12973</v>
      </c>
      <c r="B5187" t="s">
        <v>3519</v>
      </c>
      <c r="C5187">
        <v>166.28</v>
      </c>
      <c r="D5187">
        <v>0</v>
      </c>
      <c r="E5187">
        <v>0</v>
      </c>
      <c r="F5187">
        <v>0</v>
      </c>
      <c r="G5187">
        <v>0</v>
      </c>
      <c r="H5187" s="45">
        <v>-15085.35</v>
      </c>
      <c r="I5187" t="s">
        <v>210</v>
      </c>
      <c r="J5187" t="s">
        <v>235</v>
      </c>
      <c r="K5187">
        <v>0</v>
      </c>
      <c r="L5187" s="83">
        <v>42971</v>
      </c>
      <c r="M5187">
        <v>0</v>
      </c>
      <c r="N5187" t="s">
        <v>3539</v>
      </c>
      <c r="O5187">
        <v>2701271</v>
      </c>
    </row>
    <row r="5188" spans="1:15" x14ac:dyDescent="0.2">
      <c r="A5188" t="s">
        <v>12974</v>
      </c>
      <c r="B5188" t="s">
        <v>3518</v>
      </c>
      <c r="C5188">
        <v>42.7</v>
      </c>
      <c r="D5188">
        <v>0</v>
      </c>
      <c r="E5188">
        <v>0</v>
      </c>
      <c r="F5188">
        <v>0</v>
      </c>
      <c r="G5188">
        <v>0</v>
      </c>
      <c r="H5188" s="45">
        <v>21150</v>
      </c>
      <c r="I5188" t="s">
        <v>11932</v>
      </c>
      <c r="J5188" t="s">
        <v>200</v>
      </c>
      <c r="K5188">
        <v>0</v>
      </c>
      <c r="L5188" s="83">
        <v>42971</v>
      </c>
      <c r="M5188">
        <v>0</v>
      </c>
      <c r="N5188">
        <v>89302103</v>
      </c>
      <c r="O5188">
        <v>2218447</v>
      </c>
    </row>
    <row r="5189" spans="1:15" x14ac:dyDescent="0.2">
      <c r="A5189" t="s">
        <v>12975</v>
      </c>
      <c r="B5189" t="s">
        <v>453</v>
      </c>
      <c r="C5189">
        <v>15.65</v>
      </c>
      <c r="D5189">
        <v>0</v>
      </c>
      <c r="E5189">
        <v>0</v>
      </c>
      <c r="F5189">
        <v>0</v>
      </c>
      <c r="G5189">
        <v>0</v>
      </c>
      <c r="H5189" s="45">
        <v>55717.2</v>
      </c>
      <c r="I5189" t="s">
        <v>11935</v>
      </c>
      <c r="J5189" t="s">
        <v>169</v>
      </c>
      <c r="K5189">
        <v>0</v>
      </c>
      <c r="L5189" s="83">
        <v>42971</v>
      </c>
      <c r="M5189">
        <v>0</v>
      </c>
      <c r="N5189">
        <v>516012101</v>
      </c>
      <c r="O5189">
        <v>2447694</v>
      </c>
    </row>
    <row r="5190" spans="1:15" x14ac:dyDescent="0.2">
      <c r="A5190" t="s">
        <v>12957</v>
      </c>
      <c r="B5190" t="s">
        <v>5753</v>
      </c>
      <c r="C5190">
        <v>21.73</v>
      </c>
      <c r="D5190">
        <v>0</v>
      </c>
      <c r="E5190">
        <v>0</v>
      </c>
      <c r="F5190">
        <v>0</v>
      </c>
      <c r="G5190">
        <v>0</v>
      </c>
      <c r="H5190" s="45">
        <v>2623.41</v>
      </c>
      <c r="I5190" t="s">
        <v>11935</v>
      </c>
      <c r="J5190" t="s">
        <v>200</v>
      </c>
      <c r="K5190">
        <v>0</v>
      </c>
      <c r="L5190" s="83">
        <v>42970</v>
      </c>
      <c r="M5190">
        <v>0</v>
      </c>
      <c r="N5190" t="s">
        <v>5759</v>
      </c>
      <c r="O5190" t="s">
        <v>5760</v>
      </c>
    </row>
    <row r="5191" spans="1:15" x14ac:dyDescent="0.2">
      <c r="A5191" t="s">
        <v>12958</v>
      </c>
      <c r="B5191" t="s">
        <v>630</v>
      </c>
      <c r="C5191">
        <v>45.11</v>
      </c>
      <c r="D5191">
        <v>0</v>
      </c>
      <c r="E5191">
        <v>0</v>
      </c>
      <c r="F5191">
        <v>0</v>
      </c>
      <c r="G5191">
        <v>0</v>
      </c>
      <c r="H5191" s="45">
        <v>25447.64</v>
      </c>
      <c r="I5191" t="s">
        <v>11935</v>
      </c>
      <c r="J5191" t="s">
        <v>164</v>
      </c>
      <c r="K5191">
        <v>0</v>
      </c>
      <c r="L5191" s="83">
        <v>42970</v>
      </c>
      <c r="M5191">
        <v>0</v>
      </c>
      <c r="N5191">
        <v>225447101</v>
      </c>
      <c r="O5191">
        <v>2232351</v>
      </c>
    </row>
    <row r="5192" spans="1:15" x14ac:dyDescent="0.2">
      <c r="A5192" t="s">
        <v>12959</v>
      </c>
      <c r="B5192" t="s">
        <v>1000</v>
      </c>
      <c r="C5192">
        <v>14.5</v>
      </c>
      <c r="D5192">
        <v>0</v>
      </c>
      <c r="E5192">
        <v>0</v>
      </c>
      <c r="F5192">
        <v>0</v>
      </c>
      <c r="G5192">
        <v>0</v>
      </c>
      <c r="H5192" s="45">
        <v>10721.83</v>
      </c>
      <c r="I5192" t="s">
        <v>11935</v>
      </c>
      <c r="J5192" t="s">
        <v>235</v>
      </c>
      <c r="K5192">
        <v>0</v>
      </c>
      <c r="L5192" s="83">
        <v>42970</v>
      </c>
      <c r="M5192">
        <v>0</v>
      </c>
      <c r="N5192">
        <v>222070203</v>
      </c>
      <c r="O5192" t="s">
        <v>1458</v>
      </c>
    </row>
    <row r="5193" spans="1:15" x14ac:dyDescent="0.2">
      <c r="A5193" t="s">
        <v>12960</v>
      </c>
      <c r="B5193" t="s">
        <v>3485</v>
      </c>
      <c r="C5193">
        <v>257.97000000000003</v>
      </c>
      <c r="D5193">
        <v>0</v>
      </c>
      <c r="E5193">
        <v>0</v>
      </c>
      <c r="F5193">
        <v>0</v>
      </c>
      <c r="G5193">
        <v>0</v>
      </c>
      <c r="H5193" s="45">
        <v>-10703.89</v>
      </c>
      <c r="I5193" t="s">
        <v>11932</v>
      </c>
      <c r="J5193" t="s">
        <v>164</v>
      </c>
      <c r="K5193">
        <v>0</v>
      </c>
      <c r="L5193" s="83">
        <v>42970</v>
      </c>
      <c r="M5193">
        <v>0</v>
      </c>
      <c r="N5193" t="s">
        <v>177</v>
      </c>
      <c r="O5193" t="s">
        <v>3497</v>
      </c>
    </row>
    <row r="5194" spans="1:15" x14ac:dyDescent="0.2">
      <c r="A5194" t="s">
        <v>12961</v>
      </c>
      <c r="B5194" t="s">
        <v>5799</v>
      </c>
      <c r="C5194">
        <v>81.59</v>
      </c>
      <c r="D5194">
        <v>0</v>
      </c>
      <c r="E5194">
        <v>0</v>
      </c>
      <c r="F5194">
        <v>0</v>
      </c>
      <c r="G5194">
        <v>0</v>
      </c>
      <c r="H5194" s="45">
        <v>25990</v>
      </c>
      <c r="I5194" t="s">
        <v>11932</v>
      </c>
      <c r="J5194" t="s">
        <v>200</v>
      </c>
      <c r="K5194">
        <v>0</v>
      </c>
      <c r="L5194" s="83">
        <v>42970</v>
      </c>
      <c r="M5194">
        <v>0</v>
      </c>
      <c r="N5194">
        <v>256746108</v>
      </c>
      <c r="O5194">
        <v>2272476</v>
      </c>
    </row>
    <row r="5195" spans="1:15" x14ac:dyDescent="0.2">
      <c r="A5195" t="s">
        <v>12962</v>
      </c>
      <c r="B5195" t="s">
        <v>3799</v>
      </c>
      <c r="C5195">
        <v>17.37</v>
      </c>
      <c r="D5195">
        <v>0</v>
      </c>
      <c r="E5195">
        <v>0</v>
      </c>
      <c r="F5195">
        <v>0</v>
      </c>
      <c r="G5195">
        <v>0</v>
      </c>
      <c r="H5195" s="45">
        <v>49173.57</v>
      </c>
      <c r="I5195" t="s">
        <v>11932</v>
      </c>
      <c r="J5195" t="s">
        <v>200</v>
      </c>
      <c r="K5195">
        <v>0</v>
      </c>
      <c r="L5195" s="83">
        <v>42970</v>
      </c>
      <c r="M5195">
        <v>0</v>
      </c>
      <c r="N5195" t="s">
        <v>3804</v>
      </c>
      <c r="O5195" t="s">
        <v>3805</v>
      </c>
    </row>
    <row r="5196" spans="1:15" x14ac:dyDescent="0.2">
      <c r="A5196" t="s">
        <v>12963</v>
      </c>
      <c r="B5196" t="s">
        <v>3732</v>
      </c>
      <c r="C5196">
        <v>18</v>
      </c>
      <c r="D5196">
        <v>0</v>
      </c>
      <c r="E5196">
        <v>0</v>
      </c>
      <c r="F5196">
        <v>0</v>
      </c>
      <c r="G5196">
        <v>0</v>
      </c>
      <c r="H5196" s="45">
        <v>69866.75</v>
      </c>
      <c r="I5196" t="s">
        <v>11932</v>
      </c>
      <c r="J5196" t="s">
        <v>200</v>
      </c>
      <c r="K5196">
        <v>0</v>
      </c>
      <c r="L5196" s="83">
        <v>42970</v>
      </c>
      <c r="M5196">
        <v>0</v>
      </c>
      <c r="N5196" t="s">
        <v>3744</v>
      </c>
      <c r="O5196" t="s">
        <v>3745</v>
      </c>
    </row>
    <row r="5197" spans="1:15" x14ac:dyDescent="0.2">
      <c r="A5197" t="s">
        <v>12964</v>
      </c>
      <c r="B5197" t="s">
        <v>11749</v>
      </c>
      <c r="C5197">
        <v>22.03</v>
      </c>
      <c r="D5197">
        <v>0</v>
      </c>
      <c r="E5197">
        <v>0</v>
      </c>
      <c r="F5197">
        <v>0</v>
      </c>
      <c r="G5197">
        <v>0</v>
      </c>
      <c r="H5197" s="45">
        <v>29863.31</v>
      </c>
      <c r="I5197" t="s">
        <v>11932</v>
      </c>
      <c r="J5197" t="s">
        <v>164</v>
      </c>
      <c r="K5197">
        <v>0</v>
      </c>
      <c r="L5197" s="83">
        <v>42970</v>
      </c>
      <c r="M5197">
        <v>0</v>
      </c>
      <c r="N5197" t="s">
        <v>177</v>
      </c>
      <c r="O5197">
        <v>2594653</v>
      </c>
    </row>
    <row r="5198" spans="1:15" x14ac:dyDescent="0.2">
      <c r="A5198" t="s">
        <v>12965</v>
      </c>
      <c r="B5198" t="s">
        <v>2831</v>
      </c>
      <c r="C5198">
        <v>25.14</v>
      </c>
      <c r="D5198">
        <v>0</v>
      </c>
      <c r="E5198">
        <v>0</v>
      </c>
      <c r="F5198">
        <v>0</v>
      </c>
      <c r="G5198">
        <v>0</v>
      </c>
      <c r="H5198" s="45">
        <v>-24437.45</v>
      </c>
      <c r="I5198" t="s">
        <v>11932</v>
      </c>
      <c r="J5198" t="s">
        <v>169</v>
      </c>
      <c r="K5198">
        <v>0</v>
      </c>
      <c r="L5198" s="83">
        <v>42970</v>
      </c>
      <c r="M5198">
        <v>0</v>
      </c>
      <c r="N5198">
        <v>703395103</v>
      </c>
      <c r="O5198">
        <v>2672689</v>
      </c>
    </row>
    <row r="5199" spans="1:15" x14ac:dyDescent="0.2">
      <c r="A5199" t="s">
        <v>12966</v>
      </c>
      <c r="B5199" t="s">
        <v>2826</v>
      </c>
      <c r="C5199">
        <v>100.96</v>
      </c>
      <c r="D5199">
        <v>0</v>
      </c>
      <c r="E5199">
        <v>0</v>
      </c>
      <c r="F5199">
        <v>0</v>
      </c>
      <c r="G5199">
        <v>0</v>
      </c>
      <c r="H5199" s="45">
        <v>4503.41</v>
      </c>
      <c r="I5199" t="s">
        <v>11932</v>
      </c>
      <c r="J5199" t="s">
        <v>235</v>
      </c>
      <c r="K5199">
        <v>0</v>
      </c>
      <c r="L5199" s="83">
        <v>42970</v>
      </c>
      <c r="M5199">
        <v>0</v>
      </c>
      <c r="N5199">
        <v>800013104</v>
      </c>
      <c r="O5199">
        <v>2774336</v>
      </c>
    </row>
    <row r="5200" spans="1:15" x14ac:dyDescent="0.2">
      <c r="A5200" t="s">
        <v>12967</v>
      </c>
      <c r="B5200" t="s">
        <v>3801</v>
      </c>
      <c r="C5200">
        <v>38.270000000000003</v>
      </c>
      <c r="D5200">
        <v>0</v>
      </c>
      <c r="E5200">
        <v>0</v>
      </c>
      <c r="F5200">
        <v>0</v>
      </c>
      <c r="G5200">
        <v>0</v>
      </c>
      <c r="H5200" s="45">
        <v>200550.49</v>
      </c>
      <c r="I5200" t="s">
        <v>11932</v>
      </c>
      <c r="J5200" t="s">
        <v>200</v>
      </c>
      <c r="K5200">
        <v>0</v>
      </c>
      <c r="L5200" s="83">
        <v>42970</v>
      </c>
      <c r="M5200">
        <v>0</v>
      </c>
      <c r="N5200" t="s">
        <v>177</v>
      </c>
      <c r="O5200" t="s">
        <v>3814</v>
      </c>
    </row>
    <row r="5201" spans="1:15" x14ac:dyDescent="0.2">
      <c r="A5201" t="s">
        <v>12968</v>
      </c>
      <c r="B5201" t="s">
        <v>12</v>
      </c>
      <c r="C5201">
        <v>94.5</v>
      </c>
      <c r="D5201">
        <v>0</v>
      </c>
      <c r="E5201">
        <v>0</v>
      </c>
      <c r="F5201">
        <v>0</v>
      </c>
      <c r="G5201">
        <v>0</v>
      </c>
      <c r="H5201" s="45">
        <v>-4840.4799999999996</v>
      </c>
      <c r="I5201" t="s">
        <v>11932</v>
      </c>
      <c r="J5201" t="s">
        <v>200</v>
      </c>
      <c r="K5201">
        <v>0</v>
      </c>
      <c r="L5201" s="83">
        <v>42970</v>
      </c>
      <c r="M5201">
        <v>0</v>
      </c>
      <c r="N5201">
        <v>886547108</v>
      </c>
      <c r="O5201">
        <v>2892090</v>
      </c>
    </row>
    <row r="5202" spans="1:15" x14ac:dyDescent="0.2">
      <c r="A5202" t="s">
        <v>12969</v>
      </c>
      <c r="B5202" t="s">
        <v>3631</v>
      </c>
      <c r="C5202">
        <v>253.93</v>
      </c>
      <c r="D5202">
        <v>0</v>
      </c>
      <c r="E5202">
        <v>0</v>
      </c>
      <c r="F5202">
        <v>0</v>
      </c>
      <c r="G5202">
        <v>0</v>
      </c>
      <c r="H5202" s="45">
        <v>31544.3</v>
      </c>
      <c r="I5202" t="s">
        <v>11932</v>
      </c>
      <c r="J5202" t="s">
        <v>200</v>
      </c>
      <c r="K5202">
        <v>0</v>
      </c>
      <c r="L5202" s="83">
        <v>42970</v>
      </c>
      <c r="M5202">
        <v>0</v>
      </c>
      <c r="N5202" t="s">
        <v>3660</v>
      </c>
      <c r="O5202" t="s">
        <v>3661</v>
      </c>
    </row>
    <row r="5203" spans="1:15" x14ac:dyDescent="0.2">
      <c r="A5203" t="s">
        <v>12954</v>
      </c>
      <c r="B5203" t="s">
        <v>97</v>
      </c>
      <c r="C5203">
        <v>35.51</v>
      </c>
      <c r="D5203">
        <v>0</v>
      </c>
      <c r="E5203">
        <v>0</v>
      </c>
      <c r="F5203">
        <v>0</v>
      </c>
      <c r="G5203">
        <v>0</v>
      </c>
      <c r="H5203" s="45">
        <v>-28624.04</v>
      </c>
      <c r="I5203" t="s">
        <v>11935</v>
      </c>
      <c r="J5203" t="s">
        <v>164</v>
      </c>
      <c r="K5203">
        <v>0</v>
      </c>
      <c r="L5203" s="83">
        <v>42969</v>
      </c>
      <c r="M5203">
        <v>0</v>
      </c>
      <c r="N5203" t="s">
        <v>177</v>
      </c>
      <c r="O5203" t="s">
        <v>178</v>
      </c>
    </row>
    <row r="5204" spans="1:15" x14ac:dyDescent="0.2">
      <c r="A5204" t="s">
        <v>12955</v>
      </c>
      <c r="B5204" t="s">
        <v>261</v>
      </c>
      <c r="C5204">
        <v>57.39</v>
      </c>
      <c r="D5204">
        <v>0</v>
      </c>
      <c r="E5204">
        <v>0</v>
      </c>
      <c r="F5204">
        <v>0</v>
      </c>
      <c r="G5204">
        <v>0</v>
      </c>
      <c r="H5204" s="45">
        <v>-3523.33</v>
      </c>
      <c r="I5204" t="s">
        <v>11932</v>
      </c>
      <c r="J5204" t="s">
        <v>235</v>
      </c>
      <c r="K5204">
        <v>0</v>
      </c>
      <c r="L5204" s="83">
        <v>42969</v>
      </c>
      <c r="M5204">
        <v>0</v>
      </c>
      <c r="N5204">
        <v>800422107</v>
      </c>
      <c r="O5204">
        <v>2772998</v>
      </c>
    </row>
    <row r="5205" spans="1:15" x14ac:dyDescent="0.2">
      <c r="A5205" t="s">
        <v>12956</v>
      </c>
      <c r="B5205" t="s">
        <v>3052</v>
      </c>
      <c r="C5205">
        <v>96.49</v>
      </c>
      <c r="D5205">
        <v>0</v>
      </c>
      <c r="E5205">
        <v>0</v>
      </c>
      <c r="F5205">
        <v>0</v>
      </c>
      <c r="G5205">
        <v>0</v>
      </c>
      <c r="H5205" s="45">
        <v>-14482.77</v>
      </c>
      <c r="I5205" t="s">
        <v>11932</v>
      </c>
      <c r="J5205" t="s">
        <v>200</v>
      </c>
      <c r="K5205">
        <v>0</v>
      </c>
      <c r="L5205" s="83">
        <v>42969</v>
      </c>
      <c r="M5205">
        <v>0</v>
      </c>
      <c r="N5205">
        <v>548661107</v>
      </c>
      <c r="O5205">
        <v>2536763</v>
      </c>
    </row>
    <row r="5206" spans="1:15" x14ac:dyDescent="0.2">
      <c r="A5206" t="s">
        <v>12949</v>
      </c>
      <c r="B5206" t="s">
        <v>1057</v>
      </c>
      <c r="C5206">
        <v>42.15</v>
      </c>
      <c r="D5206" s="45">
        <v>9229</v>
      </c>
      <c r="E5206" s="45">
        <v>389002.35</v>
      </c>
      <c r="F5206">
        <v>0.85</v>
      </c>
      <c r="G5206" s="45">
        <v>1753.51</v>
      </c>
      <c r="H5206" s="45">
        <v>121390.8</v>
      </c>
      <c r="I5206" t="s">
        <v>210</v>
      </c>
      <c r="J5206" t="s">
        <v>190</v>
      </c>
      <c r="K5206">
        <v>0</v>
      </c>
      <c r="L5206" s="83">
        <v>42968</v>
      </c>
      <c r="M5206">
        <v>58.06</v>
      </c>
      <c r="N5206" t="s">
        <v>177</v>
      </c>
      <c r="O5206" t="s">
        <v>7850</v>
      </c>
    </row>
    <row r="5207" spans="1:15" x14ac:dyDescent="0.2">
      <c r="A5207" t="s">
        <v>12950</v>
      </c>
      <c r="B5207" t="s">
        <v>1000</v>
      </c>
      <c r="C5207">
        <v>14.5</v>
      </c>
      <c r="D5207">
        <v>0</v>
      </c>
      <c r="E5207">
        <v>0</v>
      </c>
      <c r="F5207">
        <v>0</v>
      </c>
      <c r="G5207">
        <v>0</v>
      </c>
      <c r="H5207" s="45">
        <v>65118.11</v>
      </c>
      <c r="I5207" t="s">
        <v>11932</v>
      </c>
      <c r="J5207" t="s">
        <v>235</v>
      </c>
      <c r="K5207">
        <v>0</v>
      </c>
      <c r="L5207" s="83">
        <v>42968</v>
      </c>
      <c r="M5207">
        <v>0</v>
      </c>
      <c r="N5207">
        <v>222070203</v>
      </c>
      <c r="O5207" t="s">
        <v>1458</v>
      </c>
    </row>
    <row r="5208" spans="1:15" x14ac:dyDescent="0.2">
      <c r="A5208" t="s">
        <v>12951</v>
      </c>
      <c r="B5208" t="s">
        <v>630</v>
      </c>
      <c r="C5208">
        <v>45.11</v>
      </c>
      <c r="D5208">
        <v>0</v>
      </c>
      <c r="E5208">
        <v>0</v>
      </c>
      <c r="F5208">
        <v>0</v>
      </c>
      <c r="G5208">
        <v>0</v>
      </c>
      <c r="H5208" s="45">
        <v>-23638.21</v>
      </c>
      <c r="I5208" t="s">
        <v>11932</v>
      </c>
      <c r="J5208" t="s">
        <v>164</v>
      </c>
      <c r="K5208">
        <v>0</v>
      </c>
      <c r="L5208" s="83">
        <v>42968</v>
      </c>
      <c r="M5208">
        <v>0</v>
      </c>
      <c r="N5208">
        <v>225447101</v>
      </c>
      <c r="O5208">
        <v>2232351</v>
      </c>
    </row>
    <row r="5209" spans="1:15" x14ac:dyDescent="0.2">
      <c r="A5209" t="s">
        <v>12952</v>
      </c>
      <c r="B5209" t="s">
        <v>5753</v>
      </c>
      <c r="C5209">
        <v>21.73</v>
      </c>
      <c r="D5209">
        <v>0</v>
      </c>
      <c r="E5209">
        <v>0</v>
      </c>
      <c r="F5209">
        <v>0</v>
      </c>
      <c r="G5209">
        <v>0</v>
      </c>
      <c r="H5209" s="45">
        <v>103560.67</v>
      </c>
      <c r="I5209" t="s">
        <v>11932</v>
      </c>
      <c r="J5209" t="s">
        <v>200</v>
      </c>
      <c r="K5209">
        <v>0</v>
      </c>
      <c r="L5209" s="83">
        <v>42968</v>
      </c>
      <c r="M5209">
        <v>0</v>
      </c>
      <c r="N5209" t="s">
        <v>5759</v>
      </c>
      <c r="O5209" t="s">
        <v>5760</v>
      </c>
    </row>
    <row r="5210" spans="1:15" x14ac:dyDescent="0.2">
      <c r="A5210" t="s">
        <v>12953</v>
      </c>
      <c r="B5210" t="s">
        <v>3040</v>
      </c>
      <c r="C5210">
        <v>54.7</v>
      </c>
      <c r="D5210">
        <v>0</v>
      </c>
      <c r="E5210">
        <v>0</v>
      </c>
      <c r="F5210">
        <v>0</v>
      </c>
      <c r="G5210">
        <v>0</v>
      </c>
      <c r="H5210" s="45">
        <v>68993.100000000006</v>
      </c>
      <c r="I5210" t="s">
        <v>11935</v>
      </c>
      <c r="J5210" t="s">
        <v>200</v>
      </c>
      <c r="K5210">
        <v>0</v>
      </c>
      <c r="L5210" s="83">
        <v>42968</v>
      </c>
      <c r="M5210">
        <v>0</v>
      </c>
      <c r="N5210">
        <v>344849104</v>
      </c>
      <c r="O5210">
        <v>2980906</v>
      </c>
    </row>
    <row r="5211" spans="1:15" x14ac:dyDescent="0.2">
      <c r="A5211" t="s">
        <v>12944</v>
      </c>
      <c r="B5211" t="s">
        <v>2212</v>
      </c>
      <c r="C5211">
        <v>51.83</v>
      </c>
      <c r="D5211">
        <v>0</v>
      </c>
      <c r="E5211">
        <v>0</v>
      </c>
      <c r="F5211">
        <v>0</v>
      </c>
      <c r="G5211">
        <v>0</v>
      </c>
      <c r="H5211" s="45">
        <v>15385.97</v>
      </c>
      <c r="I5211" t="s">
        <v>11935</v>
      </c>
      <c r="J5211" t="s">
        <v>164</v>
      </c>
      <c r="K5211">
        <v>0</v>
      </c>
      <c r="L5211" s="83">
        <v>42965</v>
      </c>
      <c r="M5211">
        <v>0</v>
      </c>
      <c r="N5211" t="s">
        <v>177</v>
      </c>
      <c r="O5211" t="s">
        <v>2261</v>
      </c>
    </row>
    <row r="5212" spans="1:15" x14ac:dyDescent="0.2">
      <c r="A5212" t="s">
        <v>12945</v>
      </c>
      <c r="B5212" t="s">
        <v>12920</v>
      </c>
      <c r="C5212">
        <v>55.75</v>
      </c>
      <c r="D5212">
        <v>0</v>
      </c>
      <c r="E5212">
        <v>0</v>
      </c>
      <c r="F5212">
        <v>0</v>
      </c>
      <c r="G5212">
        <v>0</v>
      </c>
      <c r="H5212" s="45">
        <v>-17533.52</v>
      </c>
      <c r="I5212" t="s">
        <v>11935</v>
      </c>
      <c r="J5212" t="s">
        <v>200</v>
      </c>
      <c r="K5212">
        <v>0</v>
      </c>
      <c r="L5212" s="83">
        <v>42965</v>
      </c>
      <c r="M5212">
        <v>0</v>
      </c>
      <c r="N5212" t="s">
        <v>12926</v>
      </c>
      <c r="O5212" t="s">
        <v>12927</v>
      </c>
    </row>
    <row r="5213" spans="1:15" x14ac:dyDescent="0.2">
      <c r="A5213" t="s">
        <v>12946</v>
      </c>
      <c r="B5213" t="s">
        <v>97</v>
      </c>
      <c r="C5213">
        <v>35.51</v>
      </c>
      <c r="D5213">
        <v>0</v>
      </c>
      <c r="E5213">
        <v>0</v>
      </c>
      <c r="F5213">
        <v>0</v>
      </c>
      <c r="G5213">
        <v>0</v>
      </c>
      <c r="H5213" s="45">
        <v>-51937.52</v>
      </c>
      <c r="I5213" t="s">
        <v>11932</v>
      </c>
      <c r="J5213" t="s">
        <v>164</v>
      </c>
      <c r="K5213">
        <v>0</v>
      </c>
      <c r="L5213" s="83">
        <v>42965</v>
      </c>
      <c r="M5213">
        <v>0</v>
      </c>
      <c r="N5213" t="s">
        <v>177</v>
      </c>
      <c r="O5213" t="s">
        <v>178</v>
      </c>
    </row>
    <row r="5214" spans="1:15" x14ac:dyDescent="0.2">
      <c r="A5214" t="s">
        <v>12947</v>
      </c>
      <c r="B5214" t="s">
        <v>12943</v>
      </c>
      <c r="C5214">
        <v>128.37</v>
      </c>
      <c r="D5214">
        <v>0</v>
      </c>
      <c r="E5214">
        <v>0</v>
      </c>
      <c r="F5214">
        <v>0</v>
      </c>
      <c r="G5214">
        <v>0</v>
      </c>
      <c r="H5214" s="45">
        <v>1872.81</v>
      </c>
      <c r="I5214" t="s">
        <v>11935</v>
      </c>
      <c r="J5214" t="s">
        <v>235</v>
      </c>
      <c r="K5214">
        <v>0</v>
      </c>
      <c r="L5214" s="83">
        <v>42965</v>
      </c>
      <c r="M5214">
        <v>0</v>
      </c>
      <c r="N5214">
        <v>513847103</v>
      </c>
      <c r="O5214">
        <v>2503206</v>
      </c>
    </row>
    <row r="5215" spans="1:15" x14ac:dyDescent="0.2">
      <c r="A5215" t="s">
        <v>12948</v>
      </c>
      <c r="B5215" t="s">
        <v>8618</v>
      </c>
      <c r="C5215">
        <v>225.17</v>
      </c>
      <c r="D5215">
        <v>0</v>
      </c>
      <c r="E5215">
        <v>0</v>
      </c>
      <c r="F5215">
        <v>0</v>
      </c>
      <c r="G5215">
        <v>0</v>
      </c>
      <c r="H5215" s="45">
        <v>-7091.31</v>
      </c>
      <c r="I5215" t="s">
        <v>11935</v>
      </c>
      <c r="J5215" t="s">
        <v>200</v>
      </c>
      <c r="K5215">
        <v>0</v>
      </c>
      <c r="L5215" s="83">
        <v>42965</v>
      </c>
      <c r="M5215">
        <v>0</v>
      </c>
      <c r="N5215" t="s">
        <v>8642</v>
      </c>
      <c r="O5215" t="s">
        <v>8643</v>
      </c>
    </row>
    <row r="5216" spans="1:15" x14ac:dyDescent="0.2">
      <c r="A5216" t="s">
        <v>12935</v>
      </c>
      <c r="B5216" t="s">
        <v>1785</v>
      </c>
      <c r="C5216">
        <v>81.05</v>
      </c>
      <c r="D5216">
        <v>0</v>
      </c>
      <c r="E5216">
        <v>0</v>
      </c>
      <c r="F5216">
        <v>0</v>
      </c>
      <c r="G5216">
        <v>0</v>
      </c>
      <c r="H5216" s="45">
        <v>97586.74</v>
      </c>
      <c r="I5216" t="s">
        <v>210</v>
      </c>
      <c r="J5216" t="s">
        <v>164</v>
      </c>
      <c r="K5216">
        <v>0</v>
      </c>
      <c r="L5216" s="83">
        <v>42964</v>
      </c>
      <c r="M5216">
        <v>0</v>
      </c>
      <c r="N5216" t="s">
        <v>1908</v>
      </c>
      <c r="O5216" t="s">
        <v>1909</v>
      </c>
    </row>
    <row r="5217" spans="1:15" x14ac:dyDescent="0.2">
      <c r="A5217" t="s">
        <v>12933</v>
      </c>
      <c r="B5217" t="s">
        <v>2850</v>
      </c>
      <c r="C5217">
        <v>117.735</v>
      </c>
      <c r="D5217">
        <v>0</v>
      </c>
      <c r="E5217">
        <v>0</v>
      </c>
      <c r="F5217">
        <v>0</v>
      </c>
      <c r="G5217">
        <v>0</v>
      </c>
      <c r="H5217" s="45">
        <v>-87542.94</v>
      </c>
      <c r="I5217" t="s">
        <v>210</v>
      </c>
      <c r="J5217" t="s">
        <v>200</v>
      </c>
      <c r="K5217">
        <v>0</v>
      </c>
      <c r="L5217" s="83">
        <v>42964</v>
      </c>
      <c r="M5217">
        <v>0</v>
      </c>
      <c r="N5217" t="s">
        <v>3013</v>
      </c>
      <c r="O5217" t="s">
        <v>3014</v>
      </c>
    </row>
    <row r="5218" spans="1:15" x14ac:dyDescent="0.2">
      <c r="A5218" t="s">
        <v>12934</v>
      </c>
      <c r="B5218" t="s">
        <v>2403</v>
      </c>
      <c r="C5218">
        <v>120.39</v>
      </c>
      <c r="D5218">
        <v>0</v>
      </c>
      <c r="E5218">
        <v>0</v>
      </c>
      <c r="F5218">
        <v>0</v>
      </c>
      <c r="G5218">
        <v>0</v>
      </c>
      <c r="H5218" s="45">
        <v>-19840.419999999998</v>
      </c>
      <c r="I5218" t="s">
        <v>210</v>
      </c>
      <c r="J5218" t="s">
        <v>200</v>
      </c>
      <c r="K5218">
        <v>0</v>
      </c>
      <c r="L5218" s="83">
        <v>42964</v>
      </c>
      <c r="M5218">
        <v>0</v>
      </c>
      <c r="N5218">
        <v>571903202</v>
      </c>
      <c r="O5218">
        <v>2210614</v>
      </c>
    </row>
    <row r="5219" spans="1:15" x14ac:dyDescent="0.2">
      <c r="A5219" t="s">
        <v>12936</v>
      </c>
      <c r="B5219" t="s">
        <v>3041</v>
      </c>
      <c r="C5219">
        <v>72.61</v>
      </c>
      <c r="D5219">
        <v>0</v>
      </c>
      <c r="E5219">
        <v>0</v>
      </c>
      <c r="F5219">
        <v>0</v>
      </c>
      <c r="G5219">
        <v>0</v>
      </c>
      <c r="H5219" s="45">
        <v>-22197.38</v>
      </c>
      <c r="I5219" t="s">
        <v>210</v>
      </c>
      <c r="J5219" t="s">
        <v>200</v>
      </c>
      <c r="K5219">
        <v>0</v>
      </c>
      <c r="L5219" s="83">
        <v>42964</v>
      </c>
      <c r="M5219">
        <v>0</v>
      </c>
      <c r="N5219" t="s">
        <v>9887</v>
      </c>
      <c r="O5219" t="s">
        <v>9888</v>
      </c>
    </row>
    <row r="5220" spans="1:15" x14ac:dyDescent="0.2">
      <c r="A5220" t="s">
        <v>12937</v>
      </c>
      <c r="B5220" t="s">
        <v>12938</v>
      </c>
      <c r="C5220">
        <v>32.094999999999999</v>
      </c>
      <c r="D5220">
        <v>0</v>
      </c>
      <c r="E5220">
        <v>0</v>
      </c>
      <c r="F5220">
        <v>0</v>
      </c>
      <c r="G5220">
        <v>0</v>
      </c>
      <c r="H5220" s="45">
        <v>-15181.78</v>
      </c>
      <c r="I5220" t="s">
        <v>210</v>
      </c>
      <c r="J5220" t="s">
        <v>200</v>
      </c>
      <c r="K5220">
        <v>0</v>
      </c>
      <c r="L5220" s="83">
        <v>42964</v>
      </c>
      <c r="M5220">
        <v>0</v>
      </c>
      <c r="N5220" t="s">
        <v>12939</v>
      </c>
      <c r="O5220" t="s">
        <v>12940</v>
      </c>
    </row>
    <row r="5221" spans="1:15" x14ac:dyDescent="0.2">
      <c r="A5221" t="s">
        <v>12941</v>
      </c>
      <c r="B5221" t="s">
        <v>2699</v>
      </c>
      <c r="C5221">
        <v>19.52</v>
      </c>
      <c r="D5221">
        <v>0</v>
      </c>
      <c r="E5221">
        <v>0</v>
      </c>
      <c r="F5221">
        <v>0</v>
      </c>
      <c r="G5221">
        <v>0</v>
      </c>
      <c r="H5221" s="45">
        <v>2668.71</v>
      </c>
      <c r="I5221" t="s">
        <v>11935</v>
      </c>
      <c r="J5221" t="s">
        <v>235</v>
      </c>
      <c r="K5221">
        <v>0</v>
      </c>
      <c r="L5221" s="83">
        <v>42964</v>
      </c>
      <c r="M5221">
        <v>0</v>
      </c>
      <c r="N5221">
        <v>847215100</v>
      </c>
      <c r="O5221" t="s">
        <v>2792</v>
      </c>
    </row>
    <row r="5222" spans="1:15" x14ac:dyDescent="0.2">
      <c r="A5222" t="s">
        <v>12942</v>
      </c>
      <c r="B5222" t="s">
        <v>4945</v>
      </c>
      <c r="C5222">
        <v>18.850000000000001</v>
      </c>
      <c r="D5222">
        <v>0</v>
      </c>
      <c r="E5222">
        <v>0</v>
      </c>
      <c r="F5222">
        <v>0</v>
      </c>
      <c r="G5222">
        <v>0</v>
      </c>
      <c r="H5222" s="45">
        <v>9549.61</v>
      </c>
      <c r="I5222" t="s">
        <v>11935</v>
      </c>
      <c r="J5222" t="s">
        <v>200</v>
      </c>
      <c r="K5222">
        <v>0</v>
      </c>
      <c r="L5222" s="83">
        <v>42964</v>
      </c>
      <c r="M5222">
        <v>0</v>
      </c>
      <c r="N5222">
        <v>553573106</v>
      </c>
      <c r="O5222" t="s">
        <v>5039</v>
      </c>
    </row>
    <row r="5223" spans="1:15" x14ac:dyDescent="0.2">
      <c r="A5223" t="s">
        <v>12921</v>
      </c>
      <c r="B5223" t="s">
        <v>1681</v>
      </c>
      <c r="C5223">
        <v>303.76</v>
      </c>
      <c r="D5223">
        <v>0</v>
      </c>
      <c r="E5223">
        <v>0</v>
      </c>
      <c r="F5223">
        <v>0</v>
      </c>
      <c r="G5223">
        <v>0</v>
      </c>
      <c r="H5223" s="45">
        <v>13375.2</v>
      </c>
      <c r="I5223" t="s">
        <v>210</v>
      </c>
      <c r="J5223" t="s">
        <v>200</v>
      </c>
      <c r="K5223">
        <v>0</v>
      </c>
      <c r="L5223" s="83">
        <v>42963</v>
      </c>
      <c r="M5223">
        <v>0</v>
      </c>
      <c r="N5223" t="s">
        <v>1729</v>
      </c>
      <c r="O5223" t="s">
        <v>1730</v>
      </c>
    </row>
    <row r="5224" spans="1:15" x14ac:dyDescent="0.2">
      <c r="A5224" t="s">
        <v>12922</v>
      </c>
      <c r="B5224" t="s">
        <v>3555</v>
      </c>
      <c r="C5224">
        <v>42.19</v>
      </c>
      <c r="D5224">
        <v>0</v>
      </c>
      <c r="E5224">
        <v>0</v>
      </c>
      <c r="F5224">
        <v>0</v>
      </c>
      <c r="G5224">
        <v>0</v>
      </c>
      <c r="H5224" s="45">
        <v>-40344.620000000003</v>
      </c>
      <c r="I5224" t="s">
        <v>11935</v>
      </c>
      <c r="J5224" t="s">
        <v>200</v>
      </c>
      <c r="K5224">
        <v>0</v>
      </c>
      <c r="L5224" s="83">
        <v>42963</v>
      </c>
      <c r="M5224">
        <v>0</v>
      </c>
      <c r="N5224">
        <v>917047102</v>
      </c>
      <c r="O5224">
        <v>2933438</v>
      </c>
    </row>
    <row r="5225" spans="1:15" x14ac:dyDescent="0.2">
      <c r="A5225" t="s">
        <v>12923</v>
      </c>
      <c r="B5225" t="s">
        <v>1814</v>
      </c>
      <c r="C5225">
        <v>110.49</v>
      </c>
      <c r="D5225">
        <v>0</v>
      </c>
      <c r="E5225">
        <v>0</v>
      </c>
      <c r="F5225">
        <v>0</v>
      </c>
      <c r="G5225">
        <v>0</v>
      </c>
      <c r="H5225" s="45">
        <v>46551.43</v>
      </c>
      <c r="I5225" t="s">
        <v>11935</v>
      </c>
      <c r="J5225" t="s">
        <v>200</v>
      </c>
      <c r="K5225">
        <v>0</v>
      </c>
      <c r="L5225" s="83">
        <v>42963</v>
      </c>
      <c r="M5225">
        <v>0</v>
      </c>
      <c r="N5225" t="s">
        <v>1862</v>
      </c>
      <c r="O5225">
        <v>2822019</v>
      </c>
    </row>
    <row r="5226" spans="1:15" x14ac:dyDescent="0.2">
      <c r="A5226" t="s">
        <v>12924</v>
      </c>
      <c r="B5226" t="s">
        <v>2309</v>
      </c>
      <c r="C5226">
        <v>47.43</v>
      </c>
      <c r="D5226">
        <v>0</v>
      </c>
      <c r="E5226">
        <v>0</v>
      </c>
      <c r="F5226">
        <v>0</v>
      </c>
      <c r="G5226">
        <v>0</v>
      </c>
      <c r="H5226" s="45">
        <v>1043.23</v>
      </c>
      <c r="I5226" t="s">
        <v>11932</v>
      </c>
      <c r="J5226" t="s">
        <v>164</v>
      </c>
      <c r="K5226">
        <v>0</v>
      </c>
      <c r="L5226" s="83">
        <v>42963</v>
      </c>
      <c r="M5226">
        <v>0</v>
      </c>
      <c r="N5226">
        <v>38222105</v>
      </c>
      <c r="O5226">
        <v>2046552</v>
      </c>
    </row>
    <row r="5227" spans="1:15" x14ac:dyDescent="0.2">
      <c r="A5227" t="s">
        <v>12925</v>
      </c>
      <c r="B5227" t="s">
        <v>12920</v>
      </c>
      <c r="C5227">
        <v>55.75</v>
      </c>
      <c r="D5227">
        <v>0</v>
      </c>
      <c r="E5227">
        <v>0</v>
      </c>
      <c r="F5227">
        <v>0</v>
      </c>
      <c r="G5227">
        <v>0</v>
      </c>
      <c r="H5227" s="45">
        <v>-23881.27</v>
      </c>
      <c r="I5227" t="s">
        <v>11932</v>
      </c>
      <c r="J5227" t="s">
        <v>200</v>
      </c>
      <c r="K5227">
        <v>0</v>
      </c>
      <c r="L5227" s="83">
        <v>42963</v>
      </c>
      <c r="M5227">
        <v>0</v>
      </c>
      <c r="N5227" t="s">
        <v>12926</v>
      </c>
      <c r="O5227" t="s">
        <v>12927</v>
      </c>
    </row>
    <row r="5228" spans="1:15" x14ac:dyDescent="0.2">
      <c r="A5228" t="s">
        <v>12928</v>
      </c>
      <c r="B5228" t="s">
        <v>4174</v>
      </c>
      <c r="C5228">
        <v>39.9</v>
      </c>
      <c r="D5228">
        <v>0</v>
      </c>
      <c r="E5228">
        <v>0</v>
      </c>
      <c r="F5228">
        <v>0</v>
      </c>
      <c r="G5228">
        <v>0</v>
      </c>
      <c r="H5228" s="45">
        <v>1750.06</v>
      </c>
      <c r="I5228" t="s">
        <v>11935</v>
      </c>
      <c r="J5228" t="s">
        <v>200</v>
      </c>
      <c r="K5228">
        <v>0</v>
      </c>
      <c r="L5228" s="83">
        <v>42963</v>
      </c>
      <c r="M5228">
        <v>0</v>
      </c>
      <c r="N5228">
        <v>189754104</v>
      </c>
      <c r="O5228">
        <v>2646015</v>
      </c>
    </row>
    <row r="5229" spans="1:15" x14ac:dyDescent="0.2">
      <c r="A5229" t="s">
        <v>12929</v>
      </c>
      <c r="B5229" t="s">
        <v>3585</v>
      </c>
      <c r="C5229">
        <v>36.6</v>
      </c>
      <c r="D5229">
        <v>0</v>
      </c>
      <c r="E5229">
        <v>0</v>
      </c>
      <c r="F5229">
        <v>0</v>
      </c>
      <c r="G5229">
        <v>0</v>
      </c>
      <c r="H5229" s="45">
        <v>-39049.39</v>
      </c>
      <c r="I5229" t="s">
        <v>11935</v>
      </c>
      <c r="J5229" t="s">
        <v>200</v>
      </c>
      <c r="K5229">
        <v>0</v>
      </c>
      <c r="L5229" s="83">
        <v>42963</v>
      </c>
      <c r="M5229">
        <v>0</v>
      </c>
      <c r="N5229">
        <v>253393102</v>
      </c>
      <c r="O5229">
        <v>2969637</v>
      </c>
    </row>
    <row r="5230" spans="1:15" x14ac:dyDescent="0.2">
      <c r="A5230" t="s">
        <v>12930</v>
      </c>
      <c r="B5230" t="s">
        <v>2212</v>
      </c>
      <c r="C5230">
        <v>51.83</v>
      </c>
      <c r="D5230">
        <v>0</v>
      </c>
      <c r="E5230">
        <v>0</v>
      </c>
      <c r="F5230">
        <v>0</v>
      </c>
      <c r="G5230">
        <v>0</v>
      </c>
      <c r="H5230" s="45">
        <v>-23380.46</v>
      </c>
      <c r="I5230" t="s">
        <v>11932</v>
      </c>
      <c r="J5230" t="s">
        <v>164</v>
      </c>
      <c r="K5230">
        <v>0</v>
      </c>
      <c r="L5230" s="83">
        <v>42963</v>
      </c>
      <c r="M5230">
        <v>0</v>
      </c>
      <c r="N5230" t="s">
        <v>177</v>
      </c>
      <c r="O5230" t="s">
        <v>2261</v>
      </c>
    </row>
    <row r="5231" spans="1:15" x14ac:dyDescent="0.2">
      <c r="A5231" t="s">
        <v>12931</v>
      </c>
      <c r="B5231" t="s">
        <v>2814</v>
      </c>
      <c r="C5231">
        <v>28.15</v>
      </c>
      <c r="D5231">
        <v>0</v>
      </c>
      <c r="E5231">
        <v>0</v>
      </c>
      <c r="F5231">
        <v>0</v>
      </c>
      <c r="G5231">
        <v>0</v>
      </c>
      <c r="H5231" s="45">
        <v>-1461.96</v>
      </c>
      <c r="I5231" t="s">
        <v>11932</v>
      </c>
      <c r="J5231" t="s">
        <v>200</v>
      </c>
      <c r="K5231">
        <v>0</v>
      </c>
      <c r="L5231" s="83">
        <v>42963</v>
      </c>
      <c r="M5231">
        <v>0</v>
      </c>
      <c r="N5231">
        <v>364760108</v>
      </c>
      <c r="O5231">
        <v>2360326</v>
      </c>
    </row>
    <row r="5232" spans="1:15" x14ac:dyDescent="0.2">
      <c r="A5232" t="s">
        <v>12932</v>
      </c>
      <c r="B5232" t="s">
        <v>5726</v>
      </c>
      <c r="C5232">
        <v>75.400000000000006</v>
      </c>
      <c r="D5232">
        <v>0</v>
      </c>
      <c r="E5232">
        <v>0</v>
      </c>
      <c r="F5232">
        <v>0</v>
      </c>
      <c r="G5232">
        <v>0</v>
      </c>
      <c r="H5232" s="45">
        <v>23392.32</v>
      </c>
      <c r="I5232" t="s">
        <v>11932</v>
      </c>
      <c r="J5232" t="s">
        <v>200</v>
      </c>
      <c r="K5232">
        <v>0</v>
      </c>
      <c r="L5232" s="83">
        <v>42963</v>
      </c>
      <c r="M5232">
        <v>0</v>
      </c>
      <c r="N5232">
        <v>778296103</v>
      </c>
      <c r="O5232">
        <v>2746711</v>
      </c>
    </row>
    <row r="5233" spans="1:15" x14ac:dyDescent="0.2">
      <c r="A5233" t="s">
        <v>12912</v>
      </c>
      <c r="B5233" t="s">
        <v>2464</v>
      </c>
      <c r="C5233">
        <v>142.09</v>
      </c>
      <c r="D5233">
        <v>0</v>
      </c>
      <c r="E5233">
        <v>0</v>
      </c>
      <c r="F5233">
        <v>0</v>
      </c>
      <c r="G5233">
        <v>0</v>
      </c>
      <c r="H5233" s="45">
        <v>-5007.4799999999996</v>
      </c>
      <c r="I5233" t="s">
        <v>210</v>
      </c>
      <c r="J5233" t="s">
        <v>200</v>
      </c>
      <c r="K5233">
        <v>0</v>
      </c>
      <c r="L5233" s="83">
        <v>42962</v>
      </c>
      <c r="M5233">
        <v>0</v>
      </c>
      <c r="N5233" t="s">
        <v>2520</v>
      </c>
      <c r="O5233" t="s">
        <v>2521</v>
      </c>
    </row>
    <row r="5234" spans="1:15" x14ac:dyDescent="0.2">
      <c r="A5234" t="s">
        <v>12913</v>
      </c>
      <c r="B5234" t="s">
        <v>861</v>
      </c>
      <c r="C5234">
        <v>150.44999999999999</v>
      </c>
      <c r="D5234">
        <v>0</v>
      </c>
      <c r="E5234">
        <v>0</v>
      </c>
      <c r="F5234">
        <v>0</v>
      </c>
      <c r="G5234">
        <v>0</v>
      </c>
      <c r="H5234" s="45">
        <v>-5284.71</v>
      </c>
      <c r="I5234" t="s">
        <v>11932</v>
      </c>
      <c r="J5234" t="s">
        <v>164</v>
      </c>
      <c r="K5234">
        <v>0</v>
      </c>
      <c r="L5234" s="83">
        <v>42962</v>
      </c>
      <c r="M5234">
        <v>0</v>
      </c>
      <c r="N5234">
        <v>127190304</v>
      </c>
      <c r="O5234">
        <v>2159267</v>
      </c>
    </row>
    <row r="5235" spans="1:15" x14ac:dyDescent="0.2">
      <c r="A5235" t="s">
        <v>12914</v>
      </c>
      <c r="B5235" t="s">
        <v>12911</v>
      </c>
      <c r="C5235">
        <v>21.02</v>
      </c>
      <c r="D5235">
        <v>0</v>
      </c>
      <c r="E5235">
        <v>0</v>
      </c>
      <c r="F5235">
        <v>0</v>
      </c>
      <c r="G5235">
        <v>0</v>
      </c>
      <c r="H5235" s="45">
        <v>-35681.910000000003</v>
      </c>
      <c r="I5235" t="s">
        <v>11932</v>
      </c>
      <c r="J5235" t="s">
        <v>200</v>
      </c>
      <c r="K5235">
        <v>0</v>
      </c>
      <c r="L5235" s="83">
        <v>42962</v>
      </c>
      <c r="M5235">
        <v>0</v>
      </c>
      <c r="N5235" t="s">
        <v>12915</v>
      </c>
      <c r="O5235" t="s">
        <v>12916</v>
      </c>
    </row>
    <row r="5236" spans="1:15" x14ac:dyDescent="0.2">
      <c r="A5236" t="s">
        <v>12917</v>
      </c>
      <c r="B5236" t="s">
        <v>2696</v>
      </c>
      <c r="C5236">
        <v>35.22</v>
      </c>
      <c r="D5236">
        <v>0</v>
      </c>
      <c r="E5236">
        <v>0</v>
      </c>
      <c r="F5236">
        <v>0</v>
      </c>
      <c r="G5236">
        <v>0</v>
      </c>
      <c r="H5236" s="45">
        <v>52318.29</v>
      </c>
      <c r="I5236" t="s">
        <v>11932</v>
      </c>
      <c r="J5236" t="s">
        <v>200</v>
      </c>
      <c r="K5236">
        <v>0</v>
      </c>
      <c r="L5236" s="83">
        <v>42962</v>
      </c>
      <c r="M5236">
        <v>0</v>
      </c>
      <c r="N5236">
        <v>501797104</v>
      </c>
      <c r="O5236" t="s">
        <v>2769</v>
      </c>
    </row>
    <row r="5237" spans="1:15" x14ac:dyDescent="0.2">
      <c r="A5237" t="s">
        <v>12918</v>
      </c>
      <c r="B5237" t="s">
        <v>2699</v>
      </c>
      <c r="C5237">
        <v>19.52</v>
      </c>
      <c r="D5237">
        <v>0</v>
      </c>
      <c r="E5237">
        <v>0</v>
      </c>
      <c r="F5237">
        <v>0</v>
      </c>
      <c r="G5237">
        <v>0</v>
      </c>
      <c r="H5237" s="45">
        <v>-36454.67</v>
      </c>
      <c r="I5237" t="s">
        <v>11932</v>
      </c>
      <c r="J5237" t="s">
        <v>235</v>
      </c>
      <c r="K5237">
        <v>0</v>
      </c>
      <c r="L5237" s="83">
        <v>42962</v>
      </c>
      <c r="M5237">
        <v>0</v>
      </c>
      <c r="N5237">
        <v>847215100</v>
      </c>
      <c r="O5237" t="s">
        <v>2792</v>
      </c>
    </row>
    <row r="5238" spans="1:15" x14ac:dyDescent="0.2">
      <c r="A5238" t="s">
        <v>12919</v>
      </c>
      <c r="B5238" t="s">
        <v>3049</v>
      </c>
      <c r="C5238">
        <v>70.94</v>
      </c>
      <c r="D5238">
        <v>0</v>
      </c>
      <c r="E5238">
        <v>0</v>
      </c>
      <c r="F5238">
        <v>0</v>
      </c>
      <c r="G5238">
        <v>0</v>
      </c>
      <c r="H5238" s="45">
        <v>-8673.1299999999992</v>
      </c>
      <c r="I5238" t="s">
        <v>11932</v>
      </c>
      <c r="J5238" t="s">
        <v>200</v>
      </c>
      <c r="K5238">
        <v>0</v>
      </c>
      <c r="L5238" s="83">
        <v>42962</v>
      </c>
      <c r="M5238">
        <v>0</v>
      </c>
      <c r="N5238" s="84">
        <v>8.7611999999999999E+110</v>
      </c>
      <c r="O5238">
        <v>2259101</v>
      </c>
    </row>
    <row r="5239" spans="1:15" x14ac:dyDescent="0.2">
      <c r="A5239" t="s">
        <v>12910</v>
      </c>
      <c r="B5239" t="s">
        <v>3555</v>
      </c>
      <c r="C5239">
        <v>42.19</v>
      </c>
      <c r="D5239">
        <v>0</v>
      </c>
      <c r="E5239">
        <v>0</v>
      </c>
      <c r="F5239">
        <v>0</v>
      </c>
      <c r="G5239">
        <v>0</v>
      </c>
      <c r="H5239" s="45">
        <v>-53122.47</v>
      </c>
      <c r="I5239" t="s">
        <v>11932</v>
      </c>
      <c r="J5239" t="s">
        <v>200</v>
      </c>
      <c r="K5239">
        <v>0</v>
      </c>
      <c r="L5239" s="83">
        <v>42961</v>
      </c>
      <c r="M5239">
        <v>0</v>
      </c>
      <c r="N5239">
        <v>917047102</v>
      </c>
      <c r="O5239">
        <v>2933438</v>
      </c>
    </row>
    <row r="5240" spans="1:15" x14ac:dyDescent="0.2">
      <c r="A5240" t="s">
        <v>12900</v>
      </c>
      <c r="B5240" t="s">
        <v>1320</v>
      </c>
      <c r="C5240">
        <v>67</v>
      </c>
      <c r="D5240">
        <v>0</v>
      </c>
      <c r="E5240">
        <v>0</v>
      </c>
      <c r="F5240">
        <v>0</v>
      </c>
      <c r="G5240">
        <v>0</v>
      </c>
      <c r="H5240" s="45">
        <v>-17468.2</v>
      </c>
      <c r="I5240" t="s">
        <v>11935</v>
      </c>
      <c r="J5240" t="s">
        <v>164</v>
      </c>
      <c r="K5240">
        <v>0</v>
      </c>
      <c r="L5240" s="83">
        <v>42958</v>
      </c>
      <c r="M5240">
        <v>0</v>
      </c>
      <c r="N5240" t="s">
        <v>1513</v>
      </c>
      <c r="O5240" t="s">
        <v>1514</v>
      </c>
    </row>
    <row r="5241" spans="1:15" x14ac:dyDescent="0.2">
      <c r="A5241" t="s">
        <v>12901</v>
      </c>
      <c r="B5241" t="s">
        <v>2215</v>
      </c>
      <c r="C5241">
        <v>212.03</v>
      </c>
      <c r="D5241">
        <v>0</v>
      </c>
      <c r="E5241">
        <v>0</v>
      </c>
      <c r="F5241">
        <v>0</v>
      </c>
      <c r="G5241">
        <v>0</v>
      </c>
      <c r="H5241" s="45">
        <v>-41767.519999999997</v>
      </c>
      <c r="I5241" t="s">
        <v>11935</v>
      </c>
      <c r="J5241" t="s">
        <v>164</v>
      </c>
      <c r="K5241">
        <v>0</v>
      </c>
      <c r="L5241" s="83">
        <v>42958</v>
      </c>
      <c r="M5241">
        <v>0</v>
      </c>
      <c r="N5241" t="s">
        <v>2279</v>
      </c>
      <c r="O5241">
        <v>2379504</v>
      </c>
    </row>
    <row r="5242" spans="1:15" x14ac:dyDescent="0.2">
      <c r="A5242" t="s">
        <v>12902</v>
      </c>
      <c r="B5242" t="s">
        <v>2816</v>
      </c>
      <c r="C5242">
        <v>62.26</v>
      </c>
      <c r="D5242">
        <v>0</v>
      </c>
      <c r="E5242">
        <v>0</v>
      </c>
      <c r="F5242">
        <v>0</v>
      </c>
      <c r="G5242">
        <v>0</v>
      </c>
      <c r="H5242" s="45">
        <v>-6326.17</v>
      </c>
      <c r="I5242" t="s">
        <v>11935</v>
      </c>
      <c r="J5242" t="s">
        <v>200</v>
      </c>
      <c r="K5242">
        <v>0</v>
      </c>
      <c r="L5242" s="83">
        <v>42958</v>
      </c>
      <c r="M5242">
        <v>0</v>
      </c>
      <c r="N5242">
        <v>500255104</v>
      </c>
      <c r="O5242">
        <v>2496113</v>
      </c>
    </row>
    <row r="5243" spans="1:15" x14ac:dyDescent="0.2">
      <c r="A5243" t="s">
        <v>12903</v>
      </c>
      <c r="B5243" t="s">
        <v>7404</v>
      </c>
      <c r="C5243">
        <v>36.18</v>
      </c>
      <c r="D5243">
        <v>0</v>
      </c>
      <c r="E5243">
        <v>0</v>
      </c>
      <c r="F5243">
        <v>0</v>
      </c>
      <c r="G5243">
        <v>0</v>
      </c>
      <c r="H5243" s="45">
        <v>1648.61</v>
      </c>
      <c r="I5243" t="s">
        <v>11935</v>
      </c>
      <c r="J5243" t="s">
        <v>164</v>
      </c>
      <c r="K5243">
        <v>0</v>
      </c>
      <c r="L5243" s="83">
        <v>42958</v>
      </c>
      <c r="M5243">
        <v>0</v>
      </c>
      <c r="N5243">
        <v>101388106</v>
      </c>
      <c r="O5243">
        <v>2389558</v>
      </c>
    </row>
    <row r="5244" spans="1:15" x14ac:dyDescent="0.2">
      <c r="A5244" t="s">
        <v>12904</v>
      </c>
      <c r="B5244" t="s">
        <v>622</v>
      </c>
      <c r="C5244">
        <v>43.13</v>
      </c>
      <c r="D5244">
        <v>0</v>
      </c>
      <c r="E5244">
        <v>0</v>
      </c>
      <c r="F5244">
        <v>0</v>
      </c>
      <c r="G5244">
        <v>0</v>
      </c>
      <c r="H5244" s="45">
        <v>7045.6</v>
      </c>
      <c r="I5244" t="s">
        <v>11935</v>
      </c>
      <c r="J5244" t="s">
        <v>200</v>
      </c>
      <c r="K5244">
        <v>0</v>
      </c>
      <c r="L5244" s="83">
        <v>42958</v>
      </c>
      <c r="M5244">
        <v>0</v>
      </c>
      <c r="N5244">
        <v>109641100</v>
      </c>
      <c r="O5244">
        <v>2193544</v>
      </c>
    </row>
    <row r="5245" spans="1:15" x14ac:dyDescent="0.2">
      <c r="A5245" t="s">
        <v>12905</v>
      </c>
      <c r="B5245" t="s">
        <v>3051</v>
      </c>
      <c r="C5245">
        <v>70.98</v>
      </c>
      <c r="D5245">
        <v>0</v>
      </c>
      <c r="E5245">
        <v>0</v>
      </c>
      <c r="F5245">
        <v>0</v>
      </c>
      <c r="G5245">
        <v>0</v>
      </c>
      <c r="H5245" s="45">
        <v>4241.84</v>
      </c>
      <c r="I5245" t="s">
        <v>11935</v>
      </c>
      <c r="J5245" t="s">
        <v>200</v>
      </c>
      <c r="K5245">
        <v>0</v>
      </c>
      <c r="L5245" s="83">
        <v>42958</v>
      </c>
      <c r="M5245">
        <v>0</v>
      </c>
      <c r="N5245">
        <v>254423106</v>
      </c>
      <c r="O5245">
        <v>2456957</v>
      </c>
    </row>
    <row r="5246" spans="1:15" x14ac:dyDescent="0.2">
      <c r="A5246" t="s">
        <v>12906</v>
      </c>
      <c r="B5246" t="s">
        <v>10622</v>
      </c>
      <c r="C5246">
        <v>130.38</v>
      </c>
      <c r="D5246">
        <v>0</v>
      </c>
      <c r="E5246">
        <v>0</v>
      </c>
      <c r="F5246">
        <v>0</v>
      </c>
      <c r="G5246">
        <v>0</v>
      </c>
      <c r="H5246" s="45">
        <v>-19437.310000000001</v>
      </c>
      <c r="I5246" t="s">
        <v>11935</v>
      </c>
      <c r="J5246" t="s">
        <v>169</v>
      </c>
      <c r="K5246">
        <v>0</v>
      </c>
      <c r="L5246" s="83">
        <v>42958</v>
      </c>
      <c r="M5246">
        <v>0</v>
      </c>
      <c r="N5246" t="s">
        <v>10628</v>
      </c>
      <c r="O5246" t="s">
        <v>10629</v>
      </c>
    </row>
    <row r="5247" spans="1:15" x14ac:dyDescent="0.2">
      <c r="A5247" t="s">
        <v>12907</v>
      </c>
      <c r="B5247" t="s">
        <v>2709</v>
      </c>
      <c r="C5247">
        <v>74.8</v>
      </c>
      <c r="D5247">
        <v>0</v>
      </c>
      <c r="E5247">
        <v>0</v>
      </c>
      <c r="F5247">
        <v>0</v>
      </c>
      <c r="G5247">
        <v>0</v>
      </c>
      <c r="H5247" s="45">
        <v>26352.94</v>
      </c>
      <c r="I5247" t="s">
        <v>11935</v>
      </c>
      <c r="J5247" t="s">
        <v>200</v>
      </c>
      <c r="K5247">
        <v>0</v>
      </c>
      <c r="L5247" s="83">
        <v>42958</v>
      </c>
      <c r="M5247">
        <v>0</v>
      </c>
      <c r="N5247">
        <v>254067101</v>
      </c>
      <c r="O5247">
        <v>2269768</v>
      </c>
    </row>
    <row r="5248" spans="1:15" x14ac:dyDescent="0.2">
      <c r="A5248" t="s">
        <v>12908</v>
      </c>
      <c r="B5248" t="s">
        <v>844</v>
      </c>
      <c r="C5248">
        <v>21.11</v>
      </c>
      <c r="D5248">
        <v>0</v>
      </c>
      <c r="E5248">
        <v>0</v>
      </c>
      <c r="F5248">
        <v>0</v>
      </c>
      <c r="G5248">
        <v>0</v>
      </c>
      <c r="H5248" s="45">
        <v>18589.55</v>
      </c>
      <c r="I5248" t="s">
        <v>11932</v>
      </c>
      <c r="J5248" t="s">
        <v>164</v>
      </c>
      <c r="K5248">
        <v>0</v>
      </c>
      <c r="L5248" s="83">
        <v>42958</v>
      </c>
      <c r="M5248">
        <v>0</v>
      </c>
      <c r="N5248" t="s">
        <v>177</v>
      </c>
      <c r="O5248" t="s">
        <v>1366</v>
      </c>
    </row>
    <row r="5249" spans="1:15" x14ac:dyDescent="0.2">
      <c r="A5249" t="s">
        <v>12909</v>
      </c>
      <c r="B5249" t="s">
        <v>2583</v>
      </c>
      <c r="C5249">
        <v>35.81</v>
      </c>
      <c r="D5249">
        <v>0</v>
      </c>
      <c r="E5249">
        <v>0</v>
      </c>
      <c r="F5249">
        <v>0</v>
      </c>
      <c r="G5249">
        <v>0</v>
      </c>
      <c r="H5249" s="45">
        <v>-10329.99</v>
      </c>
      <c r="I5249" t="s">
        <v>11935</v>
      </c>
      <c r="J5249" t="s">
        <v>200</v>
      </c>
      <c r="K5249">
        <v>0</v>
      </c>
      <c r="L5249" s="83">
        <v>42958</v>
      </c>
      <c r="M5249">
        <v>0</v>
      </c>
      <c r="N5249" t="s">
        <v>2651</v>
      </c>
      <c r="O5249">
        <v>2345022</v>
      </c>
    </row>
    <row r="5250" spans="1:15" x14ac:dyDescent="0.2">
      <c r="A5250" t="s">
        <v>12888</v>
      </c>
      <c r="B5250" t="s">
        <v>3400</v>
      </c>
      <c r="C5250">
        <v>70.19</v>
      </c>
      <c r="D5250">
        <v>0</v>
      </c>
      <c r="E5250">
        <v>0</v>
      </c>
      <c r="F5250">
        <v>0</v>
      </c>
      <c r="G5250">
        <v>0</v>
      </c>
      <c r="H5250" s="45">
        <v>-15735.76</v>
      </c>
      <c r="I5250" t="s">
        <v>11935</v>
      </c>
      <c r="J5250" t="s">
        <v>164</v>
      </c>
      <c r="K5250">
        <v>0</v>
      </c>
      <c r="L5250" s="83">
        <v>42957</v>
      </c>
      <c r="M5250">
        <v>0</v>
      </c>
      <c r="N5250" t="s">
        <v>177</v>
      </c>
      <c r="O5250">
        <v>2579230</v>
      </c>
    </row>
    <row r="5251" spans="1:15" x14ac:dyDescent="0.2">
      <c r="A5251" t="s">
        <v>12889</v>
      </c>
      <c r="B5251" t="s">
        <v>5384</v>
      </c>
      <c r="C5251">
        <v>79.385000000000005</v>
      </c>
      <c r="D5251">
        <v>0</v>
      </c>
      <c r="E5251">
        <v>0</v>
      </c>
      <c r="F5251">
        <v>0</v>
      </c>
      <c r="G5251">
        <v>0</v>
      </c>
      <c r="H5251" s="45">
        <v>72202.33</v>
      </c>
      <c r="I5251" t="s">
        <v>11935</v>
      </c>
      <c r="J5251" t="s">
        <v>169</v>
      </c>
      <c r="K5251">
        <v>0</v>
      </c>
      <c r="L5251" s="83">
        <v>42957</v>
      </c>
      <c r="M5251">
        <v>0</v>
      </c>
      <c r="N5251">
        <v>269796108</v>
      </c>
      <c r="O5251" t="s">
        <v>5470</v>
      </c>
    </row>
    <row r="5252" spans="1:15" x14ac:dyDescent="0.2">
      <c r="A5252" t="s">
        <v>12890</v>
      </c>
      <c r="B5252" t="s">
        <v>217</v>
      </c>
      <c r="C5252">
        <v>73.75</v>
      </c>
      <c r="D5252">
        <v>0</v>
      </c>
      <c r="E5252">
        <v>0</v>
      </c>
      <c r="F5252">
        <v>0</v>
      </c>
      <c r="G5252">
        <v>0</v>
      </c>
      <c r="H5252" s="45">
        <v>14743.58</v>
      </c>
      <c r="I5252" t="s">
        <v>11932</v>
      </c>
      <c r="J5252" t="s">
        <v>190</v>
      </c>
      <c r="K5252">
        <v>0</v>
      </c>
      <c r="L5252" s="83">
        <v>42957</v>
      </c>
      <c r="M5252">
        <v>0</v>
      </c>
      <c r="N5252" t="s">
        <v>218</v>
      </c>
      <c r="O5252">
        <v>2086309</v>
      </c>
    </row>
    <row r="5253" spans="1:15" x14ac:dyDescent="0.2">
      <c r="A5253" t="s">
        <v>12891</v>
      </c>
      <c r="B5253" t="s">
        <v>3629</v>
      </c>
      <c r="C5253">
        <v>27.94</v>
      </c>
      <c r="D5253">
        <v>0</v>
      </c>
      <c r="E5253">
        <v>0</v>
      </c>
      <c r="F5253">
        <v>0</v>
      </c>
      <c r="G5253">
        <v>0</v>
      </c>
      <c r="H5253" s="45">
        <v>3117.36</v>
      </c>
      <c r="I5253" t="s">
        <v>11935</v>
      </c>
      <c r="J5253" t="s">
        <v>8017</v>
      </c>
      <c r="K5253">
        <v>0</v>
      </c>
      <c r="L5253" s="83">
        <v>42957</v>
      </c>
      <c r="M5253">
        <v>0</v>
      </c>
      <c r="N5253" t="s">
        <v>177</v>
      </c>
      <c r="O5253" t="s">
        <v>3640</v>
      </c>
    </row>
    <row r="5254" spans="1:15" x14ac:dyDescent="0.2">
      <c r="A5254" t="s">
        <v>12892</v>
      </c>
      <c r="B5254" t="s">
        <v>2459</v>
      </c>
      <c r="C5254">
        <v>19.5</v>
      </c>
      <c r="D5254">
        <v>0</v>
      </c>
      <c r="E5254">
        <v>0</v>
      </c>
      <c r="F5254">
        <v>0</v>
      </c>
      <c r="G5254">
        <v>0</v>
      </c>
      <c r="H5254" s="45">
        <v>2453.1999999999998</v>
      </c>
      <c r="I5254" t="s">
        <v>11935</v>
      </c>
      <c r="J5254" t="s">
        <v>169</v>
      </c>
      <c r="K5254">
        <v>0</v>
      </c>
      <c r="L5254" s="83">
        <v>42957</v>
      </c>
      <c r="M5254">
        <v>0</v>
      </c>
      <c r="N5254" t="s">
        <v>2542</v>
      </c>
      <c r="O5254">
        <v>2373722</v>
      </c>
    </row>
    <row r="5255" spans="1:15" x14ac:dyDescent="0.2">
      <c r="A5255" t="s">
        <v>12893</v>
      </c>
      <c r="B5255" t="s">
        <v>5589</v>
      </c>
      <c r="C5255">
        <v>29.78</v>
      </c>
      <c r="D5255">
        <v>0</v>
      </c>
      <c r="E5255">
        <v>0</v>
      </c>
      <c r="F5255">
        <v>0</v>
      </c>
      <c r="G5255">
        <v>0</v>
      </c>
      <c r="H5255" s="45">
        <v>13282.18</v>
      </c>
      <c r="I5255" t="s">
        <v>11935</v>
      </c>
      <c r="J5255" t="s">
        <v>169</v>
      </c>
      <c r="K5255">
        <v>0</v>
      </c>
      <c r="L5255" s="83">
        <v>42957</v>
      </c>
      <c r="M5255">
        <v>0</v>
      </c>
      <c r="N5255">
        <v>584688105</v>
      </c>
      <c r="O5255">
        <v>2616773</v>
      </c>
    </row>
    <row r="5256" spans="1:15" x14ac:dyDescent="0.2">
      <c r="A5256" t="s">
        <v>12894</v>
      </c>
      <c r="B5256" t="s">
        <v>7888</v>
      </c>
      <c r="C5256">
        <v>31.5</v>
      </c>
      <c r="D5256">
        <v>0</v>
      </c>
      <c r="E5256">
        <v>0</v>
      </c>
      <c r="F5256">
        <v>0</v>
      </c>
      <c r="G5256">
        <v>0</v>
      </c>
      <c r="H5256" s="45">
        <v>-47146.73</v>
      </c>
      <c r="I5256" t="s">
        <v>11935</v>
      </c>
      <c r="J5256" t="s">
        <v>200</v>
      </c>
      <c r="K5256">
        <v>0</v>
      </c>
      <c r="L5256" s="83">
        <v>42957</v>
      </c>
      <c r="M5256">
        <v>0</v>
      </c>
      <c r="N5256" t="s">
        <v>177</v>
      </c>
      <c r="O5256" t="s">
        <v>7936</v>
      </c>
    </row>
    <row r="5257" spans="1:15" x14ac:dyDescent="0.2">
      <c r="A5257" t="s">
        <v>12895</v>
      </c>
      <c r="B5257" t="s">
        <v>12887</v>
      </c>
      <c r="C5257">
        <v>83.86</v>
      </c>
      <c r="D5257">
        <v>0</v>
      </c>
      <c r="E5257">
        <v>0</v>
      </c>
      <c r="F5257">
        <v>0</v>
      </c>
      <c r="G5257">
        <v>0</v>
      </c>
      <c r="H5257" s="45">
        <v>-2995.99</v>
      </c>
      <c r="I5257" t="s">
        <v>11935</v>
      </c>
      <c r="J5257" t="s">
        <v>190</v>
      </c>
      <c r="K5257">
        <v>0</v>
      </c>
      <c r="L5257" s="83">
        <v>42957</v>
      </c>
      <c r="M5257">
        <v>0</v>
      </c>
      <c r="N5257" t="s">
        <v>12896</v>
      </c>
      <c r="O5257" t="s">
        <v>12897</v>
      </c>
    </row>
    <row r="5258" spans="1:15" x14ac:dyDescent="0.2">
      <c r="A5258" t="s">
        <v>12898</v>
      </c>
      <c r="B5258" t="s">
        <v>9688</v>
      </c>
      <c r="C5258">
        <v>36.770000000000003</v>
      </c>
      <c r="D5258">
        <v>0</v>
      </c>
      <c r="E5258">
        <v>0</v>
      </c>
      <c r="F5258">
        <v>0</v>
      </c>
      <c r="G5258">
        <v>0</v>
      </c>
      <c r="H5258">
        <v>871.14</v>
      </c>
      <c r="I5258" t="s">
        <v>11932</v>
      </c>
      <c r="J5258" t="s">
        <v>448</v>
      </c>
      <c r="K5258">
        <v>0</v>
      </c>
      <c r="L5258" s="83">
        <v>42957</v>
      </c>
      <c r="M5258">
        <v>0</v>
      </c>
      <c r="N5258" t="s">
        <v>9757</v>
      </c>
      <c r="O5258" t="s">
        <v>9758</v>
      </c>
    </row>
    <row r="5259" spans="1:15" x14ac:dyDescent="0.2">
      <c r="A5259" t="s">
        <v>12899</v>
      </c>
      <c r="B5259" t="s">
        <v>2586</v>
      </c>
      <c r="C5259">
        <v>31.79</v>
      </c>
      <c r="D5259">
        <v>0</v>
      </c>
      <c r="E5259">
        <v>0</v>
      </c>
      <c r="F5259">
        <v>0</v>
      </c>
      <c r="G5259">
        <v>0</v>
      </c>
      <c r="H5259" s="45">
        <v>-14003.38</v>
      </c>
      <c r="I5259" t="s">
        <v>11935</v>
      </c>
      <c r="J5259" t="s">
        <v>200</v>
      </c>
      <c r="K5259">
        <v>0</v>
      </c>
      <c r="L5259" s="83">
        <v>42957</v>
      </c>
      <c r="M5259">
        <v>0</v>
      </c>
      <c r="N5259">
        <v>978097103</v>
      </c>
      <c r="O5259">
        <v>2977500</v>
      </c>
    </row>
    <row r="5260" spans="1:15" x14ac:dyDescent="0.2">
      <c r="A5260" t="s">
        <v>12827</v>
      </c>
      <c r="B5260" t="s">
        <v>7019</v>
      </c>
      <c r="C5260">
        <v>88.95</v>
      </c>
      <c r="D5260">
        <v>0</v>
      </c>
      <c r="E5260">
        <v>0</v>
      </c>
      <c r="F5260">
        <v>0</v>
      </c>
      <c r="G5260">
        <v>0</v>
      </c>
      <c r="H5260" s="45">
        <v>-19303.830000000002</v>
      </c>
      <c r="I5260" t="s">
        <v>11935</v>
      </c>
      <c r="J5260" t="s">
        <v>182</v>
      </c>
      <c r="K5260">
        <v>0</v>
      </c>
      <c r="L5260" s="83">
        <v>42956</v>
      </c>
      <c r="M5260">
        <v>0</v>
      </c>
      <c r="N5260">
        <v>171798101</v>
      </c>
      <c r="O5260">
        <v>2987521</v>
      </c>
    </row>
    <row r="5261" spans="1:15" x14ac:dyDescent="0.2">
      <c r="A5261" t="s">
        <v>12828</v>
      </c>
      <c r="B5261" t="s">
        <v>5395</v>
      </c>
      <c r="C5261">
        <v>52.3</v>
      </c>
      <c r="D5261">
        <v>0</v>
      </c>
      <c r="E5261">
        <v>0</v>
      </c>
      <c r="F5261">
        <v>0</v>
      </c>
      <c r="G5261">
        <v>0</v>
      </c>
      <c r="H5261" s="45">
        <v>7851.69</v>
      </c>
      <c r="I5261" t="s">
        <v>11935</v>
      </c>
      <c r="J5261" t="s">
        <v>188</v>
      </c>
      <c r="K5261">
        <v>0</v>
      </c>
      <c r="L5261" s="83">
        <v>42956</v>
      </c>
      <c r="M5261">
        <v>0</v>
      </c>
      <c r="N5261" t="s">
        <v>5537</v>
      </c>
      <c r="O5261" t="s">
        <v>5538</v>
      </c>
    </row>
    <row r="5262" spans="1:15" x14ac:dyDescent="0.2">
      <c r="A5262" t="s">
        <v>12829</v>
      </c>
      <c r="B5262" t="s">
        <v>8494</v>
      </c>
      <c r="C5262">
        <v>54.825000000000003</v>
      </c>
      <c r="D5262">
        <v>0</v>
      </c>
      <c r="E5262">
        <v>0</v>
      </c>
      <c r="F5262">
        <v>0</v>
      </c>
      <c r="G5262">
        <v>0</v>
      </c>
      <c r="H5262" s="45">
        <v>11934.13</v>
      </c>
      <c r="I5262" t="s">
        <v>11935</v>
      </c>
      <c r="J5262" t="s">
        <v>164</v>
      </c>
      <c r="K5262">
        <v>0</v>
      </c>
      <c r="L5262" s="83">
        <v>42956</v>
      </c>
      <c r="M5262">
        <v>0</v>
      </c>
      <c r="N5262">
        <v>898697206</v>
      </c>
      <c r="O5262" t="s">
        <v>8609</v>
      </c>
    </row>
    <row r="5263" spans="1:15" x14ac:dyDescent="0.2">
      <c r="A5263" t="s">
        <v>12830</v>
      </c>
      <c r="B5263" t="s">
        <v>1676</v>
      </c>
      <c r="C5263">
        <v>107.045</v>
      </c>
      <c r="D5263">
        <v>0</v>
      </c>
      <c r="E5263">
        <v>0</v>
      </c>
      <c r="F5263">
        <v>0</v>
      </c>
      <c r="G5263">
        <v>0</v>
      </c>
      <c r="H5263" s="45">
        <v>6867.54</v>
      </c>
      <c r="I5263" t="s">
        <v>11935</v>
      </c>
      <c r="J5263" t="s">
        <v>169</v>
      </c>
      <c r="K5263">
        <v>0</v>
      </c>
      <c r="L5263" s="83">
        <v>42956</v>
      </c>
      <c r="M5263">
        <v>0</v>
      </c>
      <c r="N5263" t="s">
        <v>177</v>
      </c>
      <c r="O5263">
        <v>2872423</v>
      </c>
    </row>
    <row r="5264" spans="1:15" x14ac:dyDescent="0.2">
      <c r="A5264" t="s">
        <v>12831</v>
      </c>
      <c r="B5264" t="s">
        <v>10522</v>
      </c>
      <c r="C5264">
        <v>17.2</v>
      </c>
      <c r="D5264">
        <v>0</v>
      </c>
      <c r="E5264">
        <v>0</v>
      </c>
      <c r="F5264">
        <v>0</v>
      </c>
      <c r="G5264">
        <v>0</v>
      </c>
      <c r="H5264" s="45">
        <v>17332.8</v>
      </c>
      <c r="I5264" t="s">
        <v>11935</v>
      </c>
      <c r="J5264" t="s">
        <v>169</v>
      </c>
      <c r="K5264">
        <v>0</v>
      </c>
      <c r="L5264" s="83">
        <v>42956</v>
      </c>
      <c r="M5264">
        <v>0</v>
      </c>
      <c r="N5264" t="s">
        <v>10541</v>
      </c>
      <c r="O5264" t="s">
        <v>10542</v>
      </c>
    </row>
    <row r="5265" spans="1:15" x14ac:dyDescent="0.2">
      <c r="A5265" t="s">
        <v>12832</v>
      </c>
      <c r="B5265" t="s">
        <v>2711</v>
      </c>
      <c r="C5265">
        <v>54.09</v>
      </c>
      <c r="D5265">
        <v>0</v>
      </c>
      <c r="E5265">
        <v>0</v>
      </c>
      <c r="F5265">
        <v>0</v>
      </c>
      <c r="G5265">
        <v>0</v>
      </c>
      <c r="H5265" s="45">
        <v>-2680.84</v>
      </c>
      <c r="I5265" t="s">
        <v>11935</v>
      </c>
      <c r="J5265" t="s">
        <v>182</v>
      </c>
      <c r="K5265">
        <v>0</v>
      </c>
      <c r="L5265" s="83">
        <v>42956</v>
      </c>
      <c r="M5265">
        <v>0</v>
      </c>
      <c r="N5265" t="s">
        <v>2775</v>
      </c>
      <c r="O5265" t="s">
        <v>2776</v>
      </c>
    </row>
    <row r="5266" spans="1:15" x14ac:dyDescent="0.2">
      <c r="A5266" t="s">
        <v>12833</v>
      </c>
      <c r="B5266" t="s">
        <v>1565</v>
      </c>
      <c r="C5266">
        <v>16.824999999999999</v>
      </c>
      <c r="D5266">
        <v>0</v>
      </c>
      <c r="E5266">
        <v>0</v>
      </c>
      <c r="F5266">
        <v>0</v>
      </c>
      <c r="G5266">
        <v>0</v>
      </c>
      <c r="H5266" s="45">
        <v>-5253.12</v>
      </c>
      <c r="I5266" t="s">
        <v>11935</v>
      </c>
      <c r="J5266" t="s">
        <v>164</v>
      </c>
      <c r="K5266">
        <v>0</v>
      </c>
      <c r="L5266" s="83">
        <v>42956</v>
      </c>
      <c r="M5266">
        <v>0</v>
      </c>
      <c r="N5266" t="s">
        <v>1629</v>
      </c>
      <c r="O5266">
        <v>2402121</v>
      </c>
    </row>
    <row r="5267" spans="1:15" x14ac:dyDescent="0.2">
      <c r="A5267" t="s">
        <v>12834</v>
      </c>
      <c r="B5267" t="s">
        <v>106</v>
      </c>
      <c r="C5267">
        <v>72.344999999999999</v>
      </c>
      <c r="D5267">
        <v>0</v>
      </c>
      <c r="E5267">
        <v>0</v>
      </c>
      <c r="F5267">
        <v>0</v>
      </c>
      <c r="G5267">
        <v>0</v>
      </c>
      <c r="H5267" s="45">
        <v>-1862.7</v>
      </c>
      <c r="I5267" t="s">
        <v>11935</v>
      </c>
      <c r="J5267" t="s">
        <v>200</v>
      </c>
      <c r="K5267">
        <v>0</v>
      </c>
      <c r="L5267" s="83">
        <v>42956</v>
      </c>
      <c r="M5267">
        <v>0</v>
      </c>
      <c r="N5267" t="s">
        <v>177</v>
      </c>
      <c r="O5267" t="s">
        <v>800</v>
      </c>
    </row>
    <row r="5268" spans="1:15" x14ac:dyDescent="0.2">
      <c r="A5268" t="s">
        <v>12835</v>
      </c>
      <c r="B5268" t="s">
        <v>2815</v>
      </c>
      <c r="C5268">
        <v>48.695</v>
      </c>
      <c r="D5268">
        <v>0</v>
      </c>
      <c r="E5268">
        <v>0</v>
      </c>
      <c r="F5268">
        <v>0</v>
      </c>
      <c r="G5268">
        <v>0</v>
      </c>
      <c r="H5268" s="45">
        <v>23484.78</v>
      </c>
      <c r="I5268" t="s">
        <v>11935</v>
      </c>
      <c r="J5268" t="s">
        <v>169</v>
      </c>
      <c r="K5268">
        <v>0</v>
      </c>
      <c r="L5268" s="83">
        <v>42956</v>
      </c>
      <c r="M5268">
        <v>0</v>
      </c>
      <c r="N5268">
        <v>462222100</v>
      </c>
      <c r="O5268" t="s">
        <v>2957</v>
      </c>
    </row>
    <row r="5269" spans="1:15" x14ac:dyDescent="0.2">
      <c r="A5269" t="s">
        <v>12836</v>
      </c>
      <c r="B5269" t="s">
        <v>11482</v>
      </c>
      <c r="C5269">
        <v>50.94</v>
      </c>
      <c r="D5269">
        <v>0</v>
      </c>
      <c r="E5269">
        <v>0</v>
      </c>
      <c r="F5269">
        <v>0</v>
      </c>
      <c r="G5269">
        <v>0</v>
      </c>
      <c r="H5269" s="45">
        <v>-1903.44</v>
      </c>
      <c r="I5269" t="s">
        <v>11935</v>
      </c>
      <c r="J5269" t="s">
        <v>190</v>
      </c>
      <c r="K5269">
        <v>0</v>
      </c>
      <c r="L5269" s="83">
        <v>42956</v>
      </c>
      <c r="M5269">
        <v>0</v>
      </c>
      <c r="N5269" t="s">
        <v>11501</v>
      </c>
      <c r="O5269" t="s">
        <v>11502</v>
      </c>
    </row>
    <row r="5270" spans="1:15" x14ac:dyDescent="0.2">
      <c r="A5270" t="s">
        <v>12837</v>
      </c>
      <c r="B5270" t="s">
        <v>11165</v>
      </c>
      <c r="C5270">
        <v>34.1</v>
      </c>
      <c r="D5270">
        <v>0</v>
      </c>
      <c r="E5270">
        <v>0</v>
      </c>
      <c r="F5270">
        <v>0</v>
      </c>
      <c r="G5270">
        <v>0</v>
      </c>
      <c r="H5270" s="45">
        <v>-21190.62</v>
      </c>
      <c r="I5270" t="s">
        <v>11935</v>
      </c>
      <c r="J5270" t="s">
        <v>200</v>
      </c>
      <c r="K5270">
        <v>0</v>
      </c>
      <c r="L5270" s="83">
        <v>42956</v>
      </c>
      <c r="M5270">
        <v>0</v>
      </c>
      <c r="N5270" t="s">
        <v>11212</v>
      </c>
      <c r="O5270" t="s">
        <v>11213</v>
      </c>
    </row>
    <row r="5271" spans="1:15" x14ac:dyDescent="0.2">
      <c r="A5271" t="s">
        <v>12838</v>
      </c>
      <c r="B5271" t="s">
        <v>2086</v>
      </c>
      <c r="C5271">
        <v>38.28</v>
      </c>
      <c r="D5271">
        <v>0</v>
      </c>
      <c r="E5271">
        <v>0</v>
      </c>
      <c r="F5271">
        <v>0</v>
      </c>
      <c r="G5271">
        <v>0</v>
      </c>
      <c r="H5271">
        <v>470.32</v>
      </c>
      <c r="I5271" t="s">
        <v>11935</v>
      </c>
      <c r="J5271" t="s">
        <v>164</v>
      </c>
      <c r="K5271">
        <v>0</v>
      </c>
      <c r="L5271" s="83">
        <v>42956</v>
      </c>
      <c r="M5271">
        <v>0</v>
      </c>
      <c r="N5271">
        <v>254543101</v>
      </c>
      <c r="O5271">
        <v>2270500</v>
      </c>
    </row>
    <row r="5272" spans="1:15" x14ac:dyDescent="0.2">
      <c r="A5272" t="s">
        <v>12839</v>
      </c>
      <c r="B5272" t="s">
        <v>2674</v>
      </c>
      <c r="C5272">
        <v>64.784999999999997</v>
      </c>
      <c r="D5272">
        <v>0</v>
      </c>
      <c r="E5272">
        <v>0</v>
      </c>
      <c r="F5272">
        <v>0</v>
      </c>
      <c r="G5272">
        <v>0</v>
      </c>
      <c r="H5272" s="45">
        <v>-4904.25</v>
      </c>
      <c r="I5272" t="s">
        <v>11935</v>
      </c>
      <c r="J5272" t="s">
        <v>182</v>
      </c>
      <c r="K5272">
        <v>0</v>
      </c>
      <c r="L5272" s="83">
        <v>42956</v>
      </c>
      <c r="M5272">
        <v>0</v>
      </c>
      <c r="N5272">
        <v>212015101</v>
      </c>
      <c r="O5272" t="s">
        <v>2740</v>
      </c>
    </row>
    <row r="5273" spans="1:15" x14ac:dyDescent="0.2">
      <c r="A5273" t="s">
        <v>12840</v>
      </c>
      <c r="B5273" t="s">
        <v>12725</v>
      </c>
      <c r="C5273">
        <v>26.27</v>
      </c>
      <c r="D5273">
        <v>0</v>
      </c>
      <c r="E5273">
        <v>0</v>
      </c>
      <c r="F5273">
        <v>0</v>
      </c>
      <c r="G5273">
        <v>0</v>
      </c>
      <c r="H5273" s="45">
        <v>-34342.660000000003</v>
      </c>
      <c r="I5273" t="s">
        <v>11935</v>
      </c>
      <c r="J5273" t="s">
        <v>190</v>
      </c>
      <c r="K5273">
        <v>0</v>
      </c>
      <c r="L5273" s="83">
        <v>42956</v>
      </c>
      <c r="M5273">
        <v>0</v>
      </c>
      <c r="N5273">
        <v>47649108</v>
      </c>
      <c r="O5273" t="s">
        <v>12735</v>
      </c>
    </row>
    <row r="5274" spans="1:15" x14ac:dyDescent="0.2">
      <c r="A5274" t="s">
        <v>12841</v>
      </c>
      <c r="B5274" t="s">
        <v>2000</v>
      </c>
      <c r="C5274">
        <v>11.89</v>
      </c>
      <c r="D5274">
        <v>0</v>
      </c>
      <c r="E5274">
        <v>0</v>
      </c>
      <c r="F5274">
        <v>0</v>
      </c>
      <c r="G5274">
        <v>0</v>
      </c>
      <c r="H5274" s="45">
        <v>7868.4</v>
      </c>
      <c r="I5274" t="s">
        <v>11935</v>
      </c>
      <c r="J5274" t="s">
        <v>186</v>
      </c>
      <c r="K5274">
        <v>0</v>
      </c>
      <c r="L5274" s="83">
        <v>42956</v>
      </c>
      <c r="M5274">
        <v>0</v>
      </c>
      <c r="N5274">
        <v>32359309</v>
      </c>
      <c r="O5274" t="s">
        <v>2029</v>
      </c>
    </row>
    <row r="5275" spans="1:15" x14ac:dyDescent="0.2">
      <c r="A5275" t="s">
        <v>12842</v>
      </c>
      <c r="B5275" t="s">
        <v>3418</v>
      </c>
      <c r="C5275">
        <v>18.260000000000002</v>
      </c>
      <c r="D5275">
        <v>0</v>
      </c>
      <c r="E5275">
        <v>0</v>
      </c>
      <c r="F5275">
        <v>0</v>
      </c>
      <c r="G5275">
        <v>0</v>
      </c>
      <c r="H5275" s="45">
        <v>29802.87</v>
      </c>
      <c r="I5275" t="s">
        <v>11935</v>
      </c>
      <c r="J5275" t="s">
        <v>169</v>
      </c>
      <c r="K5275">
        <v>0</v>
      </c>
      <c r="L5275" s="83">
        <v>42956</v>
      </c>
      <c r="M5275">
        <v>0</v>
      </c>
      <c r="N5275">
        <v>4225108</v>
      </c>
      <c r="O5275">
        <v>2713317</v>
      </c>
    </row>
    <row r="5276" spans="1:15" x14ac:dyDescent="0.2">
      <c r="A5276" t="s">
        <v>12843</v>
      </c>
      <c r="B5276" t="s">
        <v>2487</v>
      </c>
      <c r="C5276">
        <v>67.25</v>
      </c>
      <c r="D5276">
        <v>0</v>
      </c>
      <c r="E5276">
        <v>0</v>
      </c>
      <c r="F5276">
        <v>0</v>
      </c>
      <c r="G5276">
        <v>0</v>
      </c>
      <c r="H5276" s="45">
        <v>14852.04</v>
      </c>
      <c r="I5276" t="s">
        <v>11935</v>
      </c>
      <c r="J5276" t="s">
        <v>169</v>
      </c>
      <c r="K5276">
        <v>0</v>
      </c>
      <c r="L5276" s="83">
        <v>42956</v>
      </c>
      <c r="M5276">
        <v>0</v>
      </c>
      <c r="N5276" t="s">
        <v>2510</v>
      </c>
      <c r="O5276" t="s">
        <v>2511</v>
      </c>
    </row>
    <row r="5277" spans="1:15" x14ac:dyDescent="0.2">
      <c r="A5277" t="s">
        <v>12844</v>
      </c>
      <c r="B5277" t="s">
        <v>8852</v>
      </c>
      <c r="C5277">
        <v>29.22</v>
      </c>
      <c r="D5277">
        <v>0</v>
      </c>
      <c r="E5277">
        <v>0</v>
      </c>
      <c r="F5277">
        <v>0</v>
      </c>
      <c r="G5277">
        <v>0</v>
      </c>
      <c r="H5277">
        <v>482.83</v>
      </c>
      <c r="I5277" t="s">
        <v>11935</v>
      </c>
      <c r="J5277" t="s">
        <v>169</v>
      </c>
      <c r="K5277">
        <v>0</v>
      </c>
      <c r="L5277" s="83">
        <v>42956</v>
      </c>
      <c r="M5277">
        <v>0</v>
      </c>
      <c r="N5277" t="s">
        <v>8863</v>
      </c>
      <c r="O5277" t="s">
        <v>8864</v>
      </c>
    </row>
    <row r="5278" spans="1:15" x14ac:dyDescent="0.2">
      <c r="A5278" t="s">
        <v>12845</v>
      </c>
      <c r="B5278" t="s">
        <v>12826</v>
      </c>
      <c r="C5278">
        <v>92.45</v>
      </c>
      <c r="D5278">
        <v>0</v>
      </c>
      <c r="E5278">
        <v>0</v>
      </c>
      <c r="F5278">
        <v>0</v>
      </c>
      <c r="G5278">
        <v>0</v>
      </c>
      <c r="H5278" s="45">
        <v>4329.32</v>
      </c>
      <c r="I5278" t="s">
        <v>11935</v>
      </c>
      <c r="J5278" t="s">
        <v>182</v>
      </c>
      <c r="K5278">
        <v>0</v>
      </c>
      <c r="L5278" s="83">
        <v>42956</v>
      </c>
      <c r="M5278">
        <v>0</v>
      </c>
      <c r="N5278" t="s">
        <v>12846</v>
      </c>
      <c r="O5278" t="s">
        <v>12847</v>
      </c>
    </row>
    <row r="5279" spans="1:15" x14ac:dyDescent="0.2">
      <c r="A5279" t="s">
        <v>12848</v>
      </c>
      <c r="B5279" t="s">
        <v>1790</v>
      </c>
      <c r="C5279">
        <v>20.37</v>
      </c>
      <c r="D5279">
        <v>0</v>
      </c>
      <c r="E5279">
        <v>0</v>
      </c>
      <c r="F5279">
        <v>0</v>
      </c>
      <c r="G5279">
        <v>0</v>
      </c>
      <c r="H5279" s="45">
        <v>11029.24</v>
      </c>
      <c r="I5279" t="s">
        <v>11935</v>
      </c>
      <c r="J5279" t="s">
        <v>190</v>
      </c>
      <c r="K5279">
        <v>0</v>
      </c>
      <c r="L5279" s="83">
        <v>42956</v>
      </c>
      <c r="M5279">
        <v>0</v>
      </c>
      <c r="N5279" t="s">
        <v>177</v>
      </c>
      <c r="O5279" t="s">
        <v>1877</v>
      </c>
    </row>
    <row r="5280" spans="1:15" x14ac:dyDescent="0.2">
      <c r="A5280" t="s">
        <v>12849</v>
      </c>
      <c r="B5280" t="s">
        <v>315</v>
      </c>
      <c r="C5280">
        <v>105.74</v>
      </c>
      <c r="D5280">
        <v>0</v>
      </c>
      <c r="E5280">
        <v>0</v>
      </c>
      <c r="F5280">
        <v>0</v>
      </c>
      <c r="G5280">
        <v>0</v>
      </c>
      <c r="H5280" s="45">
        <v>11505.2</v>
      </c>
      <c r="I5280" t="s">
        <v>11932</v>
      </c>
      <c r="J5280" t="s">
        <v>164</v>
      </c>
      <c r="K5280">
        <v>0</v>
      </c>
      <c r="L5280" s="83">
        <v>42956</v>
      </c>
      <c r="M5280">
        <v>0</v>
      </c>
      <c r="N5280">
        <v>45327103</v>
      </c>
      <c r="O5280">
        <v>2051868</v>
      </c>
    </row>
    <row r="5281" spans="1:15" x14ac:dyDescent="0.2">
      <c r="A5281" t="s">
        <v>12850</v>
      </c>
      <c r="B5281" t="s">
        <v>8824</v>
      </c>
      <c r="C5281">
        <v>26.5</v>
      </c>
      <c r="D5281">
        <v>0</v>
      </c>
      <c r="E5281">
        <v>0</v>
      </c>
      <c r="F5281">
        <v>0</v>
      </c>
      <c r="G5281">
        <v>0</v>
      </c>
      <c r="H5281" s="45">
        <v>13653.99</v>
      </c>
      <c r="I5281" t="s">
        <v>11935</v>
      </c>
      <c r="J5281" t="s">
        <v>235</v>
      </c>
      <c r="K5281">
        <v>0</v>
      </c>
      <c r="L5281" s="83">
        <v>42956</v>
      </c>
      <c r="M5281">
        <v>0</v>
      </c>
      <c r="N5281" t="s">
        <v>8835</v>
      </c>
      <c r="O5281" t="s">
        <v>8836</v>
      </c>
    </row>
    <row r="5282" spans="1:15" x14ac:dyDescent="0.2">
      <c r="A5282" t="s">
        <v>12851</v>
      </c>
      <c r="B5282" t="s">
        <v>3597</v>
      </c>
      <c r="C5282">
        <v>166.22</v>
      </c>
      <c r="D5282">
        <v>0</v>
      </c>
      <c r="E5282">
        <v>0</v>
      </c>
      <c r="F5282">
        <v>0</v>
      </c>
      <c r="G5282">
        <v>0</v>
      </c>
      <c r="H5282">
        <v>574.41999999999996</v>
      </c>
      <c r="I5282" t="s">
        <v>11935</v>
      </c>
      <c r="J5282" t="s">
        <v>235</v>
      </c>
      <c r="K5282">
        <v>0</v>
      </c>
      <c r="L5282" s="83">
        <v>42956</v>
      </c>
      <c r="M5282">
        <v>0</v>
      </c>
      <c r="N5282">
        <v>191098102</v>
      </c>
      <c r="O5282">
        <v>2206721</v>
      </c>
    </row>
    <row r="5283" spans="1:15" x14ac:dyDescent="0.2">
      <c r="A5283" t="s">
        <v>12852</v>
      </c>
      <c r="B5283" t="s">
        <v>3170</v>
      </c>
      <c r="C5283">
        <v>29.06</v>
      </c>
      <c r="D5283">
        <v>0</v>
      </c>
      <c r="E5283">
        <v>0</v>
      </c>
      <c r="F5283">
        <v>0</v>
      </c>
      <c r="G5283">
        <v>0</v>
      </c>
      <c r="H5283" s="45">
        <v>12769.19</v>
      </c>
      <c r="I5283" t="s">
        <v>11935</v>
      </c>
      <c r="J5283" t="s">
        <v>200</v>
      </c>
      <c r="K5283">
        <v>0</v>
      </c>
      <c r="L5283" s="83">
        <v>42956</v>
      </c>
      <c r="M5283">
        <v>0</v>
      </c>
      <c r="N5283">
        <v>218681104</v>
      </c>
      <c r="O5283" t="s">
        <v>3268</v>
      </c>
    </row>
    <row r="5284" spans="1:15" x14ac:dyDescent="0.2">
      <c r="A5284" t="s">
        <v>12853</v>
      </c>
      <c r="B5284" t="s">
        <v>1811</v>
      </c>
      <c r="C5284">
        <v>69.02</v>
      </c>
      <c r="D5284">
        <v>0</v>
      </c>
      <c r="E5284">
        <v>0</v>
      </c>
      <c r="F5284">
        <v>0</v>
      </c>
      <c r="G5284">
        <v>0</v>
      </c>
      <c r="H5284" s="45">
        <v>-1571.5</v>
      </c>
      <c r="I5284" t="s">
        <v>11935</v>
      </c>
      <c r="J5284" t="s">
        <v>164</v>
      </c>
      <c r="K5284">
        <v>0</v>
      </c>
      <c r="L5284" s="83">
        <v>42956</v>
      </c>
      <c r="M5284">
        <v>0</v>
      </c>
      <c r="N5284" t="s">
        <v>177</v>
      </c>
      <c r="O5284" t="s">
        <v>1887</v>
      </c>
    </row>
    <row r="5285" spans="1:15" x14ac:dyDescent="0.2">
      <c r="A5285" t="s">
        <v>12854</v>
      </c>
      <c r="B5285" t="s">
        <v>3051</v>
      </c>
      <c r="C5285">
        <v>70.98</v>
      </c>
      <c r="D5285">
        <v>0</v>
      </c>
      <c r="E5285">
        <v>0</v>
      </c>
      <c r="F5285">
        <v>0</v>
      </c>
      <c r="G5285">
        <v>0</v>
      </c>
      <c r="H5285" s="45">
        <v>-29868.01</v>
      </c>
      <c r="I5285" t="s">
        <v>11932</v>
      </c>
      <c r="J5285" t="s">
        <v>200</v>
      </c>
      <c r="K5285">
        <v>0</v>
      </c>
      <c r="L5285" s="83">
        <v>42956</v>
      </c>
      <c r="M5285">
        <v>0</v>
      </c>
      <c r="N5285">
        <v>254423106</v>
      </c>
      <c r="O5285">
        <v>2456957</v>
      </c>
    </row>
    <row r="5286" spans="1:15" x14ac:dyDescent="0.2">
      <c r="A5286" t="s">
        <v>12855</v>
      </c>
      <c r="B5286" t="s">
        <v>622</v>
      </c>
      <c r="C5286">
        <v>43.13</v>
      </c>
      <c r="D5286">
        <v>0</v>
      </c>
      <c r="E5286">
        <v>0</v>
      </c>
      <c r="F5286">
        <v>0</v>
      </c>
      <c r="G5286">
        <v>0</v>
      </c>
      <c r="H5286" s="45">
        <v>-3347.18</v>
      </c>
      <c r="I5286" t="s">
        <v>11932</v>
      </c>
      <c r="J5286" t="s">
        <v>200</v>
      </c>
      <c r="K5286">
        <v>0</v>
      </c>
      <c r="L5286" s="83">
        <v>42956</v>
      </c>
      <c r="M5286">
        <v>0</v>
      </c>
      <c r="N5286">
        <v>109641100</v>
      </c>
      <c r="O5286">
        <v>2193544</v>
      </c>
    </row>
    <row r="5287" spans="1:15" x14ac:dyDescent="0.2">
      <c r="A5287" t="s">
        <v>12856</v>
      </c>
      <c r="B5287" t="s">
        <v>3176</v>
      </c>
      <c r="C5287">
        <v>58.924999999999997</v>
      </c>
      <c r="D5287">
        <v>0</v>
      </c>
      <c r="E5287">
        <v>0</v>
      </c>
      <c r="F5287">
        <v>0</v>
      </c>
      <c r="G5287">
        <v>0</v>
      </c>
      <c r="H5287">
        <v>-788.34</v>
      </c>
      <c r="I5287" t="s">
        <v>11935</v>
      </c>
      <c r="J5287" t="s">
        <v>164</v>
      </c>
      <c r="K5287">
        <v>0</v>
      </c>
      <c r="L5287" s="83">
        <v>42956</v>
      </c>
      <c r="M5287">
        <v>0</v>
      </c>
      <c r="N5287" t="s">
        <v>3288</v>
      </c>
      <c r="O5287" t="s">
        <v>3289</v>
      </c>
    </row>
    <row r="5288" spans="1:15" x14ac:dyDescent="0.2">
      <c r="A5288" t="s">
        <v>12857</v>
      </c>
      <c r="B5288" t="s">
        <v>7404</v>
      </c>
      <c r="C5288">
        <v>36.18</v>
      </c>
      <c r="D5288">
        <v>0</v>
      </c>
      <c r="E5288">
        <v>0</v>
      </c>
      <c r="F5288">
        <v>0</v>
      </c>
      <c r="G5288">
        <v>0</v>
      </c>
      <c r="H5288" s="45">
        <v>14247.68</v>
      </c>
      <c r="I5288" t="s">
        <v>11932</v>
      </c>
      <c r="J5288" t="s">
        <v>164</v>
      </c>
      <c r="K5288">
        <v>0</v>
      </c>
      <c r="L5288" s="83">
        <v>42956</v>
      </c>
      <c r="M5288">
        <v>0</v>
      </c>
      <c r="N5288">
        <v>101388106</v>
      </c>
      <c r="O5288">
        <v>2389558</v>
      </c>
    </row>
    <row r="5289" spans="1:15" x14ac:dyDescent="0.2">
      <c r="A5289" t="s">
        <v>12858</v>
      </c>
      <c r="B5289" t="s">
        <v>1088</v>
      </c>
      <c r="C5289">
        <v>43.12</v>
      </c>
      <c r="D5289">
        <v>0</v>
      </c>
      <c r="E5289">
        <v>0</v>
      </c>
      <c r="F5289">
        <v>0</v>
      </c>
      <c r="G5289">
        <v>0</v>
      </c>
      <c r="H5289" s="45">
        <v>3691.08</v>
      </c>
      <c r="I5289" t="s">
        <v>11935</v>
      </c>
      <c r="J5289" t="s">
        <v>235</v>
      </c>
      <c r="K5289">
        <v>0</v>
      </c>
      <c r="L5289" s="83">
        <v>42956</v>
      </c>
      <c r="M5289">
        <v>0</v>
      </c>
      <c r="N5289" t="s">
        <v>1403</v>
      </c>
      <c r="O5289" t="s">
        <v>1404</v>
      </c>
    </row>
    <row r="5290" spans="1:15" x14ac:dyDescent="0.2">
      <c r="A5290" t="s">
        <v>12859</v>
      </c>
      <c r="B5290" t="s">
        <v>10166</v>
      </c>
      <c r="C5290">
        <v>46.36</v>
      </c>
      <c r="D5290">
        <v>0</v>
      </c>
      <c r="E5290">
        <v>0</v>
      </c>
      <c r="F5290">
        <v>0</v>
      </c>
      <c r="G5290">
        <v>0</v>
      </c>
      <c r="H5290" s="45">
        <v>-45230.35</v>
      </c>
      <c r="I5290" t="s">
        <v>11935</v>
      </c>
      <c r="J5290" t="s">
        <v>169</v>
      </c>
      <c r="K5290">
        <v>0</v>
      </c>
      <c r="L5290" s="83">
        <v>42956</v>
      </c>
      <c r="M5290">
        <v>0</v>
      </c>
      <c r="N5290" t="s">
        <v>10196</v>
      </c>
      <c r="O5290" t="s">
        <v>10197</v>
      </c>
    </row>
    <row r="5291" spans="1:15" x14ac:dyDescent="0.2">
      <c r="A5291" t="s">
        <v>12860</v>
      </c>
      <c r="B5291" t="s">
        <v>7021</v>
      </c>
      <c r="C5291">
        <v>25.78</v>
      </c>
      <c r="D5291">
        <v>0</v>
      </c>
      <c r="E5291">
        <v>0</v>
      </c>
      <c r="F5291">
        <v>0</v>
      </c>
      <c r="G5291">
        <v>0</v>
      </c>
      <c r="H5291" s="45">
        <v>-6254.54</v>
      </c>
      <c r="I5291" t="s">
        <v>11935</v>
      </c>
      <c r="J5291" t="s">
        <v>169</v>
      </c>
      <c r="K5291">
        <v>0</v>
      </c>
      <c r="L5291" s="83">
        <v>42956</v>
      </c>
      <c r="M5291">
        <v>0</v>
      </c>
      <c r="N5291" t="s">
        <v>7064</v>
      </c>
      <c r="O5291" t="s">
        <v>7065</v>
      </c>
    </row>
    <row r="5292" spans="1:15" x14ac:dyDescent="0.2">
      <c r="A5292" t="s">
        <v>12861</v>
      </c>
      <c r="B5292" t="s">
        <v>12825</v>
      </c>
      <c r="C5292">
        <v>24</v>
      </c>
      <c r="D5292">
        <v>0</v>
      </c>
      <c r="E5292">
        <v>0</v>
      </c>
      <c r="F5292">
        <v>0</v>
      </c>
      <c r="G5292">
        <v>0</v>
      </c>
      <c r="H5292">
        <v>-103.39</v>
      </c>
      <c r="I5292" t="s">
        <v>11935</v>
      </c>
      <c r="J5292" t="s">
        <v>8017</v>
      </c>
      <c r="K5292">
        <v>0</v>
      </c>
      <c r="L5292" s="83">
        <v>42956</v>
      </c>
      <c r="M5292">
        <v>0</v>
      </c>
      <c r="N5292">
        <v>346233109</v>
      </c>
      <c r="O5292" t="s">
        <v>12862</v>
      </c>
    </row>
    <row r="5293" spans="1:15" x14ac:dyDescent="0.2">
      <c r="A5293" t="s">
        <v>12863</v>
      </c>
      <c r="B5293" t="s">
        <v>5105</v>
      </c>
      <c r="C5293">
        <v>13.86</v>
      </c>
      <c r="D5293">
        <v>0</v>
      </c>
      <c r="E5293">
        <v>0</v>
      </c>
      <c r="F5293">
        <v>0</v>
      </c>
      <c r="G5293">
        <v>0</v>
      </c>
      <c r="H5293" s="45">
        <v>-5330.24</v>
      </c>
      <c r="I5293" t="s">
        <v>11935</v>
      </c>
      <c r="J5293" t="s">
        <v>169</v>
      </c>
      <c r="K5293">
        <v>0</v>
      </c>
      <c r="L5293" s="83">
        <v>42956</v>
      </c>
      <c r="M5293">
        <v>0</v>
      </c>
      <c r="N5293" t="s">
        <v>5195</v>
      </c>
      <c r="O5293" t="s">
        <v>5196</v>
      </c>
    </row>
    <row r="5294" spans="1:15" x14ac:dyDescent="0.2">
      <c r="A5294" t="s">
        <v>12864</v>
      </c>
      <c r="B5294" t="s">
        <v>1024</v>
      </c>
      <c r="C5294">
        <v>135.04</v>
      </c>
      <c r="D5294">
        <v>0</v>
      </c>
      <c r="E5294">
        <v>0</v>
      </c>
      <c r="F5294">
        <v>0</v>
      </c>
      <c r="G5294">
        <v>0</v>
      </c>
      <c r="H5294" s="45">
        <v>5164.12</v>
      </c>
      <c r="I5294" t="s">
        <v>11935</v>
      </c>
      <c r="J5294" t="s">
        <v>164</v>
      </c>
      <c r="K5294">
        <v>0</v>
      </c>
      <c r="L5294" s="83">
        <v>42956</v>
      </c>
      <c r="M5294">
        <v>0</v>
      </c>
      <c r="N5294">
        <v>366651107</v>
      </c>
      <c r="O5294">
        <v>2372763</v>
      </c>
    </row>
    <row r="5295" spans="1:15" x14ac:dyDescent="0.2">
      <c r="A5295" t="s">
        <v>12865</v>
      </c>
      <c r="B5295" t="s">
        <v>2816</v>
      </c>
      <c r="C5295">
        <v>62.26</v>
      </c>
      <c r="D5295">
        <v>0</v>
      </c>
      <c r="E5295">
        <v>0</v>
      </c>
      <c r="F5295">
        <v>0</v>
      </c>
      <c r="G5295">
        <v>0</v>
      </c>
      <c r="H5295" s="45">
        <v>28558.91</v>
      </c>
      <c r="I5295" t="s">
        <v>11932</v>
      </c>
      <c r="J5295" t="s">
        <v>200</v>
      </c>
      <c r="K5295">
        <v>0</v>
      </c>
      <c r="L5295" s="83">
        <v>42956</v>
      </c>
      <c r="M5295">
        <v>0</v>
      </c>
      <c r="N5295">
        <v>500255104</v>
      </c>
      <c r="O5295">
        <v>2496113</v>
      </c>
    </row>
    <row r="5296" spans="1:15" x14ac:dyDescent="0.2">
      <c r="A5296" t="s">
        <v>12866</v>
      </c>
      <c r="B5296" t="s">
        <v>1577</v>
      </c>
      <c r="C5296">
        <v>67.325000000000003</v>
      </c>
      <c r="D5296">
        <v>0</v>
      </c>
      <c r="E5296">
        <v>0</v>
      </c>
      <c r="F5296">
        <v>0</v>
      </c>
      <c r="G5296">
        <v>0</v>
      </c>
      <c r="H5296" s="45">
        <v>-2774.13</v>
      </c>
      <c r="I5296" t="s">
        <v>11935</v>
      </c>
      <c r="J5296" t="s">
        <v>190</v>
      </c>
      <c r="K5296">
        <v>0</v>
      </c>
      <c r="L5296" s="83">
        <v>42956</v>
      </c>
      <c r="M5296">
        <v>0</v>
      </c>
      <c r="N5296">
        <v>625383104</v>
      </c>
      <c r="O5296">
        <v>2609858</v>
      </c>
    </row>
    <row r="5297" spans="1:15" x14ac:dyDescent="0.2">
      <c r="A5297" t="s">
        <v>12867</v>
      </c>
      <c r="B5297" t="s">
        <v>2602</v>
      </c>
      <c r="C5297">
        <v>63.5</v>
      </c>
      <c r="D5297">
        <v>0</v>
      </c>
      <c r="E5297">
        <v>0</v>
      </c>
      <c r="F5297">
        <v>0</v>
      </c>
      <c r="G5297">
        <v>0</v>
      </c>
      <c r="H5297" s="45">
        <v>3732.23</v>
      </c>
      <c r="I5297" t="s">
        <v>11935</v>
      </c>
      <c r="J5297" t="s">
        <v>182</v>
      </c>
      <c r="K5297">
        <v>0</v>
      </c>
      <c r="L5297" s="83">
        <v>42956</v>
      </c>
      <c r="M5297">
        <v>0</v>
      </c>
      <c r="N5297" t="s">
        <v>2649</v>
      </c>
      <c r="O5297">
        <v>2654364</v>
      </c>
    </row>
    <row r="5298" spans="1:15" x14ac:dyDescent="0.2">
      <c r="A5298" t="s">
        <v>12868</v>
      </c>
      <c r="B5298" t="s">
        <v>124</v>
      </c>
      <c r="C5298">
        <v>31.69</v>
      </c>
      <c r="D5298">
        <v>0</v>
      </c>
      <c r="E5298">
        <v>0</v>
      </c>
      <c r="F5298">
        <v>0</v>
      </c>
      <c r="G5298">
        <v>0</v>
      </c>
      <c r="H5298" s="45">
        <v>-26506.45</v>
      </c>
      <c r="I5298" t="s">
        <v>11935</v>
      </c>
      <c r="J5298" t="s">
        <v>169</v>
      </c>
      <c r="K5298">
        <v>0</v>
      </c>
      <c r="L5298" s="83">
        <v>42956</v>
      </c>
      <c r="M5298">
        <v>0</v>
      </c>
      <c r="N5298" t="s">
        <v>177</v>
      </c>
      <c r="O5298" t="s">
        <v>797</v>
      </c>
    </row>
    <row r="5299" spans="1:15" x14ac:dyDescent="0.2">
      <c r="A5299" t="s">
        <v>12869</v>
      </c>
      <c r="B5299" t="s">
        <v>5588</v>
      </c>
      <c r="C5299">
        <v>18.89</v>
      </c>
      <c r="D5299">
        <v>0</v>
      </c>
      <c r="E5299">
        <v>0</v>
      </c>
      <c r="F5299">
        <v>0</v>
      </c>
      <c r="G5299">
        <v>0</v>
      </c>
      <c r="H5299" s="45">
        <v>8621.59</v>
      </c>
      <c r="I5299" t="s">
        <v>11935</v>
      </c>
      <c r="J5299" t="s">
        <v>164</v>
      </c>
      <c r="K5299">
        <v>0</v>
      </c>
      <c r="L5299" s="83">
        <v>42956</v>
      </c>
      <c r="M5299">
        <v>0</v>
      </c>
      <c r="N5299" t="s">
        <v>5628</v>
      </c>
      <c r="O5299" t="s">
        <v>5629</v>
      </c>
    </row>
    <row r="5300" spans="1:15" x14ac:dyDescent="0.2">
      <c r="A5300" t="s">
        <v>12870</v>
      </c>
      <c r="B5300" t="s">
        <v>5114</v>
      </c>
      <c r="C5300">
        <v>83.4</v>
      </c>
      <c r="D5300">
        <v>0</v>
      </c>
      <c r="E5300">
        <v>0</v>
      </c>
      <c r="F5300">
        <v>0</v>
      </c>
      <c r="G5300">
        <v>0</v>
      </c>
      <c r="H5300" s="45">
        <v>19314.48</v>
      </c>
      <c r="I5300" t="s">
        <v>11935</v>
      </c>
      <c r="J5300" t="s">
        <v>169</v>
      </c>
      <c r="K5300">
        <v>0</v>
      </c>
      <c r="L5300" s="83">
        <v>42956</v>
      </c>
      <c r="M5300">
        <v>0</v>
      </c>
      <c r="N5300">
        <v>640268108</v>
      </c>
      <c r="O5300">
        <v>2454445</v>
      </c>
    </row>
    <row r="5301" spans="1:15" x14ac:dyDescent="0.2">
      <c r="A5301" t="s">
        <v>12871</v>
      </c>
      <c r="B5301" t="s">
        <v>2215</v>
      </c>
      <c r="C5301">
        <v>212.03</v>
      </c>
      <c r="D5301">
        <v>0</v>
      </c>
      <c r="E5301">
        <v>0</v>
      </c>
      <c r="F5301">
        <v>0</v>
      </c>
      <c r="G5301">
        <v>0</v>
      </c>
      <c r="H5301" s="45">
        <v>-29570.77</v>
      </c>
      <c r="I5301" t="s">
        <v>11932</v>
      </c>
      <c r="J5301" t="s">
        <v>164</v>
      </c>
      <c r="K5301">
        <v>0</v>
      </c>
      <c r="L5301" s="83">
        <v>42956</v>
      </c>
      <c r="M5301">
        <v>0</v>
      </c>
      <c r="N5301" t="s">
        <v>2279</v>
      </c>
      <c r="O5301">
        <v>2379504</v>
      </c>
    </row>
    <row r="5302" spans="1:15" x14ac:dyDescent="0.2">
      <c r="A5302" t="s">
        <v>12872</v>
      </c>
      <c r="B5302" t="s">
        <v>1320</v>
      </c>
      <c r="C5302">
        <v>67</v>
      </c>
      <c r="D5302">
        <v>0</v>
      </c>
      <c r="E5302">
        <v>0</v>
      </c>
      <c r="F5302">
        <v>0</v>
      </c>
      <c r="G5302">
        <v>0</v>
      </c>
      <c r="H5302" s="45">
        <v>5556.58</v>
      </c>
      <c r="I5302" t="s">
        <v>11932</v>
      </c>
      <c r="J5302" t="s">
        <v>164</v>
      </c>
      <c r="K5302">
        <v>0</v>
      </c>
      <c r="L5302" s="83">
        <v>42956</v>
      </c>
      <c r="M5302">
        <v>0</v>
      </c>
      <c r="N5302" t="s">
        <v>1513</v>
      </c>
      <c r="O5302" t="s">
        <v>1514</v>
      </c>
    </row>
    <row r="5303" spans="1:15" x14ac:dyDescent="0.2">
      <c r="A5303" t="s">
        <v>12873</v>
      </c>
      <c r="B5303" t="s">
        <v>10385</v>
      </c>
      <c r="C5303">
        <v>124.65</v>
      </c>
      <c r="D5303">
        <v>0</v>
      </c>
      <c r="E5303">
        <v>0</v>
      </c>
      <c r="F5303">
        <v>0</v>
      </c>
      <c r="G5303">
        <v>0</v>
      </c>
      <c r="H5303" s="45">
        <v>3016.43</v>
      </c>
      <c r="I5303" t="s">
        <v>11935</v>
      </c>
      <c r="J5303" t="s">
        <v>169</v>
      </c>
      <c r="K5303">
        <v>0</v>
      </c>
      <c r="L5303" s="83">
        <v>42956</v>
      </c>
      <c r="M5303">
        <v>0</v>
      </c>
      <c r="N5303" t="s">
        <v>10435</v>
      </c>
      <c r="O5303" t="s">
        <v>10436</v>
      </c>
    </row>
    <row r="5304" spans="1:15" x14ac:dyDescent="0.2">
      <c r="A5304" t="s">
        <v>12874</v>
      </c>
      <c r="B5304" t="s">
        <v>3191</v>
      </c>
      <c r="C5304">
        <v>36.200000000000003</v>
      </c>
      <c r="D5304">
        <v>0</v>
      </c>
      <c r="E5304">
        <v>0</v>
      </c>
      <c r="F5304">
        <v>0</v>
      </c>
      <c r="G5304">
        <v>0</v>
      </c>
      <c r="H5304" s="45">
        <v>25266.28</v>
      </c>
      <c r="I5304" t="s">
        <v>11935</v>
      </c>
      <c r="J5304" t="s">
        <v>186</v>
      </c>
      <c r="K5304">
        <v>0</v>
      </c>
      <c r="L5304" s="83">
        <v>42956</v>
      </c>
      <c r="M5304">
        <v>0</v>
      </c>
      <c r="N5304" t="s">
        <v>3327</v>
      </c>
      <c r="O5304" t="s">
        <v>3328</v>
      </c>
    </row>
    <row r="5305" spans="1:15" x14ac:dyDescent="0.2">
      <c r="A5305" t="s">
        <v>12875</v>
      </c>
      <c r="B5305" t="s">
        <v>2490</v>
      </c>
      <c r="C5305">
        <v>33.1</v>
      </c>
      <c r="D5305">
        <v>0</v>
      </c>
      <c r="E5305">
        <v>0</v>
      </c>
      <c r="F5305">
        <v>0</v>
      </c>
      <c r="G5305">
        <v>0</v>
      </c>
      <c r="H5305" s="45">
        <v>40663.82</v>
      </c>
      <c r="I5305" t="s">
        <v>11935</v>
      </c>
      <c r="J5305" t="s">
        <v>169</v>
      </c>
      <c r="K5305">
        <v>0</v>
      </c>
      <c r="L5305" s="83">
        <v>42956</v>
      </c>
      <c r="M5305">
        <v>0</v>
      </c>
      <c r="N5305" t="s">
        <v>177</v>
      </c>
      <c r="O5305" t="s">
        <v>2550</v>
      </c>
    </row>
    <row r="5306" spans="1:15" x14ac:dyDescent="0.2">
      <c r="A5306" t="s">
        <v>12876</v>
      </c>
      <c r="B5306" t="s">
        <v>11592</v>
      </c>
      <c r="C5306">
        <v>49.3</v>
      </c>
      <c r="D5306">
        <v>0</v>
      </c>
      <c r="E5306">
        <v>0</v>
      </c>
      <c r="F5306">
        <v>0</v>
      </c>
      <c r="G5306">
        <v>0</v>
      </c>
      <c r="H5306">
        <v>-850.59</v>
      </c>
      <c r="I5306" t="s">
        <v>11935</v>
      </c>
      <c r="J5306" t="s">
        <v>169</v>
      </c>
      <c r="K5306">
        <v>0</v>
      </c>
      <c r="L5306" s="83">
        <v>42956</v>
      </c>
      <c r="M5306">
        <v>0</v>
      </c>
      <c r="N5306" t="s">
        <v>11658</v>
      </c>
      <c r="O5306" t="s">
        <v>11659</v>
      </c>
    </row>
    <row r="5307" spans="1:15" x14ac:dyDescent="0.2">
      <c r="A5307" t="s">
        <v>12877</v>
      </c>
      <c r="B5307" t="s">
        <v>1318</v>
      </c>
      <c r="C5307">
        <v>130.36000000000001</v>
      </c>
      <c r="D5307">
        <v>0</v>
      </c>
      <c r="E5307">
        <v>0</v>
      </c>
      <c r="F5307">
        <v>0</v>
      </c>
      <c r="G5307">
        <v>0</v>
      </c>
      <c r="H5307" s="45">
        <v>-20397.13</v>
      </c>
      <c r="I5307" t="s">
        <v>11935</v>
      </c>
      <c r="J5307" t="s">
        <v>200</v>
      </c>
      <c r="K5307">
        <v>0</v>
      </c>
      <c r="L5307" s="83">
        <v>42956</v>
      </c>
      <c r="M5307">
        <v>0</v>
      </c>
      <c r="N5307">
        <v>751212101</v>
      </c>
      <c r="O5307" t="s">
        <v>1525</v>
      </c>
    </row>
    <row r="5308" spans="1:15" x14ac:dyDescent="0.2">
      <c r="A5308" t="s">
        <v>12878</v>
      </c>
      <c r="B5308" t="s">
        <v>12824</v>
      </c>
      <c r="C5308">
        <v>34.07</v>
      </c>
      <c r="D5308">
        <v>0</v>
      </c>
      <c r="E5308">
        <v>0</v>
      </c>
      <c r="F5308">
        <v>0</v>
      </c>
      <c r="G5308">
        <v>0</v>
      </c>
      <c r="H5308" s="45">
        <v>14002.94</v>
      </c>
      <c r="I5308" t="s">
        <v>11935</v>
      </c>
      <c r="J5308" t="s">
        <v>200</v>
      </c>
      <c r="K5308">
        <v>0</v>
      </c>
      <c r="L5308" s="83">
        <v>42956</v>
      </c>
      <c r="M5308">
        <v>0</v>
      </c>
      <c r="N5308" t="s">
        <v>12879</v>
      </c>
      <c r="O5308" t="s">
        <v>12880</v>
      </c>
    </row>
    <row r="5309" spans="1:15" x14ac:dyDescent="0.2">
      <c r="A5309" t="s">
        <v>12881</v>
      </c>
      <c r="B5309" t="s">
        <v>5591</v>
      </c>
      <c r="C5309">
        <v>28.28</v>
      </c>
      <c r="D5309">
        <v>0</v>
      </c>
      <c r="E5309">
        <v>0</v>
      </c>
      <c r="F5309">
        <v>0</v>
      </c>
      <c r="G5309">
        <v>0</v>
      </c>
      <c r="H5309" s="45">
        <v>13389.26</v>
      </c>
      <c r="I5309" t="s">
        <v>11935</v>
      </c>
      <c r="J5309" t="s">
        <v>169</v>
      </c>
      <c r="K5309">
        <v>0</v>
      </c>
      <c r="L5309" s="83">
        <v>42956</v>
      </c>
      <c r="M5309">
        <v>0</v>
      </c>
      <c r="N5309" t="s">
        <v>177</v>
      </c>
      <c r="O5309" t="s">
        <v>5642</v>
      </c>
    </row>
    <row r="5310" spans="1:15" x14ac:dyDescent="0.2">
      <c r="A5310" t="s">
        <v>12882</v>
      </c>
      <c r="B5310" t="s">
        <v>1793</v>
      </c>
      <c r="C5310">
        <v>54.07</v>
      </c>
      <c r="D5310">
        <v>0</v>
      </c>
      <c r="E5310">
        <v>0</v>
      </c>
      <c r="F5310">
        <v>0</v>
      </c>
      <c r="G5310">
        <v>0</v>
      </c>
      <c r="H5310" s="45">
        <v>-20339.97</v>
      </c>
      <c r="I5310" t="s">
        <v>11935</v>
      </c>
      <c r="J5310" t="s">
        <v>200</v>
      </c>
      <c r="K5310">
        <v>0</v>
      </c>
      <c r="L5310" s="83">
        <v>42956</v>
      </c>
      <c r="M5310">
        <v>0</v>
      </c>
      <c r="N5310">
        <v>896945201</v>
      </c>
      <c r="O5310" t="s">
        <v>1962</v>
      </c>
    </row>
    <row r="5311" spans="1:15" x14ac:dyDescent="0.2">
      <c r="A5311" t="s">
        <v>12883</v>
      </c>
      <c r="B5311" t="b">
        <v>1</v>
      </c>
      <c r="C5311">
        <v>11.22</v>
      </c>
      <c r="D5311">
        <v>0</v>
      </c>
      <c r="E5311">
        <v>0</v>
      </c>
      <c r="F5311">
        <v>0</v>
      </c>
      <c r="G5311">
        <v>0</v>
      </c>
      <c r="H5311" s="45">
        <v>27819.84</v>
      </c>
      <c r="I5311" t="s">
        <v>11935</v>
      </c>
      <c r="J5311" t="s">
        <v>164</v>
      </c>
      <c r="K5311">
        <v>0</v>
      </c>
      <c r="L5311" s="83">
        <v>42956</v>
      </c>
      <c r="M5311">
        <v>0</v>
      </c>
      <c r="N5311" t="s">
        <v>11663</v>
      </c>
      <c r="O5311" t="s">
        <v>11664</v>
      </c>
    </row>
    <row r="5312" spans="1:15" x14ac:dyDescent="0.2">
      <c r="A5312" t="s">
        <v>12884</v>
      </c>
      <c r="B5312" t="s">
        <v>1553</v>
      </c>
      <c r="C5312">
        <v>59.625</v>
      </c>
      <c r="D5312">
        <v>0</v>
      </c>
      <c r="E5312">
        <v>0</v>
      </c>
      <c r="F5312">
        <v>0</v>
      </c>
      <c r="G5312">
        <v>0</v>
      </c>
      <c r="H5312" s="45">
        <v>-2534.2399999999998</v>
      </c>
      <c r="I5312" t="s">
        <v>11935</v>
      </c>
      <c r="J5312" t="s">
        <v>164</v>
      </c>
      <c r="K5312">
        <v>0</v>
      </c>
      <c r="L5312" s="83">
        <v>42956</v>
      </c>
      <c r="M5312">
        <v>0</v>
      </c>
      <c r="N5312" t="s">
        <v>1651</v>
      </c>
      <c r="O5312">
        <v>2946243</v>
      </c>
    </row>
    <row r="5313" spans="1:15" x14ac:dyDescent="0.2">
      <c r="A5313" t="s">
        <v>12885</v>
      </c>
      <c r="B5313" t="s">
        <v>1796</v>
      </c>
      <c r="C5313">
        <v>18.355</v>
      </c>
      <c r="D5313">
        <v>0</v>
      </c>
      <c r="E5313">
        <v>0</v>
      </c>
      <c r="F5313">
        <v>0</v>
      </c>
      <c r="G5313">
        <v>0</v>
      </c>
      <c r="H5313" s="45">
        <v>-21369.9</v>
      </c>
      <c r="I5313" t="s">
        <v>11932</v>
      </c>
      <c r="J5313" t="s">
        <v>200</v>
      </c>
      <c r="K5313">
        <v>0</v>
      </c>
      <c r="L5313" s="83">
        <v>42956</v>
      </c>
      <c r="M5313">
        <v>0</v>
      </c>
      <c r="N5313">
        <v>928377100</v>
      </c>
      <c r="O5313" t="s">
        <v>1968</v>
      </c>
    </row>
    <row r="5314" spans="1:15" x14ac:dyDescent="0.2">
      <c r="A5314" t="s">
        <v>12886</v>
      </c>
      <c r="B5314" t="s">
        <v>8733</v>
      </c>
      <c r="C5314">
        <v>114.95</v>
      </c>
      <c r="D5314">
        <v>0</v>
      </c>
      <c r="E5314">
        <v>0</v>
      </c>
      <c r="F5314">
        <v>0</v>
      </c>
      <c r="G5314">
        <v>0</v>
      </c>
      <c r="H5314" s="45">
        <v>34896.29</v>
      </c>
      <c r="I5314" t="s">
        <v>11935</v>
      </c>
      <c r="J5314" t="s">
        <v>200</v>
      </c>
      <c r="K5314">
        <v>0</v>
      </c>
      <c r="L5314" s="83">
        <v>42956</v>
      </c>
      <c r="M5314">
        <v>0</v>
      </c>
      <c r="N5314" t="s">
        <v>8773</v>
      </c>
      <c r="O5314" t="s">
        <v>8774</v>
      </c>
    </row>
    <row r="5315" spans="1:15" x14ac:dyDescent="0.2">
      <c r="A5315" t="s">
        <v>17182</v>
      </c>
      <c r="B5315" t="s">
        <v>17183</v>
      </c>
      <c r="C5315">
        <v>44.86</v>
      </c>
      <c r="D5315" s="45">
        <v>19069</v>
      </c>
      <c r="E5315" s="45">
        <v>855435.34</v>
      </c>
      <c r="F5315">
        <v>1.87</v>
      </c>
      <c r="G5315" s="45">
        <v>8962.43</v>
      </c>
      <c r="H5315" s="45">
        <v>78702.95</v>
      </c>
      <c r="I5315" t="s">
        <v>210</v>
      </c>
      <c r="J5315" t="s">
        <v>200</v>
      </c>
      <c r="K5315">
        <v>0</v>
      </c>
      <c r="L5315" s="83">
        <v>42955</v>
      </c>
      <c r="M5315">
        <v>93.86</v>
      </c>
      <c r="N5315" t="s">
        <v>1657</v>
      </c>
      <c r="O5315" t="s">
        <v>1658</v>
      </c>
    </row>
    <row r="5316" spans="1:15" x14ac:dyDescent="0.2">
      <c r="A5316" t="s">
        <v>12776</v>
      </c>
      <c r="B5316" t="s">
        <v>8183</v>
      </c>
      <c r="C5316">
        <v>40.155000000000001</v>
      </c>
      <c r="D5316">
        <v>0</v>
      </c>
      <c r="E5316">
        <v>0</v>
      </c>
      <c r="F5316">
        <v>0</v>
      </c>
      <c r="G5316">
        <v>0</v>
      </c>
      <c r="H5316" s="45">
        <v>37729.9</v>
      </c>
      <c r="I5316" t="s">
        <v>11935</v>
      </c>
      <c r="J5316" t="s">
        <v>169</v>
      </c>
      <c r="K5316">
        <v>0</v>
      </c>
      <c r="L5316" s="83">
        <v>42955</v>
      </c>
      <c r="M5316">
        <v>0</v>
      </c>
      <c r="N5316" t="s">
        <v>8259</v>
      </c>
      <c r="O5316" t="s">
        <v>8260</v>
      </c>
    </row>
    <row r="5317" spans="1:15" x14ac:dyDescent="0.2">
      <c r="A5317" t="s">
        <v>12777</v>
      </c>
      <c r="B5317" t="s">
        <v>12617</v>
      </c>
      <c r="C5317">
        <v>41.65</v>
      </c>
      <c r="D5317">
        <v>0</v>
      </c>
      <c r="E5317">
        <v>0</v>
      </c>
      <c r="F5317">
        <v>0</v>
      </c>
      <c r="G5317">
        <v>0</v>
      </c>
      <c r="H5317" s="45">
        <v>-12090.86</v>
      </c>
      <c r="I5317" t="s">
        <v>11935</v>
      </c>
      <c r="J5317" t="s">
        <v>164</v>
      </c>
      <c r="K5317">
        <v>0</v>
      </c>
      <c r="L5317" s="83">
        <v>42955</v>
      </c>
      <c r="M5317">
        <v>0</v>
      </c>
      <c r="N5317">
        <v>879939106</v>
      </c>
      <c r="O5317">
        <v>2892885</v>
      </c>
    </row>
    <row r="5318" spans="1:15" x14ac:dyDescent="0.2">
      <c r="A5318" t="s">
        <v>12778</v>
      </c>
      <c r="B5318" t="s">
        <v>2707</v>
      </c>
      <c r="C5318">
        <v>31.29</v>
      </c>
      <c r="D5318">
        <v>0</v>
      </c>
      <c r="E5318">
        <v>0</v>
      </c>
      <c r="F5318">
        <v>0</v>
      </c>
      <c r="G5318">
        <v>0</v>
      </c>
      <c r="H5318" s="45">
        <v>34160.07</v>
      </c>
      <c r="I5318" t="s">
        <v>11935</v>
      </c>
      <c r="J5318" t="s">
        <v>169</v>
      </c>
      <c r="K5318">
        <v>0</v>
      </c>
      <c r="L5318" s="83">
        <v>42955</v>
      </c>
      <c r="M5318">
        <v>0</v>
      </c>
      <c r="N5318" t="s">
        <v>2796</v>
      </c>
      <c r="O5318" t="s">
        <v>2797</v>
      </c>
    </row>
    <row r="5319" spans="1:15" x14ac:dyDescent="0.2">
      <c r="A5319" t="s">
        <v>12779</v>
      </c>
      <c r="B5319" t="s">
        <v>2682</v>
      </c>
      <c r="C5319">
        <v>48.03</v>
      </c>
      <c r="D5319">
        <v>0</v>
      </c>
      <c r="E5319">
        <v>0</v>
      </c>
      <c r="F5319">
        <v>0</v>
      </c>
      <c r="G5319">
        <v>0</v>
      </c>
      <c r="H5319" s="45">
        <v>16471.96</v>
      </c>
      <c r="I5319" t="s">
        <v>11935</v>
      </c>
      <c r="J5319" t="s">
        <v>182</v>
      </c>
      <c r="K5319">
        <v>0</v>
      </c>
      <c r="L5319" s="83">
        <v>42955</v>
      </c>
      <c r="M5319">
        <v>0</v>
      </c>
      <c r="N5319" t="s">
        <v>2787</v>
      </c>
      <c r="O5319" t="s">
        <v>2788</v>
      </c>
    </row>
    <row r="5320" spans="1:15" x14ac:dyDescent="0.2">
      <c r="A5320" t="s">
        <v>12780</v>
      </c>
      <c r="B5320" t="s">
        <v>8660</v>
      </c>
      <c r="C5320">
        <v>31.835000000000001</v>
      </c>
      <c r="D5320">
        <v>0</v>
      </c>
      <c r="E5320">
        <v>0</v>
      </c>
      <c r="F5320">
        <v>0</v>
      </c>
      <c r="G5320">
        <v>0</v>
      </c>
      <c r="H5320" s="45">
        <v>-3324.99</v>
      </c>
      <c r="I5320" t="s">
        <v>11935</v>
      </c>
      <c r="J5320" t="s">
        <v>182</v>
      </c>
      <c r="K5320">
        <v>0</v>
      </c>
      <c r="L5320" s="83">
        <v>42955</v>
      </c>
      <c r="M5320">
        <v>0</v>
      </c>
      <c r="N5320" t="s">
        <v>8720</v>
      </c>
      <c r="O5320" t="s">
        <v>8721</v>
      </c>
    </row>
    <row r="5321" spans="1:15" x14ac:dyDescent="0.2">
      <c r="A5321" t="s">
        <v>12781</v>
      </c>
      <c r="B5321" t="s">
        <v>9814</v>
      </c>
      <c r="C5321">
        <v>38.83</v>
      </c>
      <c r="D5321">
        <v>0</v>
      </c>
      <c r="E5321">
        <v>0</v>
      </c>
      <c r="F5321">
        <v>0</v>
      </c>
      <c r="G5321">
        <v>0</v>
      </c>
      <c r="H5321" s="45">
        <v>36846.78</v>
      </c>
      <c r="I5321" t="s">
        <v>11935</v>
      </c>
      <c r="J5321" t="s">
        <v>164</v>
      </c>
      <c r="K5321">
        <v>0</v>
      </c>
      <c r="L5321" s="83">
        <v>42955</v>
      </c>
      <c r="M5321">
        <v>0</v>
      </c>
      <c r="N5321" t="s">
        <v>177</v>
      </c>
      <c r="O5321" t="s">
        <v>9838</v>
      </c>
    </row>
    <row r="5322" spans="1:15" x14ac:dyDescent="0.2">
      <c r="A5322" t="s">
        <v>12782</v>
      </c>
      <c r="B5322" t="s">
        <v>1026</v>
      </c>
      <c r="C5322">
        <v>33.42</v>
      </c>
      <c r="D5322">
        <v>0</v>
      </c>
      <c r="E5322">
        <v>0</v>
      </c>
      <c r="F5322">
        <v>0</v>
      </c>
      <c r="G5322">
        <v>0</v>
      </c>
      <c r="H5322" s="45">
        <v>-11414.98</v>
      </c>
      <c r="I5322" t="s">
        <v>11935</v>
      </c>
      <c r="J5322" t="s">
        <v>164</v>
      </c>
      <c r="K5322">
        <v>0</v>
      </c>
      <c r="L5322" s="83">
        <v>42955</v>
      </c>
      <c r="M5322">
        <v>0</v>
      </c>
      <c r="N5322" t="s">
        <v>1203</v>
      </c>
      <c r="O5322" t="s">
        <v>4434</v>
      </c>
    </row>
    <row r="5323" spans="1:15" x14ac:dyDescent="0.2">
      <c r="A5323" t="s">
        <v>12783</v>
      </c>
      <c r="B5323" t="s">
        <v>12616</v>
      </c>
      <c r="C5323">
        <v>33.274999999999999</v>
      </c>
      <c r="D5323">
        <v>0</v>
      </c>
      <c r="E5323">
        <v>0</v>
      </c>
      <c r="F5323">
        <v>0</v>
      </c>
      <c r="G5323">
        <v>0</v>
      </c>
      <c r="H5323" s="45">
        <v>70756.72</v>
      </c>
      <c r="I5323" t="s">
        <v>11935</v>
      </c>
      <c r="J5323" t="s">
        <v>235</v>
      </c>
      <c r="K5323">
        <v>0</v>
      </c>
      <c r="L5323" s="83">
        <v>42955</v>
      </c>
      <c r="M5323">
        <v>0</v>
      </c>
      <c r="N5323">
        <v>358039105</v>
      </c>
      <c r="O5323" t="s">
        <v>12674</v>
      </c>
    </row>
    <row r="5324" spans="1:15" x14ac:dyDescent="0.2">
      <c r="A5324" t="s">
        <v>12784</v>
      </c>
      <c r="B5324" t="s">
        <v>2702</v>
      </c>
      <c r="C5324">
        <v>28.725000000000001</v>
      </c>
      <c r="D5324">
        <v>0</v>
      </c>
      <c r="E5324">
        <v>0</v>
      </c>
      <c r="F5324">
        <v>0</v>
      </c>
      <c r="G5324">
        <v>0</v>
      </c>
      <c r="H5324">
        <v>319.55</v>
      </c>
      <c r="I5324" t="s">
        <v>11935</v>
      </c>
      <c r="J5324" t="s">
        <v>200</v>
      </c>
      <c r="K5324">
        <v>0</v>
      </c>
      <c r="L5324" s="83">
        <v>42955</v>
      </c>
      <c r="M5324">
        <v>0</v>
      </c>
      <c r="N5324" t="s">
        <v>2758</v>
      </c>
      <c r="O5324" t="s">
        <v>2759</v>
      </c>
    </row>
    <row r="5325" spans="1:15" x14ac:dyDescent="0.2">
      <c r="A5325" t="s">
        <v>12785</v>
      </c>
      <c r="B5325" t="s">
        <v>12618</v>
      </c>
      <c r="C5325">
        <v>34.575000000000003</v>
      </c>
      <c r="D5325">
        <v>0</v>
      </c>
      <c r="E5325">
        <v>0</v>
      </c>
      <c r="F5325">
        <v>0</v>
      </c>
      <c r="G5325">
        <v>0</v>
      </c>
      <c r="H5325" s="45">
        <v>-11389.77</v>
      </c>
      <c r="I5325" t="s">
        <v>11935</v>
      </c>
      <c r="J5325" t="s">
        <v>169</v>
      </c>
      <c r="K5325">
        <v>0</v>
      </c>
      <c r="L5325" s="83">
        <v>42955</v>
      </c>
      <c r="M5325">
        <v>0</v>
      </c>
      <c r="N5325">
        <v>232109108</v>
      </c>
      <c r="O5325">
        <v>2839741</v>
      </c>
    </row>
    <row r="5326" spans="1:15" x14ac:dyDescent="0.2">
      <c r="A5326" t="s">
        <v>12786</v>
      </c>
      <c r="B5326" t="s">
        <v>5647</v>
      </c>
      <c r="C5326">
        <v>91.02</v>
      </c>
      <c r="D5326">
        <v>0</v>
      </c>
      <c r="E5326">
        <v>0</v>
      </c>
      <c r="F5326">
        <v>0</v>
      </c>
      <c r="G5326">
        <v>0</v>
      </c>
      <c r="H5326" s="45">
        <v>-12945.91</v>
      </c>
      <c r="I5326" t="s">
        <v>11932</v>
      </c>
      <c r="J5326" t="s">
        <v>186</v>
      </c>
      <c r="K5326">
        <v>0</v>
      </c>
      <c r="L5326" s="83">
        <v>42955</v>
      </c>
      <c r="M5326">
        <v>0</v>
      </c>
      <c r="N5326">
        <v>313148306</v>
      </c>
      <c r="O5326">
        <v>2363381</v>
      </c>
    </row>
    <row r="5327" spans="1:15" x14ac:dyDescent="0.2">
      <c r="A5327" t="s">
        <v>12787</v>
      </c>
      <c r="B5327" t="s">
        <v>5546</v>
      </c>
      <c r="C5327">
        <v>21.82</v>
      </c>
      <c r="D5327">
        <v>0</v>
      </c>
      <c r="E5327">
        <v>0</v>
      </c>
      <c r="F5327">
        <v>0</v>
      </c>
      <c r="G5327">
        <v>0</v>
      </c>
      <c r="H5327" s="45">
        <v>-6810.33</v>
      </c>
      <c r="I5327" t="s">
        <v>11932</v>
      </c>
      <c r="J5327" t="s">
        <v>186</v>
      </c>
      <c r="K5327">
        <v>0</v>
      </c>
      <c r="L5327" s="83">
        <v>42955</v>
      </c>
      <c r="M5327">
        <v>0</v>
      </c>
      <c r="N5327">
        <v>23139884</v>
      </c>
      <c r="O5327" t="s">
        <v>5560</v>
      </c>
    </row>
    <row r="5328" spans="1:15" x14ac:dyDescent="0.2">
      <c r="A5328" t="s">
        <v>12788</v>
      </c>
      <c r="B5328" t="s">
        <v>7101</v>
      </c>
      <c r="C5328">
        <v>19.79</v>
      </c>
      <c r="D5328">
        <v>0</v>
      </c>
      <c r="E5328">
        <v>0</v>
      </c>
      <c r="F5328">
        <v>0</v>
      </c>
      <c r="G5328">
        <v>0</v>
      </c>
      <c r="H5328" s="45">
        <v>11714.8</v>
      </c>
      <c r="I5328" t="s">
        <v>11932</v>
      </c>
      <c r="J5328" t="s">
        <v>169</v>
      </c>
      <c r="K5328">
        <v>0</v>
      </c>
      <c r="L5328" s="83">
        <v>42955</v>
      </c>
      <c r="M5328">
        <v>0</v>
      </c>
      <c r="N5328" t="s">
        <v>7137</v>
      </c>
      <c r="O5328" t="s">
        <v>7138</v>
      </c>
    </row>
    <row r="5329" spans="1:15" x14ac:dyDescent="0.2">
      <c r="A5329" t="s">
        <v>12789</v>
      </c>
      <c r="B5329" t="s">
        <v>12773</v>
      </c>
      <c r="C5329">
        <v>36.695</v>
      </c>
      <c r="D5329">
        <v>0</v>
      </c>
      <c r="E5329">
        <v>0</v>
      </c>
      <c r="F5329">
        <v>0</v>
      </c>
      <c r="G5329">
        <v>0</v>
      </c>
      <c r="H5329" s="45">
        <v>22021.26</v>
      </c>
      <c r="I5329" t="s">
        <v>11935</v>
      </c>
      <c r="J5329" t="s">
        <v>169</v>
      </c>
      <c r="K5329">
        <v>0</v>
      </c>
      <c r="L5329" s="83">
        <v>42955</v>
      </c>
      <c r="M5329">
        <v>0</v>
      </c>
      <c r="N5329">
        <v>40047607</v>
      </c>
      <c r="O5329" t="s">
        <v>12790</v>
      </c>
    </row>
    <row r="5330" spans="1:15" x14ac:dyDescent="0.2">
      <c r="A5330" t="s">
        <v>12791</v>
      </c>
      <c r="B5330" t="s">
        <v>5403</v>
      </c>
      <c r="C5330">
        <v>37.799999999999997</v>
      </c>
      <c r="D5330">
        <v>0</v>
      </c>
      <c r="E5330">
        <v>0</v>
      </c>
      <c r="F5330">
        <v>0</v>
      </c>
      <c r="G5330">
        <v>0</v>
      </c>
      <c r="H5330">
        <v>784.01</v>
      </c>
      <c r="I5330" t="s">
        <v>11935</v>
      </c>
      <c r="J5330" t="s">
        <v>169</v>
      </c>
      <c r="K5330">
        <v>0</v>
      </c>
      <c r="L5330" s="83">
        <v>42955</v>
      </c>
      <c r="M5330">
        <v>0</v>
      </c>
      <c r="N5330">
        <v>46513107</v>
      </c>
      <c r="O5330" t="s">
        <v>5459</v>
      </c>
    </row>
    <row r="5331" spans="1:15" x14ac:dyDescent="0.2">
      <c r="A5331" t="s">
        <v>12792</v>
      </c>
      <c r="B5331" t="s">
        <v>10505</v>
      </c>
      <c r="C5331">
        <v>20.04</v>
      </c>
      <c r="D5331">
        <v>0</v>
      </c>
      <c r="E5331">
        <v>0</v>
      </c>
      <c r="F5331">
        <v>0</v>
      </c>
      <c r="G5331">
        <v>0</v>
      </c>
      <c r="H5331" s="45">
        <v>26334.45</v>
      </c>
      <c r="I5331" t="s">
        <v>11935</v>
      </c>
      <c r="J5331" t="s">
        <v>190</v>
      </c>
      <c r="K5331">
        <v>0</v>
      </c>
      <c r="L5331" s="83">
        <v>42955</v>
      </c>
      <c r="M5331">
        <v>0</v>
      </c>
      <c r="N5331" t="s">
        <v>10510</v>
      </c>
      <c r="O5331">
        <v>2938002</v>
      </c>
    </row>
    <row r="5332" spans="1:15" x14ac:dyDescent="0.2">
      <c r="A5332" t="s">
        <v>12793</v>
      </c>
      <c r="B5332" t="s">
        <v>257</v>
      </c>
      <c r="C5332">
        <v>39.21</v>
      </c>
      <c r="D5332">
        <v>0</v>
      </c>
      <c r="E5332">
        <v>0</v>
      </c>
      <c r="F5332">
        <v>0</v>
      </c>
      <c r="G5332">
        <v>0</v>
      </c>
      <c r="H5332" s="45">
        <v>-33326.660000000003</v>
      </c>
      <c r="I5332" t="s">
        <v>11932</v>
      </c>
      <c r="J5332" t="s">
        <v>164</v>
      </c>
      <c r="K5332">
        <v>0</v>
      </c>
      <c r="L5332" s="83">
        <v>42955</v>
      </c>
      <c r="M5332">
        <v>0</v>
      </c>
      <c r="N5332">
        <v>53807103</v>
      </c>
      <c r="O5332">
        <v>2066505</v>
      </c>
    </row>
    <row r="5333" spans="1:15" x14ac:dyDescent="0.2">
      <c r="A5333" t="s">
        <v>12794</v>
      </c>
      <c r="B5333" t="s">
        <v>7352</v>
      </c>
      <c r="C5333">
        <v>5.27</v>
      </c>
      <c r="D5333">
        <v>0</v>
      </c>
      <c r="E5333">
        <v>0</v>
      </c>
      <c r="F5333">
        <v>0</v>
      </c>
      <c r="G5333">
        <v>0</v>
      </c>
      <c r="H5333" s="45">
        <v>12452.56</v>
      </c>
      <c r="I5333" t="s">
        <v>11935</v>
      </c>
      <c r="J5333" t="s">
        <v>169</v>
      </c>
      <c r="K5333">
        <v>0</v>
      </c>
      <c r="L5333" s="83">
        <v>42955</v>
      </c>
      <c r="M5333">
        <v>0</v>
      </c>
      <c r="N5333" t="s">
        <v>177</v>
      </c>
      <c r="O5333" t="s">
        <v>7359</v>
      </c>
    </row>
    <row r="5334" spans="1:15" x14ac:dyDescent="0.2">
      <c r="A5334" t="s">
        <v>12795</v>
      </c>
      <c r="B5334" t="s">
        <v>3159</v>
      </c>
      <c r="C5334">
        <v>16.41</v>
      </c>
      <c r="D5334">
        <v>0</v>
      </c>
      <c r="E5334">
        <v>0</v>
      </c>
      <c r="F5334">
        <v>0</v>
      </c>
      <c r="G5334">
        <v>0</v>
      </c>
      <c r="H5334" s="45">
        <v>108770.58</v>
      </c>
      <c r="I5334" t="s">
        <v>11932</v>
      </c>
      <c r="J5334" t="s">
        <v>190</v>
      </c>
      <c r="K5334">
        <v>0</v>
      </c>
      <c r="L5334" s="83">
        <v>42955</v>
      </c>
      <c r="M5334">
        <v>0</v>
      </c>
      <c r="N5334">
        <v>167250109</v>
      </c>
      <c r="O5334">
        <v>2200530</v>
      </c>
    </row>
    <row r="5335" spans="1:15" x14ac:dyDescent="0.2">
      <c r="A5335" t="s">
        <v>12796</v>
      </c>
      <c r="B5335" t="s">
        <v>3551</v>
      </c>
      <c r="C5335">
        <v>27.27</v>
      </c>
      <c r="D5335">
        <v>0</v>
      </c>
      <c r="E5335">
        <v>0</v>
      </c>
      <c r="F5335">
        <v>0</v>
      </c>
      <c r="G5335">
        <v>0</v>
      </c>
      <c r="H5335" s="45">
        <v>14710.83</v>
      </c>
      <c r="I5335" t="s">
        <v>11935</v>
      </c>
      <c r="J5335" t="s">
        <v>169</v>
      </c>
      <c r="K5335">
        <v>0</v>
      </c>
      <c r="L5335" s="83">
        <v>42955</v>
      </c>
      <c r="M5335">
        <v>0</v>
      </c>
      <c r="N5335" t="s">
        <v>3567</v>
      </c>
      <c r="O5335" t="s">
        <v>3568</v>
      </c>
    </row>
    <row r="5336" spans="1:15" x14ac:dyDescent="0.2">
      <c r="A5336" t="s">
        <v>12797</v>
      </c>
      <c r="B5336" t="s">
        <v>2692</v>
      </c>
      <c r="C5336">
        <v>66.650000000000006</v>
      </c>
      <c r="D5336">
        <v>0</v>
      </c>
      <c r="E5336">
        <v>0</v>
      </c>
      <c r="F5336">
        <v>0</v>
      </c>
      <c r="G5336">
        <v>0</v>
      </c>
      <c r="H5336" s="45">
        <v>-156825.09</v>
      </c>
      <c r="I5336" t="s">
        <v>11932</v>
      </c>
      <c r="J5336" t="s">
        <v>190</v>
      </c>
      <c r="K5336">
        <v>0</v>
      </c>
      <c r="L5336" s="83">
        <v>42955</v>
      </c>
      <c r="M5336">
        <v>0</v>
      </c>
      <c r="N5336">
        <v>575385109</v>
      </c>
      <c r="O5336" t="s">
        <v>2751</v>
      </c>
    </row>
    <row r="5337" spans="1:15" x14ac:dyDescent="0.2">
      <c r="A5337" t="s">
        <v>12798</v>
      </c>
      <c r="B5337" t="s">
        <v>5384</v>
      </c>
      <c r="C5337">
        <v>79.385000000000005</v>
      </c>
      <c r="D5337">
        <v>0</v>
      </c>
      <c r="E5337">
        <v>0</v>
      </c>
      <c r="F5337">
        <v>0</v>
      </c>
      <c r="G5337">
        <v>0</v>
      </c>
      <c r="H5337" s="45">
        <v>-65250.54</v>
      </c>
      <c r="I5337" t="s">
        <v>11932</v>
      </c>
      <c r="J5337" t="s">
        <v>169</v>
      </c>
      <c r="K5337">
        <v>0</v>
      </c>
      <c r="L5337" s="83">
        <v>42955</v>
      </c>
      <c r="M5337">
        <v>0</v>
      </c>
      <c r="N5337">
        <v>269796108</v>
      </c>
      <c r="O5337" t="s">
        <v>5470</v>
      </c>
    </row>
    <row r="5338" spans="1:15" x14ac:dyDescent="0.2">
      <c r="A5338" t="s">
        <v>12799</v>
      </c>
      <c r="B5338" t="s">
        <v>317</v>
      </c>
      <c r="C5338">
        <v>75.17</v>
      </c>
      <c r="D5338">
        <v>0</v>
      </c>
      <c r="E5338">
        <v>0</v>
      </c>
      <c r="F5338">
        <v>0</v>
      </c>
      <c r="G5338">
        <v>0</v>
      </c>
      <c r="H5338" s="45">
        <v>-62210.38</v>
      </c>
      <c r="I5338" t="s">
        <v>11932</v>
      </c>
      <c r="J5338" t="s">
        <v>190</v>
      </c>
      <c r="K5338">
        <v>0</v>
      </c>
      <c r="L5338" s="83">
        <v>42955</v>
      </c>
      <c r="M5338">
        <v>0</v>
      </c>
      <c r="N5338" t="s">
        <v>318</v>
      </c>
      <c r="O5338" t="s">
        <v>319</v>
      </c>
    </row>
    <row r="5339" spans="1:15" x14ac:dyDescent="0.2">
      <c r="A5339" t="s">
        <v>12800</v>
      </c>
      <c r="B5339" t="s">
        <v>1310</v>
      </c>
      <c r="C5339">
        <v>86.94</v>
      </c>
      <c r="D5339">
        <v>0</v>
      </c>
      <c r="E5339">
        <v>0</v>
      </c>
      <c r="F5339">
        <v>0</v>
      </c>
      <c r="G5339">
        <v>0</v>
      </c>
      <c r="H5339" s="45">
        <v>13301.01</v>
      </c>
      <c r="I5339" t="s">
        <v>11935</v>
      </c>
      <c r="J5339" t="s">
        <v>169</v>
      </c>
      <c r="K5339">
        <v>0</v>
      </c>
      <c r="L5339" s="83">
        <v>42955</v>
      </c>
      <c r="M5339">
        <v>0</v>
      </c>
      <c r="N5339" t="s">
        <v>1490</v>
      </c>
      <c r="O5339" t="s">
        <v>1491</v>
      </c>
    </row>
    <row r="5340" spans="1:15" x14ac:dyDescent="0.2">
      <c r="A5340" t="s">
        <v>12801</v>
      </c>
      <c r="B5340" t="s">
        <v>7102</v>
      </c>
      <c r="C5340">
        <v>18.899999999999999</v>
      </c>
      <c r="D5340">
        <v>0</v>
      </c>
      <c r="E5340">
        <v>0</v>
      </c>
      <c r="F5340">
        <v>0</v>
      </c>
      <c r="G5340">
        <v>0</v>
      </c>
      <c r="H5340" s="45">
        <v>96280.71</v>
      </c>
      <c r="I5340" t="s">
        <v>11935</v>
      </c>
      <c r="J5340" t="s">
        <v>169</v>
      </c>
      <c r="K5340">
        <v>0</v>
      </c>
      <c r="L5340" s="83">
        <v>42955</v>
      </c>
      <c r="M5340">
        <v>0</v>
      </c>
      <c r="N5340" t="s">
        <v>7156</v>
      </c>
      <c r="O5340" t="s">
        <v>7157</v>
      </c>
    </row>
    <row r="5341" spans="1:15" x14ac:dyDescent="0.2">
      <c r="A5341" t="s">
        <v>12802</v>
      </c>
      <c r="B5341" t="s">
        <v>2470</v>
      </c>
      <c r="C5341">
        <v>42.74</v>
      </c>
      <c r="D5341">
        <v>0</v>
      </c>
      <c r="E5341">
        <v>0</v>
      </c>
      <c r="F5341">
        <v>0</v>
      </c>
      <c r="G5341">
        <v>0</v>
      </c>
      <c r="H5341" s="45">
        <v>36296.04</v>
      </c>
      <c r="I5341" t="s">
        <v>11935</v>
      </c>
      <c r="J5341" t="s">
        <v>169</v>
      </c>
      <c r="K5341">
        <v>0</v>
      </c>
      <c r="L5341" s="83">
        <v>42955</v>
      </c>
      <c r="M5341">
        <v>0</v>
      </c>
      <c r="N5341" t="s">
        <v>10419</v>
      </c>
      <c r="O5341" t="s">
        <v>10420</v>
      </c>
    </row>
    <row r="5342" spans="1:15" x14ac:dyDescent="0.2">
      <c r="A5342" t="s">
        <v>12803</v>
      </c>
      <c r="B5342" t="s">
        <v>11531</v>
      </c>
      <c r="C5342">
        <v>23.28</v>
      </c>
      <c r="D5342">
        <v>0</v>
      </c>
      <c r="E5342">
        <v>0</v>
      </c>
      <c r="F5342">
        <v>0</v>
      </c>
      <c r="G5342">
        <v>0</v>
      </c>
      <c r="H5342" s="45">
        <v>4595.6499999999996</v>
      </c>
      <c r="I5342" t="s">
        <v>11935</v>
      </c>
      <c r="J5342" t="s">
        <v>164</v>
      </c>
      <c r="K5342">
        <v>0</v>
      </c>
      <c r="L5342" s="83">
        <v>42955</v>
      </c>
      <c r="M5342">
        <v>0</v>
      </c>
      <c r="N5342" t="s">
        <v>11558</v>
      </c>
      <c r="O5342" t="s">
        <v>11559</v>
      </c>
    </row>
    <row r="5343" spans="1:15" x14ac:dyDescent="0.2">
      <c r="A5343" t="s">
        <v>12804</v>
      </c>
      <c r="B5343" t="s">
        <v>3416</v>
      </c>
      <c r="C5343">
        <v>46.2</v>
      </c>
      <c r="D5343">
        <v>0</v>
      </c>
      <c r="E5343">
        <v>0</v>
      </c>
      <c r="F5343">
        <v>0</v>
      </c>
      <c r="G5343">
        <v>0</v>
      </c>
      <c r="H5343" s="45">
        <v>148308.1</v>
      </c>
      <c r="I5343" t="s">
        <v>11935</v>
      </c>
      <c r="J5343" t="s">
        <v>169</v>
      </c>
      <c r="K5343">
        <v>0</v>
      </c>
      <c r="L5343" s="83">
        <v>42955</v>
      </c>
      <c r="M5343">
        <v>0</v>
      </c>
      <c r="N5343" t="s">
        <v>3433</v>
      </c>
      <c r="O5343" t="s">
        <v>3434</v>
      </c>
    </row>
    <row r="5344" spans="1:15" x14ac:dyDescent="0.2">
      <c r="A5344" t="s">
        <v>12805</v>
      </c>
      <c r="B5344" t="s">
        <v>1317</v>
      </c>
      <c r="C5344">
        <v>38.56</v>
      </c>
      <c r="D5344">
        <v>0</v>
      </c>
      <c r="E5344">
        <v>0</v>
      </c>
      <c r="F5344">
        <v>0</v>
      </c>
      <c r="G5344">
        <v>0</v>
      </c>
      <c r="H5344" s="45">
        <v>1424.65</v>
      </c>
      <c r="I5344" t="s">
        <v>11932</v>
      </c>
      <c r="J5344" t="s">
        <v>200</v>
      </c>
      <c r="K5344">
        <v>0</v>
      </c>
      <c r="L5344" s="83">
        <v>42955</v>
      </c>
      <c r="M5344">
        <v>0</v>
      </c>
      <c r="N5344" t="s">
        <v>1493</v>
      </c>
      <c r="O5344" t="s">
        <v>1494</v>
      </c>
    </row>
    <row r="5345" spans="1:15" x14ac:dyDescent="0.2">
      <c r="A5345" t="s">
        <v>12806</v>
      </c>
      <c r="B5345" t="s">
        <v>8779</v>
      </c>
      <c r="C5345">
        <v>46.55</v>
      </c>
      <c r="D5345">
        <v>0</v>
      </c>
      <c r="E5345">
        <v>0</v>
      </c>
      <c r="F5345">
        <v>0</v>
      </c>
      <c r="G5345">
        <v>0</v>
      </c>
      <c r="H5345">
        <v>38.4</v>
      </c>
      <c r="I5345" t="s">
        <v>11935</v>
      </c>
      <c r="J5345" t="s">
        <v>169</v>
      </c>
      <c r="K5345">
        <v>0</v>
      </c>
      <c r="L5345" s="83">
        <v>42955</v>
      </c>
      <c r="M5345">
        <v>0</v>
      </c>
      <c r="N5345" t="s">
        <v>8801</v>
      </c>
      <c r="O5345" t="s">
        <v>8802</v>
      </c>
    </row>
    <row r="5346" spans="1:15" x14ac:dyDescent="0.2">
      <c r="A5346" t="s">
        <v>12807</v>
      </c>
      <c r="B5346" t="s">
        <v>7970</v>
      </c>
      <c r="C5346">
        <v>59.6</v>
      </c>
      <c r="D5346">
        <v>0</v>
      </c>
      <c r="E5346">
        <v>0</v>
      </c>
      <c r="F5346">
        <v>0</v>
      </c>
      <c r="G5346">
        <v>0</v>
      </c>
      <c r="H5346" s="45">
        <v>-50686.76</v>
      </c>
      <c r="I5346" t="s">
        <v>11932</v>
      </c>
      <c r="J5346" t="s">
        <v>164</v>
      </c>
      <c r="K5346">
        <v>0</v>
      </c>
      <c r="L5346" s="83">
        <v>42955</v>
      </c>
      <c r="M5346">
        <v>0</v>
      </c>
      <c r="N5346" t="s">
        <v>8073</v>
      </c>
      <c r="O5346" t="s">
        <v>8074</v>
      </c>
    </row>
    <row r="5347" spans="1:15" x14ac:dyDescent="0.2">
      <c r="A5347" t="s">
        <v>12808</v>
      </c>
      <c r="B5347" t="s">
        <v>12775</v>
      </c>
      <c r="C5347">
        <v>58.5</v>
      </c>
      <c r="D5347">
        <v>0</v>
      </c>
      <c r="E5347">
        <v>0</v>
      </c>
      <c r="F5347">
        <v>0</v>
      </c>
      <c r="G5347">
        <v>0</v>
      </c>
      <c r="H5347" s="45">
        <v>14708.5</v>
      </c>
      <c r="I5347" t="s">
        <v>11935</v>
      </c>
      <c r="J5347" t="s">
        <v>169</v>
      </c>
      <c r="K5347">
        <v>0</v>
      </c>
      <c r="L5347" s="83">
        <v>42955</v>
      </c>
      <c r="M5347">
        <v>0</v>
      </c>
      <c r="N5347" t="s">
        <v>12809</v>
      </c>
      <c r="O5347" t="s">
        <v>12810</v>
      </c>
    </row>
    <row r="5348" spans="1:15" x14ac:dyDescent="0.2">
      <c r="A5348" t="s">
        <v>12811</v>
      </c>
      <c r="B5348" t="s">
        <v>3404</v>
      </c>
      <c r="C5348">
        <v>63.23</v>
      </c>
      <c r="D5348">
        <v>0</v>
      </c>
      <c r="E5348">
        <v>0</v>
      </c>
      <c r="F5348">
        <v>0</v>
      </c>
      <c r="G5348">
        <v>0</v>
      </c>
      <c r="H5348" s="45">
        <v>20153</v>
      </c>
      <c r="I5348" t="s">
        <v>11935</v>
      </c>
      <c r="J5348" t="s">
        <v>169</v>
      </c>
      <c r="K5348">
        <v>0</v>
      </c>
      <c r="L5348" s="83">
        <v>42955</v>
      </c>
      <c r="M5348">
        <v>0</v>
      </c>
      <c r="N5348" t="s">
        <v>3460</v>
      </c>
      <c r="O5348" t="s">
        <v>3461</v>
      </c>
    </row>
    <row r="5349" spans="1:15" x14ac:dyDescent="0.2">
      <c r="A5349" t="s">
        <v>12812</v>
      </c>
      <c r="B5349" t="s">
        <v>1673</v>
      </c>
      <c r="C5349">
        <v>26.25</v>
      </c>
      <c r="D5349">
        <v>0</v>
      </c>
      <c r="E5349">
        <v>0</v>
      </c>
      <c r="F5349">
        <v>0</v>
      </c>
      <c r="G5349">
        <v>0</v>
      </c>
      <c r="H5349">
        <v>-363.65</v>
      </c>
      <c r="I5349" t="s">
        <v>11935</v>
      </c>
      <c r="J5349" t="s">
        <v>169</v>
      </c>
      <c r="K5349">
        <v>0</v>
      </c>
      <c r="L5349" s="83">
        <v>42955</v>
      </c>
      <c r="M5349">
        <v>0</v>
      </c>
      <c r="N5349" t="s">
        <v>1718</v>
      </c>
      <c r="O5349" t="s">
        <v>1719</v>
      </c>
    </row>
    <row r="5350" spans="1:15" x14ac:dyDescent="0.2">
      <c r="A5350" t="s">
        <v>12813</v>
      </c>
      <c r="B5350" t="s">
        <v>9691</v>
      </c>
      <c r="C5350">
        <v>21.56</v>
      </c>
      <c r="D5350">
        <v>0</v>
      </c>
      <c r="E5350">
        <v>0</v>
      </c>
      <c r="F5350">
        <v>0</v>
      </c>
      <c r="G5350">
        <v>0</v>
      </c>
      <c r="H5350" s="45">
        <v>1682.48</v>
      </c>
      <c r="I5350" t="s">
        <v>11935</v>
      </c>
      <c r="J5350" t="s">
        <v>182</v>
      </c>
      <c r="K5350">
        <v>0</v>
      </c>
      <c r="L5350" s="83">
        <v>42955</v>
      </c>
      <c r="M5350">
        <v>0</v>
      </c>
      <c r="N5350" t="s">
        <v>9744</v>
      </c>
      <c r="O5350" t="s">
        <v>9745</v>
      </c>
    </row>
    <row r="5351" spans="1:15" x14ac:dyDescent="0.2">
      <c r="A5351" t="s">
        <v>12814</v>
      </c>
      <c r="B5351" t="s">
        <v>2844</v>
      </c>
      <c r="C5351">
        <v>59.375</v>
      </c>
      <c r="D5351">
        <v>0</v>
      </c>
      <c r="E5351">
        <v>0</v>
      </c>
      <c r="F5351">
        <v>0</v>
      </c>
      <c r="G5351">
        <v>0</v>
      </c>
      <c r="H5351" s="45">
        <v>-29605.32</v>
      </c>
      <c r="I5351" t="s">
        <v>11932</v>
      </c>
      <c r="J5351" t="s">
        <v>164</v>
      </c>
      <c r="K5351">
        <v>0</v>
      </c>
      <c r="L5351" s="83">
        <v>42955</v>
      </c>
      <c r="M5351">
        <v>0</v>
      </c>
      <c r="N5351">
        <v>705573103</v>
      </c>
      <c r="O5351">
        <v>2675860</v>
      </c>
    </row>
    <row r="5352" spans="1:15" x14ac:dyDescent="0.2">
      <c r="A5352" t="s">
        <v>12815</v>
      </c>
      <c r="B5352" t="s">
        <v>7327</v>
      </c>
      <c r="C5352">
        <v>51.93</v>
      </c>
      <c r="D5352">
        <v>0</v>
      </c>
      <c r="E5352">
        <v>0</v>
      </c>
      <c r="F5352">
        <v>0</v>
      </c>
      <c r="G5352">
        <v>0</v>
      </c>
      <c r="H5352" s="45">
        <v>-29818.2</v>
      </c>
      <c r="I5352" t="s">
        <v>11932</v>
      </c>
      <c r="J5352" t="s">
        <v>200</v>
      </c>
      <c r="K5352">
        <v>0</v>
      </c>
      <c r="L5352" s="83">
        <v>42955</v>
      </c>
      <c r="M5352">
        <v>0</v>
      </c>
      <c r="N5352" t="s">
        <v>7340</v>
      </c>
      <c r="O5352" t="s">
        <v>7341</v>
      </c>
    </row>
    <row r="5353" spans="1:15" x14ac:dyDescent="0.2">
      <c r="A5353" t="s">
        <v>12816</v>
      </c>
      <c r="B5353" t="s">
        <v>2675</v>
      </c>
      <c r="C5353">
        <v>104.82</v>
      </c>
      <c r="D5353">
        <v>0</v>
      </c>
      <c r="E5353">
        <v>0</v>
      </c>
      <c r="F5353">
        <v>0</v>
      </c>
      <c r="G5353">
        <v>0</v>
      </c>
      <c r="H5353" s="45">
        <v>19963.689999999999</v>
      </c>
      <c r="I5353" t="s">
        <v>11935</v>
      </c>
      <c r="J5353" t="s">
        <v>169</v>
      </c>
      <c r="K5353">
        <v>0</v>
      </c>
      <c r="L5353" s="83">
        <v>42955</v>
      </c>
      <c r="M5353">
        <v>0</v>
      </c>
      <c r="N5353" t="s">
        <v>2780</v>
      </c>
      <c r="O5353" t="s">
        <v>2781</v>
      </c>
    </row>
    <row r="5354" spans="1:15" x14ac:dyDescent="0.2">
      <c r="A5354" t="s">
        <v>12817</v>
      </c>
      <c r="B5354" t="s">
        <v>11532</v>
      </c>
      <c r="C5354">
        <v>35.49</v>
      </c>
      <c r="D5354">
        <v>0</v>
      </c>
      <c r="E5354">
        <v>0</v>
      </c>
      <c r="F5354">
        <v>0</v>
      </c>
      <c r="G5354">
        <v>0</v>
      </c>
      <c r="H5354" s="45">
        <v>-14085.87</v>
      </c>
      <c r="I5354" t="s">
        <v>11935</v>
      </c>
      <c r="J5354" t="s">
        <v>182</v>
      </c>
      <c r="K5354">
        <v>0</v>
      </c>
      <c r="L5354" s="83">
        <v>42955</v>
      </c>
      <c r="M5354">
        <v>0</v>
      </c>
      <c r="N5354">
        <v>861642403</v>
      </c>
      <c r="O5354" t="s">
        <v>11585</v>
      </c>
    </row>
    <row r="5355" spans="1:15" x14ac:dyDescent="0.2">
      <c r="A5355" t="s">
        <v>12818</v>
      </c>
      <c r="B5355" t="s">
        <v>3400</v>
      </c>
      <c r="C5355">
        <v>70.19</v>
      </c>
      <c r="D5355">
        <v>0</v>
      </c>
      <c r="E5355">
        <v>0</v>
      </c>
      <c r="F5355">
        <v>0</v>
      </c>
      <c r="G5355">
        <v>0</v>
      </c>
      <c r="H5355" s="45">
        <v>-20076.02</v>
      </c>
      <c r="I5355" t="s">
        <v>11932</v>
      </c>
      <c r="J5355" t="s">
        <v>164</v>
      </c>
      <c r="K5355">
        <v>0</v>
      </c>
      <c r="L5355" s="83">
        <v>42955</v>
      </c>
      <c r="M5355">
        <v>0</v>
      </c>
      <c r="N5355" t="s">
        <v>177</v>
      </c>
      <c r="O5355">
        <v>2579230</v>
      </c>
    </row>
    <row r="5356" spans="1:15" x14ac:dyDescent="0.2">
      <c r="A5356" t="s">
        <v>12819</v>
      </c>
      <c r="B5356" t="s">
        <v>12774</v>
      </c>
      <c r="C5356">
        <v>49.09</v>
      </c>
      <c r="D5356">
        <v>0</v>
      </c>
      <c r="E5356">
        <v>0</v>
      </c>
      <c r="F5356">
        <v>0</v>
      </c>
      <c r="G5356">
        <v>0</v>
      </c>
      <c r="H5356" s="45">
        <v>-2916.43</v>
      </c>
      <c r="I5356" t="s">
        <v>11935</v>
      </c>
      <c r="J5356" t="s">
        <v>190</v>
      </c>
      <c r="K5356">
        <v>0</v>
      </c>
      <c r="L5356" s="83">
        <v>42955</v>
      </c>
      <c r="M5356">
        <v>0</v>
      </c>
      <c r="N5356">
        <v>866942105</v>
      </c>
      <c r="O5356">
        <v>2819282</v>
      </c>
    </row>
    <row r="5357" spans="1:15" x14ac:dyDescent="0.2">
      <c r="A5357" t="s">
        <v>12820</v>
      </c>
      <c r="B5357" t="s">
        <v>5397</v>
      </c>
      <c r="C5357">
        <v>73.489999999999995</v>
      </c>
      <c r="D5357">
        <v>0</v>
      </c>
      <c r="E5357">
        <v>0</v>
      </c>
      <c r="F5357">
        <v>0</v>
      </c>
      <c r="G5357">
        <v>0</v>
      </c>
      <c r="H5357" s="45">
        <v>38513.699999999997</v>
      </c>
      <c r="I5357" t="s">
        <v>11935</v>
      </c>
      <c r="J5357" t="s">
        <v>164</v>
      </c>
      <c r="K5357">
        <v>0</v>
      </c>
      <c r="L5357" s="83">
        <v>42955</v>
      </c>
      <c r="M5357">
        <v>0</v>
      </c>
      <c r="N5357" t="s">
        <v>5533</v>
      </c>
      <c r="O5357" t="s">
        <v>5534</v>
      </c>
    </row>
    <row r="5358" spans="1:15" x14ac:dyDescent="0.2">
      <c r="A5358" t="s">
        <v>12821</v>
      </c>
      <c r="B5358" t="s">
        <v>7208</v>
      </c>
      <c r="C5358">
        <v>26.88</v>
      </c>
      <c r="D5358">
        <v>0</v>
      </c>
      <c r="E5358">
        <v>0</v>
      </c>
      <c r="F5358">
        <v>0</v>
      </c>
      <c r="G5358">
        <v>0</v>
      </c>
      <c r="H5358">
        <v>-592.01</v>
      </c>
      <c r="I5358" t="s">
        <v>11935</v>
      </c>
      <c r="J5358" t="s">
        <v>200</v>
      </c>
      <c r="K5358">
        <v>0</v>
      </c>
      <c r="L5358" s="83">
        <v>42955</v>
      </c>
      <c r="M5358">
        <v>0</v>
      </c>
      <c r="N5358">
        <v>552074700</v>
      </c>
      <c r="O5358" t="s">
        <v>7240</v>
      </c>
    </row>
    <row r="5359" spans="1:15" x14ac:dyDescent="0.2">
      <c r="A5359" t="s">
        <v>12822</v>
      </c>
      <c r="B5359" t="s">
        <v>12823</v>
      </c>
      <c r="C5359">
        <v>5</v>
      </c>
      <c r="D5359">
        <v>0</v>
      </c>
      <c r="E5359">
        <v>0</v>
      </c>
      <c r="F5359">
        <v>0</v>
      </c>
      <c r="G5359">
        <v>0</v>
      </c>
      <c r="H5359" s="45">
        <v>-8524.9500000000007</v>
      </c>
      <c r="I5359" t="s">
        <v>210</v>
      </c>
      <c r="J5359" t="s">
        <v>164</v>
      </c>
      <c r="K5359">
        <v>0</v>
      </c>
      <c r="L5359" s="83">
        <v>42955</v>
      </c>
      <c r="M5359">
        <v>0</v>
      </c>
    </row>
    <row r="5360" spans="1:15" x14ac:dyDescent="0.2">
      <c r="A5360" t="s">
        <v>12726</v>
      </c>
      <c r="B5360" t="s">
        <v>1575</v>
      </c>
      <c r="C5360">
        <v>195.04</v>
      </c>
      <c r="D5360">
        <v>0</v>
      </c>
      <c r="E5360">
        <v>0</v>
      </c>
      <c r="F5360">
        <v>0</v>
      </c>
      <c r="G5360">
        <v>0</v>
      </c>
      <c r="H5360" s="45">
        <v>-2280.59</v>
      </c>
      <c r="I5360" t="s">
        <v>11935</v>
      </c>
      <c r="J5360" t="s">
        <v>169</v>
      </c>
      <c r="K5360">
        <v>0</v>
      </c>
      <c r="L5360" s="83">
        <v>42954</v>
      </c>
      <c r="M5360">
        <v>0</v>
      </c>
      <c r="N5360" t="s">
        <v>1653</v>
      </c>
      <c r="O5360" t="s">
        <v>1654</v>
      </c>
    </row>
    <row r="5361" spans="1:15" x14ac:dyDescent="0.2">
      <c r="A5361" t="s">
        <v>12727</v>
      </c>
      <c r="B5361" t="s">
        <v>5270</v>
      </c>
      <c r="C5361">
        <v>29.98</v>
      </c>
      <c r="D5361">
        <v>0</v>
      </c>
      <c r="E5361">
        <v>0</v>
      </c>
      <c r="F5361">
        <v>0</v>
      </c>
      <c r="G5361">
        <v>0</v>
      </c>
      <c r="H5361" s="45">
        <v>11003.55</v>
      </c>
      <c r="I5361" t="s">
        <v>11935</v>
      </c>
      <c r="J5361" t="s">
        <v>169</v>
      </c>
      <c r="K5361">
        <v>0</v>
      </c>
      <c r="L5361" s="83">
        <v>42954</v>
      </c>
      <c r="M5361">
        <v>0</v>
      </c>
      <c r="N5361" t="s">
        <v>5353</v>
      </c>
      <c r="O5361">
        <v>2418043</v>
      </c>
    </row>
    <row r="5362" spans="1:15" x14ac:dyDescent="0.2">
      <c r="A5362" t="s">
        <v>12728</v>
      </c>
      <c r="B5362" t="s">
        <v>8384</v>
      </c>
      <c r="C5362">
        <v>16.8</v>
      </c>
      <c r="D5362">
        <v>0</v>
      </c>
      <c r="E5362">
        <v>0</v>
      </c>
      <c r="F5362">
        <v>0</v>
      </c>
      <c r="G5362">
        <v>0</v>
      </c>
      <c r="H5362" s="45">
        <v>-6002.88</v>
      </c>
      <c r="I5362" t="s">
        <v>11935</v>
      </c>
      <c r="J5362" t="s">
        <v>448</v>
      </c>
      <c r="K5362">
        <v>0</v>
      </c>
      <c r="L5362" s="83">
        <v>42954</v>
      </c>
      <c r="M5362">
        <v>0</v>
      </c>
      <c r="N5362">
        <v>171871502</v>
      </c>
      <c r="O5362" t="s">
        <v>8427</v>
      </c>
    </row>
    <row r="5363" spans="1:15" x14ac:dyDescent="0.2">
      <c r="A5363" t="s">
        <v>12729</v>
      </c>
      <c r="B5363" t="s">
        <v>3413</v>
      </c>
      <c r="C5363">
        <v>16.05</v>
      </c>
      <c r="D5363">
        <v>0</v>
      </c>
      <c r="E5363">
        <v>0</v>
      </c>
      <c r="F5363">
        <v>0</v>
      </c>
      <c r="G5363">
        <v>0</v>
      </c>
      <c r="H5363" s="45">
        <v>-53806.77</v>
      </c>
      <c r="I5363" t="s">
        <v>11935</v>
      </c>
      <c r="J5363" t="s">
        <v>200</v>
      </c>
      <c r="K5363">
        <v>0</v>
      </c>
      <c r="L5363" s="83">
        <v>42954</v>
      </c>
      <c r="M5363">
        <v>0</v>
      </c>
      <c r="N5363" t="s">
        <v>3427</v>
      </c>
      <c r="O5363" t="s">
        <v>3428</v>
      </c>
    </row>
    <row r="5364" spans="1:15" x14ac:dyDescent="0.2">
      <c r="A5364" t="s">
        <v>12730</v>
      </c>
      <c r="B5364" t="s">
        <v>11483</v>
      </c>
      <c r="C5364">
        <v>62.66</v>
      </c>
      <c r="D5364">
        <v>0</v>
      </c>
      <c r="E5364">
        <v>0</v>
      </c>
      <c r="F5364">
        <v>0</v>
      </c>
      <c r="G5364">
        <v>0</v>
      </c>
      <c r="H5364" s="45">
        <v>65240.04</v>
      </c>
      <c r="I5364" t="s">
        <v>11932</v>
      </c>
      <c r="J5364" t="s">
        <v>190</v>
      </c>
      <c r="K5364">
        <v>0</v>
      </c>
      <c r="L5364" s="83">
        <v>42954</v>
      </c>
      <c r="M5364">
        <v>0</v>
      </c>
      <c r="N5364" t="s">
        <v>11491</v>
      </c>
      <c r="O5364" t="s">
        <v>11492</v>
      </c>
    </row>
    <row r="5365" spans="1:15" x14ac:dyDescent="0.2">
      <c r="A5365" t="s">
        <v>12731</v>
      </c>
      <c r="B5365" t="s">
        <v>10520</v>
      </c>
      <c r="C5365">
        <v>51.35</v>
      </c>
      <c r="D5365">
        <v>0</v>
      </c>
      <c r="E5365">
        <v>0</v>
      </c>
      <c r="F5365">
        <v>0</v>
      </c>
      <c r="G5365">
        <v>0</v>
      </c>
      <c r="H5365" s="45">
        <v>2093.1</v>
      </c>
      <c r="I5365" t="s">
        <v>11932</v>
      </c>
      <c r="J5365" t="s">
        <v>169</v>
      </c>
      <c r="K5365">
        <v>0</v>
      </c>
      <c r="L5365" s="83">
        <v>42954</v>
      </c>
      <c r="M5365">
        <v>0</v>
      </c>
      <c r="N5365">
        <v>20409108</v>
      </c>
      <c r="O5365">
        <v>2796448</v>
      </c>
    </row>
    <row r="5366" spans="1:15" x14ac:dyDescent="0.2">
      <c r="A5366" t="s">
        <v>12732</v>
      </c>
      <c r="B5366" t="s">
        <v>2000</v>
      </c>
      <c r="C5366">
        <v>11.89</v>
      </c>
      <c r="D5366">
        <v>0</v>
      </c>
      <c r="E5366">
        <v>0</v>
      </c>
      <c r="F5366">
        <v>0</v>
      </c>
      <c r="G5366">
        <v>0</v>
      </c>
      <c r="H5366" s="45">
        <v>45409.98</v>
      </c>
      <c r="I5366" t="s">
        <v>11932</v>
      </c>
      <c r="J5366" t="s">
        <v>186</v>
      </c>
      <c r="K5366">
        <v>0</v>
      </c>
      <c r="L5366" s="83">
        <v>42954</v>
      </c>
      <c r="M5366">
        <v>0</v>
      </c>
      <c r="N5366">
        <v>32359309</v>
      </c>
      <c r="O5366" t="s">
        <v>2029</v>
      </c>
    </row>
    <row r="5367" spans="1:15" x14ac:dyDescent="0.2">
      <c r="A5367" t="s">
        <v>12733</v>
      </c>
      <c r="B5367" t="s">
        <v>7326</v>
      </c>
      <c r="C5367">
        <v>48.24</v>
      </c>
      <c r="D5367">
        <v>0</v>
      </c>
      <c r="E5367">
        <v>0</v>
      </c>
      <c r="F5367">
        <v>0</v>
      </c>
      <c r="G5367">
        <v>0</v>
      </c>
      <c r="H5367" s="45">
        <v>27012.080000000002</v>
      </c>
      <c r="I5367" t="s">
        <v>11932</v>
      </c>
      <c r="J5367" t="s">
        <v>164</v>
      </c>
      <c r="K5367">
        <v>0</v>
      </c>
      <c r="L5367" s="83">
        <v>42954</v>
      </c>
      <c r="M5367">
        <v>0</v>
      </c>
      <c r="N5367">
        <v>11642105</v>
      </c>
      <c r="O5367" t="s">
        <v>7334</v>
      </c>
    </row>
    <row r="5368" spans="1:15" x14ac:dyDescent="0.2">
      <c r="A5368" t="s">
        <v>12734</v>
      </c>
      <c r="B5368" t="s">
        <v>12725</v>
      </c>
      <c r="C5368">
        <v>26.27</v>
      </c>
      <c r="D5368">
        <v>0</v>
      </c>
      <c r="E5368">
        <v>0</v>
      </c>
      <c r="F5368">
        <v>0</v>
      </c>
      <c r="G5368">
        <v>0</v>
      </c>
      <c r="H5368" s="45">
        <v>-101881.03</v>
      </c>
      <c r="I5368" t="s">
        <v>11932</v>
      </c>
      <c r="J5368" t="s">
        <v>190</v>
      </c>
      <c r="K5368">
        <v>0</v>
      </c>
      <c r="L5368" s="83">
        <v>42954</v>
      </c>
      <c r="M5368">
        <v>0</v>
      </c>
      <c r="N5368">
        <v>47649108</v>
      </c>
      <c r="O5368" t="s">
        <v>12735</v>
      </c>
    </row>
    <row r="5369" spans="1:15" x14ac:dyDescent="0.2">
      <c r="A5369" t="s">
        <v>12736</v>
      </c>
      <c r="B5369" t="s">
        <v>11672</v>
      </c>
      <c r="C5369">
        <v>32.04</v>
      </c>
      <c r="D5369">
        <v>0</v>
      </c>
      <c r="E5369">
        <v>0</v>
      </c>
      <c r="F5369">
        <v>0</v>
      </c>
      <c r="G5369">
        <v>0</v>
      </c>
      <c r="H5369" s="45">
        <v>-5735.84</v>
      </c>
      <c r="I5369" t="s">
        <v>11932</v>
      </c>
      <c r="J5369" t="s">
        <v>182</v>
      </c>
      <c r="K5369">
        <v>0</v>
      </c>
      <c r="L5369" s="83">
        <v>42954</v>
      </c>
      <c r="M5369">
        <v>0</v>
      </c>
      <c r="N5369">
        <v>97793400</v>
      </c>
      <c r="O5369" t="s">
        <v>11683</v>
      </c>
    </row>
    <row r="5370" spans="1:15" x14ac:dyDescent="0.2">
      <c r="A5370" t="s">
        <v>12737</v>
      </c>
      <c r="B5370" t="s">
        <v>6905</v>
      </c>
      <c r="C5370">
        <v>51.65</v>
      </c>
      <c r="D5370">
        <v>0</v>
      </c>
      <c r="E5370">
        <v>0</v>
      </c>
      <c r="F5370">
        <v>0</v>
      </c>
      <c r="G5370">
        <v>0</v>
      </c>
      <c r="H5370" s="45">
        <v>-21334.99</v>
      </c>
      <c r="I5370" t="s">
        <v>11932</v>
      </c>
      <c r="J5370" t="s">
        <v>169</v>
      </c>
      <c r="K5370">
        <v>0</v>
      </c>
      <c r="L5370" s="83">
        <v>42954</v>
      </c>
      <c r="M5370">
        <v>0</v>
      </c>
      <c r="N5370">
        <v>90672106</v>
      </c>
      <c r="O5370" t="s">
        <v>6922</v>
      </c>
    </row>
    <row r="5371" spans="1:15" x14ac:dyDescent="0.2">
      <c r="A5371" t="s">
        <v>12738</v>
      </c>
      <c r="B5371" t="s">
        <v>6899</v>
      </c>
      <c r="C5371">
        <v>81.010000000000005</v>
      </c>
      <c r="D5371">
        <v>0</v>
      </c>
      <c r="E5371">
        <v>0</v>
      </c>
      <c r="F5371">
        <v>0</v>
      </c>
      <c r="G5371">
        <v>0</v>
      </c>
      <c r="H5371" s="45">
        <v>15403.18</v>
      </c>
      <c r="I5371" t="s">
        <v>11932</v>
      </c>
      <c r="J5371" t="s">
        <v>200</v>
      </c>
      <c r="K5371">
        <v>0</v>
      </c>
      <c r="L5371" s="83">
        <v>42954</v>
      </c>
      <c r="M5371">
        <v>0</v>
      </c>
      <c r="N5371" t="s">
        <v>6924</v>
      </c>
      <c r="O5371" t="s">
        <v>6925</v>
      </c>
    </row>
    <row r="5372" spans="1:15" x14ac:dyDescent="0.2">
      <c r="A5372" t="s">
        <v>12739</v>
      </c>
      <c r="B5372" t="s">
        <v>12724</v>
      </c>
      <c r="C5372">
        <v>24.18</v>
      </c>
      <c r="D5372">
        <v>0</v>
      </c>
      <c r="E5372">
        <v>0</v>
      </c>
      <c r="F5372">
        <v>0</v>
      </c>
      <c r="G5372">
        <v>0</v>
      </c>
      <c r="H5372" s="45">
        <v>-1223.8800000000001</v>
      </c>
      <c r="I5372" t="s">
        <v>11932</v>
      </c>
      <c r="J5372" t="s">
        <v>8017</v>
      </c>
      <c r="K5372">
        <v>0</v>
      </c>
      <c r="L5372" s="83">
        <v>42954</v>
      </c>
      <c r="M5372">
        <v>0</v>
      </c>
      <c r="N5372" t="s">
        <v>12740</v>
      </c>
      <c r="O5372" t="s">
        <v>12741</v>
      </c>
    </row>
    <row r="5373" spans="1:15" x14ac:dyDescent="0.2">
      <c r="A5373" t="s">
        <v>12742</v>
      </c>
      <c r="B5373" t="s">
        <v>2674</v>
      </c>
      <c r="C5373">
        <v>64.784999999999997</v>
      </c>
      <c r="D5373">
        <v>0</v>
      </c>
      <c r="E5373">
        <v>0</v>
      </c>
      <c r="F5373">
        <v>0</v>
      </c>
      <c r="G5373">
        <v>0</v>
      </c>
      <c r="H5373" s="45">
        <v>-47092.11</v>
      </c>
      <c r="I5373" t="s">
        <v>11932</v>
      </c>
      <c r="J5373" t="s">
        <v>182</v>
      </c>
      <c r="K5373">
        <v>0</v>
      </c>
      <c r="L5373" s="83">
        <v>42954</v>
      </c>
      <c r="M5373">
        <v>0</v>
      </c>
      <c r="N5373">
        <v>212015101</v>
      </c>
      <c r="O5373" t="s">
        <v>2740</v>
      </c>
    </row>
    <row r="5374" spans="1:15" x14ac:dyDescent="0.2">
      <c r="A5374" t="s">
        <v>12743</v>
      </c>
      <c r="B5374" t="s">
        <v>2086</v>
      </c>
      <c r="C5374">
        <v>38.28</v>
      </c>
      <c r="D5374">
        <v>0</v>
      </c>
      <c r="E5374">
        <v>0</v>
      </c>
      <c r="F5374">
        <v>0</v>
      </c>
      <c r="G5374">
        <v>0</v>
      </c>
      <c r="H5374" s="45">
        <v>3599.18</v>
      </c>
      <c r="I5374" t="s">
        <v>11932</v>
      </c>
      <c r="J5374" t="s">
        <v>164</v>
      </c>
      <c r="K5374">
        <v>0</v>
      </c>
      <c r="L5374" s="83">
        <v>42954</v>
      </c>
      <c r="M5374">
        <v>0</v>
      </c>
      <c r="N5374">
        <v>254543101</v>
      </c>
      <c r="O5374">
        <v>2270500</v>
      </c>
    </row>
    <row r="5375" spans="1:15" x14ac:dyDescent="0.2">
      <c r="A5375" t="s">
        <v>12744</v>
      </c>
      <c r="B5375" t="s">
        <v>3414</v>
      </c>
      <c r="C5375">
        <v>75.5</v>
      </c>
      <c r="D5375">
        <v>0</v>
      </c>
      <c r="E5375">
        <v>0</v>
      </c>
      <c r="F5375">
        <v>0</v>
      </c>
      <c r="G5375">
        <v>0</v>
      </c>
      <c r="H5375" s="45">
        <v>18686.61</v>
      </c>
      <c r="I5375" t="s">
        <v>11932</v>
      </c>
      <c r="J5375" t="s">
        <v>164</v>
      </c>
      <c r="K5375">
        <v>0</v>
      </c>
      <c r="L5375" s="83">
        <v>42954</v>
      </c>
      <c r="M5375">
        <v>0</v>
      </c>
      <c r="N5375">
        <v>278715206</v>
      </c>
      <c r="O5375">
        <v>2008400</v>
      </c>
    </row>
    <row r="5376" spans="1:15" x14ac:dyDescent="0.2">
      <c r="A5376" t="s">
        <v>12745</v>
      </c>
      <c r="B5376" t="s">
        <v>2108</v>
      </c>
      <c r="C5376">
        <v>57.54</v>
      </c>
      <c r="D5376">
        <v>0</v>
      </c>
      <c r="E5376">
        <v>0</v>
      </c>
      <c r="F5376">
        <v>0</v>
      </c>
      <c r="G5376">
        <v>0</v>
      </c>
      <c r="H5376" s="45">
        <v>-5233.05</v>
      </c>
      <c r="I5376" t="s">
        <v>11932</v>
      </c>
      <c r="J5376" t="s">
        <v>182</v>
      </c>
      <c r="K5376">
        <v>0</v>
      </c>
      <c r="L5376" s="83">
        <v>42954</v>
      </c>
      <c r="M5376">
        <v>0</v>
      </c>
      <c r="N5376" t="s">
        <v>2151</v>
      </c>
      <c r="O5376">
        <v>2012672</v>
      </c>
    </row>
    <row r="5377" spans="1:15" x14ac:dyDescent="0.2">
      <c r="A5377" t="s">
        <v>12746</v>
      </c>
      <c r="B5377" t="s">
        <v>11165</v>
      </c>
      <c r="C5377">
        <v>34.1</v>
      </c>
      <c r="D5377">
        <v>0</v>
      </c>
      <c r="E5377">
        <v>0</v>
      </c>
      <c r="F5377">
        <v>0</v>
      </c>
      <c r="G5377">
        <v>0</v>
      </c>
      <c r="H5377" s="45">
        <v>-32573.1</v>
      </c>
      <c r="I5377" t="s">
        <v>11932</v>
      </c>
      <c r="J5377" t="s">
        <v>200</v>
      </c>
      <c r="K5377">
        <v>0</v>
      </c>
      <c r="L5377" s="83">
        <v>42954</v>
      </c>
      <c r="M5377">
        <v>0</v>
      </c>
      <c r="N5377" t="s">
        <v>11212</v>
      </c>
      <c r="O5377" t="s">
        <v>11213</v>
      </c>
    </row>
    <row r="5378" spans="1:15" x14ac:dyDescent="0.2">
      <c r="A5378" t="s">
        <v>12747</v>
      </c>
      <c r="B5378" t="s">
        <v>11482</v>
      </c>
      <c r="C5378">
        <v>50.94</v>
      </c>
      <c r="D5378">
        <v>0</v>
      </c>
      <c r="E5378">
        <v>0</v>
      </c>
      <c r="F5378">
        <v>0</v>
      </c>
      <c r="G5378">
        <v>0</v>
      </c>
      <c r="H5378" s="45">
        <v>35582.379999999997</v>
      </c>
      <c r="I5378" t="s">
        <v>11932</v>
      </c>
      <c r="J5378" t="s">
        <v>190</v>
      </c>
      <c r="K5378">
        <v>0</v>
      </c>
      <c r="L5378" s="83">
        <v>42954</v>
      </c>
      <c r="M5378">
        <v>0</v>
      </c>
      <c r="N5378" t="s">
        <v>11501</v>
      </c>
      <c r="O5378" t="s">
        <v>11502</v>
      </c>
    </row>
    <row r="5379" spans="1:15" x14ac:dyDescent="0.2">
      <c r="A5379" t="s">
        <v>12748</v>
      </c>
      <c r="B5379" t="s">
        <v>2815</v>
      </c>
      <c r="C5379">
        <v>48.695</v>
      </c>
      <c r="D5379">
        <v>0</v>
      </c>
      <c r="E5379">
        <v>0</v>
      </c>
      <c r="F5379">
        <v>0</v>
      </c>
      <c r="G5379">
        <v>0</v>
      </c>
      <c r="H5379" s="45">
        <v>26207.54</v>
      </c>
      <c r="I5379" t="s">
        <v>11932</v>
      </c>
      <c r="J5379" t="s">
        <v>169</v>
      </c>
      <c r="K5379">
        <v>0</v>
      </c>
      <c r="L5379" s="83">
        <v>42954</v>
      </c>
      <c r="M5379">
        <v>0</v>
      </c>
      <c r="N5379">
        <v>462222100</v>
      </c>
      <c r="O5379" t="s">
        <v>2957</v>
      </c>
    </row>
    <row r="5380" spans="1:15" x14ac:dyDescent="0.2">
      <c r="A5380" t="s">
        <v>12749</v>
      </c>
      <c r="B5380" t="s">
        <v>1986</v>
      </c>
      <c r="C5380">
        <v>59.24</v>
      </c>
      <c r="D5380">
        <v>0</v>
      </c>
      <c r="E5380">
        <v>0</v>
      </c>
      <c r="F5380">
        <v>0</v>
      </c>
      <c r="G5380">
        <v>0</v>
      </c>
      <c r="H5380" s="45">
        <v>3150.35</v>
      </c>
      <c r="I5380" t="s">
        <v>11935</v>
      </c>
      <c r="J5380" t="s">
        <v>190</v>
      </c>
      <c r="K5380">
        <v>0</v>
      </c>
      <c r="L5380" s="83">
        <v>42954</v>
      </c>
      <c r="M5380">
        <v>0</v>
      </c>
      <c r="N5380" t="s">
        <v>6951</v>
      </c>
      <c r="O5380" t="s">
        <v>6952</v>
      </c>
    </row>
    <row r="5381" spans="1:15" x14ac:dyDescent="0.2">
      <c r="A5381" t="s">
        <v>12750</v>
      </c>
      <c r="B5381" t="s">
        <v>106</v>
      </c>
      <c r="C5381">
        <v>72.344999999999999</v>
      </c>
      <c r="D5381">
        <v>0</v>
      </c>
      <c r="E5381">
        <v>0</v>
      </c>
      <c r="F5381">
        <v>0</v>
      </c>
      <c r="G5381">
        <v>0</v>
      </c>
      <c r="H5381" s="45">
        <v>155120.12</v>
      </c>
      <c r="I5381" t="s">
        <v>11932</v>
      </c>
      <c r="J5381" t="s">
        <v>200</v>
      </c>
      <c r="K5381">
        <v>0</v>
      </c>
      <c r="L5381" s="83">
        <v>42954</v>
      </c>
      <c r="M5381">
        <v>0</v>
      </c>
      <c r="N5381" t="s">
        <v>177</v>
      </c>
      <c r="O5381" t="s">
        <v>800</v>
      </c>
    </row>
    <row r="5382" spans="1:15" x14ac:dyDescent="0.2">
      <c r="A5382" t="s">
        <v>12751</v>
      </c>
      <c r="B5382" t="s">
        <v>3595</v>
      </c>
      <c r="C5382">
        <v>55.87</v>
      </c>
      <c r="D5382">
        <v>0</v>
      </c>
      <c r="E5382">
        <v>0</v>
      </c>
      <c r="F5382">
        <v>0</v>
      </c>
      <c r="G5382">
        <v>0</v>
      </c>
      <c r="H5382" s="45">
        <v>22212.82</v>
      </c>
      <c r="I5382" t="s">
        <v>11932</v>
      </c>
      <c r="J5382" t="s">
        <v>200</v>
      </c>
      <c r="K5382">
        <v>0</v>
      </c>
      <c r="L5382" s="83">
        <v>42954</v>
      </c>
      <c r="M5382">
        <v>0</v>
      </c>
      <c r="N5382" t="s">
        <v>3614</v>
      </c>
      <c r="O5382" t="s">
        <v>3615</v>
      </c>
    </row>
    <row r="5383" spans="1:15" x14ac:dyDescent="0.2">
      <c r="A5383" t="s">
        <v>12752</v>
      </c>
      <c r="B5383" t="s">
        <v>2866</v>
      </c>
      <c r="C5383">
        <v>50.615000000000002</v>
      </c>
      <c r="D5383">
        <v>0</v>
      </c>
      <c r="E5383">
        <v>0</v>
      </c>
      <c r="F5383">
        <v>0</v>
      </c>
      <c r="G5383">
        <v>0</v>
      </c>
      <c r="H5383" s="45">
        <v>14844.62</v>
      </c>
      <c r="I5383" t="s">
        <v>11932</v>
      </c>
      <c r="J5383" t="s">
        <v>200</v>
      </c>
      <c r="K5383">
        <v>0</v>
      </c>
      <c r="L5383" s="83">
        <v>42954</v>
      </c>
      <c r="M5383">
        <v>0</v>
      </c>
      <c r="N5383" t="s">
        <v>177</v>
      </c>
      <c r="O5383" t="s">
        <v>2971</v>
      </c>
    </row>
    <row r="5384" spans="1:15" x14ac:dyDescent="0.2">
      <c r="A5384" t="s">
        <v>12753</v>
      </c>
      <c r="B5384" t="s">
        <v>1565</v>
      </c>
      <c r="C5384">
        <v>16.824999999999999</v>
      </c>
      <c r="D5384">
        <v>0</v>
      </c>
      <c r="E5384">
        <v>0</v>
      </c>
      <c r="F5384">
        <v>0</v>
      </c>
      <c r="G5384">
        <v>0</v>
      </c>
      <c r="H5384" s="45">
        <v>-9844.5499999999993</v>
      </c>
      <c r="I5384" t="s">
        <v>11932</v>
      </c>
      <c r="J5384" t="s">
        <v>164</v>
      </c>
      <c r="K5384">
        <v>0</v>
      </c>
      <c r="L5384" s="83">
        <v>42954</v>
      </c>
      <c r="M5384">
        <v>0</v>
      </c>
      <c r="N5384" t="s">
        <v>1629</v>
      </c>
      <c r="O5384">
        <v>2402121</v>
      </c>
    </row>
    <row r="5385" spans="1:15" x14ac:dyDescent="0.2">
      <c r="A5385" t="s">
        <v>12754</v>
      </c>
      <c r="B5385" t="s">
        <v>139</v>
      </c>
      <c r="C5385">
        <v>26.96</v>
      </c>
      <c r="D5385">
        <v>0</v>
      </c>
      <c r="E5385">
        <v>0</v>
      </c>
      <c r="F5385">
        <v>0</v>
      </c>
      <c r="G5385">
        <v>0</v>
      </c>
      <c r="H5385" s="45">
        <v>5714.29</v>
      </c>
      <c r="I5385" t="s">
        <v>11935</v>
      </c>
      <c r="J5385" t="s">
        <v>200</v>
      </c>
      <c r="K5385">
        <v>0</v>
      </c>
      <c r="L5385" s="83">
        <v>42954</v>
      </c>
      <c r="M5385">
        <v>0</v>
      </c>
      <c r="N5385">
        <v>651229106</v>
      </c>
      <c r="O5385">
        <v>2635701</v>
      </c>
    </row>
    <row r="5386" spans="1:15" x14ac:dyDescent="0.2">
      <c r="A5386" t="s">
        <v>12755</v>
      </c>
      <c r="B5386" t="s">
        <v>2822</v>
      </c>
      <c r="C5386">
        <v>76.724999999999994</v>
      </c>
      <c r="D5386">
        <v>0</v>
      </c>
      <c r="E5386">
        <v>0</v>
      </c>
      <c r="F5386">
        <v>0</v>
      </c>
      <c r="G5386">
        <v>0</v>
      </c>
      <c r="H5386" s="45">
        <v>-8350.83</v>
      </c>
      <c r="I5386" t="s">
        <v>11932</v>
      </c>
      <c r="J5386" t="s">
        <v>200</v>
      </c>
      <c r="K5386">
        <v>0</v>
      </c>
      <c r="L5386" s="83">
        <v>42954</v>
      </c>
      <c r="M5386">
        <v>0</v>
      </c>
      <c r="N5386" t="s">
        <v>2974</v>
      </c>
      <c r="O5386">
        <v>2949758</v>
      </c>
    </row>
    <row r="5387" spans="1:15" x14ac:dyDescent="0.2">
      <c r="A5387" t="s">
        <v>12756</v>
      </c>
      <c r="B5387" t="s">
        <v>11944</v>
      </c>
      <c r="C5387">
        <v>22.05</v>
      </c>
      <c r="D5387">
        <v>0</v>
      </c>
      <c r="E5387">
        <v>0</v>
      </c>
      <c r="F5387">
        <v>0</v>
      </c>
      <c r="G5387">
        <v>0</v>
      </c>
      <c r="H5387" s="45">
        <v>-7873.14</v>
      </c>
      <c r="I5387" t="s">
        <v>11935</v>
      </c>
      <c r="J5387" t="s">
        <v>164</v>
      </c>
      <c r="K5387">
        <v>0</v>
      </c>
      <c r="L5387" s="83">
        <v>42954</v>
      </c>
      <c r="M5387">
        <v>0</v>
      </c>
      <c r="N5387">
        <v>682189105</v>
      </c>
      <c r="O5387">
        <v>2583576</v>
      </c>
    </row>
    <row r="5388" spans="1:15" x14ac:dyDescent="0.2">
      <c r="A5388" t="s">
        <v>12757</v>
      </c>
      <c r="B5388" t="s">
        <v>2711</v>
      </c>
      <c r="C5388">
        <v>54.09</v>
      </c>
      <c r="D5388">
        <v>0</v>
      </c>
      <c r="E5388">
        <v>0</v>
      </c>
      <c r="F5388">
        <v>0</v>
      </c>
      <c r="G5388">
        <v>0</v>
      </c>
      <c r="H5388" s="45">
        <v>44399.56</v>
      </c>
      <c r="I5388" t="s">
        <v>11932</v>
      </c>
      <c r="J5388" t="s">
        <v>182</v>
      </c>
      <c r="K5388">
        <v>0</v>
      </c>
      <c r="L5388" s="83">
        <v>42954</v>
      </c>
      <c r="M5388">
        <v>0</v>
      </c>
      <c r="N5388" t="s">
        <v>2775</v>
      </c>
      <c r="O5388" t="s">
        <v>2776</v>
      </c>
    </row>
    <row r="5389" spans="1:15" x14ac:dyDescent="0.2">
      <c r="A5389" t="s">
        <v>12758</v>
      </c>
      <c r="B5389" t="s">
        <v>3634</v>
      </c>
      <c r="C5389">
        <v>65.959999999999994</v>
      </c>
      <c r="D5389">
        <v>0</v>
      </c>
      <c r="E5389">
        <v>0</v>
      </c>
      <c r="F5389">
        <v>0</v>
      </c>
      <c r="G5389">
        <v>0</v>
      </c>
      <c r="H5389" s="45">
        <v>1474.17</v>
      </c>
      <c r="I5389" t="s">
        <v>11932</v>
      </c>
      <c r="J5389" t="s">
        <v>169</v>
      </c>
      <c r="K5389">
        <v>0</v>
      </c>
      <c r="L5389" s="83">
        <v>42954</v>
      </c>
      <c r="M5389">
        <v>0</v>
      </c>
      <c r="N5389">
        <v>743815102</v>
      </c>
      <c r="O5389">
        <v>2918576</v>
      </c>
    </row>
    <row r="5390" spans="1:15" x14ac:dyDescent="0.2">
      <c r="A5390" t="s">
        <v>12759</v>
      </c>
      <c r="B5390" t="s">
        <v>11272</v>
      </c>
      <c r="C5390">
        <v>21.55</v>
      </c>
      <c r="D5390">
        <v>0</v>
      </c>
      <c r="E5390">
        <v>0</v>
      </c>
      <c r="F5390">
        <v>0</v>
      </c>
      <c r="G5390">
        <v>0</v>
      </c>
      <c r="H5390" s="45">
        <v>13228.88</v>
      </c>
      <c r="I5390" t="s">
        <v>11935</v>
      </c>
      <c r="J5390" t="s">
        <v>235</v>
      </c>
      <c r="K5390">
        <v>0</v>
      </c>
      <c r="L5390" s="83">
        <v>42954</v>
      </c>
      <c r="M5390">
        <v>0</v>
      </c>
      <c r="N5390">
        <v>761525609</v>
      </c>
      <c r="O5390">
        <v>2750024</v>
      </c>
    </row>
    <row r="5391" spans="1:15" x14ac:dyDescent="0.2">
      <c r="A5391" t="s">
        <v>12760</v>
      </c>
      <c r="B5391" t="s">
        <v>1991</v>
      </c>
      <c r="C5391">
        <v>48</v>
      </c>
      <c r="D5391">
        <v>0</v>
      </c>
      <c r="E5391">
        <v>0</v>
      </c>
      <c r="F5391">
        <v>0</v>
      </c>
      <c r="G5391">
        <v>0</v>
      </c>
      <c r="H5391" s="45">
        <v>-23067.439999999999</v>
      </c>
      <c r="I5391" t="s">
        <v>11932</v>
      </c>
      <c r="J5391" t="s">
        <v>200</v>
      </c>
      <c r="K5391">
        <v>0</v>
      </c>
      <c r="L5391" s="83">
        <v>42954</v>
      </c>
      <c r="M5391">
        <v>0</v>
      </c>
      <c r="N5391" t="s">
        <v>2061</v>
      </c>
      <c r="O5391">
        <v>2966144</v>
      </c>
    </row>
    <row r="5392" spans="1:15" x14ac:dyDescent="0.2">
      <c r="A5392" t="s">
        <v>12761</v>
      </c>
      <c r="B5392" t="s">
        <v>10522</v>
      </c>
      <c r="C5392">
        <v>17.2</v>
      </c>
      <c r="D5392">
        <v>0</v>
      </c>
      <c r="E5392">
        <v>0</v>
      </c>
      <c r="F5392">
        <v>0</v>
      </c>
      <c r="G5392">
        <v>0</v>
      </c>
      <c r="H5392" s="45">
        <v>114544.43</v>
      </c>
      <c r="I5392" t="s">
        <v>11932</v>
      </c>
      <c r="J5392" t="s">
        <v>169</v>
      </c>
      <c r="K5392">
        <v>0</v>
      </c>
      <c r="L5392" s="83">
        <v>42954</v>
      </c>
      <c r="M5392">
        <v>0</v>
      </c>
      <c r="N5392" t="s">
        <v>10541</v>
      </c>
      <c r="O5392" t="s">
        <v>10542</v>
      </c>
    </row>
    <row r="5393" spans="1:15" x14ac:dyDescent="0.2">
      <c r="A5393" t="s">
        <v>12762</v>
      </c>
      <c r="B5393" t="s">
        <v>1676</v>
      </c>
      <c r="C5393">
        <v>107.045</v>
      </c>
      <c r="D5393">
        <v>0</v>
      </c>
      <c r="E5393">
        <v>0</v>
      </c>
      <c r="F5393">
        <v>0</v>
      </c>
      <c r="G5393">
        <v>0</v>
      </c>
      <c r="H5393" s="45">
        <v>27454.62</v>
      </c>
      <c r="I5393" t="s">
        <v>11932</v>
      </c>
      <c r="J5393" t="s">
        <v>169</v>
      </c>
      <c r="K5393">
        <v>0</v>
      </c>
      <c r="L5393" s="83">
        <v>42954</v>
      </c>
      <c r="M5393">
        <v>0</v>
      </c>
      <c r="N5393" t="s">
        <v>177</v>
      </c>
      <c r="O5393">
        <v>2872423</v>
      </c>
    </row>
    <row r="5394" spans="1:15" x14ac:dyDescent="0.2">
      <c r="A5394" t="s">
        <v>12763</v>
      </c>
      <c r="B5394" t="s">
        <v>8494</v>
      </c>
      <c r="C5394">
        <v>54.825000000000003</v>
      </c>
      <c r="D5394">
        <v>0</v>
      </c>
      <c r="E5394">
        <v>0</v>
      </c>
      <c r="F5394">
        <v>0</v>
      </c>
      <c r="G5394">
        <v>0</v>
      </c>
      <c r="H5394" s="45">
        <v>44715.98</v>
      </c>
      <c r="I5394" t="s">
        <v>11932</v>
      </c>
      <c r="J5394" t="s">
        <v>164</v>
      </c>
      <c r="K5394">
        <v>0</v>
      </c>
      <c r="L5394" s="83">
        <v>42954</v>
      </c>
      <c r="M5394">
        <v>0</v>
      </c>
      <c r="N5394">
        <v>898697206</v>
      </c>
      <c r="O5394" t="s">
        <v>8609</v>
      </c>
    </row>
    <row r="5395" spans="1:15" x14ac:dyDescent="0.2">
      <c r="A5395" t="s">
        <v>12764</v>
      </c>
      <c r="B5395" t="s">
        <v>7784</v>
      </c>
      <c r="C5395">
        <v>34.75</v>
      </c>
      <c r="D5395">
        <v>0</v>
      </c>
      <c r="E5395">
        <v>0</v>
      </c>
      <c r="F5395">
        <v>0</v>
      </c>
      <c r="G5395">
        <v>0</v>
      </c>
      <c r="H5395">
        <v>561.17999999999995</v>
      </c>
      <c r="I5395" t="s">
        <v>11935</v>
      </c>
      <c r="J5395" t="s">
        <v>235</v>
      </c>
      <c r="K5395">
        <v>0</v>
      </c>
      <c r="L5395" s="83">
        <v>42954</v>
      </c>
      <c r="M5395">
        <v>0</v>
      </c>
      <c r="N5395">
        <v>890516107</v>
      </c>
      <c r="O5395">
        <v>2896809</v>
      </c>
    </row>
    <row r="5396" spans="1:15" x14ac:dyDescent="0.2">
      <c r="A5396" t="s">
        <v>12765</v>
      </c>
      <c r="B5396" t="s">
        <v>10092</v>
      </c>
      <c r="C5396">
        <v>18.57</v>
      </c>
      <c r="D5396">
        <v>0</v>
      </c>
      <c r="E5396">
        <v>0</v>
      </c>
      <c r="F5396">
        <v>0</v>
      </c>
      <c r="G5396">
        <v>0</v>
      </c>
      <c r="H5396" s="45">
        <v>4470.3900000000003</v>
      </c>
      <c r="I5396" t="s">
        <v>11932</v>
      </c>
      <c r="J5396" t="s">
        <v>188</v>
      </c>
      <c r="K5396">
        <v>0</v>
      </c>
      <c r="L5396" s="83">
        <v>42954</v>
      </c>
      <c r="M5396">
        <v>0</v>
      </c>
      <c r="N5396" t="s">
        <v>177</v>
      </c>
      <c r="O5396" t="s">
        <v>10157</v>
      </c>
    </row>
    <row r="5397" spans="1:15" x14ac:dyDescent="0.2">
      <c r="A5397" t="s">
        <v>12766</v>
      </c>
      <c r="B5397" t="s">
        <v>5395</v>
      </c>
      <c r="C5397">
        <v>52.3</v>
      </c>
      <c r="D5397">
        <v>0</v>
      </c>
      <c r="E5397">
        <v>0</v>
      </c>
      <c r="F5397">
        <v>0</v>
      </c>
      <c r="G5397">
        <v>0</v>
      </c>
      <c r="H5397" s="45">
        <v>4064.68</v>
      </c>
      <c r="I5397" t="s">
        <v>11932</v>
      </c>
      <c r="J5397" t="s">
        <v>188</v>
      </c>
      <c r="K5397">
        <v>0</v>
      </c>
      <c r="L5397" s="83">
        <v>42954</v>
      </c>
      <c r="M5397">
        <v>0</v>
      </c>
      <c r="N5397" t="s">
        <v>5537</v>
      </c>
      <c r="O5397" t="s">
        <v>5538</v>
      </c>
    </row>
    <row r="5398" spans="1:15" x14ac:dyDescent="0.2">
      <c r="A5398" t="s">
        <v>12767</v>
      </c>
      <c r="B5398" t="s">
        <v>6828</v>
      </c>
      <c r="C5398">
        <v>20.149999999999999</v>
      </c>
      <c r="D5398">
        <v>0</v>
      </c>
      <c r="E5398">
        <v>0</v>
      </c>
      <c r="F5398">
        <v>0</v>
      </c>
      <c r="G5398">
        <v>0</v>
      </c>
      <c r="H5398" s="45">
        <v>-1735.3</v>
      </c>
      <c r="I5398" t="s">
        <v>11932</v>
      </c>
      <c r="J5398" t="s">
        <v>186</v>
      </c>
      <c r="K5398">
        <v>0</v>
      </c>
      <c r="L5398" s="83">
        <v>42954</v>
      </c>
      <c r="M5398">
        <v>0</v>
      </c>
      <c r="N5398">
        <v>928254101</v>
      </c>
      <c r="O5398" t="s">
        <v>6893</v>
      </c>
    </row>
    <row r="5399" spans="1:15" x14ac:dyDescent="0.2">
      <c r="A5399" t="s">
        <v>12768</v>
      </c>
      <c r="B5399" t="s">
        <v>1315</v>
      </c>
      <c r="C5399">
        <v>51.75</v>
      </c>
      <c r="D5399">
        <v>0</v>
      </c>
      <c r="E5399">
        <v>0</v>
      </c>
      <c r="F5399">
        <v>0</v>
      </c>
      <c r="G5399">
        <v>0</v>
      </c>
      <c r="H5399" s="45">
        <v>35323.089999999997</v>
      </c>
      <c r="I5399" t="s">
        <v>11932</v>
      </c>
      <c r="J5399" t="s">
        <v>164</v>
      </c>
      <c r="K5399">
        <v>0</v>
      </c>
      <c r="L5399" s="83">
        <v>42954</v>
      </c>
      <c r="M5399">
        <v>0</v>
      </c>
      <c r="N5399" t="s">
        <v>1538</v>
      </c>
      <c r="O5399" t="s">
        <v>1539</v>
      </c>
    </row>
    <row r="5400" spans="1:15" x14ac:dyDescent="0.2">
      <c r="A5400" t="s">
        <v>12769</v>
      </c>
      <c r="B5400" t="s">
        <v>7019</v>
      </c>
      <c r="C5400">
        <v>88.95</v>
      </c>
      <c r="D5400">
        <v>0</v>
      </c>
      <c r="E5400">
        <v>0</v>
      </c>
      <c r="F5400">
        <v>0</v>
      </c>
      <c r="G5400">
        <v>0</v>
      </c>
      <c r="H5400" s="45">
        <v>34725.97</v>
      </c>
      <c r="I5400" t="s">
        <v>11932</v>
      </c>
      <c r="J5400" t="s">
        <v>182</v>
      </c>
      <c r="K5400">
        <v>0</v>
      </c>
      <c r="L5400" s="83">
        <v>42954</v>
      </c>
      <c r="M5400">
        <v>0</v>
      </c>
      <c r="N5400">
        <v>171798101</v>
      </c>
      <c r="O5400">
        <v>2987521</v>
      </c>
    </row>
    <row r="5401" spans="1:15" x14ac:dyDescent="0.2">
      <c r="A5401" t="s">
        <v>12770</v>
      </c>
      <c r="B5401" t="s">
        <v>2839</v>
      </c>
      <c r="C5401">
        <v>157.38</v>
      </c>
      <c r="D5401">
        <v>0</v>
      </c>
      <c r="E5401">
        <v>0</v>
      </c>
      <c r="F5401">
        <v>0</v>
      </c>
      <c r="G5401">
        <v>0</v>
      </c>
      <c r="H5401" s="45">
        <v>63156.29</v>
      </c>
      <c r="I5401" t="s">
        <v>11932</v>
      </c>
      <c r="J5401" t="s">
        <v>164</v>
      </c>
      <c r="K5401">
        <v>0</v>
      </c>
      <c r="L5401" s="83">
        <v>42954</v>
      </c>
      <c r="M5401">
        <v>0</v>
      </c>
      <c r="N5401">
        <v>989207105</v>
      </c>
      <c r="O5401">
        <v>2989356</v>
      </c>
    </row>
    <row r="5402" spans="1:15" x14ac:dyDescent="0.2">
      <c r="A5402" t="s">
        <v>12771</v>
      </c>
      <c r="B5402" t="s">
        <v>12772</v>
      </c>
      <c r="C5402">
        <v>42.63</v>
      </c>
      <c r="D5402">
        <v>0</v>
      </c>
      <c r="E5402">
        <v>0</v>
      </c>
      <c r="F5402">
        <v>0</v>
      </c>
      <c r="G5402">
        <v>0</v>
      </c>
      <c r="H5402" s="45">
        <v>2109.1</v>
      </c>
      <c r="I5402" t="s">
        <v>210</v>
      </c>
      <c r="J5402" t="s">
        <v>186</v>
      </c>
      <c r="K5402">
        <v>0</v>
      </c>
      <c r="L5402" s="83">
        <v>42954</v>
      </c>
      <c r="M5402">
        <v>0</v>
      </c>
    </row>
    <row r="5403" spans="1:15" x14ac:dyDescent="0.2">
      <c r="A5403" t="s">
        <v>12619</v>
      </c>
      <c r="B5403" t="s">
        <v>293</v>
      </c>
      <c r="C5403">
        <v>100.93</v>
      </c>
      <c r="D5403">
        <v>0</v>
      </c>
      <c r="E5403">
        <v>0</v>
      </c>
      <c r="F5403">
        <v>0</v>
      </c>
      <c r="G5403">
        <v>0</v>
      </c>
      <c r="H5403" s="45">
        <v>-23005.88</v>
      </c>
      <c r="I5403" t="s">
        <v>11935</v>
      </c>
      <c r="J5403" t="s">
        <v>186</v>
      </c>
      <c r="K5403">
        <v>0</v>
      </c>
      <c r="L5403" s="83">
        <v>42951</v>
      </c>
      <c r="M5403">
        <v>0</v>
      </c>
      <c r="N5403">
        <v>981419104</v>
      </c>
      <c r="O5403">
        <v>2981181</v>
      </c>
    </row>
    <row r="5404" spans="1:15" x14ac:dyDescent="0.2">
      <c r="A5404" t="s">
        <v>12620</v>
      </c>
      <c r="B5404" t="s">
        <v>10521</v>
      </c>
      <c r="C5404">
        <v>29.63</v>
      </c>
      <c r="D5404">
        <v>0</v>
      </c>
      <c r="E5404">
        <v>0</v>
      </c>
      <c r="F5404">
        <v>0</v>
      </c>
      <c r="G5404">
        <v>0</v>
      </c>
      <c r="H5404" s="45">
        <v>-34747.15</v>
      </c>
      <c r="I5404" t="s">
        <v>11935</v>
      </c>
      <c r="J5404" t="s">
        <v>190</v>
      </c>
      <c r="K5404">
        <v>0</v>
      </c>
      <c r="L5404" s="83">
        <v>42951</v>
      </c>
      <c r="M5404">
        <v>0</v>
      </c>
      <c r="N5404" t="s">
        <v>10546</v>
      </c>
      <c r="O5404" t="s">
        <v>10547</v>
      </c>
    </row>
    <row r="5405" spans="1:15" x14ac:dyDescent="0.2">
      <c r="A5405" t="s">
        <v>12621</v>
      </c>
      <c r="B5405" t="s">
        <v>10218</v>
      </c>
      <c r="C5405">
        <v>26.2</v>
      </c>
      <c r="D5405">
        <v>0</v>
      </c>
      <c r="E5405">
        <v>0</v>
      </c>
      <c r="F5405">
        <v>0</v>
      </c>
      <c r="G5405">
        <v>0</v>
      </c>
      <c r="H5405" s="45">
        <v>-42043.18</v>
      </c>
      <c r="I5405" t="s">
        <v>11935</v>
      </c>
      <c r="J5405" t="s">
        <v>182</v>
      </c>
      <c r="K5405">
        <v>0</v>
      </c>
      <c r="L5405" s="83">
        <v>42951</v>
      </c>
      <c r="M5405">
        <v>0</v>
      </c>
      <c r="N5405">
        <v>909218109</v>
      </c>
      <c r="O5405">
        <v>2925833</v>
      </c>
    </row>
    <row r="5406" spans="1:15" x14ac:dyDescent="0.2">
      <c r="A5406" t="s">
        <v>12622</v>
      </c>
      <c r="B5406" t="s">
        <v>9876</v>
      </c>
      <c r="C5406">
        <v>17.45</v>
      </c>
      <c r="D5406">
        <v>0</v>
      </c>
      <c r="E5406">
        <v>0</v>
      </c>
      <c r="F5406">
        <v>0</v>
      </c>
      <c r="G5406">
        <v>0</v>
      </c>
      <c r="H5406" s="45">
        <v>-2574.4</v>
      </c>
      <c r="I5406" t="s">
        <v>11935</v>
      </c>
      <c r="J5406" t="s">
        <v>164</v>
      </c>
      <c r="K5406">
        <v>0</v>
      </c>
      <c r="L5406" s="83">
        <v>42951</v>
      </c>
      <c r="M5406">
        <v>0</v>
      </c>
      <c r="N5406" t="s">
        <v>9897</v>
      </c>
      <c r="O5406" t="s">
        <v>9898</v>
      </c>
    </row>
    <row r="5407" spans="1:15" x14ac:dyDescent="0.2">
      <c r="A5407" t="s">
        <v>12623</v>
      </c>
      <c r="B5407" t="s">
        <v>275</v>
      </c>
      <c r="C5407">
        <v>42.685000000000002</v>
      </c>
      <c r="D5407">
        <v>0</v>
      </c>
      <c r="E5407">
        <v>0</v>
      </c>
      <c r="F5407">
        <v>0</v>
      </c>
      <c r="G5407">
        <v>0</v>
      </c>
      <c r="H5407" s="45">
        <v>-15044.38</v>
      </c>
      <c r="I5407" t="s">
        <v>11935</v>
      </c>
      <c r="J5407" t="s">
        <v>164</v>
      </c>
      <c r="K5407">
        <v>0</v>
      </c>
      <c r="L5407" s="83">
        <v>42951</v>
      </c>
      <c r="M5407">
        <v>0</v>
      </c>
      <c r="N5407" t="s">
        <v>276</v>
      </c>
      <c r="O5407">
        <v>2839268</v>
      </c>
    </row>
    <row r="5408" spans="1:15" x14ac:dyDescent="0.2">
      <c r="A5408" t="s">
        <v>12624</v>
      </c>
      <c r="B5408" t="s">
        <v>11485</v>
      </c>
      <c r="C5408">
        <v>14.59</v>
      </c>
      <c r="D5408">
        <v>0</v>
      </c>
      <c r="E5408">
        <v>0</v>
      </c>
      <c r="F5408">
        <v>0</v>
      </c>
      <c r="G5408">
        <v>0</v>
      </c>
      <c r="H5408" s="45">
        <v>-5781.82</v>
      </c>
      <c r="I5408" t="s">
        <v>11935</v>
      </c>
      <c r="J5408" t="s">
        <v>200</v>
      </c>
      <c r="K5408">
        <v>0</v>
      </c>
      <c r="L5408" s="83">
        <v>42951</v>
      </c>
      <c r="M5408">
        <v>0</v>
      </c>
      <c r="N5408">
        <v>811054402</v>
      </c>
      <c r="O5408">
        <v>2862532</v>
      </c>
    </row>
    <row r="5409" spans="1:15" x14ac:dyDescent="0.2">
      <c r="A5409" t="s">
        <v>12625</v>
      </c>
      <c r="B5409" t="s">
        <v>7106</v>
      </c>
      <c r="C5409">
        <v>34.26</v>
      </c>
      <c r="D5409">
        <v>0</v>
      </c>
      <c r="E5409">
        <v>0</v>
      </c>
      <c r="F5409">
        <v>0</v>
      </c>
      <c r="G5409">
        <v>0</v>
      </c>
      <c r="H5409" s="45">
        <v>2063.21</v>
      </c>
      <c r="I5409" t="s">
        <v>11935</v>
      </c>
      <c r="J5409" t="s">
        <v>190</v>
      </c>
      <c r="K5409">
        <v>0</v>
      </c>
      <c r="L5409" s="83">
        <v>42951</v>
      </c>
      <c r="M5409">
        <v>0</v>
      </c>
      <c r="N5409">
        <v>784635104</v>
      </c>
      <c r="O5409">
        <v>2787185</v>
      </c>
    </row>
    <row r="5410" spans="1:15" x14ac:dyDescent="0.2">
      <c r="A5410" t="s">
        <v>12626</v>
      </c>
      <c r="B5410" t="s">
        <v>5124</v>
      </c>
      <c r="C5410">
        <v>26.95</v>
      </c>
      <c r="D5410">
        <v>0</v>
      </c>
      <c r="E5410">
        <v>0</v>
      </c>
      <c r="F5410">
        <v>0</v>
      </c>
      <c r="G5410">
        <v>0</v>
      </c>
      <c r="H5410" s="45">
        <v>-12506.14</v>
      </c>
      <c r="I5410" t="s">
        <v>11935</v>
      </c>
      <c r="J5410" t="s">
        <v>182</v>
      </c>
      <c r="K5410">
        <v>0</v>
      </c>
      <c r="L5410" s="83">
        <v>42951</v>
      </c>
      <c r="M5410">
        <v>0</v>
      </c>
      <c r="N5410" t="s">
        <v>5245</v>
      </c>
      <c r="O5410">
        <v>2764188</v>
      </c>
    </row>
    <row r="5411" spans="1:15" x14ac:dyDescent="0.2">
      <c r="A5411" t="s">
        <v>12627</v>
      </c>
      <c r="B5411" t="s">
        <v>1562</v>
      </c>
      <c r="C5411">
        <v>291.25</v>
      </c>
      <c r="D5411">
        <v>0</v>
      </c>
      <c r="E5411">
        <v>0</v>
      </c>
      <c r="F5411">
        <v>0</v>
      </c>
      <c r="G5411">
        <v>0</v>
      </c>
      <c r="H5411">
        <v>-592.9</v>
      </c>
      <c r="I5411" t="s">
        <v>11935</v>
      </c>
      <c r="J5411" t="s">
        <v>169</v>
      </c>
      <c r="K5411">
        <v>0</v>
      </c>
      <c r="L5411" s="83">
        <v>42951</v>
      </c>
      <c r="M5411">
        <v>0</v>
      </c>
      <c r="N5411" t="s">
        <v>1637</v>
      </c>
      <c r="O5411">
        <v>2730190</v>
      </c>
    </row>
    <row r="5412" spans="1:15" x14ac:dyDescent="0.2">
      <c r="A5412" t="s">
        <v>12628</v>
      </c>
      <c r="B5412" t="s">
        <v>12415</v>
      </c>
      <c r="C5412">
        <v>24.44</v>
      </c>
      <c r="D5412">
        <v>0</v>
      </c>
      <c r="E5412">
        <v>0</v>
      </c>
      <c r="F5412">
        <v>0</v>
      </c>
      <c r="G5412">
        <v>0</v>
      </c>
      <c r="H5412" s="45">
        <v>1355.94</v>
      </c>
      <c r="I5412" t="s">
        <v>11935</v>
      </c>
      <c r="J5412" t="s">
        <v>164</v>
      </c>
      <c r="K5412">
        <v>0</v>
      </c>
      <c r="L5412" s="83">
        <v>42951</v>
      </c>
      <c r="M5412">
        <v>0</v>
      </c>
      <c r="N5412">
        <v>453204109</v>
      </c>
      <c r="O5412" t="s">
        <v>12492</v>
      </c>
    </row>
    <row r="5413" spans="1:15" x14ac:dyDescent="0.2">
      <c r="A5413" t="s">
        <v>12629</v>
      </c>
      <c r="B5413" t="s">
        <v>12417</v>
      </c>
      <c r="C5413">
        <v>66.5</v>
      </c>
      <c r="D5413">
        <v>0</v>
      </c>
      <c r="E5413">
        <v>0</v>
      </c>
      <c r="F5413">
        <v>0</v>
      </c>
      <c r="G5413">
        <v>0</v>
      </c>
      <c r="H5413" s="45">
        <v>-11539.16</v>
      </c>
      <c r="I5413" t="s">
        <v>11935</v>
      </c>
      <c r="J5413" t="s">
        <v>164</v>
      </c>
      <c r="K5413">
        <v>0</v>
      </c>
      <c r="L5413" s="83">
        <v>42951</v>
      </c>
      <c r="M5413">
        <v>0</v>
      </c>
      <c r="N5413" t="s">
        <v>12488</v>
      </c>
      <c r="O5413" t="s">
        <v>12489</v>
      </c>
    </row>
    <row r="5414" spans="1:15" x14ac:dyDescent="0.2">
      <c r="A5414" t="s">
        <v>12630</v>
      </c>
      <c r="B5414" t="s">
        <v>1039</v>
      </c>
      <c r="C5414">
        <v>63.79</v>
      </c>
      <c r="D5414">
        <v>0</v>
      </c>
      <c r="E5414">
        <v>0</v>
      </c>
      <c r="F5414">
        <v>0</v>
      </c>
      <c r="G5414">
        <v>0</v>
      </c>
      <c r="H5414" s="45">
        <v>-3684.86</v>
      </c>
      <c r="I5414" t="s">
        <v>11935</v>
      </c>
      <c r="J5414" t="s">
        <v>164</v>
      </c>
      <c r="K5414">
        <v>0</v>
      </c>
      <c r="L5414" s="83">
        <v>42951</v>
      </c>
      <c r="M5414">
        <v>0</v>
      </c>
      <c r="N5414">
        <v>577933104</v>
      </c>
      <c r="O5414">
        <v>2018669</v>
      </c>
    </row>
    <row r="5415" spans="1:15" x14ac:dyDescent="0.2">
      <c r="A5415" t="s">
        <v>12631</v>
      </c>
      <c r="B5415" t="s">
        <v>3178</v>
      </c>
      <c r="C5415">
        <v>358.86</v>
      </c>
      <c r="D5415">
        <v>0</v>
      </c>
      <c r="E5415">
        <v>0</v>
      </c>
      <c r="F5415">
        <v>0</v>
      </c>
      <c r="G5415">
        <v>0</v>
      </c>
      <c r="H5415" s="45">
        <v>14078.46</v>
      </c>
      <c r="I5415" t="s">
        <v>11935</v>
      </c>
      <c r="J5415" t="s">
        <v>164</v>
      </c>
      <c r="K5415">
        <v>0</v>
      </c>
      <c r="L5415" s="83">
        <v>42951</v>
      </c>
      <c r="M5415">
        <v>0</v>
      </c>
      <c r="N5415" t="s">
        <v>3312</v>
      </c>
      <c r="O5415" t="s">
        <v>3313</v>
      </c>
    </row>
    <row r="5416" spans="1:15" x14ac:dyDescent="0.2">
      <c r="A5416" t="s">
        <v>12632</v>
      </c>
      <c r="B5416" t="s">
        <v>12419</v>
      </c>
      <c r="C5416">
        <v>25.1</v>
      </c>
      <c r="D5416">
        <v>0</v>
      </c>
      <c r="E5416">
        <v>0</v>
      </c>
      <c r="F5416">
        <v>0</v>
      </c>
      <c r="G5416">
        <v>0</v>
      </c>
      <c r="H5416" s="45">
        <v>-3096.9</v>
      </c>
      <c r="I5416" t="s">
        <v>11935</v>
      </c>
      <c r="J5416" t="s">
        <v>190</v>
      </c>
      <c r="K5416">
        <v>0</v>
      </c>
      <c r="L5416" s="83">
        <v>42951</v>
      </c>
      <c r="M5416">
        <v>0</v>
      </c>
      <c r="N5416">
        <v>415864107</v>
      </c>
      <c r="O5416">
        <v>2412700</v>
      </c>
    </row>
    <row r="5417" spans="1:15" x14ac:dyDescent="0.2">
      <c r="A5417" t="s">
        <v>12633</v>
      </c>
      <c r="B5417" t="s">
        <v>1031</v>
      </c>
      <c r="C5417">
        <v>200.04</v>
      </c>
      <c r="D5417">
        <v>0</v>
      </c>
      <c r="E5417">
        <v>0</v>
      </c>
      <c r="F5417">
        <v>0</v>
      </c>
      <c r="G5417">
        <v>0</v>
      </c>
      <c r="H5417" s="45">
        <v>3441.43</v>
      </c>
      <c r="I5417" t="s">
        <v>11935</v>
      </c>
      <c r="J5417" t="s">
        <v>164</v>
      </c>
      <c r="K5417">
        <v>0</v>
      </c>
      <c r="L5417" s="83">
        <v>42951</v>
      </c>
      <c r="M5417">
        <v>0</v>
      </c>
      <c r="N5417">
        <v>339041105</v>
      </c>
      <c r="O5417" t="s">
        <v>1449</v>
      </c>
    </row>
    <row r="5418" spans="1:15" x14ac:dyDescent="0.2">
      <c r="A5418" t="s">
        <v>12634</v>
      </c>
      <c r="B5418" t="s">
        <v>1678</v>
      </c>
      <c r="C5418">
        <v>35.049999999999997</v>
      </c>
      <c r="D5418">
        <v>0</v>
      </c>
      <c r="E5418">
        <v>0</v>
      </c>
      <c r="F5418">
        <v>0</v>
      </c>
      <c r="G5418">
        <v>0</v>
      </c>
      <c r="H5418">
        <v>-409.6</v>
      </c>
      <c r="I5418" t="s">
        <v>11935</v>
      </c>
      <c r="J5418" t="s">
        <v>169</v>
      </c>
      <c r="K5418">
        <v>0</v>
      </c>
      <c r="L5418" s="83">
        <v>42951</v>
      </c>
      <c r="M5418">
        <v>0</v>
      </c>
      <c r="N5418" t="s">
        <v>1769</v>
      </c>
      <c r="O5418" t="s">
        <v>1770</v>
      </c>
    </row>
    <row r="5419" spans="1:15" x14ac:dyDescent="0.2">
      <c r="A5419" t="s">
        <v>12635</v>
      </c>
      <c r="B5419" t="s">
        <v>4642</v>
      </c>
      <c r="C5419">
        <v>71.125</v>
      </c>
      <c r="D5419">
        <v>0</v>
      </c>
      <c r="E5419">
        <v>0</v>
      </c>
      <c r="F5419">
        <v>0</v>
      </c>
      <c r="G5419">
        <v>0</v>
      </c>
      <c r="H5419">
        <v>40.97</v>
      </c>
      <c r="I5419" t="s">
        <v>11935</v>
      </c>
      <c r="J5419" t="s">
        <v>190</v>
      </c>
      <c r="K5419">
        <v>0</v>
      </c>
      <c r="L5419" s="83">
        <v>42951</v>
      </c>
      <c r="M5419">
        <v>0</v>
      </c>
      <c r="N5419">
        <v>229669106</v>
      </c>
      <c r="O5419">
        <v>2239266</v>
      </c>
    </row>
    <row r="5420" spans="1:15" x14ac:dyDescent="0.2">
      <c r="A5420" t="s">
        <v>12636</v>
      </c>
      <c r="B5420" t="s">
        <v>11354</v>
      </c>
      <c r="C5420">
        <v>23.21</v>
      </c>
      <c r="D5420">
        <v>0</v>
      </c>
      <c r="E5420">
        <v>0</v>
      </c>
      <c r="F5420">
        <v>0</v>
      </c>
      <c r="G5420">
        <v>0</v>
      </c>
      <c r="H5420" s="45">
        <v>-3668.35</v>
      </c>
      <c r="I5420" t="s">
        <v>11935</v>
      </c>
      <c r="J5420" t="s">
        <v>164</v>
      </c>
      <c r="K5420">
        <v>0</v>
      </c>
      <c r="L5420" s="83">
        <v>42951</v>
      </c>
      <c r="M5420">
        <v>0</v>
      </c>
      <c r="N5420" t="s">
        <v>11418</v>
      </c>
      <c r="O5420" t="s">
        <v>11419</v>
      </c>
    </row>
    <row r="5421" spans="1:15" x14ac:dyDescent="0.2">
      <c r="A5421" t="s">
        <v>12637</v>
      </c>
      <c r="B5421" t="s">
        <v>2464</v>
      </c>
      <c r="C5421">
        <v>142.09</v>
      </c>
      <c r="D5421">
        <v>0</v>
      </c>
      <c r="E5421">
        <v>0</v>
      </c>
      <c r="F5421">
        <v>0</v>
      </c>
      <c r="G5421">
        <v>0</v>
      </c>
      <c r="H5421" s="45">
        <v>1984.03</v>
      </c>
      <c r="I5421" t="s">
        <v>11935</v>
      </c>
      <c r="J5421" t="s">
        <v>200</v>
      </c>
      <c r="K5421">
        <v>0</v>
      </c>
      <c r="L5421" s="83">
        <v>42951</v>
      </c>
      <c r="M5421">
        <v>0</v>
      </c>
      <c r="N5421" t="s">
        <v>2520</v>
      </c>
      <c r="O5421" t="s">
        <v>2521</v>
      </c>
    </row>
    <row r="5422" spans="1:15" x14ac:dyDescent="0.2">
      <c r="A5422" t="s">
        <v>12638</v>
      </c>
      <c r="B5422" t="s">
        <v>2601</v>
      </c>
      <c r="C5422">
        <v>31.88</v>
      </c>
      <c r="D5422">
        <v>0</v>
      </c>
      <c r="E5422">
        <v>0</v>
      </c>
      <c r="F5422">
        <v>0</v>
      </c>
      <c r="G5422">
        <v>0</v>
      </c>
      <c r="H5422">
        <v>-695.05</v>
      </c>
      <c r="I5422" t="s">
        <v>11935</v>
      </c>
      <c r="J5422" t="s">
        <v>164</v>
      </c>
      <c r="K5422">
        <v>0</v>
      </c>
      <c r="L5422" s="83">
        <v>42951</v>
      </c>
      <c r="M5422">
        <v>0</v>
      </c>
      <c r="N5422" t="s">
        <v>2623</v>
      </c>
      <c r="O5422" t="s">
        <v>2624</v>
      </c>
    </row>
    <row r="5423" spans="1:15" x14ac:dyDescent="0.2">
      <c r="A5423" t="s">
        <v>12639</v>
      </c>
      <c r="B5423" t="s">
        <v>3369</v>
      </c>
      <c r="C5423">
        <v>26.125</v>
      </c>
      <c r="D5423">
        <v>0</v>
      </c>
      <c r="E5423">
        <v>0</v>
      </c>
      <c r="F5423">
        <v>0</v>
      </c>
      <c r="G5423">
        <v>0</v>
      </c>
      <c r="H5423" s="45">
        <v>-9927.0400000000009</v>
      </c>
      <c r="I5423" t="s">
        <v>11935</v>
      </c>
      <c r="J5423" t="s">
        <v>200</v>
      </c>
      <c r="K5423">
        <v>0</v>
      </c>
      <c r="L5423" s="83">
        <v>42951</v>
      </c>
      <c r="M5423">
        <v>0</v>
      </c>
      <c r="N5423">
        <v>171604101</v>
      </c>
      <c r="O5423" t="s">
        <v>3384</v>
      </c>
    </row>
    <row r="5424" spans="1:15" x14ac:dyDescent="0.2">
      <c r="A5424" t="s">
        <v>12640</v>
      </c>
      <c r="B5424" t="s">
        <v>842</v>
      </c>
      <c r="C5424">
        <v>29.3</v>
      </c>
      <c r="D5424">
        <v>0</v>
      </c>
      <c r="E5424">
        <v>0</v>
      </c>
      <c r="F5424">
        <v>0</v>
      </c>
      <c r="G5424">
        <v>0</v>
      </c>
      <c r="H5424" s="45">
        <v>-3237.08</v>
      </c>
      <c r="I5424" t="s">
        <v>11935</v>
      </c>
      <c r="J5424" t="s">
        <v>164</v>
      </c>
      <c r="K5424">
        <v>0</v>
      </c>
      <c r="L5424" s="83">
        <v>42951</v>
      </c>
      <c r="M5424">
        <v>0</v>
      </c>
      <c r="N5424">
        <v>157210105</v>
      </c>
      <c r="O5424">
        <v>2986937</v>
      </c>
    </row>
    <row r="5425" spans="1:15" x14ac:dyDescent="0.2">
      <c r="A5425" t="s">
        <v>12641</v>
      </c>
      <c r="B5425" t="s">
        <v>11352</v>
      </c>
      <c r="C5425">
        <v>16.89</v>
      </c>
      <c r="D5425">
        <v>0</v>
      </c>
      <c r="E5425">
        <v>0</v>
      </c>
      <c r="F5425">
        <v>0</v>
      </c>
      <c r="G5425">
        <v>0</v>
      </c>
      <c r="H5425" s="45">
        <v>-13022.42</v>
      </c>
      <c r="I5425" t="s">
        <v>11935</v>
      </c>
      <c r="J5425" t="s">
        <v>190</v>
      </c>
      <c r="K5425">
        <v>0</v>
      </c>
      <c r="L5425" s="83">
        <v>42951</v>
      </c>
      <c r="M5425">
        <v>0</v>
      </c>
      <c r="N5425" t="s">
        <v>11407</v>
      </c>
      <c r="O5425" t="s">
        <v>11408</v>
      </c>
    </row>
    <row r="5426" spans="1:15" x14ac:dyDescent="0.2">
      <c r="A5426" t="s">
        <v>12642</v>
      </c>
      <c r="B5426" t="s">
        <v>3181</v>
      </c>
      <c r="C5426">
        <v>45.64</v>
      </c>
      <c r="D5426">
        <v>0</v>
      </c>
      <c r="E5426">
        <v>0</v>
      </c>
      <c r="F5426">
        <v>0</v>
      </c>
      <c r="G5426">
        <v>0</v>
      </c>
      <c r="H5426" s="45">
        <v>-5412.52</v>
      </c>
      <c r="I5426" t="s">
        <v>11935</v>
      </c>
      <c r="J5426" t="s">
        <v>182</v>
      </c>
      <c r="K5426">
        <v>0</v>
      </c>
      <c r="L5426" s="83">
        <v>42951</v>
      </c>
      <c r="M5426">
        <v>0</v>
      </c>
      <c r="N5426">
        <v>37411105</v>
      </c>
      <c r="O5426">
        <v>2043962</v>
      </c>
    </row>
    <row r="5427" spans="1:15" x14ac:dyDescent="0.2">
      <c r="A5427" t="s">
        <v>12643</v>
      </c>
      <c r="B5427" t="s">
        <v>1029</v>
      </c>
      <c r="C5427">
        <v>26.32</v>
      </c>
      <c r="D5427">
        <v>0</v>
      </c>
      <c r="E5427">
        <v>0</v>
      </c>
      <c r="F5427">
        <v>0</v>
      </c>
      <c r="G5427">
        <v>0</v>
      </c>
      <c r="H5427" s="45">
        <v>6531.58</v>
      </c>
      <c r="I5427" t="s">
        <v>11935</v>
      </c>
      <c r="J5427" t="s">
        <v>164</v>
      </c>
      <c r="K5427">
        <v>0</v>
      </c>
      <c r="L5427" s="83">
        <v>42951</v>
      </c>
      <c r="M5427">
        <v>0</v>
      </c>
      <c r="N5427">
        <v>5125109</v>
      </c>
      <c r="O5427">
        <v>2159773</v>
      </c>
    </row>
    <row r="5428" spans="1:15" x14ac:dyDescent="0.2">
      <c r="A5428" t="s">
        <v>12644</v>
      </c>
      <c r="B5428" t="s">
        <v>12418</v>
      </c>
      <c r="C5428">
        <v>22.3</v>
      </c>
      <c r="D5428">
        <v>0</v>
      </c>
      <c r="E5428">
        <v>0</v>
      </c>
      <c r="F5428">
        <v>0</v>
      </c>
      <c r="G5428">
        <v>0</v>
      </c>
      <c r="H5428" s="45">
        <v>-24306.47</v>
      </c>
      <c r="I5428" t="s">
        <v>11935</v>
      </c>
      <c r="J5428" t="s">
        <v>164</v>
      </c>
      <c r="K5428">
        <v>0</v>
      </c>
      <c r="L5428" s="83">
        <v>42951</v>
      </c>
      <c r="M5428">
        <v>0</v>
      </c>
      <c r="N5428">
        <v>54540208</v>
      </c>
      <c r="O5428" t="s">
        <v>12441</v>
      </c>
    </row>
    <row r="5429" spans="1:15" x14ac:dyDescent="0.2">
      <c r="A5429" t="s">
        <v>12645</v>
      </c>
      <c r="B5429" t="s">
        <v>12414</v>
      </c>
      <c r="C5429">
        <v>37.44</v>
      </c>
      <c r="D5429">
        <v>0</v>
      </c>
      <c r="E5429">
        <v>0</v>
      </c>
      <c r="F5429">
        <v>0</v>
      </c>
      <c r="G5429">
        <v>0</v>
      </c>
      <c r="H5429" s="45">
        <v>7732.17</v>
      </c>
      <c r="I5429" t="s">
        <v>11935</v>
      </c>
      <c r="J5429" t="s">
        <v>164</v>
      </c>
      <c r="K5429">
        <v>0</v>
      </c>
      <c r="L5429" s="83">
        <v>42951</v>
      </c>
      <c r="M5429">
        <v>0</v>
      </c>
      <c r="N5429" t="s">
        <v>12438</v>
      </c>
      <c r="O5429" t="s">
        <v>12439</v>
      </c>
    </row>
    <row r="5430" spans="1:15" x14ac:dyDescent="0.2">
      <c r="A5430" t="s">
        <v>12646</v>
      </c>
      <c r="B5430" t="s">
        <v>2231</v>
      </c>
      <c r="C5430">
        <v>25.2</v>
      </c>
      <c r="D5430">
        <v>0</v>
      </c>
      <c r="E5430">
        <v>0</v>
      </c>
      <c r="F5430">
        <v>0</v>
      </c>
      <c r="G5430">
        <v>0</v>
      </c>
      <c r="H5430" s="45">
        <v>5604.91</v>
      </c>
      <c r="I5430" t="s">
        <v>11935</v>
      </c>
      <c r="J5430" t="s">
        <v>169</v>
      </c>
      <c r="K5430">
        <v>0</v>
      </c>
      <c r="L5430" s="83">
        <v>42951</v>
      </c>
      <c r="M5430">
        <v>0</v>
      </c>
      <c r="N5430" t="s">
        <v>2246</v>
      </c>
      <c r="O5430">
        <v>2008121</v>
      </c>
    </row>
    <row r="5431" spans="1:15" x14ac:dyDescent="0.2">
      <c r="A5431" t="s">
        <v>12647</v>
      </c>
      <c r="B5431" t="s">
        <v>8262</v>
      </c>
      <c r="C5431">
        <v>52.3</v>
      </c>
      <c r="D5431">
        <v>0</v>
      </c>
      <c r="E5431">
        <v>0</v>
      </c>
      <c r="F5431">
        <v>0</v>
      </c>
      <c r="G5431">
        <v>0</v>
      </c>
      <c r="H5431" s="45">
        <v>7021.56</v>
      </c>
      <c r="I5431" t="s">
        <v>11935</v>
      </c>
      <c r="J5431" t="s">
        <v>169</v>
      </c>
      <c r="K5431">
        <v>0</v>
      </c>
      <c r="L5431" s="83">
        <v>42951</v>
      </c>
      <c r="M5431">
        <v>0</v>
      </c>
      <c r="N5431">
        <v>1744101</v>
      </c>
      <c r="O5431">
        <v>2813552</v>
      </c>
    </row>
    <row r="5432" spans="1:15" x14ac:dyDescent="0.2">
      <c r="A5432" t="s">
        <v>12648</v>
      </c>
      <c r="B5432" t="s">
        <v>1682</v>
      </c>
      <c r="C5432">
        <v>30.25</v>
      </c>
      <c r="D5432">
        <v>0</v>
      </c>
      <c r="E5432">
        <v>0</v>
      </c>
      <c r="F5432">
        <v>0</v>
      </c>
      <c r="G5432">
        <v>0</v>
      </c>
      <c r="H5432">
        <v>-396.97</v>
      </c>
      <c r="I5432" t="s">
        <v>11935</v>
      </c>
      <c r="J5432" t="s">
        <v>188</v>
      </c>
      <c r="K5432">
        <v>0</v>
      </c>
      <c r="L5432" s="83">
        <v>42951</v>
      </c>
      <c r="M5432">
        <v>0</v>
      </c>
      <c r="N5432" t="s">
        <v>177</v>
      </c>
      <c r="O5432" t="s">
        <v>1711</v>
      </c>
    </row>
    <row r="5433" spans="1:15" x14ac:dyDescent="0.2">
      <c r="A5433" t="s">
        <v>12649</v>
      </c>
      <c r="B5433" t="s">
        <v>12609</v>
      </c>
      <c r="C5433">
        <v>221.35</v>
      </c>
      <c r="D5433">
        <v>0</v>
      </c>
      <c r="E5433">
        <v>0</v>
      </c>
      <c r="F5433">
        <v>0</v>
      </c>
      <c r="G5433">
        <v>0</v>
      </c>
      <c r="H5433">
        <v>-13.13</v>
      </c>
      <c r="I5433" t="s">
        <v>11935</v>
      </c>
      <c r="J5433" t="s">
        <v>169</v>
      </c>
      <c r="K5433">
        <v>0</v>
      </c>
      <c r="L5433" s="83">
        <v>42951</v>
      </c>
      <c r="M5433">
        <v>0</v>
      </c>
      <c r="N5433">
        <v>75887109</v>
      </c>
      <c r="O5433">
        <v>2087807</v>
      </c>
    </row>
    <row r="5434" spans="1:15" x14ac:dyDescent="0.2">
      <c r="A5434" t="s">
        <v>12650</v>
      </c>
      <c r="B5434" t="s">
        <v>3374</v>
      </c>
      <c r="C5434">
        <v>49.01</v>
      </c>
      <c r="D5434">
        <v>0</v>
      </c>
      <c r="E5434">
        <v>0</v>
      </c>
      <c r="F5434">
        <v>0</v>
      </c>
      <c r="G5434">
        <v>0</v>
      </c>
      <c r="H5434" s="45">
        <v>2748.09</v>
      </c>
      <c r="I5434" t="s">
        <v>11935</v>
      </c>
      <c r="J5434" t="s">
        <v>200</v>
      </c>
      <c r="K5434">
        <v>0</v>
      </c>
      <c r="L5434" s="83">
        <v>42951</v>
      </c>
      <c r="M5434">
        <v>0</v>
      </c>
      <c r="N5434">
        <v>835898107</v>
      </c>
      <c r="O5434">
        <v>2822406</v>
      </c>
    </row>
    <row r="5435" spans="1:15" x14ac:dyDescent="0.2">
      <c r="A5435" t="s">
        <v>12651</v>
      </c>
      <c r="B5435" t="s">
        <v>3152</v>
      </c>
      <c r="C5435">
        <v>319.87</v>
      </c>
      <c r="D5435">
        <v>0</v>
      </c>
      <c r="E5435">
        <v>0</v>
      </c>
      <c r="F5435">
        <v>0</v>
      </c>
      <c r="G5435">
        <v>0</v>
      </c>
      <c r="H5435" s="45">
        <v>2115.31</v>
      </c>
      <c r="I5435" t="s">
        <v>11935</v>
      </c>
      <c r="J5435" t="s">
        <v>169</v>
      </c>
      <c r="K5435">
        <v>0</v>
      </c>
      <c r="L5435" s="83">
        <v>42951</v>
      </c>
      <c r="M5435">
        <v>0</v>
      </c>
      <c r="N5435">
        <v>90572207</v>
      </c>
      <c r="O5435">
        <v>2098508</v>
      </c>
    </row>
    <row r="5436" spans="1:15" x14ac:dyDescent="0.2">
      <c r="A5436" t="s">
        <v>12652</v>
      </c>
      <c r="B5436" t="s">
        <v>2860</v>
      </c>
      <c r="C5436">
        <v>35.35</v>
      </c>
      <c r="D5436">
        <v>0</v>
      </c>
      <c r="E5436">
        <v>0</v>
      </c>
      <c r="F5436">
        <v>0</v>
      </c>
      <c r="G5436">
        <v>0</v>
      </c>
      <c r="H5436" s="45">
        <v>-3342.63</v>
      </c>
      <c r="I5436" t="s">
        <v>11935</v>
      </c>
      <c r="J5436" t="s">
        <v>164</v>
      </c>
      <c r="K5436">
        <v>0</v>
      </c>
      <c r="L5436" s="83">
        <v>42951</v>
      </c>
      <c r="M5436">
        <v>0</v>
      </c>
      <c r="N5436" t="s">
        <v>2919</v>
      </c>
      <c r="O5436" t="s">
        <v>2920</v>
      </c>
    </row>
    <row r="5437" spans="1:15" x14ac:dyDescent="0.2">
      <c r="A5437" t="s">
        <v>12653</v>
      </c>
      <c r="B5437" t="s">
        <v>1668</v>
      </c>
      <c r="C5437">
        <v>31.19</v>
      </c>
      <c r="D5437">
        <v>0</v>
      </c>
      <c r="E5437">
        <v>0</v>
      </c>
      <c r="F5437">
        <v>0</v>
      </c>
      <c r="G5437">
        <v>0</v>
      </c>
      <c r="H5437" s="45">
        <v>1341.35</v>
      </c>
      <c r="I5437" t="s">
        <v>11935</v>
      </c>
      <c r="J5437" t="s">
        <v>169</v>
      </c>
      <c r="K5437">
        <v>0</v>
      </c>
      <c r="L5437" s="83">
        <v>42951</v>
      </c>
      <c r="M5437">
        <v>0</v>
      </c>
      <c r="N5437">
        <v>116794108</v>
      </c>
      <c r="O5437">
        <v>2616137</v>
      </c>
    </row>
    <row r="5438" spans="1:15" x14ac:dyDescent="0.2">
      <c r="A5438" t="s">
        <v>12654</v>
      </c>
      <c r="B5438" t="s">
        <v>11163</v>
      </c>
      <c r="C5438">
        <v>21.25</v>
      </c>
      <c r="D5438">
        <v>0</v>
      </c>
      <c r="E5438">
        <v>0</v>
      </c>
      <c r="F5438">
        <v>0</v>
      </c>
      <c r="G5438">
        <v>0</v>
      </c>
      <c r="H5438" s="45">
        <v>-2630.37</v>
      </c>
      <c r="I5438" t="s">
        <v>11935</v>
      </c>
      <c r="J5438" t="s">
        <v>200</v>
      </c>
      <c r="K5438">
        <v>0</v>
      </c>
      <c r="L5438" s="83">
        <v>42951</v>
      </c>
      <c r="M5438">
        <v>0</v>
      </c>
      <c r="N5438" t="s">
        <v>11192</v>
      </c>
      <c r="O5438" t="s">
        <v>11193</v>
      </c>
    </row>
    <row r="5439" spans="1:15" x14ac:dyDescent="0.2">
      <c r="A5439" t="s">
        <v>12655</v>
      </c>
      <c r="B5439" t="s">
        <v>5117</v>
      </c>
      <c r="C5439">
        <v>27.95</v>
      </c>
      <c r="D5439">
        <v>0</v>
      </c>
      <c r="E5439">
        <v>0</v>
      </c>
      <c r="F5439">
        <v>0</v>
      </c>
      <c r="G5439">
        <v>0</v>
      </c>
      <c r="H5439" s="45">
        <v>-3398.71</v>
      </c>
      <c r="I5439" t="s">
        <v>11935</v>
      </c>
      <c r="J5439" t="s">
        <v>164</v>
      </c>
      <c r="K5439">
        <v>0</v>
      </c>
      <c r="L5439" s="83">
        <v>42951</v>
      </c>
      <c r="M5439">
        <v>0</v>
      </c>
      <c r="N5439" s="84" t="s">
        <v>5171</v>
      </c>
      <c r="O5439">
        <v>2163837</v>
      </c>
    </row>
    <row r="5440" spans="1:15" x14ac:dyDescent="0.2">
      <c r="A5440" t="s">
        <v>12656</v>
      </c>
      <c r="B5440" t="s">
        <v>4834</v>
      </c>
      <c r="C5440">
        <v>34.08</v>
      </c>
      <c r="D5440">
        <v>0</v>
      </c>
      <c r="E5440">
        <v>0</v>
      </c>
      <c r="F5440">
        <v>0</v>
      </c>
      <c r="G5440">
        <v>0</v>
      </c>
      <c r="H5440" s="45">
        <v>13829.04</v>
      </c>
      <c r="I5440" t="s">
        <v>11932</v>
      </c>
      <c r="J5440" t="s">
        <v>190</v>
      </c>
      <c r="K5440">
        <v>0</v>
      </c>
      <c r="L5440" s="83">
        <v>42951</v>
      </c>
      <c r="M5440">
        <v>0</v>
      </c>
      <c r="N5440">
        <v>53774105</v>
      </c>
      <c r="O5440" t="s">
        <v>4867</v>
      </c>
    </row>
    <row r="5441" spans="1:15" x14ac:dyDescent="0.2">
      <c r="A5441" t="s">
        <v>12657</v>
      </c>
      <c r="B5441" t="s">
        <v>8495</v>
      </c>
      <c r="C5441">
        <v>37.549999999999997</v>
      </c>
      <c r="D5441">
        <v>0</v>
      </c>
      <c r="E5441">
        <v>0</v>
      </c>
      <c r="F5441">
        <v>0</v>
      </c>
      <c r="G5441">
        <v>0</v>
      </c>
      <c r="H5441" s="45">
        <v>-1476.95</v>
      </c>
      <c r="I5441" t="s">
        <v>11935</v>
      </c>
      <c r="J5441" t="s">
        <v>164</v>
      </c>
      <c r="K5441">
        <v>0</v>
      </c>
      <c r="L5441" s="83">
        <v>42951</v>
      </c>
      <c r="M5441">
        <v>0</v>
      </c>
      <c r="N5441">
        <v>141337105</v>
      </c>
      <c r="O5441" t="s">
        <v>8534</v>
      </c>
    </row>
    <row r="5442" spans="1:15" x14ac:dyDescent="0.2">
      <c r="A5442" t="s">
        <v>12658</v>
      </c>
      <c r="B5442" t="s">
        <v>11355</v>
      </c>
      <c r="C5442">
        <v>30.6</v>
      </c>
      <c r="D5442">
        <v>0</v>
      </c>
      <c r="E5442">
        <v>0</v>
      </c>
      <c r="F5442">
        <v>0</v>
      </c>
      <c r="G5442">
        <v>0</v>
      </c>
      <c r="H5442" s="45">
        <v>5047.1000000000004</v>
      </c>
      <c r="I5442" t="s">
        <v>11935</v>
      </c>
      <c r="J5442" t="s">
        <v>200</v>
      </c>
      <c r="K5442">
        <v>0</v>
      </c>
      <c r="L5442" s="83">
        <v>42951</v>
      </c>
      <c r="M5442">
        <v>0</v>
      </c>
      <c r="N5442">
        <v>156504300</v>
      </c>
      <c r="O5442" t="s">
        <v>11413</v>
      </c>
    </row>
    <row r="5443" spans="1:15" x14ac:dyDescent="0.2">
      <c r="A5443" t="s">
        <v>12659</v>
      </c>
      <c r="B5443" t="s">
        <v>11533</v>
      </c>
      <c r="C5443">
        <v>18.515000000000001</v>
      </c>
      <c r="D5443">
        <v>0</v>
      </c>
      <c r="E5443">
        <v>0</v>
      </c>
      <c r="F5443">
        <v>0</v>
      </c>
      <c r="G5443">
        <v>0</v>
      </c>
      <c r="H5443" s="45">
        <v>-22257.7</v>
      </c>
      <c r="I5443" t="s">
        <v>11932</v>
      </c>
      <c r="J5443" t="s">
        <v>182</v>
      </c>
      <c r="K5443">
        <v>0</v>
      </c>
      <c r="L5443" s="83">
        <v>42951</v>
      </c>
      <c r="M5443">
        <v>0</v>
      </c>
      <c r="N5443" t="s">
        <v>11550</v>
      </c>
      <c r="O5443" t="s">
        <v>11551</v>
      </c>
    </row>
    <row r="5444" spans="1:15" x14ac:dyDescent="0.2">
      <c r="A5444" t="s">
        <v>12660</v>
      </c>
      <c r="B5444" t="s">
        <v>4328</v>
      </c>
      <c r="C5444">
        <v>54.84</v>
      </c>
      <c r="D5444">
        <v>0</v>
      </c>
      <c r="E5444">
        <v>0</v>
      </c>
      <c r="F5444">
        <v>0</v>
      </c>
      <c r="G5444">
        <v>0</v>
      </c>
      <c r="H5444" s="45">
        <v>2717.27</v>
      </c>
      <c r="I5444" t="s">
        <v>11935</v>
      </c>
      <c r="J5444" t="s">
        <v>182</v>
      </c>
      <c r="K5444">
        <v>0</v>
      </c>
      <c r="L5444" s="83">
        <v>42951</v>
      </c>
      <c r="M5444">
        <v>0</v>
      </c>
      <c r="N5444">
        <v>811904101</v>
      </c>
      <c r="O5444">
        <v>2797838</v>
      </c>
    </row>
    <row r="5445" spans="1:15" x14ac:dyDescent="0.2">
      <c r="A5445" t="s">
        <v>12661</v>
      </c>
      <c r="B5445" t="s">
        <v>12607</v>
      </c>
      <c r="C5445">
        <v>14.4</v>
      </c>
      <c r="D5445">
        <v>0</v>
      </c>
      <c r="E5445">
        <v>0</v>
      </c>
      <c r="F5445">
        <v>0</v>
      </c>
      <c r="G5445">
        <v>0</v>
      </c>
      <c r="H5445" s="45">
        <v>5127.76</v>
      </c>
      <c r="I5445" t="s">
        <v>11935</v>
      </c>
      <c r="J5445" t="s">
        <v>186</v>
      </c>
      <c r="K5445">
        <v>0</v>
      </c>
      <c r="L5445" s="83">
        <v>42951</v>
      </c>
      <c r="M5445">
        <v>0</v>
      </c>
      <c r="N5445">
        <v>223622606</v>
      </c>
      <c r="O5445" t="s">
        <v>12662</v>
      </c>
    </row>
    <row r="5446" spans="1:15" x14ac:dyDescent="0.2">
      <c r="A5446" t="s">
        <v>12663</v>
      </c>
      <c r="B5446" t="s">
        <v>2002</v>
      </c>
      <c r="C5446">
        <v>53.52</v>
      </c>
      <c r="D5446">
        <v>0</v>
      </c>
      <c r="E5446">
        <v>0</v>
      </c>
      <c r="F5446">
        <v>0</v>
      </c>
      <c r="G5446">
        <v>0</v>
      </c>
      <c r="H5446" s="45">
        <v>8037.11</v>
      </c>
      <c r="I5446" t="s">
        <v>11935</v>
      </c>
      <c r="J5446" t="s">
        <v>164</v>
      </c>
      <c r="K5446">
        <v>0</v>
      </c>
      <c r="L5446" s="83">
        <v>42951</v>
      </c>
      <c r="M5446">
        <v>0</v>
      </c>
      <c r="N5446" t="s">
        <v>2034</v>
      </c>
      <c r="O5446" t="s">
        <v>2035</v>
      </c>
    </row>
    <row r="5447" spans="1:15" x14ac:dyDescent="0.2">
      <c r="A5447" t="s">
        <v>12664</v>
      </c>
      <c r="B5447" t="s">
        <v>12618</v>
      </c>
      <c r="C5447">
        <v>34.575000000000003</v>
      </c>
      <c r="D5447">
        <v>0</v>
      </c>
      <c r="E5447">
        <v>0</v>
      </c>
      <c r="F5447">
        <v>0</v>
      </c>
      <c r="G5447">
        <v>0</v>
      </c>
      <c r="H5447" s="45">
        <v>58978.8</v>
      </c>
      <c r="I5447" t="s">
        <v>11932</v>
      </c>
      <c r="J5447" t="s">
        <v>169</v>
      </c>
      <c r="K5447">
        <v>0</v>
      </c>
      <c r="L5447" s="83">
        <v>42951</v>
      </c>
      <c r="M5447">
        <v>0</v>
      </c>
      <c r="N5447">
        <v>232109108</v>
      </c>
      <c r="O5447">
        <v>2839741</v>
      </c>
    </row>
    <row r="5448" spans="1:15" x14ac:dyDescent="0.2">
      <c r="A5448" t="s">
        <v>12665</v>
      </c>
      <c r="B5448" t="s">
        <v>3197</v>
      </c>
      <c r="C5448">
        <v>19.145</v>
      </c>
      <c r="D5448">
        <v>0</v>
      </c>
      <c r="E5448">
        <v>0</v>
      </c>
      <c r="F5448">
        <v>0</v>
      </c>
      <c r="G5448">
        <v>0</v>
      </c>
      <c r="H5448" s="45">
        <v>-32195.32</v>
      </c>
      <c r="I5448" t="s">
        <v>11932</v>
      </c>
      <c r="J5448" t="s">
        <v>169</v>
      </c>
      <c r="K5448">
        <v>0</v>
      </c>
      <c r="L5448" s="83">
        <v>42951</v>
      </c>
      <c r="M5448">
        <v>0</v>
      </c>
      <c r="N5448" t="s">
        <v>3274</v>
      </c>
      <c r="O5448" t="s">
        <v>3275</v>
      </c>
    </row>
    <row r="5449" spans="1:15" x14ac:dyDescent="0.2">
      <c r="A5449" t="s">
        <v>12666</v>
      </c>
      <c r="B5449" t="s">
        <v>3161</v>
      </c>
      <c r="C5449">
        <v>48.78</v>
      </c>
      <c r="D5449">
        <v>0</v>
      </c>
      <c r="E5449">
        <v>0</v>
      </c>
      <c r="F5449">
        <v>0</v>
      </c>
      <c r="G5449">
        <v>0</v>
      </c>
      <c r="H5449" s="45">
        <v>-9096.52</v>
      </c>
      <c r="I5449" t="s">
        <v>11935</v>
      </c>
      <c r="J5449" t="s">
        <v>169</v>
      </c>
      <c r="K5449">
        <v>0</v>
      </c>
      <c r="L5449" s="83">
        <v>42951</v>
      </c>
      <c r="M5449">
        <v>0</v>
      </c>
      <c r="N5449" t="s">
        <v>3281</v>
      </c>
      <c r="O5449" t="s">
        <v>3282</v>
      </c>
    </row>
    <row r="5450" spans="1:15" x14ac:dyDescent="0.2">
      <c r="A5450" t="s">
        <v>12667</v>
      </c>
      <c r="B5450" t="s">
        <v>12608</v>
      </c>
      <c r="C5450">
        <v>16.149999999999999</v>
      </c>
      <c r="D5450">
        <v>0</v>
      </c>
      <c r="E5450">
        <v>0</v>
      </c>
      <c r="F5450">
        <v>0</v>
      </c>
      <c r="G5450">
        <v>0</v>
      </c>
      <c r="H5450" s="45">
        <v>-13464.21</v>
      </c>
      <c r="I5450" t="s">
        <v>11935</v>
      </c>
      <c r="J5450" t="s">
        <v>169</v>
      </c>
      <c r="K5450">
        <v>0</v>
      </c>
      <c r="L5450" s="83">
        <v>42951</v>
      </c>
      <c r="M5450">
        <v>0</v>
      </c>
      <c r="N5450" t="s">
        <v>12668</v>
      </c>
      <c r="O5450" t="s">
        <v>12669</v>
      </c>
    </row>
    <row r="5451" spans="1:15" x14ac:dyDescent="0.2">
      <c r="A5451" t="s">
        <v>12670</v>
      </c>
      <c r="B5451" t="s">
        <v>9488</v>
      </c>
      <c r="C5451">
        <v>85.55</v>
      </c>
      <c r="D5451">
        <v>0</v>
      </c>
      <c r="E5451">
        <v>0</v>
      </c>
      <c r="F5451">
        <v>0</v>
      </c>
      <c r="G5451">
        <v>0</v>
      </c>
      <c r="H5451" s="45">
        <v>-6260.55</v>
      </c>
      <c r="I5451" t="s">
        <v>11935</v>
      </c>
      <c r="J5451" t="s">
        <v>190</v>
      </c>
      <c r="K5451">
        <v>0</v>
      </c>
      <c r="L5451" s="83">
        <v>42951</v>
      </c>
      <c r="M5451">
        <v>0</v>
      </c>
      <c r="N5451">
        <v>297425100</v>
      </c>
      <c r="O5451">
        <v>2322047</v>
      </c>
    </row>
    <row r="5452" spans="1:15" x14ac:dyDescent="0.2">
      <c r="A5452" t="s">
        <v>12671</v>
      </c>
      <c r="B5452" t="s">
        <v>11276</v>
      </c>
      <c r="C5452">
        <v>43.034999999999997</v>
      </c>
      <c r="D5452">
        <v>0</v>
      </c>
      <c r="E5452">
        <v>0</v>
      </c>
      <c r="F5452">
        <v>0</v>
      </c>
      <c r="G5452">
        <v>0</v>
      </c>
      <c r="H5452" s="45">
        <v>2851.28</v>
      </c>
      <c r="I5452" t="s">
        <v>11935</v>
      </c>
      <c r="J5452" t="s">
        <v>164</v>
      </c>
      <c r="K5452">
        <v>0</v>
      </c>
      <c r="L5452" s="83">
        <v>42951</v>
      </c>
      <c r="M5452">
        <v>0</v>
      </c>
      <c r="N5452">
        <v>338307101</v>
      </c>
      <c r="O5452" t="s">
        <v>11320</v>
      </c>
    </row>
    <row r="5453" spans="1:15" x14ac:dyDescent="0.2">
      <c r="A5453" t="s">
        <v>12672</v>
      </c>
      <c r="B5453" t="s">
        <v>2702</v>
      </c>
      <c r="C5453">
        <v>28.725000000000001</v>
      </c>
      <c r="D5453">
        <v>0</v>
      </c>
      <c r="E5453">
        <v>0</v>
      </c>
      <c r="F5453">
        <v>0</v>
      </c>
      <c r="G5453">
        <v>0</v>
      </c>
      <c r="H5453" s="45">
        <v>-39141.870000000003</v>
      </c>
      <c r="I5453" t="s">
        <v>11932</v>
      </c>
      <c r="J5453" t="s">
        <v>200</v>
      </c>
      <c r="K5453">
        <v>0</v>
      </c>
      <c r="L5453" s="83">
        <v>42951</v>
      </c>
      <c r="M5453">
        <v>0</v>
      </c>
      <c r="N5453" t="s">
        <v>2758</v>
      </c>
      <c r="O5453" t="s">
        <v>2759</v>
      </c>
    </row>
    <row r="5454" spans="1:15" x14ac:dyDescent="0.2">
      <c r="A5454" t="s">
        <v>12673</v>
      </c>
      <c r="B5454" t="s">
        <v>12616</v>
      </c>
      <c r="C5454">
        <v>33.274999999999999</v>
      </c>
      <c r="D5454">
        <v>0</v>
      </c>
      <c r="E5454">
        <v>0</v>
      </c>
      <c r="F5454">
        <v>0</v>
      </c>
      <c r="G5454">
        <v>0</v>
      </c>
      <c r="H5454" s="45">
        <v>-8757.2800000000007</v>
      </c>
      <c r="I5454" t="s">
        <v>11932</v>
      </c>
      <c r="J5454" t="s">
        <v>235</v>
      </c>
      <c r="K5454">
        <v>0</v>
      </c>
      <c r="L5454" s="83">
        <v>42951</v>
      </c>
      <c r="M5454">
        <v>0</v>
      </c>
      <c r="N5454">
        <v>358039105</v>
      </c>
      <c r="O5454" t="s">
        <v>12674</v>
      </c>
    </row>
    <row r="5455" spans="1:15" x14ac:dyDescent="0.2">
      <c r="A5455" t="s">
        <v>12675</v>
      </c>
      <c r="B5455" t="s">
        <v>1030</v>
      </c>
      <c r="C5455">
        <v>121.89</v>
      </c>
      <c r="D5455">
        <v>0</v>
      </c>
      <c r="E5455">
        <v>0</v>
      </c>
      <c r="F5455">
        <v>0</v>
      </c>
      <c r="G5455">
        <v>0</v>
      </c>
      <c r="H5455" s="45">
        <v>-19569.669999999998</v>
      </c>
      <c r="I5455" t="s">
        <v>11935</v>
      </c>
      <c r="J5455" t="s">
        <v>164</v>
      </c>
      <c r="K5455">
        <v>0</v>
      </c>
      <c r="L5455" s="83">
        <v>42951</v>
      </c>
      <c r="M5455">
        <v>0</v>
      </c>
      <c r="N5455">
        <v>400110102</v>
      </c>
      <c r="O5455" t="s">
        <v>1447</v>
      </c>
    </row>
    <row r="5456" spans="1:15" x14ac:dyDescent="0.2">
      <c r="A5456" t="s">
        <v>12676</v>
      </c>
      <c r="B5456" t="s">
        <v>480</v>
      </c>
      <c r="C5456">
        <v>40.35</v>
      </c>
      <c r="D5456">
        <v>0</v>
      </c>
      <c r="E5456">
        <v>0</v>
      </c>
      <c r="F5456">
        <v>0</v>
      </c>
      <c r="G5456">
        <v>0</v>
      </c>
      <c r="H5456" s="45">
        <v>47929.56</v>
      </c>
      <c r="I5456" t="s">
        <v>11932</v>
      </c>
      <c r="J5456" t="s">
        <v>164</v>
      </c>
      <c r="K5456">
        <v>0</v>
      </c>
      <c r="L5456" s="83">
        <v>42951</v>
      </c>
      <c r="M5456">
        <v>0</v>
      </c>
      <c r="N5456">
        <v>902104108</v>
      </c>
      <c r="O5456">
        <v>2452698</v>
      </c>
    </row>
    <row r="5457" spans="1:15" x14ac:dyDescent="0.2">
      <c r="A5457" t="s">
        <v>12677</v>
      </c>
      <c r="B5457" t="s">
        <v>1026</v>
      </c>
      <c r="C5457">
        <v>33.42</v>
      </c>
      <c r="D5457">
        <v>0</v>
      </c>
      <c r="E5457">
        <v>0</v>
      </c>
      <c r="F5457">
        <v>0</v>
      </c>
      <c r="G5457">
        <v>0</v>
      </c>
      <c r="H5457" s="45">
        <v>33012.25</v>
      </c>
      <c r="I5457" t="s">
        <v>11932</v>
      </c>
      <c r="J5457" t="s">
        <v>164</v>
      </c>
      <c r="K5457">
        <v>0</v>
      </c>
      <c r="L5457" s="83">
        <v>42951</v>
      </c>
      <c r="M5457">
        <v>0</v>
      </c>
      <c r="N5457" t="s">
        <v>1203</v>
      </c>
      <c r="O5457" t="s">
        <v>4434</v>
      </c>
    </row>
    <row r="5458" spans="1:15" x14ac:dyDescent="0.2">
      <c r="A5458" t="s">
        <v>12678</v>
      </c>
      <c r="B5458" t="s">
        <v>11528</v>
      </c>
      <c r="C5458">
        <v>19.215</v>
      </c>
      <c r="D5458">
        <v>0</v>
      </c>
      <c r="E5458">
        <v>0</v>
      </c>
      <c r="F5458">
        <v>0</v>
      </c>
      <c r="G5458">
        <v>0</v>
      </c>
      <c r="H5458" s="45">
        <v>-11591.85</v>
      </c>
      <c r="I5458" t="s">
        <v>11935</v>
      </c>
      <c r="J5458" t="s">
        <v>169</v>
      </c>
      <c r="K5458">
        <v>0</v>
      </c>
      <c r="L5458" s="83">
        <v>42951</v>
      </c>
      <c r="M5458">
        <v>0</v>
      </c>
      <c r="N5458" t="s">
        <v>11566</v>
      </c>
      <c r="O5458" t="s">
        <v>11567</v>
      </c>
    </row>
    <row r="5459" spans="1:15" x14ac:dyDescent="0.2">
      <c r="A5459" t="s">
        <v>12679</v>
      </c>
      <c r="B5459" t="s">
        <v>3406</v>
      </c>
      <c r="C5459">
        <v>55.98</v>
      </c>
      <c r="D5459">
        <v>0</v>
      </c>
      <c r="E5459">
        <v>0</v>
      </c>
      <c r="F5459">
        <v>0</v>
      </c>
      <c r="G5459">
        <v>0</v>
      </c>
      <c r="H5459" s="45">
        <v>-4371.72</v>
      </c>
      <c r="I5459" t="s">
        <v>11935</v>
      </c>
      <c r="J5459" t="s">
        <v>169</v>
      </c>
      <c r="K5459">
        <v>0</v>
      </c>
      <c r="L5459" s="83">
        <v>42951</v>
      </c>
      <c r="M5459">
        <v>0</v>
      </c>
      <c r="N5459" t="s">
        <v>3446</v>
      </c>
      <c r="O5459" t="s">
        <v>3447</v>
      </c>
    </row>
    <row r="5460" spans="1:15" x14ac:dyDescent="0.2">
      <c r="A5460" t="s">
        <v>12680</v>
      </c>
      <c r="B5460" t="s">
        <v>12610</v>
      </c>
      <c r="C5460">
        <v>48.94</v>
      </c>
      <c r="D5460">
        <v>0</v>
      </c>
      <c r="E5460">
        <v>0</v>
      </c>
      <c r="F5460">
        <v>0</v>
      </c>
      <c r="G5460">
        <v>0</v>
      </c>
      <c r="H5460" s="45">
        <v>-10117.81</v>
      </c>
      <c r="I5460" t="s">
        <v>11935</v>
      </c>
      <c r="J5460" t="s">
        <v>186</v>
      </c>
      <c r="K5460">
        <v>0</v>
      </c>
      <c r="L5460" s="83">
        <v>42951</v>
      </c>
      <c r="M5460">
        <v>0</v>
      </c>
      <c r="N5460" t="s">
        <v>12681</v>
      </c>
      <c r="O5460" t="s">
        <v>12682</v>
      </c>
    </row>
    <row r="5461" spans="1:15" x14ac:dyDescent="0.2">
      <c r="A5461" t="s">
        <v>12683</v>
      </c>
      <c r="B5461" t="s">
        <v>2320</v>
      </c>
      <c r="C5461">
        <v>27.824999999999999</v>
      </c>
      <c r="D5461">
        <v>0</v>
      </c>
      <c r="E5461">
        <v>0</v>
      </c>
      <c r="F5461">
        <v>0</v>
      </c>
      <c r="G5461">
        <v>0</v>
      </c>
      <c r="H5461" s="45">
        <v>-5570.23</v>
      </c>
      <c r="I5461" t="s">
        <v>11932</v>
      </c>
      <c r="J5461" t="s">
        <v>200</v>
      </c>
      <c r="K5461">
        <v>0</v>
      </c>
      <c r="L5461" s="83">
        <v>42951</v>
      </c>
      <c r="M5461">
        <v>0</v>
      </c>
      <c r="N5461" t="s">
        <v>177</v>
      </c>
      <c r="O5461" t="s">
        <v>2370</v>
      </c>
    </row>
    <row r="5462" spans="1:15" x14ac:dyDescent="0.2">
      <c r="A5462" t="s">
        <v>12684</v>
      </c>
      <c r="B5462" t="s">
        <v>1671</v>
      </c>
      <c r="C5462">
        <v>240.35</v>
      </c>
      <c r="D5462">
        <v>0</v>
      </c>
      <c r="E5462">
        <v>0</v>
      </c>
      <c r="F5462">
        <v>0</v>
      </c>
      <c r="G5462">
        <v>0</v>
      </c>
      <c r="H5462" s="45">
        <v>-11698.76</v>
      </c>
      <c r="I5462" t="s">
        <v>11932</v>
      </c>
      <c r="J5462" t="s">
        <v>169</v>
      </c>
      <c r="K5462">
        <v>0</v>
      </c>
      <c r="L5462" s="83">
        <v>42951</v>
      </c>
      <c r="M5462">
        <v>0</v>
      </c>
      <c r="N5462" t="s">
        <v>1764</v>
      </c>
      <c r="O5462">
        <v>2501578</v>
      </c>
    </row>
    <row r="5463" spans="1:15" x14ac:dyDescent="0.2">
      <c r="A5463" t="s">
        <v>12685</v>
      </c>
      <c r="B5463" t="s">
        <v>5275</v>
      </c>
      <c r="C5463">
        <v>84.08</v>
      </c>
      <c r="D5463">
        <v>0</v>
      </c>
      <c r="E5463">
        <v>0</v>
      </c>
      <c r="F5463">
        <v>0</v>
      </c>
      <c r="G5463">
        <v>0</v>
      </c>
      <c r="H5463" s="45">
        <v>-6341.18</v>
      </c>
      <c r="I5463" t="s">
        <v>11935</v>
      </c>
      <c r="J5463" t="s">
        <v>164</v>
      </c>
      <c r="K5463">
        <v>0</v>
      </c>
      <c r="L5463" s="83">
        <v>42951</v>
      </c>
      <c r="M5463">
        <v>0</v>
      </c>
      <c r="N5463">
        <v>595017104</v>
      </c>
      <c r="O5463">
        <v>2592174</v>
      </c>
    </row>
    <row r="5464" spans="1:15" x14ac:dyDescent="0.2">
      <c r="A5464" t="s">
        <v>12686</v>
      </c>
      <c r="B5464" t="s">
        <v>9814</v>
      </c>
      <c r="C5464">
        <v>38.83</v>
      </c>
      <c r="D5464">
        <v>0</v>
      </c>
      <c r="E5464">
        <v>0</v>
      </c>
      <c r="F5464">
        <v>0</v>
      </c>
      <c r="G5464">
        <v>0</v>
      </c>
      <c r="H5464" s="45">
        <v>10399.81</v>
      </c>
      <c r="I5464" t="s">
        <v>11932</v>
      </c>
      <c r="J5464" t="s">
        <v>164</v>
      </c>
      <c r="K5464">
        <v>0</v>
      </c>
      <c r="L5464" s="83">
        <v>42951</v>
      </c>
      <c r="M5464">
        <v>0</v>
      </c>
      <c r="N5464" t="s">
        <v>177</v>
      </c>
      <c r="O5464" t="s">
        <v>9838</v>
      </c>
    </row>
    <row r="5465" spans="1:15" x14ac:dyDescent="0.2">
      <c r="A5465" t="s">
        <v>12687</v>
      </c>
      <c r="B5465" t="s">
        <v>4660</v>
      </c>
      <c r="C5465">
        <v>94.53</v>
      </c>
      <c r="D5465">
        <v>0</v>
      </c>
      <c r="E5465">
        <v>0</v>
      </c>
      <c r="F5465">
        <v>0</v>
      </c>
      <c r="G5465">
        <v>0</v>
      </c>
      <c r="H5465">
        <v>842</v>
      </c>
      <c r="I5465" t="s">
        <v>11935</v>
      </c>
      <c r="J5465" t="s">
        <v>190</v>
      </c>
      <c r="K5465">
        <v>0</v>
      </c>
      <c r="L5465" s="83">
        <v>42951</v>
      </c>
      <c r="M5465">
        <v>0</v>
      </c>
      <c r="N5465">
        <v>553498106</v>
      </c>
      <c r="O5465" t="s">
        <v>4787</v>
      </c>
    </row>
    <row r="5466" spans="1:15" x14ac:dyDescent="0.2">
      <c r="A5466" t="s">
        <v>12688</v>
      </c>
      <c r="B5466" t="s">
        <v>5096</v>
      </c>
      <c r="C5466">
        <v>42.1</v>
      </c>
      <c r="D5466">
        <v>0</v>
      </c>
      <c r="E5466">
        <v>0</v>
      </c>
      <c r="F5466">
        <v>0</v>
      </c>
      <c r="G5466">
        <v>0</v>
      </c>
      <c r="H5466" s="45">
        <v>9673.3700000000008</v>
      </c>
      <c r="I5466" t="s">
        <v>11935</v>
      </c>
      <c r="J5466" t="s">
        <v>190</v>
      </c>
      <c r="K5466">
        <v>0</v>
      </c>
      <c r="L5466" s="83">
        <v>42951</v>
      </c>
      <c r="M5466">
        <v>0</v>
      </c>
      <c r="N5466">
        <v>576323109</v>
      </c>
      <c r="O5466">
        <v>2155306</v>
      </c>
    </row>
    <row r="5467" spans="1:15" x14ac:dyDescent="0.2">
      <c r="A5467" t="s">
        <v>12689</v>
      </c>
      <c r="B5467" t="s">
        <v>2103</v>
      </c>
      <c r="C5467">
        <v>85.25</v>
      </c>
      <c r="D5467">
        <v>0</v>
      </c>
      <c r="E5467">
        <v>0</v>
      </c>
      <c r="F5467">
        <v>0</v>
      </c>
      <c r="G5467">
        <v>0</v>
      </c>
      <c r="H5467" s="45">
        <v>-2828.77</v>
      </c>
      <c r="I5467" t="s">
        <v>11935</v>
      </c>
      <c r="J5467" t="s">
        <v>169</v>
      </c>
      <c r="K5467">
        <v>0</v>
      </c>
      <c r="L5467" s="83">
        <v>42951</v>
      </c>
      <c r="M5467">
        <v>0</v>
      </c>
      <c r="N5467" t="s">
        <v>2176</v>
      </c>
      <c r="O5467">
        <v>2623911</v>
      </c>
    </row>
    <row r="5468" spans="1:15" x14ac:dyDescent="0.2">
      <c r="A5468" t="s">
        <v>12690</v>
      </c>
      <c r="B5468" t="s">
        <v>2393</v>
      </c>
      <c r="C5468">
        <v>32.380000000000003</v>
      </c>
      <c r="D5468">
        <v>0</v>
      </c>
      <c r="E5468">
        <v>0</v>
      </c>
      <c r="F5468">
        <v>0</v>
      </c>
      <c r="G5468">
        <v>0</v>
      </c>
      <c r="H5468" s="45">
        <v>-3477.14</v>
      </c>
      <c r="I5468" t="s">
        <v>11935</v>
      </c>
      <c r="J5468" t="s">
        <v>182</v>
      </c>
      <c r="K5468">
        <v>0</v>
      </c>
      <c r="L5468" s="83">
        <v>42951</v>
      </c>
      <c r="M5468">
        <v>0</v>
      </c>
      <c r="N5468">
        <v>655044105</v>
      </c>
      <c r="O5468">
        <v>2640761</v>
      </c>
    </row>
    <row r="5469" spans="1:15" x14ac:dyDescent="0.2">
      <c r="A5469" t="s">
        <v>12691</v>
      </c>
      <c r="B5469" t="s">
        <v>12613</v>
      </c>
      <c r="C5469">
        <v>38.85</v>
      </c>
      <c r="D5469">
        <v>0</v>
      </c>
      <c r="E5469">
        <v>0</v>
      </c>
      <c r="F5469">
        <v>0</v>
      </c>
      <c r="G5469">
        <v>0</v>
      </c>
      <c r="H5469">
        <v>-108.95</v>
      </c>
      <c r="I5469" t="s">
        <v>11935</v>
      </c>
      <c r="J5469" t="s">
        <v>169</v>
      </c>
      <c r="K5469">
        <v>0</v>
      </c>
      <c r="L5469" s="83">
        <v>42951</v>
      </c>
      <c r="M5469">
        <v>0</v>
      </c>
      <c r="N5469" t="s">
        <v>177</v>
      </c>
      <c r="O5469" t="s">
        <v>12692</v>
      </c>
    </row>
    <row r="5470" spans="1:15" x14ac:dyDescent="0.2">
      <c r="A5470" t="s">
        <v>12693</v>
      </c>
      <c r="B5470" t="s">
        <v>5643</v>
      </c>
      <c r="C5470">
        <v>105.765</v>
      </c>
      <c r="D5470">
        <v>0</v>
      </c>
      <c r="E5470">
        <v>0</v>
      </c>
      <c r="F5470">
        <v>0</v>
      </c>
      <c r="G5470">
        <v>0</v>
      </c>
      <c r="H5470">
        <v>470.59</v>
      </c>
      <c r="I5470" t="s">
        <v>11935</v>
      </c>
      <c r="J5470" t="s">
        <v>164</v>
      </c>
      <c r="K5470">
        <v>0</v>
      </c>
      <c r="L5470" s="83">
        <v>42951</v>
      </c>
      <c r="M5470">
        <v>0</v>
      </c>
      <c r="N5470" t="s">
        <v>5681</v>
      </c>
      <c r="O5470" t="s">
        <v>5682</v>
      </c>
    </row>
    <row r="5471" spans="1:15" x14ac:dyDescent="0.2">
      <c r="A5471" t="s">
        <v>12694</v>
      </c>
      <c r="B5471" t="s">
        <v>3155</v>
      </c>
      <c r="C5471">
        <v>55.34</v>
      </c>
      <c r="D5471">
        <v>0</v>
      </c>
      <c r="E5471">
        <v>0</v>
      </c>
      <c r="F5471">
        <v>0</v>
      </c>
      <c r="G5471">
        <v>0</v>
      </c>
      <c r="H5471">
        <v>-222.09</v>
      </c>
      <c r="I5471" t="s">
        <v>11932</v>
      </c>
      <c r="J5471" t="s">
        <v>186</v>
      </c>
      <c r="K5471">
        <v>0</v>
      </c>
      <c r="L5471" s="83">
        <v>42951</v>
      </c>
      <c r="M5471">
        <v>0</v>
      </c>
      <c r="N5471" t="s">
        <v>3315</v>
      </c>
      <c r="O5471">
        <v>2196190</v>
      </c>
    </row>
    <row r="5472" spans="1:15" x14ac:dyDescent="0.2">
      <c r="A5472" t="s">
        <v>12695</v>
      </c>
      <c r="B5472" t="s">
        <v>8185</v>
      </c>
      <c r="C5472">
        <v>18.02</v>
      </c>
      <c r="D5472">
        <v>0</v>
      </c>
      <c r="E5472">
        <v>0</v>
      </c>
      <c r="F5472">
        <v>0</v>
      </c>
      <c r="G5472">
        <v>0</v>
      </c>
      <c r="H5472" s="45">
        <v>-7425.99</v>
      </c>
      <c r="I5472" t="s">
        <v>11935</v>
      </c>
      <c r="J5472" t="s">
        <v>186</v>
      </c>
      <c r="K5472">
        <v>0</v>
      </c>
      <c r="L5472" s="83">
        <v>42951</v>
      </c>
      <c r="M5472">
        <v>0</v>
      </c>
      <c r="N5472" t="s">
        <v>8235</v>
      </c>
      <c r="O5472" t="s">
        <v>8236</v>
      </c>
    </row>
    <row r="5473" spans="1:15" x14ac:dyDescent="0.2">
      <c r="A5473" t="s">
        <v>12696</v>
      </c>
      <c r="B5473" t="s">
        <v>2819</v>
      </c>
      <c r="C5473">
        <v>119</v>
      </c>
      <c r="D5473">
        <v>0</v>
      </c>
      <c r="E5473">
        <v>0</v>
      </c>
      <c r="F5473">
        <v>0</v>
      </c>
      <c r="G5473">
        <v>0</v>
      </c>
      <c r="H5473" s="45">
        <v>-3271.57</v>
      </c>
      <c r="I5473" t="s">
        <v>11935</v>
      </c>
      <c r="J5473" t="s">
        <v>164</v>
      </c>
      <c r="K5473">
        <v>0</v>
      </c>
      <c r="L5473" s="83">
        <v>42951</v>
      </c>
      <c r="M5473">
        <v>0</v>
      </c>
      <c r="N5473" t="s">
        <v>2976</v>
      </c>
      <c r="O5473">
        <v>2277880</v>
      </c>
    </row>
    <row r="5474" spans="1:15" x14ac:dyDescent="0.2">
      <c r="A5474" t="s">
        <v>12697</v>
      </c>
      <c r="B5474" t="s">
        <v>3158</v>
      </c>
      <c r="C5474">
        <v>83.27</v>
      </c>
      <c r="D5474">
        <v>0</v>
      </c>
      <c r="E5474">
        <v>0</v>
      </c>
      <c r="F5474">
        <v>0</v>
      </c>
      <c r="G5474">
        <v>0</v>
      </c>
      <c r="H5474" s="45">
        <v>-6737.87</v>
      </c>
      <c r="I5474" t="s">
        <v>11935</v>
      </c>
      <c r="J5474" t="s">
        <v>169</v>
      </c>
      <c r="K5474">
        <v>0</v>
      </c>
      <c r="L5474" s="83">
        <v>42951</v>
      </c>
      <c r="M5474">
        <v>0</v>
      </c>
      <c r="N5474" t="s">
        <v>3324</v>
      </c>
      <c r="O5474" t="s">
        <v>3325</v>
      </c>
    </row>
    <row r="5475" spans="1:15" x14ac:dyDescent="0.2">
      <c r="A5475" t="s">
        <v>12698</v>
      </c>
      <c r="B5475" t="s">
        <v>5387</v>
      </c>
      <c r="C5475">
        <v>37.9</v>
      </c>
      <c r="D5475">
        <v>0</v>
      </c>
      <c r="E5475">
        <v>0</v>
      </c>
      <c r="F5475">
        <v>0</v>
      </c>
      <c r="G5475">
        <v>0</v>
      </c>
      <c r="H5475" s="45">
        <v>-17495.66</v>
      </c>
      <c r="I5475" t="s">
        <v>11932</v>
      </c>
      <c r="J5475" t="s">
        <v>190</v>
      </c>
      <c r="K5475">
        <v>0</v>
      </c>
      <c r="L5475" s="83">
        <v>42951</v>
      </c>
      <c r="M5475">
        <v>0</v>
      </c>
      <c r="N5475">
        <v>767744105</v>
      </c>
      <c r="O5475">
        <v>2202729</v>
      </c>
    </row>
    <row r="5476" spans="1:15" x14ac:dyDescent="0.2">
      <c r="A5476" t="s">
        <v>12699</v>
      </c>
      <c r="B5476" t="s">
        <v>3175</v>
      </c>
      <c r="C5476">
        <v>20.93</v>
      </c>
      <c r="D5476">
        <v>0</v>
      </c>
      <c r="E5476">
        <v>0</v>
      </c>
      <c r="F5476">
        <v>0</v>
      </c>
      <c r="G5476">
        <v>0</v>
      </c>
      <c r="H5476" s="45">
        <v>-25174.68</v>
      </c>
      <c r="I5476" t="s">
        <v>11935</v>
      </c>
      <c r="J5476" t="s">
        <v>169</v>
      </c>
      <c r="K5476">
        <v>0</v>
      </c>
      <c r="L5476" s="83">
        <v>42951</v>
      </c>
      <c r="M5476">
        <v>0</v>
      </c>
      <c r="N5476">
        <v>750469207</v>
      </c>
      <c r="O5476" t="s">
        <v>3336</v>
      </c>
    </row>
    <row r="5477" spans="1:15" x14ac:dyDescent="0.2">
      <c r="A5477" t="s">
        <v>12700</v>
      </c>
      <c r="B5477" t="s">
        <v>8660</v>
      </c>
      <c r="C5477">
        <v>31.835000000000001</v>
      </c>
      <c r="D5477">
        <v>0</v>
      </c>
      <c r="E5477">
        <v>0</v>
      </c>
      <c r="F5477">
        <v>0</v>
      </c>
      <c r="G5477">
        <v>0</v>
      </c>
      <c r="H5477" s="45">
        <v>22791.95</v>
      </c>
      <c r="I5477" t="s">
        <v>11932</v>
      </c>
      <c r="J5477" t="s">
        <v>182</v>
      </c>
      <c r="K5477">
        <v>0</v>
      </c>
      <c r="L5477" s="83">
        <v>42951</v>
      </c>
      <c r="M5477">
        <v>0</v>
      </c>
      <c r="N5477" t="s">
        <v>8720</v>
      </c>
      <c r="O5477" t="s">
        <v>8721</v>
      </c>
    </row>
    <row r="5478" spans="1:15" x14ac:dyDescent="0.2">
      <c r="A5478" t="s">
        <v>12701</v>
      </c>
      <c r="B5478" t="s">
        <v>2682</v>
      </c>
      <c r="C5478">
        <v>48.03</v>
      </c>
      <c r="D5478">
        <v>0</v>
      </c>
      <c r="E5478">
        <v>0</v>
      </c>
      <c r="F5478">
        <v>0</v>
      </c>
      <c r="G5478">
        <v>0</v>
      </c>
      <c r="H5478" s="45">
        <v>-3738.15</v>
      </c>
      <c r="I5478" t="s">
        <v>11932</v>
      </c>
      <c r="J5478" t="s">
        <v>182</v>
      </c>
      <c r="K5478">
        <v>0</v>
      </c>
      <c r="L5478" s="83">
        <v>42951</v>
      </c>
      <c r="M5478">
        <v>0</v>
      </c>
      <c r="N5478" t="s">
        <v>2787</v>
      </c>
      <c r="O5478" t="s">
        <v>2788</v>
      </c>
    </row>
    <row r="5479" spans="1:15" x14ac:dyDescent="0.2">
      <c r="A5479" t="s">
        <v>12702</v>
      </c>
      <c r="B5479" t="s">
        <v>12614</v>
      </c>
      <c r="C5479">
        <v>40.020000000000003</v>
      </c>
      <c r="D5479">
        <v>0</v>
      </c>
      <c r="E5479">
        <v>0</v>
      </c>
      <c r="F5479">
        <v>0</v>
      </c>
      <c r="G5479">
        <v>0</v>
      </c>
      <c r="H5479" s="45">
        <v>-2518.65</v>
      </c>
      <c r="I5479" t="s">
        <v>11935</v>
      </c>
      <c r="J5479" t="s">
        <v>822</v>
      </c>
      <c r="K5479">
        <v>0</v>
      </c>
      <c r="L5479" s="83">
        <v>42951</v>
      </c>
      <c r="M5479">
        <v>0</v>
      </c>
      <c r="N5479" t="s">
        <v>12703</v>
      </c>
      <c r="O5479">
        <v>2545844</v>
      </c>
    </row>
    <row r="5480" spans="1:15" x14ac:dyDescent="0.2">
      <c r="A5480" t="s">
        <v>12704</v>
      </c>
      <c r="B5480" t="s">
        <v>12612</v>
      </c>
      <c r="C5480">
        <v>20.149999999999999</v>
      </c>
      <c r="D5480">
        <v>0</v>
      </c>
      <c r="E5480">
        <v>0</v>
      </c>
      <c r="F5480">
        <v>0</v>
      </c>
      <c r="G5480">
        <v>0</v>
      </c>
      <c r="H5480" s="45">
        <v>-8317.27</v>
      </c>
      <c r="I5480" t="s">
        <v>11935</v>
      </c>
      <c r="J5480" t="s">
        <v>169</v>
      </c>
      <c r="K5480">
        <v>0</v>
      </c>
      <c r="L5480" s="83">
        <v>42951</v>
      </c>
      <c r="M5480">
        <v>0</v>
      </c>
      <c r="N5480" t="s">
        <v>12705</v>
      </c>
      <c r="O5480" t="s">
        <v>12706</v>
      </c>
    </row>
    <row r="5481" spans="1:15" x14ac:dyDescent="0.2">
      <c r="A5481" t="s">
        <v>12707</v>
      </c>
      <c r="B5481" t="s">
        <v>5108</v>
      </c>
      <c r="C5481">
        <v>24.45</v>
      </c>
      <c r="D5481">
        <v>0</v>
      </c>
      <c r="E5481">
        <v>0</v>
      </c>
      <c r="F5481">
        <v>0</v>
      </c>
      <c r="G5481">
        <v>0</v>
      </c>
      <c r="H5481" s="45">
        <v>9851.51</v>
      </c>
      <c r="I5481" t="s">
        <v>11932</v>
      </c>
      <c r="J5481" t="s">
        <v>182</v>
      </c>
      <c r="K5481">
        <v>0</v>
      </c>
      <c r="L5481" s="83">
        <v>42951</v>
      </c>
      <c r="M5481">
        <v>0</v>
      </c>
      <c r="N5481" t="s">
        <v>5242</v>
      </c>
      <c r="O5481" t="s">
        <v>5243</v>
      </c>
    </row>
    <row r="5482" spans="1:15" x14ac:dyDescent="0.2">
      <c r="A5482" t="s">
        <v>12708</v>
      </c>
      <c r="B5482" t="s">
        <v>12615</v>
      </c>
      <c r="C5482">
        <v>56.984999999999999</v>
      </c>
      <c r="D5482">
        <v>0</v>
      </c>
      <c r="E5482">
        <v>0</v>
      </c>
      <c r="F5482">
        <v>0</v>
      </c>
      <c r="G5482">
        <v>0</v>
      </c>
      <c r="H5482" s="45">
        <v>-40491.56</v>
      </c>
      <c r="I5482" t="s">
        <v>11932</v>
      </c>
      <c r="J5482" t="s">
        <v>169</v>
      </c>
      <c r="K5482">
        <v>0</v>
      </c>
      <c r="L5482" s="83">
        <v>42951</v>
      </c>
      <c r="M5482">
        <v>0</v>
      </c>
      <c r="N5482" t="s">
        <v>12709</v>
      </c>
      <c r="O5482" t="s">
        <v>12710</v>
      </c>
    </row>
    <row r="5483" spans="1:15" x14ac:dyDescent="0.2">
      <c r="A5483" t="s">
        <v>12711</v>
      </c>
      <c r="B5483" t="s">
        <v>2707</v>
      </c>
      <c r="C5483">
        <v>31.29</v>
      </c>
      <c r="D5483">
        <v>0</v>
      </c>
      <c r="E5483">
        <v>0</v>
      </c>
      <c r="F5483">
        <v>0</v>
      </c>
      <c r="G5483">
        <v>0</v>
      </c>
      <c r="H5483" s="45">
        <v>25513.77</v>
      </c>
      <c r="I5483" t="s">
        <v>11932</v>
      </c>
      <c r="J5483" t="s">
        <v>169</v>
      </c>
      <c r="K5483">
        <v>0</v>
      </c>
      <c r="L5483" s="83">
        <v>42951</v>
      </c>
      <c r="M5483">
        <v>0</v>
      </c>
      <c r="N5483" t="s">
        <v>2796</v>
      </c>
      <c r="O5483" t="s">
        <v>2797</v>
      </c>
    </row>
    <row r="5484" spans="1:15" x14ac:dyDescent="0.2">
      <c r="A5484" t="s">
        <v>12712</v>
      </c>
      <c r="B5484" t="s">
        <v>12617</v>
      </c>
      <c r="C5484">
        <v>41.65</v>
      </c>
      <c r="D5484">
        <v>0</v>
      </c>
      <c r="E5484">
        <v>0</v>
      </c>
      <c r="F5484">
        <v>0</v>
      </c>
      <c r="G5484">
        <v>0</v>
      </c>
      <c r="H5484" s="45">
        <v>-4611.1400000000003</v>
      </c>
      <c r="I5484" t="s">
        <v>11932</v>
      </c>
      <c r="J5484" t="s">
        <v>164</v>
      </c>
      <c r="K5484">
        <v>0</v>
      </c>
      <c r="L5484" s="83">
        <v>42951</v>
      </c>
      <c r="M5484">
        <v>0</v>
      </c>
      <c r="N5484">
        <v>879939106</v>
      </c>
      <c r="O5484">
        <v>2892885</v>
      </c>
    </row>
    <row r="5485" spans="1:15" x14ac:dyDescent="0.2">
      <c r="A5485" t="s">
        <v>12713</v>
      </c>
      <c r="B5485" t="s">
        <v>1022</v>
      </c>
      <c r="C5485">
        <v>70.37</v>
      </c>
      <c r="D5485">
        <v>0</v>
      </c>
      <c r="E5485">
        <v>0</v>
      </c>
      <c r="F5485">
        <v>0</v>
      </c>
      <c r="G5485">
        <v>0</v>
      </c>
      <c r="H5485" s="45">
        <v>3901.46</v>
      </c>
      <c r="I5485" t="s">
        <v>11935</v>
      </c>
      <c r="J5485" t="s">
        <v>164</v>
      </c>
      <c r="K5485">
        <v>0</v>
      </c>
      <c r="L5485" s="83">
        <v>42951</v>
      </c>
      <c r="M5485">
        <v>0</v>
      </c>
      <c r="N5485" t="s">
        <v>1226</v>
      </c>
      <c r="O5485" t="s">
        <v>1422</v>
      </c>
    </row>
    <row r="5486" spans="1:15" x14ac:dyDescent="0.2">
      <c r="A5486" t="s">
        <v>12714</v>
      </c>
      <c r="B5486" t="s">
        <v>2462</v>
      </c>
      <c r="C5486">
        <v>16.100000000000001</v>
      </c>
      <c r="D5486">
        <v>0</v>
      </c>
      <c r="E5486">
        <v>0</v>
      </c>
      <c r="F5486">
        <v>0</v>
      </c>
      <c r="G5486">
        <v>0</v>
      </c>
      <c r="H5486" s="45">
        <v>13882.94</v>
      </c>
      <c r="I5486" t="s">
        <v>11935</v>
      </c>
      <c r="J5486" t="s">
        <v>164</v>
      </c>
      <c r="K5486">
        <v>0</v>
      </c>
      <c r="L5486" s="83">
        <v>42951</v>
      </c>
      <c r="M5486">
        <v>0</v>
      </c>
      <c r="N5486">
        <v>922417100</v>
      </c>
      <c r="O5486">
        <v>2938422</v>
      </c>
    </row>
    <row r="5487" spans="1:15" x14ac:dyDescent="0.2">
      <c r="A5487" t="s">
        <v>12715</v>
      </c>
      <c r="B5487" t="s">
        <v>9775</v>
      </c>
      <c r="C5487">
        <v>59.75</v>
      </c>
      <c r="D5487">
        <v>0</v>
      </c>
      <c r="E5487">
        <v>0</v>
      </c>
      <c r="F5487">
        <v>0</v>
      </c>
      <c r="G5487">
        <v>0</v>
      </c>
      <c r="H5487" s="45">
        <v>11441.17</v>
      </c>
      <c r="I5487" t="s">
        <v>11935</v>
      </c>
      <c r="J5487" t="s">
        <v>164</v>
      </c>
      <c r="K5487">
        <v>0</v>
      </c>
      <c r="L5487" s="83">
        <v>42951</v>
      </c>
      <c r="M5487">
        <v>0</v>
      </c>
      <c r="N5487">
        <v>922280102</v>
      </c>
      <c r="O5487" t="s">
        <v>9812</v>
      </c>
    </row>
    <row r="5488" spans="1:15" x14ac:dyDescent="0.2">
      <c r="A5488" t="s">
        <v>12716</v>
      </c>
      <c r="B5488" t="s">
        <v>12611</v>
      </c>
      <c r="C5488">
        <v>31.15</v>
      </c>
      <c r="D5488">
        <v>0</v>
      </c>
      <c r="E5488">
        <v>0</v>
      </c>
      <c r="F5488">
        <v>0</v>
      </c>
      <c r="G5488">
        <v>0</v>
      </c>
      <c r="H5488" s="45">
        <v>3713.46</v>
      </c>
      <c r="I5488" t="s">
        <v>11935</v>
      </c>
      <c r="J5488" t="s">
        <v>448</v>
      </c>
      <c r="K5488">
        <v>0</v>
      </c>
      <c r="L5488" s="83">
        <v>42951</v>
      </c>
      <c r="M5488">
        <v>0</v>
      </c>
      <c r="N5488" t="s">
        <v>12717</v>
      </c>
      <c r="O5488" t="s">
        <v>12718</v>
      </c>
    </row>
    <row r="5489" spans="1:15" x14ac:dyDescent="0.2">
      <c r="A5489" t="s">
        <v>12719</v>
      </c>
      <c r="B5489" t="s">
        <v>11061</v>
      </c>
      <c r="C5489">
        <v>77.415000000000006</v>
      </c>
      <c r="D5489">
        <v>0</v>
      </c>
      <c r="E5489">
        <v>0</v>
      </c>
      <c r="F5489">
        <v>0</v>
      </c>
      <c r="G5489">
        <v>0</v>
      </c>
      <c r="H5489" s="45">
        <v>-48849.120000000003</v>
      </c>
      <c r="I5489" t="s">
        <v>11935</v>
      </c>
      <c r="J5489" t="s">
        <v>200</v>
      </c>
      <c r="K5489">
        <v>0</v>
      </c>
      <c r="L5489" s="83">
        <v>42951</v>
      </c>
      <c r="M5489">
        <v>0</v>
      </c>
      <c r="N5489">
        <v>948626106</v>
      </c>
      <c r="O5489">
        <v>2813585</v>
      </c>
    </row>
    <row r="5490" spans="1:15" x14ac:dyDescent="0.2">
      <c r="A5490" t="s">
        <v>12720</v>
      </c>
      <c r="B5490" t="s">
        <v>3186</v>
      </c>
      <c r="C5490">
        <v>46.73</v>
      </c>
      <c r="D5490">
        <v>0</v>
      </c>
      <c r="E5490">
        <v>0</v>
      </c>
      <c r="F5490">
        <v>0</v>
      </c>
      <c r="G5490">
        <v>0</v>
      </c>
      <c r="H5490" s="45">
        <v>8306.84</v>
      </c>
      <c r="I5490" t="s">
        <v>11935</v>
      </c>
      <c r="J5490" t="s">
        <v>169</v>
      </c>
      <c r="K5490">
        <v>0</v>
      </c>
      <c r="L5490" s="83">
        <v>42951</v>
      </c>
      <c r="M5490">
        <v>0</v>
      </c>
      <c r="N5490" t="s">
        <v>3363</v>
      </c>
      <c r="O5490" t="s">
        <v>3364</v>
      </c>
    </row>
    <row r="5491" spans="1:15" x14ac:dyDescent="0.2">
      <c r="A5491" t="s">
        <v>12721</v>
      </c>
      <c r="B5491" t="s">
        <v>8183</v>
      </c>
      <c r="C5491">
        <v>40.155000000000001</v>
      </c>
      <c r="D5491">
        <v>0</v>
      </c>
      <c r="E5491">
        <v>0</v>
      </c>
      <c r="F5491">
        <v>0</v>
      </c>
      <c r="G5491">
        <v>0</v>
      </c>
      <c r="H5491" s="45">
        <v>7542.72</v>
      </c>
      <c r="I5491" t="s">
        <v>11932</v>
      </c>
      <c r="J5491" t="s">
        <v>169</v>
      </c>
      <c r="K5491">
        <v>0</v>
      </c>
      <c r="L5491" s="83">
        <v>42951</v>
      </c>
      <c r="M5491">
        <v>0</v>
      </c>
      <c r="N5491" t="s">
        <v>8259</v>
      </c>
      <c r="O5491" t="s">
        <v>8260</v>
      </c>
    </row>
    <row r="5492" spans="1:15" x14ac:dyDescent="0.2">
      <c r="A5492" t="s">
        <v>12722</v>
      </c>
      <c r="B5492" t="s">
        <v>1698</v>
      </c>
      <c r="C5492">
        <v>46.94</v>
      </c>
      <c r="D5492">
        <v>0</v>
      </c>
      <c r="E5492">
        <v>0</v>
      </c>
      <c r="F5492">
        <v>0</v>
      </c>
      <c r="G5492">
        <v>0</v>
      </c>
      <c r="H5492" s="45">
        <v>-7252.21</v>
      </c>
      <c r="I5492" t="s">
        <v>11935</v>
      </c>
      <c r="J5492" t="s">
        <v>164</v>
      </c>
      <c r="K5492">
        <v>0</v>
      </c>
      <c r="L5492" s="83">
        <v>42951</v>
      </c>
      <c r="M5492">
        <v>0</v>
      </c>
      <c r="N5492">
        <v>985817105</v>
      </c>
      <c r="O5492" t="s">
        <v>1742</v>
      </c>
    </row>
    <row r="5493" spans="1:15" x14ac:dyDescent="0.2">
      <c r="A5493" t="s">
        <v>12723</v>
      </c>
      <c r="B5493" t="s">
        <v>5116</v>
      </c>
      <c r="C5493">
        <v>61.07</v>
      </c>
      <c r="D5493">
        <v>0</v>
      </c>
      <c r="E5493">
        <v>0</v>
      </c>
      <c r="F5493">
        <v>0</v>
      </c>
      <c r="G5493">
        <v>0</v>
      </c>
      <c r="H5493" s="45">
        <v>25437.27</v>
      </c>
      <c r="I5493" t="s">
        <v>11935</v>
      </c>
      <c r="J5493" t="s">
        <v>164</v>
      </c>
      <c r="K5493">
        <v>0</v>
      </c>
      <c r="L5493" s="83">
        <v>42951</v>
      </c>
      <c r="M5493">
        <v>0</v>
      </c>
      <c r="N5493" t="s">
        <v>5263</v>
      </c>
      <c r="O5493" t="s">
        <v>5264</v>
      </c>
    </row>
    <row r="5494" spans="1:15" x14ac:dyDescent="0.2">
      <c r="A5494" t="s">
        <v>12525</v>
      </c>
      <c r="B5494" t="s">
        <v>12526</v>
      </c>
      <c r="C5494">
        <v>280</v>
      </c>
      <c r="D5494">
        <v>0</v>
      </c>
      <c r="E5494">
        <v>0</v>
      </c>
      <c r="F5494">
        <v>0</v>
      </c>
      <c r="G5494">
        <v>0</v>
      </c>
      <c r="H5494" s="45">
        <v>23832</v>
      </c>
      <c r="I5494" t="s">
        <v>210</v>
      </c>
      <c r="J5494" t="s">
        <v>200</v>
      </c>
      <c r="K5494">
        <v>0</v>
      </c>
      <c r="L5494" s="83">
        <v>42950</v>
      </c>
      <c r="M5494">
        <v>0</v>
      </c>
    </row>
    <row r="5495" spans="1:15" x14ac:dyDescent="0.2">
      <c r="A5495" t="s">
        <v>12527</v>
      </c>
      <c r="B5495" t="s">
        <v>12528</v>
      </c>
      <c r="C5495">
        <v>0.3</v>
      </c>
      <c r="D5495">
        <v>0</v>
      </c>
      <c r="E5495">
        <v>0</v>
      </c>
      <c r="F5495">
        <v>0</v>
      </c>
      <c r="G5495">
        <v>0</v>
      </c>
      <c r="H5495" s="45">
        <v>-2400</v>
      </c>
      <c r="I5495" t="s">
        <v>210</v>
      </c>
      <c r="J5495" t="s">
        <v>200</v>
      </c>
      <c r="K5495">
        <v>0</v>
      </c>
      <c r="L5495" s="83">
        <v>42950</v>
      </c>
      <c r="M5495">
        <v>0</v>
      </c>
    </row>
    <row r="5496" spans="1:15" x14ac:dyDescent="0.2">
      <c r="A5496" t="s">
        <v>12529</v>
      </c>
      <c r="B5496" t="s">
        <v>8381</v>
      </c>
      <c r="C5496">
        <v>46.89</v>
      </c>
      <c r="D5496">
        <v>0</v>
      </c>
      <c r="E5496">
        <v>0</v>
      </c>
      <c r="F5496">
        <v>0</v>
      </c>
      <c r="G5496">
        <v>0</v>
      </c>
      <c r="H5496" s="45">
        <v>10552.57</v>
      </c>
      <c r="I5496" t="s">
        <v>210</v>
      </c>
      <c r="J5496" t="s">
        <v>186</v>
      </c>
      <c r="K5496">
        <v>0</v>
      </c>
      <c r="L5496" s="83">
        <v>42950</v>
      </c>
      <c r="M5496">
        <v>0</v>
      </c>
      <c r="N5496" t="s">
        <v>8458</v>
      </c>
      <c r="O5496">
        <v>2573209</v>
      </c>
    </row>
    <row r="5497" spans="1:15" x14ac:dyDescent="0.2">
      <c r="A5497" t="s">
        <v>12530</v>
      </c>
      <c r="B5497" t="s">
        <v>1014</v>
      </c>
      <c r="C5497">
        <v>52.91</v>
      </c>
      <c r="D5497">
        <v>0</v>
      </c>
      <c r="E5497">
        <v>0</v>
      </c>
      <c r="F5497">
        <v>0</v>
      </c>
      <c r="G5497">
        <v>0</v>
      </c>
      <c r="H5497" s="45">
        <v>-1751.06</v>
      </c>
      <c r="I5497" t="s">
        <v>11935</v>
      </c>
      <c r="J5497" t="s">
        <v>200</v>
      </c>
      <c r="K5497">
        <v>0</v>
      </c>
      <c r="L5497" s="83">
        <v>42950</v>
      </c>
      <c r="M5497">
        <v>0</v>
      </c>
      <c r="N5497" t="s">
        <v>177</v>
      </c>
      <c r="O5497" t="s">
        <v>1455</v>
      </c>
    </row>
    <row r="5498" spans="1:15" x14ac:dyDescent="0.2">
      <c r="A5498" t="s">
        <v>12531</v>
      </c>
      <c r="B5498" t="s">
        <v>295</v>
      </c>
      <c r="C5498">
        <v>188.21</v>
      </c>
      <c r="D5498">
        <v>0</v>
      </c>
      <c r="E5498">
        <v>0</v>
      </c>
      <c r="F5498">
        <v>0</v>
      </c>
      <c r="G5498">
        <v>0</v>
      </c>
      <c r="H5498" s="45">
        <v>-69688.75</v>
      </c>
      <c r="I5498" t="s">
        <v>210</v>
      </c>
      <c r="J5498" t="s">
        <v>200</v>
      </c>
      <c r="K5498">
        <v>0</v>
      </c>
      <c r="L5498" s="83">
        <v>42950</v>
      </c>
      <c r="M5498">
        <v>0</v>
      </c>
      <c r="N5498">
        <v>521865204</v>
      </c>
      <c r="O5498" t="s">
        <v>296</v>
      </c>
    </row>
    <row r="5499" spans="1:15" x14ac:dyDescent="0.2">
      <c r="A5499" t="s">
        <v>7588</v>
      </c>
      <c r="B5499" t="s">
        <v>8126</v>
      </c>
      <c r="C5499">
        <v>45.33</v>
      </c>
      <c r="D5499">
        <v>0</v>
      </c>
      <c r="E5499">
        <v>0</v>
      </c>
      <c r="F5499">
        <v>0</v>
      </c>
      <c r="G5499">
        <v>0</v>
      </c>
      <c r="H5499" s="45">
        <v>-56978.92</v>
      </c>
      <c r="I5499" t="s">
        <v>210</v>
      </c>
      <c r="J5499" t="s">
        <v>200</v>
      </c>
      <c r="K5499">
        <v>0</v>
      </c>
      <c r="L5499" s="83">
        <v>42950</v>
      </c>
      <c r="M5499">
        <v>0</v>
      </c>
      <c r="N5499" t="s">
        <v>177</v>
      </c>
      <c r="O5499" t="s">
        <v>7589</v>
      </c>
    </row>
    <row r="5500" spans="1:15" x14ac:dyDescent="0.2">
      <c r="A5500" t="s">
        <v>12532</v>
      </c>
      <c r="B5500" t="s">
        <v>1826</v>
      </c>
      <c r="C5500">
        <v>45.71</v>
      </c>
      <c r="D5500">
        <v>0</v>
      </c>
      <c r="E5500">
        <v>0</v>
      </c>
      <c r="F5500">
        <v>0</v>
      </c>
      <c r="G5500">
        <v>0</v>
      </c>
      <c r="H5500" s="45">
        <v>-38640.620000000003</v>
      </c>
      <c r="I5500" t="s">
        <v>210</v>
      </c>
      <c r="J5500" t="s">
        <v>200</v>
      </c>
      <c r="K5500">
        <v>0</v>
      </c>
      <c r="L5500" s="83">
        <v>42950</v>
      </c>
      <c r="M5500">
        <v>0</v>
      </c>
      <c r="N5500">
        <v>880349105</v>
      </c>
      <c r="O5500">
        <v>2512600</v>
      </c>
    </row>
    <row r="5501" spans="1:15" x14ac:dyDescent="0.2">
      <c r="A5501" t="s">
        <v>12533</v>
      </c>
      <c r="B5501" t="s">
        <v>3043</v>
      </c>
      <c r="C5501">
        <v>54.29</v>
      </c>
      <c r="D5501">
        <v>0</v>
      </c>
      <c r="E5501">
        <v>0</v>
      </c>
      <c r="F5501">
        <v>0</v>
      </c>
      <c r="G5501">
        <v>0</v>
      </c>
      <c r="H5501" s="45">
        <v>-45540.51</v>
      </c>
      <c r="I5501" t="s">
        <v>210</v>
      </c>
      <c r="J5501" t="s">
        <v>200</v>
      </c>
      <c r="K5501">
        <v>0</v>
      </c>
      <c r="L5501" s="83">
        <v>42950</v>
      </c>
      <c r="M5501">
        <v>0</v>
      </c>
      <c r="N5501">
        <v>559222401</v>
      </c>
      <c r="O5501">
        <v>2554549</v>
      </c>
    </row>
    <row r="5502" spans="1:15" x14ac:dyDescent="0.2">
      <c r="A5502" t="s">
        <v>12534</v>
      </c>
      <c r="B5502" t="s">
        <v>2102</v>
      </c>
      <c r="C5502">
        <v>48.44</v>
      </c>
      <c r="D5502">
        <v>0</v>
      </c>
      <c r="E5502">
        <v>0</v>
      </c>
      <c r="F5502">
        <v>0</v>
      </c>
      <c r="G5502">
        <v>0</v>
      </c>
      <c r="H5502" s="45">
        <v>-27592.78</v>
      </c>
      <c r="I5502" t="s">
        <v>210</v>
      </c>
      <c r="J5502" t="s">
        <v>200</v>
      </c>
      <c r="K5502">
        <v>0</v>
      </c>
      <c r="L5502" s="83">
        <v>42950</v>
      </c>
      <c r="M5502">
        <v>0</v>
      </c>
      <c r="N5502">
        <v>99724106</v>
      </c>
      <c r="O5502">
        <v>2111955</v>
      </c>
    </row>
    <row r="5503" spans="1:15" x14ac:dyDescent="0.2">
      <c r="A5503" t="s">
        <v>12535</v>
      </c>
      <c r="B5503" t="s">
        <v>2227</v>
      </c>
      <c r="C5503">
        <v>71.09</v>
      </c>
      <c r="D5503">
        <v>0</v>
      </c>
      <c r="E5503">
        <v>0</v>
      </c>
      <c r="F5503">
        <v>0</v>
      </c>
      <c r="G5503">
        <v>0</v>
      </c>
      <c r="H5503" s="45">
        <v>13420.65</v>
      </c>
      <c r="I5503" t="s">
        <v>210</v>
      </c>
      <c r="J5503" t="s">
        <v>200</v>
      </c>
      <c r="K5503">
        <v>0</v>
      </c>
      <c r="L5503" s="83">
        <v>42950</v>
      </c>
      <c r="M5503">
        <v>0</v>
      </c>
      <c r="N5503">
        <v>258278100</v>
      </c>
      <c r="O5503">
        <v>2718594</v>
      </c>
    </row>
    <row r="5504" spans="1:15" x14ac:dyDescent="0.2">
      <c r="A5504" t="s">
        <v>12536</v>
      </c>
      <c r="B5504" t="s">
        <v>1667</v>
      </c>
      <c r="C5504">
        <v>56.18</v>
      </c>
      <c r="D5504">
        <v>0</v>
      </c>
      <c r="E5504">
        <v>0</v>
      </c>
      <c r="F5504">
        <v>0</v>
      </c>
      <c r="G5504">
        <v>0</v>
      </c>
      <c r="H5504" s="45">
        <v>3619.46</v>
      </c>
      <c r="I5504" t="s">
        <v>11935</v>
      </c>
      <c r="J5504" t="s">
        <v>186</v>
      </c>
      <c r="K5504">
        <v>0</v>
      </c>
      <c r="L5504" s="83">
        <v>42950</v>
      </c>
      <c r="M5504">
        <v>0</v>
      </c>
      <c r="N5504" t="s">
        <v>1726</v>
      </c>
      <c r="O5504" t="s">
        <v>1727</v>
      </c>
    </row>
    <row r="5505" spans="1:15" x14ac:dyDescent="0.2">
      <c r="A5505" t="s">
        <v>12537</v>
      </c>
      <c r="B5505" t="s">
        <v>11101</v>
      </c>
      <c r="C5505">
        <v>47.85</v>
      </c>
      <c r="D5505">
        <v>0</v>
      </c>
      <c r="E5505">
        <v>0</v>
      </c>
      <c r="F5505">
        <v>0</v>
      </c>
      <c r="G5505">
        <v>0</v>
      </c>
      <c r="H5505" s="45">
        <v>4075.11</v>
      </c>
      <c r="I5505" t="s">
        <v>11935</v>
      </c>
      <c r="J5505" t="s">
        <v>190</v>
      </c>
      <c r="K5505">
        <v>0</v>
      </c>
      <c r="L5505" s="83">
        <v>42950</v>
      </c>
      <c r="M5505">
        <v>0</v>
      </c>
      <c r="N5505">
        <v>923454102</v>
      </c>
      <c r="O5505" t="s">
        <v>11158</v>
      </c>
    </row>
    <row r="5506" spans="1:15" x14ac:dyDescent="0.2">
      <c r="A5506" t="s">
        <v>12538</v>
      </c>
      <c r="B5506" t="s">
        <v>1075</v>
      </c>
      <c r="C5506">
        <v>124.95</v>
      </c>
      <c r="D5506">
        <v>0</v>
      </c>
      <c r="E5506">
        <v>0</v>
      </c>
      <c r="F5506">
        <v>0</v>
      </c>
      <c r="G5506">
        <v>0</v>
      </c>
      <c r="H5506" s="45">
        <v>-10807.63</v>
      </c>
      <c r="I5506" t="s">
        <v>11935</v>
      </c>
      <c r="J5506" t="s">
        <v>164</v>
      </c>
      <c r="K5506">
        <v>0</v>
      </c>
      <c r="L5506" s="83">
        <v>42950</v>
      </c>
      <c r="M5506">
        <v>0</v>
      </c>
      <c r="N5506">
        <v>874054109</v>
      </c>
      <c r="O5506">
        <v>2122117</v>
      </c>
    </row>
    <row r="5507" spans="1:15" x14ac:dyDescent="0.2">
      <c r="A5507" t="s">
        <v>12539</v>
      </c>
      <c r="B5507" t="s">
        <v>9773</v>
      </c>
      <c r="C5507">
        <v>17.52</v>
      </c>
      <c r="D5507">
        <v>0</v>
      </c>
      <c r="E5507">
        <v>0</v>
      </c>
      <c r="F5507">
        <v>0</v>
      </c>
      <c r="G5507">
        <v>0</v>
      </c>
      <c r="H5507" s="45">
        <v>2786.54</v>
      </c>
      <c r="I5507" t="s">
        <v>11935</v>
      </c>
      <c r="J5507" t="s">
        <v>164</v>
      </c>
      <c r="K5507">
        <v>0</v>
      </c>
      <c r="L5507" s="83">
        <v>42950</v>
      </c>
      <c r="M5507">
        <v>0</v>
      </c>
      <c r="N5507" t="s">
        <v>9809</v>
      </c>
      <c r="O5507">
        <v>2635659</v>
      </c>
    </row>
    <row r="5508" spans="1:15" x14ac:dyDescent="0.2">
      <c r="A5508" t="s">
        <v>12540</v>
      </c>
      <c r="B5508" t="s">
        <v>2689</v>
      </c>
      <c r="C5508">
        <v>53.25</v>
      </c>
      <c r="D5508">
        <v>0</v>
      </c>
      <c r="E5508">
        <v>0</v>
      </c>
      <c r="F5508">
        <v>0</v>
      </c>
      <c r="G5508">
        <v>0</v>
      </c>
      <c r="H5508" s="45">
        <v>2800.52</v>
      </c>
      <c r="I5508" t="s">
        <v>11935</v>
      </c>
      <c r="J5508" t="s">
        <v>200</v>
      </c>
      <c r="K5508">
        <v>0</v>
      </c>
      <c r="L5508" s="83">
        <v>42950</v>
      </c>
      <c r="M5508">
        <v>0</v>
      </c>
      <c r="N5508">
        <v>864159108</v>
      </c>
      <c r="O5508">
        <v>2856289</v>
      </c>
    </row>
    <row r="5509" spans="1:15" x14ac:dyDescent="0.2">
      <c r="A5509" t="s">
        <v>12541</v>
      </c>
      <c r="B5509" t="s">
        <v>12326</v>
      </c>
      <c r="C5509">
        <v>16.664999999999999</v>
      </c>
      <c r="D5509">
        <v>0</v>
      </c>
      <c r="E5509">
        <v>0</v>
      </c>
      <c r="F5509">
        <v>0</v>
      </c>
      <c r="G5509">
        <v>0</v>
      </c>
      <c r="H5509" s="45">
        <v>-47448.15</v>
      </c>
      <c r="I5509" t="s">
        <v>11935</v>
      </c>
      <c r="J5509" t="s">
        <v>169</v>
      </c>
      <c r="K5509">
        <v>0</v>
      </c>
      <c r="L5509" s="83">
        <v>42950</v>
      </c>
      <c r="M5509">
        <v>0</v>
      </c>
      <c r="N5509" t="s">
        <v>12395</v>
      </c>
      <c r="O5509">
        <v>2318790</v>
      </c>
    </row>
    <row r="5510" spans="1:15" x14ac:dyDescent="0.2">
      <c r="A5510" t="s">
        <v>12542</v>
      </c>
      <c r="B5510" t="s">
        <v>12329</v>
      </c>
      <c r="C5510">
        <v>28.05</v>
      </c>
      <c r="D5510">
        <v>0</v>
      </c>
      <c r="E5510">
        <v>0</v>
      </c>
      <c r="F5510">
        <v>0</v>
      </c>
      <c r="G5510">
        <v>0</v>
      </c>
      <c r="H5510" s="45">
        <v>-56931.38</v>
      </c>
      <c r="I5510" t="s">
        <v>11935</v>
      </c>
      <c r="J5510" t="s">
        <v>164</v>
      </c>
      <c r="K5510">
        <v>0</v>
      </c>
      <c r="L5510" s="83">
        <v>42950</v>
      </c>
      <c r="M5510">
        <v>0</v>
      </c>
      <c r="N5510" t="s">
        <v>177</v>
      </c>
      <c r="O5510">
        <v>2577740</v>
      </c>
    </row>
    <row r="5511" spans="1:15" x14ac:dyDescent="0.2">
      <c r="A5511" t="s">
        <v>12543</v>
      </c>
      <c r="B5511" t="s">
        <v>4656</v>
      </c>
      <c r="C5511">
        <v>52.39</v>
      </c>
      <c r="D5511">
        <v>0</v>
      </c>
      <c r="E5511">
        <v>0</v>
      </c>
      <c r="F5511">
        <v>0</v>
      </c>
      <c r="G5511">
        <v>0</v>
      </c>
      <c r="H5511" s="45">
        <v>18169.830000000002</v>
      </c>
      <c r="I5511" t="s">
        <v>11935</v>
      </c>
      <c r="J5511" t="s">
        <v>164</v>
      </c>
      <c r="K5511">
        <v>0</v>
      </c>
      <c r="L5511" s="83">
        <v>42950</v>
      </c>
      <c r="M5511">
        <v>0</v>
      </c>
      <c r="N5511" t="s">
        <v>4793</v>
      </c>
      <c r="O5511">
        <v>2475060</v>
      </c>
    </row>
    <row r="5512" spans="1:15" x14ac:dyDescent="0.2">
      <c r="A5512" t="s">
        <v>12544</v>
      </c>
      <c r="B5512" t="s">
        <v>9542</v>
      </c>
      <c r="C5512">
        <v>22.72</v>
      </c>
      <c r="D5512">
        <v>0</v>
      </c>
      <c r="E5512">
        <v>0</v>
      </c>
      <c r="F5512">
        <v>0</v>
      </c>
      <c r="G5512">
        <v>0</v>
      </c>
      <c r="H5512" s="45">
        <v>-2166.9499999999998</v>
      </c>
      <c r="I5512" t="s">
        <v>11935</v>
      </c>
      <c r="J5512" t="s">
        <v>190</v>
      </c>
      <c r="K5512">
        <v>0</v>
      </c>
      <c r="L5512" s="83">
        <v>42950</v>
      </c>
      <c r="M5512">
        <v>0</v>
      </c>
      <c r="N5512" t="s">
        <v>9565</v>
      </c>
      <c r="O5512">
        <v>2608349</v>
      </c>
    </row>
    <row r="5513" spans="1:15" x14ac:dyDescent="0.2">
      <c r="A5513" t="s">
        <v>12545</v>
      </c>
      <c r="B5513" t="s">
        <v>1313</v>
      </c>
      <c r="C5513">
        <v>121.94</v>
      </c>
      <c r="D5513">
        <v>0</v>
      </c>
      <c r="E5513">
        <v>0</v>
      </c>
      <c r="F5513">
        <v>0</v>
      </c>
      <c r="G5513">
        <v>0</v>
      </c>
      <c r="H5513" s="45">
        <v>31524.98</v>
      </c>
      <c r="I5513" t="s">
        <v>11935</v>
      </c>
      <c r="J5513" t="s">
        <v>169</v>
      </c>
      <c r="K5513">
        <v>0</v>
      </c>
      <c r="L5513" s="83">
        <v>42950</v>
      </c>
      <c r="M5513">
        <v>0</v>
      </c>
      <c r="N5513" t="s">
        <v>1506</v>
      </c>
      <c r="O5513">
        <v>2212706</v>
      </c>
    </row>
    <row r="5514" spans="1:15" x14ac:dyDescent="0.2">
      <c r="A5514" t="s">
        <v>12546</v>
      </c>
      <c r="B5514" t="s">
        <v>2230</v>
      </c>
      <c r="C5514">
        <v>63.09</v>
      </c>
      <c r="D5514">
        <v>0</v>
      </c>
      <c r="E5514">
        <v>0</v>
      </c>
      <c r="F5514">
        <v>0</v>
      </c>
      <c r="G5514">
        <v>0</v>
      </c>
      <c r="H5514" s="45">
        <v>-9812.5</v>
      </c>
      <c r="I5514" t="s">
        <v>11935</v>
      </c>
      <c r="J5514" t="s">
        <v>164</v>
      </c>
      <c r="K5514">
        <v>0</v>
      </c>
      <c r="L5514" s="83">
        <v>42950</v>
      </c>
      <c r="M5514">
        <v>0</v>
      </c>
      <c r="N5514">
        <v>564563104</v>
      </c>
      <c r="O5514">
        <v>2825308</v>
      </c>
    </row>
    <row r="5515" spans="1:15" x14ac:dyDescent="0.2">
      <c r="A5515" t="s">
        <v>12547</v>
      </c>
      <c r="B5515" t="s">
        <v>1055</v>
      </c>
      <c r="C5515">
        <v>221.24</v>
      </c>
      <c r="D5515">
        <v>0</v>
      </c>
      <c r="E5515">
        <v>0</v>
      </c>
      <c r="F5515">
        <v>0</v>
      </c>
      <c r="G5515">
        <v>0</v>
      </c>
      <c r="H5515" s="45">
        <v>6270.25</v>
      </c>
      <c r="I5515" t="s">
        <v>11935</v>
      </c>
      <c r="J5515" t="s">
        <v>164</v>
      </c>
      <c r="K5515">
        <v>0</v>
      </c>
      <c r="L5515" s="83">
        <v>42950</v>
      </c>
      <c r="M5515">
        <v>0</v>
      </c>
      <c r="N5515">
        <v>537008104</v>
      </c>
      <c r="O5515">
        <v>2531832</v>
      </c>
    </row>
    <row r="5516" spans="1:15" x14ac:dyDescent="0.2">
      <c r="A5516" t="s">
        <v>12548</v>
      </c>
      <c r="B5516" t="s">
        <v>9490</v>
      </c>
      <c r="C5516">
        <v>25.87</v>
      </c>
      <c r="D5516">
        <v>0</v>
      </c>
      <c r="E5516">
        <v>0</v>
      </c>
      <c r="F5516">
        <v>0</v>
      </c>
      <c r="G5516">
        <v>0</v>
      </c>
      <c r="H5516" s="45">
        <v>-11211.07</v>
      </c>
      <c r="I5516" t="s">
        <v>11935</v>
      </c>
      <c r="J5516" t="s">
        <v>164</v>
      </c>
      <c r="K5516">
        <v>0</v>
      </c>
      <c r="L5516" s="83">
        <v>42950</v>
      </c>
      <c r="M5516">
        <v>0</v>
      </c>
      <c r="N5516">
        <v>501242101</v>
      </c>
      <c r="O5516">
        <v>2498001</v>
      </c>
    </row>
    <row r="5517" spans="1:15" x14ac:dyDescent="0.2">
      <c r="A5517" t="s">
        <v>12549</v>
      </c>
      <c r="B5517" t="s">
        <v>12325</v>
      </c>
      <c r="C5517">
        <v>23.5</v>
      </c>
      <c r="D5517">
        <v>0</v>
      </c>
      <c r="E5517">
        <v>0</v>
      </c>
      <c r="F5517">
        <v>0</v>
      </c>
      <c r="G5517">
        <v>0</v>
      </c>
      <c r="H5517" s="45">
        <v>-5346.48</v>
      </c>
      <c r="I5517" t="s">
        <v>11935</v>
      </c>
      <c r="J5517" t="s">
        <v>164</v>
      </c>
      <c r="K5517">
        <v>0</v>
      </c>
      <c r="L5517" s="83">
        <v>42950</v>
      </c>
      <c r="M5517">
        <v>0</v>
      </c>
      <c r="N5517" t="s">
        <v>12374</v>
      </c>
      <c r="O5517">
        <v>2243591</v>
      </c>
    </row>
    <row r="5518" spans="1:15" x14ac:dyDescent="0.2">
      <c r="A5518" t="s">
        <v>12550</v>
      </c>
      <c r="B5518" t="s">
        <v>2395</v>
      </c>
      <c r="C5518">
        <v>63.024999999999999</v>
      </c>
      <c r="D5518">
        <v>0</v>
      </c>
      <c r="E5518">
        <v>0</v>
      </c>
      <c r="F5518">
        <v>0</v>
      </c>
      <c r="G5518">
        <v>0</v>
      </c>
      <c r="H5518" s="45">
        <v>-5411.15</v>
      </c>
      <c r="I5518" t="s">
        <v>11935</v>
      </c>
      <c r="J5518" t="s">
        <v>164</v>
      </c>
      <c r="K5518">
        <v>0</v>
      </c>
      <c r="L5518" s="83">
        <v>42950</v>
      </c>
      <c r="M5518">
        <v>0</v>
      </c>
      <c r="N5518">
        <v>465741106</v>
      </c>
      <c r="O5518">
        <v>2471949</v>
      </c>
    </row>
    <row r="5519" spans="1:15" x14ac:dyDescent="0.2">
      <c r="A5519" t="s">
        <v>12551</v>
      </c>
      <c r="B5519" t="s">
        <v>10334</v>
      </c>
      <c r="C5519">
        <v>43.05</v>
      </c>
      <c r="D5519">
        <v>0</v>
      </c>
      <c r="E5519">
        <v>0</v>
      </c>
      <c r="F5519">
        <v>0</v>
      </c>
      <c r="G5519">
        <v>0</v>
      </c>
      <c r="H5519" s="45">
        <v>-48459.68</v>
      </c>
      <c r="I5519" t="s">
        <v>11935</v>
      </c>
      <c r="J5519" t="s">
        <v>186</v>
      </c>
      <c r="K5519">
        <v>0</v>
      </c>
      <c r="L5519" s="83">
        <v>42950</v>
      </c>
      <c r="M5519">
        <v>0</v>
      </c>
      <c r="N5519" t="s">
        <v>10363</v>
      </c>
      <c r="O5519" t="s">
        <v>10364</v>
      </c>
    </row>
    <row r="5520" spans="1:15" x14ac:dyDescent="0.2">
      <c r="A5520" t="s">
        <v>12552</v>
      </c>
      <c r="B5520" t="s">
        <v>8385</v>
      </c>
      <c r="C5520">
        <v>45.76</v>
      </c>
      <c r="D5520">
        <v>0</v>
      </c>
      <c r="E5520">
        <v>0</v>
      </c>
      <c r="F5520">
        <v>0</v>
      </c>
      <c r="G5520">
        <v>0</v>
      </c>
      <c r="H5520" s="45">
        <v>4826.51</v>
      </c>
      <c r="I5520" t="s">
        <v>11935</v>
      </c>
      <c r="J5520" t="s">
        <v>190</v>
      </c>
      <c r="K5520">
        <v>0</v>
      </c>
      <c r="L5520" s="83">
        <v>42950</v>
      </c>
      <c r="M5520">
        <v>0</v>
      </c>
      <c r="N5520" t="s">
        <v>8445</v>
      </c>
      <c r="O5520" t="s">
        <v>8446</v>
      </c>
    </row>
    <row r="5521" spans="1:15" x14ac:dyDescent="0.2">
      <c r="A5521" t="s">
        <v>12553</v>
      </c>
      <c r="B5521" t="s">
        <v>12324</v>
      </c>
      <c r="C5521">
        <v>20.94</v>
      </c>
      <c r="D5521">
        <v>0</v>
      </c>
      <c r="E5521">
        <v>0</v>
      </c>
      <c r="F5521">
        <v>0</v>
      </c>
      <c r="G5521">
        <v>0</v>
      </c>
      <c r="H5521" s="45">
        <v>-16745.419999999998</v>
      </c>
      <c r="I5521" t="s">
        <v>11935</v>
      </c>
      <c r="J5521" t="s">
        <v>169</v>
      </c>
      <c r="K5521">
        <v>0</v>
      </c>
      <c r="L5521" s="83">
        <v>42950</v>
      </c>
      <c r="M5521">
        <v>0</v>
      </c>
      <c r="N5521" t="s">
        <v>12366</v>
      </c>
      <c r="O5521">
        <v>2576941</v>
      </c>
    </row>
    <row r="5522" spans="1:15" x14ac:dyDescent="0.2">
      <c r="A5522" t="s">
        <v>12554</v>
      </c>
      <c r="B5522" t="s">
        <v>8778</v>
      </c>
      <c r="C5522">
        <v>54.51</v>
      </c>
      <c r="D5522">
        <v>0</v>
      </c>
      <c r="E5522">
        <v>0</v>
      </c>
      <c r="F5522">
        <v>0</v>
      </c>
      <c r="G5522">
        <v>0</v>
      </c>
      <c r="H5522" s="45">
        <v>-7855.1</v>
      </c>
      <c r="I5522" t="s">
        <v>11935</v>
      </c>
      <c r="J5522" t="s">
        <v>235</v>
      </c>
      <c r="K5522">
        <v>0</v>
      </c>
      <c r="L5522" s="83">
        <v>42950</v>
      </c>
      <c r="M5522">
        <v>0</v>
      </c>
      <c r="N5522" t="s">
        <v>8795</v>
      </c>
      <c r="O5522" t="s">
        <v>8796</v>
      </c>
    </row>
    <row r="5523" spans="1:15" x14ac:dyDescent="0.2">
      <c r="A5523" t="s">
        <v>12555</v>
      </c>
      <c r="B5523" t="s">
        <v>5098</v>
      </c>
      <c r="C5523">
        <v>8.64</v>
      </c>
      <c r="D5523">
        <v>0</v>
      </c>
      <c r="E5523">
        <v>0</v>
      </c>
      <c r="F5523">
        <v>0</v>
      </c>
      <c r="G5523">
        <v>0</v>
      </c>
      <c r="H5523" s="45">
        <v>-28041.39</v>
      </c>
      <c r="I5523" t="s">
        <v>11935</v>
      </c>
      <c r="J5523" t="s">
        <v>164</v>
      </c>
      <c r="K5523">
        <v>0</v>
      </c>
      <c r="L5523" s="83">
        <v>42950</v>
      </c>
      <c r="M5523">
        <v>0</v>
      </c>
      <c r="N5523" t="s">
        <v>5182</v>
      </c>
      <c r="O5523">
        <v>2889768</v>
      </c>
    </row>
    <row r="5524" spans="1:15" x14ac:dyDescent="0.2">
      <c r="A5524" t="s">
        <v>12556</v>
      </c>
      <c r="B5524" t="s">
        <v>1659</v>
      </c>
      <c r="C5524">
        <v>20.975000000000001</v>
      </c>
      <c r="D5524">
        <v>0</v>
      </c>
      <c r="E5524">
        <v>0</v>
      </c>
      <c r="F5524">
        <v>0</v>
      </c>
      <c r="G5524">
        <v>0</v>
      </c>
      <c r="H5524" s="45">
        <v>-1685.55</v>
      </c>
      <c r="I5524" t="s">
        <v>11935</v>
      </c>
      <c r="J5524" t="s">
        <v>448</v>
      </c>
      <c r="K5524">
        <v>0</v>
      </c>
      <c r="L5524" s="83">
        <v>42950</v>
      </c>
      <c r="M5524">
        <v>0</v>
      </c>
      <c r="N5524">
        <v>156700106</v>
      </c>
      <c r="O5524">
        <v>2185046</v>
      </c>
    </row>
    <row r="5525" spans="1:15" x14ac:dyDescent="0.2">
      <c r="A5525" t="s">
        <v>12557</v>
      </c>
      <c r="B5525" t="s">
        <v>1670</v>
      </c>
      <c r="C5525">
        <v>17.25</v>
      </c>
      <c r="D5525">
        <v>0</v>
      </c>
      <c r="E5525">
        <v>0</v>
      </c>
      <c r="F5525">
        <v>0</v>
      </c>
      <c r="G5525">
        <v>0</v>
      </c>
      <c r="H5525" s="45">
        <v>2667.2</v>
      </c>
      <c r="I5525" t="s">
        <v>11935</v>
      </c>
      <c r="J5525" t="s">
        <v>190</v>
      </c>
      <c r="K5525">
        <v>0</v>
      </c>
      <c r="L5525" s="83">
        <v>42950</v>
      </c>
      <c r="M5525">
        <v>0</v>
      </c>
      <c r="N5525" t="s">
        <v>177</v>
      </c>
      <c r="O5525" t="s">
        <v>1750</v>
      </c>
    </row>
    <row r="5526" spans="1:15" x14ac:dyDescent="0.2">
      <c r="A5526" t="s">
        <v>12558</v>
      </c>
      <c r="B5526" t="s">
        <v>3187</v>
      </c>
      <c r="C5526">
        <v>94.69</v>
      </c>
      <c r="D5526">
        <v>0</v>
      </c>
      <c r="E5526">
        <v>0</v>
      </c>
      <c r="F5526">
        <v>0</v>
      </c>
      <c r="G5526">
        <v>0</v>
      </c>
      <c r="H5526" s="45">
        <v>-13179.21</v>
      </c>
      <c r="I5526" t="s">
        <v>11935</v>
      </c>
      <c r="J5526" t="s">
        <v>169</v>
      </c>
      <c r="K5526">
        <v>0</v>
      </c>
      <c r="L5526" s="83">
        <v>42950</v>
      </c>
      <c r="M5526">
        <v>0</v>
      </c>
      <c r="N5526" t="s">
        <v>177</v>
      </c>
      <c r="O5526" t="s">
        <v>12350</v>
      </c>
    </row>
    <row r="5527" spans="1:15" x14ac:dyDescent="0.2">
      <c r="A5527" t="s">
        <v>12559</v>
      </c>
      <c r="B5527" t="s">
        <v>382</v>
      </c>
      <c r="C5527">
        <v>76.239999999999995</v>
      </c>
      <c r="D5527">
        <v>0</v>
      </c>
      <c r="E5527">
        <v>0</v>
      </c>
      <c r="F5527">
        <v>0</v>
      </c>
      <c r="G5527">
        <v>0</v>
      </c>
      <c r="H5527" s="45">
        <v>10701.54</v>
      </c>
      <c r="I5527" t="s">
        <v>11935</v>
      </c>
      <c r="J5527" t="s">
        <v>164</v>
      </c>
      <c r="K5527">
        <v>0</v>
      </c>
      <c r="L5527" s="83">
        <v>42950</v>
      </c>
      <c r="M5527">
        <v>0</v>
      </c>
      <c r="N5527" t="s">
        <v>383</v>
      </c>
      <c r="O5527" t="s">
        <v>384</v>
      </c>
    </row>
    <row r="5528" spans="1:15" x14ac:dyDescent="0.2">
      <c r="A5528" t="s">
        <v>12560</v>
      </c>
      <c r="B5528" t="s">
        <v>1025</v>
      </c>
      <c r="C5528">
        <v>30.29</v>
      </c>
      <c r="D5528">
        <v>0</v>
      </c>
      <c r="E5528">
        <v>0</v>
      </c>
      <c r="F5528">
        <v>0</v>
      </c>
      <c r="G5528">
        <v>0</v>
      </c>
      <c r="H5528" s="45">
        <v>-27236.25</v>
      </c>
      <c r="I5528" t="s">
        <v>11935</v>
      </c>
      <c r="J5528" t="s">
        <v>164</v>
      </c>
      <c r="K5528">
        <v>0</v>
      </c>
      <c r="L5528" s="83">
        <v>42950</v>
      </c>
      <c r="M5528">
        <v>0</v>
      </c>
      <c r="N5528" t="s">
        <v>177</v>
      </c>
      <c r="O5528" t="s">
        <v>6667</v>
      </c>
    </row>
    <row r="5529" spans="1:15" x14ac:dyDescent="0.2">
      <c r="A5529" t="s">
        <v>12561</v>
      </c>
      <c r="B5529" t="s">
        <v>4245</v>
      </c>
      <c r="C5529">
        <v>49.06</v>
      </c>
      <c r="D5529">
        <v>0</v>
      </c>
      <c r="E5529">
        <v>0</v>
      </c>
      <c r="F5529">
        <v>0</v>
      </c>
      <c r="G5529">
        <v>0</v>
      </c>
      <c r="H5529" s="45">
        <v>5363.8</v>
      </c>
      <c r="I5529" t="s">
        <v>11935</v>
      </c>
      <c r="J5529" t="s">
        <v>200</v>
      </c>
      <c r="K5529">
        <v>0</v>
      </c>
      <c r="L5529" s="83">
        <v>42950</v>
      </c>
      <c r="M5529">
        <v>0</v>
      </c>
      <c r="N5529">
        <v>163072101</v>
      </c>
      <c r="O5529">
        <v>2192392</v>
      </c>
    </row>
    <row r="5530" spans="1:15" x14ac:dyDescent="0.2">
      <c r="A5530" t="s">
        <v>12562</v>
      </c>
      <c r="B5530" t="s">
        <v>2219</v>
      </c>
      <c r="C5530">
        <v>45.01</v>
      </c>
      <c r="D5530">
        <v>0</v>
      </c>
      <c r="E5530">
        <v>0</v>
      </c>
      <c r="F5530">
        <v>0</v>
      </c>
      <c r="G5530">
        <v>0</v>
      </c>
      <c r="H5530" s="45">
        <v>19130.03</v>
      </c>
      <c r="I5530" t="s">
        <v>11935</v>
      </c>
      <c r="J5530" t="s">
        <v>190</v>
      </c>
      <c r="K5530">
        <v>0</v>
      </c>
      <c r="L5530" s="83">
        <v>42950</v>
      </c>
      <c r="M5530">
        <v>0</v>
      </c>
      <c r="N5530">
        <v>46433108</v>
      </c>
      <c r="O5530">
        <v>2060518</v>
      </c>
    </row>
    <row r="5531" spans="1:15" x14ac:dyDescent="0.2">
      <c r="A5531" t="s">
        <v>12563</v>
      </c>
      <c r="B5531" t="s">
        <v>3413</v>
      </c>
      <c r="C5531">
        <v>16.05</v>
      </c>
      <c r="D5531">
        <v>0</v>
      </c>
      <c r="E5531">
        <v>0</v>
      </c>
      <c r="F5531">
        <v>0</v>
      </c>
      <c r="G5531">
        <v>0</v>
      </c>
      <c r="H5531" s="45">
        <v>-51169.14</v>
      </c>
      <c r="I5531" t="s">
        <v>11932</v>
      </c>
      <c r="J5531" t="s">
        <v>200</v>
      </c>
      <c r="K5531">
        <v>0</v>
      </c>
      <c r="L5531" s="83">
        <v>42950</v>
      </c>
      <c r="M5531">
        <v>0</v>
      </c>
      <c r="N5531" t="s">
        <v>3427</v>
      </c>
      <c r="O5531" t="s">
        <v>3428</v>
      </c>
    </row>
    <row r="5532" spans="1:15" x14ac:dyDescent="0.2">
      <c r="A5532" t="s">
        <v>12564</v>
      </c>
      <c r="B5532" t="s">
        <v>2228</v>
      </c>
      <c r="C5532">
        <v>24.68</v>
      </c>
      <c r="D5532">
        <v>0</v>
      </c>
      <c r="E5532">
        <v>0</v>
      </c>
      <c r="F5532">
        <v>0</v>
      </c>
      <c r="G5532">
        <v>0</v>
      </c>
      <c r="H5532" s="45">
        <v>10612.62</v>
      </c>
      <c r="I5532" t="s">
        <v>11935</v>
      </c>
      <c r="J5532" t="s">
        <v>164</v>
      </c>
      <c r="K5532">
        <v>0</v>
      </c>
      <c r="L5532" s="83">
        <v>42950</v>
      </c>
      <c r="M5532">
        <v>0</v>
      </c>
      <c r="N5532" t="s">
        <v>177</v>
      </c>
      <c r="O5532" t="s">
        <v>2249</v>
      </c>
    </row>
    <row r="5533" spans="1:15" x14ac:dyDescent="0.2">
      <c r="A5533" t="s">
        <v>12565</v>
      </c>
      <c r="B5533" t="s">
        <v>4949</v>
      </c>
      <c r="C5533">
        <v>50.7</v>
      </c>
      <c r="D5533">
        <v>0</v>
      </c>
      <c r="E5533">
        <v>0</v>
      </c>
      <c r="F5533">
        <v>0</v>
      </c>
      <c r="G5533">
        <v>0</v>
      </c>
      <c r="H5533">
        <v>907.27</v>
      </c>
      <c r="I5533" t="s">
        <v>11935</v>
      </c>
      <c r="J5533" t="s">
        <v>822</v>
      </c>
      <c r="K5533">
        <v>0</v>
      </c>
      <c r="L5533" s="83">
        <v>42950</v>
      </c>
      <c r="M5533">
        <v>0</v>
      </c>
      <c r="N5533" t="s">
        <v>4989</v>
      </c>
      <c r="O5533">
        <v>2942605</v>
      </c>
    </row>
    <row r="5534" spans="1:15" x14ac:dyDescent="0.2">
      <c r="A5534" t="s">
        <v>12566</v>
      </c>
      <c r="B5534" t="s">
        <v>12521</v>
      </c>
      <c r="C5534">
        <v>39.049999999999997</v>
      </c>
      <c r="D5534">
        <v>0</v>
      </c>
      <c r="E5534">
        <v>0</v>
      </c>
      <c r="F5534">
        <v>0</v>
      </c>
      <c r="G5534">
        <v>0</v>
      </c>
      <c r="H5534" s="45">
        <v>21567.42</v>
      </c>
      <c r="I5534" t="s">
        <v>11935</v>
      </c>
      <c r="J5534" t="s">
        <v>169</v>
      </c>
      <c r="K5534">
        <v>0</v>
      </c>
      <c r="L5534" s="83">
        <v>42950</v>
      </c>
      <c r="M5534">
        <v>0</v>
      </c>
      <c r="N5534" t="s">
        <v>12567</v>
      </c>
      <c r="O5534" t="s">
        <v>12568</v>
      </c>
    </row>
    <row r="5535" spans="1:15" x14ac:dyDescent="0.2">
      <c r="A5535" t="s">
        <v>12569</v>
      </c>
      <c r="B5535" t="s">
        <v>9647</v>
      </c>
      <c r="C5535">
        <v>29.7</v>
      </c>
      <c r="D5535">
        <v>0</v>
      </c>
      <c r="E5535">
        <v>0</v>
      </c>
      <c r="F5535">
        <v>0</v>
      </c>
      <c r="G5535">
        <v>0</v>
      </c>
      <c r="H5535" s="45">
        <v>13719.99</v>
      </c>
      <c r="I5535" t="s">
        <v>11935</v>
      </c>
      <c r="J5535" t="s">
        <v>190</v>
      </c>
      <c r="K5535">
        <v>0</v>
      </c>
      <c r="L5535" s="83">
        <v>42950</v>
      </c>
      <c r="M5535">
        <v>0</v>
      </c>
      <c r="N5535">
        <v>369300108</v>
      </c>
      <c r="O5535">
        <v>2369851</v>
      </c>
    </row>
    <row r="5536" spans="1:15" x14ac:dyDescent="0.2">
      <c r="A5536" t="s">
        <v>12570</v>
      </c>
      <c r="B5536" t="s">
        <v>3057</v>
      </c>
      <c r="C5536">
        <v>201.15</v>
      </c>
      <c r="D5536">
        <v>0</v>
      </c>
      <c r="E5536">
        <v>0</v>
      </c>
      <c r="F5536">
        <v>0</v>
      </c>
      <c r="G5536">
        <v>0</v>
      </c>
      <c r="H5536" s="45">
        <v>-47594.9</v>
      </c>
      <c r="I5536" t="s">
        <v>11935</v>
      </c>
      <c r="J5536" t="s">
        <v>169</v>
      </c>
      <c r="K5536">
        <v>0</v>
      </c>
      <c r="L5536" s="83">
        <v>42950</v>
      </c>
      <c r="M5536">
        <v>0</v>
      </c>
      <c r="N5536" t="s">
        <v>3098</v>
      </c>
      <c r="O5536" t="s">
        <v>3099</v>
      </c>
    </row>
    <row r="5537" spans="1:15" x14ac:dyDescent="0.2">
      <c r="A5537" t="s">
        <v>12571</v>
      </c>
      <c r="B5537" t="s">
        <v>8384</v>
      </c>
      <c r="C5537">
        <v>16.8</v>
      </c>
      <c r="D5537">
        <v>0</v>
      </c>
      <c r="E5537">
        <v>0</v>
      </c>
      <c r="F5537">
        <v>0</v>
      </c>
      <c r="G5537">
        <v>0</v>
      </c>
      <c r="H5537" s="45">
        <v>-120357.6</v>
      </c>
      <c r="I5537" t="s">
        <v>11932</v>
      </c>
      <c r="J5537" t="s">
        <v>448</v>
      </c>
      <c r="K5537">
        <v>0</v>
      </c>
      <c r="L5537" s="83">
        <v>42950</v>
      </c>
      <c r="M5537">
        <v>0</v>
      </c>
      <c r="N5537">
        <v>171871502</v>
      </c>
      <c r="O5537" t="s">
        <v>8427</v>
      </c>
    </row>
    <row r="5538" spans="1:15" x14ac:dyDescent="0.2">
      <c r="A5538" t="s">
        <v>12572</v>
      </c>
      <c r="B5538" t="s">
        <v>12519</v>
      </c>
      <c r="C5538">
        <v>14.76</v>
      </c>
      <c r="D5538">
        <v>0</v>
      </c>
      <c r="E5538">
        <v>0</v>
      </c>
      <c r="F5538">
        <v>0</v>
      </c>
      <c r="G5538">
        <v>0</v>
      </c>
      <c r="H5538" s="45">
        <v>9511.0400000000009</v>
      </c>
      <c r="I5538" t="s">
        <v>11935</v>
      </c>
      <c r="J5538" t="s">
        <v>188</v>
      </c>
      <c r="K5538">
        <v>0</v>
      </c>
      <c r="L5538" s="83">
        <v>42950</v>
      </c>
      <c r="M5538">
        <v>0</v>
      </c>
      <c r="N5538">
        <v>156431108</v>
      </c>
      <c r="O5538">
        <v>2186254</v>
      </c>
    </row>
    <row r="5539" spans="1:15" x14ac:dyDescent="0.2">
      <c r="A5539" t="s">
        <v>12573</v>
      </c>
      <c r="B5539" t="s">
        <v>3195</v>
      </c>
      <c r="C5539">
        <v>36.880000000000003</v>
      </c>
      <c r="D5539">
        <v>0</v>
      </c>
      <c r="E5539">
        <v>0</v>
      </c>
      <c r="F5539">
        <v>0</v>
      </c>
      <c r="G5539">
        <v>0</v>
      </c>
      <c r="H5539" s="45">
        <v>5377.27</v>
      </c>
      <c r="I5539" t="s">
        <v>11935</v>
      </c>
      <c r="J5539" t="s">
        <v>169</v>
      </c>
      <c r="K5539">
        <v>0</v>
      </c>
      <c r="L5539" s="83">
        <v>42950</v>
      </c>
      <c r="M5539">
        <v>0</v>
      </c>
      <c r="N5539">
        <v>189464100</v>
      </c>
      <c r="O5539" t="s">
        <v>3266</v>
      </c>
    </row>
    <row r="5540" spans="1:15" x14ac:dyDescent="0.2">
      <c r="A5540" t="s">
        <v>12574</v>
      </c>
      <c r="B5540" t="s">
        <v>12522</v>
      </c>
      <c r="C5540">
        <v>25.87</v>
      </c>
      <c r="D5540">
        <v>0</v>
      </c>
      <c r="E5540">
        <v>0</v>
      </c>
      <c r="F5540">
        <v>0</v>
      </c>
      <c r="G5540">
        <v>0</v>
      </c>
      <c r="H5540" s="45">
        <v>-8613.7099999999991</v>
      </c>
      <c r="I5540" t="s">
        <v>11935</v>
      </c>
      <c r="J5540" t="s">
        <v>190</v>
      </c>
      <c r="K5540">
        <v>0</v>
      </c>
      <c r="L5540" s="83">
        <v>42950</v>
      </c>
      <c r="M5540">
        <v>0</v>
      </c>
      <c r="N5540">
        <v>147448104</v>
      </c>
      <c r="O5540">
        <v>2120490</v>
      </c>
    </row>
    <row r="5541" spans="1:15" x14ac:dyDescent="0.2">
      <c r="A5541" t="s">
        <v>12575</v>
      </c>
      <c r="B5541" t="s">
        <v>12520</v>
      </c>
      <c r="C5541">
        <v>12.2</v>
      </c>
      <c r="D5541">
        <v>0</v>
      </c>
      <c r="E5541">
        <v>0</v>
      </c>
      <c r="F5541">
        <v>0</v>
      </c>
      <c r="G5541">
        <v>0</v>
      </c>
      <c r="H5541" s="45">
        <v>28128.6</v>
      </c>
      <c r="I5541" t="s">
        <v>11935</v>
      </c>
      <c r="J5541" t="s">
        <v>169</v>
      </c>
      <c r="K5541">
        <v>0</v>
      </c>
      <c r="L5541" s="83">
        <v>42950</v>
      </c>
      <c r="M5541">
        <v>0</v>
      </c>
      <c r="N5541" t="s">
        <v>12576</v>
      </c>
      <c r="O5541" t="s">
        <v>12577</v>
      </c>
    </row>
    <row r="5542" spans="1:15" x14ac:dyDescent="0.2">
      <c r="A5542" t="s">
        <v>12578</v>
      </c>
      <c r="B5542" t="s">
        <v>1319</v>
      </c>
      <c r="C5542">
        <v>103.28</v>
      </c>
      <c r="D5542">
        <v>0</v>
      </c>
      <c r="E5542">
        <v>0</v>
      </c>
      <c r="F5542">
        <v>0</v>
      </c>
      <c r="G5542">
        <v>0</v>
      </c>
      <c r="H5542" s="45">
        <v>-5496.39</v>
      </c>
      <c r="I5542" t="s">
        <v>11935</v>
      </c>
      <c r="J5542" t="s">
        <v>164</v>
      </c>
      <c r="K5542">
        <v>0</v>
      </c>
      <c r="L5542" s="83">
        <v>42950</v>
      </c>
      <c r="M5542">
        <v>0</v>
      </c>
      <c r="N5542" t="s">
        <v>1484</v>
      </c>
      <c r="O5542" t="s">
        <v>1485</v>
      </c>
    </row>
    <row r="5543" spans="1:15" x14ac:dyDescent="0.2">
      <c r="A5543" t="s">
        <v>12579</v>
      </c>
      <c r="B5543" t="s">
        <v>3636</v>
      </c>
      <c r="C5543">
        <v>19.95</v>
      </c>
      <c r="D5543">
        <v>0</v>
      </c>
      <c r="E5543">
        <v>0</v>
      </c>
      <c r="F5543">
        <v>0</v>
      </c>
      <c r="G5543">
        <v>0</v>
      </c>
      <c r="H5543" s="45">
        <v>75826.86</v>
      </c>
      <c r="I5543" t="s">
        <v>11935</v>
      </c>
      <c r="J5543" t="s">
        <v>169</v>
      </c>
      <c r="K5543">
        <v>0</v>
      </c>
      <c r="L5543" s="83">
        <v>42950</v>
      </c>
      <c r="M5543">
        <v>0</v>
      </c>
      <c r="N5543">
        <v>268158201</v>
      </c>
      <c r="O5543" t="s">
        <v>3645</v>
      </c>
    </row>
    <row r="5544" spans="1:15" x14ac:dyDescent="0.2">
      <c r="A5544" t="s">
        <v>12580</v>
      </c>
      <c r="B5544" t="s">
        <v>6832</v>
      </c>
      <c r="C5544">
        <v>32.729999999999997</v>
      </c>
      <c r="D5544">
        <v>0</v>
      </c>
      <c r="E5544">
        <v>0</v>
      </c>
      <c r="F5544">
        <v>0</v>
      </c>
      <c r="G5544">
        <v>0</v>
      </c>
      <c r="H5544" s="45">
        <v>-3635.41</v>
      </c>
      <c r="I5544" t="s">
        <v>11935</v>
      </c>
      <c r="J5544" t="s">
        <v>169</v>
      </c>
      <c r="K5544">
        <v>0</v>
      </c>
      <c r="L5544" s="83">
        <v>42950</v>
      </c>
      <c r="M5544">
        <v>0</v>
      </c>
      <c r="N5544">
        <v>377322102</v>
      </c>
      <c r="O5544" t="s">
        <v>6864</v>
      </c>
    </row>
    <row r="5545" spans="1:15" x14ac:dyDescent="0.2">
      <c r="A5545" t="s">
        <v>12581</v>
      </c>
      <c r="B5545" t="s">
        <v>5270</v>
      </c>
      <c r="C5545">
        <v>29.98</v>
      </c>
      <c r="D5545">
        <v>0</v>
      </c>
      <c r="E5545">
        <v>0</v>
      </c>
      <c r="F5545">
        <v>0</v>
      </c>
      <c r="G5545">
        <v>0</v>
      </c>
      <c r="H5545" s="45">
        <v>-36948.15</v>
      </c>
      <c r="I5545" t="s">
        <v>11932</v>
      </c>
      <c r="J5545" t="s">
        <v>169</v>
      </c>
      <c r="K5545">
        <v>0</v>
      </c>
      <c r="L5545" s="83">
        <v>42950</v>
      </c>
      <c r="M5545">
        <v>0</v>
      </c>
      <c r="N5545" t="s">
        <v>5353</v>
      </c>
      <c r="O5545">
        <v>2418043</v>
      </c>
    </row>
    <row r="5546" spans="1:15" x14ac:dyDescent="0.2">
      <c r="A5546" t="s">
        <v>12582</v>
      </c>
      <c r="B5546" t="s">
        <v>8920</v>
      </c>
      <c r="C5546">
        <v>15.47</v>
      </c>
      <c r="D5546">
        <v>0</v>
      </c>
      <c r="E5546">
        <v>0</v>
      </c>
      <c r="F5546">
        <v>0</v>
      </c>
      <c r="G5546">
        <v>0</v>
      </c>
      <c r="H5546" s="45">
        <v>-3324.13</v>
      </c>
      <c r="I5546" t="s">
        <v>11932</v>
      </c>
      <c r="J5546" t="s">
        <v>235</v>
      </c>
      <c r="K5546">
        <v>0</v>
      </c>
      <c r="L5546" s="83">
        <v>42950</v>
      </c>
      <c r="M5546">
        <v>0</v>
      </c>
      <c r="N5546" t="s">
        <v>8934</v>
      </c>
      <c r="O5546" t="s">
        <v>8935</v>
      </c>
    </row>
    <row r="5547" spans="1:15" x14ac:dyDescent="0.2">
      <c r="A5547" t="s">
        <v>12583</v>
      </c>
      <c r="B5547" t="s">
        <v>8380</v>
      </c>
      <c r="C5547">
        <v>125.45</v>
      </c>
      <c r="D5547">
        <v>0</v>
      </c>
      <c r="E5547">
        <v>0</v>
      </c>
      <c r="F5547">
        <v>0</v>
      </c>
      <c r="G5547">
        <v>0</v>
      </c>
      <c r="H5547" s="45">
        <v>11300.4</v>
      </c>
      <c r="I5547" t="s">
        <v>11935</v>
      </c>
      <c r="J5547" t="s">
        <v>164</v>
      </c>
      <c r="K5547">
        <v>0</v>
      </c>
      <c r="L5547" s="83">
        <v>42950</v>
      </c>
      <c r="M5547">
        <v>0</v>
      </c>
      <c r="N5547">
        <v>443573100</v>
      </c>
      <c r="O5547" t="s">
        <v>8451</v>
      </c>
    </row>
    <row r="5548" spans="1:15" x14ac:dyDescent="0.2">
      <c r="A5548" t="s">
        <v>12584</v>
      </c>
      <c r="B5548" t="s">
        <v>3399</v>
      </c>
      <c r="C5548">
        <v>50.65</v>
      </c>
      <c r="D5548">
        <v>0</v>
      </c>
      <c r="E5548">
        <v>0</v>
      </c>
      <c r="F5548">
        <v>0</v>
      </c>
      <c r="G5548">
        <v>0</v>
      </c>
      <c r="H5548" s="45">
        <v>31626.89</v>
      </c>
      <c r="I5548" t="s">
        <v>11932</v>
      </c>
      <c r="J5548" t="s">
        <v>200</v>
      </c>
      <c r="K5548">
        <v>0</v>
      </c>
      <c r="L5548" s="83">
        <v>42950</v>
      </c>
      <c r="M5548">
        <v>0</v>
      </c>
      <c r="N5548" t="s">
        <v>3443</v>
      </c>
      <c r="O5548" t="s">
        <v>3444</v>
      </c>
    </row>
    <row r="5549" spans="1:15" x14ac:dyDescent="0.2">
      <c r="A5549" t="s">
        <v>12585</v>
      </c>
      <c r="B5549" t="s">
        <v>12524</v>
      </c>
      <c r="C5549">
        <v>26.25</v>
      </c>
      <c r="D5549">
        <v>0</v>
      </c>
      <c r="E5549">
        <v>0</v>
      </c>
      <c r="F5549">
        <v>0</v>
      </c>
      <c r="G5549">
        <v>0</v>
      </c>
      <c r="H5549" s="45">
        <v>-33791.74</v>
      </c>
      <c r="I5549" t="s">
        <v>11935</v>
      </c>
      <c r="J5549" t="s">
        <v>164</v>
      </c>
      <c r="K5549">
        <v>0</v>
      </c>
      <c r="L5549" s="83">
        <v>42950</v>
      </c>
      <c r="M5549">
        <v>0</v>
      </c>
      <c r="N5549">
        <v>488360207</v>
      </c>
      <c r="O5549">
        <v>2487612</v>
      </c>
    </row>
    <row r="5550" spans="1:15" x14ac:dyDescent="0.2">
      <c r="A5550" t="s">
        <v>12586</v>
      </c>
      <c r="B5550" t="s">
        <v>9689</v>
      </c>
      <c r="C5550">
        <v>100.5</v>
      </c>
      <c r="D5550">
        <v>0</v>
      </c>
      <c r="E5550">
        <v>0</v>
      </c>
      <c r="F5550">
        <v>0</v>
      </c>
      <c r="G5550">
        <v>0</v>
      </c>
      <c r="H5550" s="45">
        <v>-10319.629999999999</v>
      </c>
      <c r="I5550" t="s">
        <v>11932</v>
      </c>
      <c r="J5550" t="s">
        <v>200</v>
      </c>
      <c r="K5550">
        <v>0</v>
      </c>
      <c r="L5550" s="83">
        <v>42950</v>
      </c>
      <c r="M5550">
        <v>0</v>
      </c>
      <c r="N5550" t="s">
        <v>9734</v>
      </c>
      <c r="O5550" t="s">
        <v>9735</v>
      </c>
    </row>
    <row r="5551" spans="1:15" x14ac:dyDescent="0.2">
      <c r="A5551" t="s">
        <v>12587</v>
      </c>
      <c r="B5551" t="s">
        <v>3417</v>
      </c>
      <c r="C5551">
        <v>21.344999999999999</v>
      </c>
      <c r="D5551">
        <v>0</v>
      </c>
      <c r="E5551">
        <v>0</v>
      </c>
      <c r="F5551">
        <v>0</v>
      </c>
      <c r="G5551">
        <v>0</v>
      </c>
      <c r="H5551" s="45">
        <v>10328.969999999999</v>
      </c>
      <c r="I5551" t="s">
        <v>11935</v>
      </c>
      <c r="J5551" t="s">
        <v>169</v>
      </c>
      <c r="K5551">
        <v>0</v>
      </c>
      <c r="L5551" s="83">
        <v>42950</v>
      </c>
      <c r="M5551">
        <v>0</v>
      </c>
      <c r="N5551">
        <v>556099109</v>
      </c>
      <c r="O5551" t="s">
        <v>3456</v>
      </c>
    </row>
    <row r="5552" spans="1:15" x14ac:dyDescent="0.2">
      <c r="A5552" t="s">
        <v>12588</v>
      </c>
      <c r="B5552" t="s">
        <v>3599</v>
      </c>
      <c r="C5552">
        <v>21.9</v>
      </c>
      <c r="D5552">
        <v>0</v>
      </c>
      <c r="E5552">
        <v>0</v>
      </c>
      <c r="F5552">
        <v>0</v>
      </c>
      <c r="G5552">
        <v>0</v>
      </c>
      <c r="H5552" s="45">
        <v>-9008.8700000000008</v>
      </c>
      <c r="I5552" t="s">
        <v>11935</v>
      </c>
      <c r="J5552" t="s">
        <v>235</v>
      </c>
      <c r="K5552">
        <v>0</v>
      </c>
      <c r="L5552" s="83">
        <v>42950</v>
      </c>
      <c r="M5552">
        <v>0</v>
      </c>
      <c r="N5552" t="s">
        <v>3617</v>
      </c>
      <c r="O5552">
        <v>2232652</v>
      </c>
    </row>
    <row r="5553" spans="1:15" x14ac:dyDescent="0.2">
      <c r="A5553" t="s">
        <v>12589</v>
      </c>
      <c r="B5553" t="s">
        <v>2810</v>
      </c>
      <c r="C5553">
        <v>33.35</v>
      </c>
      <c r="D5553">
        <v>0</v>
      </c>
      <c r="E5553">
        <v>0</v>
      </c>
      <c r="F5553">
        <v>0</v>
      </c>
      <c r="G5553">
        <v>0</v>
      </c>
      <c r="H5553">
        <v>495.9</v>
      </c>
      <c r="I5553" t="s">
        <v>11935</v>
      </c>
      <c r="J5553" t="s">
        <v>186</v>
      </c>
      <c r="K5553">
        <v>0</v>
      </c>
      <c r="L5553" s="83">
        <v>42950</v>
      </c>
      <c r="M5553">
        <v>0</v>
      </c>
      <c r="N5553" t="s">
        <v>2978</v>
      </c>
      <c r="O5553" t="s">
        <v>2979</v>
      </c>
    </row>
    <row r="5554" spans="1:15" x14ac:dyDescent="0.2">
      <c r="A5554" t="s">
        <v>12590</v>
      </c>
      <c r="B5554" t="s">
        <v>5274</v>
      </c>
      <c r="C5554">
        <v>58.5</v>
      </c>
      <c r="D5554">
        <v>0</v>
      </c>
      <c r="E5554">
        <v>0</v>
      </c>
      <c r="F5554">
        <v>0</v>
      </c>
      <c r="G5554">
        <v>0</v>
      </c>
      <c r="H5554" s="45">
        <v>11088.07</v>
      </c>
      <c r="I5554" t="s">
        <v>11935</v>
      </c>
      <c r="J5554" t="s">
        <v>169</v>
      </c>
      <c r="K5554">
        <v>0</v>
      </c>
      <c r="L5554" s="83">
        <v>42950</v>
      </c>
      <c r="M5554">
        <v>0</v>
      </c>
      <c r="N5554" t="s">
        <v>5367</v>
      </c>
      <c r="O5554" t="s">
        <v>5368</v>
      </c>
    </row>
    <row r="5555" spans="1:15" x14ac:dyDescent="0.2">
      <c r="A5555" t="s">
        <v>12591</v>
      </c>
      <c r="B5555" t="s">
        <v>2811</v>
      </c>
      <c r="C5555">
        <v>45.2</v>
      </c>
      <c r="D5555">
        <v>0</v>
      </c>
      <c r="E5555">
        <v>0</v>
      </c>
      <c r="F5555">
        <v>0</v>
      </c>
      <c r="G5555">
        <v>0</v>
      </c>
      <c r="H5555" s="45">
        <v>-19923.09</v>
      </c>
      <c r="I5555" t="s">
        <v>11935</v>
      </c>
      <c r="J5555" t="s">
        <v>169</v>
      </c>
      <c r="K5555">
        <v>0</v>
      </c>
      <c r="L5555" s="83">
        <v>42950</v>
      </c>
      <c r="M5555">
        <v>0</v>
      </c>
      <c r="N5555">
        <v>695127100</v>
      </c>
      <c r="O5555" t="s">
        <v>2981</v>
      </c>
    </row>
    <row r="5556" spans="1:15" x14ac:dyDescent="0.2">
      <c r="A5556" t="s">
        <v>12592</v>
      </c>
      <c r="B5556" t="s">
        <v>12518</v>
      </c>
      <c r="C5556">
        <v>20.125</v>
      </c>
      <c r="D5556">
        <v>0</v>
      </c>
      <c r="E5556">
        <v>0</v>
      </c>
      <c r="F5556">
        <v>0</v>
      </c>
      <c r="G5556">
        <v>0</v>
      </c>
      <c r="H5556" s="45">
        <v>-64019.54</v>
      </c>
      <c r="I5556" t="s">
        <v>11935</v>
      </c>
      <c r="J5556" t="s">
        <v>169</v>
      </c>
      <c r="K5556">
        <v>0</v>
      </c>
      <c r="L5556" s="83">
        <v>42950</v>
      </c>
      <c r="M5556">
        <v>0</v>
      </c>
      <c r="N5556">
        <v>699374302</v>
      </c>
      <c r="O5556" t="s">
        <v>12593</v>
      </c>
    </row>
    <row r="5557" spans="1:15" x14ac:dyDescent="0.2">
      <c r="A5557" t="s">
        <v>12594</v>
      </c>
      <c r="B5557" t="s">
        <v>1998</v>
      </c>
      <c r="C5557">
        <v>60.524999999999999</v>
      </c>
      <c r="D5557">
        <v>0</v>
      </c>
      <c r="E5557">
        <v>0</v>
      </c>
      <c r="F5557">
        <v>0</v>
      </c>
      <c r="G5557">
        <v>0</v>
      </c>
      <c r="H5557" s="45">
        <v>-2107.86</v>
      </c>
      <c r="I5557" t="s">
        <v>11935</v>
      </c>
      <c r="J5557" t="s">
        <v>164</v>
      </c>
      <c r="K5557">
        <v>0</v>
      </c>
      <c r="L5557" s="83">
        <v>42950</v>
      </c>
      <c r="M5557">
        <v>0</v>
      </c>
      <c r="N5557" t="s">
        <v>2058</v>
      </c>
      <c r="O5557" t="s">
        <v>2059</v>
      </c>
    </row>
    <row r="5558" spans="1:15" x14ac:dyDescent="0.2">
      <c r="A5558" t="s">
        <v>12595</v>
      </c>
      <c r="B5558" t="s">
        <v>2579</v>
      </c>
      <c r="C5558">
        <v>56.65</v>
      </c>
      <c r="D5558">
        <v>0</v>
      </c>
      <c r="E5558">
        <v>0</v>
      </c>
      <c r="F5558">
        <v>0</v>
      </c>
      <c r="G5558">
        <v>0</v>
      </c>
      <c r="H5558" s="45">
        <v>3326</v>
      </c>
      <c r="I5558" t="s">
        <v>11935</v>
      </c>
      <c r="J5558" t="s">
        <v>164</v>
      </c>
      <c r="K5558">
        <v>0</v>
      </c>
      <c r="L5558" s="83">
        <v>42950</v>
      </c>
      <c r="M5558">
        <v>0</v>
      </c>
      <c r="N5558" t="s">
        <v>2656</v>
      </c>
      <c r="O5558" t="s">
        <v>2657</v>
      </c>
    </row>
    <row r="5559" spans="1:15" x14ac:dyDescent="0.2">
      <c r="A5559" t="s">
        <v>12596</v>
      </c>
      <c r="B5559" t="s">
        <v>10451</v>
      </c>
      <c r="C5559">
        <v>12.1</v>
      </c>
      <c r="D5559">
        <v>0</v>
      </c>
      <c r="E5559">
        <v>0</v>
      </c>
      <c r="F5559">
        <v>0</v>
      </c>
      <c r="G5559">
        <v>0</v>
      </c>
      <c r="H5559" s="45">
        <v>-36712.25</v>
      </c>
      <c r="I5559" t="s">
        <v>11932</v>
      </c>
      <c r="J5559" t="s">
        <v>822</v>
      </c>
      <c r="K5559">
        <v>0</v>
      </c>
      <c r="L5559" s="83">
        <v>42950</v>
      </c>
      <c r="M5559">
        <v>0</v>
      </c>
      <c r="N5559">
        <v>846511103</v>
      </c>
      <c r="O5559" t="s">
        <v>10476</v>
      </c>
    </row>
    <row r="5560" spans="1:15" x14ac:dyDescent="0.2">
      <c r="A5560" t="s">
        <v>12597</v>
      </c>
      <c r="B5560" t="s">
        <v>11273</v>
      </c>
      <c r="C5560">
        <v>70.92</v>
      </c>
      <c r="D5560">
        <v>0</v>
      </c>
      <c r="E5560">
        <v>0</v>
      </c>
      <c r="F5560">
        <v>0</v>
      </c>
      <c r="G5560">
        <v>0</v>
      </c>
      <c r="H5560" s="45">
        <v>-7380.26</v>
      </c>
      <c r="I5560" t="s">
        <v>11935</v>
      </c>
      <c r="J5560" t="s">
        <v>164</v>
      </c>
      <c r="K5560">
        <v>0</v>
      </c>
      <c r="L5560" s="83">
        <v>42950</v>
      </c>
      <c r="M5560">
        <v>0</v>
      </c>
      <c r="N5560">
        <v>852234103</v>
      </c>
      <c r="O5560" t="s">
        <v>11347</v>
      </c>
    </row>
    <row r="5561" spans="1:15" x14ac:dyDescent="0.2">
      <c r="A5561" t="s">
        <v>12598</v>
      </c>
      <c r="B5561" t="s">
        <v>2812</v>
      </c>
      <c r="C5561">
        <v>258.3</v>
      </c>
      <c r="D5561">
        <v>0</v>
      </c>
      <c r="E5561">
        <v>0</v>
      </c>
      <c r="F5561">
        <v>0</v>
      </c>
      <c r="G5561">
        <v>0</v>
      </c>
      <c r="H5561" s="45">
        <v>-21291.83</v>
      </c>
      <c r="I5561" t="s">
        <v>11935</v>
      </c>
      <c r="J5561" t="s">
        <v>164</v>
      </c>
      <c r="K5561">
        <v>0</v>
      </c>
      <c r="L5561" s="83">
        <v>42950</v>
      </c>
      <c r="M5561">
        <v>0</v>
      </c>
      <c r="N5561">
        <v>852857200</v>
      </c>
      <c r="O5561" t="s">
        <v>3000</v>
      </c>
    </row>
    <row r="5562" spans="1:15" x14ac:dyDescent="0.2">
      <c r="A5562" t="s">
        <v>12599</v>
      </c>
      <c r="B5562" t="s">
        <v>7017</v>
      </c>
      <c r="C5562">
        <v>66</v>
      </c>
      <c r="D5562">
        <v>0</v>
      </c>
      <c r="E5562">
        <v>0</v>
      </c>
      <c r="F5562">
        <v>0</v>
      </c>
      <c r="G5562">
        <v>0</v>
      </c>
      <c r="H5562" s="45">
        <v>10611.67</v>
      </c>
      <c r="I5562" t="s">
        <v>11935</v>
      </c>
      <c r="J5562" t="s">
        <v>169</v>
      </c>
      <c r="K5562">
        <v>0</v>
      </c>
      <c r="L5562" s="83">
        <v>42950</v>
      </c>
      <c r="M5562">
        <v>0</v>
      </c>
      <c r="N5562" t="s">
        <v>7094</v>
      </c>
      <c r="O5562" t="s">
        <v>7095</v>
      </c>
    </row>
    <row r="5563" spans="1:15" x14ac:dyDescent="0.2">
      <c r="A5563" t="s">
        <v>12600</v>
      </c>
      <c r="B5563" t="s">
        <v>5269</v>
      </c>
      <c r="C5563">
        <v>30.454999999999998</v>
      </c>
      <c r="D5563">
        <v>0</v>
      </c>
      <c r="E5563">
        <v>0</v>
      </c>
      <c r="F5563">
        <v>0</v>
      </c>
      <c r="G5563">
        <v>0</v>
      </c>
      <c r="H5563" s="45">
        <v>-11315.53</v>
      </c>
      <c r="I5563" t="s">
        <v>11932</v>
      </c>
      <c r="J5563" t="s">
        <v>448</v>
      </c>
      <c r="K5563">
        <v>0</v>
      </c>
      <c r="L5563" s="83">
        <v>42950</v>
      </c>
      <c r="M5563">
        <v>0</v>
      </c>
      <c r="N5563">
        <v>879433829</v>
      </c>
      <c r="O5563" t="s">
        <v>5378</v>
      </c>
    </row>
    <row r="5564" spans="1:15" x14ac:dyDescent="0.2">
      <c r="A5564" t="s">
        <v>12601</v>
      </c>
      <c r="B5564" t="s">
        <v>2599</v>
      </c>
      <c r="C5564">
        <v>43.104999999999997</v>
      </c>
      <c r="D5564">
        <v>0</v>
      </c>
      <c r="E5564">
        <v>0</v>
      </c>
      <c r="F5564">
        <v>0</v>
      </c>
      <c r="G5564">
        <v>0</v>
      </c>
      <c r="H5564" s="45">
        <v>-15361.4</v>
      </c>
      <c r="I5564" t="s">
        <v>11932</v>
      </c>
      <c r="J5564" t="s">
        <v>448</v>
      </c>
      <c r="K5564">
        <v>0</v>
      </c>
      <c r="L5564" s="83">
        <v>42950</v>
      </c>
      <c r="M5564">
        <v>0</v>
      </c>
      <c r="N5564">
        <v>911684108</v>
      </c>
      <c r="O5564">
        <v>2918996</v>
      </c>
    </row>
    <row r="5565" spans="1:15" x14ac:dyDescent="0.2">
      <c r="A5565" t="s">
        <v>12602</v>
      </c>
      <c r="B5565" t="s">
        <v>1343</v>
      </c>
      <c r="C5565">
        <v>122.7</v>
      </c>
      <c r="D5565">
        <v>0</v>
      </c>
      <c r="E5565">
        <v>0</v>
      </c>
      <c r="F5565">
        <v>0</v>
      </c>
      <c r="G5565">
        <v>0</v>
      </c>
      <c r="H5565" s="45">
        <v>-1938.76</v>
      </c>
      <c r="I5565" t="s">
        <v>11935</v>
      </c>
      <c r="J5565" t="s">
        <v>188</v>
      </c>
      <c r="K5565">
        <v>0</v>
      </c>
      <c r="L5565" s="83">
        <v>42950</v>
      </c>
      <c r="M5565">
        <v>0</v>
      </c>
      <c r="N5565">
        <v>929160109</v>
      </c>
      <c r="O5565">
        <v>2931205</v>
      </c>
    </row>
    <row r="5566" spans="1:15" x14ac:dyDescent="0.2">
      <c r="A5566" t="s">
        <v>12603</v>
      </c>
      <c r="B5566" t="s">
        <v>12523</v>
      </c>
      <c r="C5566">
        <v>14.95</v>
      </c>
      <c r="D5566">
        <v>0</v>
      </c>
      <c r="E5566">
        <v>0</v>
      </c>
      <c r="F5566">
        <v>0</v>
      </c>
      <c r="G5566">
        <v>0</v>
      </c>
      <c r="H5566" s="45">
        <v>7005.52</v>
      </c>
      <c r="I5566" t="s">
        <v>11935</v>
      </c>
      <c r="J5566" t="s">
        <v>169</v>
      </c>
      <c r="K5566">
        <v>0</v>
      </c>
      <c r="L5566" s="83">
        <v>42950</v>
      </c>
      <c r="M5566">
        <v>0</v>
      </c>
      <c r="N5566">
        <v>921659108</v>
      </c>
      <c r="O5566" t="s">
        <v>12604</v>
      </c>
    </row>
    <row r="5567" spans="1:15" x14ac:dyDescent="0.2">
      <c r="A5567" t="s">
        <v>12605</v>
      </c>
      <c r="B5567" t="s">
        <v>1575</v>
      </c>
      <c r="C5567">
        <v>195.04</v>
      </c>
      <c r="D5567">
        <v>0</v>
      </c>
      <c r="E5567">
        <v>0</v>
      </c>
      <c r="F5567">
        <v>0</v>
      </c>
      <c r="G5567">
        <v>0</v>
      </c>
      <c r="H5567" s="45">
        <v>13651.88</v>
      </c>
      <c r="I5567" t="s">
        <v>11932</v>
      </c>
      <c r="J5567" t="s">
        <v>169</v>
      </c>
      <c r="K5567">
        <v>0</v>
      </c>
      <c r="L5567" s="83">
        <v>42950</v>
      </c>
      <c r="M5567">
        <v>0</v>
      </c>
      <c r="N5567" t="s">
        <v>1653</v>
      </c>
      <c r="O5567" t="s">
        <v>1654</v>
      </c>
    </row>
    <row r="5568" spans="1:15" x14ac:dyDescent="0.2">
      <c r="A5568" t="s">
        <v>12422</v>
      </c>
      <c r="B5568" t="s">
        <v>8990</v>
      </c>
      <c r="C5568">
        <v>19.97</v>
      </c>
      <c r="D5568">
        <v>0</v>
      </c>
      <c r="E5568">
        <v>0</v>
      </c>
      <c r="F5568">
        <v>0</v>
      </c>
      <c r="G5568">
        <v>0</v>
      </c>
      <c r="H5568" s="45">
        <v>-1705.88</v>
      </c>
      <c r="I5568" t="s">
        <v>11935</v>
      </c>
      <c r="J5568" t="s">
        <v>200</v>
      </c>
      <c r="K5568">
        <v>0</v>
      </c>
      <c r="L5568" s="83">
        <v>42949</v>
      </c>
      <c r="M5568">
        <v>0</v>
      </c>
      <c r="N5568">
        <v>904311107</v>
      </c>
      <c r="O5568" t="s">
        <v>329</v>
      </c>
    </row>
    <row r="5569" spans="1:15" x14ac:dyDescent="0.2">
      <c r="A5569" t="s">
        <v>12423</v>
      </c>
      <c r="B5569" t="s">
        <v>3147</v>
      </c>
      <c r="C5569">
        <v>15.43</v>
      </c>
      <c r="D5569">
        <v>0</v>
      </c>
      <c r="E5569">
        <v>0</v>
      </c>
      <c r="F5569">
        <v>0</v>
      </c>
      <c r="G5569">
        <v>0</v>
      </c>
      <c r="H5569" s="45">
        <v>-25877.93</v>
      </c>
      <c r="I5569" t="s">
        <v>11935</v>
      </c>
      <c r="J5569" t="s">
        <v>182</v>
      </c>
      <c r="K5569">
        <v>0</v>
      </c>
      <c r="L5569" s="83">
        <v>42949</v>
      </c>
      <c r="M5569">
        <v>0</v>
      </c>
      <c r="N5569" t="s">
        <v>3341</v>
      </c>
      <c r="O5569">
        <v>2523334</v>
      </c>
    </row>
    <row r="5570" spans="1:15" x14ac:dyDescent="0.2">
      <c r="A5570" t="s">
        <v>12424</v>
      </c>
      <c r="B5570" t="s">
        <v>6599</v>
      </c>
      <c r="C5570">
        <v>21.754999999999999</v>
      </c>
      <c r="D5570">
        <v>0</v>
      </c>
      <c r="E5570">
        <v>0</v>
      </c>
      <c r="F5570">
        <v>0</v>
      </c>
      <c r="G5570">
        <v>0</v>
      </c>
      <c r="H5570" s="45">
        <v>14632.45</v>
      </c>
      <c r="I5570" t="s">
        <v>11935</v>
      </c>
      <c r="J5570" t="s">
        <v>190</v>
      </c>
      <c r="K5570">
        <v>0</v>
      </c>
      <c r="L5570" s="83">
        <v>42949</v>
      </c>
      <c r="M5570">
        <v>0</v>
      </c>
      <c r="N5570">
        <v>747301109</v>
      </c>
      <c r="O5570" t="s">
        <v>6717</v>
      </c>
    </row>
    <row r="5571" spans="1:15" x14ac:dyDescent="0.2">
      <c r="A5571" t="s">
        <v>12425</v>
      </c>
      <c r="B5571" t="s">
        <v>1988</v>
      </c>
      <c r="C5571">
        <v>110.9</v>
      </c>
      <c r="D5571">
        <v>0</v>
      </c>
      <c r="E5571">
        <v>0</v>
      </c>
      <c r="F5571">
        <v>0</v>
      </c>
      <c r="G5571">
        <v>0</v>
      </c>
      <c r="H5571">
        <v>-919.36</v>
      </c>
      <c r="I5571" t="s">
        <v>11935</v>
      </c>
      <c r="J5571" t="s">
        <v>190</v>
      </c>
      <c r="K5571">
        <v>0</v>
      </c>
      <c r="L5571" s="83">
        <v>42949</v>
      </c>
      <c r="M5571">
        <v>0</v>
      </c>
      <c r="N5571" t="s">
        <v>2050</v>
      </c>
      <c r="O5571">
        <v>2007281</v>
      </c>
    </row>
    <row r="5572" spans="1:15" x14ac:dyDescent="0.2">
      <c r="A5572" t="s">
        <v>12426</v>
      </c>
      <c r="B5572" t="s">
        <v>3059</v>
      </c>
      <c r="C5572">
        <v>27.5</v>
      </c>
      <c r="D5572">
        <v>0</v>
      </c>
      <c r="E5572">
        <v>0</v>
      </c>
      <c r="F5572">
        <v>0</v>
      </c>
      <c r="G5572">
        <v>0</v>
      </c>
      <c r="H5572" s="45">
        <v>4632.57</v>
      </c>
      <c r="I5572" t="s">
        <v>11935</v>
      </c>
      <c r="J5572" t="s">
        <v>182</v>
      </c>
      <c r="K5572">
        <v>0</v>
      </c>
      <c r="L5572" s="83">
        <v>42949</v>
      </c>
      <c r="M5572">
        <v>0</v>
      </c>
      <c r="N5572">
        <v>651290108</v>
      </c>
      <c r="O5572">
        <v>2635079</v>
      </c>
    </row>
    <row r="5573" spans="1:15" x14ac:dyDescent="0.2">
      <c r="A5573" t="s">
        <v>12427</v>
      </c>
      <c r="B5573" t="s">
        <v>470</v>
      </c>
      <c r="C5573">
        <v>21.18</v>
      </c>
      <c r="D5573">
        <v>0</v>
      </c>
      <c r="E5573">
        <v>0</v>
      </c>
      <c r="F5573">
        <v>0</v>
      </c>
      <c r="G5573">
        <v>0</v>
      </c>
      <c r="H5573" s="45">
        <v>25290.04</v>
      </c>
      <c r="I5573" t="s">
        <v>11935</v>
      </c>
      <c r="J5573" t="s">
        <v>164</v>
      </c>
      <c r="K5573">
        <v>0</v>
      </c>
      <c r="L5573" s="83">
        <v>42949</v>
      </c>
      <c r="M5573">
        <v>0</v>
      </c>
      <c r="N5573" t="s">
        <v>471</v>
      </c>
      <c r="O5573" t="s">
        <v>472</v>
      </c>
    </row>
    <row r="5574" spans="1:15" x14ac:dyDescent="0.2">
      <c r="A5574" t="s">
        <v>12428</v>
      </c>
      <c r="B5574" t="s">
        <v>12267</v>
      </c>
      <c r="C5574">
        <v>17.899999999999999</v>
      </c>
      <c r="D5574">
        <v>0</v>
      </c>
      <c r="E5574">
        <v>0</v>
      </c>
      <c r="F5574">
        <v>0</v>
      </c>
      <c r="G5574">
        <v>0</v>
      </c>
      <c r="H5574" s="45">
        <v>-7483.92</v>
      </c>
      <c r="I5574" t="s">
        <v>11935</v>
      </c>
      <c r="J5574" t="s">
        <v>169</v>
      </c>
      <c r="K5574">
        <v>0</v>
      </c>
      <c r="L5574" s="83">
        <v>42949</v>
      </c>
      <c r="M5574">
        <v>0</v>
      </c>
      <c r="N5574">
        <v>516544103</v>
      </c>
      <c r="O5574" t="s">
        <v>12302</v>
      </c>
    </row>
    <row r="5575" spans="1:15" x14ac:dyDescent="0.2">
      <c r="A5575" t="s">
        <v>12429</v>
      </c>
      <c r="B5575" t="s">
        <v>10035</v>
      </c>
      <c r="C5575">
        <v>43.25</v>
      </c>
      <c r="D5575">
        <v>0</v>
      </c>
      <c r="E5575">
        <v>0</v>
      </c>
      <c r="F5575">
        <v>0</v>
      </c>
      <c r="G5575">
        <v>0</v>
      </c>
      <c r="H5575" s="45">
        <v>-18322.419999999998</v>
      </c>
      <c r="I5575" t="s">
        <v>11935</v>
      </c>
      <c r="J5575" t="s">
        <v>190</v>
      </c>
      <c r="K5575">
        <v>0</v>
      </c>
      <c r="L5575" s="83">
        <v>42949</v>
      </c>
      <c r="M5575">
        <v>0</v>
      </c>
      <c r="N5575">
        <v>550819106</v>
      </c>
      <c r="O5575">
        <v>2534671</v>
      </c>
    </row>
    <row r="5576" spans="1:15" x14ac:dyDescent="0.2">
      <c r="A5576" t="s">
        <v>12430</v>
      </c>
      <c r="B5576" t="s">
        <v>8908</v>
      </c>
      <c r="C5576">
        <v>23.65</v>
      </c>
      <c r="D5576">
        <v>0</v>
      </c>
      <c r="E5576">
        <v>0</v>
      </c>
      <c r="F5576">
        <v>0</v>
      </c>
      <c r="G5576">
        <v>0</v>
      </c>
      <c r="H5576" s="45">
        <v>-11164.06</v>
      </c>
      <c r="I5576" t="s">
        <v>11935</v>
      </c>
      <c r="J5576" t="s">
        <v>200</v>
      </c>
      <c r="K5576">
        <v>0</v>
      </c>
      <c r="L5576" s="83">
        <v>42949</v>
      </c>
      <c r="M5576">
        <v>0</v>
      </c>
      <c r="N5576" t="s">
        <v>177</v>
      </c>
      <c r="O5576" t="s">
        <v>8915</v>
      </c>
    </row>
    <row r="5577" spans="1:15" x14ac:dyDescent="0.2">
      <c r="A5577" t="s">
        <v>12431</v>
      </c>
      <c r="B5577" t="s">
        <v>12266</v>
      </c>
      <c r="C5577">
        <v>8.1199999999999992</v>
      </c>
      <c r="D5577">
        <v>0</v>
      </c>
      <c r="E5577">
        <v>0</v>
      </c>
      <c r="F5577">
        <v>0</v>
      </c>
      <c r="G5577">
        <v>0</v>
      </c>
      <c r="H5577" s="45">
        <v>-32268.18</v>
      </c>
      <c r="I5577" t="s">
        <v>11935</v>
      </c>
      <c r="J5577" t="s">
        <v>448</v>
      </c>
      <c r="K5577">
        <v>0</v>
      </c>
      <c r="L5577" s="83">
        <v>42949</v>
      </c>
      <c r="M5577">
        <v>0</v>
      </c>
      <c r="N5577" t="s">
        <v>12291</v>
      </c>
      <c r="O5577" t="s">
        <v>12292</v>
      </c>
    </row>
    <row r="5578" spans="1:15" x14ac:dyDescent="0.2">
      <c r="A5578" t="s">
        <v>12432</v>
      </c>
      <c r="B5578" t="s">
        <v>2704</v>
      </c>
      <c r="C5578">
        <v>68.45</v>
      </c>
      <c r="D5578">
        <v>0</v>
      </c>
      <c r="E5578">
        <v>0</v>
      </c>
      <c r="F5578">
        <v>0</v>
      </c>
      <c r="G5578">
        <v>0</v>
      </c>
      <c r="H5578" s="45">
        <v>21867.38</v>
      </c>
      <c r="I5578" t="s">
        <v>11935</v>
      </c>
      <c r="J5578" t="s">
        <v>164</v>
      </c>
      <c r="K5578">
        <v>0</v>
      </c>
      <c r="L5578" s="83">
        <v>42949</v>
      </c>
      <c r="M5578">
        <v>0</v>
      </c>
      <c r="N5578">
        <v>311642102</v>
      </c>
      <c r="O5578">
        <v>2106661</v>
      </c>
    </row>
    <row r="5579" spans="1:15" x14ac:dyDescent="0.2">
      <c r="A5579" t="s">
        <v>12433</v>
      </c>
      <c r="B5579" t="s">
        <v>265</v>
      </c>
      <c r="C5579">
        <v>187.23</v>
      </c>
      <c r="D5579">
        <v>0</v>
      </c>
      <c r="E5579">
        <v>0</v>
      </c>
      <c r="F5579">
        <v>0</v>
      </c>
      <c r="G5579">
        <v>0</v>
      </c>
      <c r="H5579" s="45">
        <v>4180.21</v>
      </c>
      <c r="I5579" t="s">
        <v>11935</v>
      </c>
      <c r="J5579" t="s">
        <v>164</v>
      </c>
      <c r="K5579">
        <v>0</v>
      </c>
      <c r="L5579" s="83">
        <v>42949</v>
      </c>
      <c r="M5579">
        <v>0</v>
      </c>
      <c r="N5579">
        <v>192479103</v>
      </c>
      <c r="O5579">
        <v>2208374</v>
      </c>
    </row>
    <row r="5580" spans="1:15" x14ac:dyDescent="0.2">
      <c r="A5580" t="s">
        <v>12434</v>
      </c>
      <c r="B5580" t="s">
        <v>6363</v>
      </c>
      <c r="C5580">
        <v>15.97</v>
      </c>
      <c r="D5580">
        <v>0</v>
      </c>
      <c r="E5580">
        <v>0</v>
      </c>
      <c r="F5580">
        <v>0</v>
      </c>
      <c r="G5580">
        <v>0</v>
      </c>
      <c r="H5580" s="45">
        <v>2423.9699999999998</v>
      </c>
      <c r="I5580" t="s">
        <v>11935</v>
      </c>
      <c r="J5580" t="s">
        <v>182</v>
      </c>
      <c r="K5580">
        <v>0</v>
      </c>
      <c r="L5580" s="83">
        <v>42949</v>
      </c>
      <c r="M5580">
        <v>0</v>
      </c>
      <c r="N5580" t="s">
        <v>6416</v>
      </c>
      <c r="O5580">
        <v>2413758</v>
      </c>
    </row>
    <row r="5581" spans="1:15" x14ac:dyDescent="0.2">
      <c r="A5581" t="s">
        <v>12435</v>
      </c>
      <c r="B5581" t="s">
        <v>2686</v>
      </c>
      <c r="C5581">
        <v>42.28</v>
      </c>
      <c r="D5581">
        <v>0</v>
      </c>
      <c r="E5581">
        <v>0</v>
      </c>
      <c r="F5581">
        <v>0</v>
      </c>
      <c r="G5581">
        <v>0</v>
      </c>
      <c r="H5581" s="45">
        <v>109020.76</v>
      </c>
      <c r="I5581" t="s">
        <v>11932</v>
      </c>
      <c r="J5581" t="s">
        <v>164</v>
      </c>
      <c r="K5581">
        <v>0</v>
      </c>
      <c r="L5581" s="83">
        <v>42949</v>
      </c>
      <c r="M5581">
        <v>0</v>
      </c>
      <c r="N5581" t="s">
        <v>2724</v>
      </c>
      <c r="O5581" t="s">
        <v>2725</v>
      </c>
    </row>
    <row r="5582" spans="1:15" x14ac:dyDescent="0.2">
      <c r="A5582" t="s">
        <v>12436</v>
      </c>
      <c r="B5582" t="s">
        <v>1017</v>
      </c>
      <c r="C5582">
        <v>82.66</v>
      </c>
      <c r="D5582">
        <v>0</v>
      </c>
      <c r="E5582">
        <v>0</v>
      </c>
      <c r="F5582">
        <v>0</v>
      </c>
      <c r="G5582">
        <v>0</v>
      </c>
      <c r="H5582" s="45">
        <v>26127.78</v>
      </c>
      <c r="I5582" t="s">
        <v>11932</v>
      </c>
      <c r="J5582" t="s">
        <v>169</v>
      </c>
      <c r="K5582">
        <v>0</v>
      </c>
      <c r="L5582" s="83">
        <v>42949</v>
      </c>
      <c r="M5582">
        <v>0</v>
      </c>
      <c r="N5582" s="84">
        <v>3.0730000000000001E+108</v>
      </c>
      <c r="O5582">
        <v>2795393</v>
      </c>
    </row>
    <row r="5583" spans="1:15" x14ac:dyDescent="0.2">
      <c r="A5583" t="s">
        <v>12437</v>
      </c>
      <c r="B5583" t="s">
        <v>12414</v>
      </c>
      <c r="C5583">
        <v>37.44</v>
      </c>
      <c r="D5583">
        <v>0</v>
      </c>
      <c r="E5583">
        <v>0</v>
      </c>
      <c r="F5583">
        <v>0</v>
      </c>
      <c r="G5583">
        <v>0</v>
      </c>
      <c r="H5583" s="45">
        <v>-10782.8</v>
      </c>
      <c r="I5583" t="s">
        <v>11932</v>
      </c>
      <c r="J5583" t="s">
        <v>164</v>
      </c>
      <c r="K5583">
        <v>0</v>
      </c>
      <c r="L5583" s="83">
        <v>42949</v>
      </c>
      <c r="M5583">
        <v>0</v>
      </c>
      <c r="N5583" t="s">
        <v>12438</v>
      </c>
      <c r="O5583" t="s">
        <v>12439</v>
      </c>
    </row>
    <row r="5584" spans="1:15" x14ac:dyDescent="0.2">
      <c r="A5584" t="s">
        <v>12440</v>
      </c>
      <c r="B5584" t="s">
        <v>12418</v>
      </c>
      <c r="C5584">
        <v>22.3</v>
      </c>
      <c r="D5584">
        <v>0</v>
      </c>
      <c r="E5584">
        <v>0</v>
      </c>
      <c r="F5584">
        <v>0</v>
      </c>
      <c r="G5584">
        <v>0</v>
      </c>
      <c r="H5584" s="45">
        <v>-16531.189999999999</v>
      </c>
      <c r="I5584" t="s">
        <v>11932</v>
      </c>
      <c r="J5584" t="s">
        <v>164</v>
      </c>
      <c r="K5584">
        <v>0</v>
      </c>
      <c r="L5584" s="83">
        <v>42949</v>
      </c>
      <c r="M5584">
        <v>0</v>
      </c>
      <c r="N5584">
        <v>54540208</v>
      </c>
      <c r="O5584" t="s">
        <v>12441</v>
      </c>
    </row>
    <row r="5585" spans="1:15" x14ac:dyDescent="0.2">
      <c r="A5585" t="s">
        <v>12442</v>
      </c>
      <c r="B5585" t="s">
        <v>1029</v>
      </c>
      <c r="C5585">
        <v>26.32</v>
      </c>
      <c r="D5585">
        <v>0</v>
      </c>
      <c r="E5585">
        <v>0</v>
      </c>
      <c r="F5585">
        <v>0</v>
      </c>
      <c r="G5585">
        <v>0</v>
      </c>
      <c r="H5585" s="45">
        <v>-18486.86</v>
      </c>
      <c r="I5585" t="s">
        <v>11932</v>
      </c>
      <c r="J5585" t="s">
        <v>164</v>
      </c>
      <c r="K5585">
        <v>0</v>
      </c>
      <c r="L5585" s="83">
        <v>42949</v>
      </c>
      <c r="M5585">
        <v>0</v>
      </c>
      <c r="N5585">
        <v>5125109</v>
      </c>
      <c r="O5585">
        <v>2159773</v>
      </c>
    </row>
    <row r="5586" spans="1:15" x14ac:dyDescent="0.2">
      <c r="A5586" t="s">
        <v>12443</v>
      </c>
      <c r="B5586" t="s">
        <v>6600</v>
      </c>
      <c r="C5586">
        <v>24.15</v>
      </c>
      <c r="D5586">
        <v>0</v>
      </c>
      <c r="E5586">
        <v>0</v>
      </c>
      <c r="F5586">
        <v>0</v>
      </c>
      <c r="G5586">
        <v>0</v>
      </c>
      <c r="H5586">
        <v>843.58</v>
      </c>
      <c r="I5586" t="s">
        <v>11935</v>
      </c>
      <c r="J5586" t="s">
        <v>190</v>
      </c>
      <c r="K5586">
        <v>0</v>
      </c>
      <c r="L5586" s="83">
        <v>42949</v>
      </c>
      <c r="M5586">
        <v>0</v>
      </c>
      <c r="N5586" t="s">
        <v>6654</v>
      </c>
      <c r="O5586" t="s">
        <v>6655</v>
      </c>
    </row>
    <row r="5587" spans="1:15" x14ac:dyDescent="0.2">
      <c r="A5587" t="s">
        <v>12444</v>
      </c>
      <c r="B5587" t="s">
        <v>1700</v>
      </c>
      <c r="C5587">
        <v>75.75</v>
      </c>
      <c r="D5587">
        <v>0</v>
      </c>
      <c r="E5587">
        <v>0</v>
      </c>
      <c r="F5587">
        <v>0</v>
      </c>
      <c r="G5587">
        <v>0</v>
      </c>
      <c r="H5587" s="45">
        <v>-7313.11</v>
      </c>
      <c r="I5587" t="s">
        <v>11935</v>
      </c>
      <c r="J5587" t="s">
        <v>190</v>
      </c>
      <c r="K5587">
        <v>0</v>
      </c>
      <c r="L5587" s="83">
        <v>42949</v>
      </c>
      <c r="M5587">
        <v>0</v>
      </c>
      <c r="N5587">
        <v>12348108</v>
      </c>
      <c r="O5587">
        <v>2012757</v>
      </c>
    </row>
    <row r="5588" spans="1:15" x14ac:dyDescent="0.2">
      <c r="A5588" t="s">
        <v>12445</v>
      </c>
      <c r="B5588" t="s">
        <v>2829</v>
      </c>
      <c r="C5588">
        <v>60.57</v>
      </c>
      <c r="D5588">
        <v>0</v>
      </c>
      <c r="E5588">
        <v>0</v>
      </c>
      <c r="F5588">
        <v>0</v>
      </c>
      <c r="G5588">
        <v>0</v>
      </c>
      <c r="H5588" s="45">
        <v>-3193.27</v>
      </c>
      <c r="I5588" t="s">
        <v>11932</v>
      </c>
      <c r="J5588" t="s">
        <v>200</v>
      </c>
      <c r="K5588">
        <v>0</v>
      </c>
      <c r="L5588" s="83">
        <v>42949</v>
      </c>
      <c r="M5588">
        <v>0</v>
      </c>
      <c r="N5588" t="s">
        <v>2907</v>
      </c>
      <c r="O5588" t="s">
        <v>2908</v>
      </c>
    </row>
    <row r="5589" spans="1:15" x14ac:dyDescent="0.2">
      <c r="A5589" t="s">
        <v>12446</v>
      </c>
      <c r="B5589" t="s">
        <v>1665</v>
      </c>
      <c r="C5589">
        <v>36</v>
      </c>
      <c r="D5589">
        <v>0</v>
      </c>
      <c r="E5589">
        <v>0</v>
      </c>
      <c r="F5589">
        <v>0</v>
      </c>
      <c r="G5589">
        <v>0</v>
      </c>
      <c r="H5589" s="45">
        <v>-3564.19</v>
      </c>
      <c r="I5589" t="s">
        <v>11932</v>
      </c>
      <c r="J5589" t="s">
        <v>235</v>
      </c>
      <c r="K5589">
        <v>0</v>
      </c>
      <c r="L5589" s="83">
        <v>42949</v>
      </c>
      <c r="M5589">
        <v>0</v>
      </c>
      <c r="N5589">
        <v>34164103</v>
      </c>
      <c r="O5589">
        <v>2274922</v>
      </c>
    </row>
    <row r="5590" spans="1:15" x14ac:dyDescent="0.2">
      <c r="A5590" t="s">
        <v>12447</v>
      </c>
      <c r="B5590" t="s">
        <v>2575</v>
      </c>
      <c r="C5590">
        <v>61.96</v>
      </c>
      <c r="D5590">
        <v>0</v>
      </c>
      <c r="E5590">
        <v>0</v>
      </c>
      <c r="F5590">
        <v>0</v>
      </c>
      <c r="G5590">
        <v>0</v>
      </c>
      <c r="H5590" s="45">
        <v>11979.8</v>
      </c>
      <c r="I5590" t="s">
        <v>11932</v>
      </c>
      <c r="J5590" t="s">
        <v>169</v>
      </c>
      <c r="K5590">
        <v>0</v>
      </c>
      <c r="L5590" s="83">
        <v>42949</v>
      </c>
      <c r="M5590">
        <v>0</v>
      </c>
      <c r="N5590" t="s">
        <v>2618</v>
      </c>
      <c r="O5590" t="s">
        <v>2619</v>
      </c>
    </row>
    <row r="5591" spans="1:15" x14ac:dyDescent="0.2">
      <c r="A5591" t="s">
        <v>12448</v>
      </c>
      <c r="B5591" t="s">
        <v>3181</v>
      </c>
      <c r="C5591">
        <v>45.64</v>
      </c>
      <c r="D5591">
        <v>0</v>
      </c>
      <c r="E5591">
        <v>0</v>
      </c>
      <c r="F5591">
        <v>0</v>
      </c>
      <c r="G5591">
        <v>0</v>
      </c>
      <c r="H5591" s="45">
        <v>18358.189999999999</v>
      </c>
      <c r="I5591" t="s">
        <v>11932</v>
      </c>
      <c r="J5591" t="s">
        <v>182</v>
      </c>
      <c r="K5591">
        <v>0</v>
      </c>
      <c r="L5591" s="83">
        <v>42949</v>
      </c>
      <c r="M5591">
        <v>0</v>
      </c>
      <c r="N5591">
        <v>37411105</v>
      </c>
      <c r="O5591">
        <v>2043962</v>
      </c>
    </row>
    <row r="5592" spans="1:15" x14ac:dyDescent="0.2">
      <c r="A5592" t="s">
        <v>12449</v>
      </c>
      <c r="B5592" t="s">
        <v>8730</v>
      </c>
      <c r="C5592">
        <v>66.16</v>
      </c>
      <c r="D5592">
        <v>0</v>
      </c>
      <c r="E5592">
        <v>0</v>
      </c>
      <c r="F5592">
        <v>0</v>
      </c>
      <c r="G5592">
        <v>0</v>
      </c>
      <c r="H5592">
        <v>-459.96</v>
      </c>
      <c r="I5592" t="s">
        <v>11935</v>
      </c>
      <c r="J5592" t="s">
        <v>188</v>
      </c>
      <c r="K5592">
        <v>0</v>
      </c>
      <c r="L5592" s="83">
        <v>42949</v>
      </c>
      <c r="M5592">
        <v>0</v>
      </c>
      <c r="N5592">
        <v>44186104</v>
      </c>
      <c r="O5592" t="s">
        <v>8743</v>
      </c>
    </row>
    <row r="5593" spans="1:15" x14ac:dyDescent="0.2">
      <c r="A5593" t="s">
        <v>12450</v>
      </c>
      <c r="B5593" t="s">
        <v>11352</v>
      </c>
      <c r="C5593">
        <v>16.89</v>
      </c>
      <c r="D5593">
        <v>0</v>
      </c>
      <c r="E5593">
        <v>0</v>
      </c>
      <c r="F5593">
        <v>0</v>
      </c>
      <c r="G5593">
        <v>0</v>
      </c>
      <c r="H5593" s="45">
        <v>-12306.02</v>
      </c>
      <c r="I5593" t="s">
        <v>11932</v>
      </c>
      <c r="J5593" t="s">
        <v>190</v>
      </c>
      <c r="K5593">
        <v>0</v>
      </c>
      <c r="L5593" s="83">
        <v>42949</v>
      </c>
      <c r="M5593">
        <v>0</v>
      </c>
      <c r="N5593" t="s">
        <v>11407</v>
      </c>
      <c r="O5593" t="s">
        <v>11408</v>
      </c>
    </row>
    <row r="5594" spans="1:15" x14ac:dyDescent="0.2">
      <c r="A5594" t="s">
        <v>12451</v>
      </c>
      <c r="B5594" t="s">
        <v>7243</v>
      </c>
      <c r="C5594">
        <v>22</v>
      </c>
      <c r="D5594">
        <v>0</v>
      </c>
      <c r="E5594">
        <v>0</v>
      </c>
      <c r="F5594">
        <v>0</v>
      </c>
      <c r="G5594">
        <v>0</v>
      </c>
      <c r="H5594" s="45">
        <v>-21917.88</v>
      </c>
      <c r="I5594" t="s">
        <v>11932</v>
      </c>
      <c r="J5594" t="s">
        <v>190</v>
      </c>
      <c r="K5594">
        <v>0</v>
      </c>
      <c r="L5594" s="83">
        <v>42949</v>
      </c>
      <c r="M5594">
        <v>0</v>
      </c>
      <c r="N5594" t="s">
        <v>5248</v>
      </c>
      <c r="O5594" t="s">
        <v>5249</v>
      </c>
    </row>
    <row r="5595" spans="1:15" x14ac:dyDescent="0.2">
      <c r="A5595" t="s">
        <v>12452</v>
      </c>
      <c r="B5595" t="s">
        <v>2817</v>
      </c>
      <c r="C5595">
        <v>42.85</v>
      </c>
      <c r="D5595">
        <v>0</v>
      </c>
      <c r="E5595">
        <v>0</v>
      </c>
      <c r="F5595">
        <v>0</v>
      </c>
      <c r="G5595">
        <v>0</v>
      </c>
      <c r="H5595" s="45">
        <v>-40033.78</v>
      </c>
      <c r="I5595" t="s">
        <v>11932</v>
      </c>
      <c r="J5595" t="s">
        <v>448</v>
      </c>
      <c r="K5595">
        <v>0</v>
      </c>
      <c r="L5595" s="83">
        <v>42949</v>
      </c>
      <c r="M5595">
        <v>0</v>
      </c>
      <c r="N5595" t="s">
        <v>2924</v>
      </c>
      <c r="O5595" t="s">
        <v>2925</v>
      </c>
    </row>
    <row r="5596" spans="1:15" x14ac:dyDescent="0.2">
      <c r="A5596" t="s">
        <v>12453</v>
      </c>
      <c r="B5596" t="s">
        <v>842</v>
      </c>
      <c r="C5596">
        <v>29.3</v>
      </c>
      <c r="D5596">
        <v>0</v>
      </c>
      <c r="E5596">
        <v>0</v>
      </c>
      <c r="F5596">
        <v>0</v>
      </c>
      <c r="G5596">
        <v>0</v>
      </c>
      <c r="H5596" s="45">
        <v>-30927.98</v>
      </c>
      <c r="I5596" t="s">
        <v>11932</v>
      </c>
      <c r="J5596" t="s">
        <v>164</v>
      </c>
      <c r="K5596">
        <v>0</v>
      </c>
      <c r="L5596" s="83">
        <v>42949</v>
      </c>
      <c r="M5596">
        <v>0</v>
      </c>
      <c r="N5596">
        <v>157210105</v>
      </c>
      <c r="O5596">
        <v>2986937</v>
      </c>
    </row>
    <row r="5597" spans="1:15" x14ac:dyDescent="0.2">
      <c r="A5597" t="s">
        <v>12454</v>
      </c>
      <c r="B5597" t="s">
        <v>3369</v>
      </c>
      <c r="C5597">
        <v>26.125</v>
      </c>
      <c r="D5597">
        <v>0</v>
      </c>
      <c r="E5597">
        <v>0</v>
      </c>
      <c r="F5597">
        <v>0</v>
      </c>
      <c r="G5597">
        <v>0</v>
      </c>
      <c r="H5597" s="45">
        <v>27629.31</v>
      </c>
      <c r="I5597" t="s">
        <v>11932</v>
      </c>
      <c r="J5597" t="s">
        <v>200</v>
      </c>
      <c r="K5597">
        <v>0</v>
      </c>
      <c r="L5597" s="83">
        <v>42949</v>
      </c>
      <c r="M5597">
        <v>0</v>
      </c>
      <c r="N5597">
        <v>171604101</v>
      </c>
      <c r="O5597" t="s">
        <v>3384</v>
      </c>
    </row>
    <row r="5598" spans="1:15" x14ac:dyDescent="0.2">
      <c r="A5598" t="s">
        <v>12455</v>
      </c>
      <c r="B5598" t="s">
        <v>9287</v>
      </c>
      <c r="C5598">
        <v>41.32</v>
      </c>
      <c r="D5598">
        <v>0</v>
      </c>
      <c r="E5598">
        <v>0</v>
      </c>
      <c r="F5598">
        <v>0</v>
      </c>
      <c r="G5598">
        <v>0</v>
      </c>
      <c r="H5598" s="45">
        <v>4860</v>
      </c>
      <c r="I5598" t="s">
        <v>11935</v>
      </c>
      <c r="J5598" t="s">
        <v>190</v>
      </c>
      <c r="K5598">
        <v>0</v>
      </c>
      <c r="L5598" s="83">
        <v>42949</v>
      </c>
      <c r="M5598">
        <v>0</v>
      </c>
      <c r="N5598">
        <v>199333105</v>
      </c>
      <c r="O5598">
        <v>2211071</v>
      </c>
    </row>
    <row r="5599" spans="1:15" x14ac:dyDescent="0.2">
      <c r="A5599" t="s">
        <v>12456</v>
      </c>
      <c r="B5599" t="s">
        <v>2823</v>
      </c>
      <c r="C5599">
        <v>14.97</v>
      </c>
      <c r="D5599">
        <v>0</v>
      </c>
      <c r="E5599">
        <v>0</v>
      </c>
      <c r="F5599">
        <v>0</v>
      </c>
      <c r="G5599">
        <v>0</v>
      </c>
      <c r="H5599" s="45">
        <v>-50874.27</v>
      </c>
      <c r="I5599" t="s">
        <v>11932</v>
      </c>
      <c r="J5599" t="s">
        <v>448</v>
      </c>
      <c r="K5599">
        <v>0</v>
      </c>
      <c r="L5599" s="83">
        <v>42949</v>
      </c>
      <c r="M5599">
        <v>0</v>
      </c>
      <c r="N5599">
        <v>209034107</v>
      </c>
      <c r="O5599" t="s">
        <v>2927</v>
      </c>
    </row>
    <row r="5600" spans="1:15" x14ac:dyDescent="0.2">
      <c r="A5600" t="s">
        <v>12457</v>
      </c>
      <c r="B5600" t="s">
        <v>2601</v>
      </c>
      <c r="C5600">
        <v>31.88</v>
      </c>
      <c r="D5600">
        <v>0</v>
      </c>
      <c r="E5600">
        <v>0</v>
      </c>
      <c r="F5600">
        <v>0</v>
      </c>
      <c r="G5600">
        <v>0</v>
      </c>
      <c r="H5600" s="45">
        <v>-92265.8</v>
      </c>
      <c r="I5600" t="s">
        <v>11932</v>
      </c>
      <c r="J5600" t="s">
        <v>164</v>
      </c>
      <c r="K5600">
        <v>0</v>
      </c>
      <c r="L5600" s="83">
        <v>42949</v>
      </c>
      <c r="M5600">
        <v>0</v>
      </c>
      <c r="N5600" t="s">
        <v>2623</v>
      </c>
      <c r="O5600" t="s">
        <v>2624</v>
      </c>
    </row>
    <row r="5601" spans="1:15" x14ac:dyDescent="0.2">
      <c r="A5601" t="s">
        <v>12458</v>
      </c>
      <c r="B5601" t="s">
        <v>12416</v>
      </c>
      <c r="C5601">
        <v>15.55</v>
      </c>
      <c r="D5601">
        <v>0</v>
      </c>
      <c r="E5601">
        <v>0</v>
      </c>
      <c r="F5601">
        <v>0</v>
      </c>
      <c r="G5601">
        <v>0</v>
      </c>
      <c r="H5601" s="45">
        <v>8148.75</v>
      </c>
      <c r="I5601" t="s">
        <v>11932</v>
      </c>
      <c r="J5601" t="s">
        <v>235</v>
      </c>
      <c r="K5601">
        <v>0</v>
      </c>
      <c r="L5601" s="83">
        <v>42949</v>
      </c>
      <c r="M5601">
        <v>0</v>
      </c>
      <c r="N5601" t="s">
        <v>12459</v>
      </c>
      <c r="O5601">
        <v>2228941</v>
      </c>
    </row>
    <row r="5602" spans="1:15" x14ac:dyDescent="0.2">
      <c r="A5602" t="s">
        <v>12460</v>
      </c>
      <c r="B5602" t="s">
        <v>2464</v>
      </c>
      <c r="C5602">
        <v>142.09</v>
      </c>
      <c r="D5602">
        <v>0</v>
      </c>
      <c r="E5602">
        <v>0</v>
      </c>
      <c r="F5602">
        <v>0</v>
      </c>
      <c r="G5602">
        <v>0</v>
      </c>
      <c r="H5602" s="45">
        <v>1721.83</v>
      </c>
      <c r="I5602" t="s">
        <v>11932</v>
      </c>
      <c r="J5602" t="s">
        <v>200</v>
      </c>
      <c r="K5602">
        <v>0</v>
      </c>
      <c r="L5602" s="83">
        <v>42949</v>
      </c>
      <c r="M5602">
        <v>0</v>
      </c>
      <c r="N5602" t="s">
        <v>2520</v>
      </c>
      <c r="O5602" t="s">
        <v>2521</v>
      </c>
    </row>
    <row r="5603" spans="1:15" x14ac:dyDescent="0.2">
      <c r="A5603" t="s">
        <v>12461</v>
      </c>
      <c r="B5603" t="s">
        <v>11354</v>
      </c>
      <c r="C5603">
        <v>23.21</v>
      </c>
      <c r="D5603">
        <v>0</v>
      </c>
      <c r="E5603">
        <v>0</v>
      </c>
      <c r="F5603">
        <v>0</v>
      </c>
      <c r="G5603">
        <v>0</v>
      </c>
      <c r="H5603" s="45">
        <v>-2293.33</v>
      </c>
      <c r="I5603" t="s">
        <v>11932</v>
      </c>
      <c r="J5603" t="s">
        <v>164</v>
      </c>
      <c r="K5603">
        <v>0</v>
      </c>
      <c r="L5603" s="83">
        <v>42949</v>
      </c>
      <c r="M5603">
        <v>0</v>
      </c>
      <c r="N5603" t="s">
        <v>11418</v>
      </c>
      <c r="O5603" t="s">
        <v>11419</v>
      </c>
    </row>
    <row r="5604" spans="1:15" x14ac:dyDescent="0.2">
      <c r="A5604" t="s">
        <v>12462</v>
      </c>
      <c r="B5604" t="s">
        <v>4642</v>
      </c>
      <c r="C5604">
        <v>71.125</v>
      </c>
      <c r="D5604">
        <v>0</v>
      </c>
      <c r="E5604">
        <v>0</v>
      </c>
      <c r="F5604">
        <v>0</v>
      </c>
      <c r="G5604">
        <v>0</v>
      </c>
      <c r="H5604" s="45">
        <v>-24661.02</v>
      </c>
      <c r="I5604" t="s">
        <v>11932</v>
      </c>
      <c r="J5604" t="s">
        <v>190</v>
      </c>
      <c r="K5604">
        <v>0</v>
      </c>
      <c r="L5604" s="83">
        <v>42949</v>
      </c>
      <c r="M5604">
        <v>0</v>
      </c>
      <c r="N5604">
        <v>229669106</v>
      </c>
      <c r="O5604">
        <v>2239266</v>
      </c>
    </row>
    <row r="5605" spans="1:15" x14ac:dyDescent="0.2">
      <c r="A5605" t="s">
        <v>12463</v>
      </c>
      <c r="B5605" t="s">
        <v>2227</v>
      </c>
      <c r="C5605">
        <v>71.09</v>
      </c>
      <c r="D5605">
        <v>0</v>
      </c>
      <c r="E5605">
        <v>0</v>
      </c>
      <c r="F5605">
        <v>0</v>
      </c>
      <c r="G5605">
        <v>0</v>
      </c>
      <c r="H5605" s="45">
        <v>5556.6</v>
      </c>
      <c r="I5605" t="s">
        <v>11935</v>
      </c>
      <c r="J5605" t="s">
        <v>200</v>
      </c>
      <c r="K5605">
        <v>0</v>
      </c>
      <c r="L5605" s="83">
        <v>42949</v>
      </c>
      <c r="M5605">
        <v>0</v>
      </c>
      <c r="N5605">
        <v>258278100</v>
      </c>
      <c r="O5605">
        <v>2718594</v>
      </c>
    </row>
    <row r="5606" spans="1:15" x14ac:dyDescent="0.2">
      <c r="A5606" t="s">
        <v>12464</v>
      </c>
      <c r="B5606" t="s">
        <v>6742</v>
      </c>
      <c r="C5606">
        <v>17.45</v>
      </c>
      <c r="D5606">
        <v>0</v>
      </c>
      <c r="E5606">
        <v>0</v>
      </c>
      <c r="F5606">
        <v>0</v>
      </c>
      <c r="G5606">
        <v>0</v>
      </c>
      <c r="H5606" s="45">
        <v>3141.8</v>
      </c>
      <c r="I5606" t="s">
        <v>11935</v>
      </c>
      <c r="J5606" t="s">
        <v>182</v>
      </c>
      <c r="K5606">
        <v>0</v>
      </c>
      <c r="L5606" s="83">
        <v>42949</v>
      </c>
      <c r="M5606">
        <v>0</v>
      </c>
      <c r="N5606" t="s">
        <v>6779</v>
      </c>
      <c r="O5606" t="s">
        <v>6780</v>
      </c>
    </row>
    <row r="5607" spans="1:15" x14ac:dyDescent="0.2">
      <c r="A5607" t="s">
        <v>12465</v>
      </c>
      <c r="B5607" t="s">
        <v>1678</v>
      </c>
      <c r="C5607">
        <v>35.049999999999997</v>
      </c>
      <c r="D5607">
        <v>0</v>
      </c>
      <c r="E5607">
        <v>0</v>
      </c>
      <c r="F5607">
        <v>0</v>
      </c>
      <c r="G5607">
        <v>0</v>
      </c>
      <c r="H5607" s="45">
        <v>-20942.59</v>
      </c>
      <c r="I5607" t="s">
        <v>11932</v>
      </c>
      <c r="J5607" t="s">
        <v>169</v>
      </c>
      <c r="K5607">
        <v>0</v>
      </c>
      <c r="L5607" s="83">
        <v>42949</v>
      </c>
      <c r="M5607">
        <v>0</v>
      </c>
      <c r="N5607" t="s">
        <v>1769</v>
      </c>
      <c r="O5607" t="s">
        <v>1770</v>
      </c>
    </row>
    <row r="5608" spans="1:15" x14ac:dyDescent="0.2">
      <c r="A5608" t="s">
        <v>12466</v>
      </c>
      <c r="B5608" t="s">
        <v>8267</v>
      </c>
      <c r="C5608">
        <v>38</v>
      </c>
      <c r="D5608">
        <v>0</v>
      </c>
      <c r="E5608">
        <v>0</v>
      </c>
      <c r="F5608">
        <v>0</v>
      </c>
      <c r="G5608">
        <v>0</v>
      </c>
      <c r="H5608" s="45">
        <v>-3459.05</v>
      </c>
      <c r="I5608" t="s">
        <v>11935</v>
      </c>
      <c r="J5608" t="s">
        <v>235</v>
      </c>
      <c r="K5608">
        <v>0</v>
      </c>
      <c r="L5608" s="83">
        <v>42949</v>
      </c>
      <c r="M5608">
        <v>0</v>
      </c>
      <c r="N5608" t="s">
        <v>177</v>
      </c>
      <c r="O5608">
        <v>2118707</v>
      </c>
    </row>
    <row r="5609" spans="1:15" x14ac:dyDescent="0.2">
      <c r="A5609" t="s">
        <v>12467</v>
      </c>
      <c r="B5609" t="s">
        <v>8498</v>
      </c>
      <c r="C5609">
        <v>55.22</v>
      </c>
      <c r="D5609">
        <v>0</v>
      </c>
      <c r="E5609">
        <v>0</v>
      </c>
      <c r="F5609">
        <v>0</v>
      </c>
      <c r="G5609">
        <v>0</v>
      </c>
      <c r="H5609" s="45">
        <v>-29359.54</v>
      </c>
      <c r="I5609" t="s">
        <v>11932</v>
      </c>
      <c r="J5609" t="s">
        <v>190</v>
      </c>
      <c r="K5609">
        <v>0</v>
      </c>
      <c r="L5609" s="83">
        <v>42949</v>
      </c>
      <c r="M5609">
        <v>0</v>
      </c>
      <c r="N5609">
        <v>343412102</v>
      </c>
      <c r="O5609">
        <v>2696838</v>
      </c>
    </row>
    <row r="5610" spans="1:15" x14ac:dyDescent="0.2">
      <c r="A5610" t="s">
        <v>12468</v>
      </c>
      <c r="B5610" t="s">
        <v>1031</v>
      </c>
      <c r="C5610">
        <v>200.04</v>
      </c>
      <c r="D5610">
        <v>0</v>
      </c>
      <c r="E5610">
        <v>0</v>
      </c>
      <c r="F5610">
        <v>0</v>
      </c>
      <c r="G5610">
        <v>0</v>
      </c>
      <c r="H5610" s="45">
        <v>-26389.99</v>
      </c>
      <c r="I5610" t="s">
        <v>11932</v>
      </c>
      <c r="J5610" t="s">
        <v>164</v>
      </c>
      <c r="K5610">
        <v>0</v>
      </c>
      <c r="L5610" s="83">
        <v>42949</v>
      </c>
      <c r="M5610">
        <v>0</v>
      </c>
      <c r="N5610">
        <v>339041105</v>
      </c>
      <c r="O5610" t="s">
        <v>1449</v>
      </c>
    </row>
    <row r="5611" spans="1:15" x14ac:dyDescent="0.2">
      <c r="A5611" t="s">
        <v>12469</v>
      </c>
      <c r="B5611" t="s">
        <v>1660</v>
      </c>
      <c r="C5611">
        <v>88.09</v>
      </c>
      <c r="D5611">
        <v>0</v>
      </c>
      <c r="E5611">
        <v>0</v>
      </c>
      <c r="F5611">
        <v>0</v>
      </c>
      <c r="G5611">
        <v>0</v>
      </c>
      <c r="H5611" s="45">
        <v>-3507.27</v>
      </c>
      <c r="I5611" t="s">
        <v>11935</v>
      </c>
      <c r="J5611" t="s">
        <v>188</v>
      </c>
      <c r="K5611">
        <v>0</v>
      </c>
      <c r="L5611" s="83">
        <v>42949</v>
      </c>
      <c r="M5611">
        <v>0</v>
      </c>
      <c r="N5611">
        <v>302491303</v>
      </c>
      <c r="O5611">
        <v>2328603</v>
      </c>
    </row>
    <row r="5612" spans="1:15" x14ac:dyDescent="0.2">
      <c r="A5612" t="s">
        <v>12470</v>
      </c>
      <c r="B5612" t="s">
        <v>11593</v>
      </c>
      <c r="C5612">
        <v>29</v>
      </c>
      <c r="D5612">
        <v>0</v>
      </c>
      <c r="E5612">
        <v>0</v>
      </c>
      <c r="F5612">
        <v>0</v>
      </c>
      <c r="G5612">
        <v>0</v>
      </c>
      <c r="H5612" s="45">
        <v>1832.09</v>
      </c>
      <c r="I5612" t="s">
        <v>11932</v>
      </c>
      <c r="J5612" t="s">
        <v>188</v>
      </c>
      <c r="K5612">
        <v>0</v>
      </c>
      <c r="L5612" s="83">
        <v>42949</v>
      </c>
      <c r="M5612">
        <v>0</v>
      </c>
      <c r="N5612" t="s">
        <v>11631</v>
      </c>
      <c r="O5612" t="s">
        <v>11632</v>
      </c>
    </row>
    <row r="5613" spans="1:15" x14ac:dyDescent="0.2">
      <c r="A5613" t="s">
        <v>12471</v>
      </c>
      <c r="B5613" t="s">
        <v>8496</v>
      </c>
      <c r="C5613">
        <v>17.25</v>
      </c>
      <c r="D5613">
        <v>0</v>
      </c>
      <c r="E5613">
        <v>0</v>
      </c>
      <c r="F5613">
        <v>0</v>
      </c>
      <c r="G5613">
        <v>0</v>
      </c>
      <c r="H5613" s="45">
        <v>13560.09</v>
      </c>
      <c r="I5613" t="s">
        <v>11932</v>
      </c>
      <c r="J5613" t="s">
        <v>182</v>
      </c>
      <c r="K5613">
        <v>0</v>
      </c>
      <c r="L5613" s="83">
        <v>42949</v>
      </c>
      <c r="M5613">
        <v>0</v>
      </c>
      <c r="N5613" t="s">
        <v>177</v>
      </c>
      <c r="O5613" t="s">
        <v>8565</v>
      </c>
    </row>
    <row r="5614" spans="1:15" x14ac:dyDescent="0.2">
      <c r="A5614" t="s">
        <v>12472</v>
      </c>
      <c r="B5614" t="s">
        <v>3483</v>
      </c>
      <c r="C5614">
        <v>37.9</v>
      </c>
      <c r="D5614">
        <v>0</v>
      </c>
      <c r="E5614">
        <v>0</v>
      </c>
      <c r="F5614">
        <v>0</v>
      </c>
      <c r="G5614">
        <v>0</v>
      </c>
      <c r="H5614" s="45">
        <v>-40455.300000000003</v>
      </c>
      <c r="I5614" t="s">
        <v>11932</v>
      </c>
      <c r="J5614" t="s">
        <v>164</v>
      </c>
      <c r="K5614">
        <v>0</v>
      </c>
      <c r="L5614" s="83">
        <v>42949</v>
      </c>
      <c r="M5614">
        <v>0</v>
      </c>
      <c r="N5614">
        <v>362393100</v>
      </c>
      <c r="O5614" t="s">
        <v>3506</v>
      </c>
    </row>
    <row r="5615" spans="1:15" x14ac:dyDescent="0.2">
      <c r="A5615" t="s">
        <v>12473</v>
      </c>
      <c r="B5615" t="s">
        <v>12419</v>
      </c>
      <c r="C5615">
        <v>25.1</v>
      </c>
      <c r="D5615">
        <v>0</v>
      </c>
      <c r="E5615">
        <v>0</v>
      </c>
      <c r="F5615">
        <v>0</v>
      </c>
      <c r="G5615">
        <v>0</v>
      </c>
      <c r="H5615" s="45">
        <v>45489.919999999998</v>
      </c>
      <c r="I5615" t="s">
        <v>11932</v>
      </c>
      <c r="J5615" t="s">
        <v>190</v>
      </c>
      <c r="K5615">
        <v>0</v>
      </c>
      <c r="L5615" s="83">
        <v>42949</v>
      </c>
      <c r="M5615">
        <v>0</v>
      </c>
      <c r="N5615">
        <v>415864107</v>
      </c>
      <c r="O5615">
        <v>2412700</v>
      </c>
    </row>
    <row r="5616" spans="1:15" x14ac:dyDescent="0.2">
      <c r="A5616" t="s">
        <v>12474</v>
      </c>
      <c r="B5616" t="s">
        <v>8187</v>
      </c>
      <c r="C5616">
        <v>13.65</v>
      </c>
      <c r="D5616">
        <v>0</v>
      </c>
      <c r="E5616">
        <v>0</v>
      </c>
      <c r="F5616">
        <v>0</v>
      </c>
      <c r="G5616">
        <v>0</v>
      </c>
      <c r="H5616" s="45">
        <v>7567.49</v>
      </c>
      <c r="I5616" t="s">
        <v>11935</v>
      </c>
      <c r="J5616" t="s">
        <v>200</v>
      </c>
      <c r="K5616">
        <v>0</v>
      </c>
      <c r="L5616" s="83">
        <v>42949</v>
      </c>
      <c r="M5616">
        <v>0</v>
      </c>
      <c r="N5616" t="s">
        <v>8222</v>
      </c>
      <c r="O5616" t="s">
        <v>8223</v>
      </c>
    </row>
    <row r="5617" spans="1:15" x14ac:dyDescent="0.2">
      <c r="A5617" t="s">
        <v>12475</v>
      </c>
      <c r="B5617" t="s">
        <v>2094</v>
      </c>
      <c r="C5617">
        <v>62.87</v>
      </c>
      <c r="D5617">
        <v>0</v>
      </c>
      <c r="E5617">
        <v>0</v>
      </c>
      <c r="F5617">
        <v>0</v>
      </c>
      <c r="G5617">
        <v>0</v>
      </c>
      <c r="H5617" s="45">
        <v>-2862.97</v>
      </c>
      <c r="I5617" t="s">
        <v>11935</v>
      </c>
      <c r="J5617" t="s">
        <v>169</v>
      </c>
      <c r="K5617">
        <v>0</v>
      </c>
      <c r="L5617" s="83">
        <v>42949</v>
      </c>
      <c r="M5617">
        <v>0</v>
      </c>
      <c r="N5617" t="s">
        <v>2169</v>
      </c>
      <c r="O5617">
        <v>2471950</v>
      </c>
    </row>
    <row r="5618" spans="1:15" x14ac:dyDescent="0.2">
      <c r="A5618" t="s">
        <v>12476</v>
      </c>
      <c r="B5618" t="s">
        <v>12421</v>
      </c>
      <c r="C5618">
        <v>98.8</v>
      </c>
      <c r="D5618">
        <v>0</v>
      </c>
      <c r="E5618">
        <v>0</v>
      </c>
      <c r="F5618">
        <v>0</v>
      </c>
      <c r="G5618">
        <v>0</v>
      </c>
      <c r="H5618" s="45">
        <v>4731.37</v>
      </c>
      <c r="I5618" t="s">
        <v>11935</v>
      </c>
      <c r="J5618" t="s">
        <v>190</v>
      </c>
      <c r="K5618">
        <v>0</v>
      </c>
      <c r="L5618" s="83">
        <v>42949</v>
      </c>
      <c r="M5618">
        <v>0</v>
      </c>
      <c r="N5618" t="s">
        <v>12477</v>
      </c>
      <c r="O5618">
        <v>2769978</v>
      </c>
    </row>
    <row r="5619" spans="1:15" x14ac:dyDescent="0.2">
      <c r="A5619" t="s">
        <v>12478</v>
      </c>
      <c r="B5619" t="s">
        <v>5550</v>
      </c>
      <c r="C5619">
        <v>35.225000000000001</v>
      </c>
      <c r="D5619">
        <v>0</v>
      </c>
      <c r="E5619">
        <v>0</v>
      </c>
      <c r="F5619">
        <v>0</v>
      </c>
      <c r="G5619">
        <v>0</v>
      </c>
      <c r="H5619" s="45">
        <v>27224.33</v>
      </c>
      <c r="I5619" t="s">
        <v>11932</v>
      </c>
      <c r="J5619" t="s">
        <v>188</v>
      </c>
      <c r="K5619">
        <v>0</v>
      </c>
      <c r="L5619" s="83">
        <v>42949</v>
      </c>
      <c r="M5619">
        <v>0</v>
      </c>
      <c r="N5619" t="s">
        <v>5574</v>
      </c>
      <c r="O5619" t="s">
        <v>5575</v>
      </c>
    </row>
    <row r="5620" spans="1:15" x14ac:dyDescent="0.2">
      <c r="A5620" t="s">
        <v>12479</v>
      </c>
      <c r="B5620" t="s">
        <v>10093</v>
      </c>
      <c r="C5620">
        <v>19.010000000000002</v>
      </c>
      <c r="D5620">
        <v>0</v>
      </c>
      <c r="E5620">
        <v>0</v>
      </c>
      <c r="F5620">
        <v>0</v>
      </c>
      <c r="G5620">
        <v>0</v>
      </c>
      <c r="H5620" s="45">
        <v>33649.379999999997</v>
      </c>
      <c r="I5620" t="s">
        <v>11935</v>
      </c>
      <c r="J5620" t="s">
        <v>200</v>
      </c>
      <c r="K5620">
        <v>0</v>
      </c>
      <c r="L5620" s="83">
        <v>42949</v>
      </c>
      <c r="M5620">
        <v>0</v>
      </c>
      <c r="N5620" t="s">
        <v>10134</v>
      </c>
      <c r="O5620" t="s">
        <v>10135</v>
      </c>
    </row>
    <row r="5621" spans="1:15" x14ac:dyDescent="0.2">
      <c r="A5621" t="s">
        <v>12480</v>
      </c>
      <c r="B5621" t="s">
        <v>6901</v>
      </c>
      <c r="C5621">
        <v>9.65</v>
      </c>
      <c r="D5621">
        <v>0</v>
      </c>
      <c r="E5621">
        <v>0</v>
      </c>
      <c r="F5621">
        <v>0</v>
      </c>
      <c r="G5621">
        <v>0</v>
      </c>
      <c r="H5621">
        <v>-348.88</v>
      </c>
      <c r="I5621" t="s">
        <v>11935</v>
      </c>
      <c r="J5621" t="s">
        <v>169</v>
      </c>
      <c r="K5621">
        <v>0</v>
      </c>
      <c r="L5621" s="83">
        <v>42949</v>
      </c>
      <c r="M5621">
        <v>0</v>
      </c>
      <c r="N5621">
        <v>528872302</v>
      </c>
      <c r="O5621" t="s">
        <v>6960</v>
      </c>
    </row>
    <row r="5622" spans="1:15" x14ac:dyDescent="0.2">
      <c r="A5622" t="s">
        <v>12481</v>
      </c>
      <c r="B5622" t="s">
        <v>3178</v>
      </c>
      <c r="C5622">
        <v>358.86</v>
      </c>
      <c r="D5622">
        <v>0</v>
      </c>
      <c r="E5622">
        <v>0</v>
      </c>
      <c r="F5622">
        <v>0</v>
      </c>
      <c r="G5622">
        <v>0</v>
      </c>
      <c r="H5622" s="45">
        <v>-37488.15</v>
      </c>
      <c r="I5622" t="s">
        <v>11932</v>
      </c>
      <c r="J5622" t="s">
        <v>164</v>
      </c>
      <c r="K5622">
        <v>0</v>
      </c>
      <c r="L5622" s="83">
        <v>42949</v>
      </c>
      <c r="M5622">
        <v>0</v>
      </c>
      <c r="N5622" t="s">
        <v>3312</v>
      </c>
      <c r="O5622" t="s">
        <v>3313</v>
      </c>
    </row>
    <row r="5623" spans="1:15" x14ac:dyDescent="0.2">
      <c r="A5623" t="s">
        <v>12482</v>
      </c>
      <c r="B5623" t="s">
        <v>1039</v>
      </c>
      <c r="C5623">
        <v>63.79</v>
      </c>
      <c r="D5623">
        <v>0</v>
      </c>
      <c r="E5623">
        <v>0</v>
      </c>
      <c r="F5623">
        <v>0</v>
      </c>
      <c r="G5623">
        <v>0</v>
      </c>
      <c r="H5623" s="45">
        <v>4563.6499999999996</v>
      </c>
      <c r="I5623" t="s">
        <v>11932</v>
      </c>
      <c r="J5623" t="s">
        <v>164</v>
      </c>
      <c r="K5623">
        <v>0</v>
      </c>
      <c r="L5623" s="83">
        <v>42949</v>
      </c>
      <c r="M5623">
        <v>0</v>
      </c>
      <c r="N5623">
        <v>577933104</v>
      </c>
      <c r="O5623">
        <v>2018669</v>
      </c>
    </row>
    <row r="5624" spans="1:15" x14ac:dyDescent="0.2">
      <c r="A5624" t="s">
        <v>12483</v>
      </c>
      <c r="B5624" t="s">
        <v>12420</v>
      </c>
      <c r="C5624">
        <v>17.399999999999999</v>
      </c>
      <c r="D5624">
        <v>0</v>
      </c>
      <c r="E5624">
        <v>0</v>
      </c>
      <c r="F5624">
        <v>0</v>
      </c>
      <c r="G5624">
        <v>0</v>
      </c>
      <c r="H5624" s="45">
        <v>-10894.79</v>
      </c>
      <c r="I5624" t="s">
        <v>11935</v>
      </c>
      <c r="J5624" t="s">
        <v>200</v>
      </c>
      <c r="K5624">
        <v>0</v>
      </c>
      <c r="L5624" s="83">
        <v>42949</v>
      </c>
      <c r="M5624">
        <v>0</v>
      </c>
      <c r="N5624">
        <v>607828100</v>
      </c>
      <c r="O5624">
        <v>2598354</v>
      </c>
    </row>
    <row r="5625" spans="1:15" x14ac:dyDescent="0.2">
      <c r="A5625" t="s">
        <v>12484</v>
      </c>
      <c r="B5625" t="s">
        <v>1779</v>
      </c>
      <c r="C5625">
        <v>32.064999999999998</v>
      </c>
      <c r="D5625">
        <v>0</v>
      </c>
      <c r="E5625">
        <v>0</v>
      </c>
      <c r="F5625">
        <v>0</v>
      </c>
      <c r="G5625">
        <v>0</v>
      </c>
      <c r="H5625" s="45">
        <v>-5221.66</v>
      </c>
      <c r="I5625" t="s">
        <v>11935</v>
      </c>
      <c r="J5625" t="s">
        <v>188</v>
      </c>
      <c r="K5625">
        <v>0</v>
      </c>
      <c r="L5625" s="83">
        <v>42949</v>
      </c>
      <c r="M5625">
        <v>0</v>
      </c>
      <c r="N5625" t="s">
        <v>1922</v>
      </c>
      <c r="O5625" t="s">
        <v>1923</v>
      </c>
    </row>
    <row r="5626" spans="1:15" x14ac:dyDescent="0.2">
      <c r="A5626" t="s">
        <v>12485</v>
      </c>
      <c r="B5626" t="s">
        <v>11166</v>
      </c>
      <c r="C5626">
        <v>19.170000000000002</v>
      </c>
      <c r="D5626">
        <v>0</v>
      </c>
      <c r="E5626">
        <v>0</v>
      </c>
      <c r="F5626">
        <v>0</v>
      </c>
      <c r="G5626">
        <v>0</v>
      </c>
      <c r="H5626">
        <v>-5.69</v>
      </c>
      <c r="I5626" t="s">
        <v>11932</v>
      </c>
      <c r="J5626" t="s">
        <v>190</v>
      </c>
      <c r="K5626">
        <v>0</v>
      </c>
      <c r="L5626" s="83">
        <v>42949</v>
      </c>
      <c r="M5626">
        <v>0</v>
      </c>
      <c r="N5626" t="s">
        <v>11229</v>
      </c>
      <c r="O5626" t="s">
        <v>11230</v>
      </c>
    </row>
    <row r="5627" spans="1:15" x14ac:dyDescent="0.2">
      <c r="A5627" t="s">
        <v>12486</v>
      </c>
      <c r="B5627" t="s">
        <v>1334</v>
      </c>
      <c r="C5627">
        <v>72.55</v>
      </c>
      <c r="D5627">
        <v>0</v>
      </c>
      <c r="E5627">
        <v>0</v>
      </c>
      <c r="F5627">
        <v>0</v>
      </c>
      <c r="G5627">
        <v>0</v>
      </c>
      <c r="H5627" s="45">
        <v>-8271.2199999999993</v>
      </c>
      <c r="I5627" t="s">
        <v>11932</v>
      </c>
      <c r="J5627" t="s">
        <v>188</v>
      </c>
      <c r="K5627">
        <v>0</v>
      </c>
      <c r="L5627" s="83">
        <v>42949</v>
      </c>
      <c r="M5627">
        <v>0</v>
      </c>
      <c r="N5627">
        <v>603158106</v>
      </c>
      <c r="O5627">
        <v>2595612</v>
      </c>
    </row>
    <row r="5628" spans="1:15" x14ac:dyDescent="0.2">
      <c r="A5628" t="s">
        <v>12487</v>
      </c>
      <c r="B5628" t="s">
        <v>12417</v>
      </c>
      <c r="C5628">
        <v>66.5</v>
      </c>
      <c r="D5628">
        <v>0</v>
      </c>
      <c r="E5628">
        <v>0</v>
      </c>
      <c r="F5628">
        <v>0</v>
      </c>
      <c r="G5628">
        <v>0</v>
      </c>
      <c r="H5628" s="45">
        <v>-11805.82</v>
      </c>
      <c r="I5628" t="s">
        <v>11932</v>
      </c>
      <c r="J5628" t="s">
        <v>164</v>
      </c>
      <c r="K5628">
        <v>0</v>
      </c>
      <c r="L5628" s="83">
        <v>42949</v>
      </c>
      <c r="M5628">
        <v>0</v>
      </c>
      <c r="N5628" t="s">
        <v>12488</v>
      </c>
      <c r="O5628" t="s">
        <v>12489</v>
      </c>
    </row>
    <row r="5629" spans="1:15" x14ac:dyDescent="0.2">
      <c r="A5629" t="s">
        <v>12490</v>
      </c>
      <c r="B5629" t="s">
        <v>2089</v>
      </c>
      <c r="C5629">
        <v>50.83</v>
      </c>
      <c r="D5629">
        <v>0</v>
      </c>
      <c r="E5629">
        <v>0</v>
      </c>
      <c r="F5629">
        <v>0</v>
      </c>
      <c r="G5629">
        <v>0</v>
      </c>
      <c r="H5629" s="45">
        <v>-4538.63</v>
      </c>
      <c r="I5629" t="s">
        <v>11932</v>
      </c>
      <c r="J5629" t="s">
        <v>182</v>
      </c>
      <c r="K5629">
        <v>0</v>
      </c>
      <c r="L5629" s="83">
        <v>42949</v>
      </c>
      <c r="M5629">
        <v>0</v>
      </c>
      <c r="N5629" t="s">
        <v>2182</v>
      </c>
      <c r="O5629" t="s">
        <v>2183</v>
      </c>
    </row>
    <row r="5630" spans="1:15" x14ac:dyDescent="0.2">
      <c r="A5630" t="s">
        <v>12491</v>
      </c>
      <c r="B5630" t="s">
        <v>12415</v>
      </c>
      <c r="C5630">
        <v>24.44</v>
      </c>
      <c r="D5630">
        <v>0</v>
      </c>
      <c r="E5630">
        <v>0</v>
      </c>
      <c r="F5630">
        <v>0</v>
      </c>
      <c r="G5630">
        <v>0</v>
      </c>
      <c r="H5630" s="45">
        <v>56191.91</v>
      </c>
      <c r="I5630" t="s">
        <v>11932</v>
      </c>
      <c r="J5630" t="s">
        <v>164</v>
      </c>
      <c r="K5630">
        <v>0</v>
      </c>
      <c r="L5630" s="83">
        <v>42949</v>
      </c>
      <c r="M5630">
        <v>0</v>
      </c>
      <c r="N5630">
        <v>453204109</v>
      </c>
      <c r="O5630" t="s">
        <v>12492</v>
      </c>
    </row>
    <row r="5631" spans="1:15" x14ac:dyDescent="0.2">
      <c r="A5631" t="s">
        <v>12493</v>
      </c>
      <c r="B5631" t="s">
        <v>7104</v>
      </c>
      <c r="C5631">
        <v>22.02</v>
      </c>
      <c r="D5631">
        <v>0</v>
      </c>
      <c r="E5631">
        <v>0</v>
      </c>
      <c r="F5631">
        <v>0</v>
      </c>
      <c r="G5631">
        <v>0</v>
      </c>
      <c r="H5631" s="45">
        <v>-23401.14</v>
      </c>
      <c r="I5631" t="s">
        <v>11932</v>
      </c>
      <c r="J5631" t="s">
        <v>164</v>
      </c>
      <c r="K5631">
        <v>0</v>
      </c>
      <c r="L5631" s="83">
        <v>42949</v>
      </c>
      <c r="M5631">
        <v>0</v>
      </c>
      <c r="N5631" t="s">
        <v>7185</v>
      </c>
      <c r="O5631">
        <v>2442547</v>
      </c>
    </row>
    <row r="5632" spans="1:15" x14ac:dyDescent="0.2">
      <c r="A5632" t="s">
        <v>12494</v>
      </c>
      <c r="B5632" t="s">
        <v>226</v>
      </c>
      <c r="C5632">
        <v>16.829999999999998</v>
      </c>
      <c r="D5632">
        <v>0</v>
      </c>
      <c r="E5632">
        <v>0</v>
      </c>
      <c r="F5632">
        <v>0</v>
      </c>
      <c r="G5632">
        <v>0</v>
      </c>
      <c r="H5632" s="45">
        <v>6960.85</v>
      </c>
      <c r="I5632" t="s">
        <v>11935</v>
      </c>
      <c r="J5632" t="s">
        <v>169</v>
      </c>
      <c r="K5632">
        <v>0</v>
      </c>
      <c r="L5632" s="83">
        <v>42949</v>
      </c>
      <c r="M5632">
        <v>0</v>
      </c>
      <c r="N5632">
        <v>747582104</v>
      </c>
      <c r="O5632">
        <v>2715391</v>
      </c>
    </row>
    <row r="5633" spans="1:15" x14ac:dyDescent="0.2">
      <c r="A5633" t="s">
        <v>12495</v>
      </c>
      <c r="B5633" t="s">
        <v>123</v>
      </c>
      <c r="C5633">
        <v>129.22999999999999</v>
      </c>
      <c r="D5633">
        <v>0</v>
      </c>
      <c r="E5633">
        <v>0</v>
      </c>
      <c r="F5633">
        <v>0</v>
      </c>
      <c r="G5633">
        <v>0</v>
      </c>
      <c r="H5633" s="45">
        <v>-8305.84</v>
      </c>
      <c r="I5633" t="s">
        <v>11935</v>
      </c>
      <c r="J5633" t="s">
        <v>200</v>
      </c>
      <c r="K5633">
        <v>0</v>
      </c>
      <c r="L5633" s="83">
        <v>42949</v>
      </c>
      <c r="M5633">
        <v>0</v>
      </c>
      <c r="N5633" t="s">
        <v>177</v>
      </c>
      <c r="O5633">
        <v>2754907</v>
      </c>
    </row>
    <row r="5634" spans="1:15" x14ac:dyDescent="0.2">
      <c r="A5634" t="s">
        <v>12496</v>
      </c>
      <c r="B5634" t="s">
        <v>1562</v>
      </c>
      <c r="C5634">
        <v>291.25</v>
      </c>
      <c r="D5634">
        <v>0</v>
      </c>
      <c r="E5634">
        <v>0</v>
      </c>
      <c r="F5634">
        <v>0</v>
      </c>
      <c r="G5634">
        <v>0</v>
      </c>
      <c r="H5634" s="45">
        <v>-2804.73</v>
      </c>
      <c r="I5634" t="s">
        <v>11932</v>
      </c>
      <c r="J5634" t="s">
        <v>169</v>
      </c>
      <c r="K5634">
        <v>0</v>
      </c>
      <c r="L5634" s="83">
        <v>42949</v>
      </c>
      <c r="M5634">
        <v>0</v>
      </c>
      <c r="N5634" t="s">
        <v>1637</v>
      </c>
      <c r="O5634">
        <v>2730190</v>
      </c>
    </row>
    <row r="5635" spans="1:15" x14ac:dyDescent="0.2">
      <c r="A5635" t="s">
        <v>12497</v>
      </c>
      <c r="B5635" t="s">
        <v>1013</v>
      </c>
      <c r="C5635">
        <v>14.13</v>
      </c>
      <c r="D5635">
        <v>0</v>
      </c>
      <c r="E5635">
        <v>0</v>
      </c>
      <c r="F5635">
        <v>0</v>
      </c>
      <c r="G5635">
        <v>0</v>
      </c>
      <c r="H5635" s="45">
        <v>-9722.0300000000007</v>
      </c>
      <c r="I5635" t="s">
        <v>11932</v>
      </c>
      <c r="J5635" t="s">
        <v>200</v>
      </c>
      <c r="K5635">
        <v>0</v>
      </c>
      <c r="L5635" s="83">
        <v>42949</v>
      </c>
      <c r="M5635">
        <v>0</v>
      </c>
      <c r="N5635" s="84">
        <v>7.9545999999999999E+108</v>
      </c>
      <c r="O5635" t="s">
        <v>1429</v>
      </c>
    </row>
    <row r="5636" spans="1:15" x14ac:dyDescent="0.2">
      <c r="A5636" t="s">
        <v>12498</v>
      </c>
      <c r="B5636" t="s">
        <v>5648</v>
      </c>
      <c r="C5636">
        <v>56.49</v>
      </c>
      <c r="D5636">
        <v>0</v>
      </c>
      <c r="E5636">
        <v>0</v>
      </c>
      <c r="F5636">
        <v>0</v>
      </c>
      <c r="G5636">
        <v>0</v>
      </c>
      <c r="H5636" s="45">
        <v>12748.62</v>
      </c>
      <c r="I5636" t="s">
        <v>11932</v>
      </c>
      <c r="J5636" t="s">
        <v>200</v>
      </c>
      <c r="K5636">
        <v>0</v>
      </c>
      <c r="L5636" s="83">
        <v>42949</v>
      </c>
      <c r="M5636">
        <v>0</v>
      </c>
      <c r="N5636">
        <v>819047101</v>
      </c>
      <c r="O5636" t="s">
        <v>5690</v>
      </c>
    </row>
    <row r="5637" spans="1:15" x14ac:dyDescent="0.2">
      <c r="A5637" t="s">
        <v>12499</v>
      </c>
      <c r="B5637" t="s">
        <v>5124</v>
      </c>
      <c r="C5637">
        <v>26.95</v>
      </c>
      <c r="D5637">
        <v>0</v>
      </c>
      <c r="E5637">
        <v>0</v>
      </c>
      <c r="F5637">
        <v>0</v>
      </c>
      <c r="G5637">
        <v>0</v>
      </c>
      <c r="H5637" s="45">
        <v>44543.77</v>
      </c>
      <c r="I5637" t="s">
        <v>11932</v>
      </c>
      <c r="J5637" t="s">
        <v>182</v>
      </c>
      <c r="K5637">
        <v>0</v>
      </c>
      <c r="L5637" s="83">
        <v>42949</v>
      </c>
      <c r="M5637">
        <v>0</v>
      </c>
      <c r="N5637" t="s">
        <v>5245</v>
      </c>
      <c r="O5637">
        <v>2764188</v>
      </c>
    </row>
    <row r="5638" spans="1:15" x14ac:dyDescent="0.2">
      <c r="A5638" t="s">
        <v>12500</v>
      </c>
      <c r="B5638" t="s">
        <v>4332</v>
      </c>
      <c r="C5638">
        <v>19.8</v>
      </c>
      <c r="D5638">
        <v>0</v>
      </c>
      <c r="E5638">
        <v>0</v>
      </c>
      <c r="F5638">
        <v>0</v>
      </c>
      <c r="G5638">
        <v>0</v>
      </c>
      <c r="H5638" s="45">
        <v>-2200.11</v>
      </c>
      <c r="I5638" t="s">
        <v>11932</v>
      </c>
      <c r="J5638" t="s">
        <v>164</v>
      </c>
      <c r="K5638">
        <v>0</v>
      </c>
      <c r="L5638" s="83">
        <v>42949</v>
      </c>
      <c r="M5638">
        <v>0</v>
      </c>
      <c r="N5638" t="s">
        <v>4482</v>
      </c>
      <c r="O5638" t="s">
        <v>4483</v>
      </c>
    </row>
    <row r="5639" spans="1:15" x14ac:dyDescent="0.2">
      <c r="A5639" t="s">
        <v>12501</v>
      </c>
      <c r="B5639" t="s">
        <v>7106</v>
      </c>
      <c r="C5639">
        <v>34.26</v>
      </c>
      <c r="D5639">
        <v>0</v>
      </c>
      <c r="E5639">
        <v>0</v>
      </c>
      <c r="F5639">
        <v>0</v>
      </c>
      <c r="G5639">
        <v>0</v>
      </c>
      <c r="H5639" s="45">
        <v>-24602.53</v>
      </c>
      <c r="I5639" t="s">
        <v>11932</v>
      </c>
      <c r="J5639" t="s">
        <v>190</v>
      </c>
      <c r="K5639">
        <v>0</v>
      </c>
      <c r="L5639" s="83">
        <v>42949</v>
      </c>
      <c r="M5639">
        <v>0</v>
      </c>
      <c r="N5639">
        <v>784635104</v>
      </c>
      <c r="O5639">
        <v>2787185</v>
      </c>
    </row>
    <row r="5640" spans="1:15" x14ac:dyDescent="0.2">
      <c r="A5640" t="s">
        <v>12502</v>
      </c>
      <c r="B5640" t="s">
        <v>11485</v>
      </c>
      <c r="C5640">
        <v>14.59</v>
      </c>
      <c r="D5640">
        <v>0</v>
      </c>
      <c r="E5640">
        <v>0</v>
      </c>
      <c r="F5640">
        <v>0</v>
      </c>
      <c r="G5640">
        <v>0</v>
      </c>
      <c r="H5640" s="45">
        <v>-28904.880000000001</v>
      </c>
      <c r="I5640" t="s">
        <v>11932</v>
      </c>
      <c r="J5640" t="s">
        <v>200</v>
      </c>
      <c r="K5640">
        <v>0</v>
      </c>
      <c r="L5640" s="83">
        <v>42949</v>
      </c>
      <c r="M5640">
        <v>0</v>
      </c>
      <c r="N5640">
        <v>811054402</v>
      </c>
      <c r="O5640">
        <v>2862532</v>
      </c>
    </row>
    <row r="5641" spans="1:15" x14ac:dyDescent="0.2">
      <c r="A5641" t="s">
        <v>12503</v>
      </c>
      <c r="B5641" t="s">
        <v>275</v>
      </c>
      <c r="C5641">
        <v>42.685000000000002</v>
      </c>
      <c r="D5641">
        <v>0</v>
      </c>
      <c r="E5641">
        <v>0</v>
      </c>
      <c r="F5641">
        <v>0</v>
      </c>
      <c r="G5641">
        <v>0</v>
      </c>
      <c r="H5641" s="45">
        <v>29473.78</v>
      </c>
      <c r="I5641" t="s">
        <v>11932</v>
      </c>
      <c r="J5641" t="s">
        <v>164</v>
      </c>
      <c r="K5641">
        <v>0</v>
      </c>
      <c r="L5641" s="83">
        <v>42949</v>
      </c>
      <c r="M5641">
        <v>0</v>
      </c>
      <c r="N5641" t="s">
        <v>276</v>
      </c>
      <c r="O5641">
        <v>2839268</v>
      </c>
    </row>
    <row r="5642" spans="1:15" x14ac:dyDescent="0.2">
      <c r="A5642" t="s">
        <v>12504</v>
      </c>
      <c r="B5642" t="s">
        <v>7985</v>
      </c>
      <c r="C5642">
        <v>271.08999999999997</v>
      </c>
      <c r="D5642">
        <v>0</v>
      </c>
      <c r="E5642">
        <v>0</v>
      </c>
      <c r="F5642">
        <v>0</v>
      </c>
      <c r="G5642">
        <v>0</v>
      </c>
      <c r="H5642" s="45">
        <v>12535.49</v>
      </c>
      <c r="I5642" t="s">
        <v>11932</v>
      </c>
      <c r="J5642" t="s">
        <v>169</v>
      </c>
      <c r="K5642">
        <v>0</v>
      </c>
      <c r="L5642" s="83">
        <v>42949</v>
      </c>
      <c r="M5642">
        <v>0</v>
      </c>
      <c r="N5642">
        <v>879369106</v>
      </c>
      <c r="O5642">
        <v>2881407</v>
      </c>
    </row>
    <row r="5643" spans="1:15" x14ac:dyDescent="0.2">
      <c r="A5643" t="s">
        <v>12505</v>
      </c>
      <c r="B5643" t="s">
        <v>2093</v>
      </c>
      <c r="C5643">
        <v>51</v>
      </c>
      <c r="D5643">
        <v>0</v>
      </c>
      <c r="E5643">
        <v>0</v>
      </c>
      <c r="F5643">
        <v>0</v>
      </c>
      <c r="G5643">
        <v>0</v>
      </c>
      <c r="H5643" s="45">
        <v>-49169.09</v>
      </c>
      <c r="I5643" t="s">
        <v>11932</v>
      </c>
      <c r="J5643" t="s">
        <v>235</v>
      </c>
      <c r="K5643">
        <v>0</v>
      </c>
      <c r="L5643" s="83">
        <v>42949</v>
      </c>
      <c r="M5643">
        <v>0</v>
      </c>
      <c r="N5643" t="s">
        <v>2197</v>
      </c>
      <c r="O5643" t="s">
        <v>2198</v>
      </c>
    </row>
    <row r="5644" spans="1:15" x14ac:dyDescent="0.2">
      <c r="A5644" t="s">
        <v>12506</v>
      </c>
      <c r="B5644" t="s">
        <v>9876</v>
      </c>
      <c r="C5644">
        <v>17.45</v>
      </c>
      <c r="D5644">
        <v>0</v>
      </c>
      <c r="E5644">
        <v>0</v>
      </c>
      <c r="F5644">
        <v>0</v>
      </c>
      <c r="G5644">
        <v>0</v>
      </c>
      <c r="H5644" s="45">
        <v>-28787.79</v>
      </c>
      <c r="I5644" t="s">
        <v>11932</v>
      </c>
      <c r="J5644" t="s">
        <v>164</v>
      </c>
      <c r="K5644">
        <v>0</v>
      </c>
      <c r="L5644" s="83">
        <v>42949</v>
      </c>
      <c r="M5644">
        <v>0</v>
      </c>
      <c r="N5644" t="s">
        <v>9897</v>
      </c>
      <c r="O5644" t="s">
        <v>9898</v>
      </c>
    </row>
    <row r="5645" spans="1:15" x14ac:dyDescent="0.2">
      <c r="A5645" t="s">
        <v>12507</v>
      </c>
      <c r="B5645" t="s">
        <v>2310</v>
      </c>
      <c r="C5645">
        <v>44.95</v>
      </c>
      <c r="D5645">
        <v>0</v>
      </c>
      <c r="E5645">
        <v>0</v>
      </c>
      <c r="F5645">
        <v>0</v>
      </c>
      <c r="G5645">
        <v>0</v>
      </c>
      <c r="H5645" s="45">
        <v>-23168.92</v>
      </c>
      <c r="I5645" t="s">
        <v>11932</v>
      </c>
      <c r="J5645" t="s">
        <v>200</v>
      </c>
      <c r="K5645">
        <v>0</v>
      </c>
      <c r="L5645" s="83">
        <v>42949</v>
      </c>
      <c r="M5645">
        <v>0</v>
      </c>
      <c r="N5645">
        <v>913483103</v>
      </c>
      <c r="O5645">
        <v>2911683</v>
      </c>
    </row>
    <row r="5646" spans="1:15" x14ac:dyDescent="0.2">
      <c r="A5646" t="s">
        <v>12508</v>
      </c>
      <c r="B5646" t="s">
        <v>10218</v>
      </c>
      <c r="C5646">
        <v>26.2</v>
      </c>
      <c r="D5646">
        <v>0</v>
      </c>
      <c r="E5646">
        <v>0</v>
      </c>
      <c r="F5646">
        <v>0</v>
      </c>
      <c r="G5646">
        <v>0</v>
      </c>
      <c r="H5646" s="45">
        <v>-29124.560000000001</v>
      </c>
      <c r="I5646" t="s">
        <v>11932</v>
      </c>
      <c r="J5646" t="s">
        <v>182</v>
      </c>
      <c r="K5646">
        <v>0</v>
      </c>
      <c r="L5646" s="83">
        <v>42949</v>
      </c>
      <c r="M5646">
        <v>0</v>
      </c>
      <c r="N5646">
        <v>909218109</v>
      </c>
      <c r="O5646">
        <v>2925833</v>
      </c>
    </row>
    <row r="5647" spans="1:15" x14ac:dyDescent="0.2">
      <c r="A5647" t="s">
        <v>12509</v>
      </c>
      <c r="B5647" t="s">
        <v>5754</v>
      </c>
      <c r="C5647">
        <v>58.65</v>
      </c>
      <c r="D5647">
        <v>0</v>
      </c>
      <c r="E5647">
        <v>0</v>
      </c>
      <c r="F5647">
        <v>0</v>
      </c>
      <c r="G5647">
        <v>0</v>
      </c>
      <c r="H5647" s="45">
        <v>10804.67</v>
      </c>
      <c r="I5647" t="s">
        <v>11932</v>
      </c>
      <c r="J5647" t="s">
        <v>235</v>
      </c>
      <c r="K5647">
        <v>0</v>
      </c>
      <c r="L5647" s="83">
        <v>42949</v>
      </c>
      <c r="M5647">
        <v>0</v>
      </c>
      <c r="N5647">
        <v>913456109</v>
      </c>
      <c r="O5647">
        <v>2923804</v>
      </c>
    </row>
    <row r="5648" spans="1:15" x14ac:dyDescent="0.2">
      <c r="A5648" t="s">
        <v>12510</v>
      </c>
      <c r="B5648" t="s">
        <v>2850</v>
      </c>
      <c r="C5648">
        <v>117.735</v>
      </c>
      <c r="D5648">
        <v>0</v>
      </c>
      <c r="E5648">
        <v>0</v>
      </c>
      <c r="F5648">
        <v>0</v>
      </c>
      <c r="G5648">
        <v>0</v>
      </c>
      <c r="H5648" s="45">
        <v>-5176.3100000000004</v>
      </c>
      <c r="I5648" t="s">
        <v>11932</v>
      </c>
      <c r="J5648" t="s">
        <v>200</v>
      </c>
      <c r="K5648">
        <v>0</v>
      </c>
      <c r="L5648" s="83">
        <v>42949</v>
      </c>
      <c r="M5648">
        <v>0</v>
      </c>
      <c r="N5648" t="s">
        <v>3013</v>
      </c>
      <c r="O5648" t="s">
        <v>3014</v>
      </c>
    </row>
    <row r="5649" spans="1:15" x14ac:dyDescent="0.2">
      <c r="A5649" t="s">
        <v>12511</v>
      </c>
      <c r="B5649" t="s">
        <v>9692</v>
      </c>
      <c r="C5649">
        <v>24.2</v>
      </c>
      <c r="D5649">
        <v>0</v>
      </c>
      <c r="E5649">
        <v>0</v>
      </c>
      <c r="F5649">
        <v>0</v>
      </c>
      <c r="G5649">
        <v>0</v>
      </c>
      <c r="H5649" s="45">
        <v>-1163.75</v>
      </c>
      <c r="I5649" t="s">
        <v>11932</v>
      </c>
      <c r="J5649" t="s">
        <v>164</v>
      </c>
      <c r="K5649">
        <v>0</v>
      </c>
      <c r="L5649" s="83">
        <v>42949</v>
      </c>
      <c r="M5649">
        <v>0</v>
      </c>
      <c r="N5649">
        <v>928298108</v>
      </c>
      <c r="O5649">
        <v>2930149</v>
      </c>
    </row>
    <row r="5650" spans="1:15" x14ac:dyDescent="0.2">
      <c r="A5650" t="s">
        <v>12512</v>
      </c>
      <c r="B5650" t="s">
        <v>1812</v>
      </c>
      <c r="C5650">
        <v>17.75</v>
      </c>
      <c r="D5650">
        <v>0</v>
      </c>
      <c r="E5650">
        <v>0</v>
      </c>
      <c r="F5650">
        <v>0</v>
      </c>
      <c r="G5650">
        <v>0</v>
      </c>
      <c r="H5650" s="45">
        <v>39589.51</v>
      </c>
      <c r="I5650" t="s">
        <v>11932</v>
      </c>
      <c r="J5650" t="s">
        <v>164</v>
      </c>
      <c r="K5650">
        <v>0</v>
      </c>
      <c r="L5650" s="83">
        <v>42949</v>
      </c>
      <c r="M5650">
        <v>0</v>
      </c>
      <c r="N5650" t="s">
        <v>1973</v>
      </c>
      <c r="O5650" t="s">
        <v>1974</v>
      </c>
    </row>
    <row r="5651" spans="1:15" x14ac:dyDescent="0.2">
      <c r="A5651" t="s">
        <v>12513</v>
      </c>
      <c r="B5651" t="s">
        <v>8264</v>
      </c>
      <c r="C5651">
        <v>59.22</v>
      </c>
      <c r="D5651">
        <v>0</v>
      </c>
      <c r="E5651">
        <v>0</v>
      </c>
      <c r="F5651">
        <v>0</v>
      </c>
      <c r="G5651">
        <v>0</v>
      </c>
      <c r="H5651" s="45">
        <v>-28338.35</v>
      </c>
      <c r="I5651" t="s">
        <v>11932</v>
      </c>
      <c r="J5651" t="s">
        <v>200</v>
      </c>
      <c r="K5651">
        <v>0</v>
      </c>
      <c r="L5651" s="83">
        <v>42949</v>
      </c>
      <c r="M5651">
        <v>0</v>
      </c>
      <c r="N5651">
        <v>974155103</v>
      </c>
      <c r="O5651" t="s">
        <v>8374</v>
      </c>
    </row>
    <row r="5652" spans="1:15" x14ac:dyDescent="0.2">
      <c r="A5652" t="s">
        <v>12514</v>
      </c>
      <c r="B5652" t="s">
        <v>10521</v>
      </c>
      <c r="C5652">
        <v>29.63</v>
      </c>
      <c r="D5652">
        <v>0</v>
      </c>
      <c r="E5652">
        <v>0</v>
      </c>
      <c r="F5652">
        <v>0</v>
      </c>
      <c r="G5652">
        <v>0</v>
      </c>
      <c r="H5652" s="45">
        <v>4279.8100000000004</v>
      </c>
      <c r="I5652" t="s">
        <v>11932</v>
      </c>
      <c r="J5652" t="s">
        <v>190</v>
      </c>
      <c r="K5652">
        <v>0</v>
      </c>
      <c r="L5652" s="83">
        <v>42949</v>
      </c>
      <c r="M5652">
        <v>0</v>
      </c>
      <c r="N5652" t="s">
        <v>10546</v>
      </c>
      <c r="O5652" t="s">
        <v>10547</v>
      </c>
    </row>
    <row r="5653" spans="1:15" x14ac:dyDescent="0.2">
      <c r="A5653" t="s">
        <v>12515</v>
      </c>
      <c r="B5653" t="s">
        <v>2587</v>
      </c>
      <c r="C5653">
        <v>99.5</v>
      </c>
      <c r="D5653">
        <v>0</v>
      </c>
      <c r="E5653">
        <v>0</v>
      </c>
      <c r="F5653">
        <v>0</v>
      </c>
      <c r="G5653">
        <v>0</v>
      </c>
      <c r="H5653" s="45">
        <v>1603.89</v>
      </c>
      <c r="I5653" t="s">
        <v>11932</v>
      </c>
      <c r="J5653" t="s">
        <v>188</v>
      </c>
      <c r="K5653">
        <v>0</v>
      </c>
      <c r="L5653" s="83">
        <v>42949</v>
      </c>
      <c r="M5653">
        <v>0</v>
      </c>
      <c r="N5653">
        <v>960413102</v>
      </c>
      <c r="O5653" t="s">
        <v>2671</v>
      </c>
    </row>
    <row r="5654" spans="1:15" x14ac:dyDescent="0.2">
      <c r="A5654" t="s">
        <v>12516</v>
      </c>
      <c r="B5654" t="s">
        <v>293</v>
      </c>
      <c r="C5654">
        <v>100.93</v>
      </c>
      <c r="D5654">
        <v>0</v>
      </c>
      <c r="E5654">
        <v>0</v>
      </c>
      <c r="F5654">
        <v>0</v>
      </c>
      <c r="G5654">
        <v>0</v>
      </c>
      <c r="H5654" s="45">
        <v>14132.11</v>
      </c>
      <c r="I5654" t="s">
        <v>11932</v>
      </c>
      <c r="J5654" t="s">
        <v>186</v>
      </c>
      <c r="K5654">
        <v>0</v>
      </c>
      <c r="L5654" s="83">
        <v>42949</v>
      </c>
      <c r="M5654">
        <v>0</v>
      </c>
      <c r="N5654">
        <v>981419104</v>
      </c>
      <c r="O5654">
        <v>2981181</v>
      </c>
    </row>
    <row r="5655" spans="1:15" x14ac:dyDescent="0.2">
      <c r="A5655" t="s">
        <v>12517</v>
      </c>
      <c r="B5655" t="s">
        <v>2864</v>
      </c>
      <c r="C5655">
        <v>26.8</v>
      </c>
      <c r="D5655">
        <v>0</v>
      </c>
      <c r="E5655">
        <v>0</v>
      </c>
      <c r="F5655">
        <v>0</v>
      </c>
      <c r="G5655">
        <v>0</v>
      </c>
      <c r="H5655" s="45">
        <v>29300.22</v>
      </c>
      <c r="I5655" t="s">
        <v>11935</v>
      </c>
      <c r="J5655" t="s">
        <v>169</v>
      </c>
      <c r="K5655">
        <v>0</v>
      </c>
      <c r="L5655" s="83">
        <v>42949</v>
      </c>
      <c r="M5655">
        <v>0</v>
      </c>
      <c r="N5655" t="s">
        <v>3030</v>
      </c>
      <c r="O5655" t="s">
        <v>3031</v>
      </c>
    </row>
    <row r="5656" spans="1:15" x14ac:dyDescent="0.2">
      <c r="A5656" t="s">
        <v>12331</v>
      </c>
      <c r="B5656" t="s">
        <v>12332</v>
      </c>
      <c r="C5656">
        <v>5</v>
      </c>
      <c r="D5656">
        <v>0</v>
      </c>
      <c r="E5656">
        <v>0</v>
      </c>
      <c r="F5656">
        <v>0</v>
      </c>
      <c r="G5656">
        <v>0</v>
      </c>
      <c r="H5656" s="45">
        <v>-7549.2</v>
      </c>
      <c r="I5656" t="s">
        <v>210</v>
      </c>
      <c r="J5656" t="s">
        <v>200</v>
      </c>
      <c r="K5656">
        <v>0</v>
      </c>
      <c r="L5656" s="83">
        <v>42948</v>
      </c>
      <c r="M5656">
        <v>0</v>
      </c>
    </row>
    <row r="5657" spans="1:15" x14ac:dyDescent="0.2">
      <c r="A5657" t="s">
        <v>12333</v>
      </c>
      <c r="B5657" t="s">
        <v>101</v>
      </c>
      <c r="C5657">
        <v>33.79</v>
      </c>
      <c r="D5657">
        <v>0</v>
      </c>
      <c r="E5657">
        <v>0</v>
      </c>
      <c r="F5657">
        <v>0</v>
      </c>
      <c r="G5657">
        <v>0</v>
      </c>
      <c r="H5657" s="45">
        <v>5035.74</v>
      </c>
      <c r="I5657" t="s">
        <v>11935</v>
      </c>
      <c r="J5657" t="s">
        <v>164</v>
      </c>
      <c r="K5657">
        <v>0</v>
      </c>
      <c r="L5657" s="83">
        <v>42948</v>
      </c>
      <c r="M5657">
        <v>0</v>
      </c>
      <c r="N5657" t="s">
        <v>184</v>
      </c>
      <c r="O5657">
        <v>2608123</v>
      </c>
    </row>
    <row r="5658" spans="1:15" x14ac:dyDescent="0.2">
      <c r="A5658" t="s">
        <v>12334</v>
      </c>
      <c r="B5658" t="s">
        <v>2463</v>
      </c>
      <c r="C5658">
        <v>122.38</v>
      </c>
      <c r="D5658">
        <v>0</v>
      </c>
      <c r="E5658">
        <v>0</v>
      </c>
      <c r="F5658">
        <v>0</v>
      </c>
      <c r="G5658">
        <v>0</v>
      </c>
      <c r="H5658" s="45">
        <v>12228.43</v>
      </c>
      <c r="I5658" t="s">
        <v>11935</v>
      </c>
      <c r="J5658" t="s">
        <v>164</v>
      </c>
      <c r="K5658">
        <v>0</v>
      </c>
      <c r="L5658" s="83">
        <v>42948</v>
      </c>
      <c r="M5658">
        <v>0</v>
      </c>
      <c r="N5658">
        <v>775133101</v>
      </c>
      <c r="O5658">
        <v>2746700</v>
      </c>
    </row>
    <row r="5659" spans="1:15" x14ac:dyDescent="0.2">
      <c r="A5659" t="s">
        <v>12335</v>
      </c>
      <c r="B5659" t="s">
        <v>92</v>
      </c>
      <c r="C5659">
        <v>34.39</v>
      </c>
      <c r="D5659">
        <v>0</v>
      </c>
      <c r="E5659">
        <v>0</v>
      </c>
      <c r="F5659">
        <v>0</v>
      </c>
      <c r="G5659">
        <v>0</v>
      </c>
      <c r="H5659" s="45">
        <v>17762.419999999998</v>
      </c>
      <c r="I5659" t="s">
        <v>11935</v>
      </c>
      <c r="J5659" t="s">
        <v>164</v>
      </c>
      <c r="K5659">
        <v>0</v>
      </c>
      <c r="L5659" s="83">
        <v>42948</v>
      </c>
      <c r="M5659">
        <v>0</v>
      </c>
      <c r="N5659">
        <v>458118106</v>
      </c>
      <c r="O5659">
        <v>2462437</v>
      </c>
    </row>
    <row r="5660" spans="1:15" x14ac:dyDescent="0.2">
      <c r="A5660" t="s">
        <v>12336</v>
      </c>
      <c r="B5660" t="s">
        <v>8120</v>
      </c>
      <c r="C5660">
        <v>91.83</v>
      </c>
      <c r="D5660">
        <v>0</v>
      </c>
      <c r="E5660">
        <v>0</v>
      </c>
      <c r="F5660">
        <v>0</v>
      </c>
      <c r="G5660">
        <v>0</v>
      </c>
      <c r="H5660" s="45">
        <v>-26313.279999999999</v>
      </c>
      <c r="I5660" t="s">
        <v>11935</v>
      </c>
      <c r="J5660" t="s">
        <v>169</v>
      </c>
      <c r="K5660">
        <v>0</v>
      </c>
      <c r="L5660" s="83">
        <v>42948</v>
      </c>
      <c r="M5660">
        <v>0</v>
      </c>
      <c r="N5660" s="84" t="s">
        <v>8154</v>
      </c>
      <c r="O5660" t="s">
        <v>8155</v>
      </c>
    </row>
    <row r="5661" spans="1:15" x14ac:dyDescent="0.2">
      <c r="A5661" t="s">
        <v>12337</v>
      </c>
      <c r="B5661" t="s">
        <v>11357</v>
      </c>
      <c r="C5661">
        <v>18.41</v>
      </c>
      <c r="D5661">
        <v>0</v>
      </c>
      <c r="E5661">
        <v>0</v>
      </c>
      <c r="F5661">
        <v>0</v>
      </c>
      <c r="G5661">
        <v>0</v>
      </c>
      <c r="H5661">
        <v>527.41</v>
      </c>
      <c r="I5661" t="s">
        <v>11935</v>
      </c>
      <c r="J5661" t="s">
        <v>169</v>
      </c>
      <c r="K5661">
        <v>0</v>
      </c>
      <c r="L5661" s="83">
        <v>42948</v>
      </c>
      <c r="M5661">
        <v>0</v>
      </c>
      <c r="N5661">
        <v>9728106</v>
      </c>
      <c r="O5661">
        <v>2012100</v>
      </c>
    </row>
    <row r="5662" spans="1:15" x14ac:dyDescent="0.2">
      <c r="A5662" t="s">
        <v>12338</v>
      </c>
      <c r="B5662" t="s">
        <v>5394</v>
      </c>
      <c r="C5662">
        <v>45.19</v>
      </c>
      <c r="D5662">
        <v>0</v>
      </c>
      <c r="E5662">
        <v>0</v>
      </c>
      <c r="F5662">
        <v>0</v>
      </c>
      <c r="G5662">
        <v>0</v>
      </c>
      <c r="H5662" s="45">
        <v>3107.81</v>
      </c>
      <c r="I5662" t="s">
        <v>11932</v>
      </c>
      <c r="J5662" t="s">
        <v>8017</v>
      </c>
      <c r="K5662">
        <v>0</v>
      </c>
      <c r="L5662" s="83">
        <v>42948</v>
      </c>
      <c r="M5662">
        <v>0</v>
      </c>
      <c r="N5662">
        <v>14491104</v>
      </c>
      <c r="O5662" t="s">
        <v>5455</v>
      </c>
    </row>
    <row r="5663" spans="1:15" x14ac:dyDescent="0.2">
      <c r="A5663" t="s">
        <v>12339</v>
      </c>
      <c r="B5663" t="s">
        <v>3044</v>
      </c>
      <c r="C5663">
        <v>18.72</v>
      </c>
      <c r="D5663">
        <v>0</v>
      </c>
      <c r="E5663">
        <v>0</v>
      </c>
      <c r="F5663">
        <v>0</v>
      </c>
      <c r="G5663">
        <v>0</v>
      </c>
      <c r="H5663" s="45">
        <v>32401.919999999998</v>
      </c>
      <c r="I5663" t="s">
        <v>11932</v>
      </c>
      <c r="J5663" t="s">
        <v>182</v>
      </c>
      <c r="K5663">
        <v>0</v>
      </c>
      <c r="L5663" s="83">
        <v>42948</v>
      </c>
      <c r="M5663">
        <v>0</v>
      </c>
      <c r="N5663" t="s">
        <v>3095</v>
      </c>
      <c r="O5663" t="s">
        <v>3096</v>
      </c>
    </row>
    <row r="5664" spans="1:15" x14ac:dyDescent="0.2">
      <c r="A5664" t="s">
        <v>12340</v>
      </c>
      <c r="B5664" t="s">
        <v>2219</v>
      </c>
      <c r="C5664">
        <v>45.01</v>
      </c>
      <c r="D5664">
        <v>0</v>
      </c>
      <c r="E5664">
        <v>0</v>
      </c>
      <c r="F5664">
        <v>0</v>
      </c>
      <c r="G5664">
        <v>0</v>
      </c>
      <c r="H5664" s="45">
        <v>-83786.02</v>
      </c>
      <c r="I5664" t="s">
        <v>11932</v>
      </c>
      <c r="J5664" t="s">
        <v>190</v>
      </c>
      <c r="K5664">
        <v>0</v>
      </c>
      <c r="L5664" s="83">
        <v>42948</v>
      </c>
      <c r="M5664">
        <v>0</v>
      </c>
      <c r="N5664">
        <v>46433108</v>
      </c>
      <c r="O5664">
        <v>2060518</v>
      </c>
    </row>
    <row r="5665" spans="1:15" x14ac:dyDescent="0.2">
      <c r="A5665" t="s">
        <v>12341</v>
      </c>
      <c r="B5665" t="s">
        <v>1827</v>
      </c>
      <c r="C5665">
        <v>73.25</v>
      </c>
      <c r="D5665">
        <v>0</v>
      </c>
      <c r="E5665">
        <v>0</v>
      </c>
      <c r="F5665">
        <v>0</v>
      </c>
      <c r="G5665">
        <v>0</v>
      </c>
      <c r="H5665" s="45">
        <v>6010.45</v>
      </c>
      <c r="I5665" t="s">
        <v>11932</v>
      </c>
      <c r="J5665" t="s">
        <v>164</v>
      </c>
      <c r="K5665">
        <v>0</v>
      </c>
      <c r="L5665" s="83">
        <v>42948</v>
      </c>
      <c r="M5665">
        <v>0</v>
      </c>
      <c r="N5665">
        <v>77454106</v>
      </c>
      <c r="O5665" t="s">
        <v>1879</v>
      </c>
    </row>
    <row r="5666" spans="1:15" x14ac:dyDescent="0.2">
      <c r="A5666" t="s">
        <v>12342</v>
      </c>
      <c r="B5666" t="s">
        <v>1804</v>
      </c>
      <c r="C5666">
        <v>69.36</v>
      </c>
      <c r="D5666">
        <v>0</v>
      </c>
      <c r="E5666">
        <v>0</v>
      </c>
      <c r="F5666">
        <v>0</v>
      </c>
      <c r="G5666">
        <v>0</v>
      </c>
      <c r="H5666" s="45">
        <v>-5824.75</v>
      </c>
      <c r="I5666" t="s">
        <v>11932</v>
      </c>
      <c r="J5666" t="s">
        <v>235</v>
      </c>
      <c r="K5666">
        <v>0</v>
      </c>
      <c r="L5666" s="83">
        <v>42948</v>
      </c>
      <c r="M5666">
        <v>0</v>
      </c>
      <c r="N5666" t="s">
        <v>177</v>
      </c>
      <c r="O5666">
        <v>2788713</v>
      </c>
    </row>
    <row r="5667" spans="1:15" x14ac:dyDescent="0.2">
      <c r="A5667" t="s">
        <v>12343</v>
      </c>
      <c r="B5667" t="s">
        <v>9453</v>
      </c>
      <c r="C5667">
        <v>29.5</v>
      </c>
      <c r="D5667">
        <v>0</v>
      </c>
      <c r="E5667">
        <v>0</v>
      </c>
      <c r="F5667">
        <v>0</v>
      </c>
      <c r="G5667">
        <v>0</v>
      </c>
      <c r="H5667" s="45">
        <v>-52130.1</v>
      </c>
      <c r="I5667" t="s">
        <v>11932</v>
      </c>
      <c r="J5667" t="s">
        <v>164</v>
      </c>
      <c r="K5667">
        <v>0</v>
      </c>
      <c r="L5667" s="83">
        <v>42948</v>
      </c>
      <c r="M5667">
        <v>0</v>
      </c>
      <c r="N5667">
        <v>114340102</v>
      </c>
      <c r="O5667">
        <v>2145460</v>
      </c>
    </row>
    <row r="5668" spans="1:15" x14ac:dyDescent="0.2">
      <c r="A5668" t="s">
        <v>12344</v>
      </c>
      <c r="B5668" t="s">
        <v>5282</v>
      </c>
      <c r="C5668">
        <v>35.299999999999997</v>
      </c>
      <c r="D5668">
        <v>0</v>
      </c>
      <c r="E5668">
        <v>0</v>
      </c>
      <c r="F5668">
        <v>0</v>
      </c>
      <c r="G5668">
        <v>0</v>
      </c>
      <c r="H5668" s="45">
        <v>-13360.87</v>
      </c>
      <c r="I5668" t="s">
        <v>11932</v>
      </c>
      <c r="J5668" t="s">
        <v>190</v>
      </c>
      <c r="K5668">
        <v>0</v>
      </c>
      <c r="L5668" s="83">
        <v>42948</v>
      </c>
      <c r="M5668">
        <v>0</v>
      </c>
      <c r="N5668" t="s">
        <v>5326</v>
      </c>
      <c r="O5668" t="s">
        <v>5327</v>
      </c>
    </row>
    <row r="5669" spans="1:15" x14ac:dyDescent="0.2">
      <c r="A5669" t="s">
        <v>12345</v>
      </c>
      <c r="B5669" t="s">
        <v>5592</v>
      </c>
      <c r="C5669">
        <v>32.299999999999997</v>
      </c>
      <c r="D5669">
        <v>0</v>
      </c>
      <c r="E5669">
        <v>0</v>
      </c>
      <c r="F5669">
        <v>0</v>
      </c>
      <c r="G5669">
        <v>0</v>
      </c>
      <c r="H5669" s="45">
        <v>6165.49</v>
      </c>
      <c r="I5669" t="s">
        <v>11932</v>
      </c>
      <c r="J5669" t="s">
        <v>164</v>
      </c>
      <c r="K5669">
        <v>0</v>
      </c>
      <c r="L5669" s="83">
        <v>42948</v>
      </c>
      <c r="M5669">
        <v>0</v>
      </c>
      <c r="N5669" t="s">
        <v>5613</v>
      </c>
      <c r="O5669">
        <v>2214832</v>
      </c>
    </row>
    <row r="5670" spans="1:15" x14ac:dyDescent="0.2">
      <c r="A5670" t="s">
        <v>12346</v>
      </c>
      <c r="B5670" t="s">
        <v>4245</v>
      </c>
      <c r="C5670">
        <v>49.06</v>
      </c>
      <c r="D5670">
        <v>0</v>
      </c>
      <c r="E5670">
        <v>0</v>
      </c>
      <c r="F5670">
        <v>0</v>
      </c>
      <c r="G5670">
        <v>0</v>
      </c>
      <c r="H5670" s="45">
        <v>44660.52</v>
      </c>
      <c r="I5670" t="s">
        <v>11932</v>
      </c>
      <c r="J5670" t="s">
        <v>200</v>
      </c>
      <c r="K5670">
        <v>0</v>
      </c>
      <c r="L5670" s="83">
        <v>42948</v>
      </c>
      <c r="M5670">
        <v>0</v>
      </c>
      <c r="N5670">
        <v>163072101</v>
      </c>
      <c r="O5670">
        <v>2192392</v>
      </c>
    </row>
    <row r="5671" spans="1:15" x14ac:dyDescent="0.2">
      <c r="A5671" t="s">
        <v>12347</v>
      </c>
      <c r="B5671" t="s">
        <v>1025</v>
      </c>
      <c r="C5671">
        <v>30.29</v>
      </c>
      <c r="D5671">
        <v>0</v>
      </c>
      <c r="E5671">
        <v>0</v>
      </c>
      <c r="F5671">
        <v>0</v>
      </c>
      <c r="G5671">
        <v>0</v>
      </c>
      <c r="H5671" s="45">
        <v>33998.99</v>
      </c>
      <c r="I5671" t="s">
        <v>11932</v>
      </c>
      <c r="J5671" t="s">
        <v>164</v>
      </c>
      <c r="K5671">
        <v>0</v>
      </c>
      <c r="L5671" s="83">
        <v>42948</v>
      </c>
      <c r="M5671">
        <v>0</v>
      </c>
      <c r="N5671" t="s">
        <v>177</v>
      </c>
      <c r="O5671" t="s">
        <v>6667</v>
      </c>
    </row>
    <row r="5672" spans="1:15" x14ac:dyDescent="0.2">
      <c r="A5672" t="s">
        <v>12348</v>
      </c>
      <c r="B5672" t="s">
        <v>382</v>
      </c>
      <c r="C5672">
        <v>76.239999999999995</v>
      </c>
      <c r="D5672">
        <v>0</v>
      </c>
      <c r="E5672">
        <v>0</v>
      </c>
      <c r="F5672">
        <v>0</v>
      </c>
      <c r="G5672">
        <v>0</v>
      </c>
      <c r="H5672" s="45">
        <v>3657.06</v>
      </c>
      <c r="I5672" t="s">
        <v>11932</v>
      </c>
      <c r="J5672" t="s">
        <v>164</v>
      </c>
      <c r="K5672">
        <v>0</v>
      </c>
      <c r="L5672" s="83">
        <v>42948</v>
      </c>
      <c r="M5672">
        <v>0</v>
      </c>
      <c r="N5672" t="s">
        <v>383</v>
      </c>
      <c r="O5672" t="s">
        <v>384</v>
      </c>
    </row>
    <row r="5673" spans="1:15" x14ac:dyDescent="0.2">
      <c r="A5673" t="s">
        <v>12349</v>
      </c>
      <c r="B5673" t="s">
        <v>3187</v>
      </c>
      <c r="C5673">
        <v>94.69</v>
      </c>
      <c r="D5673">
        <v>0</v>
      </c>
      <c r="E5673">
        <v>0</v>
      </c>
      <c r="F5673">
        <v>0</v>
      </c>
      <c r="G5673">
        <v>0</v>
      </c>
      <c r="H5673" s="45">
        <v>-7507.69</v>
      </c>
      <c r="I5673" t="s">
        <v>11932</v>
      </c>
      <c r="J5673" t="s">
        <v>169</v>
      </c>
      <c r="K5673">
        <v>0</v>
      </c>
      <c r="L5673" s="83">
        <v>42948</v>
      </c>
      <c r="M5673">
        <v>0</v>
      </c>
      <c r="N5673" t="s">
        <v>177</v>
      </c>
      <c r="O5673" t="s">
        <v>12350</v>
      </c>
    </row>
    <row r="5674" spans="1:15" x14ac:dyDescent="0.2">
      <c r="A5674" t="s">
        <v>12351</v>
      </c>
      <c r="B5674" t="s">
        <v>4254</v>
      </c>
      <c r="C5674">
        <v>64.63</v>
      </c>
      <c r="D5674">
        <v>0</v>
      </c>
      <c r="E5674">
        <v>0</v>
      </c>
      <c r="F5674">
        <v>0</v>
      </c>
      <c r="G5674">
        <v>0</v>
      </c>
      <c r="H5674">
        <v>378.08</v>
      </c>
      <c r="I5674" t="s">
        <v>11935</v>
      </c>
      <c r="J5674" t="s">
        <v>186</v>
      </c>
      <c r="K5674">
        <v>0</v>
      </c>
      <c r="L5674" s="83">
        <v>42948</v>
      </c>
      <c r="M5674">
        <v>0</v>
      </c>
      <c r="N5674">
        <v>203607106</v>
      </c>
      <c r="O5674">
        <v>2222062</v>
      </c>
    </row>
    <row r="5675" spans="1:15" x14ac:dyDescent="0.2">
      <c r="A5675" t="s">
        <v>12352</v>
      </c>
      <c r="B5675" t="s">
        <v>2206</v>
      </c>
      <c r="C5675">
        <v>44.13</v>
      </c>
      <c r="D5675">
        <v>0</v>
      </c>
      <c r="E5675">
        <v>0</v>
      </c>
      <c r="F5675">
        <v>0</v>
      </c>
      <c r="G5675">
        <v>0</v>
      </c>
      <c r="H5675" s="45">
        <v>-28807.11</v>
      </c>
      <c r="I5675" t="s">
        <v>11932</v>
      </c>
      <c r="J5675" t="s">
        <v>188</v>
      </c>
      <c r="K5675">
        <v>0</v>
      </c>
      <c r="L5675" s="83">
        <v>42948</v>
      </c>
      <c r="M5675">
        <v>0</v>
      </c>
      <c r="N5675">
        <v>125269100</v>
      </c>
      <c r="O5675" t="s">
        <v>2253</v>
      </c>
    </row>
    <row r="5676" spans="1:15" x14ac:dyDescent="0.2">
      <c r="A5676" t="s">
        <v>12353</v>
      </c>
      <c r="B5676" t="s">
        <v>1669</v>
      </c>
      <c r="C5676">
        <v>22.45</v>
      </c>
      <c r="D5676">
        <v>0</v>
      </c>
      <c r="E5676">
        <v>0</v>
      </c>
      <c r="F5676">
        <v>0</v>
      </c>
      <c r="G5676">
        <v>0</v>
      </c>
      <c r="H5676" s="45">
        <v>-22323.54</v>
      </c>
      <c r="I5676" t="s">
        <v>11932</v>
      </c>
      <c r="J5676" t="s">
        <v>188</v>
      </c>
      <c r="K5676">
        <v>0</v>
      </c>
      <c r="L5676" s="83">
        <v>42948</v>
      </c>
      <c r="M5676">
        <v>0</v>
      </c>
      <c r="N5676" t="s">
        <v>1752</v>
      </c>
      <c r="O5676" t="s">
        <v>1753</v>
      </c>
    </row>
    <row r="5677" spans="1:15" x14ac:dyDescent="0.2">
      <c r="A5677" t="s">
        <v>12354</v>
      </c>
      <c r="B5677" t="s">
        <v>4180</v>
      </c>
      <c r="C5677">
        <v>43.18</v>
      </c>
      <c r="D5677">
        <v>0</v>
      </c>
      <c r="E5677">
        <v>0</v>
      </c>
      <c r="F5677">
        <v>0</v>
      </c>
      <c r="G5677">
        <v>0</v>
      </c>
      <c r="H5677" s="45">
        <v>-21070.52</v>
      </c>
      <c r="I5677" t="s">
        <v>11932</v>
      </c>
      <c r="J5677" t="s">
        <v>164</v>
      </c>
      <c r="K5677">
        <v>0</v>
      </c>
      <c r="L5677" s="83">
        <v>42948</v>
      </c>
      <c r="M5677">
        <v>0</v>
      </c>
      <c r="N5677">
        <v>172755100</v>
      </c>
      <c r="O5677">
        <v>2197308</v>
      </c>
    </row>
    <row r="5678" spans="1:15" x14ac:dyDescent="0.2">
      <c r="A5678" t="s">
        <v>12355</v>
      </c>
      <c r="B5678" t="s">
        <v>839</v>
      </c>
      <c r="C5678">
        <v>44.86</v>
      </c>
      <c r="D5678">
        <v>0</v>
      </c>
      <c r="E5678">
        <v>0</v>
      </c>
      <c r="F5678">
        <v>0</v>
      </c>
      <c r="G5678">
        <v>0</v>
      </c>
      <c r="H5678" s="45">
        <v>-20652.3</v>
      </c>
      <c r="I5678" t="s">
        <v>11932</v>
      </c>
      <c r="J5678" t="s">
        <v>164</v>
      </c>
      <c r="K5678">
        <v>0</v>
      </c>
      <c r="L5678" s="83">
        <v>42948</v>
      </c>
      <c r="M5678">
        <v>0</v>
      </c>
      <c r="N5678">
        <v>126349109</v>
      </c>
      <c r="O5678">
        <v>2210885</v>
      </c>
    </row>
    <row r="5679" spans="1:15" x14ac:dyDescent="0.2">
      <c r="A5679" t="s">
        <v>12356</v>
      </c>
      <c r="B5679" t="s">
        <v>1670</v>
      </c>
      <c r="C5679">
        <v>17.25</v>
      </c>
      <c r="D5679">
        <v>0</v>
      </c>
      <c r="E5679">
        <v>0</v>
      </c>
      <c r="F5679">
        <v>0</v>
      </c>
      <c r="G5679">
        <v>0</v>
      </c>
      <c r="H5679" s="45">
        <v>-40821.64</v>
      </c>
      <c r="I5679" t="s">
        <v>11932</v>
      </c>
      <c r="J5679" t="s">
        <v>190</v>
      </c>
      <c r="K5679">
        <v>0</v>
      </c>
      <c r="L5679" s="83">
        <v>42948</v>
      </c>
      <c r="M5679">
        <v>0</v>
      </c>
      <c r="N5679" t="s">
        <v>177</v>
      </c>
      <c r="O5679" t="s">
        <v>1750</v>
      </c>
    </row>
    <row r="5680" spans="1:15" x14ac:dyDescent="0.2">
      <c r="A5680" t="s">
        <v>12357</v>
      </c>
      <c r="B5680" t="s">
        <v>1659</v>
      </c>
      <c r="C5680">
        <v>20.975000000000001</v>
      </c>
      <c r="D5680">
        <v>0</v>
      </c>
      <c r="E5680">
        <v>0</v>
      </c>
      <c r="F5680">
        <v>0</v>
      </c>
      <c r="G5680">
        <v>0</v>
      </c>
      <c r="H5680" s="45">
        <v>33616.080000000002</v>
      </c>
      <c r="I5680" t="s">
        <v>11932</v>
      </c>
      <c r="J5680" t="s">
        <v>448</v>
      </c>
      <c r="K5680">
        <v>0</v>
      </c>
      <c r="L5680" s="83">
        <v>42948</v>
      </c>
      <c r="M5680">
        <v>0</v>
      </c>
      <c r="N5680">
        <v>156700106</v>
      </c>
      <c r="O5680">
        <v>2185046</v>
      </c>
    </row>
    <row r="5681" spans="1:15" x14ac:dyDescent="0.2">
      <c r="A5681" t="s">
        <v>12358</v>
      </c>
      <c r="B5681" t="s">
        <v>9690</v>
      </c>
      <c r="C5681">
        <v>21.35</v>
      </c>
      <c r="D5681">
        <v>0</v>
      </c>
      <c r="E5681">
        <v>0</v>
      </c>
      <c r="F5681">
        <v>0</v>
      </c>
      <c r="G5681">
        <v>0</v>
      </c>
      <c r="H5681" s="45">
        <v>-7441.17</v>
      </c>
      <c r="I5681" t="s">
        <v>11935</v>
      </c>
      <c r="J5681" t="s">
        <v>200</v>
      </c>
      <c r="K5681">
        <v>0</v>
      </c>
      <c r="L5681" s="83">
        <v>42948</v>
      </c>
      <c r="M5681">
        <v>0</v>
      </c>
      <c r="N5681">
        <v>235825205</v>
      </c>
      <c r="O5681" t="s">
        <v>9728</v>
      </c>
    </row>
    <row r="5682" spans="1:15" x14ac:dyDescent="0.2">
      <c r="A5682" t="s">
        <v>12359</v>
      </c>
      <c r="B5682" t="s">
        <v>5098</v>
      </c>
      <c r="C5682">
        <v>8.64</v>
      </c>
      <c r="D5682">
        <v>0</v>
      </c>
      <c r="E5682">
        <v>0</v>
      </c>
      <c r="F5682">
        <v>0</v>
      </c>
      <c r="G5682">
        <v>0</v>
      </c>
      <c r="H5682" s="45">
        <v>60266.71</v>
      </c>
      <c r="I5682" t="s">
        <v>11932</v>
      </c>
      <c r="J5682" t="s">
        <v>164</v>
      </c>
      <c r="K5682">
        <v>0</v>
      </c>
      <c r="L5682" s="83">
        <v>42948</v>
      </c>
      <c r="M5682">
        <v>0</v>
      </c>
      <c r="N5682" t="s">
        <v>5182</v>
      </c>
      <c r="O5682">
        <v>2889768</v>
      </c>
    </row>
    <row r="5683" spans="1:15" x14ac:dyDescent="0.2">
      <c r="A5683" t="s">
        <v>12360</v>
      </c>
      <c r="B5683" t="s">
        <v>7969</v>
      </c>
      <c r="C5683">
        <v>53.32</v>
      </c>
      <c r="D5683">
        <v>0</v>
      </c>
      <c r="E5683">
        <v>0</v>
      </c>
      <c r="F5683">
        <v>0</v>
      </c>
      <c r="G5683">
        <v>0</v>
      </c>
      <c r="H5683" s="45">
        <v>35756.93</v>
      </c>
      <c r="I5683" t="s">
        <v>11932</v>
      </c>
      <c r="J5683" t="s">
        <v>182</v>
      </c>
      <c r="K5683">
        <v>0</v>
      </c>
      <c r="L5683" s="83">
        <v>42948</v>
      </c>
      <c r="M5683">
        <v>0</v>
      </c>
      <c r="N5683" t="s">
        <v>12361</v>
      </c>
      <c r="O5683" t="s">
        <v>12362</v>
      </c>
    </row>
    <row r="5684" spans="1:15" x14ac:dyDescent="0.2">
      <c r="A5684" t="s">
        <v>12363</v>
      </c>
      <c r="B5684" t="s">
        <v>1019</v>
      </c>
      <c r="C5684">
        <v>17</v>
      </c>
      <c r="D5684">
        <v>0</v>
      </c>
      <c r="E5684">
        <v>0</v>
      </c>
      <c r="F5684">
        <v>0</v>
      </c>
      <c r="G5684">
        <v>0</v>
      </c>
      <c r="H5684" s="45">
        <v>1695.85</v>
      </c>
      <c r="I5684" t="s">
        <v>11932</v>
      </c>
      <c r="J5684" t="s">
        <v>164</v>
      </c>
      <c r="K5684">
        <v>0</v>
      </c>
      <c r="L5684" s="83">
        <v>42948</v>
      </c>
      <c r="M5684">
        <v>0</v>
      </c>
      <c r="N5684" t="s">
        <v>1254</v>
      </c>
      <c r="O5684">
        <v>2438126</v>
      </c>
    </row>
    <row r="5685" spans="1:15" x14ac:dyDescent="0.2">
      <c r="A5685" t="s">
        <v>12364</v>
      </c>
      <c r="B5685" t="s">
        <v>8778</v>
      </c>
      <c r="C5685">
        <v>54.51</v>
      </c>
      <c r="D5685">
        <v>0</v>
      </c>
      <c r="E5685">
        <v>0</v>
      </c>
      <c r="F5685">
        <v>0</v>
      </c>
      <c r="G5685">
        <v>0</v>
      </c>
      <c r="H5685" s="45">
        <v>35903.99</v>
      </c>
      <c r="I5685" t="s">
        <v>11932</v>
      </c>
      <c r="J5685" t="s">
        <v>235</v>
      </c>
      <c r="K5685">
        <v>0</v>
      </c>
      <c r="L5685" s="83">
        <v>42948</v>
      </c>
      <c r="M5685">
        <v>0</v>
      </c>
      <c r="N5685" t="s">
        <v>8795</v>
      </c>
      <c r="O5685" t="s">
        <v>8796</v>
      </c>
    </row>
    <row r="5686" spans="1:15" x14ac:dyDescent="0.2">
      <c r="A5686" t="s">
        <v>12365</v>
      </c>
      <c r="B5686" t="s">
        <v>12324</v>
      </c>
      <c r="C5686">
        <v>20.94</v>
      </c>
      <c r="D5686">
        <v>0</v>
      </c>
      <c r="E5686">
        <v>0</v>
      </c>
      <c r="F5686">
        <v>0</v>
      </c>
      <c r="G5686">
        <v>0</v>
      </c>
      <c r="H5686" s="45">
        <v>6724.44</v>
      </c>
      <c r="I5686" t="s">
        <v>11932</v>
      </c>
      <c r="J5686" t="s">
        <v>169</v>
      </c>
      <c r="K5686">
        <v>0</v>
      </c>
      <c r="L5686" s="83">
        <v>42948</v>
      </c>
      <c r="M5686">
        <v>0</v>
      </c>
      <c r="N5686" t="s">
        <v>12366</v>
      </c>
      <c r="O5686">
        <v>2576941</v>
      </c>
    </row>
    <row r="5687" spans="1:15" x14ac:dyDescent="0.2">
      <c r="A5687" t="s">
        <v>12367</v>
      </c>
      <c r="B5687" t="s">
        <v>8385</v>
      </c>
      <c r="C5687">
        <v>45.76</v>
      </c>
      <c r="D5687">
        <v>0</v>
      </c>
      <c r="E5687">
        <v>0</v>
      </c>
      <c r="F5687">
        <v>0</v>
      </c>
      <c r="G5687">
        <v>0</v>
      </c>
      <c r="H5687" s="45">
        <v>-12267.33</v>
      </c>
      <c r="I5687" t="s">
        <v>11932</v>
      </c>
      <c r="J5687" t="s">
        <v>190</v>
      </c>
      <c r="K5687">
        <v>0</v>
      </c>
      <c r="L5687" s="83">
        <v>42948</v>
      </c>
      <c r="M5687">
        <v>0</v>
      </c>
      <c r="N5687" t="s">
        <v>8445</v>
      </c>
      <c r="O5687" t="s">
        <v>8446</v>
      </c>
    </row>
    <row r="5688" spans="1:15" x14ac:dyDescent="0.2">
      <c r="A5688" t="s">
        <v>12368</v>
      </c>
      <c r="B5688" t="s">
        <v>3398</v>
      </c>
      <c r="C5688">
        <v>9.0500000000000007</v>
      </c>
      <c r="D5688">
        <v>0</v>
      </c>
      <c r="E5688">
        <v>0</v>
      </c>
      <c r="F5688">
        <v>0</v>
      </c>
      <c r="G5688">
        <v>0</v>
      </c>
      <c r="H5688" s="45">
        <v>82246.78</v>
      </c>
      <c r="I5688" t="s">
        <v>11932</v>
      </c>
      <c r="J5688" t="s">
        <v>200</v>
      </c>
      <c r="K5688">
        <v>0</v>
      </c>
      <c r="L5688" s="83">
        <v>42948</v>
      </c>
      <c r="M5688">
        <v>0</v>
      </c>
      <c r="N5688" t="s">
        <v>3437</v>
      </c>
      <c r="O5688" t="s">
        <v>3438</v>
      </c>
    </row>
    <row r="5689" spans="1:15" x14ac:dyDescent="0.2">
      <c r="A5689" t="s">
        <v>12369</v>
      </c>
      <c r="B5689" t="s">
        <v>3545</v>
      </c>
      <c r="C5689">
        <v>40.590000000000003</v>
      </c>
      <c r="D5689">
        <v>0</v>
      </c>
      <c r="E5689">
        <v>0</v>
      </c>
      <c r="F5689">
        <v>0</v>
      </c>
      <c r="G5689">
        <v>0</v>
      </c>
      <c r="H5689" s="45">
        <v>2589.54</v>
      </c>
      <c r="I5689" t="s">
        <v>11932</v>
      </c>
      <c r="J5689" t="s">
        <v>186</v>
      </c>
      <c r="K5689">
        <v>0</v>
      </c>
      <c r="L5689" s="83">
        <v>42948</v>
      </c>
      <c r="M5689">
        <v>0</v>
      </c>
      <c r="N5689" s="84">
        <v>4.0416000000000002E+107</v>
      </c>
      <c r="O5689" t="s">
        <v>3571</v>
      </c>
    </row>
    <row r="5690" spans="1:15" x14ac:dyDescent="0.2">
      <c r="A5690" t="s">
        <v>12370</v>
      </c>
      <c r="B5690" t="s">
        <v>10334</v>
      </c>
      <c r="C5690">
        <v>43.05</v>
      </c>
      <c r="D5690">
        <v>0</v>
      </c>
      <c r="E5690">
        <v>0</v>
      </c>
      <c r="F5690">
        <v>0</v>
      </c>
      <c r="G5690">
        <v>0</v>
      </c>
      <c r="H5690" s="45">
        <v>-56851.51</v>
      </c>
      <c r="I5690" t="s">
        <v>11932</v>
      </c>
      <c r="J5690" t="s">
        <v>186</v>
      </c>
      <c r="K5690">
        <v>0</v>
      </c>
      <c r="L5690" s="83">
        <v>42948</v>
      </c>
      <c r="M5690">
        <v>0</v>
      </c>
      <c r="N5690" t="s">
        <v>10363</v>
      </c>
      <c r="O5690" t="s">
        <v>10364</v>
      </c>
    </row>
    <row r="5691" spans="1:15" x14ac:dyDescent="0.2">
      <c r="A5691" t="s">
        <v>12371</v>
      </c>
      <c r="B5691" t="s">
        <v>7107</v>
      </c>
      <c r="C5691">
        <v>71</v>
      </c>
      <c r="D5691">
        <v>0</v>
      </c>
      <c r="E5691">
        <v>0</v>
      </c>
      <c r="F5691">
        <v>0</v>
      </c>
      <c r="G5691">
        <v>0</v>
      </c>
      <c r="H5691" s="45">
        <v>43665.120000000003</v>
      </c>
      <c r="I5691" t="s">
        <v>11935</v>
      </c>
      <c r="J5691" t="s">
        <v>169</v>
      </c>
      <c r="K5691">
        <v>0</v>
      </c>
      <c r="L5691" s="83">
        <v>42948</v>
      </c>
      <c r="M5691">
        <v>0</v>
      </c>
      <c r="N5691" t="s">
        <v>7164</v>
      </c>
      <c r="O5691" t="s">
        <v>7165</v>
      </c>
    </row>
    <row r="5692" spans="1:15" x14ac:dyDescent="0.2">
      <c r="A5692" t="s">
        <v>12372</v>
      </c>
      <c r="B5692" t="s">
        <v>2395</v>
      </c>
      <c r="C5692">
        <v>63.024999999999999</v>
      </c>
      <c r="D5692">
        <v>0</v>
      </c>
      <c r="E5692">
        <v>0</v>
      </c>
      <c r="F5692">
        <v>0</v>
      </c>
      <c r="G5692">
        <v>0</v>
      </c>
      <c r="H5692" s="45">
        <v>-9451.07</v>
      </c>
      <c r="I5692" t="s">
        <v>11932</v>
      </c>
      <c r="J5692" t="s">
        <v>164</v>
      </c>
      <c r="K5692">
        <v>0</v>
      </c>
      <c r="L5692" s="83">
        <v>42948</v>
      </c>
      <c r="M5692">
        <v>0</v>
      </c>
      <c r="N5692">
        <v>465741106</v>
      </c>
      <c r="O5692">
        <v>2471949</v>
      </c>
    </row>
    <row r="5693" spans="1:15" x14ac:dyDescent="0.2">
      <c r="A5693" t="s">
        <v>12373</v>
      </c>
      <c r="B5693" t="s">
        <v>12325</v>
      </c>
      <c r="C5693">
        <v>23.5</v>
      </c>
      <c r="D5693">
        <v>0</v>
      </c>
      <c r="E5693">
        <v>0</v>
      </c>
      <c r="F5693">
        <v>0</v>
      </c>
      <c r="G5693">
        <v>0</v>
      </c>
      <c r="H5693" s="45">
        <v>-31837.41</v>
      </c>
      <c r="I5693" t="s">
        <v>11932</v>
      </c>
      <c r="J5693" t="s">
        <v>164</v>
      </c>
      <c r="K5693">
        <v>0</v>
      </c>
      <c r="L5693" s="83">
        <v>42948</v>
      </c>
      <c r="M5693">
        <v>0</v>
      </c>
      <c r="N5693" t="s">
        <v>12374</v>
      </c>
      <c r="O5693">
        <v>2243591</v>
      </c>
    </row>
    <row r="5694" spans="1:15" x14ac:dyDescent="0.2">
      <c r="A5694" t="s">
        <v>12375</v>
      </c>
      <c r="B5694" t="s">
        <v>9490</v>
      </c>
      <c r="C5694">
        <v>25.87</v>
      </c>
      <c r="D5694">
        <v>0</v>
      </c>
      <c r="E5694">
        <v>0</v>
      </c>
      <c r="F5694">
        <v>0</v>
      </c>
      <c r="G5694">
        <v>0</v>
      </c>
      <c r="H5694" s="45">
        <v>-37233.199999999997</v>
      </c>
      <c r="I5694" t="s">
        <v>11932</v>
      </c>
      <c r="J5694" t="s">
        <v>164</v>
      </c>
      <c r="K5694">
        <v>0</v>
      </c>
      <c r="L5694" s="83">
        <v>42948</v>
      </c>
      <c r="M5694">
        <v>0</v>
      </c>
      <c r="N5694">
        <v>501242101</v>
      </c>
      <c r="O5694">
        <v>2498001</v>
      </c>
    </row>
    <row r="5695" spans="1:15" x14ac:dyDescent="0.2">
      <c r="A5695" t="s">
        <v>12376</v>
      </c>
      <c r="B5695" t="s">
        <v>828</v>
      </c>
      <c r="C5695">
        <v>38.630000000000003</v>
      </c>
      <c r="D5695">
        <v>0</v>
      </c>
      <c r="E5695">
        <v>0</v>
      </c>
      <c r="F5695">
        <v>0</v>
      </c>
      <c r="G5695">
        <v>0</v>
      </c>
      <c r="H5695" s="45">
        <v>-31498.76</v>
      </c>
      <c r="I5695" t="s">
        <v>11932</v>
      </c>
      <c r="J5695" t="s">
        <v>190</v>
      </c>
      <c r="K5695">
        <v>0</v>
      </c>
      <c r="L5695" s="83">
        <v>42948</v>
      </c>
      <c r="M5695">
        <v>0</v>
      </c>
      <c r="N5695">
        <v>489170100</v>
      </c>
      <c r="O5695">
        <v>2488121</v>
      </c>
    </row>
    <row r="5696" spans="1:15" x14ac:dyDescent="0.2">
      <c r="A5696" t="s">
        <v>12377</v>
      </c>
      <c r="B5696" t="s">
        <v>1055</v>
      </c>
      <c r="C5696">
        <v>221.24</v>
      </c>
      <c r="D5696">
        <v>0</v>
      </c>
      <c r="E5696">
        <v>0</v>
      </c>
      <c r="F5696">
        <v>0</v>
      </c>
      <c r="G5696">
        <v>0</v>
      </c>
      <c r="H5696" s="45">
        <v>8491</v>
      </c>
      <c r="I5696" t="s">
        <v>11932</v>
      </c>
      <c r="J5696" t="s">
        <v>164</v>
      </c>
      <c r="K5696">
        <v>0</v>
      </c>
      <c r="L5696" s="83">
        <v>42948</v>
      </c>
      <c r="M5696">
        <v>0</v>
      </c>
      <c r="N5696">
        <v>537008104</v>
      </c>
      <c r="O5696">
        <v>2531832</v>
      </c>
    </row>
    <row r="5697" spans="1:15" x14ac:dyDescent="0.2">
      <c r="A5697" t="s">
        <v>12378</v>
      </c>
      <c r="B5697" t="s">
        <v>3401</v>
      </c>
      <c r="C5697">
        <v>70.430000000000007</v>
      </c>
      <c r="D5697">
        <v>0</v>
      </c>
      <c r="E5697">
        <v>0</v>
      </c>
      <c r="F5697">
        <v>0</v>
      </c>
      <c r="G5697">
        <v>0</v>
      </c>
      <c r="H5697" s="45">
        <v>7355.58</v>
      </c>
      <c r="I5697" t="s">
        <v>11932</v>
      </c>
      <c r="J5697" t="s">
        <v>169</v>
      </c>
      <c r="K5697">
        <v>0</v>
      </c>
      <c r="L5697" s="83">
        <v>42948</v>
      </c>
      <c r="M5697">
        <v>0</v>
      </c>
      <c r="N5697" t="s">
        <v>3452</v>
      </c>
      <c r="O5697" t="s">
        <v>3453</v>
      </c>
    </row>
    <row r="5698" spans="1:15" x14ac:dyDescent="0.2">
      <c r="A5698" t="s">
        <v>12379</v>
      </c>
      <c r="B5698" t="s">
        <v>2230</v>
      </c>
      <c r="C5698">
        <v>63.09</v>
      </c>
      <c r="D5698">
        <v>0</v>
      </c>
      <c r="E5698">
        <v>0</v>
      </c>
      <c r="F5698">
        <v>0</v>
      </c>
      <c r="G5698">
        <v>0</v>
      </c>
      <c r="H5698" s="45">
        <v>-9644.5499999999993</v>
      </c>
      <c r="I5698" t="s">
        <v>11932</v>
      </c>
      <c r="J5698" t="s">
        <v>164</v>
      </c>
      <c r="K5698">
        <v>0</v>
      </c>
      <c r="L5698" s="83">
        <v>42948</v>
      </c>
      <c r="M5698">
        <v>0</v>
      </c>
      <c r="N5698">
        <v>564563104</v>
      </c>
      <c r="O5698">
        <v>2825308</v>
      </c>
    </row>
    <row r="5699" spans="1:15" x14ac:dyDescent="0.2">
      <c r="A5699" t="s">
        <v>12380</v>
      </c>
      <c r="B5699" t="s">
        <v>2577</v>
      </c>
      <c r="C5699">
        <v>98.62</v>
      </c>
      <c r="D5699">
        <v>0</v>
      </c>
      <c r="E5699">
        <v>0</v>
      </c>
      <c r="F5699">
        <v>0</v>
      </c>
      <c r="G5699">
        <v>0</v>
      </c>
      <c r="H5699" s="45">
        <v>-66170.31</v>
      </c>
      <c r="I5699" t="s">
        <v>11932</v>
      </c>
      <c r="J5699" t="s">
        <v>169</v>
      </c>
      <c r="K5699">
        <v>0</v>
      </c>
      <c r="L5699" s="83">
        <v>42948</v>
      </c>
      <c r="M5699">
        <v>0</v>
      </c>
      <c r="N5699">
        <v>574795100</v>
      </c>
      <c r="O5699" t="s">
        <v>2653</v>
      </c>
    </row>
    <row r="5700" spans="1:15" x14ac:dyDescent="0.2">
      <c r="A5700" t="s">
        <v>12381</v>
      </c>
      <c r="B5700" t="s">
        <v>1313</v>
      </c>
      <c r="C5700">
        <v>121.94</v>
      </c>
      <c r="D5700">
        <v>0</v>
      </c>
      <c r="E5700">
        <v>0</v>
      </c>
      <c r="F5700">
        <v>0</v>
      </c>
      <c r="G5700">
        <v>0</v>
      </c>
      <c r="H5700" s="45">
        <v>50617.83</v>
      </c>
      <c r="I5700" t="s">
        <v>11932</v>
      </c>
      <c r="J5700" t="s">
        <v>169</v>
      </c>
      <c r="K5700">
        <v>0</v>
      </c>
      <c r="L5700" s="83">
        <v>42948</v>
      </c>
      <c r="M5700">
        <v>0</v>
      </c>
      <c r="N5700" t="s">
        <v>1506</v>
      </c>
      <c r="O5700">
        <v>2212706</v>
      </c>
    </row>
    <row r="5701" spans="1:15" x14ac:dyDescent="0.2">
      <c r="A5701" t="s">
        <v>12382</v>
      </c>
      <c r="B5701" t="s">
        <v>5119</v>
      </c>
      <c r="C5701">
        <v>33.19</v>
      </c>
      <c r="D5701">
        <v>0</v>
      </c>
      <c r="E5701">
        <v>0</v>
      </c>
      <c r="F5701">
        <v>0</v>
      </c>
      <c r="G5701">
        <v>0</v>
      </c>
      <c r="H5701" s="45">
        <v>32754.65</v>
      </c>
      <c r="I5701" t="s">
        <v>11932</v>
      </c>
      <c r="J5701" t="s">
        <v>182</v>
      </c>
      <c r="K5701">
        <v>0</v>
      </c>
      <c r="L5701" s="83">
        <v>42948</v>
      </c>
      <c r="M5701">
        <v>0</v>
      </c>
      <c r="N5701">
        <v>576485205</v>
      </c>
      <c r="O5701" t="s">
        <v>5219</v>
      </c>
    </row>
    <row r="5702" spans="1:15" x14ac:dyDescent="0.2">
      <c r="A5702" t="s">
        <v>12383</v>
      </c>
      <c r="B5702" t="s">
        <v>9542</v>
      </c>
      <c r="C5702">
        <v>22.72</v>
      </c>
      <c r="D5702">
        <v>0</v>
      </c>
      <c r="E5702">
        <v>0</v>
      </c>
      <c r="F5702">
        <v>0</v>
      </c>
      <c r="G5702">
        <v>0</v>
      </c>
      <c r="H5702" s="45">
        <v>-31541.97</v>
      </c>
      <c r="I5702" t="s">
        <v>11932</v>
      </c>
      <c r="J5702" t="s">
        <v>190</v>
      </c>
      <c r="K5702">
        <v>0</v>
      </c>
      <c r="L5702" s="83">
        <v>42948</v>
      </c>
      <c r="M5702">
        <v>0</v>
      </c>
      <c r="N5702" t="s">
        <v>9565</v>
      </c>
      <c r="O5702">
        <v>2608349</v>
      </c>
    </row>
    <row r="5703" spans="1:15" x14ac:dyDescent="0.2">
      <c r="A5703" t="s">
        <v>12384</v>
      </c>
      <c r="B5703" t="s">
        <v>5279</v>
      </c>
      <c r="C5703">
        <v>30.164999999999999</v>
      </c>
      <c r="D5703">
        <v>0</v>
      </c>
      <c r="E5703">
        <v>0</v>
      </c>
      <c r="F5703">
        <v>0</v>
      </c>
      <c r="G5703">
        <v>0</v>
      </c>
      <c r="H5703" s="45">
        <v>12026.42</v>
      </c>
      <c r="I5703" t="s">
        <v>11932</v>
      </c>
      <c r="J5703" t="s">
        <v>182</v>
      </c>
      <c r="K5703">
        <v>0</v>
      </c>
      <c r="L5703" s="83">
        <v>42948</v>
      </c>
      <c r="M5703">
        <v>0</v>
      </c>
      <c r="N5703">
        <v>626717102</v>
      </c>
      <c r="O5703">
        <v>2611206</v>
      </c>
    </row>
    <row r="5704" spans="1:15" x14ac:dyDescent="0.2">
      <c r="A5704" t="s">
        <v>12385</v>
      </c>
      <c r="B5704" t="s">
        <v>865</v>
      </c>
      <c r="C5704">
        <v>400.77</v>
      </c>
      <c r="D5704">
        <v>0</v>
      </c>
      <c r="E5704">
        <v>0</v>
      </c>
      <c r="F5704">
        <v>0</v>
      </c>
      <c r="G5704">
        <v>0</v>
      </c>
      <c r="H5704" s="45">
        <v>9767.7999999999993</v>
      </c>
      <c r="I5704" t="s">
        <v>11932</v>
      </c>
      <c r="J5704" t="s">
        <v>188</v>
      </c>
      <c r="K5704">
        <v>0</v>
      </c>
      <c r="L5704" s="83">
        <v>42948</v>
      </c>
      <c r="M5704">
        <v>0</v>
      </c>
      <c r="N5704">
        <v>651587107</v>
      </c>
      <c r="O5704" t="s">
        <v>4605</v>
      </c>
    </row>
    <row r="5705" spans="1:15" x14ac:dyDescent="0.2">
      <c r="A5705" t="s">
        <v>12386</v>
      </c>
      <c r="B5705" t="s">
        <v>12327</v>
      </c>
      <c r="C5705">
        <v>97.62</v>
      </c>
      <c r="D5705">
        <v>0</v>
      </c>
      <c r="E5705">
        <v>0</v>
      </c>
      <c r="F5705">
        <v>0</v>
      </c>
      <c r="G5705">
        <v>0</v>
      </c>
      <c r="H5705" s="45">
        <v>-3853.28</v>
      </c>
      <c r="I5705" t="s">
        <v>11932</v>
      </c>
      <c r="J5705" t="s">
        <v>188</v>
      </c>
      <c r="K5705">
        <v>0</v>
      </c>
      <c r="L5705" s="83">
        <v>42948</v>
      </c>
      <c r="M5705">
        <v>0</v>
      </c>
      <c r="N5705" t="s">
        <v>12387</v>
      </c>
      <c r="O5705" t="s">
        <v>12388</v>
      </c>
    </row>
    <row r="5706" spans="1:15" x14ac:dyDescent="0.2">
      <c r="A5706" t="s">
        <v>12389</v>
      </c>
      <c r="B5706" t="s">
        <v>4656</v>
      </c>
      <c r="C5706">
        <v>52.39</v>
      </c>
      <c r="D5706">
        <v>0</v>
      </c>
      <c r="E5706">
        <v>0</v>
      </c>
      <c r="F5706">
        <v>0</v>
      </c>
      <c r="G5706">
        <v>0</v>
      </c>
      <c r="H5706" s="45">
        <v>68082.070000000007</v>
      </c>
      <c r="I5706" t="s">
        <v>11932</v>
      </c>
      <c r="J5706" t="s">
        <v>164</v>
      </c>
      <c r="K5706">
        <v>0</v>
      </c>
      <c r="L5706" s="83">
        <v>42948</v>
      </c>
      <c r="M5706">
        <v>0</v>
      </c>
      <c r="N5706" t="s">
        <v>4793</v>
      </c>
      <c r="O5706">
        <v>2475060</v>
      </c>
    </row>
    <row r="5707" spans="1:15" x14ac:dyDescent="0.2">
      <c r="A5707" t="s">
        <v>12390</v>
      </c>
      <c r="B5707" t="s">
        <v>12329</v>
      </c>
      <c r="C5707">
        <v>28.05</v>
      </c>
      <c r="D5707">
        <v>0</v>
      </c>
      <c r="E5707">
        <v>0</v>
      </c>
      <c r="F5707">
        <v>0</v>
      </c>
      <c r="G5707">
        <v>0</v>
      </c>
      <c r="H5707" s="45">
        <v>-17384.05</v>
      </c>
      <c r="I5707" t="s">
        <v>11932</v>
      </c>
      <c r="J5707" t="s">
        <v>164</v>
      </c>
      <c r="K5707">
        <v>0</v>
      </c>
      <c r="L5707" s="83">
        <v>42948</v>
      </c>
      <c r="M5707">
        <v>0</v>
      </c>
      <c r="N5707" t="s">
        <v>177</v>
      </c>
      <c r="O5707">
        <v>2577740</v>
      </c>
    </row>
    <row r="5708" spans="1:15" x14ac:dyDescent="0.2">
      <c r="A5708" t="s">
        <v>12391</v>
      </c>
      <c r="B5708" t="s">
        <v>2397</v>
      </c>
      <c r="C5708">
        <v>34.9</v>
      </c>
      <c r="D5708">
        <v>0</v>
      </c>
      <c r="E5708">
        <v>0</v>
      </c>
      <c r="F5708">
        <v>0</v>
      </c>
      <c r="G5708">
        <v>0</v>
      </c>
      <c r="H5708" s="45">
        <v>36763.879999999997</v>
      </c>
      <c r="I5708" t="s">
        <v>11935</v>
      </c>
      <c r="J5708" t="s">
        <v>182</v>
      </c>
      <c r="K5708">
        <v>0</v>
      </c>
      <c r="L5708" s="83">
        <v>42948</v>
      </c>
      <c r="M5708">
        <v>0</v>
      </c>
      <c r="N5708">
        <v>678026105</v>
      </c>
      <c r="O5708">
        <v>2724472</v>
      </c>
    </row>
    <row r="5709" spans="1:15" x14ac:dyDescent="0.2">
      <c r="A5709" t="s">
        <v>12392</v>
      </c>
      <c r="B5709" t="s">
        <v>103</v>
      </c>
      <c r="C5709">
        <v>33.25</v>
      </c>
      <c r="D5709">
        <v>0</v>
      </c>
      <c r="E5709">
        <v>0</v>
      </c>
      <c r="F5709">
        <v>0</v>
      </c>
      <c r="G5709">
        <v>0</v>
      </c>
      <c r="H5709" s="45">
        <v>-18656.189999999999</v>
      </c>
      <c r="I5709" t="s">
        <v>11935</v>
      </c>
      <c r="J5709" t="s">
        <v>188</v>
      </c>
      <c r="K5709">
        <v>0</v>
      </c>
      <c r="L5709" s="83">
        <v>42948</v>
      </c>
      <c r="M5709">
        <v>0</v>
      </c>
      <c r="N5709">
        <v>680665205</v>
      </c>
      <c r="O5709">
        <v>2658526</v>
      </c>
    </row>
    <row r="5710" spans="1:15" x14ac:dyDescent="0.2">
      <c r="A5710" t="s">
        <v>12393</v>
      </c>
      <c r="B5710" t="s">
        <v>1679</v>
      </c>
      <c r="C5710">
        <v>52.93</v>
      </c>
      <c r="D5710">
        <v>0</v>
      </c>
      <c r="E5710">
        <v>0</v>
      </c>
      <c r="F5710">
        <v>0</v>
      </c>
      <c r="G5710">
        <v>0</v>
      </c>
      <c r="H5710" s="45">
        <v>19279.830000000002</v>
      </c>
      <c r="I5710" t="s">
        <v>11932</v>
      </c>
      <c r="J5710" t="s">
        <v>164</v>
      </c>
      <c r="K5710">
        <v>0</v>
      </c>
      <c r="L5710" s="83">
        <v>42948</v>
      </c>
      <c r="M5710">
        <v>0</v>
      </c>
      <c r="N5710" t="s">
        <v>177</v>
      </c>
      <c r="O5710">
        <v>2661784</v>
      </c>
    </row>
    <row r="5711" spans="1:15" x14ac:dyDescent="0.2">
      <c r="A5711" t="s">
        <v>12394</v>
      </c>
      <c r="B5711" t="s">
        <v>12326</v>
      </c>
      <c r="C5711">
        <v>16.664999999999999</v>
      </c>
      <c r="D5711">
        <v>0</v>
      </c>
      <c r="E5711">
        <v>0</v>
      </c>
      <c r="F5711">
        <v>0</v>
      </c>
      <c r="G5711">
        <v>0</v>
      </c>
      <c r="H5711" s="45">
        <v>43687.34</v>
      </c>
      <c r="I5711" t="s">
        <v>11932</v>
      </c>
      <c r="J5711" t="s">
        <v>169</v>
      </c>
      <c r="K5711">
        <v>0</v>
      </c>
      <c r="L5711" s="83">
        <v>42948</v>
      </c>
      <c r="M5711">
        <v>0</v>
      </c>
      <c r="N5711" t="s">
        <v>12395</v>
      </c>
      <c r="O5711">
        <v>2318790</v>
      </c>
    </row>
    <row r="5712" spans="1:15" x14ac:dyDescent="0.2">
      <c r="A5712" t="s">
        <v>12396</v>
      </c>
      <c r="B5712" t="s">
        <v>4520</v>
      </c>
      <c r="C5712">
        <v>17.64</v>
      </c>
      <c r="D5712">
        <v>0</v>
      </c>
      <c r="E5712">
        <v>0</v>
      </c>
      <c r="F5712">
        <v>0</v>
      </c>
      <c r="G5712">
        <v>0</v>
      </c>
      <c r="H5712" s="45">
        <v>-23217.13</v>
      </c>
      <c r="I5712" t="s">
        <v>11932</v>
      </c>
      <c r="J5712" t="s">
        <v>235</v>
      </c>
      <c r="K5712">
        <v>0</v>
      </c>
      <c r="L5712" s="83">
        <v>42948</v>
      </c>
      <c r="M5712">
        <v>0</v>
      </c>
      <c r="N5712" t="s">
        <v>4610</v>
      </c>
      <c r="O5712" t="s">
        <v>4611</v>
      </c>
    </row>
    <row r="5713" spans="1:15" x14ac:dyDescent="0.2">
      <c r="A5713" t="s">
        <v>12397</v>
      </c>
      <c r="B5713" t="s">
        <v>1306</v>
      </c>
      <c r="C5713">
        <v>85.15</v>
      </c>
      <c r="D5713">
        <v>0</v>
      </c>
      <c r="E5713">
        <v>0</v>
      </c>
      <c r="F5713">
        <v>0</v>
      </c>
      <c r="G5713">
        <v>0</v>
      </c>
      <c r="H5713" s="45">
        <v>65832.850000000006</v>
      </c>
      <c r="I5713" t="s">
        <v>11932</v>
      </c>
      <c r="J5713" t="s">
        <v>164</v>
      </c>
      <c r="K5713">
        <v>0</v>
      </c>
      <c r="L5713" s="83">
        <v>42948</v>
      </c>
      <c r="M5713">
        <v>0</v>
      </c>
      <c r="N5713" t="s">
        <v>1522</v>
      </c>
      <c r="O5713" t="s">
        <v>1523</v>
      </c>
    </row>
    <row r="5714" spans="1:15" x14ac:dyDescent="0.2">
      <c r="A5714" t="s">
        <v>12398</v>
      </c>
      <c r="B5714" t="s">
        <v>2689</v>
      </c>
      <c r="C5714">
        <v>53.25</v>
      </c>
      <c r="D5714">
        <v>0</v>
      </c>
      <c r="E5714">
        <v>0</v>
      </c>
      <c r="F5714">
        <v>0</v>
      </c>
      <c r="G5714">
        <v>0</v>
      </c>
      <c r="H5714" s="45">
        <v>59029.1</v>
      </c>
      <c r="I5714" t="s">
        <v>11932</v>
      </c>
      <c r="J5714" t="s">
        <v>200</v>
      </c>
      <c r="K5714">
        <v>0</v>
      </c>
      <c r="L5714" s="83">
        <v>42948</v>
      </c>
      <c r="M5714">
        <v>0</v>
      </c>
      <c r="N5714">
        <v>864159108</v>
      </c>
      <c r="O5714">
        <v>2856289</v>
      </c>
    </row>
    <row r="5715" spans="1:15" x14ac:dyDescent="0.2">
      <c r="A5715" t="s">
        <v>12399</v>
      </c>
      <c r="B5715" t="s">
        <v>9489</v>
      </c>
      <c r="C5715">
        <v>28.45</v>
      </c>
      <c r="D5715">
        <v>0</v>
      </c>
      <c r="E5715">
        <v>0</v>
      </c>
      <c r="F5715">
        <v>0</v>
      </c>
      <c r="G5715">
        <v>0</v>
      </c>
      <c r="H5715" s="45">
        <v>-64064.57</v>
      </c>
      <c r="I5715" t="s">
        <v>11932</v>
      </c>
      <c r="J5715" t="s">
        <v>164</v>
      </c>
      <c r="K5715">
        <v>0</v>
      </c>
      <c r="L5715" s="83">
        <v>42948</v>
      </c>
      <c r="M5715">
        <v>0</v>
      </c>
      <c r="N5715">
        <v>781270103</v>
      </c>
      <c r="O5715">
        <v>2518415</v>
      </c>
    </row>
    <row r="5716" spans="1:15" x14ac:dyDescent="0.2">
      <c r="A5716" t="s">
        <v>12400</v>
      </c>
      <c r="B5716" t="s">
        <v>3037</v>
      </c>
      <c r="C5716">
        <v>36.1</v>
      </c>
      <c r="D5716">
        <v>0</v>
      </c>
      <c r="E5716">
        <v>0</v>
      </c>
      <c r="F5716">
        <v>0</v>
      </c>
      <c r="G5716">
        <v>0</v>
      </c>
      <c r="H5716" s="45">
        <v>-60082.95</v>
      </c>
      <c r="I5716" t="s">
        <v>11932</v>
      </c>
      <c r="J5716" t="s">
        <v>448</v>
      </c>
      <c r="K5716">
        <v>0</v>
      </c>
      <c r="L5716" s="83">
        <v>42948</v>
      </c>
      <c r="M5716">
        <v>0</v>
      </c>
      <c r="N5716" t="s">
        <v>3143</v>
      </c>
      <c r="O5716">
        <v>2676692</v>
      </c>
    </row>
    <row r="5717" spans="1:15" x14ac:dyDescent="0.2">
      <c r="A5717" t="s">
        <v>12401</v>
      </c>
      <c r="B5717" t="s">
        <v>7207</v>
      </c>
      <c r="C5717">
        <v>80.39</v>
      </c>
      <c r="D5717">
        <v>0</v>
      </c>
      <c r="E5717">
        <v>0</v>
      </c>
      <c r="F5717">
        <v>0</v>
      </c>
      <c r="G5717">
        <v>0</v>
      </c>
      <c r="H5717">
        <v>-951.95</v>
      </c>
      <c r="I5717" t="s">
        <v>11935</v>
      </c>
      <c r="J5717" t="s">
        <v>200</v>
      </c>
      <c r="K5717">
        <v>0</v>
      </c>
      <c r="L5717" s="83">
        <v>42948</v>
      </c>
      <c r="M5717">
        <v>0</v>
      </c>
      <c r="N5717">
        <v>811065101</v>
      </c>
      <c r="O5717" t="s">
        <v>7235</v>
      </c>
    </row>
    <row r="5718" spans="1:15" x14ac:dyDescent="0.2">
      <c r="A5718" t="s">
        <v>12402</v>
      </c>
      <c r="B5718" t="s">
        <v>2489</v>
      </c>
      <c r="C5718">
        <v>123.75</v>
      </c>
      <c r="D5718">
        <v>0</v>
      </c>
      <c r="E5718">
        <v>0</v>
      </c>
      <c r="F5718">
        <v>0</v>
      </c>
      <c r="G5718">
        <v>0</v>
      </c>
      <c r="H5718" s="45">
        <v>25619.48</v>
      </c>
      <c r="I5718" t="s">
        <v>11932</v>
      </c>
      <c r="J5718" t="s">
        <v>200</v>
      </c>
      <c r="K5718">
        <v>0</v>
      </c>
      <c r="L5718" s="83">
        <v>42948</v>
      </c>
      <c r="M5718">
        <v>0</v>
      </c>
      <c r="N5718" t="s">
        <v>177</v>
      </c>
      <c r="O5718" t="s">
        <v>2558</v>
      </c>
    </row>
    <row r="5719" spans="1:15" x14ac:dyDescent="0.2">
      <c r="A5719" t="s">
        <v>12403</v>
      </c>
      <c r="B5719" t="s">
        <v>4947</v>
      </c>
      <c r="C5719">
        <v>20.77</v>
      </c>
      <c r="D5719">
        <v>0</v>
      </c>
      <c r="E5719">
        <v>0</v>
      </c>
      <c r="F5719">
        <v>0</v>
      </c>
      <c r="G5719">
        <v>0</v>
      </c>
      <c r="H5719" s="45">
        <v>-31064</v>
      </c>
      <c r="I5719" t="s">
        <v>11932</v>
      </c>
      <c r="J5719" t="s">
        <v>188</v>
      </c>
      <c r="K5719">
        <v>0</v>
      </c>
      <c r="L5719" s="83">
        <v>42948</v>
      </c>
      <c r="M5719">
        <v>0</v>
      </c>
      <c r="N5719" t="s">
        <v>5071</v>
      </c>
      <c r="O5719" t="s">
        <v>5072</v>
      </c>
    </row>
    <row r="5720" spans="1:15" x14ac:dyDescent="0.2">
      <c r="A5720" t="s">
        <v>12404</v>
      </c>
      <c r="B5720" t="s">
        <v>12328</v>
      </c>
      <c r="C5720">
        <v>19.3</v>
      </c>
      <c r="D5720">
        <v>0</v>
      </c>
      <c r="E5720">
        <v>0</v>
      </c>
      <c r="F5720">
        <v>0</v>
      </c>
      <c r="G5720">
        <v>0</v>
      </c>
      <c r="H5720" s="45">
        <v>-117179.57</v>
      </c>
      <c r="I5720" t="s">
        <v>11932</v>
      </c>
      <c r="J5720" t="s">
        <v>164</v>
      </c>
      <c r="K5720">
        <v>0</v>
      </c>
      <c r="L5720" s="83">
        <v>42948</v>
      </c>
      <c r="M5720">
        <v>0</v>
      </c>
      <c r="N5720">
        <v>826516106</v>
      </c>
      <c r="O5720">
        <v>2585259</v>
      </c>
    </row>
    <row r="5721" spans="1:15" x14ac:dyDescent="0.2">
      <c r="A5721" t="s">
        <v>12405</v>
      </c>
      <c r="B5721" t="s">
        <v>2207</v>
      </c>
      <c r="C5721">
        <v>40.119999999999997</v>
      </c>
      <c r="D5721">
        <v>0</v>
      </c>
      <c r="E5721">
        <v>0</v>
      </c>
      <c r="F5721">
        <v>0</v>
      </c>
      <c r="G5721">
        <v>0</v>
      </c>
      <c r="H5721" s="45">
        <v>11495.15</v>
      </c>
      <c r="I5721" t="s">
        <v>11932</v>
      </c>
      <c r="J5721" t="s">
        <v>188</v>
      </c>
      <c r="K5721">
        <v>0</v>
      </c>
      <c r="L5721" s="83">
        <v>42948</v>
      </c>
      <c r="M5721">
        <v>0</v>
      </c>
      <c r="N5721">
        <v>808541106</v>
      </c>
      <c r="O5721">
        <v>2782038</v>
      </c>
    </row>
    <row r="5722" spans="1:15" x14ac:dyDescent="0.2">
      <c r="A5722" t="s">
        <v>12406</v>
      </c>
      <c r="B5722" t="s">
        <v>9975</v>
      </c>
      <c r="C5722">
        <v>15.51</v>
      </c>
      <c r="D5722">
        <v>0</v>
      </c>
      <c r="E5722">
        <v>0</v>
      </c>
      <c r="F5722">
        <v>0</v>
      </c>
      <c r="G5722">
        <v>0</v>
      </c>
      <c r="H5722" s="45">
        <v>2212.13</v>
      </c>
      <c r="I5722" t="s">
        <v>11935</v>
      </c>
      <c r="J5722" t="s">
        <v>188</v>
      </c>
      <c r="K5722">
        <v>0</v>
      </c>
      <c r="L5722" s="83">
        <v>42948</v>
      </c>
      <c r="M5722">
        <v>0</v>
      </c>
      <c r="N5722">
        <v>887399103</v>
      </c>
      <c r="O5722" t="s">
        <v>10024</v>
      </c>
    </row>
    <row r="5723" spans="1:15" x14ac:dyDescent="0.2">
      <c r="A5723" t="s">
        <v>12407</v>
      </c>
      <c r="B5723" t="s">
        <v>2004</v>
      </c>
      <c r="C5723">
        <v>341.99</v>
      </c>
      <c r="D5723">
        <v>0</v>
      </c>
      <c r="E5723">
        <v>0</v>
      </c>
      <c r="F5723">
        <v>0</v>
      </c>
      <c r="G5723">
        <v>0</v>
      </c>
      <c r="H5723" s="45">
        <v>-45266.64</v>
      </c>
      <c r="I5723" t="s">
        <v>11932</v>
      </c>
      <c r="J5723" t="s">
        <v>200</v>
      </c>
      <c r="K5723">
        <v>0</v>
      </c>
      <c r="L5723" s="83">
        <v>42948</v>
      </c>
      <c r="M5723">
        <v>0</v>
      </c>
      <c r="N5723" t="s">
        <v>2065</v>
      </c>
      <c r="O5723" t="s">
        <v>2066</v>
      </c>
    </row>
    <row r="5724" spans="1:15" x14ac:dyDescent="0.2">
      <c r="A5724" t="s">
        <v>12408</v>
      </c>
      <c r="B5724" t="s">
        <v>9773</v>
      </c>
      <c r="C5724">
        <v>17.52</v>
      </c>
      <c r="D5724">
        <v>0</v>
      </c>
      <c r="E5724">
        <v>0</v>
      </c>
      <c r="F5724">
        <v>0</v>
      </c>
      <c r="G5724">
        <v>0</v>
      </c>
      <c r="H5724" s="45">
        <v>74939.86</v>
      </c>
      <c r="I5724" t="s">
        <v>11932</v>
      </c>
      <c r="J5724" t="s">
        <v>164</v>
      </c>
      <c r="K5724">
        <v>0</v>
      </c>
      <c r="L5724" s="83">
        <v>42948</v>
      </c>
      <c r="M5724">
        <v>0</v>
      </c>
      <c r="N5724" t="s">
        <v>9809</v>
      </c>
      <c r="O5724">
        <v>2635659</v>
      </c>
    </row>
    <row r="5725" spans="1:15" x14ac:dyDescent="0.2">
      <c r="A5725" t="s">
        <v>12409</v>
      </c>
      <c r="B5725" t="s">
        <v>1075</v>
      </c>
      <c r="C5725">
        <v>124.95</v>
      </c>
      <c r="D5725">
        <v>0</v>
      </c>
      <c r="E5725">
        <v>0</v>
      </c>
      <c r="F5725">
        <v>0</v>
      </c>
      <c r="G5725">
        <v>0</v>
      </c>
      <c r="H5725" s="45">
        <v>54960.61</v>
      </c>
      <c r="I5725" t="s">
        <v>11932</v>
      </c>
      <c r="J5725" t="s">
        <v>164</v>
      </c>
      <c r="K5725">
        <v>0</v>
      </c>
      <c r="L5725" s="83">
        <v>42948</v>
      </c>
      <c r="M5725">
        <v>0</v>
      </c>
      <c r="N5725">
        <v>874054109</v>
      </c>
      <c r="O5725">
        <v>2122117</v>
      </c>
    </row>
    <row r="5726" spans="1:15" x14ac:dyDescent="0.2">
      <c r="A5726" t="s">
        <v>12410</v>
      </c>
      <c r="B5726" t="s">
        <v>11101</v>
      </c>
      <c r="C5726">
        <v>47.85</v>
      </c>
      <c r="D5726">
        <v>0</v>
      </c>
      <c r="E5726">
        <v>0</v>
      </c>
      <c r="F5726">
        <v>0</v>
      </c>
      <c r="G5726">
        <v>0</v>
      </c>
      <c r="H5726" s="45">
        <v>-70533.919999999998</v>
      </c>
      <c r="I5726" t="s">
        <v>11932</v>
      </c>
      <c r="J5726" t="s">
        <v>190</v>
      </c>
      <c r="K5726">
        <v>0</v>
      </c>
      <c r="L5726" s="83">
        <v>42948</v>
      </c>
      <c r="M5726">
        <v>0</v>
      </c>
      <c r="N5726">
        <v>923454102</v>
      </c>
      <c r="O5726" t="s">
        <v>11158</v>
      </c>
    </row>
    <row r="5727" spans="1:15" x14ac:dyDescent="0.2">
      <c r="A5727" t="s">
        <v>12411</v>
      </c>
      <c r="B5727" t="s">
        <v>1667</v>
      </c>
      <c r="C5727">
        <v>56.18</v>
      </c>
      <c r="D5727">
        <v>0</v>
      </c>
      <c r="E5727">
        <v>0</v>
      </c>
      <c r="F5727">
        <v>0</v>
      </c>
      <c r="G5727">
        <v>0</v>
      </c>
      <c r="H5727" s="45">
        <v>3115.65</v>
      </c>
      <c r="I5727" t="s">
        <v>11932</v>
      </c>
      <c r="J5727" t="s">
        <v>186</v>
      </c>
      <c r="K5727">
        <v>0</v>
      </c>
      <c r="L5727" s="83">
        <v>42948</v>
      </c>
      <c r="M5727">
        <v>0</v>
      </c>
      <c r="N5727" t="s">
        <v>1726</v>
      </c>
      <c r="O5727" t="s">
        <v>1727</v>
      </c>
    </row>
    <row r="5728" spans="1:15" x14ac:dyDescent="0.2">
      <c r="A5728" t="s">
        <v>12412</v>
      </c>
      <c r="B5728" t="s">
        <v>2857</v>
      </c>
      <c r="C5728">
        <v>27.8</v>
      </c>
      <c r="D5728">
        <v>0</v>
      </c>
      <c r="E5728">
        <v>0</v>
      </c>
      <c r="F5728">
        <v>0</v>
      </c>
      <c r="G5728">
        <v>0</v>
      </c>
      <c r="H5728" s="45">
        <v>-27426.3</v>
      </c>
      <c r="I5728" t="s">
        <v>11932</v>
      </c>
      <c r="J5728" t="s">
        <v>169</v>
      </c>
      <c r="K5728">
        <v>0</v>
      </c>
      <c r="L5728" s="83">
        <v>42948</v>
      </c>
      <c r="M5728">
        <v>0</v>
      </c>
      <c r="N5728" t="s">
        <v>177</v>
      </c>
      <c r="O5728" t="s">
        <v>3024</v>
      </c>
    </row>
    <row r="5729" spans="1:15" x14ac:dyDescent="0.2">
      <c r="A5729" t="s">
        <v>12272</v>
      </c>
      <c r="B5729" t="s">
        <v>328</v>
      </c>
      <c r="C5729">
        <v>10.74</v>
      </c>
      <c r="D5729">
        <v>0</v>
      </c>
      <c r="E5729">
        <v>0</v>
      </c>
      <c r="F5729">
        <v>0</v>
      </c>
      <c r="G5729">
        <v>0</v>
      </c>
      <c r="H5729">
        <v>-299.52</v>
      </c>
      <c r="I5729" t="s">
        <v>11932</v>
      </c>
      <c r="J5729" t="s">
        <v>200</v>
      </c>
      <c r="K5729">
        <v>0</v>
      </c>
      <c r="L5729" s="83">
        <v>42947</v>
      </c>
      <c r="M5729">
        <v>0</v>
      </c>
      <c r="N5729">
        <v>904311206</v>
      </c>
      <c r="O5729" t="s">
        <v>8941</v>
      </c>
    </row>
    <row r="5730" spans="1:15" x14ac:dyDescent="0.2">
      <c r="A5730" t="s">
        <v>12273</v>
      </c>
      <c r="B5730" t="s">
        <v>6607</v>
      </c>
      <c r="C5730">
        <v>47.23</v>
      </c>
      <c r="D5730">
        <v>0</v>
      </c>
      <c r="E5730">
        <v>0</v>
      </c>
      <c r="F5730">
        <v>0</v>
      </c>
      <c r="G5730">
        <v>0</v>
      </c>
      <c r="H5730" s="45">
        <v>-30425.27</v>
      </c>
      <c r="I5730" t="s">
        <v>11935</v>
      </c>
      <c r="J5730" t="s">
        <v>169</v>
      </c>
      <c r="K5730">
        <v>0</v>
      </c>
      <c r="L5730" s="83">
        <v>42947</v>
      </c>
      <c r="M5730">
        <v>0</v>
      </c>
      <c r="N5730" t="s">
        <v>6701</v>
      </c>
      <c r="O5730">
        <v>2677640</v>
      </c>
    </row>
    <row r="5731" spans="1:15" x14ac:dyDescent="0.2">
      <c r="A5731" t="s">
        <v>12274</v>
      </c>
      <c r="B5731" t="s">
        <v>3190</v>
      </c>
      <c r="C5731">
        <v>51.55</v>
      </c>
      <c r="D5731">
        <v>0</v>
      </c>
      <c r="E5731">
        <v>0</v>
      </c>
      <c r="F5731">
        <v>0</v>
      </c>
      <c r="G5731">
        <v>0</v>
      </c>
      <c r="H5731" s="45">
        <v>5796.02</v>
      </c>
      <c r="I5731" t="s">
        <v>11935</v>
      </c>
      <c r="J5731" t="s">
        <v>182</v>
      </c>
      <c r="K5731">
        <v>0</v>
      </c>
      <c r="L5731" s="83">
        <v>42947</v>
      </c>
      <c r="M5731">
        <v>0</v>
      </c>
      <c r="N5731">
        <v>262037104</v>
      </c>
      <c r="O5731">
        <v>2116767</v>
      </c>
    </row>
    <row r="5732" spans="1:15" x14ac:dyDescent="0.2">
      <c r="A5732" t="s">
        <v>12275</v>
      </c>
      <c r="B5732" t="s">
        <v>5551</v>
      </c>
      <c r="C5732">
        <v>17.05</v>
      </c>
      <c r="D5732">
        <v>0</v>
      </c>
      <c r="E5732">
        <v>0</v>
      </c>
      <c r="F5732">
        <v>0</v>
      </c>
      <c r="G5732">
        <v>0</v>
      </c>
      <c r="H5732" s="45">
        <v>23222.05</v>
      </c>
      <c r="I5732" t="s">
        <v>11935</v>
      </c>
      <c r="J5732" t="s">
        <v>200</v>
      </c>
      <c r="K5732">
        <v>0</v>
      </c>
      <c r="L5732" s="83">
        <v>42947</v>
      </c>
      <c r="M5732">
        <v>0</v>
      </c>
      <c r="N5732">
        <v>24061103</v>
      </c>
      <c r="O5732">
        <v>2382416</v>
      </c>
    </row>
    <row r="5733" spans="1:15" x14ac:dyDescent="0.2">
      <c r="A5733" t="s">
        <v>12276</v>
      </c>
      <c r="B5733" t="s">
        <v>840</v>
      </c>
      <c r="C5733">
        <v>46.4</v>
      </c>
      <c r="D5733">
        <v>0</v>
      </c>
      <c r="E5733">
        <v>0</v>
      </c>
      <c r="F5733">
        <v>0</v>
      </c>
      <c r="G5733">
        <v>0</v>
      </c>
      <c r="H5733" s="45">
        <v>-47023.67</v>
      </c>
      <c r="I5733" t="s">
        <v>11935</v>
      </c>
      <c r="J5733" t="s">
        <v>190</v>
      </c>
      <c r="K5733">
        <v>0</v>
      </c>
      <c r="L5733" s="83">
        <v>42947</v>
      </c>
      <c r="M5733">
        <v>0</v>
      </c>
      <c r="N5733" t="s">
        <v>916</v>
      </c>
      <c r="O5733" t="s">
        <v>4562</v>
      </c>
    </row>
    <row r="5734" spans="1:15" x14ac:dyDescent="0.2">
      <c r="A5734" t="s">
        <v>12277</v>
      </c>
      <c r="B5734" t="s">
        <v>4350</v>
      </c>
      <c r="C5734">
        <v>44.05</v>
      </c>
      <c r="D5734">
        <v>0</v>
      </c>
      <c r="E5734">
        <v>0</v>
      </c>
      <c r="F5734">
        <v>0</v>
      </c>
      <c r="G5734">
        <v>0</v>
      </c>
      <c r="H5734" s="45">
        <v>4605.1099999999997</v>
      </c>
      <c r="I5734" t="s">
        <v>11932</v>
      </c>
      <c r="J5734" t="s">
        <v>190</v>
      </c>
      <c r="K5734">
        <v>0</v>
      </c>
      <c r="L5734" s="83">
        <v>42947</v>
      </c>
      <c r="M5734">
        <v>0</v>
      </c>
      <c r="N5734" t="s">
        <v>4380</v>
      </c>
      <c r="O5734" t="s">
        <v>4381</v>
      </c>
    </row>
    <row r="5735" spans="1:15" x14ac:dyDescent="0.2">
      <c r="A5735" t="s">
        <v>12278</v>
      </c>
      <c r="B5735" t="s">
        <v>12270</v>
      </c>
      <c r="C5735">
        <v>33.4</v>
      </c>
      <c r="D5735">
        <v>0</v>
      </c>
      <c r="E5735">
        <v>0</v>
      </c>
      <c r="F5735">
        <v>0</v>
      </c>
      <c r="G5735">
        <v>0</v>
      </c>
      <c r="H5735" s="45">
        <v>-46326.91</v>
      </c>
      <c r="I5735" t="s">
        <v>11935</v>
      </c>
      <c r="J5735" t="s">
        <v>182</v>
      </c>
      <c r="K5735">
        <v>0</v>
      </c>
      <c r="L5735" s="83">
        <v>42947</v>
      </c>
      <c r="M5735">
        <v>0</v>
      </c>
      <c r="N5735" t="s">
        <v>12279</v>
      </c>
      <c r="O5735" t="s">
        <v>12280</v>
      </c>
    </row>
    <row r="5736" spans="1:15" x14ac:dyDescent="0.2">
      <c r="A5736" t="s">
        <v>12281</v>
      </c>
      <c r="B5736" t="s">
        <v>863</v>
      </c>
      <c r="C5736">
        <v>61.65</v>
      </c>
      <c r="D5736">
        <v>0</v>
      </c>
      <c r="E5736">
        <v>0</v>
      </c>
      <c r="F5736">
        <v>0</v>
      </c>
      <c r="G5736">
        <v>0</v>
      </c>
      <c r="H5736" s="45">
        <v>-13169.23</v>
      </c>
      <c r="I5736" t="s">
        <v>11932</v>
      </c>
      <c r="J5736" t="s">
        <v>188</v>
      </c>
      <c r="K5736">
        <v>0</v>
      </c>
      <c r="L5736" s="83">
        <v>42947</v>
      </c>
      <c r="M5736">
        <v>0</v>
      </c>
      <c r="N5736">
        <v>127055101</v>
      </c>
      <c r="O5736">
        <v>2162500</v>
      </c>
    </row>
    <row r="5737" spans="1:15" x14ac:dyDescent="0.2">
      <c r="A5737" t="s">
        <v>12282</v>
      </c>
      <c r="B5737" t="s">
        <v>1342</v>
      </c>
      <c r="C5737">
        <v>31.53</v>
      </c>
      <c r="D5737">
        <v>0</v>
      </c>
      <c r="E5737">
        <v>0</v>
      </c>
      <c r="F5737">
        <v>0</v>
      </c>
      <c r="G5737">
        <v>0</v>
      </c>
      <c r="H5737" s="45">
        <v>3511.57</v>
      </c>
      <c r="I5737" t="s">
        <v>11935</v>
      </c>
      <c r="J5737" t="s">
        <v>190</v>
      </c>
      <c r="K5737">
        <v>0</v>
      </c>
      <c r="L5737" s="83">
        <v>42947</v>
      </c>
      <c r="M5737">
        <v>0</v>
      </c>
      <c r="N5737">
        <v>194014106</v>
      </c>
      <c r="O5737" t="s">
        <v>1478</v>
      </c>
    </row>
    <row r="5738" spans="1:15" x14ac:dyDescent="0.2">
      <c r="A5738" t="s">
        <v>12283</v>
      </c>
      <c r="B5738" t="s">
        <v>2388</v>
      </c>
      <c r="C5738">
        <v>44.17</v>
      </c>
      <c r="D5738">
        <v>0</v>
      </c>
      <c r="E5738">
        <v>0</v>
      </c>
      <c r="F5738">
        <v>0</v>
      </c>
      <c r="G5738">
        <v>0</v>
      </c>
      <c r="H5738" s="45">
        <v>-6656.28</v>
      </c>
      <c r="I5738" t="s">
        <v>11935</v>
      </c>
      <c r="J5738" t="s">
        <v>190</v>
      </c>
      <c r="K5738">
        <v>0</v>
      </c>
      <c r="L5738" s="83">
        <v>42947</v>
      </c>
      <c r="M5738">
        <v>0</v>
      </c>
      <c r="N5738" t="s">
        <v>2434</v>
      </c>
      <c r="O5738">
        <v>2496384</v>
      </c>
    </row>
    <row r="5739" spans="1:15" x14ac:dyDescent="0.2">
      <c r="A5739" t="s">
        <v>12284</v>
      </c>
      <c r="B5739" t="s">
        <v>6363</v>
      </c>
      <c r="C5739">
        <v>15.97</v>
      </c>
      <c r="D5739">
        <v>0</v>
      </c>
      <c r="E5739">
        <v>0</v>
      </c>
      <c r="F5739">
        <v>0</v>
      </c>
      <c r="G5739">
        <v>0</v>
      </c>
      <c r="H5739" s="45">
        <v>66614.3</v>
      </c>
      <c r="I5739" t="s">
        <v>11932</v>
      </c>
      <c r="J5739" t="s">
        <v>182</v>
      </c>
      <c r="K5739">
        <v>0</v>
      </c>
      <c r="L5739" s="83">
        <v>42947</v>
      </c>
      <c r="M5739">
        <v>0</v>
      </c>
      <c r="N5739" t="s">
        <v>6416</v>
      </c>
      <c r="O5739">
        <v>2413758</v>
      </c>
    </row>
    <row r="5740" spans="1:15" x14ac:dyDescent="0.2">
      <c r="A5740" t="s">
        <v>12285</v>
      </c>
      <c r="B5740" t="s">
        <v>265</v>
      </c>
      <c r="C5740">
        <v>187.23</v>
      </c>
      <c r="D5740">
        <v>0</v>
      </c>
      <c r="E5740">
        <v>0</v>
      </c>
      <c r="F5740">
        <v>0</v>
      </c>
      <c r="G5740">
        <v>0</v>
      </c>
      <c r="H5740" s="45">
        <v>-194968.47</v>
      </c>
      <c r="I5740" t="s">
        <v>11932</v>
      </c>
      <c r="J5740" t="s">
        <v>164</v>
      </c>
      <c r="K5740">
        <v>0</v>
      </c>
      <c r="L5740" s="83">
        <v>42947</v>
      </c>
      <c r="M5740">
        <v>0</v>
      </c>
      <c r="N5740">
        <v>192479103</v>
      </c>
      <c r="O5740">
        <v>2208374</v>
      </c>
    </row>
    <row r="5741" spans="1:15" x14ac:dyDescent="0.2">
      <c r="A5741" t="s">
        <v>12286</v>
      </c>
      <c r="B5741" t="s">
        <v>12269</v>
      </c>
      <c r="C5741">
        <v>34.21</v>
      </c>
      <c r="D5741">
        <v>0</v>
      </c>
      <c r="E5741">
        <v>0</v>
      </c>
      <c r="F5741">
        <v>0</v>
      </c>
      <c r="G5741">
        <v>0</v>
      </c>
      <c r="H5741" s="45">
        <v>-134910.20000000001</v>
      </c>
      <c r="I5741" t="s">
        <v>11932</v>
      </c>
      <c r="J5741" t="s">
        <v>169</v>
      </c>
      <c r="K5741">
        <v>0</v>
      </c>
      <c r="L5741" s="83">
        <v>42947</v>
      </c>
      <c r="M5741">
        <v>0</v>
      </c>
      <c r="N5741" t="s">
        <v>12287</v>
      </c>
      <c r="O5741" t="s">
        <v>12288</v>
      </c>
    </row>
    <row r="5742" spans="1:15" x14ac:dyDescent="0.2">
      <c r="A5742" t="s">
        <v>12289</v>
      </c>
      <c r="B5742" t="s">
        <v>2704</v>
      </c>
      <c r="C5742">
        <v>68.45</v>
      </c>
      <c r="D5742">
        <v>0</v>
      </c>
      <c r="E5742">
        <v>0</v>
      </c>
      <c r="F5742">
        <v>0</v>
      </c>
      <c r="G5742">
        <v>0</v>
      </c>
      <c r="H5742" s="45">
        <v>-23406.51</v>
      </c>
      <c r="I5742" t="s">
        <v>11932</v>
      </c>
      <c r="J5742" t="s">
        <v>164</v>
      </c>
      <c r="K5742">
        <v>0</v>
      </c>
      <c r="L5742" s="83">
        <v>42947</v>
      </c>
      <c r="M5742">
        <v>0</v>
      </c>
      <c r="N5742">
        <v>311642102</v>
      </c>
      <c r="O5742">
        <v>2106661</v>
      </c>
    </row>
    <row r="5743" spans="1:15" x14ac:dyDescent="0.2">
      <c r="A5743" t="s">
        <v>12290</v>
      </c>
      <c r="B5743" t="s">
        <v>12266</v>
      </c>
      <c r="C5743">
        <v>8.1199999999999992</v>
      </c>
      <c r="D5743">
        <v>0</v>
      </c>
      <c r="E5743">
        <v>0</v>
      </c>
      <c r="F5743">
        <v>0</v>
      </c>
      <c r="G5743">
        <v>0</v>
      </c>
      <c r="H5743" s="45">
        <v>-67958.42</v>
      </c>
      <c r="I5743" t="s">
        <v>11932</v>
      </c>
      <c r="J5743" t="s">
        <v>448</v>
      </c>
      <c r="K5743">
        <v>0</v>
      </c>
      <c r="L5743" s="83">
        <v>42947</v>
      </c>
      <c r="M5743">
        <v>0</v>
      </c>
      <c r="N5743" t="s">
        <v>12291</v>
      </c>
      <c r="O5743" t="s">
        <v>12292</v>
      </c>
    </row>
    <row r="5744" spans="1:15" x14ac:dyDescent="0.2">
      <c r="A5744" t="s">
        <v>12293</v>
      </c>
      <c r="B5744" t="s">
        <v>1992</v>
      </c>
      <c r="C5744">
        <v>54.28</v>
      </c>
      <c r="D5744">
        <v>0</v>
      </c>
      <c r="E5744">
        <v>0</v>
      </c>
      <c r="F5744">
        <v>0</v>
      </c>
      <c r="G5744">
        <v>0</v>
      </c>
      <c r="H5744" s="45">
        <v>-24295.48</v>
      </c>
      <c r="I5744" t="s">
        <v>11932</v>
      </c>
      <c r="J5744" t="s">
        <v>169</v>
      </c>
      <c r="K5744">
        <v>0</v>
      </c>
      <c r="L5744" s="83">
        <v>42947</v>
      </c>
      <c r="M5744">
        <v>0</v>
      </c>
      <c r="N5744" t="s">
        <v>2041</v>
      </c>
      <c r="O5744" t="s">
        <v>2042</v>
      </c>
    </row>
    <row r="5745" spans="1:15" x14ac:dyDescent="0.2">
      <c r="A5745" t="s">
        <v>12294</v>
      </c>
      <c r="B5745" t="s">
        <v>1836</v>
      </c>
      <c r="C5745">
        <v>16.940000000000001</v>
      </c>
      <c r="D5745">
        <v>0</v>
      </c>
      <c r="E5745">
        <v>0</v>
      </c>
      <c r="F5745">
        <v>0</v>
      </c>
      <c r="G5745">
        <v>0</v>
      </c>
      <c r="H5745" s="45">
        <v>-30462.86</v>
      </c>
      <c r="I5745" t="s">
        <v>11932</v>
      </c>
      <c r="J5745" t="s">
        <v>188</v>
      </c>
      <c r="K5745">
        <v>0</v>
      </c>
      <c r="L5745" s="83">
        <v>42947</v>
      </c>
      <c r="M5745">
        <v>0</v>
      </c>
      <c r="N5745">
        <v>377316104</v>
      </c>
      <c r="O5745">
        <v>2372008</v>
      </c>
    </row>
    <row r="5746" spans="1:15" x14ac:dyDescent="0.2">
      <c r="A5746" t="s">
        <v>12295</v>
      </c>
      <c r="B5746" t="s">
        <v>3164</v>
      </c>
      <c r="C5746">
        <v>44</v>
      </c>
      <c r="D5746">
        <v>0</v>
      </c>
      <c r="E5746">
        <v>0</v>
      </c>
      <c r="F5746">
        <v>0</v>
      </c>
      <c r="G5746">
        <v>0</v>
      </c>
      <c r="H5746" s="45">
        <v>-34759.69</v>
      </c>
      <c r="I5746" t="s">
        <v>11932</v>
      </c>
      <c r="J5746" t="s">
        <v>190</v>
      </c>
      <c r="K5746">
        <v>0</v>
      </c>
      <c r="L5746" s="83">
        <v>42947</v>
      </c>
      <c r="M5746">
        <v>0</v>
      </c>
      <c r="N5746">
        <v>387328107</v>
      </c>
      <c r="O5746">
        <v>2381189</v>
      </c>
    </row>
    <row r="5747" spans="1:15" x14ac:dyDescent="0.2">
      <c r="A5747" t="s">
        <v>12296</v>
      </c>
      <c r="B5747" t="s">
        <v>4000</v>
      </c>
      <c r="C5747">
        <v>18.12</v>
      </c>
      <c r="D5747">
        <v>0</v>
      </c>
      <c r="E5747">
        <v>0</v>
      </c>
      <c r="F5747">
        <v>0</v>
      </c>
      <c r="G5747">
        <v>0</v>
      </c>
      <c r="H5747" s="45">
        <v>-10137.049999999999</v>
      </c>
      <c r="I5747" t="s">
        <v>11932</v>
      </c>
      <c r="J5747" t="s">
        <v>200</v>
      </c>
      <c r="K5747">
        <v>0</v>
      </c>
      <c r="L5747" s="83">
        <v>42947</v>
      </c>
      <c r="M5747">
        <v>0</v>
      </c>
      <c r="N5747">
        <v>410345102</v>
      </c>
      <c r="O5747" t="s">
        <v>4031</v>
      </c>
    </row>
    <row r="5748" spans="1:15" x14ac:dyDescent="0.2">
      <c r="A5748" t="s">
        <v>12297</v>
      </c>
      <c r="B5748" t="s">
        <v>2838</v>
      </c>
      <c r="C5748">
        <v>51.08</v>
      </c>
      <c r="D5748">
        <v>0</v>
      </c>
      <c r="E5748">
        <v>0</v>
      </c>
      <c r="F5748">
        <v>0</v>
      </c>
      <c r="G5748">
        <v>0</v>
      </c>
      <c r="H5748" s="45">
        <v>15838.53</v>
      </c>
      <c r="I5748" t="s">
        <v>11932</v>
      </c>
      <c r="J5748" t="s">
        <v>235</v>
      </c>
      <c r="K5748">
        <v>0</v>
      </c>
      <c r="L5748" s="83">
        <v>42947</v>
      </c>
      <c r="M5748">
        <v>0</v>
      </c>
      <c r="N5748" t="s">
        <v>177</v>
      </c>
      <c r="O5748" t="s">
        <v>2943</v>
      </c>
    </row>
    <row r="5749" spans="1:15" x14ac:dyDescent="0.2">
      <c r="A5749" t="s">
        <v>12298</v>
      </c>
      <c r="B5749" t="s">
        <v>8908</v>
      </c>
      <c r="C5749">
        <v>23.65</v>
      </c>
      <c r="D5749">
        <v>0</v>
      </c>
      <c r="E5749">
        <v>0</v>
      </c>
      <c r="F5749">
        <v>0</v>
      </c>
      <c r="G5749">
        <v>0</v>
      </c>
      <c r="H5749" s="45">
        <v>76717.61</v>
      </c>
      <c r="I5749" t="s">
        <v>11932</v>
      </c>
      <c r="J5749" t="s">
        <v>200</v>
      </c>
      <c r="K5749">
        <v>0</v>
      </c>
      <c r="L5749" s="83">
        <v>42947</v>
      </c>
      <c r="M5749">
        <v>0</v>
      </c>
      <c r="N5749" t="s">
        <v>177</v>
      </c>
      <c r="O5749" t="s">
        <v>8915</v>
      </c>
    </row>
    <row r="5750" spans="1:15" x14ac:dyDescent="0.2">
      <c r="A5750" t="s">
        <v>12299</v>
      </c>
      <c r="B5750" t="s">
        <v>4250</v>
      </c>
      <c r="C5750">
        <v>44.51</v>
      </c>
      <c r="D5750">
        <v>0</v>
      </c>
      <c r="E5750">
        <v>0</v>
      </c>
      <c r="F5750">
        <v>0</v>
      </c>
      <c r="G5750">
        <v>0</v>
      </c>
      <c r="H5750" s="45">
        <v>54890.080000000002</v>
      </c>
      <c r="I5750" t="s">
        <v>11932</v>
      </c>
      <c r="J5750" t="s">
        <v>188</v>
      </c>
      <c r="K5750">
        <v>0</v>
      </c>
      <c r="L5750" s="83">
        <v>42947</v>
      </c>
      <c r="M5750">
        <v>0</v>
      </c>
      <c r="N5750" t="s">
        <v>4287</v>
      </c>
      <c r="O5750" t="s">
        <v>4288</v>
      </c>
    </row>
    <row r="5751" spans="1:15" x14ac:dyDescent="0.2">
      <c r="A5751" t="s">
        <v>12300</v>
      </c>
      <c r="B5751" t="s">
        <v>10035</v>
      </c>
      <c r="C5751">
        <v>43.25</v>
      </c>
      <c r="D5751">
        <v>0</v>
      </c>
      <c r="E5751">
        <v>0</v>
      </c>
      <c r="F5751">
        <v>0</v>
      </c>
      <c r="G5751">
        <v>0</v>
      </c>
      <c r="H5751" s="45">
        <v>-18230.189999999999</v>
      </c>
      <c r="I5751" t="s">
        <v>11932</v>
      </c>
      <c r="J5751" t="s">
        <v>190</v>
      </c>
      <c r="K5751">
        <v>0</v>
      </c>
      <c r="L5751" s="83">
        <v>42947</v>
      </c>
      <c r="M5751">
        <v>0</v>
      </c>
      <c r="N5751">
        <v>550819106</v>
      </c>
      <c r="O5751">
        <v>2534671</v>
      </c>
    </row>
    <row r="5752" spans="1:15" x14ac:dyDescent="0.2">
      <c r="A5752" t="s">
        <v>12301</v>
      </c>
      <c r="B5752" t="s">
        <v>12267</v>
      </c>
      <c r="C5752">
        <v>17.899999999999999</v>
      </c>
      <c r="D5752">
        <v>0</v>
      </c>
      <c r="E5752">
        <v>0</v>
      </c>
      <c r="F5752">
        <v>0</v>
      </c>
      <c r="G5752">
        <v>0</v>
      </c>
      <c r="H5752" s="45">
        <v>30158.84</v>
      </c>
      <c r="I5752" t="s">
        <v>11932</v>
      </c>
      <c r="J5752" t="s">
        <v>169</v>
      </c>
      <c r="K5752">
        <v>0</v>
      </c>
      <c r="L5752" s="83">
        <v>42947</v>
      </c>
      <c r="M5752">
        <v>0</v>
      </c>
      <c r="N5752">
        <v>516544103</v>
      </c>
      <c r="O5752" t="s">
        <v>12302</v>
      </c>
    </row>
    <row r="5753" spans="1:15" x14ac:dyDescent="0.2">
      <c r="A5753" t="s">
        <v>12303</v>
      </c>
      <c r="B5753" t="s">
        <v>2220</v>
      </c>
      <c r="C5753">
        <v>99.72</v>
      </c>
      <c r="D5753">
        <v>0</v>
      </c>
      <c r="E5753">
        <v>0</v>
      </c>
      <c r="F5753">
        <v>0</v>
      </c>
      <c r="G5753">
        <v>0</v>
      </c>
      <c r="H5753" s="45">
        <v>87175.26</v>
      </c>
      <c r="I5753" t="s">
        <v>11932</v>
      </c>
      <c r="J5753" t="s">
        <v>200</v>
      </c>
      <c r="K5753">
        <v>0</v>
      </c>
      <c r="L5753" s="83">
        <v>42947</v>
      </c>
      <c r="M5753">
        <v>0</v>
      </c>
      <c r="N5753" t="s">
        <v>2269</v>
      </c>
      <c r="O5753" t="s">
        <v>2270</v>
      </c>
    </row>
    <row r="5754" spans="1:15" x14ac:dyDescent="0.2">
      <c r="A5754" t="s">
        <v>12304</v>
      </c>
      <c r="B5754" t="s">
        <v>2235</v>
      </c>
      <c r="C5754">
        <v>64.650000000000006</v>
      </c>
      <c r="D5754">
        <v>0</v>
      </c>
      <c r="E5754">
        <v>0</v>
      </c>
      <c r="F5754">
        <v>0</v>
      </c>
      <c r="G5754">
        <v>0</v>
      </c>
      <c r="H5754" s="45">
        <v>12226.14</v>
      </c>
      <c r="I5754" t="s">
        <v>11932</v>
      </c>
      <c r="J5754" t="s">
        <v>169</v>
      </c>
      <c r="K5754">
        <v>0</v>
      </c>
      <c r="L5754" s="83">
        <v>42947</v>
      </c>
      <c r="M5754">
        <v>0</v>
      </c>
      <c r="N5754" t="s">
        <v>2272</v>
      </c>
      <c r="O5754">
        <v>2413037</v>
      </c>
    </row>
    <row r="5755" spans="1:15" x14ac:dyDescent="0.2">
      <c r="A5755" t="s">
        <v>12305</v>
      </c>
      <c r="B5755" t="s">
        <v>3405</v>
      </c>
      <c r="C5755">
        <v>75.5</v>
      </c>
      <c r="D5755">
        <v>0</v>
      </c>
      <c r="E5755">
        <v>0</v>
      </c>
      <c r="F5755">
        <v>0</v>
      </c>
      <c r="G5755">
        <v>0</v>
      </c>
      <c r="H5755" s="45">
        <v>19494.330000000002</v>
      </c>
      <c r="I5755" t="s">
        <v>11935</v>
      </c>
      <c r="J5755" t="s">
        <v>169</v>
      </c>
      <c r="K5755">
        <v>0</v>
      </c>
      <c r="L5755" s="83">
        <v>42947</v>
      </c>
      <c r="M5755">
        <v>0</v>
      </c>
      <c r="N5755">
        <v>559079207</v>
      </c>
      <c r="O5755">
        <v>2307787</v>
      </c>
    </row>
    <row r="5756" spans="1:15" x14ac:dyDescent="0.2">
      <c r="A5756" t="s">
        <v>12306</v>
      </c>
      <c r="B5756" t="s">
        <v>470</v>
      </c>
      <c r="C5756">
        <v>21.18</v>
      </c>
      <c r="D5756">
        <v>0</v>
      </c>
      <c r="E5756">
        <v>0</v>
      </c>
      <c r="F5756">
        <v>0</v>
      </c>
      <c r="G5756">
        <v>0</v>
      </c>
      <c r="H5756" s="45">
        <v>-83286.95</v>
      </c>
      <c r="I5756" t="s">
        <v>11932</v>
      </c>
      <c r="J5756" t="s">
        <v>164</v>
      </c>
      <c r="K5756">
        <v>0</v>
      </c>
      <c r="L5756" s="83">
        <v>42947</v>
      </c>
      <c r="M5756">
        <v>0</v>
      </c>
      <c r="N5756" t="s">
        <v>471</v>
      </c>
      <c r="O5756" t="s">
        <v>472</v>
      </c>
    </row>
    <row r="5757" spans="1:15" x14ac:dyDescent="0.2">
      <c r="A5757" t="s">
        <v>12307</v>
      </c>
      <c r="B5757" t="s">
        <v>6262</v>
      </c>
      <c r="C5757">
        <v>39.9</v>
      </c>
      <c r="D5757">
        <v>0</v>
      </c>
      <c r="E5757">
        <v>0</v>
      </c>
      <c r="F5757">
        <v>0</v>
      </c>
      <c r="G5757">
        <v>0</v>
      </c>
      <c r="H5757" s="45">
        <v>-12747.85</v>
      </c>
      <c r="I5757" t="s">
        <v>11932</v>
      </c>
      <c r="J5757" t="s">
        <v>164</v>
      </c>
      <c r="K5757">
        <v>0</v>
      </c>
      <c r="L5757" s="83">
        <v>42947</v>
      </c>
      <c r="M5757">
        <v>0</v>
      </c>
      <c r="N5757">
        <v>630077105</v>
      </c>
      <c r="O5757">
        <v>2622220</v>
      </c>
    </row>
    <row r="5758" spans="1:15" x14ac:dyDescent="0.2">
      <c r="A5758" t="s">
        <v>12308</v>
      </c>
      <c r="B5758" t="s">
        <v>3059</v>
      </c>
      <c r="C5758">
        <v>27.5</v>
      </c>
      <c r="D5758">
        <v>0</v>
      </c>
      <c r="E5758">
        <v>0</v>
      </c>
      <c r="F5758">
        <v>0</v>
      </c>
      <c r="G5758">
        <v>0</v>
      </c>
      <c r="H5758" s="45">
        <v>79466.69</v>
      </c>
      <c r="I5758" t="s">
        <v>11932</v>
      </c>
      <c r="J5758" t="s">
        <v>182</v>
      </c>
      <c r="K5758">
        <v>0</v>
      </c>
      <c r="L5758" s="83">
        <v>42947</v>
      </c>
      <c r="M5758">
        <v>0</v>
      </c>
      <c r="N5758">
        <v>651290108</v>
      </c>
      <c r="O5758">
        <v>2635079</v>
      </c>
    </row>
    <row r="5759" spans="1:15" x14ac:dyDescent="0.2">
      <c r="A5759" t="s">
        <v>12309</v>
      </c>
      <c r="B5759" t="s">
        <v>1988</v>
      </c>
      <c r="C5759">
        <v>110.9</v>
      </c>
      <c r="D5759">
        <v>0</v>
      </c>
      <c r="E5759">
        <v>0</v>
      </c>
      <c r="F5759">
        <v>0</v>
      </c>
      <c r="G5759">
        <v>0</v>
      </c>
      <c r="H5759" s="45">
        <v>66021.3</v>
      </c>
      <c r="I5759" t="s">
        <v>11932</v>
      </c>
      <c r="J5759" t="s">
        <v>190</v>
      </c>
      <c r="K5759">
        <v>0</v>
      </c>
      <c r="L5759" s="83">
        <v>42947</v>
      </c>
      <c r="M5759">
        <v>0</v>
      </c>
      <c r="N5759" t="s">
        <v>2050</v>
      </c>
      <c r="O5759">
        <v>2007281</v>
      </c>
    </row>
    <row r="5760" spans="1:15" x14ac:dyDescent="0.2">
      <c r="A5760" t="s">
        <v>12310</v>
      </c>
      <c r="B5760" t="s">
        <v>1550</v>
      </c>
      <c r="C5760">
        <v>79.87</v>
      </c>
      <c r="D5760">
        <v>0</v>
      </c>
      <c r="E5760">
        <v>0</v>
      </c>
      <c r="F5760">
        <v>0</v>
      </c>
      <c r="G5760">
        <v>0</v>
      </c>
      <c r="H5760" s="45">
        <v>-27962.16</v>
      </c>
      <c r="I5760" t="s">
        <v>11932</v>
      </c>
      <c r="J5760" t="s">
        <v>164</v>
      </c>
      <c r="K5760">
        <v>0</v>
      </c>
      <c r="L5760" s="83">
        <v>42947</v>
      </c>
      <c r="M5760">
        <v>0</v>
      </c>
      <c r="N5760" t="s">
        <v>1632</v>
      </c>
      <c r="O5760" t="s">
        <v>1633</v>
      </c>
    </row>
    <row r="5761" spans="1:15" x14ac:dyDescent="0.2">
      <c r="A5761" t="s">
        <v>12311</v>
      </c>
      <c r="B5761" t="s">
        <v>6599</v>
      </c>
      <c r="C5761">
        <v>21.754999999999999</v>
      </c>
      <c r="D5761">
        <v>0</v>
      </c>
      <c r="E5761">
        <v>0</v>
      </c>
      <c r="F5761">
        <v>0</v>
      </c>
      <c r="G5761">
        <v>0</v>
      </c>
      <c r="H5761" s="45">
        <v>31818.84</v>
      </c>
      <c r="I5761" t="s">
        <v>11932</v>
      </c>
      <c r="J5761" t="s">
        <v>190</v>
      </c>
      <c r="K5761">
        <v>0</v>
      </c>
      <c r="L5761" s="83">
        <v>42947</v>
      </c>
      <c r="M5761">
        <v>0</v>
      </c>
      <c r="N5761">
        <v>747301109</v>
      </c>
      <c r="O5761" t="s">
        <v>6717</v>
      </c>
    </row>
    <row r="5762" spans="1:15" x14ac:dyDescent="0.2">
      <c r="A5762" t="s">
        <v>12312</v>
      </c>
      <c r="B5762" t="s">
        <v>12268</v>
      </c>
      <c r="C5762">
        <v>18.55</v>
      </c>
      <c r="D5762">
        <v>0</v>
      </c>
      <c r="E5762">
        <v>0</v>
      </c>
      <c r="F5762">
        <v>0</v>
      </c>
      <c r="G5762">
        <v>0</v>
      </c>
      <c r="H5762" s="45">
        <v>7374.77</v>
      </c>
      <c r="I5762" t="s">
        <v>11932</v>
      </c>
      <c r="J5762" t="s">
        <v>186</v>
      </c>
      <c r="K5762">
        <v>0</v>
      </c>
      <c r="L5762" s="83">
        <v>42947</v>
      </c>
      <c r="M5762">
        <v>0</v>
      </c>
      <c r="N5762">
        <v>750236101</v>
      </c>
      <c r="O5762">
        <v>2173911</v>
      </c>
    </row>
    <row r="5763" spans="1:15" x14ac:dyDescent="0.2">
      <c r="A5763" t="s">
        <v>12313</v>
      </c>
      <c r="B5763" t="s">
        <v>3147</v>
      </c>
      <c r="C5763">
        <v>15.43</v>
      </c>
      <c r="D5763">
        <v>0</v>
      </c>
      <c r="E5763">
        <v>0</v>
      </c>
      <c r="F5763">
        <v>0</v>
      </c>
      <c r="G5763">
        <v>0</v>
      </c>
      <c r="H5763" s="45">
        <v>127493.59</v>
      </c>
      <c r="I5763" t="s">
        <v>11932</v>
      </c>
      <c r="J5763" t="s">
        <v>182</v>
      </c>
      <c r="K5763">
        <v>0</v>
      </c>
      <c r="L5763" s="83">
        <v>42947</v>
      </c>
      <c r="M5763">
        <v>0</v>
      </c>
      <c r="N5763" t="s">
        <v>3341</v>
      </c>
      <c r="O5763">
        <v>2523334</v>
      </c>
    </row>
    <row r="5764" spans="1:15" x14ac:dyDescent="0.2">
      <c r="A5764" t="s">
        <v>12314</v>
      </c>
      <c r="B5764" t="s">
        <v>1074</v>
      </c>
      <c r="C5764">
        <v>74.849999999999994</v>
      </c>
      <c r="D5764">
        <v>0</v>
      </c>
      <c r="E5764">
        <v>0</v>
      </c>
      <c r="F5764">
        <v>0</v>
      </c>
      <c r="G5764">
        <v>0</v>
      </c>
      <c r="H5764" s="45">
        <v>2725.14</v>
      </c>
      <c r="I5764" t="s">
        <v>11935</v>
      </c>
      <c r="J5764" t="s">
        <v>190</v>
      </c>
      <c r="K5764">
        <v>0</v>
      </c>
      <c r="L5764" s="83">
        <v>42947</v>
      </c>
      <c r="M5764">
        <v>0</v>
      </c>
      <c r="N5764" t="s">
        <v>1411</v>
      </c>
      <c r="O5764">
        <v>2982399</v>
      </c>
    </row>
    <row r="5765" spans="1:15" x14ac:dyDescent="0.2">
      <c r="A5765" t="s">
        <v>12315</v>
      </c>
      <c r="B5765" t="s">
        <v>11164</v>
      </c>
      <c r="C5765">
        <v>40.85</v>
      </c>
      <c r="D5765">
        <v>0</v>
      </c>
      <c r="E5765">
        <v>0</v>
      </c>
      <c r="F5765">
        <v>0</v>
      </c>
      <c r="G5765">
        <v>0</v>
      </c>
      <c r="H5765" s="45">
        <v>16471.39</v>
      </c>
      <c r="I5765" t="s">
        <v>11932</v>
      </c>
      <c r="J5765" t="s">
        <v>190</v>
      </c>
      <c r="K5765">
        <v>0</v>
      </c>
      <c r="L5765" s="83">
        <v>42947</v>
      </c>
      <c r="M5765">
        <v>0</v>
      </c>
      <c r="N5765" t="s">
        <v>11253</v>
      </c>
      <c r="O5765" t="s">
        <v>11254</v>
      </c>
    </row>
    <row r="5766" spans="1:15" x14ac:dyDescent="0.2">
      <c r="A5766" t="s">
        <v>12316</v>
      </c>
      <c r="B5766" t="s">
        <v>2077</v>
      </c>
      <c r="C5766">
        <v>11.82</v>
      </c>
      <c r="D5766">
        <v>0</v>
      </c>
      <c r="E5766">
        <v>0</v>
      </c>
      <c r="F5766">
        <v>0</v>
      </c>
      <c r="G5766">
        <v>0</v>
      </c>
      <c r="H5766" s="45">
        <v>36535.21</v>
      </c>
      <c r="I5766" t="s">
        <v>11932</v>
      </c>
      <c r="J5766" t="s">
        <v>200</v>
      </c>
      <c r="K5766">
        <v>0</v>
      </c>
      <c r="L5766" s="83">
        <v>42947</v>
      </c>
      <c r="M5766">
        <v>0</v>
      </c>
      <c r="N5766" t="s">
        <v>2194</v>
      </c>
      <c r="O5766" t="s">
        <v>2195</v>
      </c>
    </row>
    <row r="5767" spans="1:15" x14ac:dyDescent="0.2">
      <c r="A5767" t="s">
        <v>12317</v>
      </c>
      <c r="B5767" t="s">
        <v>8990</v>
      </c>
      <c r="C5767">
        <v>19.97</v>
      </c>
      <c r="D5767">
        <v>0</v>
      </c>
      <c r="E5767">
        <v>0</v>
      </c>
      <c r="F5767">
        <v>0</v>
      </c>
      <c r="G5767">
        <v>0</v>
      </c>
      <c r="H5767" s="45">
        <v>68112.58</v>
      </c>
      <c r="I5767" t="s">
        <v>11932</v>
      </c>
      <c r="J5767" t="s">
        <v>200</v>
      </c>
      <c r="K5767">
        <v>0</v>
      </c>
      <c r="L5767" s="83">
        <v>42947</v>
      </c>
      <c r="M5767">
        <v>0</v>
      </c>
      <c r="N5767">
        <v>904311107</v>
      </c>
      <c r="O5767" t="s">
        <v>329</v>
      </c>
    </row>
    <row r="5768" spans="1:15" x14ac:dyDescent="0.2">
      <c r="A5768" t="s">
        <v>12318</v>
      </c>
      <c r="B5768" t="s">
        <v>83</v>
      </c>
      <c r="C5768">
        <v>130.30000000000001</v>
      </c>
      <c r="D5768">
        <v>0</v>
      </c>
      <c r="E5768">
        <v>0</v>
      </c>
      <c r="F5768">
        <v>0</v>
      </c>
      <c r="G5768">
        <v>0</v>
      </c>
      <c r="H5768" s="45">
        <v>8160.92</v>
      </c>
      <c r="I5768" t="s">
        <v>11935</v>
      </c>
      <c r="J5768" t="s">
        <v>186</v>
      </c>
      <c r="K5768">
        <v>0</v>
      </c>
      <c r="L5768" s="83">
        <v>42947</v>
      </c>
      <c r="M5768">
        <v>0</v>
      </c>
      <c r="N5768" t="s">
        <v>197</v>
      </c>
      <c r="O5768" t="s">
        <v>198</v>
      </c>
    </row>
    <row r="5769" spans="1:15" x14ac:dyDescent="0.2">
      <c r="A5769" t="s">
        <v>12319</v>
      </c>
      <c r="B5769" t="s">
        <v>2306</v>
      </c>
      <c r="C5769">
        <v>52.5</v>
      </c>
      <c r="D5769">
        <v>0</v>
      </c>
      <c r="E5769">
        <v>0</v>
      </c>
      <c r="F5769">
        <v>0</v>
      </c>
      <c r="G5769">
        <v>0</v>
      </c>
      <c r="H5769" s="45">
        <v>59850.25</v>
      </c>
      <c r="I5769" t="s">
        <v>11932</v>
      </c>
      <c r="J5769" t="s">
        <v>190</v>
      </c>
      <c r="K5769">
        <v>0</v>
      </c>
      <c r="L5769" s="83">
        <v>42947</v>
      </c>
      <c r="M5769">
        <v>0</v>
      </c>
      <c r="N5769">
        <v>930427109</v>
      </c>
      <c r="O5769" t="s">
        <v>2385</v>
      </c>
    </row>
    <row r="5770" spans="1:15" x14ac:dyDescent="0.2">
      <c r="A5770" t="s">
        <v>12320</v>
      </c>
      <c r="B5770" t="s">
        <v>2478</v>
      </c>
      <c r="C5770">
        <v>51.7</v>
      </c>
      <c r="D5770">
        <v>0</v>
      </c>
      <c r="E5770">
        <v>0</v>
      </c>
      <c r="F5770">
        <v>0</v>
      </c>
      <c r="G5770">
        <v>0</v>
      </c>
      <c r="H5770" s="45">
        <v>-15223.72</v>
      </c>
      <c r="I5770" t="s">
        <v>11932</v>
      </c>
      <c r="J5770" t="s">
        <v>190</v>
      </c>
      <c r="K5770">
        <v>0</v>
      </c>
      <c r="L5770" s="83">
        <v>42947</v>
      </c>
      <c r="M5770">
        <v>0</v>
      </c>
      <c r="N5770">
        <v>292562105</v>
      </c>
      <c r="O5770">
        <v>2273446</v>
      </c>
    </row>
    <row r="5771" spans="1:15" x14ac:dyDescent="0.2">
      <c r="A5771" t="s">
        <v>12321</v>
      </c>
      <c r="B5771" t="s">
        <v>6753</v>
      </c>
      <c r="C5771">
        <v>25.59</v>
      </c>
      <c r="D5771">
        <v>0</v>
      </c>
      <c r="E5771">
        <v>0</v>
      </c>
      <c r="F5771">
        <v>0</v>
      </c>
      <c r="G5771">
        <v>0</v>
      </c>
      <c r="H5771" s="45">
        <v>26064.67</v>
      </c>
      <c r="I5771" t="s">
        <v>11932</v>
      </c>
      <c r="J5771" t="s">
        <v>164</v>
      </c>
      <c r="K5771">
        <v>0</v>
      </c>
      <c r="L5771" s="83">
        <v>42947</v>
      </c>
      <c r="M5771">
        <v>0</v>
      </c>
      <c r="N5771">
        <v>984121608</v>
      </c>
      <c r="O5771" t="s">
        <v>12322</v>
      </c>
    </row>
    <row r="5772" spans="1:15" x14ac:dyDescent="0.2">
      <c r="A5772" t="s">
        <v>12323</v>
      </c>
      <c r="B5772" t="s">
        <v>4657</v>
      </c>
      <c r="C5772">
        <v>36.869999999999997</v>
      </c>
      <c r="D5772">
        <v>0</v>
      </c>
      <c r="E5772">
        <v>0</v>
      </c>
      <c r="F5772">
        <v>0</v>
      </c>
      <c r="G5772">
        <v>0</v>
      </c>
      <c r="H5772" s="45">
        <v>14324.24</v>
      </c>
      <c r="I5772" t="s">
        <v>11935</v>
      </c>
      <c r="J5772" t="s">
        <v>164</v>
      </c>
      <c r="K5772">
        <v>0</v>
      </c>
      <c r="L5772" s="83">
        <v>42947</v>
      </c>
      <c r="M5772">
        <v>0</v>
      </c>
      <c r="N5772" t="s">
        <v>177</v>
      </c>
      <c r="O5772" t="s">
        <v>4829</v>
      </c>
    </row>
    <row r="5773" spans="1:15" x14ac:dyDescent="0.2">
      <c r="A5773" t="s">
        <v>12184</v>
      </c>
      <c r="B5773" t="s">
        <v>7976</v>
      </c>
      <c r="C5773">
        <v>64.31</v>
      </c>
      <c r="D5773">
        <v>0</v>
      </c>
      <c r="E5773">
        <v>0</v>
      </c>
      <c r="F5773">
        <v>0</v>
      </c>
      <c r="G5773">
        <v>0</v>
      </c>
      <c r="H5773" s="45">
        <v>-13932.9</v>
      </c>
      <c r="I5773" t="s">
        <v>210</v>
      </c>
      <c r="J5773" t="s">
        <v>235</v>
      </c>
      <c r="K5773">
        <v>0</v>
      </c>
      <c r="L5773" s="83">
        <v>42944</v>
      </c>
      <c r="M5773">
        <v>0</v>
      </c>
      <c r="N5773" t="s">
        <v>8083</v>
      </c>
      <c r="O5773">
        <v>2692632</v>
      </c>
    </row>
    <row r="5774" spans="1:15" x14ac:dyDescent="0.2">
      <c r="A5774" t="s">
        <v>12185</v>
      </c>
      <c r="B5774" t="s">
        <v>241</v>
      </c>
      <c r="C5774">
        <v>71.13</v>
      </c>
      <c r="D5774">
        <v>0</v>
      </c>
      <c r="E5774">
        <v>0</v>
      </c>
      <c r="F5774">
        <v>0</v>
      </c>
      <c r="G5774">
        <v>0</v>
      </c>
      <c r="H5774" s="45">
        <v>-1038.69</v>
      </c>
      <c r="I5774" t="s">
        <v>11935</v>
      </c>
      <c r="J5774" t="s">
        <v>164</v>
      </c>
      <c r="K5774">
        <v>0</v>
      </c>
      <c r="L5774" s="83">
        <v>42944</v>
      </c>
      <c r="M5774">
        <v>0</v>
      </c>
      <c r="N5774">
        <v>958102105</v>
      </c>
      <c r="O5774">
        <v>2954699</v>
      </c>
    </row>
    <row r="5775" spans="1:15" x14ac:dyDescent="0.2">
      <c r="A5775" t="s">
        <v>12186</v>
      </c>
      <c r="B5775" t="s">
        <v>4662</v>
      </c>
      <c r="C5775">
        <v>59.05</v>
      </c>
      <c r="D5775">
        <v>0</v>
      </c>
      <c r="E5775">
        <v>0</v>
      </c>
      <c r="F5775">
        <v>0</v>
      </c>
      <c r="G5775">
        <v>0</v>
      </c>
      <c r="H5775" s="45">
        <v>-12308.02</v>
      </c>
      <c r="I5775" t="s">
        <v>11935</v>
      </c>
      <c r="J5775" t="s">
        <v>190</v>
      </c>
      <c r="K5775">
        <v>0</v>
      </c>
      <c r="L5775" s="83">
        <v>42944</v>
      </c>
      <c r="M5775">
        <v>0</v>
      </c>
      <c r="N5775" t="s">
        <v>4826</v>
      </c>
      <c r="O5775">
        <v>2416973</v>
      </c>
    </row>
    <row r="5776" spans="1:15" x14ac:dyDescent="0.2">
      <c r="A5776" t="s">
        <v>12187</v>
      </c>
      <c r="B5776" t="s">
        <v>3182</v>
      </c>
      <c r="C5776">
        <v>116.66</v>
      </c>
      <c r="D5776">
        <v>0</v>
      </c>
      <c r="E5776">
        <v>0</v>
      </c>
      <c r="F5776">
        <v>0</v>
      </c>
      <c r="G5776">
        <v>0</v>
      </c>
      <c r="H5776">
        <v>-277.02</v>
      </c>
      <c r="I5776" t="s">
        <v>11935</v>
      </c>
      <c r="J5776" t="s">
        <v>169</v>
      </c>
      <c r="K5776">
        <v>0</v>
      </c>
      <c r="L5776" s="83">
        <v>42944</v>
      </c>
      <c r="M5776">
        <v>0</v>
      </c>
      <c r="N5776" t="s">
        <v>3355</v>
      </c>
      <c r="O5776">
        <v>2430412</v>
      </c>
    </row>
    <row r="5777" spans="1:15" x14ac:dyDescent="0.2">
      <c r="A5777" t="s">
        <v>12188</v>
      </c>
      <c r="B5777" t="s">
        <v>730</v>
      </c>
      <c r="C5777">
        <v>31.91</v>
      </c>
      <c r="D5777">
        <v>0</v>
      </c>
      <c r="E5777">
        <v>0</v>
      </c>
      <c r="F5777">
        <v>0</v>
      </c>
      <c r="G5777">
        <v>0</v>
      </c>
      <c r="H5777" s="45">
        <v>42474.83</v>
      </c>
      <c r="I5777" t="s">
        <v>11935</v>
      </c>
      <c r="J5777" t="s">
        <v>164</v>
      </c>
      <c r="K5777">
        <v>0</v>
      </c>
      <c r="L5777" s="83">
        <v>42944</v>
      </c>
      <c r="M5777">
        <v>0</v>
      </c>
      <c r="N5777" t="s">
        <v>731</v>
      </c>
      <c r="O5777" t="s">
        <v>732</v>
      </c>
    </row>
    <row r="5778" spans="1:15" x14ac:dyDescent="0.2">
      <c r="A5778" t="s">
        <v>12189</v>
      </c>
      <c r="B5778" t="s">
        <v>2482</v>
      </c>
      <c r="C5778">
        <v>277.55</v>
      </c>
      <c r="D5778">
        <v>0</v>
      </c>
      <c r="E5778">
        <v>0</v>
      </c>
      <c r="F5778">
        <v>0</v>
      </c>
      <c r="G5778">
        <v>0</v>
      </c>
      <c r="H5778" s="45">
        <v>-8758.81</v>
      </c>
      <c r="I5778" t="s">
        <v>11935</v>
      </c>
      <c r="J5778" t="s">
        <v>235</v>
      </c>
      <c r="K5778">
        <v>0</v>
      </c>
      <c r="L5778" s="83">
        <v>42944</v>
      </c>
      <c r="M5778">
        <v>0</v>
      </c>
      <c r="N5778">
        <v>100557107</v>
      </c>
      <c r="O5778">
        <v>2113393</v>
      </c>
    </row>
    <row r="5779" spans="1:15" x14ac:dyDescent="0.2">
      <c r="A5779" t="s">
        <v>12190</v>
      </c>
      <c r="B5779" t="s">
        <v>2488</v>
      </c>
      <c r="C5779">
        <v>43.625</v>
      </c>
      <c r="D5779">
        <v>0</v>
      </c>
      <c r="E5779">
        <v>0</v>
      </c>
      <c r="F5779">
        <v>0</v>
      </c>
      <c r="G5779">
        <v>0</v>
      </c>
      <c r="H5779" s="45">
        <v>-3575.18</v>
      </c>
      <c r="I5779" t="s">
        <v>11935</v>
      </c>
      <c r="J5779" t="s">
        <v>190</v>
      </c>
      <c r="K5779">
        <v>0</v>
      </c>
      <c r="L5779" s="83">
        <v>42944</v>
      </c>
      <c r="M5779">
        <v>0</v>
      </c>
      <c r="N5779">
        <v>374689107</v>
      </c>
      <c r="O5779">
        <v>2369226</v>
      </c>
    </row>
    <row r="5780" spans="1:15" x14ac:dyDescent="0.2">
      <c r="A5780" t="s">
        <v>12191</v>
      </c>
      <c r="B5780" t="s">
        <v>4342</v>
      </c>
      <c r="C5780">
        <v>17.190000000000001</v>
      </c>
      <c r="D5780">
        <v>0</v>
      </c>
      <c r="E5780">
        <v>0</v>
      </c>
      <c r="F5780">
        <v>0</v>
      </c>
      <c r="G5780">
        <v>0</v>
      </c>
      <c r="H5780" s="45">
        <v>9427.86</v>
      </c>
      <c r="I5780" t="s">
        <v>11935</v>
      </c>
      <c r="J5780" t="s">
        <v>182</v>
      </c>
      <c r="K5780">
        <v>0</v>
      </c>
      <c r="L5780" s="83">
        <v>42944</v>
      </c>
      <c r="M5780">
        <v>0</v>
      </c>
      <c r="N5780">
        <v>703481101</v>
      </c>
      <c r="O5780">
        <v>2672537</v>
      </c>
    </row>
    <row r="5781" spans="1:15" x14ac:dyDescent="0.2">
      <c r="A5781" t="s">
        <v>12192</v>
      </c>
      <c r="B5781" t="s">
        <v>10982</v>
      </c>
      <c r="C5781">
        <v>32.049999999999997</v>
      </c>
      <c r="D5781">
        <v>0</v>
      </c>
      <c r="E5781">
        <v>0</v>
      </c>
      <c r="F5781">
        <v>0</v>
      </c>
      <c r="G5781">
        <v>0</v>
      </c>
      <c r="H5781" s="45">
        <v>3733.36</v>
      </c>
      <c r="I5781" t="s">
        <v>11935</v>
      </c>
      <c r="J5781" t="s">
        <v>200</v>
      </c>
      <c r="K5781">
        <v>0</v>
      </c>
      <c r="L5781" s="83">
        <v>42944</v>
      </c>
      <c r="M5781">
        <v>0</v>
      </c>
      <c r="N5781">
        <v>707569109</v>
      </c>
      <c r="O5781">
        <v>2682105</v>
      </c>
    </row>
    <row r="5782" spans="1:15" x14ac:dyDescent="0.2">
      <c r="A5782" t="s">
        <v>12193</v>
      </c>
      <c r="B5782" t="s">
        <v>725</v>
      </c>
      <c r="C5782">
        <v>63.15</v>
      </c>
      <c r="D5782">
        <v>0</v>
      </c>
      <c r="E5782">
        <v>0</v>
      </c>
      <c r="F5782">
        <v>0</v>
      </c>
      <c r="G5782">
        <v>0</v>
      </c>
      <c r="H5782" s="45">
        <v>-5212.4799999999996</v>
      </c>
      <c r="I5782" t="s">
        <v>11935</v>
      </c>
      <c r="J5782" t="s">
        <v>190</v>
      </c>
      <c r="K5782">
        <v>0</v>
      </c>
      <c r="L5782" s="83">
        <v>42944</v>
      </c>
      <c r="M5782">
        <v>0</v>
      </c>
      <c r="N5782">
        <v>703343103</v>
      </c>
      <c r="O5782">
        <v>2673154</v>
      </c>
    </row>
    <row r="5783" spans="1:15" x14ac:dyDescent="0.2">
      <c r="A5783" t="s">
        <v>12194</v>
      </c>
      <c r="B5783" t="s">
        <v>1785</v>
      </c>
      <c r="C5783">
        <v>81.05</v>
      </c>
      <c r="D5783">
        <v>0</v>
      </c>
      <c r="E5783">
        <v>0</v>
      </c>
      <c r="F5783">
        <v>0</v>
      </c>
      <c r="G5783">
        <v>0</v>
      </c>
      <c r="H5783" s="45">
        <v>2371.21</v>
      </c>
      <c r="I5783" t="s">
        <v>11935</v>
      </c>
      <c r="J5783" t="s">
        <v>164</v>
      </c>
      <c r="K5783">
        <v>0</v>
      </c>
      <c r="L5783" s="83">
        <v>42944</v>
      </c>
      <c r="M5783">
        <v>0</v>
      </c>
      <c r="N5783" t="s">
        <v>1908</v>
      </c>
      <c r="O5783" t="s">
        <v>1909</v>
      </c>
    </row>
    <row r="5784" spans="1:15" x14ac:dyDescent="0.2">
      <c r="A5784" t="s">
        <v>12195</v>
      </c>
      <c r="B5784" t="s">
        <v>12070</v>
      </c>
      <c r="C5784">
        <v>34.715000000000003</v>
      </c>
      <c r="D5784">
        <v>0</v>
      </c>
      <c r="E5784">
        <v>0</v>
      </c>
      <c r="F5784">
        <v>0</v>
      </c>
      <c r="G5784">
        <v>0</v>
      </c>
      <c r="H5784" s="45">
        <v>-9136.1200000000008</v>
      </c>
      <c r="I5784" t="s">
        <v>11935</v>
      </c>
      <c r="J5784" t="s">
        <v>169</v>
      </c>
      <c r="K5784">
        <v>0</v>
      </c>
      <c r="L5784" s="83">
        <v>42944</v>
      </c>
      <c r="M5784">
        <v>0</v>
      </c>
      <c r="N5784">
        <v>525558201</v>
      </c>
      <c r="O5784" t="s">
        <v>12118</v>
      </c>
    </row>
    <row r="5785" spans="1:15" x14ac:dyDescent="0.2">
      <c r="A5785" t="s">
        <v>12196</v>
      </c>
      <c r="B5785" t="s">
        <v>284</v>
      </c>
      <c r="C5785">
        <v>60.83</v>
      </c>
      <c r="D5785">
        <v>0</v>
      </c>
      <c r="E5785">
        <v>0</v>
      </c>
      <c r="F5785">
        <v>0</v>
      </c>
      <c r="G5785">
        <v>0</v>
      </c>
      <c r="H5785" s="45">
        <v>-48318.71</v>
      </c>
      <c r="I5785" t="s">
        <v>11935</v>
      </c>
      <c r="J5785" t="s">
        <v>182</v>
      </c>
      <c r="K5785">
        <v>0</v>
      </c>
      <c r="L5785" s="83">
        <v>42944</v>
      </c>
      <c r="M5785">
        <v>0</v>
      </c>
      <c r="N5785">
        <v>423452101</v>
      </c>
      <c r="O5785">
        <v>2420101</v>
      </c>
    </row>
    <row r="5786" spans="1:15" x14ac:dyDescent="0.2">
      <c r="A5786" t="s">
        <v>12197</v>
      </c>
      <c r="B5786" t="s">
        <v>2853</v>
      </c>
      <c r="C5786">
        <v>76.849999999999994</v>
      </c>
      <c r="D5786">
        <v>0</v>
      </c>
      <c r="E5786">
        <v>0</v>
      </c>
      <c r="F5786">
        <v>0</v>
      </c>
      <c r="G5786">
        <v>0</v>
      </c>
      <c r="H5786" s="45">
        <v>14122.03</v>
      </c>
      <c r="I5786" t="s">
        <v>11935</v>
      </c>
      <c r="J5786" t="s">
        <v>190</v>
      </c>
      <c r="K5786">
        <v>0</v>
      </c>
      <c r="L5786" s="83">
        <v>42944</v>
      </c>
      <c r="M5786">
        <v>0</v>
      </c>
      <c r="N5786" t="s">
        <v>2939</v>
      </c>
      <c r="O5786" t="s">
        <v>2940</v>
      </c>
    </row>
    <row r="5787" spans="1:15" x14ac:dyDescent="0.2">
      <c r="A5787" t="s">
        <v>12198</v>
      </c>
      <c r="B5787" t="s">
        <v>2096</v>
      </c>
      <c r="C5787">
        <v>68.959999999999994</v>
      </c>
      <c r="D5787">
        <v>0</v>
      </c>
      <c r="E5787">
        <v>0</v>
      </c>
      <c r="F5787">
        <v>0</v>
      </c>
      <c r="G5787">
        <v>0</v>
      </c>
      <c r="H5787" s="45">
        <v>-18678.73</v>
      </c>
      <c r="I5787" t="s">
        <v>11935</v>
      </c>
      <c r="J5787" t="s">
        <v>200</v>
      </c>
      <c r="K5787">
        <v>0</v>
      </c>
      <c r="L5787" s="83">
        <v>42944</v>
      </c>
      <c r="M5787">
        <v>0</v>
      </c>
      <c r="N5787">
        <v>398905109</v>
      </c>
      <c r="O5787">
        <v>2121352</v>
      </c>
    </row>
    <row r="5788" spans="1:15" x14ac:dyDescent="0.2">
      <c r="A5788" t="s">
        <v>12199</v>
      </c>
      <c r="B5788" t="s">
        <v>3927</v>
      </c>
      <c r="C5788">
        <v>32.950000000000003</v>
      </c>
      <c r="D5788">
        <v>0</v>
      </c>
      <c r="E5788">
        <v>0</v>
      </c>
      <c r="F5788">
        <v>0</v>
      </c>
      <c r="G5788">
        <v>0</v>
      </c>
      <c r="H5788" s="45">
        <v>-20616.810000000001</v>
      </c>
      <c r="I5788" t="s">
        <v>11935</v>
      </c>
      <c r="J5788" t="s">
        <v>186</v>
      </c>
      <c r="K5788">
        <v>0</v>
      </c>
      <c r="L5788" s="83">
        <v>42944</v>
      </c>
      <c r="M5788">
        <v>0</v>
      </c>
      <c r="N5788">
        <v>395259104</v>
      </c>
      <c r="O5788" t="s">
        <v>3960</v>
      </c>
    </row>
    <row r="5789" spans="1:15" x14ac:dyDescent="0.2">
      <c r="A5789" t="s">
        <v>12200</v>
      </c>
      <c r="B5789" t="s">
        <v>2852</v>
      </c>
      <c r="C5789">
        <v>81.180000000000007</v>
      </c>
      <c r="D5789">
        <v>0</v>
      </c>
      <c r="E5789">
        <v>0</v>
      </c>
      <c r="F5789">
        <v>0</v>
      </c>
      <c r="G5789">
        <v>0</v>
      </c>
      <c r="H5789" s="45">
        <v>-3969.24</v>
      </c>
      <c r="I5789" t="s">
        <v>11935</v>
      </c>
      <c r="J5789" t="s">
        <v>190</v>
      </c>
      <c r="K5789">
        <v>0</v>
      </c>
      <c r="L5789" s="83">
        <v>42944</v>
      </c>
      <c r="M5789">
        <v>0</v>
      </c>
      <c r="N5789">
        <v>302941109</v>
      </c>
      <c r="O5789">
        <v>2351449</v>
      </c>
    </row>
    <row r="5790" spans="1:15" x14ac:dyDescent="0.2">
      <c r="A5790" t="s">
        <v>12201</v>
      </c>
      <c r="B5790" t="s">
        <v>998</v>
      </c>
      <c r="C5790">
        <v>33.950000000000003</v>
      </c>
      <c r="D5790">
        <v>0</v>
      </c>
      <c r="E5790">
        <v>0</v>
      </c>
      <c r="F5790">
        <v>0</v>
      </c>
      <c r="G5790">
        <v>0</v>
      </c>
      <c r="H5790" s="45">
        <v>-2979.68</v>
      </c>
      <c r="I5790" t="s">
        <v>11935</v>
      </c>
      <c r="J5790" t="s">
        <v>190</v>
      </c>
      <c r="K5790">
        <v>0</v>
      </c>
      <c r="L5790" s="83">
        <v>42944</v>
      </c>
      <c r="M5790">
        <v>0</v>
      </c>
      <c r="N5790" t="s">
        <v>1239</v>
      </c>
      <c r="O5790" t="s">
        <v>4276</v>
      </c>
    </row>
    <row r="5791" spans="1:15" x14ac:dyDescent="0.2">
      <c r="A5791" t="s">
        <v>12202</v>
      </c>
      <c r="B5791" t="s">
        <v>1330</v>
      </c>
      <c r="C5791">
        <v>111.03</v>
      </c>
      <c r="D5791">
        <v>0</v>
      </c>
      <c r="E5791">
        <v>0</v>
      </c>
      <c r="F5791">
        <v>0</v>
      </c>
      <c r="G5791">
        <v>0</v>
      </c>
      <c r="H5791" s="45">
        <v>-1434.56</v>
      </c>
      <c r="I5791" t="s">
        <v>11935</v>
      </c>
      <c r="J5791" t="s">
        <v>200</v>
      </c>
      <c r="K5791">
        <v>0</v>
      </c>
      <c r="L5791" s="83">
        <v>42944</v>
      </c>
      <c r="M5791">
        <v>0</v>
      </c>
      <c r="N5791">
        <v>243537107</v>
      </c>
      <c r="O5791">
        <v>2267278</v>
      </c>
    </row>
    <row r="5792" spans="1:15" x14ac:dyDescent="0.2">
      <c r="A5792" t="s">
        <v>12203</v>
      </c>
      <c r="B5792" t="s">
        <v>2296</v>
      </c>
      <c r="C5792">
        <v>39.299999999999997</v>
      </c>
      <c r="D5792">
        <v>0</v>
      </c>
      <c r="E5792">
        <v>0</v>
      </c>
      <c r="F5792">
        <v>0</v>
      </c>
      <c r="G5792">
        <v>0</v>
      </c>
      <c r="H5792" s="45">
        <v>9811.9599999999991</v>
      </c>
      <c r="I5792" t="s">
        <v>11935</v>
      </c>
      <c r="J5792" t="s">
        <v>182</v>
      </c>
      <c r="K5792">
        <v>0</v>
      </c>
      <c r="L5792" s="83">
        <v>42944</v>
      </c>
      <c r="M5792">
        <v>0</v>
      </c>
      <c r="N5792" t="s">
        <v>2339</v>
      </c>
      <c r="O5792" t="s">
        <v>2340</v>
      </c>
    </row>
    <row r="5793" spans="1:15" x14ac:dyDescent="0.2">
      <c r="A5793" t="s">
        <v>12204</v>
      </c>
      <c r="B5793" t="s">
        <v>2847</v>
      </c>
      <c r="C5793">
        <v>99.19</v>
      </c>
      <c r="D5793">
        <v>0</v>
      </c>
      <c r="E5793">
        <v>0</v>
      </c>
      <c r="F5793">
        <v>0</v>
      </c>
      <c r="G5793">
        <v>0</v>
      </c>
      <c r="H5793" s="45">
        <v>-5337.2</v>
      </c>
      <c r="I5793" t="s">
        <v>11935</v>
      </c>
      <c r="J5793" t="s">
        <v>200</v>
      </c>
      <c r="K5793">
        <v>0</v>
      </c>
      <c r="L5793" s="83">
        <v>42944</v>
      </c>
      <c r="M5793">
        <v>0</v>
      </c>
      <c r="N5793">
        <v>146229109</v>
      </c>
      <c r="O5793">
        <v>2980939</v>
      </c>
    </row>
    <row r="5794" spans="1:15" x14ac:dyDescent="0.2">
      <c r="A5794" t="s">
        <v>12205</v>
      </c>
      <c r="B5794" t="s">
        <v>6365</v>
      </c>
      <c r="C5794">
        <v>64</v>
      </c>
      <c r="D5794">
        <v>0</v>
      </c>
      <c r="E5794">
        <v>0</v>
      </c>
      <c r="F5794">
        <v>0</v>
      </c>
      <c r="G5794">
        <v>0</v>
      </c>
      <c r="H5794">
        <v>245.01</v>
      </c>
      <c r="I5794" t="s">
        <v>11935</v>
      </c>
      <c r="J5794" t="s">
        <v>200</v>
      </c>
      <c r="K5794">
        <v>0</v>
      </c>
      <c r="L5794" s="83">
        <v>42944</v>
      </c>
      <c r="M5794">
        <v>0</v>
      </c>
      <c r="N5794" t="s">
        <v>6403</v>
      </c>
      <c r="O5794">
        <v>2200552</v>
      </c>
    </row>
    <row r="5795" spans="1:15" x14ac:dyDescent="0.2">
      <c r="A5795" t="s">
        <v>12206</v>
      </c>
      <c r="B5795" t="s">
        <v>2845</v>
      </c>
      <c r="C5795">
        <v>22.55</v>
      </c>
      <c r="D5795">
        <v>0</v>
      </c>
      <c r="E5795">
        <v>0</v>
      </c>
      <c r="F5795">
        <v>0</v>
      </c>
      <c r="G5795">
        <v>0</v>
      </c>
      <c r="H5795" s="45">
        <v>9228.8700000000008</v>
      </c>
      <c r="I5795" t="s">
        <v>11935</v>
      </c>
      <c r="J5795" t="s">
        <v>164</v>
      </c>
      <c r="K5795">
        <v>0</v>
      </c>
      <c r="L5795" s="83">
        <v>42944</v>
      </c>
      <c r="M5795">
        <v>0</v>
      </c>
      <c r="N5795">
        <v>4498101</v>
      </c>
      <c r="O5795">
        <v>2889155</v>
      </c>
    </row>
    <row r="5796" spans="1:15" x14ac:dyDescent="0.2">
      <c r="A5796" t="s">
        <v>12207</v>
      </c>
      <c r="B5796" t="s">
        <v>98</v>
      </c>
      <c r="C5796">
        <v>61.15</v>
      </c>
      <c r="D5796">
        <v>0</v>
      </c>
      <c r="E5796">
        <v>0</v>
      </c>
      <c r="F5796">
        <v>0</v>
      </c>
      <c r="G5796">
        <v>0</v>
      </c>
      <c r="H5796" s="45">
        <v>-7507</v>
      </c>
      <c r="I5796" t="s">
        <v>11932</v>
      </c>
      <c r="J5796" t="s">
        <v>164</v>
      </c>
      <c r="K5796">
        <v>0</v>
      </c>
      <c r="L5796" s="83">
        <v>42944</v>
      </c>
      <c r="M5796">
        <v>0</v>
      </c>
      <c r="N5796">
        <v>7973100</v>
      </c>
      <c r="O5796">
        <v>2049175</v>
      </c>
    </row>
    <row r="5797" spans="1:15" x14ac:dyDescent="0.2">
      <c r="A5797" t="s">
        <v>12208</v>
      </c>
      <c r="B5797" t="s">
        <v>4646</v>
      </c>
      <c r="C5797">
        <v>363.02</v>
      </c>
      <c r="D5797">
        <v>0</v>
      </c>
      <c r="E5797">
        <v>0</v>
      </c>
      <c r="F5797">
        <v>0</v>
      </c>
      <c r="G5797">
        <v>0</v>
      </c>
      <c r="H5797" s="45">
        <v>5699.87</v>
      </c>
      <c r="I5797" t="s">
        <v>11935</v>
      </c>
      <c r="J5797" t="s">
        <v>169</v>
      </c>
      <c r="K5797">
        <v>0</v>
      </c>
      <c r="L5797" s="83">
        <v>42944</v>
      </c>
      <c r="M5797">
        <v>0</v>
      </c>
      <c r="N5797">
        <v>16255101</v>
      </c>
      <c r="O5797">
        <v>2679204</v>
      </c>
    </row>
    <row r="5798" spans="1:15" x14ac:dyDescent="0.2">
      <c r="A5798" t="s">
        <v>12209</v>
      </c>
      <c r="B5798" t="s">
        <v>12178</v>
      </c>
      <c r="C5798">
        <v>45.825000000000003</v>
      </c>
      <c r="D5798">
        <v>0</v>
      </c>
      <c r="E5798">
        <v>0</v>
      </c>
      <c r="F5798">
        <v>0</v>
      </c>
      <c r="G5798">
        <v>0</v>
      </c>
      <c r="H5798">
        <v>961.71</v>
      </c>
      <c r="I5798" t="s">
        <v>11932</v>
      </c>
      <c r="J5798" t="s">
        <v>190</v>
      </c>
      <c r="K5798">
        <v>0</v>
      </c>
      <c r="L5798" s="83">
        <v>42944</v>
      </c>
      <c r="M5798">
        <v>0</v>
      </c>
      <c r="N5798" t="s">
        <v>12210</v>
      </c>
      <c r="O5798" t="s">
        <v>12211</v>
      </c>
    </row>
    <row r="5799" spans="1:15" x14ac:dyDescent="0.2">
      <c r="A5799" t="s">
        <v>12212</v>
      </c>
      <c r="B5799" t="s">
        <v>2868</v>
      </c>
      <c r="C5799">
        <v>22.16</v>
      </c>
      <c r="D5799">
        <v>0</v>
      </c>
      <c r="E5799">
        <v>0</v>
      </c>
      <c r="F5799">
        <v>0</v>
      </c>
      <c r="G5799">
        <v>0</v>
      </c>
      <c r="H5799" s="45">
        <v>6196.13</v>
      </c>
      <c r="I5799" t="s">
        <v>11935</v>
      </c>
      <c r="J5799" t="s">
        <v>169</v>
      </c>
      <c r="K5799">
        <v>0</v>
      </c>
      <c r="L5799" s="83">
        <v>42944</v>
      </c>
      <c r="M5799">
        <v>0</v>
      </c>
      <c r="N5799" t="s">
        <v>2913</v>
      </c>
      <c r="O5799" t="s">
        <v>2914</v>
      </c>
    </row>
    <row r="5800" spans="1:15" x14ac:dyDescent="0.2">
      <c r="A5800" t="s">
        <v>12213</v>
      </c>
      <c r="B5800" t="s">
        <v>2710</v>
      </c>
      <c r="C5800">
        <v>69.55</v>
      </c>
      <c r="D5800">
        <v>0</v>
      </c>
      <c r="E5800">
        <v>0</v>
      </c>
      <c r="F5800">
        <v>0</v>
      </c>
      <c r="G5800">
        <v>0</v>
      </c>
      <c r="H5800" s="45">
        <v>-45270.45</v>
      </c>
      <c r="I5800" t="s">
        <v>11932</v>
      </c>
      <c r="J5800" t="s">
        <v>190</v>
      </c>
      <c r="K5800">
        <v>0</v>
      </c>
      <c r="L5800" s="83">
        <v>42944</v>
      </c>
      <c r="M5800">
        <v>0</v>
      </c>
      <c r="N5800" t="s">
        <v>2733</v>
      </c>
      <c r="O5800" t="s">
        <v>2734</v>
      </c>
    </row>
    <row r="5801" spans="1:15" x14ac:dyDescent="0.2">
      <c r="A5801" t="s">
        <v>12214</v>
      </c>
      <c r="B5801" t="s">
        <v>267</v>
      </c>
      <c r="C5801">
        <v>333.57</v>
      </c>
      <c r="D5801">
        <v>0</v>
      </c>
      <c r="E5801">
        <v>0</v>
      </c>
      <c r="F5801">
        <v>0</v>
      </c>
      <c r="G5801">
        <v>0</v>
      </c>
      <c r="H5801">
        <v>-65.83</v>
      </c>
      <c r="I5801" t="s">
        <v>11935</v>
      </c>
      <c r="J5801" t="s">
        <v>169</v>
      </c>
      <c r="K5801">
        <v>0</v>
      </c>
      <c r="L5801" s="83">
        <v>42944</v>
      </c>
      <c r="M5801">
        <v>0</v>
      </c>
      <c r="N5801">
        <v>67383109</v>
      </c>
      <c r="O5801">
        <v>2077905</v>
      </c>
    </row>
    <row r="5802" spans="1:15" x14ac:dyDescent="0.2">
      <c r="A5802" t="s">
        <v>12215</v>
      </c>
      <c r="B5802" t="s">
        <v>6608</v>
      </c>
      <c r="C5802">
        <v>52.27</v>
      </c>
      <c r="D5802">
        <v>0</v>
      </c>
      <c r="E5802">
        <v>0</v>
      </c>
      <c r="F5802">
        <v>0</v>
      </c>
      <c r="G5802">
        <v>0</v>
      </c>
      <c r="H5802" s="45">
        <v>-7105.12</v>
      </c>
      <c r="I5802" t="s">
        <v>11935</v>
      </c>
      <c r="J5802" t="s">
        <v>169</v>
      </c>
      <c r="K5802">
        <v>0</v>
      </c>
      <c r="L5802" s="83">
        <v>42944</v>
      </c>
      <c r="M5802">
        <v>0</v>
      </c>
      <c r="N5802">
        <v>110122108</v>
      </c>
      <c r="O5802">
        <v>2126335</v>
      </c>
    </row>
    <row r="5803" spans="1:15" x14ac:dyDescent="0.2">
      <c r="A5803" t="s">
        <v>12216</v>
      </c>
      <c r="B5803" t="s">
        <v>10492</v>
      </c>
      <c r="C5803">
        <v>12.4</v>
      </c>
      <c r="D5803">
        <v>0</v>
      </c>
      <c r="E5803">
        <v>0</v>
      </c>
      <c r="F5803">
        <v>0</v>
      </c>
      <c r="G5803">
        <v>0</v>
      </c>
      <c r="H5803" s="45">
        <v>-23495.16</v>
      </c>
      <c r="I5803" t="s">
        <v>11935</v>
      </c>
      <c r="J5803" t="s">
        <v>200</v>
      </c>
      <c r="K5803">
        <v>0</v>
      </c>
      <c r="L5803" s="83">
        <v>42944</v>
      </c>
      <c r="M5803">
        <v>0</v>
      </c>
      <c r="N5803">
        <v>97488100</v>
      </c>
      <c r="O5803" t="s">
        <v>10496</v>
      </c>
    </row>
    <row r="5804" spans="1:15" x14ac:dyDescent="0.2">
      <c r="A5804" t="s">
        <v>12217</v>
      </c>
      <c r="B5804" t="s">
        <v>4322</v>
      </c>
      <c r="C5804">
        <v>35.39</v>
      </c>
      <c r="D5804">
        <v>0</v>
      </c>
      <c r="E5804">
        <v>0</v>
      </c>
      <c r="F5804">
        <v>0</v>
      </c>
      <c r="G5804">
        <v>0</v>
      </c>
      <c r="H5804">
        <v>-170.41</v>
      </c>
      <c r="I5804" t="s">
        <v>11935</v>
      </c>
      <c r="J5804" t="s">
        <v>200</v>
      </c>
      <c r="K5804">
        <v>0</v>
      </c>
      <c r="L5804" s="83">
        <v>42944</v>
      </c>
      <c r="M5804">
        <v>0</v>
      </c>
      <c r="N5804">
        <v>103304101</v>
      </c>
      <c r="O5804">
        <v>2117232</v>
      </c>
    </row>
    <row r="5805" spans="1:15" x14ac:dyDescent="0.2">
      <c r="A5805" t="s">
        <v>12218</v>
      </c>
      <c r="B5805" t="s">
        <v>1683</v>
      </c>
      <c r="C5805">
        <v>52.78</v>
      </c>
      <c r="D5805">
        <v>0</v>
      </c>
      <c r="E5805">
        <v>0</v>
      </c>
      <c r="F5805">
        <v>0</v>
      </c>
      <c r="G5805">
        <v>0</v>
      </c>
      <c r="H5805" s="45">
        <v>57076.67</v>
      </c>
      <c r="I5805" t="s">
        <v>11932</v>
      </c>
      <c r="J5805" t="s">
        <v>164</v>
      </c>
      <c r="K5805">
        <v>0</v>
      </c>
      <c r="L5805" s="83">
        <v>42944</v>
      </c>
      <c r="M5805">
        <v>0</v>
      </c>
      <c r="N5805">
        <v>192422103</v>
      </c>
      <c r="O5805">
        <v>2208288</v>
      </c>
    </row>
    <row r="5806" spans="1:15" x14ac:dyDescent="0.2">
      <c r="A5806" t="s">
        <v>12219</v>
      </c>
      <c r="B5806" t="s">
        <v>1339</v>
      </c>
      <c r="C5806">
        <v>58.73</v>
      </c>
      <c r="D5806">
        <v>0</v>
      </c>
      <c r="E5806">
        <v>0</v>
      </c>
      <c r="F5806">
        <v>0</v>
      </c>
      <c r="G5806">
        <v>0</v>
      </c>
      <c r="H5806" s="45">
        <v>2697.77</v>
      </c>
      <c r="I5806" t="s">
        <v>11935</v>
      </c>
      <c r="J5806" t="s">
        <v>188</v>
      </c>
      <c r="K5806">
        <v>0</v>
      </c>
      <c r="L5806" s="83">
        <v>42944</v>
      </c>
      <c r="M5806">
        <v>0</v>
      </c>
      <c r="N5806">
        <v>144285103</v>
      </c>
      <c r="O5806">
        <v>2177504</v>
      </c>
    </row>
    <row r="5807" spans="1:15" x14ac:dyDescent="0.2">
      <c r="A5807" t="s">
        <v>12220</v>
      </c>
      <c r="B5807" t="s">
        <v>4335</v>
      </c>
      <c r="C5807">
        <v>133.84</v>
      </c>
      <c r="D5807">
        <v>0</v>
      </c>
      <c r="E5807">
        <v>0</v>
      </c>
      <c r="F5807">
        <v>0</v>
      </c>
      <c r="G5807">
        <v>0</v>
      </c>
      <c r="H5807" s="45">
        <v>10469.870000000001</v>
      </c>
      <c r="I5807" t="s">
        <v>11935</v>
      </c>
      <c r="J5807" t="s">
        <v>200</v>
      </c>
      <c r="K5807">
        <v>0</v>
      </c>
      <c r="L5807" s="83">
        <v>42944</v>
      </c>
      <c r="M5807">
        <v>0</v>
      </c>
      <c r="N5807" t="s">
        <v>4413</v>
      </c>
      <c r="O5807" t="s">
        <v>4414</v>
      </c>
    </row>
    <row r="5808" spans="1:15" x14ac:dyDescent="0.2">
      <c r="A5808" t="s">
        <v>12221</v>
      </c>
      <c r="B5808" t="s">
        <v>4510</v>
      </c>
      <c r="C5808">
        <v>14.44</v>
      </c>
      <c r="D5808">
        <v>0</v>
      </c>
      <c r="E5808">
        <v>0</v>
      </c>
      <c r="F5808">
        <v>0</v>
      </c>
      <c r="G5808">
        <v>0</v>
      </c>
      <c r="H5808" s="45">
        <v>-33112.33</v>
      </c>
      <c r="I5808" t="s">
        <v>11935</v>
      </c>
      <c r="J5808" t="s">
        <v>182</v>
      </c>
      <c r="K5808">
        <v>0</v>
      </c>
      <c r="L5808" s="83">
        <v>42944</v>
      </c>
      <c r="M5808">
        <v>0</v>
      </c>
      <c r="N5808" t="s">
        <v>4588</v>
      </c>
      <c r="O5808" t="s">
        <v>4589</v>
      </c>
    </row>
    <row r="5809" spans="1:15" x14ac:dyDescent="0.2">
      <c r="A5809" t="s">
        <v>12222</v>
      </c>
      <c r="B5809" t="s">
        <v>2582</v>
      </c>
      <c r="C5809">
        <v>52.35</v>
      </c>
      <c r="D5809">
        <v>0</v>
      </c>
      <c r="E5809">
        <v>0</v>
      </c>
      <c r="F5809">
        <v>0</v>
      </c>
      <c r="G5809">
        <v>0</v>
      </c>
      <c r="H5809" s="45">
        <v>-16206.42</v>
      </c>
      <c r="I5809" t="s">
        <v>11935</v>
      </c>
      <c r="J5809" t="s">
        <v>164</v>
      </c>
      <c r="K5809">
        <v>0</v>
      </c>
      <c r="L5809" s="83">
        <v>42944</v>
      </c>
      <c r="M5809">
        <v>0</v>
      </c>
      <c r="N5809">
        <v>336433107</v>
      </c>
      <c r="O5809" t="s">
        <v>2636</v>
      </c>
    </row>
    <row r="5810" spans="1:15" x14ac:dyDescent="0.2">
      <c r="A5810" t="s">
        <v>12223</v>
      </c>
      <c r="B5810" t="s">
        <v>4638</v>
      </c>
      <c r="C5810">
        <v>17.074999999999999</v>
      </c>
      <c r="D5810">
        <v>0</v>
      </c>
      <c r="E5810">
        <v>0</v>
      </c>
      <c r="F5810">
        <v>0</v>
      </c>
      <c r="G5810">
        <v>0</v>
      </c>
      <c r="H5810" s="45">
        <v>60756.41</v>
      </c>
      <c r="I5810" t="s">
        <v>11932</v>
      </c>
      <c r="J5810" t="s">
        <v>182</v>
      </c>
      <c r="K5810">
        <v>0</v>
      </c>
      <c r="L5810" s="83">
        <v>42944</v>
      </c>
      <c r="M5810">
        <v>0</v>
      </c>
      <c r="N5810">
        <v>393222104</v>
      </c>
      <c r="O5810" t="s">
        <v>4756</v>
      </c>
    </row>
    <row r="5811" spans="1:15" x14ac:dyDescent="0.2">
      <c r="A5811" t="s">
        <v>12224</v>
      </c>
      <c r="B5811" t="s">
        <v>392</v>
      </c>
      <c r="C5811">
        <v>42.3</v>
      </c>
      <c r="D5811">
        <v>0</v>
      </c>
      <c r="E5811">
        <v>0</v>
      </c>
      <c r="F5811">
        <v>0</v>
      </c>
      <c r="G5811">
        <v>0</v>
      </c>
      <c r="H5811" s="45">
        <v>7756.71</v>
      </c>
      <c r="I5811" t="s">
        <v>11935</v>
      </c>
      <c r="J5811" t="s">
        <v>186</v>
      </c>
      <c r="K5811">
        <v>0</v>
      </c>
      <c r="L5811" s="83">
        <v>42944</v>
      </c>
      <c r="M5811">
        <v>0</v>
      </c>
      <c r="N5811">
        <v>391416104</v>
      </c>
      <c r="O5811" t="s">
        <v>393</v>
      </c>
    </row>
    <row r="5812" spans="1:15" x14ac:dyDescent="0.2">
      <c r="A5812" t="s">
        <v>12225</v>
      </c>
      <c r="B5812" t="s">
        <v>2584</v>
      </c>
      <c r="C5812">
        <v>44</v>
      </c>
      <c r="D5812">
        <v>0</v>
      </c>
      <c r="E5812">
        <v>0</v>
      </c>
      <c r="F5812">
        <v>0</v>
      </c>
      <c r="G5812">
        <v>0</v>
      </c>
      <c r="H5812" s="45">
        <v>-5055.66</v>
      </c>
      <c r="I5812" t="s">
        <v>11935</v>
      </c>
      <c r="J5812" t="s">
        <v>8017</v>
      </c>
      <c r="K5812">
        <v>0</v>
      </c>
      <c r="L5812" s="83">
        <v>42944</v>
      </c>
      <c r="M5812">
        <v>0</v>
      </c>
      <c r="N5812" t="s">
        <v>2640</v>
      </c>
      <c r="O5812" t="s">
        <v>2641</v>
      </c>
    </row>
    <row r="5813" spans="1:15" x14ac:dyDescent="0.2">
      <c r="A5813" t="s">
        <v>12226</v>
      </c>
      <c r="B5813" t="s">
        <v>8120</v>
      </c>
      <c r="C5813">
        <v>91.83</v>
      </c>
      <c r="D5813">
        <v>0</v>
      </c>
      <c r="E5813">
        <v>0</v>
      </c>
      <c r="F5813">
        <v>0</v>
      </c>
      <c r="G5813">
        <v>0</v>
      </c>
      <c r="H5813" s="45">
        <v>41875.519999999997</v>
      </c>
      <c r="I5813" t="s">
        <v>11932</v>
      </c>
      <c r="J5813" t="s">
        <v>169</v>
      </c>
      <c r="K5813">
        <v>0</v>
      </c>
      <c r="L5813" s="83">
        <v>42944</v>
      </c>
      <c r="M5813">
        <v>0</v>
      </c>
      <c r="N5813" s="84" t="s">
        <v>8154</v>
      </c>
      <c r="O5813" t="s">
        <v>8155</v>
      </c>
    </row>
    <row r="5814" spans="1:15" x14ac:dyDescent="0.2">
      <c r="A5814" t="s">
        <v>12227</v>
      </c>
      <c r="B5814" t="s">
        <v>92</v>
      </c>
      <c r="C5814">
        <v>34.39</v>
      </c>
      <c r="D5814">
        <v>0</v>
      </c>
      <c r="E5814">
        <v>0</v>
      </c>
      <c r="F5814">
        <v>0</v>
      </c>
      <c r="G5814">
        <v>0</v>
      </c>
      <c r="H5814" s="45">
        <v>-16780.5</v>
      </c>
      <c r="I5814" t="s">
        <v>11932</v>
      </c>
      <c r="J5814" t="s">
        <v>164</v>
      </c>
      <c r="K5814">
        <v>0</v>
      </c>
      <c r="L5814" s="83">
        <v>42944</v>
      </c>
      <c r="M5814">
        <v>0</v>
      </c>
      <c r="N5814">
        <v>458118106</v>
      </c>
      <c r="O5814">
        <v>2462437</v>
      </c>
    </row>
    <row r="5815" spans="1:15" x14ac:dyDescent="0.2">
      <c r="A5815" t="s">
        <v>12228</v>
      </c>
      <c r="B5815" t="s">
        <v>5399</v>
      </c>
      <c r="C5815">
        <v>47.85</v>
      </c>
      <c r="D5815">
        <v>0</v>
      </c>
      <c r="E5815">
        <v>0</v>
      </c>
      <c r="F5815">
        <v>0</v>
      </c>
      <c r="G5815">
        <v>0</v>
      </c>
      <c r="H5815" s="45">
        <v>-2378.46</v>
      </c>
      <c r="I5815" t="s">
        <v>11935</v>
      </c>
      <c r="J5815" t="s">
        <v>164</v>
      </c>
      <c r="K5815">
        <v>0</v>
      </c>
      <c r="L5815" s="83">
        <v>42944</v>
      </c>
      <c r="M5815">
        <v>0</v>
      </c>
      <c r="N5815" t="s">
        <v>5488</v>
      </c>
      <c r="O5815" t="s">
        <v>5489</v>
      </c>
    </row>
    <row r="5816" spans="1:15" x14ac:dyDescent="0.2">
      <c r="A5816" t="s">
        <v>12229</v>
      </c>
      <c r="B5816" t="s">
        <v>2840</v>
      </c>
      <c r="C5816">
        <v>58.6</v>
      </c>
      <c r="D5816">
        <v>0</v>
      </c>
      <c r="E5816">
        <v>0</v>
      </c>
      <c r="F5816">
        <v>0</v>
      </c>
      <c r="G5816">
        <v>0</v>
      </c>
      <c r="H5816" s="45">
        <v>-1874.27</v>
      </c>
      <c r="I5816" t="s">
        <v>11935</v>
      </c>
      <c r="J5816" t="s">
        <v>169</v>
      </c>
      <c r="K5816">
        <v>0</v>
      </c>
      <c r="L5816" s="83">
        <v>42944</v>
      </c>
      <c r="M5816">
        <v>0</v>
      </c>
      <c r="N5816" t="s">
        <v>2950</v>
      </c>
      <c r="O5816" t="s">
        <v>2951</v>
      </c>
    </row>
    <row r="5817" spans="1:15" x14ac:dyDescent="0.2">
      <c r="A5817" t="s">
        <v>12230</v>
      </c>
      <c r="B5817" t="s">
        <v>2098</v>
      </c>
      <c r="C5817">
        <v>27.05</v>
      </c>
      <c r="D5817">
        <v>0</v>
      </c>
      <c r="E5817">
        <v>0</v>
      </c>
      <c r="F5817">
        <v>0</v>
      </c>
      <c r="G5817">
        <v>0</v>
      </c>
      <c r="H5817" s="45">
        <v>13565.6</v>
      </c>
      <c r="I5817" t="s">
        <v>11935</v>
      </c>
      <c r="J5817" t="s">
        <v>182</v>
      </c>
      <c r="K5817">
        <v>0</v>
      </c>
      <c r="L5817" s="83">
        <v>42944</v>
      </c>
      <c r="M5817">
        <v>0</v>
      </c>
      <c r="N5817">
        <v>981475106</v>
      </c>
      <c r="O5817">
        <v>2469450</v>
      </c>
    </row>
    <row r="5818" spans="1:15" x14ac:dyDescent="0.2">
      <c r="A5818" t="s">
        <v>12231</v>
      </c>
      <c r="B5818" t="s">
        <v>5272</v>
      </c>
      <c r="C5818">
        <v>25.88</v>
      </c>
      <c r="D5818">
        <v>0</v>
      </c>
      <c r="E5818">
        <v>0</v>
      </c>
      <c r="F5818">
        <v>0</v>
      </c>
      <c r="G5818">
        <v>0</v>
      </c>
      <c r="H5818">
        <v>980.8</v>
      </c>
      <c r="I5818" t="s">
        <v>11935</v>
      </c>
      <c r="J5818" t="s">
        <v>186</v>
      </c>
      <c r="K5818">
        <v>0</v>
      </c>
      <c r="L5818" s="83">
        <v>42944</v>
      </c>
      <c r="M5818">
        <v>0</v>
      </c>
      <c r="N5818">
        <v>527288104</v>
      </c>
      <c r="O5818">
        <v>2513012</v>
      </c>
    </row>
    <row r="5819" spans="1:15" x14ac:dyDescent="0.2">
      <c r="A5819" t="s">
        <v>12232</v>
      </c>
      <c r="B5819" t="s">
        <v>4963</v>
      </c>
      <c r="C5819">
        <v>36</v>
      </c>
      <c r="D5819">
        <v>0</v>
      </c>
      <c r="E5819">
        <v>0</v>
      </c>
      <c r="F5819">
        <v>0</v>
      </c>
      <c r="G5819">
        <v>0</v>
      </c>
      <c r="H5819" s="45">
        <v>12172.93</v>
      </c>
      <c r="I5819" t="s">
        <v>11932</v>
      </c>
      <c r="J5819" t="s">
        <v>190</v>
      </c>
      <c r="K5819">
        <v>0</v>
      </c>
      <c r="L5819" s="83">
        <v>42944</v>
      </c>
      <c r="M5819">
        <v>0</v>
      </c>
      <c r="N5819" t="s">
        <v>5031</v>
      </c>
      <c r="O5819" t="s">
        <v>5032</v>
      </c>
    </row>
    <row r="5820" spans="1:15" x14ac:dyDescent="0.2">
      <c r="A5820" t="s">
        <v>12233</v>
      </c>
      <c r="B5820" t="s">
        <v>4961</v>
      </c>
      <c r="C5820">
        <v>123.89</v>
      </c>
      <c r="D5820">
        <v>0</v>
      </c>
      <c r="E5820">
        <v>0</v>
      </c>
      <c r="F5820">
        <v>0</v>
      </c>
      <c r="G5820">
        <v>0</v>
      </c>
      <c r="H5820">
        <v>-790.98</v>
      </c>
      <c r="I5820" t="s">
        <v>11935</v>
      </c>
      <c r="J5820" t="s">
        <v>169</v>
      </c>
      <c r="K5820">
        <v>0</v>
      </c>
      <c r="L5820" s="83">
        <v>42944</v>
      </c>
      <c r="M5820">
        <v>0</v>
      </c>
      <c r="N5820" t="s">
        <v>5034</v>
      </c>
      <c r="O5820">
        <v>2378534</v>
      </c>
    </row>
    <row r="5821" spans="1:15" x14ac:dyDescent="0.2">
      <c r="A5821" t="s">
        <v>12234</v>
      </c>
      <c r="B5821" t="s">
        <v>10090</v>
      </c>
      <c r="C5821">
        <v>19.8</v>
      </c>
      <c r="D5821">
        <v>0</v>
      </c>
      <c r="E5821">
        <v>0</v>
      </c>
      <c r="F5821">
        <v>0</v>
      </c>
      <c r="G5821">
        <v>0</v>
      </c>
      <c r="H5821" s="45">
        <v>1657.46</v>
      </c>
      <c r="I5821" t="s">
        <v>11935</v>
      </c>
      <c r="J5821" t="s">
        <v>190</v>
      </c>
      <c r="K5821">
        <v>0</v>
      </c>
      <c r="L5821" s="83">
        <v>42944</v>
      </c>
      <c r="M5821">
        <v>0</v>
      </c>
      <c r="N5821" t="s">
        <v>10137</v>
      </c>
      <c r="O5821" t="s">
        <v>10138</v>
      </c>
    </row>
    <row r="5822" spans="1:15" x14ac:dyDescent="0.2">
      <c r="A5822" t="s">
        <v>12235</v>
      </c>
      <c r="B5822" t="s">
        <v>2481</v>
      </c>
      <c r="C5822">
        <v>31.46</v>
      </c>
      <c r="D5822">
        <v>0</v>
      </c>
      <c r="E5822">
        <v>0</v>
      </c>
      <c r="F5822">
        <v>0</v>
      </c>
      <c r="G5822">
        <v>0</v>
      </c>
      <c r="H5822" s="45">
        <v>5091.63</v>
      </c>
      <c r="I5822" t="s">
        <v>11935</v>
      </c>
      <c r="J5822" t="s">
        <v>200</v>
      </c>
      <c r="K5822">
        <v>0</v>
      </c>
      <c r="L5822" s="83">
        <v>42944</v>
      </c>
      <c r="M5822">
        <v>0</v>
      </c>
      <c r="N5822">
        <v>552953101</v>
      </c>
      <c r="O5822">
        <v>2547419</v>
      </c>
    </row>
    <row r="5823" spans="1:15" x14ac:dyDescent="0.2">
      <c r="A5823" t="s">
        <v>12236</v>
      </c>
      <c r="B5823" t="s">
        <v>632</v>
      </c>
      <c r="C5823">
        <v>12.7</v>
      </c>
      <c r="D5823">
        <v>0</v>
      </c>
      <c r="E5823">
        <v>0</v>
      </c>
      <c r="F5823">
        <v>0</v>
      </c>
      <c r="G5823">
        <v>0</v>
      </c>
      <c r="H5823" s="45">
        <v>38336.14</v>
      </c>
      <c r="I5823" t="s">
        <v>11932</v>
      </c>
      <c r="J5823" t="s">
        <v>200</v>
      </c>
      <c r="K5823">
        <v>0</v>
      </c>
      <c r="L5823" s="83">
        <v>42944</v>
      </c>
      <c r="M5823">
        <v>0</v>
      </c>
      <c r="N5823" t="s">
        <v>633</v>
      </c>
      <c r="O5823">
        <v>2415936</v>
      </c>
    </row>
    <row r="5824" spans="1:15" x14ac:dyDescent="0.2">
      <c r="A5824" t="s">
        <v>12237</v>
      </c>
      <c r="B5824" t="s">
        <v>12182</v>
      </c>
      <c r="C5824">
        <v>41.8</v>
      </c>
      <c r="D5824">
        <v>0</v>
      </c>
      <c r="E5824">
        <v>0</v>
      </c>
      <c r="F5824">
        <v>0</v>
      </c>
      <c r="G5824">
        <v>0</v>
      </c>
      <c r="H5824">
        <v>3.27</v>
      </c>
      <c r="I5824" t="s">
        <v>11935</v>
      </c>
      <c r="J5824" t="s">
        <v>235</v>
      </c>
      <c r="K5824">
        <v>0</v>
      </c>
      <c r="L5824" s="83">
        <v>42944</v>
      </c>
      <c r="M5824">
        <v>0</v>
      </c>
      <c r="N5824" t="s">
        <v>12238</v>
      </c>
      <c r="O5824">
        <v>2152772</v>
      </c>
    </row>
    <row r="5825" spans="1:15" x14ac:dyDescent="0.2">
      <c r="A5825" t="s">
        <v>12239</v>
      </c>
      <c r="B5825" t="s">
        <v>1797</v>
      </c>
      <c r="C5825">
        <v>49.95</v>
      </c>
      <c r="D5825">
        <v>0</v>
      </c>
      <c r="E5825">
        <v>0</v>
      </c>
      <c r="F5825">
        <v>0</v>
      </c>
      <c r="G5825">
        <v>0</v>
      </c>
      <c r="H5825" s="45">
        <v>11919.07</v>
      </c>
      <c r="I5825" t="s">
        <v>11935</v>
      </c>
      <c r="J5825" t="s">
        <v>169</v>
      </c>
      <c r="K5825">
        <v>0</v>
      </c>
      <c r="L5825" s="83">
        <v>42944</v>
      </c>
      <c r="M5825">
        <v>0</v>
      </c>
      <c r="N5825">
        <v>670704105</v>
      </c>
      <c r="O5825" t="s">
        <v>1930</v>
      </c>
    </row>
    <row r="5826" spans="1:15" x14ac:dyDescent="0.2">
      <c r="A5826" t="s">
        <v>12240</v>
      </c>
      <c r="B5826" t="s">
        <v>4121</v>
      </c>
      <c r="C5826">
        <v>114.05</v>
      </c>
      <c r="D5826">
        <v>0</v>
      </c>
      <c r="E5826">
        <v>0</v>
      </c>
      <c r="F5826">
        <v>0</v>
      </c>
      <c r="G5826">
        <v>0</v>
      </c>
      <c r="H5826" s="45">
        <v>17889.43</v>
      </c>
      <c r="I5826" t="s">
        <v>11935</v>
      </c>
      <c r="J5826" t="s">
        <v>164</v>
      </c>
      <c r="K5826">
        <v>0</v>
      </c>
      <c r="L5826" s="83">
        <v>42944</v>
      </c>
      <c r="M5826">
        <v>0</v>
      </c>
      <c r="N5826">
        <v>743424103</v>
      </c>
      <c r="O5826" t="s">
        <v>4162</v>
      </c>
    </row>
    <row r="5827" spans="1:15" x14ac:dyDescent="0.2">
      <c r="A5827" t="s">
        <v>12241</v>
      </c>
      <c r="B5827" t="s">
        <v>12181</v>
      </c>
      <c r="C5827">
        <v>14.64</v>
      </c>
      <c r="D5827">
        <v>0</v>
      </c>
      <c r="E5827">
        <v>0</v>
      </c>
      <c r="F5827">
        <v>0</v>
      </c>
      <c r="G5827">
        <v>0</v>
      </c>
      <c r="H5827" s="45">
        <v>17368.5</v>
      </c>
      <c r="I5827" t="s">
        <v>11935</v>
      </c>
      <c r="J5827" t="s">
        <v>169</v>
      </c>
      <c r="K5827">
        <v>0</v>
      </c>
      <c r="L5827" s="83">
        <v>42944</v>
      </c>
      <c r="M5827">
        <v>0</v>
      </c>
      <c r="N5827" t="s">
        <v>12242</v>
      </c>
      <c r="O5827" t="s">
        <v>12243</v>
      </c>
    </row>
    <row r="5828" spans="1:15" x14ac:dyDescent="0.2">
      <c r="A5828" t="s">
        <v>12244</v>
      </c>
      <c r="B5828" t="s">
        <v>3194</v>
      </c>
      <c r="C5828">
        <v>77.38</v>
      </c>
      <c r="D5828">
        <v>0</v>
      </c>
      <c r="E5828">
        <v>0</v>
      </c>
      <c r="F5828">
        <v>0</v>
      </c>
      <c r="G5828">
        <v>0</v>
      </c>
      <c r="H5828" s="45">
        <v>12179.15</v>
      </c>
      <c r="I5828" t="s">
        <v>11935</v>
      </c>
      <c r="J5828" t="s">
        <v>169</v>
      </c>
      <c r="K5828">
        <v>0</v>
      </c>
      <c r="L5828" s="83">
        <v>42944</v>
      </c>
      <c r="M5828">
        <v>0</v>
      </c>
      <c r="N5828" t="s">
        <v>3333</v>
      </c>
      <c r="O5828" t="s">
        <v>3334</v>
      </c>
    </row>
    <row r="5829" spans="1:15" x14ac:dyDescent="0.2">
      <c r="A5829" t="s">
        <v>12245</v>
      </c>
      <c r="B5829" t="s">
        <v>2463</v>
      </c>
      <c r="C5829">
        <v>122.38</v>
      </c>
      <c r="D5829">
        <v>0</v>
      </c>
      <c r="E5829">
        <v>0</v>
      </c>
      <c r="F5829">
        <v>0</v>
      </c>
      <c r="G5829">
        <v>0</v>
      </c>
      <c r="H5829" s="45">
        <v>40853.5</v>
      </c>
      <c r="I5829" t="s">
        <v>11932</v>
      </c>
      <c r="J5829" t="s">
        <v>164</v>
      </c>
      <c r="K5829">
        <v>0</v>
      </c>
      <c r="L5829" s="83">
        <v>42944</v>
      </c>
      <c r="M5829">
        <v>0</v>
      </c>
      <c r="N5829">
        <v>775133101</v>
      </c>
      <c r="O5829">
        <v>2746700</v>
      </c>
    </row>
    <row r="5830" spans="1:15" x14ac:dyDescent="0.2">
      <c r="A5830" t="s">
        <v>12246</v>
      </c>
      <c r="B5830" t="s">
        <v>1835</v>
      </c>
      <c r="C5830">
        <v>42.67</v>
      </c>
      <c r="D5830">
        <v>0</v>
      </c>
      <c r="E5830">
        <v>0</v>
      </c>
      <c r="F5830">
        <v>0</v>
      </c>
      <c r="G5830">
        <v>0</v>
      </c>
      <c r="H5830" s="45">
        <v>12325.67</v>
      </c>
      <c r="I5830" t="s">
        <v>11935</v>
      </c>
      <c r="J5830" t="s">
        <v>190</v>
      </c>
      <c r="K5830">
        <v>0</v>
      </c>
      <c r="L5830" s="83">
        <v>42944</v>
      </c>
      <c r="M5830">
        <v>0</v>
      </c>
      <c r="N5830">
        <v>848577102</v>
      </c>
      <c r="O5830" t="s">
        <v>1945</v>
      </c>
    </row>
    <row r="5831" spans="1:15" x14ac:dyDescent="0.2">
      <c r="A5831" t="s">
        <v>12247</v>
      </c>
      <c r="B5831" t="s">
        <v>12180</v>
      </c>
      <c r="C5831">
        <v>24.23</v>
      </c>
      <c r="D5831">
        <v>0</v>
      </c>
      <c r="E5831">
        <v>0</v>
      </c>
      <c r="F5831">
        <v>0</v>
      </c>
      <c r="G5831">
        <v>0</v>
      </c>
      <c r="H5831" s="45">
        <v>-1551.57</v>
      </c>
      <c r="I5831" t="s">
        <v>11935</v>
      </c>
      <c r="J5831" t="s">
        <v>186</v>
      </c>
      <c r="K5831">
        <v>0</v>
      </c>
      <c r="L5831" s="83">
        <v>42944</v>
      </c>
      <c r="M5831">
        <v>0</v>
      </c>
      <c r="N5831">
        <v>811707801</v>
      </c>
      <c r="O5831" t="s">
        <v>12248</v>
      </c>
    </row>
    <row r="5832" spans="1:15" x14ac:dyDescent="0.2">
      <c r="A5832" t="s">
        <v>12249</v>
      </c>
      <c r="B5832" t="s">
        <v>12183</v>
      </c>
      <c r="C5832">
        <v>51.93</v>
      </c>
      <c r="D5832">
        <v>0</v>
      </c>
      <c r="E5832">
        <v>0</v>
      </c>
      <c r="F5832">
        <v>0</v>
      </c>
      <c r="G5832">
        <v>0</v>
      </c>
      <c r="H5832" s="45">
        <v>3662.67</v>
      </c>
      <c r="I5832" t="s">
        <v>11935</v>
      </c>
      <c r="J5832" t="s">
        <v>200</v>
      </c>
      <c r="K5832">
        <v>0</v>
      </c>
      <c r="L5832" s="83">
        <v>42944</v>
      </c>
      <c r="M5832">
        <v>0</v>
      </c>
      <c r="N5832">
        <v>855244109</v>
      </c>
      <c r="O5832">
        <v>2842255</v>
      </c>
    </row>
    <row r="5833" spans="1:15" x14ac:dyDescent="0.2">
      <c r="A5833" t="s">
        <v>12250</v>
      </c>
      <c r="B5833" t="s">
        <v>9543</v>
      </c>
      <c r="C5833">
        <v>44.02</v>
      </c>
      <c r="D5833">
        <v>0</v>
      </c>
      <c r="E5833">
        <v>0</v>
      </c>
      <c r="F5833">
        <v>0</v>
      </c>
      <c r="G5833">
        <v>0</v>
      </c>
      <c r="H5833">
        <v>-915.87</v>
      </c>
      <c r="I5833" t="s">
        <v>11935</v>
      </c>
      <c r="J5833" t="s">
        <v>188</v>
      </c>
      <c r="K5833">
        <v>0</v>
      </c>
      <c r="L5833" s="83">
        <v>42944</v>
      </c>
      <c r="M5833">
        <v>0</v>
      </c>
      <c r="N5833" t="s">
        <v>9572</v>
      </c>
      <c r="O5833">
        <v>2823777</v>
      </c>
    </row>
    <row r="5834" spans="1:15" x14ac:dyDescent="0.2">
      <c r="A5834" t="s">
        <v>12251</v>
      </c>
      <c r="B5834" t="s">
        <v>2832</v>
      </c>
      <c r="C5834">
        <v>61.73</v>
      </c>
      <c r="D5834">
        <v>0</v>
      </c>
      <c r="E5834">
        <v>0</v>
      </c>
      <c r="F5834">
        <v>0</v>
      </c>
      <c r="G5834">
        <v>0</v>
      </c>
      <c r="H5834" s="45">
        <v>50935.1</v>
      </c>
      <c r="I5834" t="s">
        <v>11932</v>
      </c>
      <c r="J5834" t="s">
        <v>200</v>
      </c>
      <c r="K5834">
        <v>0</v>
      </c>
      <c r="L5834" s="83">
        <v>42944</v>
      </c>
      <c r="M5834">
        <v>0</v>
      </c>
      <c r="N5834" t="s">
        <v>2993</v>
      </c>
      <c r="O5834" t="s">
        <v>2994</v>
      </c>
    </row>
    <row r="5835" spans="1:15" x14ac:dyDescent="0.2">
      <c r="A5835" t="s">
        <v>12252</v>
      </c>
      <c r="B5835" t="s">
        <v>2572</v>
      </c>
      <c r="C5835">
        <v>25.16</v>
      </c>
      <c r="D5835">
        <v>0</v>
      </c>
      <c r="E5835">
        <v>0</v>
      </c>
      <c r="F5835">
        <v>0</v>
      </c>
      <c r="G5835">
        <v>0</v>
      </c>
      <c r="H5835" s="45">
        <v>72559.67</v>
      </c>
      <c r="I5835" t="s">
        <v>11932</v>
      </c>
      <c r="J5835" t="s">
        <v>182</v>
      </c>
      <c r="K5835">
        <v>0</v>
      </c>
      <c r="L5835" s="83">
        <v>42944</v>
      </c>
      <c r="M5835">
        <v>0</v>
      </c>
      <c r="N5835" s="84">
        <v>9.0346000000000003E+107</v>
      </c>
      <c r="O5835" t="s">
        <v>2661</v>
      </c>
    </row>
    <row r="5836" spans="1:15" x14ac:dyDescent="0.2">
      <c r="A5836" t="s">
        <v>12253</v>
      </c>
      <c r="B5836" t="s">
        <v>101</v>
      </c>
      <c r="C5836">
        <v>33.79</v>
      </c>
      <c r="D5836">
        <v>0</v>
      </c>
      <c r="E5836">
        <v>0</v>
      </c>
      <c r="F5836">
        <v>0</v>
      </c>
      <c r="G5836">
        <v>0</v>
      </c>
      <c r="H5836" s="45">
        <v>95488.03</v>
      </c>
      <c r="I5836" t="s">
        <v>11932</v>
      </c>
      <c r="J5836" t="s">
        <v>164</v>
      </c>
      <c r="K5836">
        <v>0</v>
      </c>
      <c r="L5836" s="83">
        <v>42944</v>
      </c>
      <c r="M5836">
        <v>0</v>
      </c>
      <c r="N5836" t="s">
        <v>184</v>
      </c>
      <c r="O5836">
        <v>2608123</v>
      </c>
    </row>
    <row r="5837" spans="1:15" x14ac:dyDescent="0.2">
      <c r="A5837" t="s">
        <v>12254</v>
      </c>
      <c r="B5837" t="s">
        <v>4655</v>
      </c>
      <c r="C5837">
        <v>87.33</v>
      </c>
      <c r="D5837">
        <v>0</v>
      </c>
      <c r="E5837">
        <v>0</v>
      </c>
      <c r="F5837">
        <v>0</v>
      </c>
      <c r="G5837">
        <v>0</v>
      </c>
      <c r="H5837" s="45">
        <v>-14653.4</v>
      </c>
      <c r="I5837" t="s">
        <v>11935</v>
      </c>
      <c r="J5837" t="s">
        <v>235</v>
      </c>
      <c r="K5837">
        <v>0</v>
      </c>
      <c r="L5837" s="83">
        <v>42944</v>
      </c>
      <c r="M5837">
        <v>0</v>
      </c>
      <c r="N5837" t="s">
        <v>4811</v>
      </c>
      <c r="O5837" t="s">
        <v>4812</v>
      </c>
    </row>
    <row r="5838" spans="1:15" x14ac:dyDescent="0.2">
      <c r="A5838" t="s">
        <v>12255</v>
      </c>
      <c r="B5838" t="s">
        <v>1810</v>
      </c>
      <c r="C5838">
        <v>55.73</v>
      </c>
      <c r="D5838">
        <v>0</v>
      </c>
      <c r="E5838">
        <v>0</v>
      </c>
      <c r="F5838">
        <v>0</v>
      </c>
      <c r="G5838">
        <v>0</v>
      </c>
      <c r="H5838" s="45">
        <v>9086.23</v>
      </c>
      <c r="I5838" t="s">
        <v>11935</v>
      </c>
      <c r="J5838" t="s">
        <v>164</v>
      </c>
      <c r="K5838">
        <v>0</v>
      </c>
      <c r="L5838" s="83">
        <v>42944</v>
      </c>
      <c r="M5838">
        <v>0</v>
      </c>
      <c r="N5838" t="s">
        <v>1952</v>
      </c>
      <c r="O5838" t="s">
        <v>1953</v>
      </c>
    </row>
    <row r="5839" spans="1:15" x14ac:dyDescent="0.2">
      <c r="A5839" t="s">
        <v>12256</v>
      </c>
      <c r="B5839" t="s">
        <v>852</v>
      </c>
      <c r="C5839">
        <v>27.05</v>
      </c>
      <c r="D5839">
        <v>0</v>
      </c>
      <c r="E5839">
        <v>0</v>
      </c>
      <c r="F5839">
        <v>0</v>
      </c>
      <c r="G5839">
        <v>0</v>
      </c>
      <c r="H5839" s="45">
        <v>-99624.68</v>
      </c>
      <c r="I5839" t="s">
        <v>11932</v>
      </c>
      <c r="J5839" t="s">
        <v>190</v>
      </c>
      <c r="K5839">
        <v>0</v>
      </c>
      <c r="L5839" s="83">
        <v>42944</v>
      </c>
      <c r="M5839">
        <v>0</v>
      </c>
      <c r="N5839" t="s">
        <v>981</v>
      </c>
      <c r="O5839">
        <v>2519849</v>
      </c>
    </row>
    <row r="5840" spans="1:15" x14ac:dyDescent="0.2">
      <c r="A5840" t="s">
        <v>12257</v>
      </c>
      <c r="B5840" t="s">
        <v>12179</v>
      </c>
      <c r="C5840">
        <v>72.41</v>
      </c>
      <c r="D5840">
        <v>0</v>
      </c>
      <c r="E5840">
        <v>0</v>
      </c>
      <c r="F5840">
        <v>0</v>
      </c>
      <c r="G5840">
        <v>0</v>
      </c>
      <c r="H5840" s="45">
        <v>11571.37</v>
      </c>
      <c r="I5840" t="s">
        <v>11935</v>
      </c>
      <c r="J5840" t="s">
        <v>164</v>
      </c>
      <c r="K5840">
        <v>0</v>
      </c>
      <c r="L5840" s="83">
        <v>42944</v>
      </c>
      <c r="M5840">
        <v>0</v>
      </c>
      <c r="N5840" t="s">
        <v>177</v>
      </c>
      <c r="O5840" t="s">
        <v>12258</v>
      </c>
    </row>
    <row r="5841" spans="1:15" x14ac:dyDescent="0.2">
      <c r="A5841" t="s">
        <v>12259</v>
      </c>
      <c r="B5841" t="s">
        <v>2603</v>
      </c>
      <c r="C5841">
        <v>44.05</v>
      </c>
      <c r="D5841">
        <v>0</v>
      </c>
      <c r="E5841">
        <v>0</v>
      </c>
      <c r="F5841">
        <v>0</v>
      </c>
      <c r="G5841">
        <v>0</v>
      </c>
      <c r="H5841" s="45">
        <v>15723.77</v>
      </c>
      <c r="I5841" t="s">
        <v>11935</v>
      </c>
      <c r="J5841" t="s">
        <v>200</v>
      </c>
      <c r="K5841">
        <v>0</v>
      </c>
      <c r="L5841" s="83">
        <v>42944</v>
      </c>
      <c r="M5841">
        <v>0</v>
      </c>
      <c r="N5841" t="s">
        <v>2663</v>
      </c>
      <c r="O5841" t="s">
        <v>2664</v>
      </c>
    </row>
    <row r="5842" spans="1:15" x14ac:dyDescent="0.2">
      <c r="A5842" t="s">
        <v>12260</v>
      </c>
      <c r="B5842" t="s">
        <v>2807</v>
      </c>
      <c r="C5842">
        <v>238.3</v>
      </c>
      <c r="D5842">
        <v>0</v>
      </c>
      <c r="E5842">
        <v>0</v>
      </c>
      <c r="F5842">
        <v>0</v>
      </c>
      <c r="G5842">
        <v>0</v>
      </c>
      <c r="H5842" s="45">
        <v>19401.78</v>
      </c>
      <c r="I5842" t="s">
        <v>11935</v>
      </c>
      <c r="J5842" t="s">
        <v>186</v>
      </c>
      <c r="K5842">
        <v>0</v>
      </c>
      <c r="L5842" s="83">
        <v>42944</v>
      </c>
      <c r="M5842">
        <v>0</v>
      </c>
      <c r="N5842" t="s">
        <v>3003</v>
      </c>
      <c r="O5842" t="s">
        <v>3004</v>
      </c>
    </row>
    <row r="5843" spans="1:15" x14ac:dyDescent="0.2">
      <c r="A5843" t="s">
        <v>12261</v>
      </c>
      <c r="B5843" t="s">
        <v>2872</v>
      </c>
      <c r="C5843">
        <v>77.42</v>
      </c>
      <c r="D5843">
        <v>0</v>
      </c>
      <c r="E5843">
        <v>0</v>
      </c>
      <c r="F5843">
        <v>0</v>
      </c>
      <c r="G5843">
        <v>0</v>
      </c>
      <c r="H5843" s="45">
        <v>25115.3</v>
      </c>
      <c r="I5843" t="s">
        <v>11932</v>
      </c>
      <c r="J5843" t="s">
        <v>190</v>
      </c>
      <c r="K5843">
        <v>0</v>
      </c>
      <c r="L5843" s="83">
        <v>42944</v>
      </c>
      <c r="M5843">
        <v>0</v>
      </c>
      <c r="N5843" t="s">
        <v>3006</v>
      </c>
      <c r="O5843">
        <v>2483074</v>
      </c>
    </row>
    <row r="5844" spans="1:15" x14ac:dyDescent="0.2">
      <c r="A5844" t="s">
        <v>12262</v>
      </c>
      <c r="B5844" t="s">
        <v>10088</v>
      </c>
      <c r="C5844">
        <v>35.25</v>
      </c>
      <c r="D5844">
        <v>0</v>
      </c>
      <c r="E5844">
        <v>0</v>
      </c>
      <c r="F5844">
        <v>0</v>
      </c>
      <c r="G5844">
        <v>0</v>
      </c>
      <c r="H5844" s="45">
        <v>18504.21</v>
      </c>
      <c r="I5844" t="s">
        <v>11935</v>
      </c>
      <c r="J5844" t="s">
        <v>169</v>
      </c>
      <c r="K5844">
        <v>0</v>
      </c>
      <c r="L5844" s="83">
        <v>42944</v>
      </c>
      <c r="M5844">
        <v>0</v>
      </c>
      <c r="N5844" t="s">
        <v>10159</v>
      </c>
      <c r="O5844" t="s">
        <v>10160</v>
      </c>
    </row>
    <row r="5845" spans="1:15" x14ac:dyDescent="0.2">
      <c r="A5845" t="s">
        <v>12263</v>
      </c>
      <c r="B5845" t="s">
        <v>2813</v>
      </c>
      <c r="C5845">
        <v>113.96</v>
      </c>
      <c r="D5845">
        <v>0</v>
      </c>
      <c r="E5845">
        <v>0</v>
      </c>
      <c r="F5845">
        <v>0</v>
      </c>
      <c r="G5845">
        <v>0</v>
      </c>
      <c r="H5845" s="45">
        <v>1470.12</v>
      </c>
      <c r="I5845" t="s">
        <v>11935</v>
      </c>
      <c r="J5845" t="s">
        <v>200</v>
      </c>
      <c r="K5845">
        <v>0</v>
      </c>
      <c r="L5845" s="83">
        <v>42944</v>
      </c>
      <c r="M5845">
        <v>0</v>
      </c>
      <c r="N5845" t="s">
        <v>3016</v>
      </c>
      <c r="O5845" t="s">
        <v>3017</v>
      </c>
    </row>
    <row r="5846" spans="1:15" x14ac:dyDescent="0.2">
      <c r="A5846" t="s">
        <v>12264</v>
      </c>
      <c r="B5846" t="s">
        <v>7971</v>
      </c>
      <c r="C5846">
        <v>24.86</v>
      </c>
      <c r="D5846">
        <v>0</v>
      </c>
      <c r="E5846">
        <v>0</v>
      </c>
      <c r="F5846">
        <v>0</v>
      </c>
      <c r="G5846">
        <v>0</v>
      </c>
      <c r="H5846" s="45">
        <v>-11378.86</v>
      </c>
      <c r="I5846" t="s">
        <v>11935</v>
      </c>
      <c r="J5846" t="s">
        <v>169</v>
      </c>
      <c r="K5846">
        <v>0</v>
      </c>
      <c r="L5846" s="83">
        <v>42944</v>
      </c>
      <c r="M5846">
        <v>0</v>
      </c>
      <c r="N5846" t="s">
        <v>8110</v>
      </c>
      <c r="O5846" t="s">
        <v>8111</v>
      </c>
    </row>
    <row r="5847" spans="1:15" x14ac:dyDescent="0.2">
      <c r="A5847" t="s">
        <v>12265</v>
      </c>
      <c r="B5847" t="s">
        <v>1995</v>
      </c>
      <c r="C5847">
        <v>84.25</v>
      </c>
      <c r="D5847">
        <v>0</v>
      </c>
      <c r="E5847">
        <v>0</v>
      </c>
      <c r="F5847">
        <v>0</v>
      </c>
      <c r="G5847">
        <v>0</v>
      </c>
      <c r="H5847" s="45">
        <v>7364.62</v>
      </c>
      <c r="I5847" t="s">
        <v>11935</v>
      </c>
      <c r="J5847" t="s">
        <v>164</v>
      </c>
      <c r="K5847">
        <v>0</v>
      </c>
      <c r="L5847" s="83">
        <v>42944</v>
      </c>
      <c r="M5847">
        <v>0</v>
      </c>
      <c r="N5847" t="s">
        <v>177</v>
      </c>
      <c r="O5847" t="s">
        <v>2071</v>
      </c>
    </row>
    <row r="5848" spans="1:15" x14ac:dyDescent="0.2">
      <c r="A5848" t="s">
        <v>12145</v>
      </c>
      <c r="B5848" t="s">
        <v>6128</v>
      </c>
      <c r="C5848">
        <v>71.44</v>
      </c>
      <c r="D5848">
        <v>0</v>
      </c>
      <c r="E5848">
        <v>0</v>
      </c>
      <c r="F5848">
        <v>0</v>
      </c>
      <c r="G5848">
        <v>0</v>
      </c>
      <c r="H5848" s="45">
        <v>-18841.89</v>
      </c>
      <c r="I5848" t="s">
        <v>11935</v>
      </c>
      <c r="J5848" t="s">
        <v>200</v>
      </c>
      <c r="K5848">
        <v>0</v>
      </c>
      <c r="L5848" s="83">
        <v>42943</v>
      </c>
      <c r="M5848">
        <v>0</v>
      </c>
      <c r="N5848">
        <v>892356106</v>
      </c>
      <c r="O5848">
        <v>2900335</v>
      </c>
    </row>
    <row r="5849" spans="1:15" x14ac:dyDescent="0.2">
      <c r="A5849" t="s">
        <v>12146</v>
      </c>
      <c r="B5849" t="s">
        <v>263</v>
      </c>
      <c r="C5849">
        <v>20.5</v>
      </c>
      <c r="D5849">
        <v>0</v>
      </c>
      <c r="E5849">
        <v>0</v>
      </c>
      <c r="F5849">
        <v>0</v>
      </c>
      <c r="G5849">
        <v>0</v>
      </c>
      <c r="H5849" s="45">
        <v>-6637.91</v>
      </c>
      <c r="I5849" t="s">
        <v>11935</v>
      </c>
      <c r="J5849" t="s">
        <v>190</v>
      </c>
      <c r="K5849">
        <v>0</v>
      </c>
      <c r="L5849" s="83">
        <v>42943</v>
      </c>
      <c r="M5849">
        <v>0</v>
      </c>
      <c r="N5849">
        <v>896818101</v>
      </c>
      <c r="O5849">
        <v>2893071</v>
      </c>
    </row>
    <row r="5850" spans="1:15" x14ac:dyDescent="0.2">
      <c r="A5850" t="s">
        <v>12147</v>
      </c>
      <c r="B5850" t="s">
        <v>1681</v>
      </c>
      <c r="C5850">
        <v>303.76</v>
      </c>
      <c r="D5850">
        <v>0</v>
      </c>
      <c r="E5850">
        <v>0</v>
      </c>
      <c r="F5850">
        <v>0</v>
      </c>
      <c r="G5850">
        <v>0</v>
      </c>
      <c r="H5850" s="45">
        <v>55258.61</v>
      </c>
      <c r="I5850" t="s">
        <v>11935</v>
      </c>
      <c r="J5850" t="s">
        <v>200</v>
      </c>
      <c r="K5850">
        <v>0</v>
      </c>
      <c r="L5850" s="83">
        <v>42943</v>
      </c>
      <c r="M5850">
        <v>0</v>
      </c>
      <c r="N5850" t="s">
        <v>1729</v>
      </c>
      <c r="O5850" t="s">
        <v>1730</v>
      </c>
    </row>
    <row r="5851" spans="1:15" x14ac:dyDescent="0.2">
      <c r="A5851" t="s">
        <v>12148</v>
      </c>
      <c r="B5851" t="s">
        <v>2007</v>
      </c>
      <c r="C5851">
        <v>27.29</v>
      </c>
      <c r="D5851">
        <v>0</v>
      </c>
      <c r="E5851">
        <v>0</v>
      </c>
      <c r="F5851">
        <v>0</v>
      </c>
      <c r="G5851">
        <v>0</v>
      </c>
      <c r="H5851" s="45">
        <v>9388.24</v>
      </c>
      <c r="I5851" t="s">
        <v>11935</v>
      </c>
      <c r="J5851" t="s">
        <v>182</v>
      </c>
      <c r="K5851">
        <v>0</v>
      </c>
      <c r="L5851" s="83">
        <v>42943</v>
      </c>
      <c r="M5851">
        <v>0</v>
      </c>
      <c r="N5851">
        <v>675232102</v>
      </c>
      <c r="O5851">
        <v>2655583</v>
      </c>
    </row>
    <row r="5852" spans="1:15" x14ac:dyDescent="0.2">
      <c r="A5852" t="s">
        <v>12149</v>
      </c>
      <c r="B5852" t="s">
        <v>2468</v>
      </c>
      <c r="C5852">
        <v>55.4</v>
      </c>
      <c r="D5852">
        <v>0</v>
      </c>
      <c r="E5852">
        <v>0</v>
      </c>
      <c r="F5852">
        <v>0</v>
      </c>
      <c r="G5852">
        <v>0</v>
      </c>
      <c r="H5852">
        <v>667.86</v>
      </c>
      <c r="I5852" t="s">
        <v>11935</v>
      </c>
      <c r="J5852" t="s">
        <v>169</v>
      </c>
      <c r="K5852">
        <v>0</v>
      </c>
      <c r="L5852" s="83">
        <v>42943</v>
      </c>
      <c r="M5852">
        <v>0</v>
      </c>
      <c r="N5852">
        <v>589889104</v>
      </c>
      <c r="O5852">
        <v>2580555</v>
      </c>
    </row>
    <row r="5853" spans="1:15" x14ac:dyDescent="0.2">
      <c r="A5853" t="s">
        <v>12150</v>
      </c>
      <c r="B5853" t="s">
        <v>408</v>
      </c>
      <c r="C5853">
        <v>83.4</v>
      </c>
      <c r="D5853">
        <v>0</v>
      </c>
      <c r="E5853">
        <v>0</v>
      </c>
      <c r="F5853">
        <v>0</v>
      </c>
      <c r="G5853">
        <v>0</v>
      </c>
      <c r="H5853" s="45">
        <v>12724.22</v>
      </c>
      <c r="I5853" t="s">
        <v>11935</v>
      </c>
      <c r="J5853" t="s">
        <v>164</v>
      </c>
      <c r="K5853">
        <v>0</v>
      </c>
      <c r="L5853" s="83">
        <v>42943</v>
      </c>
      <c r="M5853">
        <v>0</v>
      </c>
      <c r="N5853" t="s">
        <v>177</v>
      </c>
      <c r="O5853" t="s">
        <v>409</v>
      </c>
    </row>
    <row r="5854" spans="1:15" x14ac:dyDescent="0.2">
      <c r="A5854" t="s">
        <v>12151</v>
      </c>
      <c r="B5854" t="s">
        <v>2681</v>
      </c>
      <c r="C5854">
        <v>22.75</v>
      </c>
      <c r="D5854">
        <v>0</v>
      </c>
      <c r="E5854">
        <v>0</v>
      </c>
      <c r="F5854">
        <v>0</v>
      </c>
      <c r="G5854">
        <v>0</v>
      </c>
      <c r="H5854" s="45">
        <v>54896.51</v>
      </c>
      <c r="I5854" t="s">
        <v>11935</v>
      </c>
      <c r="J5854" t="s">
        <v>200</v>
      </c>
      <c r="K5854">
        <v>0</v>
      </c>
      <c r="L5854" s="83">
        <v>42943</v>
      </c>
      <c r="M5854">
        <v>0</v>
      </c>
      <c r="N5854" s="84">
        <v>4.5245E+113</v>
      </c>
      <c r="O5854">
        <v>2473859</v>
      </c>
    </row>
    <row r="5855" spans="1:15" x14ac:dyDescent="0.2">
      <c r="A5855" t="s">
        <v>12152</v>
      </c>
      <c r="B5855" t="s">
        <v>4239</v>
      </c>
      <c r="C5855">
        <v>64.680000000000007</v>
      </c>
      <c r="D5855">
        <v>0</v>
      </c>
      <c r="E5855">
        <v>0</v>
      </c>
      <c r="F5855">
        <v>0</v>
      </c>
      <c r="G5855">
        <v>0</v>
      </c>
      <c r="H5855" s="45">
        <v>-2958.33</v>
      </c>
      <c r="I5855" t="s">
        <v>11935</v>
      </c>
      <c r="J5855" t="s">
        <v>182</v>
      </c>
      <c r="K5855">
        <v>0</v>
      </c>
      <c r="L5855" s="83">
        <v>42943</v>
      </c>
      <c r="M5855">
        <v>0</v>
      </c>
      <c r="N5855" t="s">
        <v>4284</v>
      </c>
      <c r="O5855">
        <v>2023748</v>
      </c>
    </row>
    <row r="5856" spans="1:15" x14ac:dyDescent="0.2">
      <c r="A5856" t="s">
        <v>12153</v>
      </c>
      <c r="B5856" t="s">
        <v>323</v>
      </c>
      <c r="C5856">
        <v>64.599999999999994</v>
      </c>
      <c r="D5856">
        <v>0</v>
      </c>
      <c r="E5856">
        <v>0</v>
      </c>
      <c r="F5856">
        <v>0</v>
      </c>
      <c r="G5856">
        <v>0</v>
      </c>
      <c r="H5856" s="45">
        <v>33613.24</v>
      </c>
      <c r="I5856" t="s">
        <v>11935</v>
      </c>
      <c r="J5856" t="s">
        <v>164</v>
      </c>
      <c r="K5856">
        <v>0</v>
      </c>
      <c r="L5856" s="83">
        <v>42943</v>
      </c>
      <c r="M5856">
        <v>0</v>
      </c>
      <c r="N5856" s="84">
        <v>3.4959000000000003E+113</v>
      </c>
      <c r="O5856" t="s">
        <v>324</v>
      </c>
    </row>
    <row r="5857" spans="1:15" x14ac:dyDescent="0.2">
      <c r="A5857" t="s">
        <v>12154</v>
      </c>
      <c r="B5857" t="s">
        <v>591</v>
      </c>
      <c r="C5857">
        <v>177.08</v>
      </c>
      <c r="D5857">
        <v>0</v>
      </c>
      <c r="E5857">
        <v>0</v>
      </c>
      <c r="F5857">
        <v>0</v>
      </c>
      <c r="G5857">
        <v>0</v>
      </c>
      <c r="H5857" s="45">
        <v>9167.09</v>
      </c>
      <c r="I5857" t="s">
        <v>11935</v>
      </c>
      <c r="J5857" t="s">
        <v>164</v>
      </c>
      <c r="K5857">
        <v>0</v>
      </c>
      <c r="L5857" s="83">
        <v>42943</v>
      </c>
      <c r="M5857">
        <v>0</v>
      </c>
      <c r="N5857">
        <v>315616102</v>
      </c>
      <c r="O5857">
        <v>2427599</v>
      </c>
    </row>
    <row r="5858" spans="1:15" x14ac:dyDescent="0.2">
      <c r="A5858" t="s">
        <v>12155</v>
      </c>
      <c r="B5858" t="s">
        <v>862</v>
      </c>
      <c r="C5858">
        <v>117.55</v>
      </c>
      <c r="D5858">
        <v>0</v>
      </c>
      <c r="E5858">
        <v>0</v>
      </c>
      <c r="F5858">
        <v>0</v>
      </c>
      <c r="G5858">
        <v>0</v>
      </c>
      <c r="H5858" s="45">
        <v>2984.07</v>
      </c>
      <c r="I5858" t="s">
        <v>11935</v>
      </c>
      <c r="J5858" t="s">
        <v>200</v>
      </c>
      <c r="K5858">
        <v>0</v>
      </c>
      <c r="L5858" s="83">
        <v>42943</v>
      </c>
      <c r="M5858">
        <v>0</v>
      </c>
      <c r="N5858">
        <v>119848109</v>
      </c>
      <c r="O5858">
        <v>2170309</v>
      </c>
    </row>
    <row r="5859" spans="1:15" x14ac:dyDescent="0.2">
      <c r="A5859" t="s">
        <v>12156</v>
      </c>
      <c r="B5859" t="s">
        <v>4181</v>
      </c>
      <c r="C5859">
        <v>18.13</v>
      </c>
      <c r="D5859">
        <v>0</v>
      </c>
      <c r="E5859">
        <v>0</v>
      </c>
      <c r="F5859">
        <v>0</v>
      </c>
      <c r="G5859">
        <v>0</v>
      </c>
      <c r="H5859" s="45">
        <v>-12249.98</v>
      </c>
      <c r="I5859" t="s">
        <v>11935</v>
      </c>
      <c r="J5859" t="s">
        <v>200</v>
      </c>
      <c r="K5859">
        <v>0</v>
      </c>
      <c r="L5859" s="83">
        <v>42943</v>
      </c>
      <c r="M5859">
        <v>0</v>
      </c>
      <c r="N5859">
        <v>94235108</v>
      </c>
      <c r="O5859" t="s">
        <v>4199</v>
      </c>
    </row>
    <row r="5860" spans="1:15" x14ac:dyDescent="0.2">
      <c r="A5860" t="s">
        <v>12157</v>
      </c>
      <c r="B5860" t="s">
        <v>5115</v>
      </c>
      <c r="C5860">
        <v>71.86</v>
      </c>
      <c r="D5860">
        <v>0</v>
      </c>
      <c r="E5860">
        <v>0</v>
      </c>
      <c r="F5860">
        <v>0</v>
      </c>
      <c r="G5860">
        <v>0</v>
      </c>
      <c r="H5860" s="45">
        <v>6555.87</v>
      </c>
      <c r="I5860" t="s">
        <v>11935</v>
      </c>
      <c r="J5860" t="s">
        <v>169</v>
      </c>
      <c r="K5860">
        <v>0</v>
      </c>
      <c r="L5860" s="83">
        <v>42943</v>
      </c>
      <c r="M5860">
        <v>0</v>
      </c>
      <c r="N5860">
        <v>23436108</v>
      </c>
      <c r="O5860">
        <v>2024332</v>
      </c>
    </row>
    <row r="5861" spans="1:15" x14ac:dyDescent="0.2">
      <c r="A5861" t="s">
        <v>12158</v>
      </c>
      <c r="B5861" t="s">
        <v>2311</v>
      </c>
      <c r="C5861">
        <v>43.47</v>
      </c>
      <c r="D5861">
        <v>0</v>
      </c>
      <c r="E5861">
        <v>0</v>
      </c>
      <c r="F5861">
        <v>0</v>
      </c>
      <c r="G5861">
        <v>0</v>
      </c>
      <c r="H5861" s="45">
        <v>-57820.81</v>
      </c>
      <c r="I5861" t="s">
        <v>11932</v>
      </c>
      <c r="J5861" t="s">
        <v>200</v>
      </c>
      <c r="K5861">
        <v>0</v>
      </c>
      <c r="L5861" s="83">
        <v>42943</v>
      </c>
      <c r="M5861">
        <v>0</v>
      </c>
      <c r="N5861">
        <v>2535300</v>
      </c>
      <c r="O5861">
        <v>2002918</v>
      </c>
    </row>
    <row r="5862" spans="1:15" x14ac:dyDescent="0.2">
      <c r="A5862" t="s">
        <v>12159</v>
      </c>
      <c r="B5862" t="s">
        <v>840</v>
      </c>
      <c r="C5862">
        <v>46.4</v>
      </c>
      <c r="D5862">
        <v>0</v>
      </c>
      <c r="E5862">
        <v>0</v>
      </c>
      <c r="F5862">
        <v>0</v>
      </c>
      <c r="G5862">
        <v>0</v>
      </c>
      <c r="H5862" s="45">
        <v>204537.49</v>
      </c>
      <c r="I5862" t="s">
        <v>11932</v>
      </c>
      <c r="J5862" t="s">
        <v>190</v>
      </c>
      <c r="K5862">
        <v>0</v>
      </c>
      <c r="L5862" s="83">
        <v>42943</v>
      </c>
      <c r="M5862">
        <v>0</v>
      </c>
      <c r="N5862" t="s">
        <v>916</v>
      </c>
      <c r="O5862" t="s">
        <v>4562</v>
      </c>
    </row>
    <row r="5863" spans="1:15" x14ac:dyDescent="0.2">
      <c r="A5863" t="s">
        <v>12160</v>
      </c>
      <c r="B5863" t="s">
        <v>5551</v>
      </c>
      <c r="C5863">
        <v>17.05</v>
      </c>
      <c r="D5863">
        <v>0</v>
      </c>
      <c r="E5863">
        <v>0</v>
      </c>
      <c r="F5863">
        <v>0</v>
      </c>
      <c r="G5863">
        <v>0</v>
      </c>
      <c r="H5863" s="45">
        <v>70557.62</v>
      </c>
      <c r="I5863" t="s">
        <v>11932</v>
      </c>
      <c r="J5863" t="s">
        <v>200</v>
      </c>
      <c r="K5863">
        <v>0</v>
      </c>
      <c r="L5863" s="83">
        <v>42943</v>
      </c>
      <c r="M5863">
        <v>0</v>
      </c>
      <c r="N5863">
        <v>24061103</v>
      </c>
      <c r="O5863">
        <v>2382416</v>
      </c>
    </row>
    <row r="5864" spans="1:15" x14ac:dyDescent="0.2">
      <c r="A5864" t="s">
        <v>12161</v>
      </c>
      <c r="B5864" t="s">
        <v>3992</v>
      </c>
      <c r="C5864">
        <v>20</v>
      </c>
      <c r="D5864">
        <v>0</v>
      </c>
      <c r="E5864">
        <v>0</v>
      </c>
      <c r="F5864">
        <v>0</v>
      </c>
      <c r="G5864">
        <v>0</v>
      </c>
      <c r="H5864" s="45">
        <v>-5937.86</v>
      </c>
      <c r="I5864" t="s">
        <v>11935</v>
      </c>
      <c r="J5864" t="s">
        <v>186</v>
      </c>
      <c r="K5864">
        <v>0</v>
      </c>
      <c r="L5864" s="83">
        <v>42943</v>
      </c>
      <c r="M5864">
        <v>0</v>
      </c>
      <c r="N5864" t="s">
        <v>4014</v>
      </c>
      <c r="O5864" t="s">
        <v>4015</v>
      </c>
    </row>
    <row r="5865" spans="1:15" x14ac:dyDescent="0.2">
      <c r="A5865" t="s">
        <v>12162</v>
      </c>
      <c r="B5865" t="s">
        <v>4078</v>
      </c>
      <c r="C5865">
        <v>42.53</v>
      </c>
      <c r="D5865">
        <v>0</v>
      </c>
      <c r="E5865">
        <v>0</v>
      </c>
      <c r="F5865">
        <v>0</v>
      </c>
      <c r="G5865">
        <v>0</v>
      </c>
      <c r="H5865" s="45">
        <v>-2606.19</v>
      </c>
      <c r="I5865" t="s">
        <v>11935</v>
      </c>
      <c r="J5865" t="s">
        <v>186</v>
      </c>
      <c r="K5865">
        <v>0</v>
      </c>
      <c r="L5865" s="83">
        <v>42943</v>
      </c>
      <c r="M5865">
        <v>0</v>
      </c>
      <c r="N5865" t="s">
        <v>4094</v>
      </c>
      <c r="O5865" t="s">
        <v>4095</v>
      </c>
    </row>
    <row r="5866" spans="1:15" x14ac:dyDescent="0.2">
      <c r="A5866" t="s">
        <v>12163</v>
      </c>
      <c r="B5866" t="s">
        <v>3056</v>
      </c>
      <c r="C5866">
        <v>25.95</v>
      </c>
      <c r="D5866">
        <v>0</v>
      </c>
      <c r="E5866">
        <v>0</v>
      </c>
      <c r="F5866">
        <v>0</v>
      </c>
      <c r="G5866">
        <v>0</v>
      </c>
      <c r="H5866" s="45">
        <v>8637.52</v>
      </c>
      <c r="I5866" t="s">
        <v>11935</v>
      </c>
      <c r="J5866" t="s">
        <v>164</v>
      </c>
      <c r="K5866">
        <v>0</v>
      </c>
      <c r="L5866" s="83">
        <v>42943</v>
      </c>
      <c r="M5866">
        <v>0</v>
      </c>
      <c r="N5866" t="s">
        <v>3108</v>
      </c>
      <c r="O5866" t="s">
        <v>3109</v>
      </c>
    </row>
    <row r="5867" spans="1:15" x14ac:dyDescent="0.2">
      <c r="A5867" t="s">
        <v>12164</v>
      </c>
      <c r="B5867" t="s">
        <v>4325</v>
      </c>
      <c r="C5867">
        <v>141.87</v>
      </c>
      <c r="D5867">
        <v>0</v>
      </c>
      <c r="E5867">
        <v>0</v>
      </c>
      <c r="F5867">
        <v>0</v>
      </c>
      <c r="G5867">
        <v>0</v>
      </c>
      <c r="H5867" s="45">
        <v>16717.3</v>
      </c>
      <c r="I5867" t="s">
        <v>11935</v>
      </c>
      <c r="J5867" t="s">
        <v>169</v>
      </c>
      <c r="K5867">
        <v>0</v>
      </c>
      <c r="L5867" s="83">
        <v>42943</v>
      </c>
      <c r="M5867">
        <v>0</v>
      </c>
      <c r="N5867" s="84">
        <v>2.8176E+112</v>
      </c>
      <c r="O5867">
        <v>2567116</v>
      </c>
    </row>
    <row r="5868" spans="1:15" x14ac:dyDescent="0.2">
      <c r="A5868" t="s">
        <v>12165</v>
      </c>
      <c r="B5868" t="s">
        <v>12144</v>
      </c>
      <c r="C5868">
        <v>22.67</v>
      </c>
      <c r="D5868">
        <v>0</v>
      </c>
      <c r="E5868">
        <v>0</v>
      </c>
      <c r="F5868">
        <v>0</v>
      </c>
      <c r="G5868">
        <v>0</v>
      </c>
      <c r="H5868" s="45">
        <v>3080.81</v>
      </c>
      <c r="I5868" t="s">
        <v>11935</v>
      </c>
      <c r="J5868" t="s">
        <v>188</v>
      </c>
      <c r="K5868">
        <v>0</v>
      </c>
      <c r="L5868" s="83">
        <v>42943</v>
      </c>
      <c r="M5868">
        <v>0</v>
      </c>
      <c r="N5868">
        <v>315405100</v>
      </c>
      <c r="O5868">
        <v>2335001</v>
      </c>
    </row>
    <row r="5869" spans="1:15" x14ac:dyDescent="0.2">
      <c r="A5869" t="s">
        <v>12166</v>
      </c>
      <c r="B5869" t="s">
        <v>845</v>
      </c>
      <c r="C5869">
        <v>52.325000000000003</v>
      </c>
      <c r="D5869">
        <v>0</v>
      </c>
      <c r="E5869">
        <v>0</v>
      </c>
      <c r="F5869">
        <v>0</v>
      </c>
      <c r="G5869">
        <v>0</v>
      </c>
      <c r="H5869" s="45">
        <v>5972.49</v>
      </c>
      <c r="I5869" t="s">
        <v>11935</v>
      </c>
      <c r="J5869" t="s">
        <v>190</v>
      </c>
      <c r="K5869">
        <v>0</v>
      </c>
      <c r="L5869" s="83">
        <v>42943</v>
      </c>
      <c r="M5869">
        <v>0</v>
      </c>
      <c r="N5869">
        <v>443320106</v>
      </c>
      <c r="O5869">
        <v>2407632</v>
      </c>
    </row>
    <row r="5870" spans="1:15" x14ac:dyDescent="0.2">
      <c r="A5870" t="s">
        <v>12167</v>
      </c>
      <c r="B5870" t="s">
        <v>3163</v>
      </c>
      <c r="C5870">
        <v>52.73</v>
      </c>
      <c r="D5870">
        <v>0</v>
      </c>
      <c r="E5870">
        <v>0</v>
      </c>
      <c r="F5870">
        <v>0</v>
      </c>
      <c r="G5870">
        <v>0</v>
      </c>
      <c r="H5870">
        <v>104.53</v>
      </c>
      <c r="I5870" t="s">
        <v>11935</v>
      </c>
      <c r="J5870" t="s">
        <v>169</v>
      </c>
      <c r="K5870">
        <v>0</v>
      </c>
      <c r="L5870" s="83">
        <v>42943</v>
      </c>
      <c r="M5870">
        <v>0</v>
      </c>
      <c r="N5870">
        <v>457985208</v>
      </c>
      <c r="O5870">
        <v>2248693</v>
      </c>
    </row>
    <row r="5871" spans="1:15" x14ac:dyDescent="0.2">
      <c r="A5871" t="s">
        <v>12168</v>
      </c>
      <c r="B5871" t="s">
        <v>4241</v>
      </c>
      <c r="C5871">
        <v>46.07</v>
      </c>
      <c r="D5871">
        <v>0</v>
      </c>
      <c r="E5871">
        <v>0</v>
      </c>
      <c r="F5871">
        <v>0</v>
      </c>
      <c r="G5871">
        <v>0</v>
      </c>
      <c r="H5871" s="45">
        <v>-25088.41</v>
      </c>
      <c r="I5871" t="s">
        <v>11935</v>
      </c>
      <c r="J5871" t="s">
        <v>188</v>
      </c>
      <c r="K5871">
        <v>0</v>
      </c>
      <c r="L5871" s="83">
        <v>42943</v>
      </c>
      <c r="M5871">
        <v>0</v>
      </c>
      <c r="N5871" t="s">
        <v>4291</v>
      </c>
      <c r="O5871" t="s">
        <v>4292</v>
      </c>
    </row>
    <row r="5872" spans="1:15" x14ac:dyDescent="0.2">
      <c r="A5872" t="s">
        <v>12169</v>
      </c>
      <c r="B5872" t="s">
        <v>6501</v>
      </c>
      <c r="C5872">
        <v>35.049999999999997</v>
      </c>
      <c r="D5872">
        <v>0</v>
      </c>
      <c r="E5872">
        <v>0</v>
      </c>
      <c r="F5872">
        <v>0</v>
      </c>
      <c r="G5872">
        <v>0</v>
      </c>
      <c r="H5872" s="45">
        <v>-8787.61</v>
      </c>
      <c r="I5872" t="s">
        <v>11935</v>
      </c>
      <c r="J5872" t="s">
        <v>164</v>
      </c>
      <c r="K5872">
        <v>0</v>
      </c>
      <c r="L5872" s="83">
        <v>42943</v>
      </c>
      <c r="M5872">
        <v>0</v>
      </c>
      <c r="N5872" t="s">
        <v>6566</v>
      </c>
      <c r="O5872" t="s">
        <v>6567</v>
      </c>
    </row>
    <row r="5873" spans="1:15" x14ac:dyDescent="0.2">
      <c r="A5873" t="s">
        <v>12170</v>
      </c>
      <c r="B5873" t="s">
        <v>6607</v>
      </c>
      <c r="C5873">
        <v>47.23</v>
      </c>
      <c r="D5873">
        <v>0</v>
      </c>
      <c r="E5873">
        <v>0</v>
      </c>
      <c r="F5873">
        <v>0</v>
      </c>
      <c r="G5873">
        <v>0</v>
      </c>
      <c r="H5873" s="45">
        <v>-73164.17</v>
      </c>
      <c r="I5873" t="s">
        <v>11932</v>
      </c>
      <c r="J5873" t="s">
        <v>169</v>
      </c>
      <c r="K5873">
        <v>0</v>
      </c>
      <c r="L5873" s="83">
        <v>42943</v>
      </c>
      <c r="M5873">
        <v>0</v>
      </c>
      <c r="N5873" t="s">
        <v>6701</v>
      </c>
      <c r="O5873">
        <v>2677640</v>
      </c>
    </row>
    <row r="5874" spans="1:15" x14ac:dyDescent="0.2">
      <c r="A5874" t="s">
        <v>12171</v>
      </c>
      <c r="B5874" t="s">
        <v>4073</v>
      </c>
      <c r="C5874">
        <v>178.81</v>
      </c>
      <c r="D5874">
        <v>0</v>
      </c>
      <c r="E5874">
        <v>0</v>
      </c>
      <c r="F5874">
        <v>0</v>
      </c>
      <c r="G5874">
        <v>0</v>
      </c>
      <c r="H5874" s="45">
        <v>15605.82</v>
      </c>
      <c r="I5874" t="s">
        <v>11935</v>
      </c>
      <c r="J5874" t="s">
        <v>164</v>
      </c>
      <c r="K5874">
        <v>0</v>
      </c>
      <c r="L5874" s="83">
        <v>42943</v>
      </c>
      <c r="M5874">
        <v>0</v>
      </c>
      <c r="N5874" t="s">
        <v>4110</v>
      </c>
      <c r="O5874" t="s">
        <v>4111</v>
      </c>
    </row>
    <row r="5875" spans="1:15" x14ac:dyDescent="0.2">
      <c r="A5875" t="s">
        <v>12172</v>
      </c>
      <c r="B5875" t="s">
        <v>7741</v>
      </c>
      <c r="C5875">
        <v>10</v>
      </c>
      <c r="D5875">
        <v>0</v>
      </c>
      <c r="E5875">
        <v>0</v>
      </c>
      <c r="F5875">
        <v>0</v>
      </c>
      <c r="G5875">
        <v>0</v>
      </c>
      <c r="H5875" s="45">
        <v>59963.199999999997</v>
      </c>
      <c r="I5875" t="s">
        <v>11935</v>
      </c>
      <c r="J5875" t="s">
        <v>164</v>
      </c>
      <c r="K5875">
        <v>0</v>
      </c>
      <c r="L5875" s="83">
        <v>42943</v>
      </c>
      <c r="M5875">
        <v>0</v>
      </c>
      <c r="N5875" t="s">
        <v>7772</v>
      </c>
      <c r="O5875">
        <v>2203722</v>
      </c>
    </row>
    <row r="5876" spans="1:15" x14ac:dyDescent="0.2">
      <c r="A5876" t="s">
        <v>12173</v>
      </c>
      <c r="B5876" t="s">
        <v>1828</v>
      </c>
      <c r="C5876">
        <v>15.36</v>
      </c>
      <c r="D5876">
        <v>0</v>
      </c>
      <c r="E5876">
        <v>0</v>
      </c>
      <c r="F5876">
        <v>0</v>
      </c>
      <c r="G5876">
        <v>0</v>
      </c>
      <c r="H5876" s="45">
        <v>-5002.09</v>
      </c>
      <c r="I5876" t="s">
        <v>11935</v>
      </c>
      <c r="J5876" t="s">
        <v>200</v>
      </c>
      <c r="K5876">
        <v>0</v>
      </c>
      <c r="L5876" s="83">
        <v>42943</v>
      </c>
      <c r="M5876">
        <v>0</v>
      </c>
      <c r="N5876">
        <v>758766109</v>
      </c>
      <c r="O5876">
        <v>2866824</v>
      </c>
    </row>
    <row r="5877" spans="1:15" x14ac:dyDescent="0.2">
      <c r="A5877" t="s">
        <v>12174</v>
      </c>
      <c r="B5877" t="s">
        <v>3053</v>
      </c>
      <c r="C5877">
        <v>85.98</v>
      </c>
      <c r="D5877">
        <v>0</v>
      </c>
      <c r="E5877">
        <v>0</v>
      </c>
      <c r="F5877">
        <v>0</v>
      </c>
      <c r="G5877">
        <v>0</v>
      </c>
      <c r="H5877" s="45">
        <v>8482.23</v>
      </c>
      <c r="I5877" t="s">
        <v>11935</v>
      </c>
      <c r="J5877" t="s">
        <v>188</v>
      </c>
      <c r="K5877">
        <v>0</v>
      </c>
      <c r="L5877" s="83">
        <v>42943</v>
      </c>
      <c r="M5877">
        <v>0</v>
      </c>
      <c r="N5877">
        <v>858586100</v>
      </c>
      <c r="O5877">
        <v>2845005</v>
      </c>
    </row>
    <row r="5878" spans="1:15" x14ac:dyDescent="0.2">
      <c r="A5878" t="s">
        <v>12175</v>
      </c>
      <c r="B5878" t="s">
        <v>1826</v>
      </c>
      <c r="C5878">
        <v>45.71</v>
      </c>
      <c r="D5878">
        <v>0</v>
      </c>
      <c r="E5878">
        <v>0</v>
      </c>
      <c r="F5878">
        <v>0</v>
      </c>
      <c r="G5878">
        <v>0</v>
      </c>
      <c r="H5878" s="45">
        <v>-49119.11</v>
      </c>
      <c r="I5878" t="s">
        <v>11932</v>
      </c>
      <c r="J5878" t="s">
        <v>200</v>
      </c>
      <c r="K5878">
        <v>0</v>
      </c>
      <c r="L5878" s="83">
        <v>42943</v>
      </c>
      <c r="M5878">
        <v>0</v>
      </c>
      <c r="N5878">
        <v>880349105</v>
      </c>
      <c r="O5878">
        <v>2512600</v>
      </c>
    </row>
    <row r="5879" spans="1:15" x14ac:dyDescent="0.2">
      <c r="A5879" t="s">
        <v>12176</v>
      </c>
      <c r="B5879" t="s">
        <v>6047</v>
      </c>
      <c r="C5879">
        <v>36.71</v>
      </c>
      <c r="D5879">
        <v>0</v>
      </c>
      <c r="E5879">
        <v>0</v>
      </c>
      <c r="F5879">
        <v>0</v>
      </c>
      <c r="G5879">
        <v>0</v>
      </c>
      <c r="H5879" s="45">
        <v>3043.48</v>
      </c>
      <c r="I5879" t="s">
        <v>11935</v>
      </c>
      <c r="J5879" t="s">
        <v>200</v>
      </c>
      <c r="K5879">
        <v>0</v>
      </c>
      <c r="L5879" s="83">
        <v>42943</v>
      </c>
      <c r="M5879">
        <v>0</v>
      </c>
      <c r="N5879">
        <v>899896104</v>
      </c>
      <c r="O5879">
        <v>2872069</v>
      </c>
    </row>
    <row r="5880" spans="1:15" x14ac:dyDescent="0.2">
      <c r="A5880" t="s">
        <v>12177</v>
      </c>
      <c r="B5880" t="s">
        <v>1795</v>
      </c>
      <c r="C5880">
        <v>20.25</v>
      </c>
      <c r="D5880">
        <v>0</v>
      </c>
      <c r="E5880">
        <v>0</v>
      </c>
      <c r="F5880">
        <v>0</v>
      </c>
      <c r="G5880">
        <v>0</v>
      </c>
      <c r="H5880" s="45">
        <v>2514.38</v>
      </c>
      <c r="I5880" t="s">
        <v>11932</v>
      </c>
      <c r="J5880" t="s">
        <v>164</v>
      </c>
      <c r="K5880">
        <v>0</v>
      </c>
      <c r="L5880" s="83">
        <v>42943</v>
      </c>
      <c r="M5880">
        <v>0</v>
      </c>
      <c r="N5880" t="s">
        <v>1964</v>
      </c>
      <c r="O5880" t="s">
        <v>1965</v>
      </c>
    </row>
    <row r="5881" spans="1:15" x14ac:dyDescent="0.2">
      <c r="A5881" t="s">
        <v>12073</v>
      </c>
      <c r="B5881" t="s">
        <v>9414</v>
      </c>
      <c r="C5881">
        <v>18.07</v>
      </c>
      <c r="D5881">
        <v>0</v>
      </c>
      <c r="E5881">
        <v>0</v>
      </c>
      <c r="F5881">
        <v>0</v>
      </c>
      <c r="G5881">
        <v>0</v>
      </c>
      <c r="H5881" s="45">
        <v>20576.259999999998</v>
      </c>
      <c r="I5881" t="s">
        <v>11935</v>
      </c>
      <c r="J5881" t="s">
        <v>190</v>
      </c>
      <c r="K5881">
        <v>0</v>
      </c>
      <c r="L5881" s="83">
        <v>42942</v>
      </c>
      <c r="M5881">
        <v>0</v>
      </c>
      <c r="N5881">
        <v>929566107</v>
      </c>
      <c r="O5881">
        <v>2932048</v>
      </c>
    </row>
    <row r="5882" spans="1:15" x14ac:dyDescent="0.2">
      <c r="A5882" t="s">
        <v>12074</v>
      </c>
      <c r="B5882" t="s">
        <v>2479</v>
      </c>
      <c r="C5882">
        <v>38.03</v>
      </c>
      <c r="D5882">
        <v>0</v>
      </c>
      <c r="E5882">
        <v>0</v>
      </c>
      <c r="F5882">
        <v>0</v>
      </c>
      <c r="G5882">
        <v>0</v>
      </c>
      <c r="H5882">
        <v>-505.02</v>
      </c>
      <c r="I5882" t="s">
        <v>11935</v>
      </c>
      <c r="J5882" t="s">
        <v>190</v>
      </c>
      <c r="K5882">
        <v>0</v>
      </c>
      <c r="L5882" s="83">
        <v>42942</v>
      </c>
      <c r="M5882">
        <v>0</v>
      </c>
      <c r="N5882">
        <v>896522109</v>
      </c>
      <c r="O5882">
        <v>2904627</v>
      </c>
    </row>
    <row r="5883" spans="1:15" x14ac:dyDescent="0.2">
      <c r="A5883" t="s">
        <v>12075</v>
      </c>
      <c r="B5883" t="s">
        <v>1664</v>
      </c>
      <c r="C5883">
        <v>80.16</v>
      </c>
      <c r="D5883">
        <v>0</v>
      </c>
      <c r="E5883">
        <v>0</v>
      </c>
      <c r="F5883">
        <v>0</v>
      </c>
      <c r="G5883">
        <v>0</v>
      </c>
      <c r="H5883">
        <v>-714.07</v>
      </c>
      <c r="I5883" t="s">
        <v>11935</v>
      </c>
      <c r="J5883" t="s">
        <v>200</v>
      </c>
      <c r="K5883">
        <v>0</v>
      </c>
      <c r="L5883" s="83">
        <v>42942</v>
      </c>
      <c r="M5883">
        <v>0</v>
      </c>
      <c r="N5883">
        <v>462726100</v>
      </c>
      <c r="O5883" t="s">
        <v>1724</v>
      </c>
    </row>
    <row r="5884" spans="1:15" x14ac:dyDescent="0.2">
      <c r="A5884" t="s">
        <v>12076</v>
      </c>
      <c r="B5884" t="s">
        <v>8492</v>
      </c>
      <c r="C5884">
        <v>45.9</v>
      </c>
      <c r="D5884">
        <v>0</v>
      </c>
      <c r="E5884">
        <v>0</v>
      </c>
      <c r="F5884">
        <v>0</v>
      </c>
      <c r="G5884">
        <v>0</v>
      </c>
      <c r="H5884" s="45">
        <v>20448.73</v>
      </c>
      <c r="I5884" t="s">
        <v>11935</v>
      </c>
      <c r="J5884" t="s">
        <v>190</v>
      </c>
      <c r="K5884">
        <v>0</v>
      </c>
      <c r="L5884" s="83">
        <v>42942</v>
      </c>
      <c r="M5884">
        <v>0</v>
      </c>
      <c r="N5884">
        <v>233377407</v>
      </c>
      <c r="O5884">
        <v>2276627</v>
      </c>
    </row>
    <row r="5885" spans="1:15" x14ac:dyDescent="0.2">
      <c r="A5885" t="s">
        <v>12077</v>
      </c>
      <c r="B5885" t="s">
        <v>128</v>
      </c>
      <c r="C5885">
        <v>433.66</v>
      </c>
      <c r="D5885">
        <v>0</v>
      </c>
      <c r="E5885">
        <v>0</v>
      </c>
      <c r="F5885">
        <v>0</v>
      </c>
      <c r="G5885">
        <v>0</v>
      </c>
      <c r="H5885" s="45">
        <v>1616.33</v>
      </c>
      <c r="I5885" t="s">
        <v>11935</v>
      </c>
      <c r="J5885" t="s">
        <v>200</v>
      </c>
      <c r="K5885">
        <v>0</v>
      </c>
      <c r="L5885" s="83">
        <v>42942</v>
      </c>
      <c r="M5885">
        <v>0</v>
      </c>
      <c r="N5885">
        <v>169656105</v>
      </c>
      <c r="O5885" t="s">
        <v>818</v>
      </c>
    </row>
    <row r="5886" spans="1:15" x14ac:dyDescent="0.2">
      <c r="A5886" t="s">
        <v>12078</v>
      </c>
      <c r="B5886" t="s">
        <v>2396</v>
      </c>
      <c r="C5886">
        <v>232.36</v>
      </c>
      <c r="D5886">
        <v>0</v>
      </c>
      <c r="E5886">
        <v>0</v>
      </c>
      <c r="F5886">
        <v>0</v>
      </c>
      <c r="G5886">
        <v>0</v>
      </c>
      <c r="H5886" s="45">
        <v>11444.99</v>
      </c>
      <c r="I5886" t="s">
        <v>11935</v>
      </c>
      <c r="J5886" t="s">
        <v>169</v>
      </c>
      <c r="K5886">
        <v>0</v>
      </c>
      <c r="L5886" s="83">
        <v>42942</v>
      </c>
      <c r="M5886">
        <v>0</v>
      </c>
      <c r="N5886" t="s">
        <v>2432</v>
      </c>
      <c r="O5886">
        <v>2190084</v>
      </c>
    </row>
    <row r="5887" spans="1:15" x14ac:dyDescent="0.2">
      <c r="A5887" t="s">
        <v>12079</v>
      </c>
      <c r="B5887" t="s">
        <v>2592</v>
      </c>
      <c r="C5887">
        <v>46.08</v>
      </c>
      <c r="D5887">
        <v>0</v>
      </c>
      <c r="E5887">
        <v>0</v>
      </c>
      <c r="F5887">
        <v>0</v>
      </c>
      <c r="G5887">
        <v>0</v>
      </c>
      <c r="H5887" s="45">
        <v>1270.8499999999999</v>
      </c>
      <c r="I5887" t="s">
        <v>11935</v>
      </c>
      <c r="J5887" t="s">
        <v>190</v>
      </c>
      <c r="K5887">
        <v>0</v>
      </c>
      <c r="L5887" s="83">
        <v>42942</v>
      </c>
      <c r="M5887">
        <v>0</v>
      </c>
      <c r="N5887">
        <v>46224101</v>
      </c>
      <c r="O5887">
        <v>2060370</v>
      </c>
    </row>
    <row r="5888" spans="1:15" x14ac:dyDescent="0.2">
      <c r="A5888" t="s">
        <v>12080</v>
      </c>
      <c r="B5888" t="s">
        <v>1004</v>
      </c>
      <c r="C5888">
        <v>68.650000000000006</v>
      </c>
      <c r="D5888">
        <v>0</v>
      </c>
      <c r="E5888">
        <v>0</v>
      </c>
      <c r="F5888">
        <v>0</v>
      </c>
      <c r="G5888">
        <v>0</v>
      </c>
      <c r="H5888" s="45">
        <v>2399.34</v>
      </c>
      <c r="I5888" t="s">
        <v>11935</v>
      </c>
      <c r="J5888" t="s">
        <v>200</v>
      </c>
      <c r="K5888">
        <v>0</v>
      </c>
      <c r="L5888" s="83">
        <v>42942</v>
      </c>
      <c r="M5888">
        <v>0</v>
      </c>
      <c r="N5888">
        <v>43436104</v>
      </c>
      <c r="O5888">
        <v>2855855</v>
      </c>
    </row>
    <row r="5889" spans="1:15" x14ac:dyDescent="0.2">
      <c r="A5889" t="s">
        <v>12081</v>
      </c>
      <c r="B5889" t="s">
        <v>2845</v>
      </c>
      <c r="C5889">
        <v>22.55</v>
      </c>
      <c r="D5889">
        <v>0</v>
      </c>
      <c r="E5889">
        <v>0</v>
      </c>
      <c r="F5889">
        <v>0</v>
      </c>
      <c r="G5889">
        <v>0</v>
      </c>
      <c r="H5889" s="45">
        <v>-11663.46</v>
      </c>
      <c r="I5889" t="s">
        <v>11932</v>
      </c>
      <c r="J5889" t="s">
        <v>164</v>
      </c>
      <c r="K5889">
        <v>0</v>
      </c>
      <c r="L5889" s="83">
        <v>42942</v>
      </c>
      <c r="M5889">
        <v>0</v>
      </c>
      <c r="N5889">
        <v>4498101</v>
      </c>
      <c r="O5889">
        <v>2889155</v>
      </c>
    </row>
    <row r="5890" spans="1:15" x14ac:dyDescent="0.2">
      <c r="A5890" t="s">
        <v>12082</v>
      </c>
      <c r="B5890" t="s">
        <v>1784</v>
      </c>
      <c r="C5890">
        <v>26.6</v>
      </c>
      <c r="D5890">
        <v>0</v>
      </c>
      <c r="E5890">
        <v>0</v>
      </c>
      <c r="F5890">
        <v>0</v>
      </c>
      <c r="G5890">
        <v>0</v>
      </c>
      <c r="H5890" s="45">
        <v>14651.32</v>
      </c>
      <c r="I5890" t="s">
        <v>11932</v>
      </c>
      <c r="J5890" t="s">
        <v>169</v>
      </c>
      <c r="K5890">
        <v>0</v>
      </c>
      <c r="L5890" s="83">
        <v>42942</v>
      </c>
      <c r="M5890">
        <v>0</v>
      </c>
      <c r="N5890" t="s">
        <v>1865</v>
      </c>
      <c r="O5890">
        <v>2925844</v>
      </c>
    </row>
    <row r="5891" spans="1:15" x14ac:dyDescent="0.2">
      <c r="A5891" t="s">
        <v>12083</v>
      </c>
      <c r="B5891" t="s">
        <v>860</v>
      </c>
      <c r="C5891">
        <v>132.96</v>
      </c>
      <c r="D5891">
        <v>0</v>
      </c>
      <c r="E5891">
        <v>0</v>
      </c>
      <c r="F5891">
        <v>0</v>
      </c>
      <c r="G5891">
        <v>0</v>
      </c>
      <c r="H5891" s="45">
        <v>21974.54</v>
      </c>
      <c r="I5891" t="s">
        <v>11932</v>
      </c>
      <c r="J5891" t="s">
        <v>169</v>
      </c>
      <c r="K5891">
        <v>0</v>
      </c>
      <c r="L5891" s="83">
        <v>42942</v>
      </c>
      <c r="M5891">
        <v>0</v>
      </c>
      <c r="N5891">
        <v>15351109</v>
      </c>
      <c r="O5891">
        <v>2036070</v>
      </c>
    </row>
    <row r="5892" spans="1:15" x14ac:dyDescent="0.2">
      <c r="A5892" t="s">
        <v>12084</v>
      </c>
      <c r="B5892" t="s">
        <v>7981</v>
      </c>
      <c r="C5892">
        <v>173.48</v>
      </c>
      <c r="D5892">
        <v>0</v>
      </c>
      <c r="E5892">
        <v>0</v>
      </c>
      <c r="F5892">
        <v>0</v>
      </c>
      <c r="G5892">
        <v>0</v>
      </c>
      <c r="H5892">
        <v>-822.28</v>
      </c>
      <c r="I5892" t="s">
        <v>11935</v>
      </c>
      <c r="J5892" t="s">
        <v>169</v>
      </c>
      <c r="K5892">
        <v>0</v>
      </c>
      <c r="L5892" s="83">
        <v>42942</v>
      </c>
      <c r="M5892">
        <v>0</v>
      </c>
      <c r="N5892">
        <v>31162100</v>
      </c>
      <c r="O5892">
        <v>2023607</v>
      </c>
    </row>
    <row r="5893" spans="1:15" x14ac:dyDescent="0.2">
      <c r="A5893" t="s">
        <v>12085</v>
      </c>
      <c r="B5893" t="s">
        <v>7889</v>
      </c>
      <c r="C5893">
        <v>57.75</v>
      </c>
      <c r="D5893">
        <v>0</v>
      </c>
      <c r="E5893">
        <v>0</v>
      </c>
      <c r="F5893">
        <v>0</v>
      </c>
      <c r="G5893">
        <v>0</v>
      </c>
      <c r="H5893" s="45">
        <v>5769.23</v>
      </c>
      <c r="I5893" t="s">
        <v>11932</v>
      </c>
      <c r="J5893" t="s">
        <v>186</v>
      </c>
      <c r="K5893">
        <v>0</v>
      </c>
      <c r="L5893" s="83">
        <v>42942</v>
      </c>
      <c r="M5893">
        <v>0</v>
      </c>
      <c r="N5893" t="s">
        <v>7905</v>
      </c>
      <c r="O5893" t="s">
        <v>7906</v>
      </c>
    </row>
    <row r="5894" spans="1:15" x14ac:dyDescent="0.2">
      <c r="A5894" t="s">
        <v>12086</v>
      </c>
      <c r="B5894" t="s">
        <v>246</v>
      </c>
      <c r="C5894">
        <v>59.47</v>
      </c>
      <c r="D5894">
        <v>0</v>
      </c>
      <c r="E5894">
        <v>0</v>
      </c>
      <c r="F5894">
        <v>0</v>
      </c>
      <c r="G5894">
        <v>0</v>
      </c>
      <c r="H5894" s="45">
        <v>-32964.97</v>
      </c>
      <c r="I5894" t="s">
        <v>11932</v>
      </c>
      <c r="J5894" t="s">
        <v>200</v>
      </c>
      <c r="K5894">
        <v>0</v>
      </c>
      <c r="L5894" s="83">
        <v>42942</v>
      </c>
      <c r="M5894">
        <v>0</v>
      </c>
      <c r="N5894">
        <v>117043109</v>
      </c>
      <c r="O5894">
        <v>2149309</v>
      </c>
    </row>
    <row r="5895" spans="1:15" x14ac:dyDescent="0.2">
      <c r="A5895" t="s">
        <v>12087</v>
      </c>
      <c r="B5895" t="s">
        <v>9974</v>
      </c>
      <c r="C5895">
        <v>37.15</v>
      </c>
      <c r="D5895">
        <v>0</v>
      </c>
      <c r="E5895">
        <v>0</v>
      </c>
      <c r="F5895">
        <v>0</v>
      </c>
      <c r="G5895">
        <v>0</v>
      </c>
      <c r="H5895" s="45">
        <v>48097.52</v>
      </c>
      <c r="I5895" t="s">
        <v>11932</v>
      </c>
      <c r="J5895" t="s">
        <v>164</v>
      </c>
      <c r="K5895">
        <v>0</v>
      </c>
      <c r="L5895" s="83">
        <v>42942</v>
      </c>
      <c r="M5895">
        <v>0</v>
      </c>
      <c r="N5895">
        <v>95229100</v>
      </c>
      <c r="O5895" t="s">
        <v>9989</v>
      </c>
    </row>
    <row r="5896" spans="1:15" x14ac:dyDescent="0.2">
      <c r="A5896" t="s">
        <v>12088</v>
      </c>
      <c r="B5896" t="s">
        <v>6365</v>
      </c>
      <c r="C5896">
        <v>64</v>
      </c>
      <c r="D5896">
        <v>0</v>
      </c>
      <c r="E5896">
        <v>0</v>
      </c>
      <c r="F5896">
        <v>0</v>
      </c>
      <c r="G5896">
        <v>0</v>
      </c>
      <c r="H5896" s="45">
        <v>12982.68</v>
      </c>
      <c r="I5896" t="s">
        <v>11932</v>
      </c>
      <c r="J5896" t="s">
        <v>200</v>
      </c>
      <c r="K5896">
        <v>0</v>
      </c>
      <c r="L5896" s="83">
        <v>42942</v>
      </c>
      <c r="M5896">
        <v>0</v>
      </c>
      <c r="N5896" t="s">
        <v>6403</v>
      </c>
      <c r="O5896">
        <v>2200552</v>
      </c>
    </row>
    <row r="5897" spans="1:15" x14ac:dyDescent="0.2">
      <c r="A5897" t="s">
        <v>12089</v>
      </c>
      <c r="B5897" t="s">
        <v>308</v>
      </c>
      <c r="C5897">
        <v>38.83</v>
      </c>
      <c r="D5897">
        <v>0</v>
      </c>
      <c r="E5897">
        <v>0</v>
      </c>
      <c r="F5897">
        <v>0</v>
      </c>
      <c r="G5897">
        <v>0</v>
      </c>
      <c r="H5897" s="45">
        <v>-24785.46</v>
      </c>
      <c r="I5897" t="s">
        <v>11932</v>
      </c>
      <c r="J5897" t="s">
        <v>186</v>
      </c>
      <c r="K5897">
        <v>0</v>
      </c>
      <c r="L5897" s="83">
        <v>42942</v>
      </c>
      <c r="M5897">
        <v>0</v>
      </c>
      <c r="N5897" t="s">
        <v>309</v>
      </c>
      <c r="O5897" t="s">
        <v>310</v>
      </c>
    </row>
    <row r="5898" spans="1:15" x14ac:dyDescent="0.2">
      <c r="A5898" t="s">
        <v>12090</v>
      </c>
      <c r="B5898" t="s">
        <v>2102</v>
      </c>
      <c r="C5898">
        <v>48.44</v>
      </c>
      <c r="D5898">
        <v>0</v>
      </c>
      <c r="E5898">
        <v>0</v>
      </c>
      <c r="F5898">
        <v>0</v>
      </c>
      <c r="G5898">
        <v>0</v>
      </c>
      <c r="H5898" s="45">
        <v>-4997.59</v>
      </c>
      <c r="I5898" t="s">
        <v>11932</v>
      </c>
      <c r="J5898" t="s">
        <v>200</v>
      </c>
      <c r="K5898">
        <v>0</v>
      </c>
      <c r="L5898" s="83">
        <v>42942</v>
      </c>
      <c r="M5898">
        <v>0</v>
      </c>
      <c r="N5898">
        <v>99724106</v>
      </c>
      <c r="O5898">
        <v>2111955</v>
      </c>
    </row>
    <row r="5899" spans="1:15" x14ac:dyDescent="0.2">
      <c r="A5899" t="s">
        <v>12091</v>
      </c>
      <c r="B5899" t="s">
        <v>4237</v>
      </c>
      <c r="C5899">
        <v>95.16</v>
      </c>
      <c r="D5899">
        <v>0</v>
      </c>
      <c r="E5899">
        <v>0</v>
      </c>
      <c r="F5899">
        <v>0</v>
      </c>
      <c r="G5899">
        <v>0</v>
      </c>
      <c r="H5899" s="45">
        <v>16009.63</v>
      </c>
      <c r="I5899" t="s">
        <v>11932</v>
      </c>
      <c r="J5899" t="s">
        <v>186</v>
      </c>
      <c r="K5899">
        <v>0</v>
      </c>
      <c r="L5899" s="83">
        <v>42942</v>
      </c>
      <c r="M5899">
        <v>0</v>
      </c>
      <c r="N5899">
        <v>229899109</v>
      </c>
      <c r="O5899">
        <v>2239556</v>
      </c>
    </row>
    <row r="5900" spans="1:15" x14ac:dyDescent="0.2">
      <c r="A5900" t="s">
        <v>12092</v>
      </c>
      <c r="B5900" t="s">
        <v>12072</v>
      </c>
      <c r="C5900">
        <v>26.29</v>
      </c>
      <c r="D5900">
        <v>0</v>
      </c>
      <c r="E5900">
        <v>0</v>
      </c>
      <c r="F5900">
        <v>0</v>
      </c>
      <c r="G5900">
        <v>0</v>
      </c>
      <c r="H5900" s="45">
        <v>-11142.97</v>
      </c>
      <c r="I5900" t="s">
        <v>11932</v>
      </c>
      <c r="J5900" t="s">
        <v>164</v>
      </c>
      <c r="K5900">
        <v>0</v>
      </c>
      <c r="L5900" s="83">
        <v>42942</v>
      </c>
      <c r="M5900">
        <v>0</v>
      </c>
      <c r="N5900">
        <v>192576106</v>
      </c>
      <c r="O5900">
        <v>2208426</v>
      </c>
    </row>
    <row r="5901" spans="1:15" x14ac:dyDescent="0.2">
      <c r="A5901" t="s">
        <v>12093</v>
      </c>
      <c r="B5901" t="s">
        <v>2847</v>
      </c>
      <c r="C5901">
        <v>99.19</v>
      </c>
      <c r="D5901">
        <v>0</v>
      </c>
      <c r="E5901">
        <v>0</v>
      </c>
      <c r="F5901">
        <v>0</v>
      </c>
      <c r="G5901">
        <v>0</v>
      </c>
      <c r="H5901" s="45">
        <v>5863.42</v>
      </c>
      <c r="I5901" t="s">
        <v>11932</v>
      </c>
      <c r="J5901" t="s">
        <v>200</v>
      </c>
      <c r="K5901">
        <v>0</v>
      </c>
      <c r="L5901" s="83">
        <v>42942</v>
      </c>
      <c r="M5901">
        <v>0</v>
      </c>
      <c r="N5901">
        <v>146229109</v>
      </c>
      <c r="O5901">
        <v>2980939</v>
      </c>
    </row>
    <row r="5902" spans="1:15" x14ac:dyDescent="0.2">
      <c r="A5902" t="s">
        <v>12094</v>
      </c>
      <c r="B5902" t="s">
        <v>1007</v>
      </c>
      <c r="C5902">
        <v>126.38</v>
      </c>
      <c r="D5902">
        <v>0</v>
      </c>
      <c r="E5902">
        <v>0</v>
      </c>
      <c r="F5902">
        <v>0</v>
      </c>
      <c r="G5902">
        <v>0</v>
      </c>
      <c r="H5902" s="45">
        <v>1695.26</v>
      </c>
      <c r="I5902" t="s">
        <v>11935</v>
      </c>
      <c r="J5902" t="s">
        <v>190</v>
      </c>
      <c r="K5902">
        <v>0</v>
      </c>
      <c r="L5902" s="83">
        <v>42942</v>
      </c>
      <c r="M5902">
        <v>0</v>
      </c>
      <c r="N5902">
        <v>142339100</v>
      </c>
      <c r="O5902">
        <v>2176318</v>
      </c>
    </row>
    <row r="5903" spans="1:15" x14ac:dyDescent="0.2">
      <c r="A5903" t="s">
        <v>12095</v>
      </c>
      <c r="B5903" t="s">
        <v>618</v>
      </c>
      <c r="C5903">
        <v>31.29</v>
      </c>
      <c r="D5903">
        <v>0</v>
      </c>
      <c r="E5903">
        <v>0</v>
      </c>
      <c r="F5903">
        <v>0</v>
      </c>
      <c r="G5903">
        <v>0</v>
      </c>
      <c r="H5903" s="45">
        <v>-3442.61</v>
      </c>
      <c r="I5903" t="s">
        <v>11932</v>
      </c>
      <c r="J5903" t="s">
        <v>186</v>
      </c>
      <c r="K5903">
        <v>0</v>
      </c>
      <c r="L5903" s="83">
        <v>42942</v>
      </c>
      <c r="M5903">
        <v>0</v>
      </c>
      <c r="N5903" t="s">
        <v>619</v>
      </c>
      <c r="O5903" t="s">
        <v>620</v>
      </c>
    </row>
    <row r="5904" spans="1:15" x14ac:dyDescent="0.2">
      <c r="A5904" t="s">
        <v>12096</v>
      </c>
      <c r="B5904" t="s">
        <v>2296</v>
      </c>
      <c r="C5904">
        <v>39.299999999999997</v>
      </c>
      <c r="D5904">
        <v>0</v>
      </c>
      <c r="E5904">
        <v>0</v>
      </c>
      <c r="F5904">
        <v>0</v>
      </c>
      <c r="G5904">
        <v>0</v>
      </c>
      <c r="H5904" s="45">
        <v>72748.789999999994</v>
      </c>
      <c r="I5904" t="s">
        <v>11932</v>
      </c>
      <c r="J5904" t="s">
        <v>182</v>
      </c>
      <c r="K5904">
        <v>0</v>
      </c>
      <c r="L5904" s="83">
        <v>42942</v>
      </c>
      <c r="M5904">
        <v>0</v>
      </c>
      <c r="N5904" t="s">
        <v>2339</v>
      </c>
      <c r="O5904" t="s">
        <v>2340</v>
      </c>
    </row>
    <row r="5905" spans="1:15" x14ac:dyDescent="0.2">
      <c r="A5905" t="s">
        <v>12097</v>
      </c>
      <c r="B5905" t="s">
        <v>4338</v>
      </c>
      <c r="C5905">
        <v>39.9</v>
      </c>
      <c r="D5905">
        <v>0</v>
      </c>
      <c r="E5905">
        <v>0</v>
      </c>
      <c r="F5905">
        <v>0</v>
      </c>
      <c r="G5905">
        <v>0</v>
      </c>
      <c r="H5905">
        <v>860.14</v>
      </c>
      <c r="I5905" t="s">
        <v>11932</v>
      </c>
      <c r="J5905" t="s">
        <v>822</v>
      </c>
      <c r="K5905">
        <v>0</v>
      </c>
      <c r="L5905" s="83">
        <v>42942</v>
      </c>
      <c r="M5905">
        <v>0</v>
      </c>
      <c r="N5905">
        <v>130788102</v>
      </c>
      <c r="O5905">
        <v>2165383</v>
      </c>
    </row>
    <row r="5906" spans="1:15" x14ac:dyDescent="0.2">
      <c r="A5906" t="s">
        <v>12098</v>
      </c>
      <c r="B5906" t="s">
        <v>9366</v>
      </c>
      <c r="C5906">
        <v>20.3</v>
      </c>
      <c r="D5906">
        <v>0</v>
      </c>
      <c r="E5906">
        <v>0</v>
      </c>
      <c r="F5906">
        <v>0</v>
      </c>
      <c r="G5906">
        <v>0</v>
      </c>
      <c r="H5906" s="45">
        <v>3972.64</v>
      </c>
      <c r="I5906" t="s">
        <v>11932</v>
      </c>
      <c r="J5906" t="s">
        <v>186</v>
      </c>
      <c r="K5906">
        <v>0</v>
      </c>
      <c r="L5906" s="83">
        <v>42942</v>
      </c>
      <c r="M5906">
        <v>0</v>
      </c>
      <c r="N5906">
        <v>253922108</v>
      </c>
      <c r="O5906">
        <v>2034148</v>
      </c>
    </row>
    <row r="5907" spans="1:15" x14ac:dyDescent="0.2">
      <c r="A5907" t="s">
        <v>12099</v>
      </c>
      <c r="B5907" t="s">
        <v>1330</v>
      </c>
      <c r="C5907">
        <v>111.03</v>
      </c>
      <c r="D5907">
        <v>0</v>
      </c>
      <c r="E5907">
        <v>0</v>
      </c>
      <c r="F5907">
        <v>0</v>
      </c>
      <c r="G5907">
        <v>0</v>
      </c>
      <c r="H5907" s="45">
        <v>-2887.39</v>
      </c>
      <c r="I5907" t="s">
        <v>11932</v>
      </c>
      <c r="J5907" t="s">
        <v>200</v>
      </c>
      <c r="K5907">
        <v>0</v>
      </c>
      <c r="L5907" s="83">
        <v>42942</v>
      </c>
      <c r="M5907">
        <v>0</v>
      </c>
      <c r="N5907">
        <v>243537107</v>
      </c>
      <c r="O5907">
        <v>2267278</v>
      </c>
    </row>
    <row r="5908" spans="1:15" x14ac:dyDescent="0.2">
      <c r="A5908" t="s">
        <v>12100</v>
      </c>
      <c r="B5908" t="s">
        <v>4336</v>
      </c>
      <c r="C5908">
        <v>58.54</v>
      </c>
      <c r="D5908">
        <v>0</v>
      </c>
      <c r="E5908">
        <v>0</v>
      </c>
      <c r="F5908">
        <v>0</v>
      </c>
      <c r="G5908">
        <v>0</v>
      </c>
      <c r="H5908" s="45">
        <v>-8413.07</v>
      </c>
      <c r="I5908" t="s">
        <v>11932</v>
      </c>
      <c r="J5908" t="s">
        <v>190</v>
      </c>
      <c r="K5908">
        <v>0</v>
      </c>
      <c r="L5908" s="83">
        <v>42942</v>
      </c>
      <c r="M5908">
        <v>0</v>
      </c>
      <c r="N5908">
        <v>248019101</v>
      </c>
      <c r="O5908">
        <v>2260363</v>
      </c>
    </row>
    <row r="5909" spans="1:15" x14ac:dyDescent="0.2">
      <c r="A5909" t="s">
        <v>12101</v>
      </c>
      <c r="B5909" t="s">
        <v>3190</v>
      </c>
      <c r="C5909">
        <v>51.55</v>
      </c>
      <c r="D5909">
        <v>0</v>
      </c>
      <c r="E5909">
        <v>0</v>
      </c>
      <c r="F5909">
        <v>0</v>
      </c>
      <c r="G5909">
        <v>0</v>
      </c>
      <c r="H5909" s="45">
        <v>110315.56</v>
      </c>
      <c r="I5909" t="s">
        <v>11932</v>
      </c>
      <c r="J5909" t="s">
        <v>182</v>
      </c>
      <c r="K5909">
        <v>0</v>
      </c>
      <c r="L5909" s="83">
        <v>42942</v>
      </c>
      <c r="M5909">
        <v>0</v>
      </c>
      <c r="N5909">
        <v>262037104</v>
      </c>
      <c r="O5909">
        <v>2116767</v>
      </c>
    </row>
    <row r="5910" spans="1:15" x14ac:dyDescent="0.2">
      <c r="A5910" t="s">
        <v>12102</v>
      </c>
      <c r="B5910" t="s">
        <v>220</v>
      </c>
      <c r="C5910">
        <v>131.01</v>
      </c>
      <c r="D5910">
        <v>0</v>
      </c>
      <c r="E5910">
        <v>0</v>
      </c>
      <c r="F5910">
        <v>0</v>
      </c>
      <c r="G5910">
        <v>0</v>
      </c>
      <c r="H5910" s="45">
        <v>2041.91</v>
      </c>
      <c r="I5910" t="s">
        <v>11932</v>
      </c>
      <c r="J5910" t="s">
        <v>164</v>
      </c>
      <c r="K5910">
        <v>0</v>
      </c>
      <c r="L5910" s="83">
        <v>42942</v>
      </c>
      <c r="M5910">
        <v>0</v>
      </c>
      <c r="N5910">
        <v>285512109</v>
      </c>
      <c r="O5910">
        <v>2310194</v>
      </c>
    </row>
    <row r="5911" spans="1:15" x14ac:dyDescent="0.2">
      <c r="A5911" t="s">
        <v>12103</v>
      </c>
      <c r="B5911" t="s">
        <v>998</v>
      </c>
      <c r="C5911">
        <v>33.950000000000003</v>
      </c>
      <c r="D5911">
        <v>0</v>
      </c>
      <c r="E5911">
        <v>0</v>
      </c>
      <c r="F5911">
        <v>0</v>
      </c>
      <c r="G5911">
        <v>0</v>
      </c>
      <c r="H5911" s="45">
        <v>80455.199999999997</v>
      </c>
      <c r="I5911" t="s">
        <v>11932</v>
      </c>
      <c r="J5911" t="s">
        <v>190</v>
      </c>
      <c r="K5911">
        <v>0</v>
      </c>
      <c r="L5911" s="83">
        <v>42942</v>
      </c>
      <c r="M5911">
        <v>0</v>
      </c>
      <c r="N5911" t="s">
        <v>1239</v>
      </c>
      <c r="O5911" t="s">
        <v>4276</v>
      </c>
    </row>
    <row r="5912" spans="1:15" x14ac:dyDescent="0.2">
      <c r="A5912" t="s">
        <v>12104</v>
      </c>
      <c r="B5912" t="s">
        <v>1807</v>
      </c>
      <c r="C5912">
        <v>99.22</v>
      </c>
      <c r="D5912">
        <v>0</v>
      </c>
      <c r="E5912">
        <v>0</v>
      </c>
      <c r="F5912">
        <v>0</v>
      </c>
      <c r="G5912">
        <v>0</v>
      </c>
      <c r="H5912" s="45">
        <v>-148380.03</v>
      </c>
      <c r="I5912" t="s">
        <v>11932</v>
      </c>
      <c r="J5912" t="s">
        <v>164</v>
      </c>
      <c r="K5912">
        <v>0</v>
      </c>
      <c r="L5912" s="83">
        <v>42942</v>
      </c>
      <c r="M5912">
        <v>0</v>
      </c>
      <c r="N5912" t="s">
        <v>1897</v>
      </c>
      <c r="O5912" t="s">
        <v>1898</v>
      </c>
    </row>
    <row r="5913" spans="1:15" x14ac:dyDescent="0.2">
      <c r="A5913" t="s">
        <v>12105</v>
      </c>
      <c r="B5913" t="s">
        <v>3154</v>
      </c>
      <c r="C5913">
        <v>76.45</v>
      </c>
      <c r="D5913">
        <v>0</v>
      </c>
      <c r="E5913">
        <v>0</v>
      </c>
      <c r="F5913">
        <v>0</v>
      </c>
      <c r="G5913">
        <v>0</v>
      </c>
      <c r="H5913" s="45">
        <v>15440.93</v>
      </c>
      <c r="I5913" t="s">
        <v>11932</v>
      </c>
      <c r="J5913" t="s">
        <v>190</v>
      </c>
      <c r="K5913">
        <v>0</v>
      </c>
      <c r="L5913" s="83">
        <v>42942</v>
      </c>
      <c r="M5913">
        <v>0</v>
      </c>
      <c r="N5913" t="s">
        <v>3284</v>
      </c>
      <c r="O5913">
        <v>2474164</v>
      </c>
    </row>
    <row r="5914" spans="1:15" x14ac:dyDescent="0.2">
      <c r="A5914" t="s">
        <v>12106</v>
      </c>
      <c r="B5914" t="s">
        <v>6508</v>
      </c>
      <c r="C5914">
        <v>32.6</v>
      </c>
      <c r="D5914">
        <v>0</v>
      </c>
      <c r="E5914">
        <v>0</v>
      </c>
      <c r="F5914">
        <v>0</v>
      </c>
      <c r="G5914">
        <v>0</v>
      </c>
      <c r="H5914" s="45">
        <v>21409.48</v>
      </c>
      <c r="I5914" t="s">
        <v>11932</v>
      </c>
      <c r="J5914" t="s">
        <v>164</v>
      </c>
      <c r="K5914">
        <v>0</v>
      </c>
      <c r="L5914" s="83">
        <v>42942</v>
      </c>
      <c r="M5914">
        <v>0</v>
      </c>
      <c r="N5914" t="s">
        <v>6548</v>
      </c>
      <c r="O5914">
        <v>2599700</v>
      </c>
    </row>
    <row r="5915" spans="1:15" x14ac:dyDescent="0.2">
      <c r="A5915" t="s">
        <v>12107</v>
      </c>
      <c r="B5915" t="s">
        <v>6368</v>
      </c>
      <c r="C5915">
        <v>50.91</v>
      </c>
      <c r="D5915">
        <v>0</v>
      </c>
      <c r="E5915">
        <v>0</v>
      </c>
      <c r="F5915">
        <v>0</v>
      </c>
      <c r="G5915">
        <v>0</v>
      </c>
      <c r="H5915" s="45">
        <v>33739.300000000003</v>
      </c>
      <c r="I5915" t="s">
        <v>11935</v>
      </c>
      <c r="J5915" t="s">
        <v>169</v>
      </c>
      <c r="K5915">
        <v>0</v>
      </c>
      <c r="L5915" s="83">
        <v>42942</v>
      </c>
      <c r="M5915">
        <v>0</v>
      </c>
      <c r="N5915" t="s">
        <v>6426</v>
      </c>
      <c r="O5915">
        <v>2719951</v>
      </c>
    </row>
    <row r="5916" spans="1:15" x14ac:dyDescent="0.2">
      <c r="A5916" t="s">
        <v>12108</v>
      </c>
      <c r="B5916" t="s">
        <v>2852</v>
      </c>
      <c r="C5916">
        <v>81.180000000000007</v>
      </c>
      <c r="D5916">
        <v>0</v>
      </c>
      <c r="E5916">
        <v>0</v>
      </c>
      <c r="F5916">
        <v>0</v>
      </c>
      <c r="G5916">
        <v>0</v>
      </c>
      <c r="H5916" s="45">
        <v>-10413.129999999999</v>
      </c>
      <c r="I5916" t="s">
        <v>11932</v>
      </c>
      <c r="J5916" t="s">
        <v>190</v>
      </c>
      <c r="K5916">
        <v>0</v>
      </c>
      <c r="L5916" s="83">
        <v>42942</v>
      </c>
      <c r="M5916">
        <v>0</v>
      </c>
      <c r="N5916">
        <v>302941109</v>
      </c>
      <c r="O5916">
        <v>2351449</v>
      </c>
    </row>
    <row r="5917" spans="1:15" x14ac:dyDescent="0.2">
      <c r="A5917" t="s">
        <v>12109</v>
      </c>
      <c r="B5917" t="s">
        <v>2474</v>
      </c>
      <c r="C5917">
        <v>50.21</v>
      </c>
      <c r="D5917">
        <v>0</v>
      </c>
      <c r="E5917">
        <v>0</v>
      </c>
      <c r="F5917">
        <v>0</v>
      </c>
      <c r="G5917">
        <v>0</v>
      </c>
      <c r="H5917" s="45">
        <v>37163.599999999999</v>
      </c>
      <c r="I5917" t="s">
        <v>11932</v>
      </c>
      <c r="J5917" t="s">
        <v>190</v>
      </c>
      <c r="K5917">
        <v>0</v>
      </c>
      <c r="L5917" s="83">
        <v>42942</v>
      </c>
      <c r="M5917">
        <v>0</v>
      </c>
      <c r="N5917" t="s">
        <v>2530</v>
      </c>
      <c r="O5917">
        <v>2288406</v>
      </c>
    </row>
    <row r="5918" spans="1:15" x14ac:dyDescent="0.2">
      <c r="A5918" t="s">
        <v>12110</v>
      </c>
      <c r="B5918" t="s">
        <v>3927</v>
      </c>
      <c r="C5918">
        <v>32.950000000000003</v>
      </c>
      <c r="D5918">
        <v>0</v>
      </c>
      <c r="E5918">
        <v>0</v>
      </c>
      <c r="F5918">
        <v>0</v>
      </c>
      <c r="G5918">
        <v>0</v>
      </c>
      <c r="H5918" s="45">
        <v>34541.9</v>
      </c>
      <c r="I5918" t="s">
        <v>11932</v>
      </c>
      <c r="J5918" t="s">
        <v>186</v>
      </c>
      <c r="K5918">
        <v>0</v>
      </c>
      <c r="L5918" s="83">
        <v>42942</v>
      </c>
      <c r="M5918">
        <v>0</v>
      </c>
      <c r="N5918">
        <v>395259104</v>
      </c>
      <c r="O5918" t="s">
        <v>3960</v>
      </c>
    </row>
    <row r="5919" spans="1:15" x14ac:dyDescent="0.2">
      <c r="A5919" t="s">
        <v>12111</v>
      </c>
      <c r="B5919" t="s">
        <v>2096</v>
      </c>
      <c r="C5919">
        <v>68.959999999999994</v>
      </c>
      <c r="D5919">
        <v>0</v>
      </c>
      <c r="E5919">
        <v>0</v>
      </c>
      <c r="F5919">
        <v>0</v>
      </c>
      <c r="G5919">
        <v>0</v>
      </c>
      <c r="H5919">
        <v>-936.49</v>
      </c>
      <c r="I5919" t="s">
        <v>11932</v>
      </c>
      <c r="J5919" t="s">
        <v>200</v>
      </c>
      <c r="K5919">
        <v>0</v>
      </c>
      <c r="L5919" s="83">
        <v>42942</v>
      </c>
      <c r="M5919">
        <v>0</v>
      </c>
      <c r="N5919">
        <v>398905109</v>
      </c>
      <c r="O5919">
        <v>2121352</v>
      </c>
    </row>
    <row r="5920" spans="1:15" x14ac:dyDescent="0.2">
      <c r="A5920" t="s">
        <v>12112</v>
      </c>
      <c r="B5920" t="s">
        <v>2853</v>
      </c>
      <c r="C5920">
        <v>76.849999999999994</v>
      </c>
      <c r="D5920">
        <v>0</v>
      </c>
      <c r="E5920">
        <v>0</v>
      </c>
      <c r="F5920">
        <v>0</v>
      </c>
      <c r="G5920">
        <v>0</v>
      </c>
      <c r="H5920" s="45">
        <v>-5243.93</v>
      </c>
      <c r="I5920" t="s">
        <v>11932</v>
      </c>
      <c r="J5920" t="s">
        <v>190</v>
      </c>
      <c r="K5920">
        <v>0</v>
      </c>
      <c r="L5920" s="83">
        <v>42942</v>
      </c>
      <c r="M5920">
        <v>0</v>
      </c>
      <c r="N5920" t="s">
        <v>2939</v>
      </c>
      <c r="O5920" t="s">
        <v>2940</v>
      </c>
    </row>
    <row r="5921" spans="1:15" x14ac:dyDescent="0.2">
      <c r="A5921" t="s">
        <v>12113</v>
      </c>
      <c r="B5921" t="s">
        <v>284</v>
      </c>
      <c r="C5921">
        <v>60.83</v>
      </c>
      <c r="D5921">
        <v>0</v>
      </c>
      <c r="E5921">
        <v>0</v>
      </c>
      <c r="F5921">
        <v>0</v>
      </c>
      <c r="G5921">
        <v>0</v>
      </c>
      <c r="H5921" s="45">
        <v>38452.68</v>
      </c>
      <c r="I5921" t="s">
        <v>11932</v>
      </c>
      <c r="J5921" t="s">
        <v>182</v>
      </c>
      <c r="K5921">
        <v>0</v>
      </c>
      <c r="L5921" s="83">
        <v>42942</v>
      </c>
      <c r="M5921">
        <v>0</v>
      </c>
      <c r="N5921">
        <v>423452101</v>
      </c>
      <c r="O5921">
        <v>2420101</v>
      </c>
    </row>
    <row r="5922" spans="1:15" x14ac:dyDescent="0.2">
      <c r="A5922" t="s">
        <v>12114</v>
      </c>
      <c r="B5922" t="s">
        <v>2491</v>
      </c>
      <c r="C5922">
        <v>75.7</v>
      </c>
      <c r="D5922">
        <v>0</v>
      </c>
      <c r="E5922">
        <v>0</v>
      </c>
      <c r="F5922">
        <v>0</v>
      </c>
      <c r="G5922">
        <v>0</v>
      </c>
      <c r="H5922" s="45">
        <v>9890.24</v>
      </c>
      <c r="I5922" t="s">
        <v>11932</v>
      </c>
      <c r="J5922" t="s">
        <v>164</v>
      </c>
      <c r="K5922">
        <v>0</v>
      </c>
      <c r="L5922" s="83">
        <v>42942</v>
      </c>
      <c r="M5922">
        <v>0</v>
      </c>
      <c r="N5922" t="s">
        <v>2540</v>
      </c>
      <c r="O5922">
        <v>2465737</v>
      </c>
    </row>
    <row r="5923" spans="1:15" x14ac:dyDescent="0.2">
      <c r="A5923" t="s">
        <v>12115</v>
      </c>
      <c r="B5923" t="s">
        <v>12069</v>
      </c>
      <c r="C5923">
        <v>102.18</v>
      </c>
      <c r="D5923">
        <v>0</v>
      </c>
      <c r="E5923">
        <v>0</v>
      </c>
      <c r="F5923">
        <v>0</v>
      </c>
      <c r="G5923">
        <v>0</v>
      </c>
      <c r="H5923" s="45">
        <v>-18283.560000000001</v>
      </c>
      <c r="I5923" t="s">
        <v>11932</v>
      </c>
      <c r="J5923" t="s">
        <v>164</v>
      </c>
      <c r="K5923">
        <v>0</v>
      </c>
      <c r="L5923" s="83">
        <v>42942</v>
      </c>
      <c r="M5923">
        <v>0</v>
      </c>
      <c r="N5923">
        <v>482480100</v>
      </c>
      <c r="O5923">
        <v>2480138</v>
      </c>
    </row>
    <row r="5924" spans="1:15" x14ac:dyDescent="0.2">
      <c r="A5924" t="s">
        <v>12116</v>
      </c>
      <c r="B5924" t="s">
        <v>2097</v>
      </c>
      <c r="C5924">
        <v>21.4</v>
      </c>
      <c r="D5924">
        <v>0</v>
      </c>
      <c r="E5924">
        <v>0</v>
      </c>
      <c r="F5924">
        <v>0</v>
      </c>
      <c r="G5924">
        <v>0</v>
      </c>
      <c r="H5924" s="45">
        <v>-16930.62</v>
      </c>
      <c r="I5924" t="s">
        <v>11932</v>
      </c>
      <c r="J5924" t="s">
        <v>190</v>
      </c>
      <c r="K5924">
        <v>0</v>
      </c>
      <c r="L5924" s="83">
        <v>42942</v>
      </c>
      <c r="M5924">
        <v>0</v>
      </c>
      <c r="N5924">
        <v>498904200</v>
      </c>
      <c r="O5924" t="s">
        <v>2174</v>
      </c>
    </row>
    <row r="5925" spans="1:15" x14ac:dyDescent="0.2">
      <c r="A5925" t="s">
        <v>12117</v>
      </c>
      <c r="B5925" t="s">
        <v>12070</v>
      </c>
      <c r="C5925">
        <v>34.715000000000003</v>
      </c>
      <c r="D5925">
        <v>0</v>
      </c>
      <c r="E5925">
        <v>0</v>
      </c>
      <c r="F5925">
        <v>0</v>
      </c>
      <c r="G5925">
        <v>0</v>
      </c>
      <c r="H5925" s="45">
        <v>49287.53</v>
      </c>
      <c r="I5925" t="s">
        <v>11932</v>
      </c>
      <c r="J5925" t="s">
        <v>169</v>
      </c>
      <c r="K5925">
        <v>0</v>
      </c>
      <c r="L5925" s="83">
        <v>42942</v>
      </c>
      <c r="M5925">
        <v>0</v>
      </c>
      <c r="N5925">
        <v>525558201</v>
      </c>
      <c r="O5925" t="s">
        <v>12118</v>
      </c>
    </row>
    <row r="5926" spans="1:15" x14ac:dyDescent="0.2">
      <c r="A5926" t="s">
        <v>12119</v>
      </c>
      <c r="B5926" t="s">
        <v>1785</v>
      </c>
      <c r="C5926">
        <v>81.05</v>
      </c>
      <c r="D5926">
        <v>0</v>
      </c>
      <c r="E5926">
        <v>0</v>
      </c>
      <c r="F5926">
        <v>0</v>
      </c>
      <c r="G5926">
        <v>0</v>
      </c>
      <c r="H5926" s="45">
        <v>21150.49</v>
      </c>
      <c r="I5926" t="s">
        <v>11932</v>
      </c>
      <c r="J5926" t="s">
        <v>164</v>
      </c>
      <c r="K5926">
        <v>0</v>
      </c>
      <c r="L5926" s="83">
        <v>42942</v>
      </c>
      <c r="M5926">
        <v>0</v>
      </c>
      <c r="N5926" t="s">
        <v>1908</v>
      </c>
      <c r="O5926" t="s">
        <v>1909</v>
      </c>
    </row>
    <row r="5927" spans="1:15" x14ac:dyDescent="0.2">
      <c r="A5927" t="s">
        <v>12120</v>
      </c>
      <c r="B5927" t="s">
        <v>298</v>
      </c>
      <c r="C5927">
        <v>62.77</v>
      </c>
      <c r="D5927">
        <v>0</v>
      </c>
      <c r="E5927">
        <v>0</v>
      </c>
      <c r="F5927">
        <v>0</v>
      </c>
      <c r="G5927">
        <v>0</v>
      </c>
      <c r="H5927" s="45">
        <v>-9922.9</v>
      </c>
      <c r="I5927" t="s">
        <v>11932</v>
      </c>
      <c r="J5927" t="s">
        <v>164</v>
      </c>
      <c r="K5927">
        <v>0</v>
      </c>
      <c r="L5927" s="83">
        <v>42942</v>
      </c>
      <c r="M5927">
        <v>0</v>
      </c>
      <c r="N5927">
        <v>595137100</v>
      </c>
      <c r="O5927">
        <v>2588140</v>
      </c>
    </row>
    <row r="5928" spans="1:15" x14ac:dyDescent="0.2">
      <c r="A5928" t="s">
        <v>12121</v>
      </c>
      <c r="B5928" t="s">
        <v>434</v>
      </c>
      <c r="C5928">
        <v>130.15</v>
      </c>
      <c r="D5928">
        <v>0</v>
      </c>
      <c r="E5928">
        <v>0</v>
      </c>
      <c r="F5928">
        <v>0</v>
      </c>
      <c r="G5928">
        <v>0</v>
      </c>
      <c r="H5928" s="45">
        <v>-105133.18</v>
      </c>
      <c r="I5928" t="s">
        <v>11932</v>
      </c>
      <c r="J5928" t="s">
        <v>164</v>
      </c>
      <c r="K5928">
        <v>0</v>
      </c>
      <c r="L5928" s="83">
        <v>42942</v>
      </c>
      <c r="M5928">
        <v>0</v>
      </c>
      <c r="N5928">
        <v>594972408</v>
      </c>
      <c r="O5928">
        <v>2974329</v>
      </c>
    </row>
    <row r="5929" spans="1:15" x14ac:dyDescent="0.2">
      <c r="A5929" t="s">
        <v>12122</v>
      </c>
      <c r="B5929" t="s">
        <v>2092</v>
      </c>
      <c r="C5929">
        <v>26.61</v>
      </c>
      <c r="D5929">
        <v>0</v>
      </c>
      <c r="E5929">
        <v>0</v>
      </c>
      <c r="F5929">
        <v>0</v>
      </c>
      <c r="G5929">
        <v>0</v>
      </c>
      <c r="H5929" s="45">
        <v>-20586.060000000001</v>
      </c>
      <c r="I5929" t="s">
        <v>11932</v>
      </c>
      <c r="J5929" t="s">
        <v>190</v>
      </c>
      <c r="K5929">
        <v>0</v>
      </c>
      <c r="L5929" s="83">
        <v>42942</v>
      </c>
      <c r="M5929">
        <v>0</v>
      </c>
      <c r="N5929" t="s">
        <v>177</v>
      </c>
      <c r="O5929" t="s">
        <v>2178</v>
      </c>
    </row>
    <row r="5930" spans="1:15" x14ac:dyDescent="0.2">
      <c r="A5930" t="s">
        <v>12123</v>
      </c>
      <c r="B5930" t="s">
        <v>829</v>
      </c>
      <c r="C5930">
        <v>46.91</v>
      </c>
      <c r="D5930">
        <v>0</v>
      </c>
      <c r="E5930">
        <v>0</v>
      </c>
      <c r="F5930">
        <v>0</v>
      </c>
      <c r="G5930">
        <v>0</v>
      </c>
      <c r="H5930" s="45">
        <v>-2243.58</v>
      </c>
      <c r="I5930" t="s">
        <v>11932</v>
      </c>
      <c r="J5930" t="s">
        <v>182</v>
      </c>
      <c r="K5930">
        <v>0</v>
      </c>
      <c r="L5930" s="83">
        <v>42942</v>
      </c>
      <c r="M5930">
        <v>0</v>
      </c>
      <c r="N5930">
        <v>637071101</v>
      </c>
      <c r="O5930">
        <v>2624486</v>
      </c>
    </row>
    <row r="5931" spans="1:15" x14ac:dyDescent="0.2">
      <c r="A5931" t="s">
        <v>12124</v>
      </c>
      <c r="B5931" t="s">
        <v>312</v>
      </c>
      <c r="C5931">
        <v>27.35</v>
      </c>
      <c r="D5931">
        <v>0</v>
      </c>
      <c r="E5931">
        <v>0</v>
      </c>
      <c r="F5931">
        <v>0</v>
      </c>
      <c r="G5931">
        <v>0</v>
      </c>
      <c r="H5931" s="45">
        <v>16399.599999999999</v>
      </c>
      <c r="I5931" t="s">
        <v>11932</v>
      </c>
      <c r="J5931" t="s">
        <v>164</v>
      </c>
      <c r="K5931">
        <v>0</v>
      </c>
      <c r="L5931" s="83">
        <v>42942</v>
      </c>
      <c r="M5931">
        <v>0</v>
      </c>
      <c r="N5931" t="s">
        <v>313</v>
      </c>
      <c r="O5931">
        <v>2447285</v>
      </c>
    </row>
    <row r="5932" spans="1:15" x14ac:dyDescent="0.2">
      <c r="A5932" t="s">
        <v>12125</v>
      </c>
      <c r="B5932" t="s">
        <v>725</v>
      </c>
      <c r="C5932">
        <v>63.15</v>
      </c>
      <c r="D5932">
        <v>0</v>
      </c>
      <c r="E5932">
        <v>0</v>
      </c>
      <c r="F5932">
        <v>0</v>
      </c>
      <c r="G5932">
        <v>0</v>
      </c>
      <c r="H5932" s="45">
        <v>-1114.93</v>
      </c>
      <c r="I5932" t="s">
        <v>11932</v>
      </c>
      <c r="J5932" t="s">
        <v>190</v>
      </c>
      <c r="K5932">
        <v>0</v>
      </c>
      <c r="L5932" s="83">
        <v>42942</v>
      </c>
      <c r="M5932">
        <v>0</v>
      </c>
      <c r="N5932">
        <v>703343103</v>
      </c>
      <c r="O5932">
        <v>2673154</v>
      </c>
    </row>
    <row r="5933" spans="1:15" x14ac:dyDescent="0.2">
      <c r="A5933" t="s">
        <v>12126</v>
      </c>
      <c r="B5933" t="s">
        <v>12071</v>
      </c>
      <c r="C5933">
        <v>15.59</v>
      </c>
      <c r="D5933">
        <v>0</v>
      </c>
      <c r="E5933">
        <v>0</v>
      </c>
      <c r="F5933">
        <v>0</v>
      </c>
      <c r="G5933">
        <v>0</v>
      </c>
      <c r="H5933" s="45">
        <v>-64429.32</v>
      </c>
      <c r="I5933" t="s">
        <v>11932</v>
      </c>
      <c r="J5933" t="s">
        <v>164</v>
      </c>
      <c r="K5933">
        <v>0</v>
      </c>
      <c r="L5933" s="83">
        <v>42942</v>
      </c>
      <c r="M5933">
        <v>0</v>
      </c>
      <c r="N5933">
        <v>693282105</v>
      </c>
      <c r="O5933">
        <v>2782425</v>
      </c>
    </row>
    <row r="5934" spans="1:15" x14ac:dyDescent="0.2">
      <c r="A5934" t="s">
        <v>12127</v>
      </c>
      <c r="B5934" t="s">
        <v>10982</v>
      </c>
      <c r="C5934">
        <v>32.049999999999997</v>
      </c>
      <c r="D5934">
        <v>0</v>
      </c>
      <c r="E5934">
        <v>0</v>
      </c>
      <c r="F5934">
        <v>0</v>
      </c>
      <c r="G5934">
        <v>0</v>
      </c>
      <c r="H5934" s="45">
        <v>15437.99</v>
      </c>
      <c r="I5934" t="s">
        <v>11932</v>
      </c>
      <c r="J5934" t="s">
        <v>200</v>
      </c>
      <c r="K5934">
        <v>0</v>
      </c>
      <c r="L5934" s="83">
        <v>42942</v>
      </c>
      <c r="M5934">
        <v>0</v>
      </c>
      <c r="N5934">
        <v>707569109</v>
      </c>
      <c r="O5934">
        <v>2682105</v>
      </c>
    </row>
    <row r="5935" spans="1:15" x14ac:dyDescent="0.2">
      <c r="A5935" t="s">
        <v>12128</v>
      </c>
      <c r="B5935" t="s">
        <v>99</v>
      </c>
      <c r="C5935">
        <v>68.17</v>
      </c>
      <c r="D5935">
        <v>0</v>
      </c>
      <c r="E5935">
        <v>0</v>
      </c>
      <c r="F5935">
        <v>0</v>
      </c>
      <c r="G5935">
        <v>0</v>
      </c>
      <c r="H5935" s="45">
        <v>-85545.56</v>
      </c>
      <c r="I5935" t="s">
        <v>11932</v>
      </c>
      <c r="J5935" t="s">
        <v>164</v>
      </c>
      <c r="K5935">
        <v>0</v>
      </c>
      <c r="L5935" s="83">
        <v>42942</v>
      </c>
      <c r="M5935">
        <v>0</v>
      </c>
      <c r="N5935">
        <v>727493108</v>
      </c>
      <c r="O5935">
        <v>2692030</v>
      </c>
    </row>
    <row r="5936" spans="1:15" x14ac:dyDescent="0.2">
      <c r="A5936" t="s">
        <v>12129</v>
      </c>
      <c r="B5936" t="s">
        <v>1016</v>
      </c>
      <c r="C5936">
        <v>71.075000000000003</v>
      </c>
      <c r="D5936">
        <v>0</v>
      </c>
      <c r="E5936">
        <v>0</v>
      </c>
      <c r="F5936">
        <v>0</v>
      </c>
      <c r="G5936">
        <v>0</v>
      </c>
      <c r="H5936" s="45">
        <v>-61103.63</v>
      </c>
      <c r="I5936" t="s">
        <v>11932</v>
      </c>
      <c r="J5936" t="s">
        <v>164</v>
      </c>
      <c r="K5936">
        <v>0</v>
      </c>
      <c r="L5936" s="83">
        <v>42942</v>
      </c>
      <c r="M5936">
        <v>0</v>
      </c>
      <c r="N5936">
        <v>739276103</v>
      </c>
      <c r="O5936">
        <v>2133045</v>
      </c>
    </row>
    <row r="5937" spans="1:15" x14ac:dyDescent="0.2">
      <c r="A5937" t="s">
        <v>12130</v>
      </c>
      <c r="B5937" t="s">
        <v>4342</v>
      </c>
      <c r="C5937">
        <v>17.190000000000001</v>
      </c>
      <c r="D5937">
        <v>0</v>
      </c>
      <c r="E5937">
        <v>0</v>
      </c>
      <c r="F5937">
        <v>0</v>
      </c>
      <c r="G5937">
        <v>0</v>
      </c>
      <c r="H5937">
        <v>-20.46</v>
      </c>
      <c r="I5937" t="s">
        <v>11932</v>
      </c>
      <c r="J5937" t="s">
        <v>182</v>
      </c>
      <c r="K5937">
        <v>0</v>
      </c>
      <c r="L5937" s="83">
        <v>42942</v>
      </c>
      <c r="M5937">
        <v>0</v>
      </c>
      <c r="N5937">
        <v>703481101</v>
      </c>
      <c r="O5937">
        <v>2672537</v>
      </c>
    </row>
    <row r="5938" spans="1:15" x14ac:dyDescent="0.2">
      <c r="A5938" t="s">
        <v>12131</v>
      </c>
      <c r="B5938" t="s">
        <v>2488</v>
      </c>
      <c r="C5938">
        <v>43.625</v>
      </c>
      <c r="D5938">
        <v>0</v>
      </c>
      <c r="E5938">
        <v>0</v>
      </c>
      <c r="F5938">
        <v>0</v>
      </c>
      <c r="G5938">
        <v>0</v>
      </c>
      <c r="H5938" s="45">
        <v>-37143.480000000003</v>
      </c>
      <c r="I5938" t="s">
        <v>11932</v>
      </c>
      <c r="J5938" t="s">
        <v>190</v>
      </c>
      <c r="K5938">
        <v>0</v>
      </c>
      <c r="L5938" s="83">
        <v>42942</v>
      </c>
      <c r="M5938">
        <v>0</v>
      </c>
      <c r="N5938">
        <v>374689107</v>
      </c>
      <c r="O5938">
        <v>2369226</v>
      </c>
    </row>
    <row r="5939" spans="1:15" x14ac:dyDescent="0.2">
      <c r="A5939" t="s">
        <v>12132</v>
      </c>
      <c r="B5939" t="s">
        <v>2482</v>
      </c>
      <c r="C5939">
        <v>277.55</v>
      </c>
      <c r="D5939">
        <v>0</v>
      </c>
      <c r="E5939">
        <v>0</v>
      </c>
      <c r="F5939">
        <v>0</v>
      </c>
      <c r="G5939">
        <v>0</v>
      </c>
      <c r="H5939" s="45">
        <v>-67095.56</v>
      </c>
      <c r="I5939" t="s">
        <v>11932</v>
      </c>
      <c r="J5939" t="s">
        <v>235</v>
      </c>
      <c r="K5939">
        <v>0</v>
      </c>
      <c r="L5939" s="83">
        <v>42942</v>
      </c>
      <c r="M5939">
        <v>0</v>
      </c>
      <c r="N5939">
        <v>100557107</v>
      </c>
      <c r="O5939">
        <v>2113393</v>
      </c>
    </row>
    <row r="5940" spans="1:15" x14ac:dyDescent="0.2">
      <c r="A5940" t="s">
        <v>12133</v>
      </c>
      <c r="B5940" t="s">
        <v>858</v>
      </c>
      <c r="C5940">
        <v>71.819999999999993</v>
      </c>
      <c r="D5940">
        <v>0</v>
      </c>
      <c r="E5940">
        <v>0</v>
      </c>
      <c r="F5940">
        <v>0</v>
      </c>
      <c r="G5940">
        <v>0</v>
      </c>
      <c r="H5940" s="45">
        <v>-2681.54</v>
      </c>
      <c r="I5940" t="s">
        <v>11932</v>
      </c>
      <c r="J5940" t="s">
        <v>164</v>
      </c>
      <c r="K5940">
        <v>0</v>
      </c>
      <c r="L5940" s="83">
        <v>42942</v>
      </c>
      <c r="M5940">
        <v>0</v>
      </c>
      <c r="N5940" t="s">
        <v>978</v>
      </c>
      <c r="O5940" t="s">
        <v>1348</v>
      </c>
    </row>
    <row r="5941" spans="1:15" x14ac:dyDescent="0.2">
      <c r="A5941" t="s">
        <v>12134</v>
      </c>
      <c r="B5941" t="s">
        <v>4509</v>
      </c>
      <c r="C5941">
        <v>54.44</v>
      </c>
      <c r="D5941">
        <v>0</v>
      </c>
      <c r="E5941">
        <v>0</v>
      </c>
      <c r="F5941">
        <v>0</v>
      </c>
      <c r="G5941">
        <v>0</v>
      </c>
      <c r="H5941" s="45">
        <v>8467.34</v>
      </c>
      <c r="I5941" t="s">
        <v>11935</v>
      </c>
      <c r="J5941" t="s">
        <v>164</v>
      </c>
      <c r="K5941">
        <v>0</v>
      </c>
      <c r="L5941" s="83">
        <v>42942</v>
      </c>
      <c r="M5941">
        <v>0</v>
      </c>
      <c r="N5941" t="s">
        <v>177</v>
      </c>
      <c r="O5941" t="s">
        <v>4621</v>
      </c>
    </row>
    <row r="5942" spans="1:15" x14ac:dyDescent="0.2">
      <c r="A5942" t="s">
        <v>12135</v>
      </c>
      <c r="B5942" t="s">
        <v>730</v>
      </c>
      <c r="C5942">
        <v>31.91</v>
      </c>
      <c r="D5942">
        <v>0</v>
      </c>
      <c r="E5942">
        <v>0</v>
      </c>
      <c r="F5942">
        <v>0</v>
      </c>
      <c r="G5942">
        <v>0</v>
      </c>
      <c r="H5942" s="45">
        <v>-47393.56</v>
      </c>
      <c r="I5942" t="s">
        <v>11932</v>
      </c>
      <c r="J5942" t="s">
        <v>164</v>
      </c>
      <c r="K5942">
        <v>0</v>
      </c>
      <c r="L5942" s="83">
        <v>42942</v>
      </c>
      <c r="M5942">
        <v>0</v>
      </c>
      <c r="N5942" t="s">
        <v>731</v>
      </c>
      <c r="O5942" t="s">
        <v>732</v>
      </c>
    </row>
    <row r="5943" spans="1:15" x14ac:dyDescent="0.2">
      <c r="A5943" t="s">
        <v>12136</v>
      </c>
      <c r="B5943" t="s">
        <v>10817</v>
      </c>
      <c r="C5943">
        <v>14.48</v>
      </c>
      <c r="D5943">
        <v>0</v>
      </c>
      <c r="E5943">
        <v>0</v>
      </c>
      <c r="F5943">
        <v>0</v>
      </c>
      <c r="G5943">
        <v>0</v>
      </c>
      <c r="H5943" s="45">
        <v>-7480.68</v>
      </c>
      <c r="I5943" t="s">
        <v>11932</v>
      </c>
      <c r="J5943" t="s">
        <v>164</v>
      </c>
      <c r="K5943">
        <v>0</v>
      </c>
      <c r="L5943" s="83">
        <v>42942</v>
      </c>
      <c r="M5943">
        <v>0</v>
      </c>
      <c r="N5943" t="s">
        <v>10853</v>
      </c>
      <c r="O5943" t="s">
        <v>10854</v>
      </c>
    </row>
    <row r="5944" spans="1:15" x14ac:dyDescent="0.2">
      <c r="A5944" t="s">
        <v>12137</v>
      </c>
      <c r="B5944" t="s">
        <v>3182</v>
      </c>
      <c r="C5944">
        <v>116.66</v>
      </c>
      <c r="D5944">
        <v>0</v>
      </c>
      <c r="E5944">
        <v>0</v>
      </c>
      <c r="F5944">
        <v>0</v>
      </c>
      <c r="G5944">
        <v>0</v>
      </c>
      <c r="H5944" s="45">
        <v>25180.720000000001</v>
      </c>
      <c r="I5944" t="s">
        <v>11932</v>
      </c>
      <c r="J5944" t="s">
        <v>169</v>
      </c>
      <c r="K5944">
        <v>0</v>
      </c>
      <c r="L5944" s="83">
        <v>42942</v>
      </c>
      <c r="M5944">
        <v>0</v>
      </c>
      <c r="N5944" t="s">
        <v>3355</v>
      </c>
      <c r="O5944">
        <v>2430412</v>
      </c>
    </row>
    <row r="5945" spans="1:15" x14ac:dyDescent="0.2">
      <c r="A5945" t="s">
        <v>12138</v>
      </c>
      <c r="B5945" t="s">
        <v>2484</v>
      </c>
      <c r="C5945">
        <v>113.22</v>
      </c>
      <c r="D5945">
        <v>0</v>
      </c>
      <c r="E5945">
        <v>0</v>
      </c>
      <c r="F5945">
        <v>0</v>
      </c>
      <c r="G5945">
        <v>0</v>
      </c>
      <c r="H5945" s="45">
        <v>1803.55</v>
      </c>
      <c r="I5945" t="s">
        <v>11935</v>
      </c>
      <c r="J5945" t="s">
        <v>190</v>
      </c>
      <c r="K5945">
        <v>0</v>
      </c>
      <c r="L5945" s="83">
        <v>42942</v>
      </c>
      <c r="M5945">
        <v>0</v>
      </c>
      <c r="N5945">
        <v>929740108</v>
      </c>
      <c r="O5945">
        <v>2955733</v>
      </c>
    </row>
    <row r="5946" spans="1:15" x14ac:dyDescent="0.2">
      <c r="A5946" t="s">
        <v>12139</v>
      </c>
      <c r="B5946" t="s">
        <v>4662</v>
      </c>
      <c r="C5946">
        <v>59.05</v>
      </c>
      <c r="D5946">
        <v>0</v>
      </c>
      <c r="E5946">
        <v>0</v>
      </c>
      <c r="F5946">
        <v>0</v>
      </c>
      <c r="G5946">
        <v>0</v>
      </c>
      <c r="H5946" s="45">
        <v>-52140.54</v>
      </c>
      <c r="I5946" t="s">
        <v>11932</v>
      </c>
      <c r="J5946" t="s">
        <v>190</v>
      </c>
      <c r="K5946">
        <v>0</v>
      </c>
      <c r="L5946" s="83">
        <v>42942</v>
      </c>
      <c r="M5946">
        <v>0</v>
      </c>
      <c r="N5946" t="s">
        <v>4826</v>
      </c>
      <c r="O5946">
        <v>2416973</v>
      </c>
    </row>
    <row r="5947" spans="1:15" x14ac:dyDescent="0.2">
      <c r="A5947" t="s">
        <v>12140</v>
      </c>
      <c r="B5947" t="s">
        <v>241</v>
      </c>
      <c r="C5947">
        <v>71.13</v>
      </c>
      <c r="D5947">
        <v>0</v>
      </c>
      <c r="E5947">
        <v>0</v>
      </c>
      <c r="F5947">
        <v>0</v>
      </c>
      <c r="G5947">
        <v>0</v>
      </c>
      <c r="H5947" s="45">
        <v>-55123.55</v>
      </c>
      <c r="I5947" t="s">
        <v>11932</v>
      </c>
      <c r="J5947" t="s">
        <v>164</v>
      </c>
      <c r="K5947">
        <v>0</v>
      </c>
      <c r="L5947" s="83">
        <v>42942</v>
      </c>
      <c r="M5947">
        <v>0</v>
      </c>
      <c r="N5947">
        <v>958102105</v>
      </c>
      <c r="O5947">
        <v>2954699</v>
      </c>
    </row>
    <row r="5948" spans="1:15" x14ac:dyDescent="0.2">
      <c r="A5948" t="s">
        <v>12141</v>
      </c>
      <c r="B5948" t="s">
        <v>1316</v>
      </c>
      <c r="C5948">
        <v>189.1</v>
      </c>
      <c r="D5948">
        <v>0</v>
      </c>
      <c r="E5948">
        <v>0</v>
      </c>
      <c r="F5948">
        <v>0</v>
      </c>
      <c r="G5948">
        <v>0</v>
      </c>
      <c r="H5948" s="45">
        <v>-15373.24</v>
      </c>
      <c r="I5948" t="s">
        <v>11932</v>
      </c>
      <c r="J5948" t="s">
        <v>164</v>
      </c>
      <c r="K5948">
        <v>0</v>
      </c>
      <c r="L5948" s="83">
        <v>42942</v>
      </c>
      <c r="M5948">
        <v>0</v>
      </c>
      <c r="N5948" t="s">
        <v>1541</v>
      </c>
      <c r="O5948" t="s">
        <v>1542</v>
      </c>
    </row>
    <row r="5949" spans="1:15" x14ac:dyDescent="0.2">
      <c r="A5949" t="s">
        <v>12142</v>
      </c>
      <c r="B5949" t="s">
        <v>4173</v>
      </c>
      <c r="C5949">
        <v>31.49</v>
      </c>
      <c r="D5949">
        <v>0</v>
      </c>
      <c r="E5949">
        <v>0</v>
      </c>
      <c r="F5949">
        <v>0</v>
      </c>
      <c r="G5949">
        <v>0</v>
      </c>
      <c r="H5949" s="45">
        <v>-32694.52</v>
      </c>
      <c r="I5949" t="s">
        <v>11935</v>
      </c>
      <c r="J5949" t="s">
        <v>188</v>
      </c>
      <c r="K5949">
        <v>0</v>
      </c>
      <c r="L5949" s="83">
        <v>42942</v>
      </c>
      <c r="M5949">
        <v>0</v>
      </c>
      <c r="N5949">
        <v>912909108</v>
      </c>
      <c r="O5949">
        <v>2824770</v>
      </c>
    </row>
    <row r="5950" spans="1:15" x14ac:dyDescent="0.2">
      <c r="A5950" t="s">
        <v>12143</v>
      </c>
      <c r="B5950" t="s">
        <v>11100</v>
      </c>
      <c r="C5950">
        <v>16.55</v>
      </c>
      <c r="D5950">
        <v>0</v>
      </c>
      <c r="E5950">
        <v>0</v>
      </c>
      <c r="F5950">
        <v>0</v>
      </c>
      <c r="G5950">
        <v>0</v>
      </c>
      <c r="H5950" s="45">
        <v>-2826.01</v>
      </c>
      <c r="I5950" t="s">
        <v>11932</v>
      </c>
      <c r="J5950" t="s">
        <v>164</v>
      </c>
      <c r="K5950">
        <v>0</v>
      </c>
      <c r="L5950" s="83">
        <v>42942</v>
      </c>
      <c r="M5950">
        <v>0</v>
      </c>
      <c r="N5950" t="s">
        <v>11161</v>
      </c>
      <c r="O5950" t="s">
        <v>11162</v>
      </c>
    </row>
    <row r="5951" spans="1:15" x14ac:dyDescent="0.2">
      <c r="A5951" t="s">
        <v>12030</v>
      </c>
      <c r="B5951" t="s">
        <v>10856</v>
      </c>
      <c r="C5951">
        <v>34.85</v>
      </c>
      <c r="D5951">
        <v>0</v>
      </c>
      <c r="E5951">
        <v>0</v>
      </c>
      <c r="F5951">
        <v>0</v>
      </c>
      <c r="G5951">
        <v>0</v>
      </c>
      <c r="H5951" s="45">
        <v>11903.59</v>
      </c>
      <c r="I5951" t="s">
        <v>11935</v>
      </c>
      <c r="J5951" t="s">
        <v>200</v>
      </c>
      <c r="K5951">
        <v>0</v>
      </c>
      <c r="L5951" s="83">
        <v>42941</v>
      </c>
      <c r="M5951">
        <v>0</v>
      </c>
      <c r="N5951" t="s">
        <v>10920</v>
      </c>
      <c r="O5951">
        <v>2919290</v>
      </c>
    </row>
    <row r="5952" spans="1:15" x14ac:dyDescent="0.2">
      <c r="A5952" t="s">
        <v>12031</v>
      </c>
      <c r="B5952" t="s">
        <v>9973</v>
      </c>
      <c r="C5952">
        <v>28.36</v>
      </c>
      <c r="D5952">
        <v>0</v>
      </c>
      <c r="E5952">
        <v>0</v>
      </c>
      <c r="F5952">
        <v>0</v>
      </c>
      <c r="G5952">
        <v>0</v>
      </c>
      <c r="H5952" s="45">
        <v>-10520.26</v>
      </c>
      <c r="I5952" t="s">
        <v>11935</v>
      </c>
      <c r="J5952" t="s">
        <v>169</v>
      </c>
      <c r="K5952">
        <v>0</v>
      </c>
      <c r="L5952" s="83">
        <v>42941</v>
      </c>
      <c r="M5952">
        <v>0</v>
      </c>
      <c r="N5952" t="s">
        <v>10003</v>
      </c>
      <c r="O5952">
        <v>2577870</v>
      </c>
    </row>
    <row r="5953" spans="1:15" x14ac:dyDescent="0.2">
      <c r="A5953" t="s">
        <v>12032</v>
      </c>
      <c r="B5953" t="s">
        <v>4177</v>
      </c>
      <c r="C5953">
        <v>13.99</v>
      </c>
      <c r="D5953">
        <v>0</v>
      </c>
      <c r="E5953">
        <v>0</v>
      </c>
      <c r="F5953">
        <v>0</v>
      </c>
      <c r="G5953">
        <v>0</v>
      </c>
      <c r="H5953" s="45">
        <v>33426.699999999997</v>
      </c>
      <c r="I5953" t="s">
        <v>11932</v>
      </c>
      <c r="J5953" t="s">
        <v>188</v>
      </c>
      <c r="K5953">
        <v>0</v>
      </c>
      <c r="L5953" s="83">
        <v>42941</v>
      </c>
      <c r="M5953">
        <v>0</v>
      </c>
      <c r="N5953">
        <v>67901108</v>
      </c>
      <c r="O5953">
        <v>2024677</v>
      </c>
    </row>
    <row r="5954" spans="1:15" x14ac:dyDescent="0.2">
      <c r="A5954" t="s">
        <v>12033</v>
      </c>
      <c r="B5954" t="s">
        <v>5115</v>
      </c>
      <c r="C5954">
        <v>71.86</v>
      </c>
      <c r="D5954">
        <v>0</v>
      </c>
      <c r="E5954">
        <v>0</v>
      </c>
      <c r="F5954">
        <v>0</v>
      </c>
      <c r="G5954">
        <v>0</v>
      </c>
      <c r="H5954" s="45">
        <v>63999.55</v>
      </c>
      <c r="I5954" t="s">
        <v>11932</v>
      </c>
      <c r="J5954" t="s">
        <v>169</v>
      </c>
      <c r="K5954">
        <v>0</v>
      </c>
      <c r="L5954" s="83">
        <v>42941</v>
      </c>
      <c r="M5954">
        <v>0</v>
      </c>
      <c r="N5954">
        <v>23436108</v>
      </c>
      <c r="O5954">
        <v>2024332</v>
      </c>
    </row>
    <row r="5955" spans="1:15" x14ac:dyDescent="0.2">
      <c r="A5955" t="s">
        <v>12034</v>
      </c>
      <c r="B5955" t="s">
        <v>90</v>
      </c>
      <c r="C5955">
        <v>68.260000000000005</v>
      </c>
      <c r="D5955">
        <v>0</v>
      </c>
      <c r="E5955">
        <v>0</v>
      </c>
      <c r="F5955">
        <v>0</v>
      </c>
      <c r="G5955">
        <v>0</v>
      </c>
      <c r="H5955" s="45">
        <v>26186.55</v>
      </c>
      <c r="I5955" t="s">
        <v>11935</v>
      </c>
      <c r="J5955" t="s">
        <v>182</v>
      </c>
      <c r="K5955">
        <v>0</v>
      </c>
      <c r="L5955" s="83">
        <v>42941</v>
      </c>
      <c r="M5955">
        <v>0</v>
      </c>
      <c r="N5955">
        <v>32511107</v>
      </c>
      <c r="O5955">
        <v>2032380</v>
      </c>
    </row>
    <row r="5956" spans="1:15" x14ac:dyDescent="0.2">
      <c r="A5956" t="s">
        <v>12035</v>
      </c>
      <c r="B5956" t="s">
        <v>2218</v>
      </c>
      <c r="C5956">
        <v>92.1</v>
      </c>
      <c r="D5956">
        <v>0</v>
      </c>
      <c r="E5956">
        <v>0</v>
      </c>
      <c r="F5956">
        <v>0</v>
      </c>
      <c r="G5956">
        <v>0</v>
      </c>
      <c r="H5956" s="45">
        <v>-38503.46</v>
      </c>
      <c r="I5956" t="s">
        <v>11932</v>
      </c>
      <c r="J5956" t="s">
        <v>190</v>
      </c>
      <c r="K5956">
        <v>0</v>
      </c>
      <c r="L5956" s="83">
        <v>42941</v>
      </c>
      <c r="M5956">
        <v>0</v>
      </c>
      <c r="N5956">
        <v>682159108</v>
      </c>
      <c r="O5956">
        <v>2658720</v>
      </c>
    </row>
    <row r="5957" spans="1:15" x14ac:dyDescent="0.2">
      <c r="A5957" t="s">
        <v>12036</v>
      </c>
      <c r="B5957" t="s">
        <v>334</v>
      </c>
      <c r="C5957">
        <v>36.5</v>
      </c>
      <c r="D5957">
        <v>0</v>
      </c>
      <c r="E5957">
        <v>0</v>
      </c>
      <c r="F5957">
        <v>0</v>
      </c>
      <c r="G5957">
        <v>0</v>
      </c>
      <c r="H5957" s="45">
        <v>-72626.81</v>
      </c>
      <c r="I5957" t="s">
        <v>11932</v>
      </c>
      <c r="J5957" t="s">
        <v>169</v>
      </c>
      <c r="K5957">
        <v>0</v>
      </c>
      <c r="L5957" s="83">
        <v>42941</v>
      </c>
      <c r="M5957">
        <v>0</v>
      </c>
      <c r="N5957">
        <v>639050103</v>
      </c>
      <c r="O5957">
        <v>2771133</v>
      </c>
    </row>
    <row r="5958" spans="1:15" x14ac:dyDescent="0.2">
      <c r="A5958" t="s">
        <v>12037</v>
      </c>
      <c r="B5958" t="s">
        <v>4181</v>
      </c>
      <c r="C5958">
        <v>18.13</v>
      </c>
      <c r="D5958">
        <v>0</v>
      </c>
      <c r="E5958">
        <v>0</v>
      </c>
      <c r="F5958">
        <v>0</v>
      </c>
      <c r="G5958">
        <v>0</v>
      </c>
      <c r="H5958" s="45">
        <v>58941.34</v>
      </c>
      <c r="I5958" t="s">
        <v>11932</v>
      </c>
      <c r="J5958" t="s">
        <v>200</v>
      </c>
      <c r="K5958">
        <v>0</v>
      </c>
      <c r="L5958" s="83">
        <v>42941</v>
      </c>
      <c r="M5958">
        <v>0</v>
      </c>
      <c r="N5958">
        <v>94235108</v>
      </c>
      <c r="O5958" t="s">
        <v>4199</v>
      </c>
    </row>
    <row r="5959" spans="1:15" x14ac:dyDescent="0.2">
      <c r="A5959" t="s">
        <v>12038</v>
      </c>
      <c r="B5959" t="s">
        <v>862</v>
      </c>
      <c r="C5959">
        <v>117.55</v>
      </c>
      <c r="D5959">
        <v>0</v>
      </c>
      <c r="E5959">
        <v>0</v>
      </c>
      <c r="F5959">
        <v>0</v>
      </c>
      <c r="G5959">
        <v>0</v>
      </c>
      <c r="H5959" s="45">
        <v>115927.75</v>
      </c>
      <c r="I5959" t="s">
        <v>11932</v>
      </c>
      <c r="J5959" t="s">
        <v>200</v>
      </c>
      <c r="K5959">
        <v>0</v>
      </c>
      <c r="L5959" s="83">
        <v>42941</v>
      </c>
      <c r="M5959">
        <v>0</v>
      </c>
      <c r="N5959">
        <v>119848109</v>
      </c>
      <c r="O5959">
        <v>2170309</v>
      </c>
    </row>
    <row r="5960" spans="1:15" x14ac:dyDescent="0.2">
      <c r="A5960" t="s">
        <v>12039</v>
      </c>
      <c r="B5960" t="s">
        <v>3818</v>
      </c>
      <c r="C5960">
        <v>45</v>
      </c>
      <c r="D5960">
        <v>0</v>
      </c>
      <c r="E5960">
        <v>0</v>
      </c>
      <c r="F5960">
        <v>0</v>
      </c>
      <c r="G5960">
        <v>0</v>
      </c>
      <c r="H5960" s="45">
        <v>15606.71</v>
      </c>
      <c r="I5960" t="s">
        <v>11935</v>
      </c>
      <c r="J5960" t="s">
        <v>235</v>
      </c>
      <c r="K5960">
        <v>0</v>
      </c>
      <c r="L5960" s="83">
        <v>42941</v>
      </c>
      <c r="M5960">
        <v>0</v>
      </c>
      <c r="N5960">
        <v>128030202</v>
      </c>
      <c r="O5960">
        <v>2158781</v>
      </c>
    </row>
    <row r="5961" spans="1:15" x14ac:dyDescent="0.2">
      <c r="A5961" t="s">
        <v>12040</v>
      </c>
      <c r="B5961" t="s">
        <v>591</v>
      </c>
      <c r="C5961">
        <v>177.08</v>
      </c>
      <c r="D5961">
        <v>0</v>
      </c>
      <c r="E5961">
        <v>0</v>
      </c>
      <c r="F5961">
        <v>0</v>
      </c>
      <c r="G5961">
        <v>0</v>
      </c>
      <c r="H5961" s="45">
        <v>-37093.660000000003</v>
      </c>
      <c r="I5961" t="s">
        <v>11932</v>
      </c>
      <c r="J5961" t="s">
        <v>164</v>
      </c>
      <c r="K5961">
        <v>0</v>
      </c>
      <c r="L5961" s="83">
        <v>42941</v>
      </c>
      <c r="M5961">
        <v>0</v>
      </c>
      <c r="N5961">
        <v>315616102</v>
      </c>
      <c r="O5961">
        <v>2427599</v>
      </c>
    </row>
    <row r="5962" spans="1:15" x14ac:dyDescent="0.2">
      <c r="A5962" t="s">
        <v>12041</v>
      </c>
      <c r="B5962" t="s">
        <v>323</v>
      </c>
      <c r="C5962">
        <v>64.599999999999994</v>
      </c>
      <c r="D5962">
        <v>0</v>
      </c>
      <c r="E5962">
        <v>0</v>
      </c>
      <c r="F5962">
        <v>0</v>
      </c>
      <c r="G5962">
        <v>0</v>
      </c>
      <c r="H5962" s="45">
        <v>-24106.720000000001</v>
      </c>
      <c r="I5962" t="s">
        <v>11932</v>
      </c>
      <c r="J5962" t="s">
        <v>164</v>
      </c>
      <c r="K5962">
        <v>0</v>
      </c>
      <c r="L5962" s="83">
        <v>42941</v>
      </c>
      <c r="M5962">
        <v>0</v>
      </c>
      <c r="N5962" s="84">
        <v>3.4959000000000003E+113</v>
      </c>
      <c r="O5962" t="s">
        <v>324</v>
      </c>
    </row>
    <row r="5963" spans="1:15" x14ac:dyDescent="0.2">
      <c r="A5963" t="s">
        <v>12042</v>
      </c>
      <c r="B5963" t="s">
        <v>1308</v>
      </c>
      <c r="C5963">
        <v>86.26</v>
      </c>
      <c r="D5963">
        <v>0</v>
      </c>
      <c r="E5963">
        <v>0</v>
      </c>
      <c r="F5963">
        <v>0</v>
      </c>
      <c r="G5963">
        <v>0</v>
      </c>
      <c r="H5963" s="45">
        <v>-1198.3599999999999</v>
      </c>
      <c r="I5963" t="s">
        <v>11935</v>
      </c>
      <c r="J5963" t="s">
        <v>200</v>
      </c>
      <c r="K5963">
        <v>0</v>
      </c>
      <c r="L5963" s="83">
        <v>42941</v>
      </c>
      <c r="M5963">
        <v>0</v>
      </c>
      <c r="N5963">
        <v>418056107</v>
      </c>
      <c r="O5963">
        <v>2414580</v>
      </c>
    </row>
    <row r="5964" spans="1:15" x14ac:dyDescent="0.2">
      <c r="A5964" t="s">
        <v>12043</v>
      </c>
      <c r="B5964" t="s">
        <v>4239</v>
      </c>
      <c r="C5964">
        <v>64.680000000000007</v>
      </c>
      <c r="D5964">
        <v>0</v>
      </c>
      <c r="E5964">
        <v>0</v>
      </c>
      <c r="F5964">
        <v>0</v>
      </c>
      <c r="G5964">
        <v>0</v>
      </c>
      <c r="H5964" s="45">
        <v>22194.32</v>
      </c>
      <c r="I5964" t="s">
        <v>11932</v>
      </c>
      <c r="J5964" t="s">
        <v>182</v>
      </c>
      <c r="K5964">
        <v>0</v>
      </c>
      <c r="L5964" s="83">
        <v>42941</v>
      </c>
      <c r="M5964">
        <v>0</v>
      </c>
      <c r="N5964" t="s">
        <v>4284</v>
      </c>
      <c r="O5964">
        <v>2023748</v>
      </c>
    </row>
    <row r="5965" spans="1:15" x14ac:dyDescent="0.2">
      <c r="A5965" t="s">
        <v>12044</v>
      </c>
      <c r="B5965" t="s">
        <v>6181</v>
      </c>
      <c r="C5965">
        <v>72.5</v>
      </c>
      <c r="D5965">
        <v>0</v>
      </c>
      <c r="E5965">
        <v>0</v>
      </c>
      <c r="F5965">
        <v>0</v>
      </c>
      <c r="G5965">
        <v>0</v>
      </c>
      <c r="H5965" s="45">
        <v>-9929.33</v>
      </c>
      <c r="I5965" t="s">
        <v>11935</v>
      </c>
      <c r="J5965" t="s">
        <v>186</v>
      </c>
      <c r="K5965">
        <v>0</v>
      </c>
      <c r="L5965" s="83">
        <v>42941</v>
      </c>
      <c r="M5965">
        <v>0</v>
      </c>
      <c r="N5965" t="s">
        <v>6225</v>
      </c>
      <c r="O5965" t="s">
        <v>6226</v>
      </c>
    </row>
    <row r="5966" spans="1:15" x14ac:dyDescent="0.2">
      <c r="A5966" t="s">
        <v>12045</v>
      </c>
      <c r="B5966" t="s">
        <v>2681</v>
      </c>
      <c r="C5966">
        <v>22.75</v>
      </c>
      <c r="D5966">
        <v>0</v>
      </c>
      <c r="E5966">
        <v>0</v>
      </c>
      <c r="F5966">
        <v>0</v>
      </c>
      <c r="G5966">
        <v>0</v>
      </c>
      <c r="H5966" s="45">
        <v>28586.959999999999</v>
      </c>
      <c r="I5966" t="s">
        <v>11932</v>
      </c>
      <c r="J5966" t="s">
        <v>200</v>
      </c>
      <c r="K5966">
        <v>0</v>
      </c>
      <c r="L5966" s="83">
        <v>42941</v>
      </c>
      <c r="M5966">
        <v>0</v>
      </c>
      <c r="N5966" s="84">
        <v>4.5245E+113</v>
      </c>
      <c r="O5966">
        <v>2473859</v>
      </c>
    </row>
    <row r="5967" spans="1:15" x14ac:dyDescent="0.2">
      <c r="A5967" t="s">
        <v>12046</v>
      </c>
      <c r="B5967" t="s">
        <v>368</v>
      </c>
      <c r="C5967">
        <v>83.15</v>
      </c>
      <c r="D5967">
        <v>0</v>
      </c>
      <c r="E5967">
        <v>0</v>
      </c>
      <c r="F5967">
        <v>0</v>
      </c>
      <c r="G5967">
        <v>0</v>
      </c>
      <c r="H5967" s="45">
        <v>27129.599999999999</v>
      </c>
      <c r="I5967" t="s">
        <v>11932</v>
      </c>
      <c r="J5967" t="s">
        <v>190</v>
      </c>
      <c r="K5967">
        <v>0</v>
      </c>
      <c r="L5967" s="83">
        <v>42941</v>
      </c>
      <c r="M5967">
        <v>0</v>
      </c>
      <c r="N5967">
        <v>497266106</v>
      </c>
      <c r="O5967">
        <v>2493534</v>
      </c>
    </row>
    <row r="5968" spans="1:15" x14ac:dyDescent="0.2">
      <c r="A5968" t="s">
        <v>12047</v>
      </c>
      <c r="B5968" t="s">
        <v>7744</v>
      </c>
      <c r="C5968">
        <v>17.649999999999999</v>
      </c>
      <c r="D5968">
        <v>0</v>
      </c>
      <c r="E5968">
        <v>0</v>
      </c>
      <c r="F5968">
        <v>0</v>
      </c>
      <c r="G5968">
        <v>0</v>
      </c>
      <c r="H5968" s="45">
        <v>-38853.51</v>
      </c>
      <c r="I5968" t="s">
        <v>11932</v>
      </c>
      <c r="J5968" t="s">
        <v>164</v>
      </c>
      <c r="K5968">
        <v>0</v>
      </c>
      <c r="L5968" s="83">
        <v>42941</v>
      </c>
      <c r="M5968">
        <v>0</v>
      </c>
      <c r="N5968" t="s">
        <v>7765</v>
      </c>
      <c r="O5968" t="s">
        <v>7766</v>
      </c>
    </row>
    <row r="5969" spans="1:15" x14ac:dyDescent="0.2">
      <c r="A5969" t="s">
        <v>12048</v>
      </c>
      <c r="B5969" t="s">
        <v>3932</v>
      </c>
      <c r="C5969">
        <v>32.979999999999997</v>
      </c>
      <c r="D5969">
        <v>0</v>
      </c>
      <c r="E5969">
        <v>0</v>
      </c>
      <c r="F5969">
        <v>0</v>
      </c>
      <c r="G5969">
        <v>0</v>
      </c>
      <c r="H5969" s="45">
        <v>17336.439999999999</v>
      </c>
      <c r="I5969" t="s">
        <v>11932</v>
      </c>
      <c r="J5969" t="s">
        <v>190</v>
      </c>
      <c r="K5969">
        <v>0</v>
      </c>
      <c r="L5969" s="83">
        <v>42941</v>
      </c>
      <c r="M5969">
        <v>0</v>
      </c>
      <c r="N5969">
        <v>499064103</v>
      </c>
      <c r="O5969">
        <v>2487690</v>
      </c>
    </row>
    <row r="5970" spans="1:15" x14ac:dyDescent="0.2">
      <c r="A5970" t="s">
        <v>12049</v>
      </c>
      <c r="B5970" t="s">
        <v>8122</v>
      </c>
      <c r="C5970">
        <v>34.39</v>
      </c>
      <c r="D5970">
        <v>0</v>
      </c>
      <c r="E5970">
        <v>0</v>
      </c>
      <c r="F5970">
        <v>0</v>
      </c>
      <c r="G5970">
        <v>0</v>
      </c>
      <c r="H5970" s="45">
        <v>33699.300000000003</v>
      </c>
      <c r="I5970" t="s">
        <v>11932</v>
      </c>
      <c r="J5970" t="s">
        <v>188</v>
      </c>
      <c r="K5970">
        <v>0</v>
      </c>
      <c r="L5970" s="83">
        <v>42941</v>
      </c>
      <c r="M5970">
        <v>0</v>
      </c>
      <c r="N5970" t="s">
        <v>8166</v>
      </c>
      <c r="O5970" t="s">
        <v>8167</v>
      </c>
    </row>
    <row r="5971" spans="1:15" x14ac:dyDescent="0.2">
      <c r="A5971" t="s">
        <v>12050</v>
      </c>
      <c r="B5971" t="s">
        <v>295</v>
      </c>
      <c r="C5971">
        <v>188.21</v>
      </c>
      <c r="D5971">
        <v>0</v>
      </c>
      <c r="E5971">
        <v>0</v>
      </c>
      <c r="F5971">
        <v>0</v>
      </c>
      <c r="G5971">
        <v>0</v>
      </c>
      <c r="H5971" s="45">
        <v>-14090.65</v>
      </c>
      <c r="I5971" t="s">
        <v>11932</v>
      </c>
      <c r="J5971" t="s">
        <v>200</v>
      </c>
      <c r="K5971">
        <v>0</v>
      </c>
      <c r="L5971" s="83">
        <v>42941</v>
      </c>
      <c r="M5971">
        <v>0</v>
      </c>
      <c r="N5971">
        <v>521865204</v>
      </c>
      <c r="O5971" t="s">
        <v>296</v>
      </c>
    </row>
    <row r="5972" spans="1:15" x14ac:dyDescent="0.2">
      <c r="A5972" t="s">
        <v>12051</v>
      </c>
      <c r="B5972" t="s">
        <v>400</v>
      </c>
      <c r="C5972">
        <v>186.29</v>
      </c>
      <c r="D5972">
        <v>0</v>
      </c>
      <c r="E5972">
        <v>0</v>
      </c>
      <c r="F5972">
        <v>0</v>
      </c>
      <c r="G5972">
        <v>0</v>
      </c>
      <c r="H5972" s="45">
        <v>3180.03</v>
      </c>
      <c r="I5972" t="s">
        <v>11932</v>
      </c>
      <c r="J5972" t="s">
        <v>164</v>
      </c>
      <c r="K5972">
        <v>0</v>
      </c>
      <c r="L5972" s="83">
        <v>42941</v>
      </c>
      <c r="M5972">
        <v>0</v>
      </c>
      <c r="N5972">
        <v>512807108</v>
      </c>
      <c r="O5972">
        <v>2502247</v>
      </c>
    </row>
    <row r="5973" spans="1:15" x14ac:dyDescent="0.2">
      <c r="A5973" t="s">
        <v>12052</v>
      </c>
      <c r="B5973" t="s">
        <v>4244</v>
      </c>
      <c r="C5973">
        <v>193.77</v>
      </c>
      <c r="D5973">
        <v>0</v>
      </c>
      <c r="E5973">
        <v>0</v>
      </c>
      <c r="F5973">
        <v>0</v>
      </c>
      <c r="G5973">
        <v>0</v>
      </c>
      <c r="H5973" s="45">
        <v>9400.1299999999992</v>
      </c>
      <c r="I5973" t="s">
        <v>11932</v>
      </c>
      <c r="J5973" t="s">
        <v>186</v>
      </c>
      <c r="K5973">
        <v>0</v>
      </c>
      <c r="L5973" s="83">
        <v>42941</v>
      </c>
      <c r="M5973">
        <v>0</v>
      </c>
      <c r="N5973" t="s">
        <v>4299</v>
      </c>
      <c r="O5973" t="s">
        <v>4300</v>
      </c>
    </row>
    <row r="5974" spans="1:15" x14ac:dyDescent="0.2">
      <c r="A5974" t="s">
        <v>12053</v>
      </c>
      <c r="B5974" t="s">
        <v>408</v>
      </c>
      <c r="C5974">
        <v>83.4</v>
      </c>
      <c r="D5974">
        <v>0</v>
      </c>
      <c r="E5974">
        <v>0</v>
      </c>
      <c r="F5974">
        <v>0</v>
      </c>
      <c r="G5974">
        <v>0</v>
      </c>
      <c r="H5974" s="45">
        <v>2072.09</v>
      </c>
      <c r="I5974" t="s">
        <v>11932</v>
      </c>
      <c r="J5974" t="s">
        <v>164</v>
      </c>
      <c r="K5974">
        <v>0</v>
      </c>
      <c r="L5974" s="83">
        <v>42941</v>
      </c>
      <c r="M5974">
        <v>0</v>
      </c>
      <c r="N5974" t="s">
        <v>177</v>
      </c>
      <c r="O5974" t="s">
        <v>409</v>
      </c>
    </row>
    <row r="5975" spans="1:15" x14ac:dyDescent="0.2">
      <c r="A5975" t="s">
        <v>12054</v>
      </c>
      <c r="B5975" t="s">
        <v>2468</v>
      </c>
      <c r="C5975">
        <v>55.4</v>
      </c>
      <c r="D5975">
        <v>0</v>
      </c>
      <c r="E5975">
        <v>0</v>
      </c>
      <c r="F5975">
        <v>0</v>
      </c>
      <c r="G5975">
        <v>0</v>
      </c>
      <c r="H5975" s="45">
        <v>28854.89</v>
      </c>
      <c r="I5975" t="s">
        <v>11932</v>
      </c>
      <c r="J5975" t="s">
        <v>169</v>
      </c>
      <c r="K5975">
        <v>0</v>
      </c>
      <c r="L5975" s="83">
        <v>42941</v>
      </c>
      <c r="M5975">
        <v>0</v>
      </c>
      <c r="N5975">
        <v>589889104</v>
      </c>
      <c r="O5975">
        <v>2580555</v>
      </c>
    </row>
    <row r="5976" spans="1:15" x14ac:dyDescent="0.2">
      <c r="A5976" t="s">
        <v>12055</v>
      </c>
      <c r="B5976" t="s">
        <v>3177</v>
      </c>
      <c r="C5976">
        <v>40</v>
      </c>
      <c r="D5976">
        <v>0</v>
      </c>
      <c r="E5976">
        <v>0</v>
      </c>
      <c r="F5976">
        <v>0</v>
      </c>
      <c r="G5976">
        <v>0</v>
      </c>
      <c r="H5976" s="45">
        <v>-21756.400000000001</v>
      </c>
      <c r="I5976" t="s">
        <v>11932</v>
      </c>
      <c r="J5976" t="s">
        <v>200</v>
      </c>
      <c r="K5976">
        <v>0</v>
      </c>
      <c r="L5976" s="83">
        <v>42941</v>
      </c>
      <c r="M5976">
        <v>0</v>
      </c>
      <c r="N5976" t="s">
        <v>3319</v>
      </c>
      <c r="O5976">
        <v>2620398</v>
      </c>
    </row>
    <row r="5977" spans="1:15" x14ac:dyDescent="0.2">
      <c r="A5977" t="s">
        <v>12056</v>
      </c>
      <c r="B5977" t="s">
        <v>2007</v>
      </c>
      <c r="C5977">
        <v>27.29</v>
      </c>
      <c r="D5977">
        <v>0</v>
      </c>
      <c r="E5977">
        <v>0</v>
      </c>
      <c r="F5977">
        <v>0</v>
      </c>
      <c r="G5977">
        <v>0</v>
      </c>
      <c r="H5977" s="45">
        <v>-1635.9</v>
      </c>
      <c r="I5977" t="s">
        <v>11932</v>
      </c>
      <c r="J5977" t="s">
        <v>182</v>
      </c>
      <c r="K5977">
        <v>0</v>
      </c>
      <c r="L5977" s="83">
        <v>42941</v>
      </c>
      <c r="M5977">
        <v>0</v>
      </c>
      <c r="N5977">
        <v>675232102</v>
      </c>
      <c r="O5977">
        <v>2655583</v>
      </c>
    </row>
    <row r="5978" spans="1:15" x14ac:dyDescent="0.2">
      <c r="A5978" t="s">
        <v>12057</v>
      </c>
      <c r="B5978" t="s">
        <v>1681</v>
      </c>
      <c r="C5978">
        <v>303.76</v>
      </c>
      <c r="D5978">
        <v>0</v>
      </c>
      <c r="E5978">
        <v>0</v>
      </c>
      <c r="F5978">
        <v>0</v>
      </c>
      <c r="G5978">
        <v>0</v>
      </c>
      <c r="H5978" s="45">
        <v>-58817.7</v>
      </c>
      <c r="I5978" t="s">
        <v>11932</v>
      </c>
      <c r="J5978" t="s">
        <v>200</v>
      </c>
      <c r="K5978">
        <v>0</v>
      </c>
      <c r="L5978" s="83">
        <v>42941</v>
      </c>
      <c r="M5978">
        <v>0</v>
      </c>
      <c r="N5978" t="s">
        <v>1729</v>
      </c>
      <c r="O5978" t="s">
        <v>1730</v>
      </c>
    </row>
    <row r="5979" spans="1:15" x14ac:dyDescent="0.2">
      <c r="A5979" t="s">
        <v>12058</v>
      </c>
      <c r="B5979" t="s">
        <v>515</v>
      </c>
      <c r="C5979">
        <v>35.43</v>
      </c>
      <c r="D5979">
        <v>0</v>
      </c>
      <c r="E5979">
        <v>0</v>
      </c>
      <c r="F5979">
        <v>0</v>
      </c>
      <c r="G5979">
        <v>0</v>
      </c>
      <c r="H5979">
        <v>107.18</v>
      </c>
      <c r="I5979" t="s">
        <v>11935</v>
      </c>
      <c r="J5979" t="s">
        <v>200</v>
      </c>
      <c r="K5979">
        <v>0</v>
      </c>
      <c r="L5979" s="83">
        <v>42941</v>
      </c>
      <c r="M5979">
        <v>0</v>
      </c>
      <c r="N5979">
        <v>716382106</v>
      </c>
      <c r="O5979">
        <v>2143099</v>
      </c>
    </row>
    <row r="5980" spans="1:15" x14ac:dyDescent="0.2">
      <c r="A5980" t="s">
        <v>12059</v>
      </c>
      <c r="B5980" t="s">
        <v>718</v>
      </c>
      <c r="C5980">
        <v>82.39</v>
      </c>
      <c r="D5980">
        <v>0</v>
      </c>
      <c r="E5980">
        <v>0</v>
      </c>
      <c r="F5980">
        <v>0</v>
      </c>
      <c r="G5980">
        <v>0</v>
      </c>
      <c r="H5980" s="45">
        <v>10265.33</v>
      </c>
      <c r="I5980" t="s">
        <v>11932</v>
      </c>
      <c r="J5980" t="s">
        <v>164</v>
      </c>
      <c r="K5980">
        <v>0</v>
      </c>
      <c r="L5980" s="83">
        <v>42941</v>
      </c>
      <c r="M5980">
        <v>0</v>
      </c>
      <c r="N5980" t="s">
        <v>719</v>
      </c>
      <c r="O5980" t="s">
        <v>720</v>
      </c>
    </row>
    <row r="5981" spans="1:15" x14ac:dyDescent="0.2">
      <c r="A5981" t="s">
        <v>12060</v>
      </c>
      <c r="B5981" t="s">
        <v>1062</v>
      </c>
      <c r="C5981">
        <v>78.569999999999993</v>
      </c>
      <c r="D5981">
        <v>0</v>
      </c>
      <c r="E5981">
        <v>0</v>
      </c>
      <c r="F5981">
        <v>0</v>
      </c>
      <c r="G5981">
        <v>0</v>
      </c>
      <c r="H5981" s="45">
        <v>-1147.82</v>
      </c>
      <c r="I5981" t="s">
        <v>11932</v>
      </c>
      <c r="J5981" t="s">
        <v>190</v>
      </c>
      <c r="K5981">
        <v>0</v>
      </c>
      <c r="L5981" s="83">
        <v>42941</v>
      </c>
      <c r="M5981">
        <v>0</v>
      </c>
      <c r="N5981">
        <v>783549108</v>
      </c>
      <c r="O5981">
        <v>2760669</v>
      </c>
    </row>
    <row r="5982" spans="1:15" x14ac:dyDescent="0.2">
      <c r="A5982" t="s">
        <v>12061</v>
      </c>
      <c r="B5982" t="s">
        <v>4515</v>
      </c>
      <c r="C5982">
        <v>18.760000000000002</v>
      </c>
      <c r="D5982">
        <v>0</v>
      </c>
      <c r="E5982">
        <v>0</v>
      </c>
      <c r="F5982">
        <v>0</v>
      </c>
      <c r="G5982">
        <v>0</v>
      </c>
      <c r="H5982" s="45">
        <v>-24981.4</v>
      </c>
      <c r="I5982" t="s">
        <v>11932</v>
      </c>
      <c r="J5982" t="s">
        <v>182</v>
      </c>
      <c r="K5982">
        <v>0</v>
      </c>
      <c r="L5982" s="83">
        <v>42941</v>
      </c>
      <c r="M5982">
        <v>0</v>
      </c>
      <c r="N5982">
        <v>749660106</v>
      </c>
      <c r="O5982">
        <v>2719456</v>
      </c>
    </row>
    <row r="5983" spans="1:15" x14ac:dyDescent="0.2">
      <c r="A5983" t="s">
        <v>12062</v>
      </c>
      <c r="B5983" t="s">
        <v>6305</v>
      </c>
      <c r="C5983">
        <v>55.5</v>
      </c>
      <c r="D5983">
        <v>0</v>
      </c>
      <c r="E5983">
        <v>0</v>
      </c>
      <c r="F5983">
        <v>0</v>
      </c>
      <c r="G5983">
        <v>0</v>
      </c>
      <c r="H5983" s="45">
        <v>-15865.61</v>
      </c>
      <c r="I5983" t="s">
        <v>11932</v>
      </c>
      <c r="J5983" t="s">
        <v>190</v>
      </c>
      <c r="K5983">
        <v>0</v>
      </c>
      <c r="L5983" s="83">
        <v>42941</v>
      </c>
      <c r="M5983">
        <v>0</v>
      </c>
      <c r="N5983">
        <v>775711104</v>
      </c>
      <c r="O5983">
        <v>2747305</v>
      </c>
    </row>
    <row r="5984" spans="1:15" x14ac:dyDescent="0.2">
      <c r="A5984" t="s">
        <v>12063</v>
      </c>
      <c r="B5984" t="s">
        <v>10033</v>
      </c>
      <c r="C5984">
        <v>60.45</v>
      </c>
      <c r="D5984">
        <v>0</v>
      </c>
      <c r="E5984">
        <v>0</v>
      </c>
      <c r="F5984">
        <v>0</v>
      </c>
      <c r="G5984">
        <v>0</v>
      </c>
      <c r="H5984" s="45">
        <v>-7281.87</v>
      </c>
      <c r="I5984" t="s">
        <v>11932</v>
      </c>
      <c r="J5984" t="s">
        <v>822</v>
      </c>
      <c r="K5984">
        <v>0</v>
      </c>
      <c r="L5984" s="83">
        <v>42941</v>
      </c>
      <c r="M5984">
        <v>0</v>
      </c>
      <c r="N5984">
        <v>784305104</v>
      </c>
      <c r="O5984">
        <v>2811932</v>
      </c>
    </row>
    <row r="5985" spans="1:15" x14ac:dyDescent="0.2">
      <c r="A5985" t="s">
        <v>12064</v>
      </c>
      <c r="B5985" t="s">
        <v>849</v>
      </c>
      <c r="C5985">
        <v>94.9</v>
      </c>
      <c r="D5985">
        <v>0</v>
      </c>
      <c r="E5985">
        <v>0</v>
      </c>
      <c r="F5985">
        <v>0</v>
      </c>
      <c r="G5985">
        <v>0</v>
      </c>
      <c r="H5985" s="45">
        <v>66668.289999999994</v>
      </c>
      <c r="I5985" t="s">
        <v>11932</v>
      </c>
      <c r="J5985" t="s">
        <v>164</v>
      </c>
      <c r="K5985">
        <v>0</v>
      </c>
      <c r="L5985" s="83">
        <v>42941</v>
      </c>
      <c r="M5985">
        <v>0</v>
      </c>
      <c r="N5985">
        <v>826919102</v>
      </c>
      <c r="O5985">
        <v>2568131</v>
      </c>
    </row>
    <row r="5986" spans="1:15" x14ac:dyDescent="0.2">
      <c r="A5986" t="s">
        <v>12065</v>
      </c>
      <c r="B5986" t="s">
        <v>346</v>
      </c>
      <c r="C5986">
        <v>44.25</v>
      </c>
      <c r="D5986">
        <v>0</v>
      </c>
      <c r="E5986">
        <v>0</v>
      </c>
      <c r="F5986">
        <v>0</v>
      </c>
      <c r="G5986">
        <v>0</v>
      </c>
      <c r="H5986" s="45">
        <v>-42422.85</v>
      </c>
      <c r="I5986" t="s">
        <v>11932</v>
      </c>
      <c r="J5986" t="s">
        <v>164</v>
      </c>
      <c r="K5986">
        <v>0</v>
      </c>
      <c r="L5986" s="83">
        <v>42941</v>
      </c>
      <c r="M5986">
        <v>0</v>
      </c>
      <c r="N5986">
        <v>880770102</v>
      </c>
      <c r="O5986">
        <v>2884183</v>
      </c>
    </row>
    <row r="5987" spans="1:15" x14ac:dyDescent="0.2">
      <c r="A5987" t="s">
        <v>12066</v>
      </c>
      <c r="B5987" t="s">
        <v>263</v>
      </c>
      <c r="C5987">
        <v>20.5</v>
      </c>
      <c r="D5987">
        <v>0</v>
      </c>
      <c r="E5987">
        <v>0</v>
      </c>
      <c r="F5987">
        <v>0</v>
      </c>
      <c r="G5987">
        <v>0</v>
      </c>
      <c r="H5987" s="45">
        <v>77102.75</v>
      </c>
      <c r="I5987" t="s">
        <v>11932</v>
      </c>
      <c r="J5987" t="s">
        <v>190</v>
      </c>
      <c r="K5987">
        <v>0</v>
      </c>
      <c r="L5987" s="83">
        <v>42941</v>
      </c>
      <c r="M5987">
        <v>0</v>
      </c>
      <c r="N5987">
        <v>896818101</v>
      </c>
      <c r="O5987">
        <v>2893071</v>
      </c>
    </row>
    <row r="5988" spans="1:15" x14ac:dyDescent="0.2">
      <c r="A5988" t="s">
        <v>12067</v>
      </c>
      <c r="B5988" t="s">
        <v>6128</v>
      </c>
      <c r="C5988">
        <v>71.44</v>
      </c>
      <c r="D5988">
        <v>0</v>
      </c>
      <c r="E5988">
        <v>0</v>
      </c>
      <c r="F5988">
        <v>0</v>
      </c>
      <c r="G5988">
        <v>0</v>
      </c>
      <c r="H5988" s="45">
        <v>-45385.18</v>
      </c>
      <c r="I5988" t="s">
        <v>11932</v>
      </c>
      <c r="J5988" t="s">
        <v>200</v>
      </c>
      <c r="K5988">
        <v>0</v>
      </c>
      <c r="L5988" s="83">
        <v>42941</v>
      </c>
      <c r="M5988">
        <v>0</v>
      </c>
      <c r="N5988">
        <v>892356106</v>
      </c>
      <c r="O5988">
        <v>2900335</v>
      </c>
    </row>
    <row r="5989" spans="1:15" x14ac:dyDescent="0.2">
      <c r="A5989" t="s">
        <v>12005</v>
      </c>
      <c r="B5989" t="s">
        <v>12006</v>
      </c>
      <c r="C5989">
        <v>48.96</v>
      </c>
      <c r="D5989">
        <v>0</v>
      </c>
      <c r="E5989">
        <v>0</v>
      </c>
      <c r="F5989">
        <v>0</v>
      </c>
      <c r="G5989">
        <v>0</v>
      </c>
      <c r="H5989" s="45">
        <v>13832.71</v>
      </c>
      <c r="I5989" t="s">
        <v>210</v>
      </c>
      <c r="J5989" t="s">
        <v>182</v>
      </c>
      <c r="K5989">
        <v>0</v>
      </c>
      <c r="L5989" s="83">
        <v>42940</v>
      </c>
      <c r="M5989">
        <v>0</v>
      </c>
      <c r="N5989" t="s">
        <v>12007</v>
      </c>
      <c r="O5989">
        <v>2665203</v>
      </c>
    </row>
    <row r="5990" spans="1:15" x14ac:dyDescent="0.2">
      <c r="A5990" t="s">
        <v>12008</v>
      </c>
      <c r="B5990" t="s">
        <v>12009</v>
      </c>
      <c r="C5990">
        <v>25.02</v>
      </c>
      <c r="D5990">
        <v>0</v>
      </c>
      <c r="E5990">
        <v>0</v>
      </c>
      <c r="F5990">
        <v>0</v>
      </c>
      <c r="G5990">
        <v>0</v>
      </c>
      <c r="H5990" s="45">
        <v>17946.21</v>
      </c>
      <c r="I5990" t="s">
        <v>210</v>
      </c>
      <c r="J5990" t="s">
        <v>182</v>
      </c>
      <c r="K5990">
        <v>0</v>
      </c>
      <c r="L5990" s="83">
        <v>42940</v>
      </c>
      <c r="M5990">
        <v>0</v>
      </c>
      <c r="N5990">
        <v>293792107</v>
      </c>
      <c r="O5990">
        <v>2285388</v>
      </c>
    </row>
    <row r="5991" spans="1:15" x14ac:dyDescent="0.2">
      <c r="A5991" t="s">
        <v>12010</v>
      </c>
      <c r="B5991" t="s">
        <v>12011</v>
      </c>
      <c r="C5991">
        <v>34.08</v>
      </c>
      <c r="D5991">
        <v>0</v>
      </c>
      <c r="E5991">
        <v>0</v>
      </c>
      <c r="F5991">
        <v>0</v>
      </c>
      <c r="G5991">
        <v>0</v>
      </c>
      <c r="H5991" s="45">
        <v>-19021.05</v>
      </c>
      <c r="I5991" t="s">
        <v>210</v>
      </c>
      <c r="J5991" t="s">
        <v>182</v>
      </c>
      <c r="K5991">
        <v>0</v>
      </c>
      <c r="L5991" s="83">
        <v>42940</v>
      </c>
      <c r="M5991">
        <v>0</v>
      </c>
      <c r="N5991" t="s">
        <v>12012</v>
      </c>
      <c r="O5991">
        <v>2478906</v>
      </c>
    </row>
    <row r="5992" spans="1:15" x14ac:dyDescent="0.2">
      <c r="A5992" t="s">
        <v>12013</v>
      </c>
      <c r="B5992" t="s">
        <v>1576</v>
      </c>
      <c r="C5992">
        <v>71.63</v>
      </c>
      <c r="D5992">
        <v>0</v>
      </c>
      <c r="E5992">
        <v>0</v>
      </c>
      <c r="F5992">
        <v>0</v>
      </c>
      <c r="G5992">
        <v>0</v>
      </c>
      <c r="H5992" s="45">
        <v>-83525.240000000005</v>
      </c>
      <c r="I5992" t="s">
        <v>11932</v>
      </c>
      <c r="J5992" t="s">
        <v>164</v>
      </c>
      <c r="K5992">
        <v>0</v>
      </c>
      <c r="L5992" s="83">
        <v>42940</v>
      </c>
      <c r="M5992">
        <v>0</v>
      </c>
      <c r="N5992" t="s">
        <v>1594</v>
      </c>
      <c r="O5992">
        <v>2507457</v>
      </c>
    </row>
    <row r="5993" spans="1:15" x14ac:dyDescent="0.2">
      <c r="A5993" t="s">
        <v>12014</v>
      </c>
      <c r="B5993" t="s">
        <v>2592</v>
      </c>
      <c r="C5993">
        <v>46.08</v>
      </c>
      <c r="D5993">
        <v>0</v>
      </c>
      <c r="E5993">
        <v>0</v>
      </c>
      <c r="F5993">
        <v>0</v>
      </c>
      <c r="G5993">
        <v>0</v>
      </c>
      <c r="H5993" s="45">
        <v>-54259.7</v>
      </c>
      <c r="I5993" t="s">
        <v>11932</v>
      </c>
      <c r="J5993" t="s">
        <v>190</v>
      </c>
      <c r="K5993">
        <v>0</v>
      </c>
      <c r="L5993" s="83">
        <v>42940</v>
      </c>
      <c r="M5993">
        <v>0</v>
      </c>
      <c r="N5993">
        <v>46224101</v>
      </c>
      <c r="O5993">
        <v>2060370</v>
      </c>
    </row>
    <row r="5994" spans="1:15" x14ac:dyDescent="0.2">
      <c r="A5994" t="s">
        <v>12015</v>
      </c>
      <c r="B5994" t="s">
        <v>111</v>
      </c>
      <c r="C5994">
        <v>72.900000000000006</v>
      </c>
      <c r="D5994">
        <v>0</v>
      </c>
      <c r="E5994">
        <v>0</v>
      </c>
      <c r="F5994">
        <v>0</v>
      </c>
      <c r="G5994">
        <v>0</v>
      </c>
      <c r="H5994" s="45">
        <v>28177.78</v>
      </c>
      <c r="I5994" t="s">
        <v>11932</v>
      </c>
      <c r="J5994" t="s">
        <v>164</v>
      </c>
      <c r="K5994">
        <v>0</v>
      </c>
      <c r="L5994" s="83">
        <v>42940</v>
      </c>
      <c r="M5994">
        <v>0</v>
      </c>
      <c r="N5994">
        <v>35290105</v>
      </c>
      <c r="O5994">
        <v>2468844</v>
      </c>
    </row>
    <row r="5995" spans="1:15" x14ac:dyDescent="0.2">
      <c r="A5995" t="s">
        <v>12016</v>
      </c>
      <c r="B5995" t="s">
        <v>2396</v>
      </c>
      <c r="C5995">
        <v>232.36</v>
      </c>
      <c r="D5995">
        <v>0</v>
      </c>
      <c r="E5995">
        <v>0</v>
      </c>
      <c r="F5995">
        <v>0</v>
      </c>
      <c r="G5995">
        <v>0</v>
      </c>
      <c r="H5995" s="45">
        <v>-2987.32</v>
      </c>
      <c r="I5995" t="s">
        <v>11932</v>
      </c>
      <c r="J5995" t="s">
        <v>169</v>
      </c>
      <c r="K5995">
        <v>0</v>
      </c>
      <c r="L5995" s="83">
        <v>42940</v>
      </c>
      <c r="M5995">
        <v>0</v>
      </c>
      <c r="N5995" t="s">
        <v>2432</v>
      </c>
      <c r="O5995">
        <v>2190084</v>
      </c>
    </row>
    <row r="5996" spans="1:15" x14ac:dyDescent="0.2">
      <c r="A5996" t="s">
        <v>12017</v>
      </c>
      <c r="B5996" t="s">
        <v>128</v>
      </c>
      <c r="C5996">
        <v>433.66</v>
      </c>
      <c r="D5996">
        <v>0</v>
      </c>
      <c r="E5996">
        <v>0</v>
      </c>
      <c r="F5996">
        <v>0</v>
      </c>
      <c r="G5996">
        <v>0</v>
      </c>
      <c r="H5996" s="45">
        <v>-4522.7299999999996</v>
      </c>
      <c r="I5996" t="s">
        <v>11932</v>
      </c>
      <c r="J5996" t="s">
        <v>200</v>
      </c>
      <c r="K5996">
        <v>0</v>
      </c>
      <c r="L5996" s="83">
        <v>42940</v>
      </c>
      <c r="M5996">
        <v>0</v>
      </c>
      <c r="N5996">
        <v>169656105</v>
      </c>
      <c r="O5996" t="s">
        <v>818</v>
      </c>
    </row>
    <row r="5997" spans="1:15" x14ac:dyDescent="0.2">
      <c r="A5997" t="s">
        <v>12018</v>
      </c>
      <c r="B5997" t="s">
        <v>2104</v>
      </c>
      <c r="C5997">
        <v>77.900000000000006</v>
      </c>
      <c r="D5997">
        <v>0</v>
      </c>
      <c r="E5997">
        <v>0</v>
      </c>
      <c r="F5997">
        <v>0</v>
      </c>
      <c r="G5997">
        <v>0</v>
      </c>
      <c r="H5997" s="45">
        <v>-64179</v>
      </c>
      <c r="I5997" t="s">
        <v>11932</v>
      </c>
      <c r="J5997" t="s">
        <v>200</v>
      </c>
      <c r="K5997">
        <v>0</v>
      </c>
      <c r="L5997" s="83">
        <v>42940</v>
      </c>
      <c r="M5997">
        <v>0</v>
      </c>
      <c r="N5997">
        <v>139594105</v>
      </c>
      <c r="O5997" t="s">
        <v>2147</v>
      </c>
    </row>
    <row r="5998" spans="1:15" x14ac:dyDescent="0.2">
      <c r="A5998" t="s">
        <v>12019</v>
      </c>
      <c r="B5998" t="s">
        <v>417</v>
      </c>
      <c r="C5998">
        <v>54.85</v>
      </c>
      <c r="D5998">
        <v>0</v>
      </c>
      <c r="E5998">
        <v>0</v>
      </c>
      <c r="F5998">
        <v>0</v>
      </c>
      <c r="G5998">
        <v>0</v>
      </c>
      <c r="H5998" s="45">
        <v>9883.23</v>
      </c>
      <c r="I5998" t="s">
        <v>11932</v>
      </c>
      <c r="J5998" t="s">
        <v>164</v>
      </c>
      <c r="K5998">
        <v>0</v>
      </c>
      <c r="L5998" s="83">
        <v>42940</v>
      </c>
      <c r="M5998">
        <v>0</v>
      </c>
      <c r="N5998">
        <v>204166102</v>
      </c>
      <c r="O5998" t="s">
        <v>418</v>
      </c>
    </row>
    <row r="5999" spans="1:15" x14ac:dyDescent="0.2">
      <c r="A5999" t="s">
        <v>12020</v>
      </c>
      <c r="B5999" t="s">
        <v>8492</v>
      </c>
      <c r="C5999">
        <v>45.9</v>
      </c>
      <c r="D5999">
        <v>0</v>
      </c>
      <c r="E5999">
        <v>0</v>
      </c>
      <c r="F5999">
        <v>0</v>
      </c>
      <c r="G5999">
        <v>0</v>
      </c>
      <c r="H5999" s="45">
        <v>-29518.34</v>
      </c>
      <c r="I5999" t="s">
        <v>11932</v>
      </c>
      <c r="J5999" t="s">
        <v>190</v>
      </c>
      <c r="K5999">
        <v>0</v>
      </c>
      <c r="L5999" s="83">
        <v>42940</v>
      </c>
      <c r="M5999">
        <v>0</v>
      </c>
      <c r="N5999">
        <v>233377407</v>
      </c>
      <c r="O5999">
        <v>2276627</v>
      </c>
    </row>
    <row r="6000" spans="1:15" x14ac:dyDescent="0.2">
      <c r="A6000" t="s">
        <v>12021</v>
      </c>
      <c r="B6000" t="s">
        <v>4183</v>
      </c>
      <c r="C6000">
        <v>22.5</v>
      </c>
      <c r="D6000">
        <v>0</v>
      </c>
      <c r="E6000">
        <v>0</v>
      </c>
      <c r="F6000">
        <v>0</v>
      </c>
      <c r="G6000">
        <v>0</v>
      </c>
      <c r="H6000" s="45">
        <v>9384.34</v>
      </c>
      <c r="I6000" t="s">
        <v>11935</v>
      </c>
      <c r="J6000" t="s">
        <v>200</v>
      </c>
      <c r="K6000">
        <v>0</v>
      </c>
      <c r="L6000" s="83">
        <v>42940</v>
      </c>
      <c r="M6000">
        <v>0</v>
      </c>
      <c r="N6000">
        <v>371901109</v>
      </c>
      <c r="O6000">
        <v>2366799</v>
      </c>
    </row>
    <row r="6001" spans="1:15" x14ac:dyDescent="0.2">
      <c r="A6001" t="s">
        <v>12022</v>
      </c>
      <c r="B6001" t="s">
        <v>3990</v>
      </c>
      <c r="C6001">
        <v>39</v>
      </c>
      <c r="D6001">
        <v>0</v>
      </c>
      <c r="E6001">
        <v>0</v>
      </c>
      <c r="F6001">
        <v>0</v>
      </c>
      <c r="G6001">
        <v>0</v>
      </c>
      <c r="H6001" s="45">
        <v>98230.38</v>
      </c>
      <c r="I6001" t="s">
        <v>11932</v>
      </c>
      <c r="J6001" t="s">
        <v>190</v>
      </c>
      <c r="K6001">
        <v>0</v>
      </c>
      <c r="L6001" s="83">
        <v>42940</v>
      </c>
      <c r="M6001">
        <v>0</v>
      </c>
      <c r="N6001">
        <v>419879101</v>
      </c>
      <c r="O6001">
        <v>2408044</v>
      </c>
    </row>
    <row r="6002" spans="1:15" x14ac:dyDescent="0.2">
      <c r="A6002" t="s">
        <v>12023</v>
      </c>
      <c r="B6002" t="s">
        <v>7606</v>
      </c>
      <c r="C6002">
        <v>17.72</v>
      </c>
      <c r="D6002">
        <v>0</v>
      </c>
      <c r="E6002">
        <v>0</v>
      </c>
      <c r="F6002">
        <v>0</v>
      </c>
      <c r="G6002">
        <v>0</v>
      </c>
      <c r="H6002" s="45">
        <v>-13842.37</v>
      </c>
      <c r="I6002" t="s">
        <v>11932</v>
      </c>
      <c r="J6002" t="s">
        <v>186</v>
      </c>
      <c r="K6002">
        <v>0</v>
      </c>
      <c r="L6002" s="83">
        <v>42940</v>
      </c>
      <c r="M6002">
        <v>0</v>
      </c>
      <c r="N6002" t="s">
        <v>7616</v>
      </c>
      <c r="O6002" t="s">
        <v>7617</v>
      </c>
    </row>
    <row r="6003" spans="1:15" x14ac:dyDescent="0.2">
      <c r="A6003" t="s">
        <v>12024</v>
      </c>
      <c r="B6003" t="s">
        <v>1664</v>
      </c>
      <c r="C6003">
        <v>80.16</v>
      </c>
      <c r="D6003">
        <v>0</v>
      </c>
      <c r="E6003">
        <v>0</v>
      </c>
      <c r="F6003">
        <v>0</v>
      </c>
      <c r="G6003">
        <v>0</v>
      </c>
      <c r="H6003" s="45">
        <v>-156300.42000000001</v>
      </c>
      <c r="I6003" t="s">
        <v>11932</v>
      </c>
      <c r="J6003" t="s">
        <v>200</v>
      </c>
      <c r="K6003">
        <v>0</v>
      </c>
      <c r="L6003" s="83">
        <v>42940</v>
      </c>
      <c r="M6003">
        <v>0</v>
      </c>
      <c r="N6003">
        <v>462726100</v>
      </c>
      <c r="O6003" t="s">
        <v>1724</v>
      </c>
    </row>
    <row r="6004" spans="1:15" x14ac:dyDescent="0.2">
      <c r="A6004" t="s">
        <v>12025</v>
      </c>
      <c r="B6004" t="s">
        <v>395</v>
      </c>
      <c r="C6004">
        <v>103.55</v>
      </c>
      <c r="D6004">
        <v>0</v>
      </c>
      <c r="E6004">
        <v>0</v>
      </c>
      <c r="F6004">
        <v>0</v>
      </c>
      <c r="G6004">
        <v>0</v>
      </c>
      <c r="H6004" s="45">
        <v>13076.52</v>
      </c>
      <c r="I6004" t="s">
        <v>11932</v>
      </c>
      <c r="J6004" t="s">
        <v>164</v>
      </c>
      <c r="K6004">
        <v>0</v>
      </c>
      <c r="L6004" s="83">
        <v>42940</v>
      </c>
      <c r="M6004">
        <v>0</v>
      </c>
      <c r="N6004" t="s">
        <v>396</v>
      </c>
      <c r="O6004">
        <v>2404871</v>
      </c>
    </row>
    <row r="6005" spans="1:15" x14ac:dyDescent="0.2">
      <c r="A6005" t="s">
        <v>12026</v>
      </c>
      <c r="B6005" t="s">
        <v>2209</v>
      </c>
      <c r="C6005">
        <v>36.44</v>
      </c>
      <c r="D6005">
        <v>0</v>
      </c>
      <c r="E6005">
        <v>0</v>
      </c>
      <c r="F6005">
        <v>0</v>
      </c>
      <c r="G6005">
        <v>0</v>
      </c>
      <c r="H6005" s="45">
        <v>30071.49</v>
      </c>
      <c r="I6005" t="s">
        <v>11932</v>
      </c>
      <c r="J6005" t="s">
        <v>188</v>
      </c>
      <c r="K6005">
        <v>0</v>
      </c>
      <c r="L6005" s="83">
        <v>42940</v>
      </c>
      <c r="M6005">
        <v>0</v>
      </c>
      <c r="N6005">
        <v>651639106</v>
      </c>
      <c r="O6005">
        <v>2636607</v>
      </c>
    </row>
    <row r="6006" spans="1:15" x14ac:dyDescent="0.2">
      <c r="A6006" t="s">
        <v>12027</v>
      </c>
      <c r="B6006" t="s">
        <v>2479</v>
      </c>
      <c r="C6006">
        <v>38.03</v>
      </c>
      <c r="D6006">
        <v>0</v>
      </c>
      <c r="E6006">
        <v>0</v>
      </c>
      <c r="F6006">
        <v>0</v>
      </c>
      <c r="G6006">
        <v>0</v>
      </c>
      <c r="H6006" s="45">
        <v>7585.47</v>
      </c>
      <c r="I6006" t="s">
        <v>11932</v>
      </c>
      <c r="J6006" t="s">
        <v>190</v>
      </c>
      <c r="K6006">
        <v>0</v>
      </c>
      <c r="L6006" s="83">
        <v>42940</v>
      </c>
      <c r="M6006">
        <v>0</v>
      </c>
      <c r="N6006">
        <v>896522109</v>
      </c>
      <c r="O6006">
        <v>2904627</v>
      </c>
    </row>
    <row r="6007" spans="1:15" x14ac:dyDescent="0.2">
      <c r="A6007" t="s">
        <v>12028</v>
      </c>
      <c r="B6007" t="s">
        <v>1569</v>
      </c>
      <c r="C6007">
        <v>76</v>
      </c>
      <c r="D6007">
        <v>0</v>
      </c>
      <c r="E6007">
        <v>0</v>
      </c>
      <c r="F6007">
        <v>0</v>
      </c>
      <c r="G6007">
        <v>0</v>
      </c>
      <c r="H6007" s="45">
        <v>37946.33</v>
      </c>
      <c r="I6007" t="s">
        <v>11932</v>
      </c>
      <c r="J6007" t="s">
        <v>235</v>
      </c>
      <c r="K6007">
        <v>0</v>
      </c>
      <c r="L6007" s="83">
        <v>42940</v>
      </c>
      <c r="M6007">
        <v>0</v>
      </c>
      <c r="N6007" t="s">
        <v>1646</v>
      </c>
      <c r="O6007">
        <v>2267698</v>
      </c>
    </row>
    <row r="6008" spans="1:15" x14ac:dyDescent="0.2">
      <c r="A6008" t="s">
        <v>12029</v>
      </c>
      <c r="B6008" t="s">
        <v>9414</v>
      </c>
      <c r="C6008">
        <v>18.07</v>
      </c>
      <c r="D6008">
        <v>0</v>
      </c>
      <c r="E6008">
        <v>0</v>
      </c>
      <c r="F6008">
        <v>0</v>
      </c>
      <c r="G6008">
        <v>0</v>
      </c>
      <c r="H6008" s="45">
        <v>57089.63</v>
      </c>
      <c r="I6008" t="s">
        <v>11932</v>
      </c>
      <c r="J6008" t="s">
        <v>190</v>
      </c>
      <c r="K6008">
        <v>0</v>
      </c>
      <c r="L6008" s="83">
        <v>42940</v>
      </c>
      <c r="M6008">
        <v>0</v>
      </c>
      <c r="N6008">
        <v>929566107</v>
      </c>
      <c r="O6008">
        <v>2932048</v>
      </c>
    </row>
    <row r="6009" spans="1:15" x14ac:dyDescent="0.2">
      <c r="A6009" t="s">
        <v>11994</v>
      </c>
      <c r="B6009" t="s">
        <v>4349</v>
      </c>
      <c r="C6009">
        <v>96.99</v>
      </c>
      <c r="D6009">
        <v>0</v>
      </c>
      <c r="E6009">
        <v>0</v>
      </c>
      <c r="F6009">
        <v>0</v>
      </c>
      <c r="G6009">
        <v>0</v>
      </c>
      <c r="H6009">
        <v>-458.07</v>
      </c>
      <c r="I6009" t="s">
        <v>11935</v>
      </c>
      <c r="J6009" t="s">
        <v>164</v>
      </c>
      <c r="K6009">
        <v>0</v>
      </c>
      <c r="L6009" s="83">
        <v>42937</v>
      </c>
      <c r="M6009">
        <v>0</v>
      </c>
      <c r="N6009" t="s">
        <v>4490</v>
      </c>
      <c r="O6009">
        <v>2961053</v>
      </c>
    </row>
    <row r="6010" spans="1:15" x14ac:dyDescent="0.2">
      <c r="A6010" t="s">
        <v>11995</v>
      </c>
      <c r="B6010" t="s">
        <v>850</v>
      </c>
      <c r="C6010">
        <v>44.3</v>
      </c>
      <c r="D6010">
        <v>0</v>
      </c>
      <c r="E6010">
        <v>0</v>
      </c>
      <c r="F6010">
        <v>0</v>
      </c>
      <c r="G6010">
        <v>0</v>
      </c>
      <c r="H6010" s="45">
        <v>20275.400000000001</v>
      </c>
      <c r="I6010" t="s">
        <v>11932</v>
      </c>
      <c r="J6010" t="s">
        <v>164</v>
      </c>
      <c r="K6010">
        <v>0</v>
      </c>
      <c r="L6010" s="83">
        <v>42937</v>
      </c>
      <c r="M6010">
        <v>0</v>
      </c>
      <c r="N6010">
        <v>127387108</v>
      </c>
      <c r="O6010">
        <v>2302232</v>
      </c>
    </row>
    <row r="6011" spans="1:15" x14ac:dyDescent="0.2">
      <c r="A6011" t="s">
        <v>11996</v>
      </c>
      <c r="B6011" t="s">
        <v>4517</v>
      </c>
      <c r="C6011">
        <v>34.4</v>
      </c>
      <c r="D6011">
        <v>0</v>
      </c>
      <c r="E6011">
        <v>0</v>
      </c>
      <c r="F6011">
        <v>0</v>
      </c>
      <c r="G6011">
        <v>0</v>
      </c>
      <c r="H6011">
        <v>96.09</v>
      </c>
      <c r="I6011" t="s">
        <v>11935</v>
      </c>
      <c r="J6011" t="s">
        <v>190</v>
      </c>
      <c r="K6011">
        <v>0</v>
      </c>
      <c r="L6011" s="83">
        <v>42937</v>
      </c>
      <c r="M6011">
        <v>0</v>
      </c>
      <c r="N6011" t="s">
        <v>4576</v>
      </c>
      <c r="O6011" t="s">
        <v>4577</v>
      </c>
    </row>
    <row r="6012" spans="1:15" x14ac:dyDescent="0.2">
      <c r="A6012" t="s">
        <v>11997</v>
      </c>
      <c r="B6012" t="s">
        <v>9973</v>
      </c>
      <c r="C6012">
        <v>28.36</v>
      </c>
      <c r="D6012">
        <v>0</v>
      </c>
      <c r="E6012">
        <v>0</v>
      </c>
      <c r="F6012">
        <v>0</v>
      </c>
      <c r="G6012">
        <v>0</v>
      </c>
      <c r="H6012" s="45">
        <v>27102.5</v>
      </c>
      <c r="I6012" t="s">
        <v>11932</v>
      </c>
      <c r="J6012" t="s">
        <v>169</v>
      </c>
      <c r="K6012">
        <v>0</v>
      </c>
      <c r="L6012" s="83">
        <v>42937</v>
      </c>
      <c r="M6012">
        <v>0</v>
      </c>
      <c r="N6012" t="s">
        <v>10003</v>
      </c>
      <c r="O6012">
        <v>2577870</v>
      </c>
    </row>
    <row r="6013" spans="1:15" x14ac:dyDescent="0.2">
      <c r="A6013" t="s">
        <v>11998</v>
      </c>
      <c r="B6013" t="s">
        <v>228</v>
      </c>
      <c r="C6013">
        <v>88</v>
      </c>
      <c r="D6013">
        <v>0</v>
      </c>
      <c r="E6013">
        <v>0</v>
      </c>
      <c r="F6013">
        <v>0</v>
      </c>
      <c r="G6013">
        <v>0</v>
      </c>
      <c r="H6013" s="45">
        <v>1774.25</v>
      </c>
      <c r="I6013" t="s">
        <v>11935</v>
      </c>
      <c r="J6013" t="s">
        <v>164</v>
      </c>
      <c r="K6013">
        <v>0</v>
      </c>
      <c r="L6013" s="83">
        <v>42937</v>
      </c>
      <c r="M6013">
        <v>0</v>
      </c>
      <c r="N6013">
        <v>594918104</v>
      </c>
      <c r="O6013">
        <v>2588173</v>
      </c>
    </row>
    <row r="6014" spans="1:15" x14ac:dyDescent="0.2">
      <c r="A6014" t="s">
        <v>11999</v>
      </c>
      <c r="B6014" t="s">
        <v>549</v>
      </c>
      <c r="C6014">
        <v>54.49</v>
      </c>
      <c r="D6014">
        <v>0</v>
      </c>
      <c r="E6014">
        <v>0</v>
      </c>
      <c r="F6014">
        <v>0</v>
      </c>
      <c r="G6014">
        <v>0</v>
      </c>
      <c r="H6014">
        <v>376.06</v>
      </c>
      <c r="I6014" t="s">
        <v>11935</v>
      </c>
      <c r="J6014" t="s">
        <v>164</v>
      </c>
      <c r="K6014">
        <v>0</v>
      </c>
      <c r="L6014" s="83">
        <v>42937</v>
      </c>
      <c r="M6014">
        <v>0</v>
      </c>
      <c r="N6014" t="s">
        <v>550</v>
      </c>
      <c r="O6014">
        <v>2573760</v>
      </c>
    </row>
    <row r="6015" spans="1:15" x14ac:dyDescent="0.2">
      <c r="A6015" t="s">
        <v>12000</v>
      </c>
      <c r="B6015" t="s">
        <v>526</v>
      </c>
      <c r="C6015">
        <v>29.1</v>
      </c>
      <c r="D6015">
        <v>0</v>
      </c>
      <c r="E6015">
        <v>0</v>
      </c>
      <c r="F6015">
        <v>0</v>
      </c>
      <c r="G6015">
        <v>0</v>
      </c>
      <c r="H6015" s="45">
        <v>-77748.75</v>
      </c>
      <c r="I6015" t="s">
        <v>11932</v>
      </c>
      <c r="J6015" t="s">
        <v>164</v>
      </c>
      <c r="K6015">
        <v>0</v>
      </c>
      <c r="L6015" s="83">
        <v>42937</v>
      </c>
      <c r="M6015">
        <v>0</v>
      </c>
      <c r="N6015">
        <v>801056102</v>
      </c>
      <c r="O6015" t="s">
        <v>527</v>
      </c>
    </row>
    <row r="6016" spans="1:15" x14ac:dyDescent="0.2">
      <c r="A6016" t="s">
        <v>12001</v>
      </c>
      <c r="B6016" t="s">
        <v>10856</v>
      </c>
      <c r="C6016">
        <v>34.85</v>
      </c>
      <c r="D6016">
        <v>0</v>
      </c>
      <c r="E6016">
        <v>0</v>
      </c>
      <c r="F6016">
        <v>0</v>
      </c>
      <c r="G6016">
        <v>0</v>
      </c>
      <c r="H6016" s="45">
        <v>-156599.9</v>
      </c>
      <c r="I6016" t="s">
        <v>11932</v>
      </c>
      <c r="J6016" t="s">
        <v>200</v>
      </c>
      <c r="K6016">
        <v>0</v>
      </c>
      <c r="L6016" s="83">
        <v>42937</v>
      </c>
      <c r="M6016">
        <v>0</v>
      </c>
      <c r="N6016" t="s">
        <v>10920</v>
      </c>
      <c r="O6016">
        <v>2919290</v>
      </c>
    </row>
    <row r="6017" spans="1:15" x14ac:dyDescent="0.2">
      <c r="A6017" t="s">
        <v>12002</v>
      </c>
      <c r="B6017" t="s">
        <v>11993</v>
      </c>
      <c r="C6017">
        <v>39.229999999999997</v>
      </c>
      <c r="D6017">
        <v>0</v>
      </c>
      <c r="E6017">
        <v>0</v>
      </c>
      <c r="F6017">
        <v>0</v>
      </c>
      <c r="G6017">
        <v>0</v>
      </c>
      <c r="H6017" s="45">
        <v>50345.3</v>
      </c>
      <c r="I6017" t="s">
        <v>11932</v>
      </c>
      <c r="J6017" t="s">
        <v>164</v>
      </c>
      <c r="K6017">
        <v>0</v>
      </c>
      <c r="L6017" s="83">
        <v>42937</v>
      </c>
      <c r="M6017">
        <v>0</v>
      </c>
      <c r="N6017" t="s">
        <v>177</v>
      </c>
      <c r="O6017">
        <v>2525426</v>
      </c>
    </row>
    <row r="6018" spans="1:15" x14ac:dyDescent="0.2">
      <c r="A6018" t="s">
        <v>12003</v>
      </c>
      <c r="B6018" t="s">
        <v>1690</v>
      </c>
      <c r="C6018">
        <v>29.21</v>
      </c>
      <c r="D6018">
        <v>0</v>
      </c>
      <c r="E6018">
        <v>0</v>
      </c>
      <c r="F6018">
        <v>0</v>
      </c>
      <c r="G6018">
        <v>0</v>
      </c>
      <c r="H6018" s="45">
        <v>-22427.5</v>
      </c>
      <c r="I6018" t="s">
        <v>11935</v>
      </c>
      <c r="J6018" t="s">
        <v>200</v>
      </c>
      <c r="K6018">
        <v>0</v>
      </c>
      <c r="L6018" s="83">
        <v>42937</v>
      </c>
      <c r="M6018">
        <v>0</v>
      </c>
      <c r="N6018">
        <v>830566105</v>
      </c>
      <c r="O6018">
        <v>2428042</v>
      </c>
    </row>
    <row r="6019" spans="1:15" x14ac:dyDescent="0.2">
      <c r="A6019" t="s">
        <v>12004</v>
      </c>
      <c r="B6019" t="s">
        <v>3937</v>
      </c>
      <c r="C6019">
        <v>36.049999999999997</v>
      </c>
      <c r="D6019">
        <v>0</v>
      </c>
      <c r="E6019">
        <v>0</v>
      </c>
      <c r="F6019">
        <v>0</v>
      </c>
      <c r="G6019">
        <v>0</v>
      </c>
      <c r="H6019" s="45">
        <v>-33148.03</v>
      </c>
      <c r="I6019" t="s">
        <v>11932</v>
      </c>
      <c r="J6019" t="s">
        <v>190</v>
      </c>
      <c r="K6019">
        <v>0</v>
      </c>
      <c r="L6019" s="83">
        <v>42937</v>
      </c>
      <c r="M6019">
        <v>0</v>
      </c>
      <c r="N6019">
        <v>950755108</v>
      </c>
      <c r="O6019">
        <v>2948852</v>
      </c>
    </row>
    <row r="6020" spans="1:15" x14ac:dyDescent="0.2">
      <c r="A6020" t="s">
        <v>11983</v>
      </c>
      <c r="B6020" t="s">
        <v>2099</v>
      </c>
      <c r="C6020">
        <v>18.05</v>
      </c>
      <c r="D6020">
        <v>0</v>
      </c>
      <c r="E6020">
        <v>0</v>
      </c>
      <c r="F6020">
        <v>0</v>
      </c>
      <c r="G6020">
        <v>0</v>
      </c>
      <c r="H6020" s="45">
        <v>7358.4</v>
      </c>
      <c r="I6020" t="s">
        <v>11935</v>
      </c>
      <c r="J6020" t="s">
        <v>164</v>
      </c>
      <c r="K6020">
        <v>0</v>
      </c>
      <c r="L6020" s="83">
        <v>42936</v>
      </c>
      <c r="M6020">
        <v>0</v>
      </c>
      <c r="N6020">
        <v>253651103</v>
      </c>
      <c r="O6020">
        <v>2269229</v>
      </c>
    </row>
    <row r="6021" spans="1:15" x14ac:dyDescent="0.2">
      <c r="A6021" t="s">
        <v>11984</v>
      </c>
      <c r="B6021" t="s">
        <v>3370</v>
      </c>
      <c r="C6021">
        <v>15.4</v>
      </c>
      <c r="D6021">
        <v>0</v>
      </c>
      <c r="E6021">
        <v>0</v>
      </c>
      <c r="F6021">
        <v>0</v>
      </c>
      <c r="G6021">
        <v>0</v>
      </c>
      <c r="H6021" s="45">
        <v>-39226.959999999999</v>
      </c>
      <c r="I6021" t="s">
        <v>11932</v>
      </c>
      <c r="J6021" t="s">
        <v>200</v>
      </c>
      <c r="K6021">
        <v>0</v>
      </c>
      <c r="L6021" s="83">
        <v>42936</v>
      </c>
      <c r="M6021">
        <v>0</v>
      </c>
      <c r="N6021">
        <v>245077102</v>
      </c>
      <c r="O6021" t="s">
        <v>3388</v>
      </c>
    </row>
    <row r="6022" spans="1:15" x14ac:dyDescent="0.2">
      <c r="A6022" t="s">
        <v>11985</v>
      </c>
      <c r="B6022" t="s">
        <v>476</v>
      </c>
      <c r="C6022">
        <v>341.97</v>
      </c>
      <c r="D6022">
        <v>0</v>
      </c>
      <c r="E6022">
        <v>0</v>
      </c>
      <c r="F6022">
        <v>0</v>
      </c>
      <c r="G6022">
        <v>0</v>
      </c>
      <c r="H6022" s="45">
        <v>11353.14</v>
      </c>
      <c r="I6022" t="s">
        <v>11935</v>
      </c>
      <c r="J6022" t="s">
        <v>190</v>
      </c>
      <c r="K6022">
        <v>0</v>
      </c>
      <c r="L6022" s="83">
        <v>42936</v>
      </c>
      <c r="M6022">
        <v>0</v>
      </c>
      <c r="N6022">
        <v>384802104</v>
      </c>
      <c r="O6022">
        <v>2380863</v>
      </c>
    </row>
    <row r="6023" spans="1:15" x14ac:dyDescent="0.2">
      <c r="A6023" t="s">
        <v>11986</v>
      </c>
      <c r="B6023" t="s">
        <v>2319</v>
      </c>
      <c r="C6023">
        <v>112.06</v>
      </c>
      <c r="D6023">
        <v>0</v>
      </c>
      <c r="E6023">
        <v>0</v>
      </c>
      <c r="F6023">
        <v>0</v>
      </c>
      <c r="G6023">
        <v>0</v>
      </c>
      <c r="H6023" s="45">
        <v>1419.35</v>
      </c>
      <c r="I6023" t="s">
        <v>11935</v>
      </c>
      <c r="J6023" t="s">
        <v>188</v>
      </c>
      <c r="K6023">
        <v>0</v>
      </c>
      <c r="L6023" s="83">
        <v>42936</v>
      </c>
      <c r="M6023">
        <v>0</v>
      </c>
      <c r="N6023">
        <v>483007704</v>
      </c>
      <c r="O6023" t="s">
        <v>2365</v>
      </c>
    </row>
    <row r="6024" spans="1:15" x14ac:dyDescent="0.2">
      <c r="A6024" t="s">
        <v>11987</v>
      </c>
      <c r="B6024" t="s">
        <v>3935</v>
      </c>
      <c r="C6024">
        <v>63.76</v>
      </c>
      <c r="D6024">
        <v>0</v>
      </c>
      <c r="E6024">
        <v>0</v>
      </c>
      <c r="F6024">
        <v>0</v>
      </c>
      <c r="G6024">
        <v>0</v>
      </c>
      <c r="H6024" s="45">
        <v>10536.14</v>
      </c>
      <c r="I6024" t="s">
        <v>11935</v>
      </c>
      <c r="J6024" t="s">
        <v>186</v>
      </c>
      <c r="K6024">
        <v>0</v>
      </c>
      <c r="L6024" s="83">
        <v>42936</v>
      </c>
      <c r="M6024">
        <v>0</v>
      </c>
      <c r="N6024">
        <v>749607107</v>
      </c>
      <c r="O6024">
        <v>2719070</v>
      </c>
    </row>
    <row r="6025" spans="1:15" x14ac:dyDescent="0.2">
      <c r="A6025" t="s">
        <v>11988</v>
      </c>
      <c r="B6025" t="s">
        <v>6075</v>
      </c>
      <c r="C6025">
        <v>127.2</v>
      </c>
      <c r="D6025">
        <v>0</v>
      </c>
      <c r="E6025">
        <v>0</v>
      </c>
      <c r="F6025">
        <v>0</v>
      </c>
      <c r="G6025">
        <v>0</v>
      </c>
      <c r="H6025" s="45">
        <v>-55031.56</v>
      </c>
      <c r="I6025" t="s">
        <v>11935</v>
      </c>
      <c r="J6025" t="s">
        <v>169</v>
      </c>
      <c r="K6025">
        <v>0</v>
      </c>
      <c r="L6025" s="83">
        <v>42936</v>
      </c>
      <c r="M6025">
        <v>0</v>
      </c>
      <c r="N6025">
        <v>803607100</v>
      </c>
      <c r="O6025" t="s">
        <v>6118</v>
      </c>
    </row>
    <row r="6026" spans="1:15" x14ac:dyDescent="0.2">
      <c r="A6026" t="s">
        <v>11989</v>
      </c>
      <c r="B6026" t="s">
        <v>538</v>
      </c>
      <c r="C6026">
        <v>29.2</v>
      </c>
      <c r="D6026">
        <v>0</v>
      </c>
      <c r="E6026">
        <v>0</v>
      </c>
      <c r="F6026">
        <v>0</v>
      </c>
      <c r="G6026">
        <v>0</v>
      </c>
      <c r="H6026" s="45">
        <v>38734.720000000001</v>
      </c>
      <c r="I6026" t="s">
        <v>11932</v>
      </c>
      <c r="J6026" t="s">
        <v>186</v>
      </c>
      <c r="K6026">
        <v>0</v>
      </c>
      <c r="L6026" s="83">
        <v>42936</v>
      </c>
      <c r="M6026">
        <v>0</v>
      </c>
      <c r="N6026" t="s">
        <v>539</v>
      </c>
      <c r="O6026" t="s">
        <v>540</v>
      </c>
    </row>
    <row r="6027" spans="1:15" x14ac:dyDescent="0.2">
      <c r="A6027" t="s">
        <v>11990</v>
      </c>
      <c r="B6027" t="s">
        <v>11982</v>
      </c>
      <c r="C6027">
        <v>22.45</v>
      </c>
      <c r="D6027">
        <v>0</v>
      </c>
      <c r="E6027">
        <v>0</v>
      </c>
      <c r="F6027">
        <v>0</v>
      </c>
      <c r="G6027">
        <v>0</v>
      </c>
      <c r="H6027" s="45">
        <v>-1504.99</v>
      </c>
      <c r="I6027" t="s">
        <v>11935</v>
      </c>
      <c r="J6027" t="s">
        <v>186</v>
      </c>
      <c r="K6027">
        <v>0</v>
      </c>
      <c r="L6027" s="83">
        <v>42936</v>
      </c>
      <c r="M6027">
        <v>0</v>
      </c>
      <c r="N6027" t="s">
        <v>11991</v>
      </c>
      <c r="O6027" t="s">
        <v>11992</v>
      </c>
    </row>
    <row r="6028" spans="1:15" x14ac:dyDescent="0.2">
      <c r="A6028" t="s">
        <v>11968</v>
      </c>
      <c r="B6028" t="s">
        <v>1685</v>
      </c>
      <c r="C6028">
        <v>74.53</v>
      </c>
      <c r="D6028">
        <v>0</v>
      </c>
      <c r="E6028">
        <v>0</v>
      </c>
      <c r="F6028">
        <v>0</v>
      </c>
      <c r="G6028">
        <v>0</v>
      </c>
      <c r="H6028" s="45">
        <v>7748.85</v>
      </c>
      <c r="I6028" t="s">
        <v>11935</v>
      </c>
      <c r="J6028" t="s">
        <v>169</v>
      </c>
      <c r="K6028">
        <v>0</v>
      </c>
      <c r="L6028" s="83">
        <v>42935</v>
      </c>
      <c r="M6028">
        <v>0</v>
      </c>
      <c r="N6028" t="s">
        <v>1703</v>
      </c>
      <c r="O6028" t="s">
        <v>1704</v>
      </c>
    </row>
    <row r="6029" spans="1:15" x14ac:dyDescent="0.2">
      <c r="A6029" t="s">
        <v>11969</v>
      </c>
      <c r="B6029" t="s">
        <v>9206</v>
      </c>
      <c r="C6029">
        <v>20.5</v>
      </c>
      <c r="D6029">
        <v>0</v>
      </c>
      <c r="E6029">
        <v>0</v>
      </c>
      <c r="F6029">
        <v>0</v>
      </c>
      <c r="G6029">
        <v>0</v>
      </c>
      <c r="H6029" s="45">
        <v>-11205.48</v>
      </c>
      <c r="I6029" t="s">
        <v>11935</v>
      </c>
      <c r="J6029" t="s">
        <v>169</v>
      </c>
      <c r="K6029">
        <v>0</v>
      </c>
      <c r="L6029" s="83">
        <v>42935</v>
      </c>
      <c r="M6029">
        <v>0</v>
      </c>
      <c r="N6029" t="s">
        <v>9211</v>
      </c>
      <c r="O6029" t="s">
        <v>9212</v>
      </c>
    </row>
    <row r="6030" spans="1:15" x14ac:dyDescent="0.2">
      <c r="A6030" t="s">
        <v>11970</v>
      </c>
      <c r="B6030" t="s">
        <v>354</v>
      </c>
      <c r="C6030">
        <v>33.520000000000003</v>
      </c>
      <c r="D6030">
        <v>0</v>
      </c>
      <c r="E6030">
        <v>0</v>
      </c>
      <c r="F6030">
        <v>0</v>
      </c>
      <c r="G6030">
        <v>0</v>
      </c>
      <c r="H6030" s="45">
        <v>-13717.93</v>
      </c>
      <c r="I6030" t="s">
        <v>11932</v>
      </c>
      <c r="J6030" t="s">
        <v>164</v>
      </c>
      <c r="K6030">
        <v>0</v>
      </c>
      <c r="L6030" s="83">
        <v>42935</v>
      </c>
      <c r="M6030">
        <v>0</v>
      </c>
      <c r="N6030">
        <v>278642103</v>
      </c>
      <c r="O6030">
        <v>2293819</v>
      </c>
    </row>
    <row r="6031" spans="1:15" x14ac:dyDescent="0.2">
      <c r="A6031" t="s">
        <v>11971</v>
      </c>
      <c r="B6031" t="s">
        <v>6080</v>
      </c>
      <c r="C6031">
        <v>82.93</v>
      </c>
      <c r="D6031">
        <v>0</v>
      </c>
      <c r="E6031">
        <v>0</v>
      </c>
      <c r="F6031">
        <v>0</v>
      </c>
      <c r="G6031">
        <v>0</v>
      </c>
      <c r="H6031" s="45">
        <v>5393.35</v>
      </c>
      <c r="I6031" t="s">
        <v>11932</v>
      </c>
      <c r="J6031" t="s">
        <v>190</v>
      </c>
      <c r="K6031">
        <v>0</v>
      </c>
      <c r="L6031" s="83">
        <v>42935</v>
      </c>
      <c r="M6031">
        <v>0</v>
      </c>
      <c r="N6031">
        <v>361448103</v>
      </c>
      <c r="O6031">
        <v>2362128</v>
      </c>
    </row>
    <row r="6032" spans="1:15" x14ac:dyDescent="0.2">
      <c r="A6032" t="s">
        <v>11972</v>
      </c>
      <c r="B6032" t="s">
        <v>6073</v>
      </c>
      <c r="C6032">
        <v>93.34</v>
      </c>
      <c r="D6032">
        <v>0</v>
      </c>
      <c r="E6032">
        <v>0</v>
      </c>
      <c r="F6032">
        <v>0</v>
      </c>
      <c r="G6032">
        <v>0</v>
      </c>
      <c r="H6032">
        <v>-778.16</v>
      </c>
      <c r="I6032" t="s">
        <v>11932</v>
      </c>
      <c r="J6032" t="s">
        <v>200</v>
      </c>
      <c r="K6032">
        <v>0</v>
      </c>
      <c r="L6032" s="83">
        <v>42935</v>
      </c>
      <c r="M6032">
        <v>0</v>
      </c>
      <c r="N6032">
        <v>372460105</v>
      </c>
      <c r="O6032">
        <v>2367480</v>
      </c>
    </row>
    <row r="6033" spans="1:15" x14ac:dyDescent="0.2">
      <c r="A6033" t="s">
        <v>11973</v>
      </c>
      <c r="B6033" t="s">
        <v>1332</v>
      </c>
      <c r="C6033">
        <v>18.649999999999999</v>
      </c>
      <c r="D6033">
        <v>0</v>
      </c>
      <c r="E6033">
        <v>0</v>
      </c>
      <c r="F6033">
        <v>0</v>
      </c>
      <c r="G6033">
        <v>0</v>
      </c>
      <c r="H6033" s="45">
        <v>-160029.44</v>
      </c>
      <c r="I6033" t="s">
        <v>11932</v>
      </c>
      <c r="J6033" t="s">
        <v>200</v>
      </c>
      <c r="K6033">
        <v>0</v>
      </c>
      <c r="L6033" s="83">
        <v>42935</v>
      </c>
      <c r="M6033">
        <v>0</v>
      </c>
      <c r="N6033">
        <v>567908108</v>
      </c>
      <c r="O6033">
        <v>2250353</v>
      </c>
    </row>
    <row r="6034" spans="1:15" x14ac:dyDescent="0.2">
      <c r="A6034" t="s">
        <v>11974</v>
      </c>
      <c r="B6034" t="s">
        <v>117</v>
      </c>
      <c r="C6034">
        <v>41.88</v>
      </c>
      <c r="D6034">
        <v>0</v>
      </c>
      <c r="E6034">
        <v>0</v>
      </c>
      <c r="F6034">
        <v>0</v>
      </c>
      <c r="G6034">
        <v>0</v>
      </c>
      <c r="H6034" s="45">
        <v>-51684.58</v>
      </c>
      <c r="I6034" t="s">
        <v>11932</v>
      </c>
      <c r="J6034" t="s">
        <v>164</v>
      </c>
      <c r="K6034">
        <v>0</v>
      </c>
      <c r="L6034" s="83">
        <v>42935</v>
      </c>
      <c r="M6034">
        <v>0</v>
      </c>
      <c r="N6034">
        <v>562750109</v>
      </c>
      <c r="O6034">
        <v>2239471</v>
      </c>
    </row>
    <row r="6035" spans="1:15" x14ac:dyDescent="0.2">
      <c r="A6035" t="s">
        <v>11975</v>
      </c>
      <c r="B6035" t="s">
        <v>6613</v>
      </c>
      <c r="C6035">
        <v>63.95</v>
      </c>
      <c r="D6035">
        <v>0</v>
      </c>
      <c r="E6035">
        <v>0</v>
      </c>
      <c r="F6035">
        <v>0</v>
      </c>
      <c r="G6035">
        <v>0</v>
      </c>
      <c r="H6035" s="45">
        <v>-108951.49</v>
      </c>
      <c r="I6035" t="s">
        <v>11932</v>
      </c>
      <c r="J6035" t="s">
        <v>200</v>
      </c>
      <c r="K6035">
        <v>0</v>
      </c>
      <c r="L6035" s="83">
        <v>42935</v>
      </c>
      <c r="M6035">
        <v>0</v>
      </c>
      <c r="N6035">
        <v>610236101</v>
      </c>
      <c r="O6035">
        <v>2600088</v>
      </c>
    </row>
    <row r="6036" spans="1:15" x14ac:dyDescent="0.2">
      <c r="A6036" t="s">
        <v>11976</v>
      </c>
      <c r="B6036" t="s">
        <v>1558</v>
      </c>
      <c r="C6036">
        <v>28.21</v>
      </c>
      <c r="D6036">
        <v>0</v>
      </c>
      <c r="E6036">
        <v>0</v>
      </c>
      <c r="F6036">
        <v>0</v>
      </c>
      <c r="G6036">
        <v>0</v>
      </c>
      <c r="H6036" s="45">
        <v>-47975.5</v>
      </c>
      <c r="I6036" t="s">
        <v>11932</v>
      </c>
      <c r="J6036" t="s">
        <v>164</v>
      </c>
      <c r="K6036">
        <v>0</v>
      </c>
      <c r="L6036" s="83">
        <v>42935</v>
      </c>
      <c r="M6036">
        <v>0</v>
      </c>
      <c r="N6036" s="84">
        <v>6.2886000000000003E+112</v>
      </c>
      <c r="O6036">
        <v>2632650</v>
      </c>
    </row>
    <row r="6037" spans="1:15" x14ac:dyDescent="0.2">
      <c r="A6037" t="s">
        <v>11977</v>
      </c>
      <c r="B6037" t="s">
        <v>3999</v>
      </c>
      <c r="C6037">
        <v>103.74</v>
      </c>
      <c r="D6037">
        <v>0</v>
      </c>
      <c r="E6037">
        <v>0</v>
      </c>
      <c r="F6037">
        <v>0</v>
      </c>
      <c r="G6037">
        <v>0</v>
      </c>
      <c r="H6037" s="45">
        <v>-8398.66</v>
      </c>
      <c r="I6037" t="s">
        <v>11932</v>
      </c>
      <c r="J6037" t="s">
        <v>200</v>
      </c>
      <c r="K6037">
        <v>0</v>
      </c>
      <c r="L6037" s="83">
        <v>42935</v>
      </c>
      <c r="M6037">
        <v>0</v>
      </c>
      <c r="N6037">
        <v>731068102</v>
      </c>
      <c r="O6037">
        <v>2692933</v>
      </c>
    </row>
    <row r="6038" spans="1:15" x14ac:dyDescent="0.2">
      <c r="A6038" t="s">
        <v>11978</v>
      </c>
      <c r="B6038" t="s">
        <v>1333</v>
      </c>
      <c r="C6038">
        <v>169.59</v>
      </c>
      <c r="D6038">
        <v>0</v>
      </c>
      <c r="E6038">
        <v>0</v>
      </c>
      <c r="F6038">
        <v>0</v>
      </c>
      <c r="G6038">
        <v>0</v>
      </c>
      <c r="H6038" s="45">
        <v>18993.650000000001</v>
      </c>
      <c r="I6038" t="s">
        <v>11932</v>
      </c>
      <c r="J6038" t="s">
        <v>190</v>
      </c>
      <c r="K6038">
        <v>0</v>
      </c>
      <c r="L6038" s="83">
        <v>42935</v>
      </c>
      <c r="M6038">
        <v>0</v>
      </c>
      <c r="N6038">
        <v>833034101</v>
      </c>
      <c r="O6038">
        <v>2818740</v>
      </c>
    </row>
    <row r="6039" spans="1:15" x14ac:dyDescent="0.2">
      <c r="A6039" t="s">
        <v>11979</v>
      </c>
      <c r="B6039" t="s">
        <v>4349</v>
      </c>
      <c r="C6039">
        <v>96.99</v>
      </c>
      <c r="D6039">
        <v>0</v>
      </c>
      <c r="E6039">
        <v>0</v>
      </c>
      <c r="F6039">
        <v>0</v>
      </c>
      <c r="G6039">
        <v>0</v>
      </c>
      <c r="H6039" s="45">
        <v>9082.3799999999992</v>
      </c>
      <c r="I6039" t="s">
        <v>11932</v>
      </c>
      <c r="J6039" t="s">
        <v>164</v>
      </c>
      <c r="K6039">
        <v>0</v>
      </c>
      <c r="L6039" s="83">
        <v>42935</v>
      </c>
      <c r="M6039">
        <v>0</v>
      </c>
      <c r="N6039" t="s">
        <v>4490</v>
      </c>
      <c r="O6039">
        <v>2961053</v>
      </c>
    </row>
    <row r="6040" spans="1:15" x14ac:dyDescent="0.2">
      <c r="A6040" t="s">
        <v>11980</v>
      </c>
      <c r="B6040" t="s">
        <v>2300</v>
      </c>
      <c r="C6040">
        <v>28.17</v>
      </c>
      <c r="D6040">
        <v>0</v>
      </c>
      <c r="E6040">
        <v>0</v>
      </c>
      <c r="F6040">
        <v>0</v>
      </c>
      <c r="G6040">
        <v>0</v>
      </c>
      <c r="H6040" s="45">
        <v>-69105.850000000006</v>
      </c>
      <c r="I6040" t="s">
        <v>11932</v>
      </c>
      <c r="J6040" t="s">
        <v>164</v>
      </c>
      <c r="K6040">
        <v>0</v>
      </c>
      <c r="L6040" s="83">
        <v>42935</v>
      </c>
      <c r="M6040">
        <v>0</v>
      </c>
      <c r="N6040" t="s">
        <v>2382</v>
      </c>
      <c r="O6040">
        <v>2095703</v>
      </c>
    </row>
    <row r="6041" spans="1:15" x14ac:dyDescent="0.2">
      <c r="A6041" t="s">
        <v>11961</v>
      </c>
      <c r="B6041" t="s">
        <v>2087</v>
      </c>
      <c r="C6041">
        <v>32.5</v>
      </c>
      <c r="D6041">
        <v>0</v>
      </c>
      <c r="E6041">
        <v>0</v>
      </c>
      <c r="F6041">
        <v>0</v>
      </c>
      <c r="G6041">
        <v>0</v>
      </c>
      <c r="H6041" s="45">
        <v>-28286.240000000002</v>
      </c>
      <c r="I6041" t="s">
        <v>11935</v>
      </c>
      <c r="J6041" t="s">
        <v>200</v>
      </c>
      <c r="K6041">
        <v>0</v>
      </c>
      <c r="L6041" s="83">
        <v>42934</v>
      </c>
      <c r="M6041">
        <v>0</v>
      </c>
      <c r="N6041" t="s">
        <v>2188</v>
      </c>
      <c r="O6041">
        <v>2320892</v>
      </c>
    </row>
    <row r="6042" spans="1:15" x14ac:dyDescent="0.2">
      <c r="A6042" t="s">
        <v>11962</v>
      </c>
      <c r="B6042" t="s">
        <v>2099</v>
      </c>
      <c r="C6042">
        <v>18.05</v>
      </c>
      <c r="D6042">
        <v>0</v>
      </c>
      <c r="E6042">
        <v>0</v>
      </c>
      <c r="F6042">
        <v>0</v>
      </c>
      <c r="G6042">
        <v>0</v>
      </c>
      <c r="H6042" s="45">
        <v>-59621.66</v>
      </c>
      <c r="I6042" t="s">
        <v>11932</v>
      </c>
      <c r="J6042" t="s">
        <v>164</v>
      </c>
      <c r="K6042">
        <v>0</v>
      </c>
      <c r="L6042" s="83">
        <v>42934</v>
      </c>
      <c r="M6042">
        <v>0</v>
      </c>
      <c r="N6042">
        <v>253651103</v>
      </c>
      <c r="O6042">
        <v>2269229</v>
      </c>
    </row>
    <row r="6043" spans="1:15" x14ac:dyDescent="0.2">
      <c r="A6043" t="s">
        <v>11963</v>
      </c>
      <c r="B6043" t="s">
        <v>3929</v>
      </c>
      <c r="C6043">
        <v>96.2</v>
      </c>
      <c r="D6043">
        <v>0</v>
      </c>
      <c r="E6043">
        <v>0</v>
      </c>
      <c r="F6043">
        <v>0</v>
      </c>
      <c r="G6043">
        <v>0</v>
      </c>
      <c r="H6043" s="45">
        <v>14922.55</v>
      </c>
      <c r="I6043" t="s">
        <v>11932</v>
      </c>
      <c r="J6043" t="s">
        <v>186</v>
      </c>
      <c r="K6043">
        <v>0</v>
      </c>
      <c r="L6043" s="83">
        <v>42934</v>
      </c>
      <c r="M6043">
        <v>0</v>
      </c>
      <c r="N6043" t="s">
        <v>3983</v>
      </c>
      <c r="O6043">
        <v>2977209</v>
      </c>
    </row>
    <row r="6044" spans="1:15" x14ac:dyDescent="0.2">
      <c r="A6044" t="s">
        <v>11964</v>
      </c>
      <c r="B6044" t="s">
        <v>2211</v>
      </c>
      <c r="C6044">
        <v>59.36</v>
      </c>
      <c r="D6044">
        <v>0</v>
      </c>
      <c r="E6044">
        <v>0</v>
      </c>
      <c r="F6044">
        <v>0</v>
      </c>
      <c r="G6044">
        <v>0</v>
      </c>
      <c r="H6044" s="45">
        <v>-6958.16</v>
      </c>
      <c r="I6044" t="s">
        <v>11932</v>
      </c>
      <c r="J6044" t="s">
        <v>448</v>
      </c>
      <c r="K6044">
        <v>0</v>
      </c>
      <c r="L6044" s="83">
        <v>42934</v>
      </c>
      <c r="M6044">
        <v>0</v>
      </c>
      <c r="N6044">
        <v>872590104</v>
      </c>
      <c r="O6044" t="s">
        <v>2291</v>
      </c>
    </row>
    <row r="6045" spans="1:15" x14ac:dyDescent="0.2">
      <c r="A6045" t="s">
        <v>11965</v>
      </c>
      <c r="B6045" t="s">
        <v>3936</v>
      </c>
      <c r="C6045">
        <v>149.32</v>
      </c>
      <c r="D6045">
        <v>0</v>
      </c>
      <c r="E6045">
        <v>0</v>
      </c>
      <c r="F6045">
        <v>0</v>
      </c>
      <c r="G6045">
        <v>0</v>
      </c>
      <c r="H6045" s="45">
        <v>18713.310000000001</v>
      </c>
      <c r="I6045" t="s">
        <v>11932</v>
      </c>
      <c r="J6045" t="s">
        <v>190</v>
      </c>
      <c r="K6045">
        <v>0</v>
      </c>
      <c r="L6045" s="83">
        <v>42934</v>
      </c>
      <c r="M6045">
        <v>0</v>
      </c>
      <c r="N6045">
        <v>911363109</v>
      </c>
      <c r="O6045">
        <v>2134781</v>
      </c>
    </row>
    <row r="6046" spans="1:15" x14ac:dyDescent="0.2">
      <c r="A6046" t="s">
        <v>16064</v>
      </c>
      <c r="B6046" t="s">
        <v>11967</v>
      </c>
      <c r="C6046">
        <v>37.19</v>
      </c>
      <c r="D6046">
        <v>0</v>
      </c>
      <c r="E6046">
        <v>0</v>
      </c>
      <c r="F6046">
        <v>0</v>
      </c>
      <c r="G6046">
        <v>0</v>
      </c>
      <c r="H6046" s="45">
        <v>-9143.25</v>
      </c>
      <c r="I6046" t="s">
        <v>210</v>
      </c>
      <c r="J6046" t="s">
        <v>8017</v>
      </c>
      <c r="K6046">
        <v>0</v>
      </c>
      <c r="L6046" s="83">
        <v>42934</v>
      </c>
      <c r="M6046">
        <v>0</v>
      </c>
    </row>
    <row r="6047" spans="1:15" x14ac:dyDescent="0.2">
      <c r="A6047" t="s">
        <v>11948</v>
      </c>
      <c r="B6047" t="s">
        <v>11949</v>
      </c>
      <c r="C6047">
        <v>33.520000000000003</v>
      </c>
      <c r="D6047">
        <v>0</v>
      </c>
      <c r="E6047">
        <v>0</v>
      </c>
      <c r="F6047">
        <v>0</v>
      </c>
      <c r="G6047">
        <v>0</v>
      </c>
      <c r="H6047">
        <v>-8.39</v>
      </c>
      <c r="I6047" t="s">
        <v>11947</v>
      </c>
      <c r="J6047" t="s">
        <v>713</v>
      </c>
      <c r="K6047">
        <v>0</v>
      </c>
      <c r="L6047" s="83">
        <v>42933</v>
      </c>
      <c r="M6047">
        <v>0</v>
      </c>
      <c r="N6047" t="s">
        <v>11950</v>
      </c>
      <c r="O6047" t="s">
        <v>11951</v>
      </c>
    </row>
    <row r="6048" spans="1:15" x14ac:dyDescent="0.2">
      <c r="A6048" t="s">
        <v>11952</v>
      </c>
      <c r="B6048" t="s">
        <v>11953</v>
      </c>
      <c r="C6048">
        <v>120.83</v>
      </c>
      <c r="D6048">
        <v>0</v>
      </c>
      <c r="E6048">
        <v>0</v>
      </c>
      <c r="F6048">
        <v>0</v>
      </c>
      <c r="G6048">
        <v>0</v>
      </c>
      <c r="H6048">
        <v>-60.09</v>
      </c>
      <c r="I6048" t="s">
        <v>11947</v>
      </c>
      <c r="J6048" t="s">
        <v>713</v>
      </c>
      <c r="K6048">
        <v>0</v>
      </c>
      <c r="L6048" s="83">
        <v>42933</v>
      </c>
      <c r="M6048">
        <v>0</v>
      </c>
      <c r="N6048">
        <v>464287432</v>
      </c>
      <c r="O6048">
        <v>2971546</v>
      </c>
    </row>
    <row r="6049" spans="1:15" x14ac:dyDescent="0.2">
      <c r="A6049" t="s">
        <v>11954</v>
      </c>
      <c r="B6049" t="s">
        <v>5986</v>
      </c>
      <c r="C6049">
        <v>149.84</v>
      </c>
      <c r="D6049">
        <v>0</v>
      </c>
      <c r="E6049">
        <v>0</v>
      </c>
      <c r="F6049">
        <v>0</v>
      </c>
      <c r="G6049">
        <v>0</v>
      </c>
      <c r="H6049">
        <v>-60.16</v>
      </c>
      <c r="I6049" t="s">
        <v>11947</v>
      </c>
      <c r="J6049" t="s">
        <v>713</v>
      </c>
      <c r="K6049">
        <v>0</v>
      </c>
      <c r="L6049" s="83">
        <v>42933</v>
      </c>
      <c r="M6049">
        <v>0</v>
      </c>
      <c r="N6049">
        <v>464287655</v>
      </c>
      <c r="O6049">
        <v>2622059</v>
      </c>
    </row>
    <row r="6050" spans="1:15" x14ac:dyDescent="0.2">
      <c r="A6050" t="s">
        <v>11955</v>
      </c>
      <c r="B6050" t="s">
        <v>5898</v>
      </c>
      <c r="C6050">
        <v>121.21</v>
      </c>
      <c r="D6050">
        <v>0</v>
      </c>
      <c r="E6050">
        <v>0</v>
      </c>
      <c r="F6050">
        <v>0</v>
      </c>
      <c r="G6050">
        <v>0</v>
      </c>
      <c r="H6050">
        <v>-60.16</v>
      </c>
      <c r="I6050" t="s">
        <v>11947</v>
      </c>
      <c r="J6050" t="s">
        <v>713</v>
      </c>
      <c r="K6050">
        <v>0</v>
      </c>
      <c r="L6050" s="83">
        <v>42933</v>
      </c>
      <c r="M6050">
        <v>0</v>
      </c>
      <c r="N6050" t="s">
        <v>5899</v>
      </c>
      <c r="O6050" t="s">
        <v>5900</v>
      </c>
    </row>
    <row r="6051" spans="1:15" x14ac:dyDescent="0.2">
      <c r="A6051" t="s">
        <v>11956</v>
      </c>
      <c r="B6051" t="s">
        <v>649</v>
      </c>
      <c r="C6051">
        <v>16.05</v>
      </c>
      <c r="D6051">
        <v>0</v>
      </c>
      <c r="E6051">
        <v>0</v>
      </c>
      <c r="F6051">
        <v>0</v>
      </c>
      <c r="G6051">
        <v>0</v>
      </c>
      <c r="H6051" s="45">
        <v>38023.47</v>
      </c>
      <c r="I6051" t="s">
        <v>11932</v>
      </c>
      <c r="J6051" t="s">
        <v>164</v>
      </c>
      <c r="K6051">
        <v>0</v>
      </c>
      <c r="L6051" s="83">
        <v>42933</v>
      </c>
      <c r="M6051">
        <v>0</v>
      </c>
      <c r="N6051" t="s">
        <v>650</v>
      </c>
      <c r="O6051">
        <v>2052924</v>
      </c>
    </row>
    <row r="6052" spans="1:15" x14ac:dyDescent="0.2">
      <c r="A6052" t="s">
        <v>11957</v>
      </c>
      <c r="B6052" t="s">
        <v>463</v>
      </c>
      <c r="C6052">
        <v>24.7</v>
      </c>
      <c r="D6052">
        <v>0</v>
      </c>
      <c r="E6052">
        <v>0</v>
      </c>
      <c r="F6052">
        <v>0</v>
      </c>
      <c r="G6052">
        <v>0</v>
      </c>
      <c r="H6052" s="45">
        <v>-5964.54</v>
      </c>
      <c r="I6052" t="s">
        <v>11932</v>
      </c>
      <c r="J6052" t="s">
        <v>186</v>
      </c>
      <c r="K6052">
        <v>0</v>
      </c>
      <c r="L6052" s="83">
        <v>42933</v>
      </c>
      <c r="M6052">
        <v>0</v>
      </c>
      <c r="N6052">
        <v>410495204</v>
      </c>
      <c r="O6052" t="s">
        <v>464</v>
      </c>
    </row>
    <row r="6053" spans="1:15" x14ac:dyDescent="0.2">
      <c r="A6053" t="s">
        <v>11958</v>
      </c>
      <c r="B6053" t="s">
        <v>3913</v>
      </c>
      <c r="C6053">
        <v>45.56</v>
      </c>
      <c r="D6053">
        <v>0</v>
      </c>
      <c r="E6053">
        <v>0</v>
      </c>
      <c r="F6053">
        <v>0</v>
      </c>
      <c r="G6053">
        <v>0</v>
      </c>
      <c r="H6053" s="45">
        <v>6573.02</v>
      </c>
      <c r="I6053" t="s">
        <v>11932</v>
      </c>
      <c r="J6053" t="s">
        <v>186</v>
      </c>
      <c r="K6053">
        <v>0</v>
      </c>
      <c r="L6053" s="83">
        <v>42933</v>
      </c>
      <c r="M6053">
        <v>0</v>
      </c>
      <c r="N6053" t="s">
        <v>3922</v>
      </c>
      <c r="O6053" t="s">
        <v>3923</v>
      </c>
    </row>
    <row r="6054" spans="1:15" x14ac:dyDescent="0.2">
      <c r="A6054" t="s">
        <v>11959</v>
      </c>
      <c r="B6054" t="s">
        <v>1685</v>
      </c>
      <c r="C6054">
        <v>74.53</v>
      </c>
      <c r="D6054">
        <v>0</v>
      </c>
      <c r="E6054">
        <v>0</v>
      </c>
      <c r="F6054">
        <v>0</v>
      </c>
      <c r="G6054">
        <v>0</v>
      </c>
      <c r="H6054" s="45">
        <v>-19040.86</v>
      </c>
      <c r="I6054" t="s">
        <v>11932</v>
      </c>
      <c r="J6054" t="s">
        <v>169</v>
      </c>
      <c r="K6054">
        <v>0</v>
      </c>
      <c r="L6054" s="83">
        <v>42933</v>
      </c>
      <c r="M6054">
        <v>0</v>
      </c>
      <c r="N6054" t="s">
        <v>1703</v>
      </c>
      <c r="O6054" t="s">
        <v>1704</v>
      </c>
    </row>
    <row r="6055" spans="1:15" x14ac:dyDescent="0.2">
      <c r="A6055" t="s">
        <v>11960</v>
      </c>
      <c r="B6055" t="s">
        <v>4002</v>
      </c>
      <c r="C6055">
        <v>8.3000000000000007</v>
      </c>
      <c r="D6055">
        <v>0</v>
      </c>
      <c r="E6055">
        <v>0</v>
      </c>
      <c r="F6055">
        <v>0</v>
      </c>
      <c r="G6055">
        <v>0</v>
      </c>
      <c r="H6055" s="45">
        <v>132816.99</v>
      </c>
      <c r="I6055" t="s">
        <v>11932</v>
      </c>
      <c r="J6055" t="s">
        <v>200</v>
      </c>
      <c r="K6055">
        <v>0</v>
      </c>
      <c r="L6055" s="83">
        <v>42933</v>
      </c>
      <c r="M6055">
        <v>0</v>
      </c>
      <c r="N6055" t="s">
        <v>4062</v>
      </c>
      <c r="O6055" t="s">
        <v>4063</v>
      </c>
    </row>
    <row r="6056" spans="1:15" x14ac:dyDescent="0.2">
      <c r="A6056" t="s">
        <v>11945</v>
      </c>
      <c r="B6056" t="s">
        <v>2087</v>
      </c>
      <c r="C6056">
        <v>32.5</v>
      </c>
      <c r="D6056">
        <v>0</v>
      </c>
      <c r="E6056">
        <v>0</v>
      </c>
      <c r="F6056">
        <v>0</v>
      </c>
      <c r="G6056">
        <v>0</v>
      </c>
      <c r="H6056" s="45">
        <v>-7708.76</v>
      </c>
      <c r="I6056" t="s">
        <v>11932</v>
      </c>
      <c r="J6056" t="s">
        <v>200</v>
      </c>
      <c r="K6056">
        <v>0</v>
      </c>
      <c r="L6056" s="83">
        <v>42930</v>
      </c>
      <c r="M6056">
        <v>0</v>
      </c>
      <c r="N6056" t="s">
        <v>2188</v>
      </c>
      <c r="O6056">
        <v>2320892</v>
      </c>
    </row>
    <row r="6057" spans="1:15" x14ac:dyDescent="0.2">
      <c r="A6057" t="s">
        <v>11946</v>
      </c>
      <c r="B6057" t="s">
        <v>5727</v>
      </c>
      <c r="C6057">
        <v>180.3</v>
      </c>
      <c r="D6057">
        <v>0</v>
      </c>
      <c r="E6057">
        <v>0</v>
      </c>
      <c r="F6057">
        <v>0</v>
      </c>
      <c r="G6057">
        <v>0</v>
      </c>
      <c r="H6057">
        <v>-66.239999999999995</v>
      </c>
      <c r="I6057" t="s">
        <v>11947</v>
      </c>
      <c r="J6057" t="s">
        <v>713</v>
      </c>
      <c r="K6057">
        <v>0</v>
      </c>
      <c r="L6057" s="83">
        <v>42929</v>
      </c>
      <c r="M6057">
        <v>0</v>
      </c>
      <c r="N6057" t="s">
        <v>5728</v>
      </c>
      <c r="O6057">
        <v>2402433</v>
      </c>
    </row>
    <row r="6058" spans="1:15" x14ac:dyDescent="0.2">
      <c r="A6058" t="s">
        <v>11940</v>
      </c>
      <c r="B6058" t="s">
        <v>699</v>
      </c>
      <c r="C6058">
        <v>114.95</v>
      </c>
      <c r="D6058">
        <v>0</v>
      </c>
      <c r="E6058">
        <v>0</v>
      </c>
      <c r="F6058">
        <v>0</v>
      </c>
      <c r="G6058">
        <v>0</v>
      </c>
      <c r="H6058" s="45">
        <v>-8692.6200000000008</v>
      </c>
      <c r="I6058" t="s">
        <v>11935</v>
      </c>
      <c r="J6058" t="s">
        <v>200</v>
      </c>
      <c r="K6058">
        <v>0</v>
      </c>
      <c r="L6058" s="83">
        <v>42927</v>
      </c>
      <c r="M6058">
        <v>0</v>
      </c>
      <c r="N6058" t="s">
        <v>177</v>
      </c>
      <c r="O6058">
        <v>2419530</v>
      </c>
    </row>
    <row r="6059" spans="1:15" x14ac:dyDescent="0.2">
      <c r="A6059" t="s">
        <v>11941</v>
      </c>
      <c r="B6059" t="s">
        <v>711</v>
      </c>
      <c r="C6059">
        <v>81.98</v>
      </c>
      <c r="D6059">
        <v>0</v>
      </c>
      <c r="E6059">
        <v>0</v>
      </c>
      <c r="F6059">
        <v>0</v>
      </c>
      <c r="G6059">
        <v>0</v>
      </c>
      <c r="H6059" s="45">
        <v>-91245.71</v>
      </c>
      <c r="I6059" t="s">
        <v>11932</v>
      </c>
      <c r="J6059" t="s">
        <v>190</v>
      </c>
      <c r="K6059">
        <v>0</v>
      </c>
      <c r="L6059" s="83">
        <v>42927</v>
      </c>
      <c r="M6059">
        <v>0</v>
      </c>
      <c r="N6059">
        <v>553530106</v>
      </c>
      <c r="O6059">
        <v>2567655</v>
      </c>
    </row>
    <row r="6060" spans="1:15" x14ac:dyDescent="0.2">
      <c r="A6060" t="s">
        <v>11942</v>
      </c>
      <c r="B6060" t="s">
        <v>11943</v>
      </c>
      <c r="C6060">
        <v>73.97</v>
      </c>
      <c r="D6060">
        <v>0</v>
      </c>
      <c r="E6060">
        <v>0</v>
      </c>
      <c r="F6060">
        <v>0</v>
      </c>
      <c r="G6060">
        <v>0</v>
      </c>
      <c r="H6060" s="45">
        <v>24065.55</v>
      </c>
      <c r="I6060" t="s">
        <v>210</v>
      </c>
      <c r="J6060" t="s">
        <v>8017</v>
      </c>
      <c r="K6060">
        <v>0</v>
      </c>
      <c r="L6060" s="83">
        <v>42926</v>
      </c>
      <c r="M6060">
        <v>0</v>
      </c>
      <c r="N6060">
        <v>929042109</v>
      </c>
      <c r="O6060">
        <v>2933632</v>
      </c>
    </row>
    <row r="6061" spans="1:15" x14ac:dyDescent="0.2">
      <c r="A6061" t="s">
        <v>11934</v>
      </c>
      <c r="B6061" t="s">
        <v>6</v>
      </c>
      <c r="C6061">
        <v>284.06</v>
      </c>
      <c r="D6061">
        <v>0</v>
      </c>
      <c r="E6061">
        <v>0</v>
      </c>
      <c r="F6061">
        <v>0</v>
      </c>
      <c r="G6061">
        <v>0</v>
      </c>
      <c r="H6061" s="45">
        <v>-95160.29</v>
      </c>
      <c r="I6061" t="s">
        <v>11935</v>
      </c>
      <c r="J6061" t="s">
        <v>713</v>
      </c>
      <c r="K6061">
        <v>0</v>
      </c>
      <c r="L6061" s="83">
        <v>42923</v>
      </c>
      <c r="M6061">
        <v>0</v>
      </c>
      <c r="N6061" t="s">
        <v>714</v>
      </c>
      <c r="O6061">
        <v>2840215</v>
      </c>
    </row>
    <row r="6062" spans="1:15" x14ac:dyDescent="0.2">
      <c r="A6062" t="s">
        <v>11936</v>
      </c>
      <c r="B6062" t="s">
        <v>692</v>
      </c>
      <c r="C6062">
        <v>54.2</v>
      </c>
      <c r="D6062">
        <v>0</v>
      </c>
      <c r="E6062">
        <v>0</v>
      </c>
      <c r="F6062">
        <v>0</v>
      </c>
      <c r="G6062">
        <v>0</v>
      </c>
      <c r="H6062" s="45">
        <v>-5373.34</v>
      </c>
      <c r="I6062" t="s">
        <v>11935</v>
      </c>
      <c r="J6062" t="s">
        <v>190</v>
      </c>
      <c r="K6062">
        <v>0</v>
      </c>
      <c r="L6062" s="83">
        <v>42923</v>
      </c>
      <c r="M6062">
        <v>0</v>
      </c>
      <c r="N6062">
        <v>2474104</v>
      </c>
      <c r="O6062">
        <v>2067672</v>
      </c>
    </row>
    <row r="6063" spans="1:15" x14ac:dyDescent="0.2">
      <c r="A6063" t="s">
        <v>11937</v>
      </c>
      <c r="B6063" t="s">
        <v>708</v>
      </c>
      <c r="C6063">
        <v>22.01</v>
      </c>
      <c r="D6063">
        <v>0</v>
      </c>
      <c r="E6063">
        <v>0</v>
      </c>
      <c r="F6063">
        <v>0</v>
      </c>
      <c r="G6063">
        <v>0</v>
      </c>
      <c r="H6063" s="45">
        <v>-29047.21</v>
      </c>
      <c r="I6063" t="s">
        <v>11932</v>
      </c>
      <c r="J6063" t="s">
        <v>164</v>
      </c>
      <c r="K6063">
        <v>0</v>
      </c>
      <c r="L6063" s="83">
        <v>42923</v>
      </c>
      <c r="M6063">
        <v>0</v>
      </c>
      <c r="N6063">
        <v>68323104</v>
      </c>
      <c r="O6063" t="s">
        <v>709</v>
      </c>
    </row>
    <row r="6064" spans="1:15" x14ac:dyDescent="0.2">
      <c r="A6064" t="s">
        <v>11938</v>
      </c>
      <c r="B6064" t="s">
        <v>11939</v>
      </c>
      <c r="C6064">
        <v>150.38999999999999</v>
      </c>
      <c r="D6064">
        <v>0</v>
      </c>
      <c r="E6064">
        <v>0</v>
      </c>
      <c r="F6064">
        <v>0</v>
      </c>
      <c r="G6064">
        <v>0</v>
      </c>
      <c r="H6064" s="45">
        <v>-112547.31</v>
      </c>
      <c r="I6064" t="s">
        <v>7560</v>
      </c>
      <c r="J6064" t="s">
        <v>713</v>
      </c>
      <c r="K6064">
        <v>0</v>
      </c>
      <c r="L6064" s="83">
        <v>42922</v>
      </c>
      <c r="M6064">
        <v>0</v>
      </c>
      <c r="N6064">
        <v>922908751</v>
      </c>
      <c r="O6064">
        <v>2353649</v>
      </c>
    </row>
    <row r="6065" spans="1:15" x14ac:dyDescent="0.2">
      <c r="A6065" t="s">
        <v>11931</v>
      </c>
      <c r="B6065" t="s">
        <v>6</v>
      </c>
      <c r="C6065">
        <v>284.06</v>
      </c>
      <c r="D6065">
        <v>0</v>
      </c>
      <c r="E6065">
        <v>0</v>
      </c>
      <c r="F6065">
        <v>0</v>
      </c>
      <c r="G6065">
        <v>0</v>
      </c>
      <c r="H6065" s="45">
        <v>17223.849999999999</v>
      </c>
      <c r="I6065" t="s">
        <v>11932</v>
      </c>
      <c r="J6065" t="s">
        <v>713</v>
      </c>
      <c r="K6065">
        <v>0</v>
      </c>
      <c r="L6065" s="83">
        <v>42921</v>
      </c>
      <c r="M6065">
        <v>0</v>
      </c>
      <c r="N6065" t="s">
        <v>714</v>
      </c>
      <c r="O6065">
        <v>2840215</v>
      </c>
    </row>
    <row r="6066" spans="1:15" x14ac:dyDescent="0.2">
      <c r="A6066" t="s">
        <v>11933</v>
      </c>
      <c r="B6066" t="s">
        <v>692</v>
      </c>
      <c r="C6066">
        <v>54.2</v>
      </c>
      <c r="D6066">
        <v>0</v>
      </c>
      <c r="E6066">
        <v>0</v>
      </c>
      <c r="F6066">
        <v>0</v>
      </c>
      <c r="G6066">
        <v>0</v>
      </c>
      <c r="H6066" s="45">
        <v>-34229.370000000003</v>
      </c>
      <c r="I6066" t="s">
        <v>11932</v>
      </c>
      <c r="J6066" t="s">
        <v>190</v>
      </c>
      <c r="K6066">
        <v>0</v>
      </c>
      <c r="L6066" s="83">
        <v>42921</v>
      </c>
      <c r="M6066">
        <v>0</v>
      </c>
      <c r="N6066">
        <v>2474104</v>
      </c>
      <c r="O6066">
        <v>2067672</v>
      </c>
    </row>
    <row r="6067" spans="1:15" x14ac:dyDescent="0.2">
      <c r="A6067" t="s">
        <v>11924</v>
      </c>
      <c r="B6067" t="s">
        <v>3747</v>
      </c>
      <c r="C6067">
        <v>66.17</v>
      </c>
      <c r="D6067">
        <v>0</v>
      </c>
      <c r="E6067">
        <v>0</v>
      </c>
      <c r="F6067">
        <v>0</v>
      </c>
      <c r="G6067">
        <v>0</v>
      </c>
      <c r="H6067" s="45">
        <v>-3988.56</v>
      </c>
      <c r="I6067" t="s">
        <v>10693</v>
      </c>
      <c r="J6067" t="s">
        <v>200</v>
      </c>
      <c r="K6067">
        <v>0</v>
      </c>
      <c r="L6067" s="83">
        <v>42916</v>
      </c>
      <c r="M6067">
        <v>0</v>
      </c>
      <c r="N6067">
        <v>654106103</v>
      </c>
      <c r="O6067">
        <v>2640147</v>
      </c>
    </row>
    <row r="6068" spans="1:15" x14ac:dyDescent="0.2">
      <c r="A6068" t="s">
        <v>11925</v>
      </c>
      <c r="B6068" t="s">
        <v>11906</v>
      </c>
      <c r="C6068">
        <v>26.55</v>
      </c>
      <c r="D6068">
        <v>0</v>
      </c>
      <c r="E6068">
        <v>0</v>
      </c>
      <c r="F6068">
        <v>0</v>
      </c>
      <c r="G6068">
        <v>0</v>
      </c>
      <c r="H6068" s="45">
        <v>-10183.9</v>
      </c>
      <c r="I6068" t="s">
        <v>10693</v>
      </c>
      <c r="J6068" t="s">
        <v>190</v>
      </c>
      <c r="K6068">
        <v>0</v>
      </c>
      <c r="L6068" s="83">
        <v>42916</v>
      </c>
      <c r="M6068">
        <v>0</v>
      </c>
      <c r="N6068" t="s">
        <v>11912</v>
      </c>
      <c r="O6068" t="s">
        <v>11913</v>
      </c>
    </row>
    <row r="6069" spans="1:15" x14ac:dyDescent="0.2">
      <c r="A6069" t="s">
        <v>11926</v>
      </c>
      <c r="B6069" t="s">
        <v>706</v>
      </c>
      <c r="C6069">
        <v>57.7</v>
      </c>
      <c r="D6069">
        <v>0</v>
      </c>
      <c r="E6069">
        <v>0</v>
      </c>
      <c r="F6069">
        <v>0</v>
      </c>
      <c r="G6069">
        <v>0</v>
      </c>
      <c r="H6069">
        <v>-621.69000000000005</v>
      </c>
      <c r="I6069" t="s">
        <v>10693</v>
      </c>
      <c r="J6069" t="s">
        <v>190</v>
      </c>
      <c r="K6069">
        <v>0</v>
      </c>
      <c r="L6069" s="83">
        <v>42916</v>
      </c>
      <c r="M6069">
        <v>0</v>
      </c>
      <c r="N6069">
        <v>393657101</v>
      </c>
      <c r="O6069">
        <v>2387530</v>
      </c>
    </row>
    <row r="6070" spans="1:15" x14ac:dyDescent="0.2">
      <c r="A6070" t="s">
        <v>11927</v>
      </c>
      <c r="B6070" t="s">
        <v>10382</v>
      </c>
      <c r="C6070">
        <v>14.01</v>
      </c>
      <c r="D6070">
        <v>0</v>
      </c>
      <c r="E6070">
        <v>0</v>
      </c>
      <c r="F6070">
        <v>0</v>
      </c>
      <c r="G6070">
        <v>0</v>
      </c>
      <c r="H6070" s="45">
        <v>10416.14</v>
      </c>
      <c r="I6070" t="s">
        <v>10693</v>
      </c>
      <c r="J6070" t="s">
        <v>200</v>
      </c>
      <c r="K6070">
        <v>0</v>
      </c>
      <c r="L6070" s="83">
        <v>42916</v>
      </c>
      <c r="M6070">
        <v>0</v>
      </c>
      <c r="N6070" t="s">
        <v>10404</v>
      </c>
      <c r="O6070" t="s">
        <v>10405</v>
      </c>
    </row>
    <row r="6071" spans="1:15" x14ac:dyDescent="0.2">
      <c r="A6071" t="s">
        <v>11928</v>
      </c>
      <c r="B6071" t="s">
        <v>5946</v>
      </c>
      <c r="C6071">
        <v>107.45</v>
      </c>
      <c r="D6071">
        <v>0</v>
      </c>
      <c r="E6071">
        <v>0</v>
      </c>
      <c r="F6071">
        <v>0</v>
      </c>
      <c r="G6071">
        <v>0</v>
      </c>
      <c r="H6071" s="45">
        <v>-3548.18</v>
      </c>
      <c r="I6071" t="s">
        <v>10693</v>
      </c>
      <c r="J6071" t="s">
        <v>235</v>
      </c>
      <c r="K6071">
        <v>0</v>
      </c>
      <c r="L6071" s="83">
        <v>42916</v>
      </c>
      <c r="M6071">
        <v>0</v>
      </c>
      <c r="N6071">
        <v>579780206</v>
      </c>
      <c r="O6071">
        <v>2550161</v>
      </c>
    </row>
    <row r="6072" spans="1:15" x14ac:dyDescent="0.2">
      <c r="A6072" t="s">
        <v>11929</v>
      </c>
      <c r="B6072" t="s">
        <v>7553</v>
      </c>
      <c r="C6072">
        <v>59.44</v>
      </c>
      <c r="D6072">
        <v>0</v>
      </c>
      <c r="E6072">
        <v>0</v>
      </c>
      <c r="F6072">
        <v>0</v>
      </c>
      <c r="G6072">
        <v>0</v>
      </c>
      <c r="H6072" s="45">
        <v>-2017.08</v>
      </c>
      <c r="I6072" t="s">
        <v>10693</v>
      </c>
      <c r="J6072" t="s">
        <v>164</v>
      </c>
      <c r="K6072">
        <v>0</v>
      </c>
      <c r="L6072" s="83">
        <v>42916</v>
      </c>
      <c r="M6072">
        <v>0</v>
      </c>
      <c r="N6072">
        <v>595112103</v>
      </c>
      <c r="O6072">
        <v>2588184</v>
      </c>
    </row>
    <row r="6073" spans="1:15" x14ac:dyDescent="0.2">
      <c r="A6073" t="s">
        <v>11930</v>
      </c>
      <c r="B6073" t="s">
        <v>701</v>
      </c>
      <c r="C6073">
        <v>65.510000000000005</v>
      </c>
      <c r="D6073">
        <v>0</v>
      </c>
      <c r="E6073">
        <v>0</v>
      </c>
      <c r="F6073">
        <v>0</v>
      </c>
      <c r="G6073">
        <v>0</v>
      </c>
      <c r="H6073">
        <v>-56.05</v>
      </c>
      <c r="I6073" t="s">
        <v>10693</v>
      </c>
      <c r="J6073" t="s">
        <v>235</v>
      </c>
      <c r="K6073">
        <v>0</v>
      </c>
      <c r="L6073" s="83">
        <v>42916</v>
      </c>
      <c r="M6073">
        <v>0</v>
      </c>
      <c r="N6073">
        <v>931427108</v>
      </c>
      <c r="O6073" t="s">
        <v>702</v>
      </c>
    </row>
    <row r="6074" spans="1:15" x14ac:dyDescent="0.2">
      <c r="A6074" t="s">
        <v>11916</v>
      </c>
      <c r="B6074" t="s">
        <v>11917</v>
      </c>
      <c r="C6074">
        <v>3.05</v>
      </c>
      <c r="D6074">
        <v>0</v>
      </c>
      <c r="E6074">
        <v>0</v>
      </c>
      <c r="F6074">
        <v>0</v>
      </c>
      <c r="G6074">
        <v>0</v>
      </c>
      <c r="H6074" s="45">
        <v>27959.64</v>
      </c>
      <c r="I6074" t="s">
        <v>210</v>
      </c>
      <c r="J6074" t="s">
        <v>200</v>
      </c>
      <c r="K6074">
        <v>0</v>
      </c>
      <c r="L6074" s="83">
        <v>42915</v>
      </c>
      <c r="M6074">
        <v>0</v>
      </c>
      <c r="N6074" t="s">
        <v>11918</v>
      </c>
      <c r="O6074" t="s">
        <v>11919</v>
      </c>
    </row>
    <row r="6075" spans="1:15" x14ac:dyDescent="0.2">
      <c r="A6075" t="s">
        <v>11920</v>
      </c>
      <c r="B6075" t="s">
        <v>7529</v>
      </c>
      <c r="C6075">
        <v>42.85</v>
      </c>
      <c r="D6075">
        <v>0</v>
      </c>
      <c r="E6075">
        <v>0</v>
      </c>
      <c r="F6075">
        <v>0</v>
      </c>
      <c r="G6075">
        <v>0</v>
      </c>
      <c r="H6075" s="45">
        <v>-12924.1</v>
      </c>
      <c r="I6075" t="s">
        <v>10693</v>
      </c>
      <c r="J6075" t="s">
        <v>188</v>
      </c>
      <c r="K6075">
        <v>0</v>
      </c>
      <c r="L6075" s="83">
        <v>42915</v>
      </c>
      <c r="M6075">
        <v>0</v>
      </c>
      <c r="N6075">
        <v>981811102</v>
      </c>
      <c r="O6075">
        <v>2981932</v>
      </c>
    </row>
    <row r="6076" spans="1:15" x14ac:dyDescent="0.2">
      <c r="A6076" t="s">
        <v>11921</v>
      </c>
      <c r="B6076" t="s">
        <v>716</v>
      </c>
      <c r="C6076">
        <v>155</v>
      </c>
      <c r="D6076">
        <v>0</v>
      </c>
      <c r="E6076">
        <v>0</v>
      </c>
      <c r="F6076">
        <v>0</v>
      </c>
      <c r="G6076">
        <v>0</v>
      </c>
      <c r="H6076" s="45">
        <v>-7067.94</v>
      </c>
      <c r="I6076" t="s">
        <v>10693</v>
      </c>
      <c r="J6076" t="s">
        <v>190</v>
      </c>
      <c r="K6076">
        <v>0</v>
      </c>
      <c r="L6076" s="83">
        <v>42915</v>
      </c>
      <c r="M6076">
        <v>0</v>
      </c>
      <c r="N6076">
        <v>904708104</v>
      </c>
      <c r="O6076">
        <v>2466428</v>
      </c>
    </row>
    <row r="6077" spans="1:15" x14ac:dyDescent="0.2">
      <c r="A6077" t="s">
        <v>11907</v>
      </c>
      <c r="B6077" t="s">
        <v>10382</v>
      </c>
      <c r="C6077">
        <v>14.01</v>
      </c>
      <c r="D6077">
        <v>0</v>
      </c>
      <c r="E6077">
        <v>0</v>
      </c>
      <c r="F6077">
        <v>0</v>
      </c>
      <c r="G6077">
        <v>0</v>
      </c>
      <c r="H6077" s="45">
        <v>-14429.22</v>
      </c>
      <c r="I6077" t="s">
        <v>10684</v>
      </c>
      <c r="J6077" t="s">
        <v>200</v>
      </c>
      <c r="K6077">
        <v>0</v>
      </c>
      <c r="L6077" s="83">
        <v>42914</v>
      </c>
      <c r="M6077">
        <v>0</v>
      </c>
      <c r="N6077" t="s">
        <v>10404</v>
      </c>
      <c r="O6077" t="s">
        <v>10405</v>
      </c>
    </row>
    <row r="6078" spans="1:15" x14ac:dyDescent="0.2">
      <c r="A6078" t="s">
        <v>11908</v>
      </c>
      <c r="B6078" t="s">
        <v>3870</v>
      </c>
      <c r="C6078">
        <v>37.18</v>
      </c>
      <c r="D6078">
        <v>0</v>
      </c>
      <c r="E6078">
        <v>0</v>
      </c>
      <c r="F6078">
        <v>0</v>
      </c>
      <c r="G6078">
        <v>0</v>
      </c>
      <c r="H6078" s="45">
        <v>-15967.29</v>
      </c>
      <c r="I6078" t="s">
        <v>10684</v>
      </c>
      <c r="J6078" t="s">
        <v>235</v>
      </c>
      <c r="K6078">
        <v>0</v>
      </c>
      <c r="L6078" s="83">
        <v>42914</v>
      </c>
      <c r="M6078">
        <v>0</v>
      </c>
      <c r="N6078">
        <v>205887102</v>
      </c>
      <c r="O6078">
        <v>2215460</v>
      </c>
    </row>
    <row r="6079" spans="1:15" x14ac:dyDescent="0.2">
      <c r="A6079" t="s">
        <v>11909</v>
      </c>
      <c r="B6079" t="s">
        <v>3914</v>
      </c>
      <c r="C6079">
        <v>24.15</v>
      </c>
      <c r="D6079">
        <v>0</v>
      </c>
      <c r="E6079">
        <v>0</v>
      </c>
      <c r="F6079">
        <v>0</v>
      </c>
      <c r="G6079">
        <v>0</v>
      </c>
      <c r="H6079" s="45">
        <v>-8217.15</v>
      </c>
      <c r="I6079" t="s">
        <v>10693</v>
      </c>
      <c r="J6079" t="s">
        <v>164</v>
      </c>
      <c r="K6079">
        <v>0</v>
      </c>
      <c r="L6079" s="83">
        <v>42914</v>
      </c>
      <c r="M6079">
        <v>0</v>
      </c>
      <c r="N6079">
        <v>128126109</v>
      </c>
      <c r="O6079">
        <v>2164700</v>
      </c>
    </row>
    <row r="6080" spans="1:15" x14ac:dyDescent="0.2">
      <c r="A6080" t="s">
        <v>11910</v>
      </c>
      <c r="B6080" t="s">
        <v>3691</v>
      </c>
      <c r="C6080">
        <v>198.44</v>
      </c>
      <c r="D6080">
        <v>0</v>
      </c>
      <c r="E6080">
        <v>0</v>
      </c>
      <c r="F6080">
        <v>0</v>
      </c>
      <c r="G6080">
        <v>0</v>
      </c>
      <c r="H6080" s="45">
        <v>1891.19</v>
      </c>
      <c r="I6080" t="s">
        <v>10693</v>
      </c>
      <c r="J6080" t="s">
        <v>186</v>
      </c>
      <c r="K6080">
        <v>0</v>
      </c>
      <c r="L6080" s="83">
        <v>42914</v>
      </c>
      <c r="M6080">
        <v>0</v>
      </c>
      <c r="N6080">
        <v>303075105</v>
      </c>
      <c r="O6080">
        <v>2329770</v>
      </c>
    </row>
    <row r="6081" spans="1:15" x14ac:dyDescent="0.2">
      <c r="A6081" t="s">
        <v>11911</v>
      </c>
      <c r="B6081" t="s">
        <v>11906</v>
      </c>
      <c r="C6081">
        <v>26.55</v>
      </c>
      <c r="D6081">
        <v>0</v>
      </c>
      <c r="E6081">
        <v>0</v>
      </c>
      <c r="F6081">
        <v>0</v>
      </c>
      <c r="G6081">
        <v>0</v>
      </c>
      <c r="H6081" s="45">
        <v>-23794.39</v>
      </c>
      <c r="I6081" t="s">
        <v>10684</v>
      </c>
      <c r="J6081" t="s">
        <v>190</v>
      </c>
      <c r="K6081">
        <v>0</v>
      </c>
      <c r="L6081" s="83">
        <v>42914</v>
      </c>
      <c r="M6081">
        <v>0</v>
      </c>
      <c r="N6081" t="s">
        <v>11912</v>
      </c>
      <c r="O6081" t="s">
        <v>11913</v>
      </c>
    </row>
    <row r="6082" spans="1:15" x14ac:dyDescent="0.2">
      <c r="A6082" t="s">
        <v>11914</v>
      </c>
      <c r="B6082" t="s">
        <v>3833</v>
      </c>
      <c r="C6082">
        <v>92.07</v>
      </c>
      <c r="D6082">
        <v>0</v>
      </c>
      <c r="E6082">
        <v>0</v>
      </c>
      <c r="F6082">
        <v>0</v>
      </c>
      <c r="G6082">
        <v>0</v>
      </c>
      <c r="H6082" s="45">
        <v>-6787.84</v>
      </c>
      <c r="I6082" t="s">
        <v>10684</v>
      </c>
      <c r="J6082" t="s">
        <v>190</v>
      </c>
      <c r="K6082">
        <v>0</v>
      </c>
      <c r="L6082" s="83">
        <v>42914</v>
      </c>
      <c r="M6082">
        <v>0</v>
      </c>
      <c r="N6082">
        <v>535555106</v>
      </c>
      <c r="O6082">
        <v>2516613</v>
      </c>
    </row>
    <row r="6083" spans="1:15" x14ac:dyDescent="0.2">
      <c r="A6083" t="s">
        <v>11915</v>
      </c>
      <c r="B6083" t="s">
        <v>3747</v>
      </c>
      <c r="C6083">
        <v>66.17</v>
      </c>
      <c r="D6083">
        <v>0</v>
      </c>
      <c r="E6083">
        <v>0</v>
      </c>
      <c r="F6083">
        <v>0</v>
      </c>
      <c r="G6083">
        <v>0</v>
      </c>
      <c r="H6083" s="45">
        <v>29206.92</v>
      </c>
      <c r="I6083" t="s">
        <v>10684</v>
      </c>
      <c r="J6083" t="s">
        <v>200</v>
      </c>
      <c r="K6083">
        <v>0</v>
      </c>
      <c r="L6083" s="83">
        <v>42914</v>
      </c>
      <c r="M6083">
        <v>0</v>
      </c>
      <c r="N6083">
        <v>654106103</v>
      </c>
      <c r="O6083">
        <v>2640147</v>
      </c>
    </row>
    <row r="6084" spans="1:15" x14ac:dyDescent="0.2">
      <c r="A6084" t="s">
        <v>11904</v>
      </c>
      <c r="B6084" t="s">
        <v>679</v>
      </c>
      <c r="C6084">
        <v>41.91</v>
      </c>
      <c r="D6084">
        <v>0</v>
      </c>
      <c r="E6084">
        <v>0</v>
      </c>
      <c r="F6084">
        <v>0</v>
      </c>
      <c r="G6084">
        <v>0</v>
      </c>
      <c r="H6084" s="45">
        <v>6126.34</v>
      </c>
      <c r="I6084" t="s">
        <v>10684</v>
      </c>
      <c r="J6084" t="s">
        <v>164</v>
      </c>
      <c r="K6084">
        <v>0</v>
      </c>
      <c r="L6084" s="83">
        <v>42913</v>
      </c>
      <c r="M6084">
        <v>0</v>
      </c>
      <c r="N6084">
        <v>743312100</v>
      </c>
      <c r="O6084">
        <v>2705198</v>
      </c>
    </row>
    <row r="6085" spans="1:15" x14ac:dyDescent="0.2">
      <c r="A6085" t="s">
        <v>11905</v>
      </c>
      <c r="B6085" t="s">
        <v>7529</v>
      </c>
      <c r="C6085">
        <v>42.85</v>
      </c>
      <c r="D6085">
        <v>0</v>
      </c>
      <c r="E6085">
        <v>0</v>
      </c>
      <c r="F6085">
        <v>0</v>
      </c>
      <c r="G6085">
        <v>0</v>
      </c>
      <c r="H6085" s="45">
        <v>21769.11</v>
      </c>
      <c r="I6085" t="s">
        <v>10684</v>
      </c>
      <c r="J6085" t="s">
        <v>188</v>
      </c>
      <c r="K6085">
        <v>0</v>
      </c>
      <c r="L6085" s="83">
        <v>42913</v>
      </c>
      <c r="M6085">
        <v>0</v>
      </c>
      <c r="N6085">
        <v>981811102</v>
      </c>
      <c r="O6085">
        <v>2981932</v>
      </c>
    </row>
    <row r="6086" spans="1:15" x14ac:dyDescent="0.2">
      <c r="A6086" t="s">
        <v>11903</v>
      </c>
      <c r="B6086" t="s">
        <v>3489</v>
      </c>
      <c r="C6086">
        <v>40.200000000000003</v>
      </c>
      <c r="D6086">
        <v>0</v>
      </c>
      <c r="E6086">
        <v>0</v>
      </c>
      <c r="F6086">
        <v>0</v>
      </c>
      <c r="G6086">
        <v>0</v>
      </c>
      <c r="H6086" s="45">
        <v>2721.1</v>
      </c>
      <c r="I6086" t="s">
        <v>10693</v>
      </c>
      <c r="J6086" t="s">
        <v>164</v>
      </c>
      <c r="K6086">
        <v>0</v>
      </c>
      <c r="L6086" s="83">
        <v>42909</v>
      </c>
      <c r="M6086">
        <v>0</v>
      </c>
      <c r="N6086">
        <v>591520200</v>
      </c>
      <c r="O6086">
        <v>2583297</v>
      </c>
    </row>
    <row r="6087" spans="1:15" x14ac:dyDescent="0.2">
      <c r="A6087" t="s">
        <v>11901</v>
      </c>
      <c r="B6087" t="s">
        <v>3871</v>
      </c>
      <c r="C6087">
        <v>58.77</v>
      </c>
      <c r="D6087">
        <v>0</v>
      </c>
      <c r="E6087">
        <v>0</v>
      </c>
      <c r="F6087">
        <v>0</v>
      </c>
      <c r="G6087">
        <v>0</v>
      </c>
      <c r="H6087" s="45">
        <v>-10128.07</v>
      </c>
      <c r="I6087" t="s">
        <v>10693</v>
      </c>
      <c r="J6087" t="s">
        <v>200</v>
      </c>
      <c r="K6087">
        <v>0</v>
      </c>
      <c r="L6087" s="83">
        <v>42908</v>
      </c>
      <c r="M6087">
        <v>0</v>
      </c>
      <c r="N6087">
        <v>143130102</v>
      </c>
      <c r="O6087">
        <v>2983563</v>
      </c>
    </row>
    <row r="6088" spans="1:15" x14ac:dyDescent="0.2">
      <c r="A6088" t="s">
        <v>11902</v>
      </c>
      <c r="B6088" t="s">
        <v>7530</v>
      </c>
      <c r="C6088">
        <v>27.85</v>
      </c>
      <c r="D6088">
        <v>0</v>
      </c>
      <c r="E6088">
        <v>0</v>
      </c>
      <c r="F6088">
        <v>0</v>
      </c>
      <c r="G6088">
        <v>0</v>
      </c>
      <c r="H6088" s="45">
        <v>17172.61</v>
      </c>
      <c r="I6088" t="s">
        <v>10693</v>
      </c>
      <c r="J6088" t="s">
        <v>190</v>
      </c>
      <c r="K6088">
        <v>0</v>
      </c>
      <c r="L6088" s="83">
        <v>42908</v>
      </c>
      <c r="M6088">
        <v>0</v>
      </c>
      <c r="N6088" t="s">
        <v>7536</v>
      </c>
      <c r="O6088">
        <v>2716792</v>
      </c>
    </row>
    <row r="6089" spans="1:15" x14ac:dyDescent="0.2">
      <c r="A6089" t="s">
        <v>11892</v>
      </c>
      <c r="B6089" t="s">
        <v>3778</v>
      </c>
      <c r="C6089">
        <v>138.46</v>
      </c>
      <c r="D6089">
        <v>0</v>
      </c>
      <c r="E6089">
        <v>0</v>
      </c>
      <c r="F6089">
        <v>0</v>
      </c>
      <c r="G6089">
        <v>0</v>
      </c>
      <c r="H6089" s="45">
        <v>-2030.91</v>
      </c>
      <c r="I6089" t="s">
        <v>10693</v>
      </c>
      <c r="J6089" t="s">
        <v>164</v>
      </c>
      <c r="K6089">
        <v>0</v>
      </c>
      <c r="L6089" s="83">
        <v>42907</v>
      </c>
      <c r="M6089">
        <v>0</v>
      </c>
      <c r="N6089">
        <v>756577102</v>
      </c>
      <c r="O6089">
        <v>2447218</v>
      </c>
    </row>
    <row r="6090" spans="1:15" x14ac:dyDescent="0.2">
      <c r="A6090" t="s">
        <v>11893</v>
      </c>
      <c r="B6090" t="s">
        <v>2223</v>
      </c>
      <c r="C6090">
        <v>32.9</v>
      </c>
      <c r="D6090">
        <v>0</v>
      </c>
      <c r="E6090">
        <v>0</v>
      </c>
      <c r="F6090">
        <v>0</v>
      </c>
      <c r="G6090">
        <v>0</v>
      </c>
      <c r="H6090" s="45">
        <v>15594.09</v>
      </c>
      <c r="I6090" t="s">
        <v>10693</v>
      </c>
      <c r="J6090" t="s">
        <v>200</v>
      </c>
      <c r="K6090">
        <v>0</v>
      </c>
      <c r="L6090" s="83">
        <v>42907</v>
      </c>
      <c r="M6090">
        <v>0</v>
      </c>
      <c r="N6090">
        <v>505336107</v>
      </c>
      <c r="O6090">
        <v>2508405</v>
      </c>
    </row>
    <row r="6091" spans="1:15" x14ac:dyDescent="0.2">
      <c r="A6091" t="s">
        <v>11894</v>
      </c>
      <c r="B6091" t="s">
        <v>3598</v>
      </c>
      <c r="C6091">
        <v>63.68</v>
      </c>
      <c r="D6091">
        <v>0</v>
      </c>
      <c r="E6091">
        <v>0</v>
      </c>
      <c r="F6091">
        <v>0</v>
      </c>
      <c r="G6091">
        <v>0</v>
      </c>
      <c r="H6091" s="45">
        <v>4369.3999999999996</v>
      </c>
      <c r="I6091" t="s">
        <v>10693</v>
      </c>
      <c r="J6091" t="s">
        <v>190</v>
      </c>
      <c r="K6091">
        <v>0</v>
      </c>
      <c r="L6091" s="83">
        <v>42907</v>
      </c>
      <c r="M6091">
        <v>0</v>
      </c>
      <c r="N6091">
        <v>500643200</v>
      </c>
      <c r="O6091">
        <v>2386849</v>
      </c>
    </row>
    <row r="6092" spans="1:15" x14ac:dyDescent="0.2">
      <c r="A6092" t="s">
        <v>11895</v>
      </c>
      <c r="B6092" t="s">
        <v>3715</v>
      </c>
      <c r="C6092">
        <v>225.55</v>
      </c>
      <c r="D6092">
        <v>0</v>
      </c>
      <c r="E6092">
        <v>0</v>
      </c>
      <c r="F6092">
        <v>0</v>
      </c>
      <c r="G6092">
        <v>0</v>
      </c>
      <c r="H6092" s="45">
        <v>-1070.95</v>
      </c>
      <c r="I6092" t="s">
        <v>10693</v>
      </c>
      <c r="J6092" t="s">
        <v>164</v>
      </c>
      <c r="K6092">
        <v>0</v>
      </c>
      <c r="L6092" s="83">
        <v>42907</v>
      </c>
      <c r="M6092">
        <v>0</v>
      </c>
      <c r="N6092" t="s">
        <v>3721</v>
      </c>
      <c r="O6092">
        <v>2008154</v>
      </c>
    </row>
    <row r="6093" spans="1:15" x14ac:dyDescent="0.2">
      <c r="A6093" t="s">
        <v>11896</v>
      </c>
      <c r="B6093" t="s">
        <v>3851</v>
      </c>
      <c r="C6093">
        <v>48.5</v>
      </c>
      <c r="D6093">
        <v>0</v>
      </c>
      <c r="E6093">
        <v>0</v>
      </c>
      <c r="F6093">
        <v>0</v>
      </c>
      <c r="G6093">
        <v>0</v>
      </c>
      <c r="H6093" s="45">
        <v>-20737.41</v>
      </c>
      <c r="I6093" t="s">
        <v>10684</v>
      </c>
      <c r="J6093" t="s">
        <v>190</v>
      </c>
      <c r="K6093">
        <v>0</v>
      </c>
      <c r="L6093" s="83">
        <v>42907</v>
      </c>
      <c r="M6093">
        <v>0</v>
      </c>
      <c r="N6093">
        <v>37598109</v>
      </c>
      <c r="O6093">
        <v>2046176</v>
      </c>
    </row>
    <row r="6094" spans="1:15" x14ac:dyDescent="0.2">
      <c r="A6094" t="s">
        <v>11897</v>
      </c>
      <c r="B6094" t="s">
        <v>694</v>
      </c>
      <c r="C6094">
        <v>19.329999999999998</v>
      </c>
      <c r="D6094">
        <v>0</v>
      </c>
      <c r="E6094">
        <v>0</v>
      </c>
      <c r="F6094">
        <v>0</v>
      </c>
      <c r="G6094">
        <v>0</v>
      </c>
      <c r="H6094" s="45">
        <v>-27386.04</v>
      </c>
      <c r="I6094" t="s">
        <v>10684</v>
      </c>
      <c r="J6094" t="s">
        <v>200</v>
      </c>
      <c r="K6094">
        <v>0</v>
      </c>
      <c r="L6094" s="83">
        <v>42907</v>
      </c>
      <c r="M6094">
        <v>0</v>
      </c>
      <c r="N6094">
        <v>75896100</v>
      </c>
      <c r="O6094">
        <v>2085878</v>
      </c>
    </row>
    <row r="6095" spans="1:15" x14ac:dyDescent="0.2">
      <c r="A6095" t="s">
        <v>11898</v>
      </c>
      <c r="B6095" t="s">
        <v>3772</v>
      </c>
      <c r="C6095">
        <v>23.36</v>
      </c>
      <c r="D6095">
        <v>0</v>
      </c>
      <c r="E6095">
        <v>0</v>
      </c>
      <c r="F6095">
        <v>0</v>
      </c>
      <c r="G6095">
        <v>0</v>
      </c>
      <c r="H6095" s="45">
        <v>11659.74</v>
      </c>
      <c r="I6095" t="s">
        <v>10684</v>
      </c>
      <c r="J6095" t="s">
        <v>188</v>
      </c>
      <c r="K6095">
        <v>0</v>
      </c>
      <c r="L6095" s="83">
        <v>42907</v>
      </c>
      <c r="M6095">
        <v>0</v>
      </c>
      <c r="N6095">
        <v>201723103</v>
      </c>
      <c r="O6095">
        <v>2213260</v>
      </c>
    </row>
    <row r="6096" spans="1:15" x14ac:dyDescent="0.2">
      <c r="A6096" t="s">
        <v>11899</v>
      </c>
      <c r="B6096" t="s">
        <v>3489</v>
      </c>
      <c r="C6096">
        <v>40.200000000000003</v>
      </c>
      <c r="D6096">
        <v>0</v>
      </c>
      <c r="E6096">
        <v>0</v>
      </c>
      <c r="F6096">
        <v>0</v>
      </c>
      <c r="G6096">
        <v>0</v>
      </c>
      <c r="H6096" s="45">
        <v>45083.199999999997</v>
      </c>
      <c r="I6096" t="s">
        <v>10684</v>
      </c>
      <c r="J6096" t="s">
        <v>164</v>
      </c>
      <c r="K6096">
        <v>0</v>
      </c>
      <c r="L6096" s="83">
        <v>42907</v>
      </c>
      <c r="M6096">
        <v>0</v>
      </c>
      <c r="N6096">
        <v>591520200</v>
      </c>
      <c r="O6096">
        <v>2583297</v>
      </c>
    </row>
    <row r="6097" spans="1:15" x14ac:dyDescent="0.2">
      <c r="A6097" t="s">
        <v>11900</v>
      </c>
      <c r="B6097" t="s">
        <v>696</v>
      </c>
      <c r="C6097">
        <v>96.51</v>
      </c>
      <c r="D6097">
        <v>0</v>
      </c>
      <c r="E6097">
        <v>0</v>
      </c>
      <c r="F6097">
        <v>0</v>
      </c>
      <c r="G6097">
        <v>0</v>
      </c>
      <c r="H6097" s="45">
        <v>30638.71</v>
      </c>
      <c r="I6097" t="s">
        <v>10684</v>
      </c>
      <c r="J6097" t="s">
        <v>164</v>
      </c>
      <c r="K6097">
        <v>0</v>
      </c>
      <c r="L6097" s="83">
        <v>42907</v>
      </c>
      <c r="M6097">
        <v>0</v>
      </c>
      <c r="N6097" t="s">
        <v>697</v>
      </c>
      <c r="O6097">
        <v>2002554</v>
      </c>
    </row>
    <row r="6098" spans="1:15" x14ac:dyDescent="0.2">
      <c r="A6098" t="s">
        <v>11888</v>
      </c>
      <c r="B6098" t="s">
        <v>7530</v>
      </c>
      <c r="C6098">
        <v>27.85</v>
      </c>
      <c r="D6098">
        <v>0</v>
      </c>
      <c r="E6098">
        <v>0</v>
      </c>
      <c r="F6098">
        <v>0</v>
      </c>
      <c r="G6098">
        <v>0</v>
      </c>
      <c r="H6098" s="45">
        <v>-4815.21</v>
      </c>
      <c r="I6098" t="s">
        <v>10684</v>
      </c>
      <c r="J6098" t="s">
        <v>190</v>
      </c>
      <c r="K6098">
        <v>0</v>
      </c>
      <c r="L6098" s="83">
        <v>42906</v>
      </c>
      <c r="M6098">
        <v>0</v>
      </c>
      <c r="N6098" t="s">
        <v>7536</v>
      </c>
      <c r="O6098">
        <v>2716792</v>
      </c>
    </row>
    <row r="6099" spans="1:15" x14ac:dyDescent="0.2">
      <c r="A6099" t="s">
        <v>11889</v>
      </c>
      <c r="B6099" t="s">
        <v>3871</v>
      </c>
      <c r="C6099">
        <v>58.77</v>
      </c>
      <c r="D6099">
        <v>0</v>
      </c>
      <c r="E6099">
        <v>0</v>
      </c>
      <c r="F6099">
        <v>0</v>
      </c>
      <c r="G6099">
        <v>0</v>
      </c>
      <c r="H6099" s="45">
        <v>-1232.8599999999999</v>
      </c>
      <c r="I6099" t="s">
        <v>10684</v>
      </c>
      <c r="J6099" t="s">
        <v>200</v>
      </c>
      <c r="K6099">
        <v>0</v>
      </c>
      <c r="L6099" s="83">
        <v>42906</v>
      </c>
      <c r="M6099">
        <v>0</v>
      </c>
      <c r="N6099">
        <v>143130102</v>
      </c>
      <c r="O6099">
        <v>2983563</v>
      </c>
    </row>
    <row r="6100" spans="1:15" x14ac:dyDescent="0.2">
      <c r="A6100" t="s">
        <v>11890</v>
      </c>
      <c r="B6100" t="s">
        <v>3690</v>
      </c>
      <c r="C6100">
        <v>42.82</v>
      </c>
      <c r="D6100">
        <v>0</v>
      </c>
      <c r="E6100">
        <v>0</v>
      </c>
      <c r="F6100">
        <v>0</v>
      </c>
      <c r="G6100">
        <v>0</v>
      </c>
      <c r="H6100" s="45">
        <v>22583.73</v>
      </c>
      <c r="I6100" t="s">
        <v>10684</v>
      </c>
      <c r="J6100" t="s">
        <v>164</v>
      </c>
      <c r="K6100">
        <v>0</v>
      </c>
      <c r="L6100" s="83">
        <v>42906</v>
      </c>
      <c r="M6100">
        <v>0</v>
      </c>
      <c r="N6100" t="s">
        <v>3706</v>
      </c>
      <c r="O6100">
        <v>2661568</v>
      </c>
    </row>
    <row r="6101" spans="1:15" x14ac:dyDescent="0.2">
      <c r="A6101" t="s">
        <v>11891</v>
      </c>
      <c r="B6101" t="s">
        <v>3774</v>
      </c>
      <c r="C6101">
        <v>46.4</v>
      </c>
      <c r="D6101">
        <v>0</v>
      </c>
      <c r="E6101">
        <v>0</v>
      </c>
      <c r="F6101">
        <v>0</v>
      </c>
      <c r="G6101">
        <v>0</v>
      </c>
      <c r="H6101" s="45">
        <v>89623.1</v>
      </c>
      <c r="I6101" t="s">
        <v>10684</v>
      </c>
      <c r="J6101" t="s">
        <v>200</v>
      </c>
      <c r="K6101">
        <v>0</v>
      </c>
      <c r="L6101" s="83">
        <v>42906</v>
      </c>
      <c r="M6101">
        <v>0</v>
      </c>
      <c r="N6101">
        <v>974637100</v>
      </c>
      <c r="O6101">
        <v>2972721</v>
      </c>
    </row>
    <row r="6102" spans="1:15" x14ac:dyDescent="0.2">
      <c r="A6102" t="s">
        <v>11881</v>
      </c>
      <c r="B6102" t="s">
        <v>3715</v>
      </c>
      <c r="C6102">
        <v>225.55</v>
      </c>
      <c r="D6102">
        <v>0</v>
      </c>
      <c r="E6102">
        <v>0</v>
      </c>
      <c r="F6102">
        <v>0</v>
      </c>
      <c r="G6102">
        <v>0</v>
      </c>
      <c r="H6102" s="45">
        <v>16194.76</v>
      </c>
      <c r="I6102" t="s">
        <v>10684</v>
      </c>
      <c r="J6102" t="s">
        <v>164</v>
      </c>
      <c r="K6102">
        <v>0</v>
      </c>
      <c r="L6102" s="83">
        <v>42905</v>
      </c>
      <c r="M6102">
        <v>0</v>
      </c>
      <c r="N6102" t="s">
        <v>3721</v>
      </c>
      <c r="O6102">
        <v>2008154</v>
      </c>
    </row>
    <row r="6103" spans="1:15" x14ac:dyDescent="0.2">
      <c r="A6103" t="s">
        <v>11882</v>
      </c>
      <c r="B6103" t="s">
        <v>3598</v>
      </c>
      <c r="C6103">
        <v>63.68</v>
      </c>
      <c r="D6103">
        <v>0</v>
      </c>
      <c r="E6103">
        <v>0</v>
      </c>
      <c r="F6103">
        <v>0</v>
      </c>
      <c r="G6103">
        <v>0</v>
      </c>
      <c r="H6103" s="45">
        <v>13283.56</v>
      </c>
      <c r="I6103" t="s">
        <v>10684</v>
      </c>
      <c r="J6103" t="s">
        <v>190</v>
      </c>
      <c r="K6103">
        <v>0</v>
      </c>
      <c r="L6103" s="83">
        <v>42905</v>
      </c>
      <c r="M6103">
        <v>0</v>
      </c>
      <c r="N6103">
        <v>500643200</v>
      </c>
      <c r="O6103">
        <v>2386849</v>
      </c>
    </row>
    <row r="6104" spans="1:15" x14ac:dyDescent="0.2">
      <c r="A6104" t="s">
        <v>11883</v>
      </c>
      <c r="B6104" t="s">
        <v>2223</v>
      </c>
      <c r="C6104">
        <v>32.9</v>
      </c>
      <c r="D6104">
        <v>0</v>
      </c>
      <c r="E6104">
        <v>0</v>
      </c>
      <c r="F6104">
        <v>0</v>
      </c>
      <c r="G6104">
        <v>0</v>
      </c>
      <c r="H6104" s="45">
        <v>107424.98</v>
      </c>
      <c r="I6104" t="s">
        <v>10684</v>
      </c>
      <c r="J6104" t="s">
        <v>200</v>
      </c>
      <c r="K6104">
        <v>0</v>
      </c>
      <c r="L6104" s="83">
        <v>42905</v>
      </c>
      <c r="M6104">
        <v>0</v>
      </c>
      <c r="N6104">
        <v>505336107</v>
      </c>
      <c r="O6104">
        <v>2508405</v>
      </c>
    </row>
    <row r="6105" spans="1:15" x14ac:dyDescent="0.2">
      <c r="A6105" t="s">
        <v>11884</v>
      </c>
      <c r="B6105" t="s">
        <v>3778</v>
      </c>
      <c r="C6105">
        <v>138.46</v>
      </c>
      <c r="D6105">
        <v>0</v>
      </c>
      <c r="E6105">
        <v>0</v>
      </c>
      <c r="F6105">
        <v>0</v>
      </c>
      <c r="G6105">
        <v>0</v>
      </c>
      <c r="H6105" s="45">
        <v>48830.05</v>
      </c>
      <c r="I6105" t="s">
        <v>10684</v>
      </c>
      <c r="J6105" t="s">
        <v>164</v>
      </c>
      <c r="K6105">
        <v>0</v>
      </c>
      <c r="L6105" s="83">
        <v>42905</v>
      </c>
      <c r="M6105">
        <v>0</v>
      </c>
      <c r="N6105">
        <v>756577102</v>
      </c>
      <c r="O6105">
        <v>2447218</v>
      </c>
    </row>
    <row r="6106" spans="1:15" x14ac:dyDescent="0.2">
      <c r="A6106" t="s">
        <v>11885</v>
      </c>
      <c r="B6106" t="s">
        <v>3548</v>
      </c>
      <c r="C6106">
        <v>29.69</v>
      </c>
      <c r="D6106">
        <v>0</v>
      </c>
      <c r="E6106">
        <v>0</v>
      </c>
      <c r="F6106">
        <v>0</v>
      </c>
      <c r="G6106">
        <v>0</v>
      </c>
      <c r="H6106" s="45">
        <v>7805.55</v>
      </c>
      <c r="I6106" t="s">
        <v>210</v>
      </c>
      <c r="J6106" t="s">
        <v>235</v>
      </c>
      <c r="K6106">
        <v>0</v>
      </c>
      <c r="L6106" s="83">
        <v>42902</v>
      </c>
      <c r="M6106">
        <v>0</v>
      </c>
      <c r="N6106">
        <v>501044101</v>
      </c>
      <c r="O6106">
        <v>2497406</v>
      </c>
    </row>
    <row r="6107" spans="1:15" x14ac:dyDescent="0.2">
      <c r="A6107" t="s">
        <v>11880</v>
      </c>
      <c r="B6107" t="s">
        <v>3548</v>
      </c>
      <c r="C6107">
        <v>29.69</v>
      </c>
      <c r="D6107">
        <v>0</v>
      </c>
      <c r="E6107">
        <v>0</v>
      </c>
      <c r="F6107">
        <v>0</v>
      </c>
      <c r="G6107">
        <v>0</v>
      </c>
      <c r="H6107" s="45">
        <v>6413.22</v>
      </c>
      <c r="I6107" t="s">
        <v>10693</v>
      </c>
      <c r="J6107" t="s">
        <v>235</v>
      </c>
      <c r="K6107">
        <v>0</v>
      </c>
      <c r="L6107" s="83">
        <v>42902</v>
      </c>
      <c r="M6107">
        <v>0</v>
      </c>
      <c r="N6107">
        <v>501044101</v>
      </c>
      <c r="O6107">
        <v>2497406</v>
      </c>
    </row>
    <row r="6108" spans="1:15" x14ac:dyDescent="0.2">
      <c r="A6108" t="s">
        <v>11876</v>
      </c>
      <c r="B6108" t="s">
        <v>5906</v>
      </c>
      <c r="C6108">
        <v>20</v>
      </c>
      <c r="D6108">
        <v>0</v>
      </c>
      <c r="E6108">
        <v>0</v>
      </c>
      <c r="F6108">
        <v>0</v>
      </c>
      <c r="G6108">
        <v>0</v>
      </c>
      <c r="H6108" s="45">
        <v>-7247.43</v>
      </c>
      <c r="I6108" t="s">
        <v>10693</v>
      </c>
      <c r="J6108" t="s">
        <v>200</v>
      </c>
      <c r="K6108">
        <v>0</v>
      </c>
      <c r="L6108" s="83">
        <v>42901</v>
      </c>
      <c r="M6108">
        <v>0</v>
      </c>
      <c r="N6108">
        <v>620071100</v>
      </c>
      <c r="O6108">
        <v>2861993</v>
      </c>
    </row>
    <row r="6109" spans="1:15" x14ac:dyDescent="0.2">
      <c r="A6109" t="s">
        <v>11877</v>
      </c>
      <c r="B6109" t="s">
        <v>3709</v>
      </c>
      <c r="C6109">
        <v>31.37</v>
      </c>
      <c r="D6109">
        <v>0</v>
      </c>
      <c r="E6109">
        <v>0</v>
      </c>
      <c r="F6109">
        <v>0</v>
      </c>
      <c r="G6109">
        <v>0</v>
      </c>
      <c r="H6109" s="45">
        <v>20289.91</v>
      </c>
      <c r="I6109" t="s">
        <v>10693</v>
      </c>
      <c r="J6109" t="s">
        <v>164</v>
      </c>
      <c r="K6109">
        <v>0</v>
      </c>
      <c r="L6109" s="83">
        <v>42901</v>
      </c>
      <c r="M6109">
        <v>0</v>
      </c>
      <c r="N6109">
        <v>466313103</v>
      </c>
      <c r="O6109">
        <v>2471789</v>
      </c>
    </row>
    <row r="6110" spans="1:15" x14ac:dyDescent="0.2">
      <c r="A6110" t="s">
        <v>11878</v>
      </c>
      <c r="B6110" t="s">
        <v>11879</v>
      </c>
      <c r="C6110">
        <v>11.4</v>
      </c>
      <c r="D6110">
        <v>0</v>
      </c>
      <c r="E6110">
        <v>0</v>
      </c>
      <c r="F6110">
        <v>0</v>
      </c>
      <c r="G6110">
        <v>0</v>
      </c>
      <c r="H6110" s="45">
        <v>-47733</v>
      </c>
      <c r="I6110" t="s">
        <v>210</v>
      </c>
      <c r="J6110" t="s">
        <v>713</v>
      </c>
      <c r="K6110">
        <v>0</v>
      </c>
      <c r="L6110" s="83">
        <v>42901</v>
      </c>
      <c r="M6110">
        <v>0</v>
      </c>
    </row>
    <row r="6111" spans="1:15" x14ac:dyDescent="0.2">
      <c r="A6111" t="s">
        <v>11871</v>
      </c>
      <c r="B6111" t="s">
        <v>7352</v>
      </c>
      <c r="C6111">
        <v>5.27</v>
      </c>
      <c r="D6111">
        <v>0</v>
      </c>
      <c r="E6111">
        <v>0</v>
      </c>
      <c r="F6111">
        <v>0</v>
      </c>
      <c r="G6111">
        <v>0</v>
      </c>
      <c r="H6111" s="45">
        <v>32339.4</v>
      </c>
      <c r="I6111" t="s">
        <v>10693</v>
      </c>
      <c r="J6111" t="s">
        <v>169</v>
      </c>
      <c r="K6111">
        <v>0</v>
      </c>
      <c r="L6111" s="83">
        <v>42900</v>
      </c>
      <c r="M6111">
        <v>0</v>
      </c>
      <c r="N6111" t="s">
        <v>177</v>
      </c>
      <c r="O6111" t="s">
        <v>7359</v>
      </c>
    </row>
    <row r="6112" spans="1:15" x14ac:dyDescent="0.2">
      <c r="A6112" t="s">
        <v>11872</v>
      </c>
      <c r="B6112" t="s">
        <v>3477</v>
      </c>
      <c r="C6112">
        <v>77.239999999999995</v>
      </c>
      <c r="D6112">
        <v>0</v>
      </c>
      <c r="E6112">
        <v>0</v>
      </c>
      <c r="F6112">
        <v>0</v>
      </c>
      <c r="G6112">
        <v>0</v>
      </c>
      <c r="H6112" s="45">
        <v>-13914.77</v>
      </c>
      <c r="I6112" t="s">
        <v>10684</v>
      </c>
      <c r="J6112" t="s">
        <v>200</v>
      </c>
      <c r="K6112">
        <v>0</v>
      </c>
      <c r="L6112" s="83">
        <v>42900</v>
      </c>
      <c r="M6112">
        <v>0</v>
      </c>
      <c r="N6112">
        <v>96761101</v>
      </c>
      <c r="O6112">
        <v>2107750</v>
      </c>
    </row>
    <row r="6113" spans="1:15" x14ac:dyDescent="0.2">
      <c r="A6113" t="s">
        <v>11873</v>
      </c>
      <c r="B6113" t="s">
        <v>7497</v>
      </c>
      <c r="C6113">
        <v>18</v>
      </c>
      <c r="D6113">
        <v>0</v>
      </c>
      <c r="E6113">
        <v>0</v>
      </c>
      <c r="F6113">
        <v>0</v>
      </c>
      <c r="G6113">
        <v>0</v>
      </c>
      <c r="H6113" s="45">
        <v>76449.09</v>
      </c>
      <c r="I6113" t="s">
        <v>10684</v>
      </c>
      <c r="J6113" t="s">
        <v>164</v>
      </c>
      <c r="K6113">
        <v>0</v>
      </c>
      <c r="L6113" s="83">
        <v>42900</v>
      </c>
      <c r="M6113">
        <v>0</v>
      </c>
      <c r="N6113" t="s">
        <v>7502</v>
      </c>
      <c r="O6113">
        <v>2517832</v>
      </c>
    </row>
    <row r="6114" spans="1:15" x14ac:dyDescent="0.2">
      <c r="A6114" t="s">
        <v>11874</v>
      </c>
      <c r="B6114" t="s">
        <v>3486</v>
      </c>
      <c r="C6114">
        <v>24.29</v>
      </c>
      <c r="D6114">
        <v>0</v>
      </c>
      <c r="E6114">
        <v>0</v>
      </c>
      <c r="F6114">
        <v>0</v>
      </c>
      <c r="G6114">
        <v>0</v>
      </c>
      <c r="H6114" s="45">
        <v>-8390.61</v>
      </c>
      <c r="I6114" t="s">
        <v>10693</v>
      </c>
      <c r="J6114" t="s">
        <v>200</v>
      </c>
      <c r="K6114">
        <v>0</v>
      </c>
      <c r="L6114" s="83">
        <v>42900</v>
      </c>
      <c r="M6114">
        <v>0</v>
      </c>
      <c r="N6114">
        <v>93671105</v>
      </c>
      <c r="O6114">
        <v>2105505</v>
      </c>
    </row>
    <row r="6115" spans="1:15" x14ac:dyDescent="0.2">
      <c r="A6115" t="s">
        <v>11875</v>
      </c>
      <c r="B6115" t="s">
        <v>3548</v>
      </c>
      <c r="C6115">
        <v>29.69</v>
      </c>
      <c r="D6115">
        <v>0</v>
      </c>
      <c r="E6115">
        <v>0</v>
      </c>
      <c r="F6115">
        <v>0</v>
      </c>
      <c r="G6115">
        <v>0</v>
      </c>
      <c r="H6115" s="45">
        <v>-79321.09</v>
      </c>
      <c r="I6115" t="s">
        <v>10684</v>
      </c>
      <c r="J6115" t="s">
        <v>235</v>
      </c>
      <c r="K6115">
        <v>0</v>
      </c>
      <c r="L6115" s="83">
        <v>42900</v>
      </c>
      <c r="M6115">
        <v>0</v>
      </c>
      <c r="N6115">
        <v>501044101</v>
      </c>
      <c r="O6115">
        <v>2497406</v>
      </c>
    </row>
    <row r="6116" spans="1:15" x14ac:dyDescent="0.2">
      <c r="A6116" t="s">
        <v>11869</v>
      </c>
      <c r="B6116" t="s">
        <v>3709</v>
      </c>
      <c r="C6116">
        <v>31.37</v>
      </c>
      <c r="D6116">
        <v>0</v>
      </c>
      <c r="E6116">
        <v>0</v>
      </c>
      <c r="F6116">
        <v>0</v>
      </c>
      <c r="G6116">
        <v>0</v>
      </c>
      <c r="H6116" s="45">
        <v>-7723.23</v>
      </c>
      <c r="I6116" t="s">
        <v>10684</v>
      </c>
      <c r="J6116" t="s">
        <v>164</v>
      </c>
      <c r="K6116">
        <v>0</v>
      </c>
      <c r="L6116" s="83">
        <v>42899</v>
      </c>
      <c r="M6116">
        <v>0</v>
      </c>
      <c r="N6116">
        <v>466313103</v>
      </c>
      <c r="O6116">
        <v>2471789</v>
      </c>
    </row>
    <row r="6117" spans="1:15" x14ac:dyDescent="0.2">
      <c r="A6117" t="s">
        <v>11870</v>
      </c>
      <c r="B6117" t="s">
        <v>5906</v>
      </c>
      <c r="C6117">
        <v>20</v>
      </c>
      <c r="D6117">
        <v>0</v>
      </c>
      <c r="E6117">
        <v>0</v>
      </c>
      <c r="F6117">
        <v>0</v>
      </c>
      <c r="G6117">
        <v>0</v>
      </c>
      <c r="H6117" s="45">
        <v>-29227.82</v>
      </c>
      <c r="I6117" t="s">
        <v>10684</v>
      </c>
      <c r="J6117" t="s">
        <v>200</v>
      </c>
      <c r="K6117">
        <v>0</v>
      </c>
      <c r="L6117" s="83">
        <v>42899</v>
      </c>
      <c r="M6117">
        <v>0</v>
      </c>
      <c r="N6117">
        <v>620071100</v>
      </c>
      <c r="O6117">
        <v>2861993</v>
      </c>
    </row>
    <row r="6118" spans="1:15" x14ac:dyDescent="0.2">
      <c r="A6118" t="s">
        <v>11867</v>
      </c>
      <c r="B6118" t="s">
        <v>11866</v>
      </c>
      <c r="C6118">
        <v>65.959999999999994</v>
      </c>
      <c r="D6118">
        <v>0</v>
      </c>
      <c r="E6118">
        <v>0</v>
      </c>
      <c r="F6118">
        <v>0</v>
      </c>
      <c r="G6118">
        <v>0</v>
      </c>
      <c r="H6118" s="45">
        <v>30389.99</v>
      </c>
      <c r="I6118" t="s">
        <v>10693</v>
      </c>
      <c r="J6118" t="s">
        <v>188</v>
      </c>
      <c r="K6118">
        <v>0</v>
      </c>
      <c r="L6118" s="83">
        <v>42898</v>
      </c>
      <c r="M6118">
        <v>0</v>
      </c>
      <c r="N6118">
        <v>482564101</v>
      </c>
      <c r="O6118">
        <v>2114921</v>
      </c>
    </row>
    <row r="6119" spans="1:15" x14ac:dyDescent="0.2">
      <c r="A6119" t="s">
        <v>11868</v>
      </c>
      <c r="B6119" t="s">
        <v>3696</v>
      </c>
      <c r="C6119">
        <v>181.5</v>
      </c>
      <c r="D6119">
        <v>0</v>
      </c>
      <c r="E6119">
        <v>0</v>
      </c>
      <c r="F6119">
        <v>0</v>
      </c>
      <c r="G6119">
        <v>0</v>
      </c>
      <c r="H6119" s="45">
        <v>-1331</v>
      </c>
      <c r="I6119" t="s">
        <v>10693</v>
      </c>
      <c r="J6119" t="s">
        <v>448</v>
      </c>
      <c r="K6119">
        <v>0</v>
      </c>
      <c r="L6119" s="83">
        <v>42898</v>
      </c>
      <c r="M6119">
        <v>0</v>
      </c>
      <c r="N6119">
        <v>862578101</v>
      </c>
      <c r="O6119" t="s">
        <v>3708</v>
      </c>
    </row>
    <row r="6120" spans="1:15" x14ac:dyDescent="0.2">
      <c r="A6120" t="s">
        <v>11864</v>
      </c>
      <c r="B6120" t="s">
        <v>5798</v>
      </c>
      <c r="C6120">
        <v>224.35</v>
      </c>
      <c r="D6120">
        <v>0</v>
      </c>
      <c r="E6120">
        <v>0</v>
      </c>
      <c r="F6120">
        <v>0</v>
      </c>
      <c r="G6120">
        <v>0</v>
      </c>
      <c r="H6120" s="45">
        <v>23288.18</v>
      </c>
      <c r="I6120" t="s">
        <v>10684</v>
      </c>
      <c r="J6120" t="s">
        <v>200</v>
      </c>
      <c r="K6120">
        <v>0</v>
      </c>
      <c r="L6120" s="83">
        <v>42895</v>
      </c>
      <c r="M6120">
        <v>0</v>
      </c>
      <c r="N6120">
        <v>149568107</v>
      </c>
      <c r="O6120">
        <v>2787022</v>
      </c>
    </row>
    <row r="6121" spans="1:15" x14ac:dyDescent="0.2">
      <c r="A6121" t="s">
        <v>11865</v>
      </c>
      <c r="B6121" t="s">
        <v>3794</v>
      </c>
      <c r="C6121">
        <v>77.31</v>
      </c>
      <c r="D6121">
        <v>0</v>
      </c>
      <c r="E6121">
        <v>0</v>
      </c>
      <c r="F6121">
        <v>0</v>
      </c>
      <c r="G6121">
        <v>0</v>
      </c>
      <c r="H6121" s="45">
        <v>-34429.86</v>
      </c>
      <c r="I6121" t="s">
        <v>10684</v>
      </c>
      <c r="J6121" t="s">
        <v>164</v>
      </c>
      <c r="K6121">
        <v>0</v>
      </c>
      <c r="L6121" s="83">
        <v>42895</v>
      </c>
      <c r="M6121">
        <v>0</v>
      </c>
      <c r="N6121">
        <v>808625107</v>
      </c>
      <c r="O6121" t="s">
        <v>3811</v>
      </c>
    </row>
    <row r="6122" spans="1:15" x14ac:dyDescent="0.2">
      <c r="A6122" t="s">
        <v>11863</v>
      </c>
      <c r="B6122" t="s">
        <v>7487</v>
      </c>
      <c r="C6122">
        <v>42.25</v>
      </c>
      <c r="D6122">
        <v>0</v>
      </c>
      <c r="E6122">
        <v>0</v>
      </c>
      <c r="F6122">
        <v>0</v>
      </c>
      <c r="G6122">
        <v>0</v>
      </c>
      <c r="H6122" s="45">
        <v>1862.74</v>
      </c>
      <c r="I6122" t="s">
        <v>10693</v>
      </c>
      <c r="J6122" t="s">
        <v>190</v>
      </c>
      <c r="K6122">
        <v>0</v>
      </c>
      <c r="L6122" s="83">
        <v>42894</v>
      </c>
      <c r="M6122">
        <v>0</v>
      </c>
      <c r="N6122" s="84">
        <v>6.3933999999999998E+112</v>
      </c>
      <c r="O6122">
        <v>2624464</v>
      </c>
    </row>
    <row r="6123" spans="1:15" x14ac:dyDescent="0.2">
      <c r="A6123" t="s">
        <v>11851</v>
      </c>
      <c r="B6123" t="s">
        <v>3732</v>
      </c>
      <c r="C6123">
        <v>18</v>
      </c>
      <c r="D6123">
        <v>0</v>
      </c>
      <c r="E6123">
        <v>0</v>
      </c>
      <c r="F6123">
        <v>0</v>
      </c>
      <c r="G6123">
        <v>0</v>
      </c>
      <c r="H6123" s="45">
        <v>28580.959999999999</v>
      </c>
      <c r="I6123" t="s">
        <v>10693</v>
      </c>
      <c r="J6123" t="s">
        <v>200</v>
      </c>
      <c r="K6123">
        <v>0</v>
      </c>
      <c r="L6123" s="83">
        <v>42893</v>
      </c>
      <c r="M6123">
        <v>0</v>
      </c>
      <c r="N6123" t="s">
        <v>3744</v>
      </c>
      <c r="O6123" t="s">
        <v>3745</v>
      </c>
    </row>
    <row r="6124" spans="1:15" x14ac:dyDescent="0.2">
      <c r="A6124" t="s">
        <v>11852</v>
      </c>
      <c r="B6124" t="s">
        <v>2312</v>
      </c>
      <c r="C6124">
        <v>49.42</v>
      </c>
      <c r="D6124">
        <v>0</v>
      </c>
      <c r="E6124">
        <v>0</v>
      </c>
      <c r="F6124">
        <v>0</v>
      </c>
      <c r="G6124">
        <v>0</v>
      </c>
      <c r="H6124" s="45">
        <v>13761.07</v>
      </c>
      <c r="I6124" t="s">
        <v>10693</v>
      </c>
      <c r="J6124" t="s">
        <v>164</v>
      </c>
      <c r="K6124">
        <v>0</v>
      </c>
      <c r="L6124" s="83">
        <v>42893</v>
      </c>
      <c r="M6124">
        <v>0</v>
      </c>
      <c r="N6124" t="s">
        <v>2367</v>
      </c>
      <c r="O6124" t="s">
        <v>2368</v>
      </c>
    </row>
    <row r="6125" spans="1:15" x14ac:dyDescent="0.2">
      <c r="A6125" t="s">
        <v>11853</v>
      </c>
      <c r="B6125" t="s">
        <v>3693</v>
      </c>
      <c r="C6125">
        <v>43.29</v>
      </c>
      <c r="D6125">
        <v>0</v>
      </c>
      <c r="E6125">
        <v>0</v>
      </c>
      <c r="F6125">
        <v>0</v>
      </c>
      <c r="G6125">
        <v>0</v>
      </c>
      <c r="H6125" s="45">
        <v>-17060.3</v>
      </c>
      <c r="I6125" t="s">
        <v>10693</v>
      </c>
      <c r="J6125" t="s">
        <v>190</v>
      </c>
      <c r="K6125">
        <v>0</v>
      </c>
      <c r="L6125" s="83">
        <v>42893</v>
      </c>
      <c r="M6125">
        <v>0</v>
      </c>
      <c r="N6125" t="s">
        <v>3702</v>
      </c>
      <c r="O6125" t="s">
        <v>3703</v>
      </c>
    </row>
    <row r="6126" spans="1:15" x14ac:dyDescent="0.2">
      <c r="A6126" t="s">
        <v>11854</v>
      </c>
      <c r="B6126" t="s">
        <v>8992</v>
      </c>
      <c r="C6126">
        <v>17.940000000000001</v>
      </c>
      <c r="D6126">
        <v>0</v>
      </c>
      <c r="E6126">
        <v>0</v>
      </c>
      <c r="F6126">
        <v>0</v>
      </c>
      <c r="G6126">
        <v>0</v>
      </c>
      <c r="H6126" s="45">
        <v>-13122.47</v>
      </c>
      <c r="I6126" t="s">
        <v>10693</v>
      </c>
      <c r="J6126" t="s">
        <v>200</v>
      </c>
      <c r="K6126">
        <v>0</v>
      </c>
      <c r="L6126" s="83">
        <v>42893</v>
      </c>
      <c r="M6126">
        <v>0</v>
      </c>
      <c r="N6126" t="s">
        <v>8998</v>
      </c>
      <c r="O6126" t="s">
        <v>8999</v>
      </c>
    </row>
    <row r="6127" spans="1:15" x14ac:dyDescent="0.2">
      <c r="A6127" t="s">
        <v>11855</v>
      </c>
      <c r="B6127" t="s">
        <v>3547</v>
      </c>
      <c r="C6127">
        <v>42.66</v>
      </c>
      <c r="D6127">
        <v>0</v>
      </c>
      <c r="E6127">
        <v>0</v>
      </c>
      <c r="F6127">
        <v>0</v>
      </c>
      <c r="G6127">
        <v>0</v>
      </c>
      <c r="H6127" s="45">
        <v>7377.04</v>
      </c>
      <c r="I6127" t="s">
        <v>10693</v>
      </c>
      <c r="J6127" t="s">
        <v>164</v>
      </c>
      <c r="K6127">
        <v>0</v>
      </c>
      <c r="L6127" s="83">
        <v>42893</v>
      </c>
      <c r="M6127">
        <v>0</v>
      </c>
      <c r="N6127" t="s">
        <v>177</v>
      </c>
      <c r="O6127" t="s">
        <v>3564</v>
      </c>
    </row>
    <row r="6128" spans="1:15" x14ac:dyDescent="0.2">
      <c r="A6128" t="s">
        <v>11856</v>
      </c>
      <c r="B6128" t="s">
        <v>5853</v>
      </c>
      <c r="C6128">
        <v>93.9</v>
      </c>
      <c r="D6128">
        <v>0</v>
      </c>
      <c r="E6128">
        <v>0</v>
      </c>
      <c r="F6128">
        <v>0</v>
      </c>
      <c r="G6128">
        <v>0</v>
      </c>
      <c r="H6128" s="45">
        <v>-4996.09</v>
      </c>
      <c r="I6128" t="s">
        <v>10693</v>
      </c>
      <c r="J6128" t="s">
        <v>169</v>
      </c>
      <c r="K6128">
        <v>0</v>
      </c>
      <c r="L6128" s="83">
        <v>42893</v>
      </c>
      <c r="M6128">
        <v>0</v>
      </c>
      <c r="N6128">
        <v>32657207</v>
      </c>
      <c r="O6128">
        <v>2032090</v>
      </c>
    </row>
    <row r="6129" spans="1:15" x14ac:dyDescent="0.2">
      <c r="A6129" t="s">
        <v>11857</v>
      </c>
      <c r="B6129" t="s">
        <v>9007</v>
      </c>
      <c r="C6129">
        <v>115.8</v>
      </c>
      <c r="D6129">
        <v>0</v>
      </c>
      <c r="E6129">
        <v>0</v>
      </c>
      <c r="F6129">
        <v>0</v>
      </c>
      <c r="G6129">
        <v>0</v>
      </c>
      <c r="H6129" s="45">
        <v>-22102.94</v>
      </c>
      <c r="I6129" t="s">
        <v>10684</v>
      </c>
      <c r="J6129" t="s">
        <v>169</v>
      </c>
      <c r="K6129">
        <v>0</v>
      </c>
      <c r="L6129" s="83">
        <v>42893</v>
      </c>
      <c r="M6129">
        <v>0</v>
      </c>
      <c r="N6129">
        <v>138098108</v>
      </c>
      <c r="O6129">
        <v>2188153</v>
      </c>
    </row>
    <row r="6130" spans="1:15" x14ac:dyDescent="0.2">
      <c r="A6130" t="s">
        <v>11858</v>
      </c>
      <c r="B6130" t="s">
        <v>3775</v>
      </c>
      <c r="C6130">
        <v>48.6</v>
      </c>
      <c r="D6130">
        <v>0</v>
      </c>
      <c r="E6130">
        <v>0</v>
      </c>
      <c r="F6130">
        <v>0</v>
      </c>
      <c r="G6130">
        <v>0</v>
      </c>
      <c r="H6130" s="45">
        <v>18041.060000000001</v>
      </c>
      <c r="I6130" t="s">
        <v>10693</v>
      </c>
      <c r="J6130" t="s">
        <v>200</v>
      </c>
      <c r="K6130">
        <v>0</v>
      </c>
      <c r="L6130" s="83">
        <v>42893</v>
      </c>
      <c r="M6130">
        <v>0</v>
      </c>
      <c r="N6130" t="s">
        <v>3783</v>
      </c>
      <c r="O6130">
        <v>2369721</v>
      </c>
    </row>
    <row r="6131" spans="1:15" x14ac:dyDescent="0.2">
      <c r="A6131" t="s">
        <v>11859</v>
      </c>
      <c r="B6131" t="s">
        <v>11849</v>
      </c>
      <c r="C6131">
        <v>43.2</v>
      </c>
      <c r="D6131">
        <v>0</v>
      </c>
      <c r="E6131">
        <v>0</v>
      </c>
      <c r="F6131">
        <v>0</v>
      </c>
      <c r="G6131">
        <v>0</v>
      </c>
      <c r="H6131" s="45">
        <v>-14079.7</v>
      </c>
      <c r="I6131" t="s">
        <v>10693</v>
      </c>
      <c r="J6131" t="s">
        <v>200</v>
      </c>
      <c r="K6131">
        <v>0</v>
      </c>
      <c r="L6131" s="83">
        <v>42893</v>
      </c>
      <c r="M6131">
        <v>0</v>
      </c>
      <c r="N6131">
        <v>439038100</v>
      </c>
      <c r="O6131">
        <v>2748911</v>
      </c>
    </row>
    <row r="6132" spans="1:15" x14ac:dyDescent="0.2">
      <c r="A6132" t="s">
        <v>11860</v>
      </c>
      <c r="B6132" t="s">
        <v>11850</v>
      </c>
      <c r="C6132">
        <v>12.75</v>
      </c>
      <c r="D6132">
        <v>0</v>
      </c>
      <c r="E6132">
        <v>0</v>
      </c>
      <c r="F6132">
        <v>0</v>
      </c>
      <c r="G6132">
        <v>0</v>
      </c>
      <c r="H6132" s="45">
        <v>-12026.1</v>
      </c>
      <c r="I6132" t="s">
        <v>10693</v>
      </c>
      <c r="J6132" t="s">
        <v>448</v>
      </c>
      <c r="K6132">
        <v>0</v>
      </c>
      <c r="L6132" s="83">
        <v>42893</v>
      </c>
      <c r="M6132">
        <v>0</v>
      </c>
      <c r="N6132">
        <v>448947507</v>
      </c>
      <c r="O6132">
        <v>2757304</v>
      </c>
    </row>
    <row r="6133" spans="1:15" x14ac:dyDescent="0.2">
      <c r="A6133" t="s">
        <v>11861</v>
      </c>
      <c r="B6133" t="s">
        <v>5801</v>
      </c>
      <c r="C6133">
        <v>14.6</v>
      </c>
      <c r="D6133">
        <v>0</v>
      </c>
      <c r="E6133">
        <v>0</v>
      </c>
      <c r="F6133">
        <v>0</v>
      </c>
      <c r="G6133">
        <v>0</v>
      </c>
      <c r="H6133" s="45">
        <v>-11635.69</v>
      </c>
      <c r="I6133" t="s">
        <v>10693</v>
      </c>
      <c r="J6133" t="s">
        <v>190</v>
      </c>
      <c r="K6133">
        <v>0</v>
      </c>
      <c r="L6133" s="83">
        <v>42893</v>
      </c>
      <c r="M6133">
        <v>0</v>
      </c>
      <c r="N6133">
        <v>628852204</v>
      </c>
      <c r="O6133">
        <v>2617486</v>
      </c>
    </row>
    <row r="6134" spans="1:15" x14ac:dyDescent="0.2">
      <c r="A6134" t="s">
        <v>11862</v>
      </c>
      <c r="B6134" t="s">
        <v>3632</v>
      </c>
      <c r="C6134">
        <v>17.920000000000002</v>
      </c>
      <c r="D6134">
        <v>0</v>
      </c>
      <c r="E6134">
        <v>0</v>
      </c>
      <c r="F6134">
        <v>0</v>
      </c>
      <c r="G6134">
        <v>0</v>
      </c>
      <c r="H6134" s="45">
        <v>-18619.43</v>
      </c>
      <c r="I6134" t="s">
        <v>10684</v>
      </c>
      <c r="J6134" t="s">
        <v>164</v>
      </c>
      <c r="K6134">
        <v>0</v>
      </c>
      <c r="L6134" s="83">
        <v>42893</v>
      </c>
      <c r="M6134">
        <v>0</v>
      </c>
      <c r="N6134" t="s">
        <v>3656</v>
      </c>
      <c r="O6134" t="s">
        <v>3657</v>
      </c>
    </row>
    <row r="6135" spans="1:15" x14ac:dyDescent="0.2">
      <c r="A6135" t="s">
        <v>11847</v>
      </c>
      <c r="B6135" t="s">
        <v>3553</v>
      </c>
      <c r="C6135">
        <v>99.18</v>
      </c>
      <c r="D6135">
        <v>0</v>
      </c>
      <c r="E6135">
        <v>0</v>
      </c>
      <c r="F6135">
        <v>0</v>
      </c>
      <c r="G6135">
        <v>0</v>
      </c>
      <c r="H6135" s="45">
        <v>-2529.29</v>
      </c>
      <c r="I6135" t="s">
        <v>10693</v>
      </c>
      <c r="J6135" t="s">
        <v>235</v>
      </c>
      <c r="K6135">
        <v>0</v>
      </c>
      <c r="L6135" s="83">
        <v>42892</v>
      </c>
      <c r="M6135">
        <v>0</v>
      </c>
      <c r="N6135">
        <v>147528103</v>
      </c>
      <c r="O6135">
        <v>2179414</v>
      </c>
    </row>
    <row r="6136" spans="1:15" x14ac:dyDescent="0.2">
      <c r="A6136" t="s">
        <v>11848</v>
      </c>
      <c r="B6136" t="s">
        <v>3797</v>
      </c>
      <c r="C6136">
        <v>45.3</v>
      </c>
      <c r="D6136">
        <v>0</v>
      </c>
      <c r="E6136">
        <v>0</v>
      </c>
      <c r="F6136">
        <v>0</v>
      </c>
      <c r="G6136">
        <v>0</v>
      </c>
      <c r="H6136" s="45">
        <v>5790.57</v>
      </c>
      <c r="I6136" t="s">
        <v>10684</v>
      </c>
      <c r="J6136" t="s">
        <v>164</v>
      </c>
      <c r="K6136">
        <v>0</v>
      </c>
      <c r="L6136" s="83">
        <v>42892</v>
      </c>
      <c r="M6136">
        <v>0</v>
      </c>
      <c r="N6136" t="s">
        <v>3817</v>
      </c>
      <c r="O6136">
        <v>2849193</v>
      </c>
    </row>
    <row r="6137" spans="1:15" x14ac:dyDescent="0.2">
      <c r="A6137" t="s">
        <v>11837</v>
      </c>
      <c r="B6137" t="s">
        <v>5853</v>
      </c>
      <c r="C6137">
        <v>93.9</v>
      </c>
      <c r="D6137">
        <v>0</v>
      </c>
      <c r="E6137">
        <v>0</v>
      </c>
      <c r="F6137">
        <v>0</v>
      </c>
      <c r="G6137">
        <v>0</v>
      </c>
      <c r="H6137" s="45">
        <v>-24334.99</v>
      </c>
      <c r="I6137" t="s">
        <v>10684</v>
      </c>
      <c r="J6137" t="s">
        <v>169</v>
      </c>
      <c r="K6137">
        <v>0</v>
      </c>
      <c r="L6137" s="83">
        <v>42891</v>
      </c>
      <c r="M6137">
        <v>0</v>
      </c>
      <c r="N6137">
        <v>32657207</v>
      </c>
      <c r="O6137">
        <v>2032090</v>
      </c>
    </row>
    <row r="6138" spans="1:15" x14ac:dyDescent="0.2">
      <c r="A6138" t="s">
        <v>11838</v>
      </c>
      <c r="B6138" t="s">
        <v>3547</v>
      </c>
      <c r="C6138">
        <v>42.66</v>
      </c>
      <c r="D6138">
        <v>0</v>
      </c>
      <c r="E6138">
        <v>0</v>
      </c>
      <c r="F6138">
        <v>0</v>
      </c>
      <c r="G6138">
        <v>0</v>
      </c>
      <c r="H6138" s="45">
        <v>-58677.73</v>
      </c>
      <c r="I6138" t="s">
        <v>10684</v>
      </c>
      <c r="J6138" t="s">
        <v>164</v>
      </c>
      <c r="K6138">
        <v>0</v>
      </c>
      <c r="L6138" s="83">
        <v>42891</v>
      </c>
      <c r="M6138">
        <v>0</v>
      </c>
      <c r="N6138" t="s">
        <v>177</v>
      </c>
      <c r="O6138" t="s">
        <v>3564</v>
      </c>
    </row>
    <row r="6139" spans="1:15" x14ac:dyDescent="0.2">
      <c r="A6139" t="s">
        <v>11839</v>
      </c>
      <c r="B6139" t="s">
        <v>11836</v>
      </c>
      <c r="C6139">
        <v>36.15</v>
      </c>
      <c r="D6139">
        <v>0</v>
      </c>
      <c r="E6139">
        <v>0</v>
      </c>
      <c r="F6139">
        <v>0</v>
      </c>
      <c r="G6139">
        <v>0</v>
      </c>
      <c r="H6139" s="45">
        <v>10356.219999999999</v>
      </c>
      <c r="I6139" t="s">
        <v>10684</v>
      </c>
      <c r="J6139" t="s">
        <v>200</v>
      </c>
      <c r="K6139">
        <v>0</v>
      </c>
      <c r="L6139" s="83">
        <v>42891</v>
      </c>
      <c r="M6139">
        <v>0</v>
      </c>
      <c r="N6139">
        <v>208242107</v>
      </c>
      <c r="O6139">
        <v>2925792</v>
      </c>
    </row>
    <row r="6140" spans="1:15" x14ac:dyDescent="0.2">
      <c r="A6140" t="s">
        <v>11840</v>
      </c>
      <c r="B6140" t="s">
        <v>3635</v>
      </c>
      <c r="C6140">
        <v>87.2</v>
      </c>
      <c r="D6140">
        <v>0</v>
      </c>
      <c r="E6140">
        <v>0</v>
      </c>
      <c r="F6140">
        <v>0</v>
      </c>
      <c r="G6140">
        <v>0</v>
      </c>
      <c r="H6140" s="45">
        <v>-28399.7</v>
      </c>
      <c r="I6140" t="s">
        <v>10684</v>
      </c>
      <c r="J6140" t="s">
        <v>235</v>
      </c>
      <c r="K6140">
        <v>0</v>
      </c>
      <c r="L6140" s="83">
        <v>42891</v>
      </c>
      <c r="M6140">
        <v>0</v>
      </c>
      <c r="N6140">
        <v>128246105</v>
      </c>
      <c r="O6140">
        <v>2859200</v>
      </c>
    </row>
    <row r="6141" spans="1:15" x14ac:dyDescent="0.2">
      <c r="A6141" t="s">
        <v>11841</v>
      </c>
      <c r="B6141" t="s">
        <v>8992</v>
      </c>
      <c r="C6141">
        <v>17.940000000000001</v>
      </c>
      <c r="D6141">
        <v>0</v>
      </c>
      <c r="E6141">
        <v>0</v>
      </c>
      <c r="F6141">
        <v>0</v>
      </c>
      <c r="G6141">
        <v>0</v>
      </c>
      <c r="H6141" s="45">
        <v>64903.17</v>
      </c>
      <c r="I6141" t="s">
        <v>10684</v>
      </c>
      <c r="J6141" t="s">
        <v>200</v>
      </c>
      <c r="K6141">
        <v>0</v>
      </c>
      <c r="L6141" s="83">
        <v>42891</v>
      </c>
      <c r="M6141">
        <v>0</v>
      </c>
      <c r="N6141" t="s">
        <v>8998</v>
      </c>
      <c r="O6141" t="s">
        <v>8999</v>
      </c>
    </row>
    <row r="6142" spans="1:15" x14ac:dyDescent="0.2">
      <c r="A6142" t="s">
        <v>11842</v>
      </c>
      <c r="B6142" t="s">
        <v>3693</v>
      </c>
      <c r="C6142">
        <v>43.29</v>
      </c>
      <c r="D6142">
        <v>0</v>
      </c>
      <c r="E6142">
        <v>0</v>
      </c>
      <c r="F6142">
        <v>0</v>
      </c>
      <c r="G6142">
        <v>0</v>
      </c>
      <c r="H6142" s="45">
        <v>-65639.12</v>
      </c>
      <c r="I6142" t="s">
        <v>10684</v>
      </c>
      <c r="J6142" t="s">
        <v>190</v>
      </c>
      <c r="K6142">
        <v>0</v>
      </c>
      <c r="L6142" s="83">
        <v>42891</v>
      </c>
      <c r="M6142">
        <v>0</v>
      </c>
      <c r="N6142" t="s">
        <v>3702</v>
      </c>
      <c r="O6142" t="s">
        <v>3703</v>
      </c>
    </row>
    <row r="6143" spans="1:15" x14ac:dyDescent="0.2">
      <c r="A6143" t="s">
        <v>11843</v>
      </c>
      <c r="B6143" t="s">
        <v>5873</v>
      </c>
      <c r="C6143">
        <v>64.540000000000006</v>
      </c>
      <c r="D6143">
        <v>0</v>
      </c>
      <c r="E6143">
        <v>0</v>
      </c>
      <c r="F6143">
        <v>0</v>
      </c>
      <c r="G6143">
        <v>0</v>
      </c>
      <c r="H6143" s="45">
        <v>35772.22</v>
      </c>
      <c r="I6143" t="s">
        <v>10684</v>
      </c>
      <c r="J6143" t="s">
        <v>169</v>
      </c>
      <c r="K6143">
        <v>0</v>
      </c>
      <c r="L6143" s="83">
        <v>42891</v>
      </c>
      <c r="M6143">
        <v>0</v>
      </c>
      <c r="N6143" t="s">
        <v>5875</v>
      </c>
      <c r="O6143" t="s">
        <v>5876</v>
      </c>
    </row>
    <row r="6144" spans="1:15" x14ac:dyDescent="0.2">
      <c r="A6144" t="s">
        <v>11844</v>
      </c>
      <c r="B6144" t="s">
        <v>2312</v>
      </c>
      <c r="C6144">
        <v>49.42</v>
      </c>
      <c r="D6144">
        <v>0</v>
      </c>
      <c r="E6144">
        <v>0</v>
      </c>
      <c r="F6144">
        <v>0</v>
      </c>
      <c r="G6144">
        <v>0</v>
      </c>
      <c r="H6144" s="45">
        <v>-4778.9399999999996</v>
      </c>
      <c r="I6144" t="s">
        <v>10684</v>
      </c>
      <c r="J6144" t="s">
        <v>164</v>
      </c>
      <c r="K6144">
        <v>0</v>
      </c>
      <c r="L6144" s="83">
        <v>42891</v>
      </c>
      <c r="M6144">
        <v>0</v>
      </c>
      <c r="N6144" t="s">
        <v>2367</v>
      </c>
      <c r="O6144" t="s">
        <v>2368</v>
      </c>
    </row>
    <row r="6145" spans="1:15" x14ac:dyDescent="0.2">
      <c r="A6145" t="s">
        <v>11845</v>
      </c>
      <c r="B6145" t="s">
        <v>3732</v>
      </c>
      <c r="C6145">
        <v>18</v>
      </c>
      <c r="D6145">
        <v>0</v>
      </c>
      <c r="E6145">
        <v>0</v>
      </c>
      <c r="F6145">
        <v>0</v>
      </c>
      <c r="G6145">
        <v>0</v>
      </c>
      <c r="H6145" s="45">
        <v>28370.7</v>
      </c>
      <c r="I6145" t="s">
        <v>10684</v>
      </c>
      <c r="J6145" t="s">
        <v>200</v>
      </c>
      <c r="K6145">
        <v>0</v>
      </c>
      <c r="L6145" s="83">
        <v>42891</v>
      </c>
      <c r="M6145">
        <v>0</v>
      </c>
      <c r="N6145" t="s">
        <v>3744</v>
      </c>
      <c r="O6145" t="s">
        <v>3745</v>
      </c>
    </row>
    <row r="6146" spans="1:15" x14ac:dyDescent="0.2">
      <c r="A6146" t="s">
        <v>11846</v>
      </c>
      <c r="B6146" t="s">
        <v>3757</v>
      </c>
      <c r="C6146">
        <v>88.15</v>
      </c>
      <c r="D6146">
        <v>0</v>
      </c>
      <c r="E6146">
        <v>0</v>
      </c>
      <c r="F6146">
        <v>0</v>
      </c>
      <c r="G6146">
        <v>0</v>
      </c>
      <c r="H6146" s="45">
        <v>2722.22</v>
      </c>
      <c r="I6146" t="s">
        <v>10684</v>
      </c>
      <c r="J6146" t="s">
        <v>200</v>
      </c>
      <c r="K6146">
        <v>0</v>
      </c>
      <c r="L6146" s="83">
        <v>42891</v>
      </c>
      <c r="M6146">
        <v>0</v>
      </c>
      <c r="N6146">
        <v>691497309</v>
      </c>
      <c r="O6146">
        <v>2665300</v>
      </c>
    </row>
    <row r="6147" spans="1:15" x14ac:dyDescent="0.2">
      <c r="A6147" t="s">
        <v>11829</v>
      </c>
      <c r="B6147" t="s">
        <v>3491</v>
      </c>
      <c r="C6147">
        <v>88.33</v>
      </c>
      <c r="D6147">
        <v>0</v>
      </c>
      <c r="E6147">
        <v>0</v>
      </c>
      <c r="F6147">
        <v>0</v>
      </c>
      <c r="G6147">
        <v>0</v>
      </c>
      <c r="H6147" s="45">
        <v>6786.73</v>
      </c>
      <c r="I6147" t="s">
        <v>10693</v>
      </c>
      <c r="J6147" t="s">
        <v>164</v>
      </c>
      <c r="K6147">
        <v>0</v>
      </c>
      <c r="L6147" s="83">
        <v>42888</v>
      </c>
      <c r="M6147">
        <v>0</v>
      </c>
      <c r="N6147">
        <v>878237106</v>
      </c>
      <c r="O6147">
        <v>2879532</v>
      </c>
    </row>
    <row r="6148" spans="1:15" x14ac:dyDescent="0.2">
      <c r="A6148" t="s">
        <v>11830</v>
      </c>
      <c r="B6148" t="s">
        <v>3820</v>
      </c>
      <c r="C6148">
        <v>87.27</v>
      </c>
      <c r="D6148">
        <v>0</v>
      </c>
      <c r="E6148">
        <v>0</v>
      </c>
      <c r="F6148">
        <v>0</v>
      </c>
      <c r="G6148">
        <v>0</v>
      </c>
      <c r="H6148" s="45">
        <v>-27823.17</v>
      </c>
      <c r="I6148" t="s">
        <v>10693</v>
      </c>
      <c r="J6148" t="s">
        <v>200</v>
      </c>
      <c r="K6148">
        <v>0</v>
      </c>
      <c r="L6148" s="83">
        <v>42888</v>
      </c>
      <c r="M6148">
        <v>0</v>
      </c>
      <c r="N6148">
        <v>550021109</v>
      </c>
      <c r="O6148" t="s">
        <v>3824</v>
      </c>
    </row>
    <row r="6149" spans="1:15" x14ac:dyDescent="0.2">
      <c r="A6149" t="s">
        <v>11831</v>
      </c>
      <c r="B6149" t="s">
        <v>3479</v>
      </c>
      <c r="C6149">
        <v>88.6</v>
      </c>
      <c r="D6149">
        <v>0</v>
      </c>
      <c r="E6149">
        <v>0</v>
      </c>
      <c r="F6149">
        <v>0</v>
      </c>
      <c r="G6149">
        <v>0</v>
      </c>
      <c r="H6149" s="45">
        <v>-4405.5200000000004</v>
      </c>
      <c r="I6149" t="s">
        <v>10693</v>
      </c>
      <c r="J6149" t="s">
        <v>164</v>
      </c>
      <c r="K6149">
        <v>0</v>
      </c>
      <c r="L6149" s="83">
        <v>42888</v>
      </c>
      <c r="M6149">
        <v>0</v>
      </c>
      <c r="N6149" t="s">
        <v>3508</v>
      </c>
      <c r="O6149" t="s">
        <v>3509</v>
      </c>
    </row>
    <row r="6150" spans="1:15" x14ac:dyDescent="0.2">
      <c r="A6150" t="s">
        <v>11832</v>
      </c>
      <c r="B6150" t="s">
        <v>5838</v>
      </c>
      <c r="C6150">
        <v>69.959999999999994</v>
      </c>
      <c r="D6150">
        <v>0</v>
      </c>
      <c r="E6150">
        <v>0</v>
      </c>
      <c r="F6150">
        <v>0</v>
      </c>
      <c r="G6150">
        <v>0</v>
      </c>
      <c r="H6150" s="45">
        <v>-6567.63</v>
      </c>
      <c r="I6150" t="s">
        <v>10693</v>
      </c>
      <c r="J6150" t="s">
        <v>200</v>
      </c>
      <c r="K6150">
        <v>0</v>
      </c>
      <c r="L6150" s="83">
        <v>42888</v>
      </c>
      <c r="M6150">
        <v>0</v>
      </c>
      <c r="N6150" t="s">
        <v>5847</v>
      </c>
      <c r="O6150" t="s">
        <v>5848</v>
      </c>
    </row>
    <row r="6151" spans="1:15" x14ac:dyDescent="0.2">
      <c r="A6151" t="s">
        <v>11833</v>
      </c>
      <c r="B6151" t="s">
        <v>2673</v>
      </c>
      <c r="C6151">
        <v>62.67</v>
      </c>
      <c r="D6151">
        <v>0</v>
      </c>
      <c r="E6151">
        <v>0</v>
      </c>
      <c r="F6151">
        <v>0</v>
      </c>
      <c r="G6151">
        <v>0</v>
      </c>
      <c r="H6151">
        <v>300.51</v>
      </c>
      <c r="I6151" t="s">
        <v>10693</v>
      </c>
      <c r="J6151" t="s">
        <v>164</v>
      </c>
      <c r="K6151">
        <v>0</v>
      </c>
      <c r="L6151" s="83">
        <v>42888</v>
      </c>
      <c r="M6151">
        <v>0</v>
      </c>
      <c r="N6151" t="s">
        <v>177</v>
      </c>
      <c r="O6151" t="s">
        <v>2772</v>
      </c>
    </row>
    <row r="6152" spans="1:15" x14ac:dyDescent="0.2">
      <c r="A6152" t="s">
        <v>11834</v>
      </c>
      <c r="B6152" t="s">
        <v>3048</v>
      </c>
      <c r="C6152">
        <v>89.44</v>
      </c>
      <c r="D6152">
        <v>0</v>
      </c>
      <c r="E6152">
        <v>0</v>
      </c>
      <c r="F6152">
        <v>0</v>
      </c>
      <c r="G6152">
        <v>0</v>
      </c>
      <c r="H6152" s="45">
        <v>-82372.960000000006</v>
      </c>
      <c r="I6152" t="s">
        <v>10693</v>
      </c>
      <c r="J6152" t="s">
        <v>200</v>
      </c>
      <c r="K6152">
        <v>0</v>
      </c>
      <c r="L6152" s="83">
        <v>42888</v>
      </c>
      <c r="M6152">
        <v>0</v>
      </c>
      <c r="N6152" t="s">
        <v>10287</v>
      </c>
      <c r="O6152" t="s">
        <v>10288</v>
      </c>
    </row>
    <row r="6153" spans="1:15" x14ac:dyDescent="0.2">
      <c r="A6153" t="s">
        <v>11835</v>
      </c>
      <c r="B6153" t="s">
        <v>5881</v>
      </c>
      <c r="C6153">
        <v>100.56</v>
      </c>
      <c r="D6153">
        <v>0</v>
      </c>
      <c r="E6153">
        <v>0</v>
      </c>
      <c r="F6153">
        <v>0</v>
      </c>
      <c r="G6153">
        <v>0</v>
      </c>
      <c r="H6153" s="45">
        <v>-33004.26</v>
      </c>
      <c r="I6153" t="s">
        <v>10684</v>
      </c>
      <c r="J6153" t="s">
        <v>200</v>
      </c>
      <c r="K6153">
        <v>0</v>
      </c>
      <c r="L6153" s="83">
        <v>42888</v>
      </c>
      <c r="M6153">
        <v>0</v>
      </c>
      <c r="N6153">
        <v>885160101</v>
      </c>
      <c r="O6153">
        <v>2889876</v>
      </c>
    </row>
    <row r="6154" spans="1:15" x14ac:dyDescent="0.2">
      <c r="A6154" t="s">
        <v>11820</v>
      </c>
      <c r="B6154" t="s">
        <v>11821</v>
      </c>
      <c r="C6154">
        <v>33.625731000000002</v>
      </c>
      <c r="D6154">
        <v>0</v>
      </c>
      <c r="E6154">
        <v>0</v>
      </c>
      <c r="F6154">
        <v>0</v>
      </c>
      <c r="G6154">
        <v>0</v>
      </c>
      <c r="H6154" s="45">
        <v>-61956.45</v>
      </c>
      <c r="I6154" t="s">
        <v>210</v>
      </c>
      <c r="J6154" t="s">
        <v>164</v>
      </c>
      <c r="K6154">
        <v>0</v>
      </c>
      <c r="L6154" s="83">
        <v>42887</v>
      </c>
      <c r="M6154">
        <v>0</v>
      </c>
    </row>
    <row r="6155" spans="1:15" x14ac:dyDescent="0.2">
      <c r="A6155" t="s">
        <v>11822</v>
      </c>
      <c r="B6155" t="s">
        <v>1300</v>
      </c>
      <c r="C6155">
        <v>1.3284</v>
      </c>
      <c r="D6155">
        <v>0</v>
      </c>
      <c r="E6155">
        <v>0</v>
      </c>
      <c r="F6155">
        <v>0</v>
      </c>
      <c r="G6155">
        <v>0</v>
      </c>
      <c r="H6155" s="45">
        <v>-10561.27</v>
      </c>
      <c r="I6155" t="s">
        <v>205</v>
      </c>
      <c r="J6155" t="s">
        <v>687</v>
      </c>
      <c r="K6155">
        <v>0</v>
      </c>
      <c r="L6155" s="83">
        <v>42887</v>
      </c>
      <c r="M6155">
        <v>0</v>
      </c>
    </row>
    <row r="6156" spans="1:15" x14ac:dyDescent="0.2">
      <c r="A6156" t="s">
        <v>11823</v>
      </c>
      <c r="B6156" t="s">
        <v>5854</v>
      </c>
      <c r="C6156">
        <v>49.5</v>
      </c>
      <c r="D6156">
        <v>0</v>
      </c>
      <c r="E6156">
        <v>0</v>
      </c>
      <c r="F6156">
        <v>0</v>
      </c>
      <c r="G6156">
        <v>0</v>
      </c>
      <c r="H6156" s="45">
        <v>2071.41</v>
      </c>
      <c r="I6156" t="s">
        <v>10693</v>
      </c>
      <c r="J6156" t="s">
        <v>164</v>
      </c>
      <c r="K6156">
        <v>0</v>
      </c>
      <c r="L6156" s="83">
        <v>42887</v>
      </c>
      <c r="M6156">
        <v>0</v>
      </c>
      <c r="N6156">
        <v>816850101</v>
      </c>
      <c r="O6156">
        <v>2795542</v>
      </c>
    </row>
    <row r="6157" spans="1:15" x14ac:dyDescent="0.2">
      <c r="A6157" t="s">
        <v>11824</v>
      </c>
      <c r="B6157" t="s">
        <v>106</v>
      </c>
      <c r="C6157">
        <v>72.344999999999999</v>
      </c>
      <c r="D6157">
        <v>0</v>
      </c>
      <c r="E6157">
        <v>0</v>
      </c>
      <c r="F6157">
        <v>0</v>
      </c>
      <c r="G6157">
        <v>0</v>
      </c>
      <c r="H6157" s="45">
        <v>14076.19</v>
      </c>
      <c r="I6157" t="s">
        <v>10693</v>
      </c>
      <c r="J6157" t="s">
        <v>200</v>
      </c>
      <c r="K6157">
        <v>0</v>
      </c>
      <c r="L6157" s="83">
        <v>42887</v>
      </c>
      <c r="M6157">
        <v>0</v>
      </c>
      <c r="N6157" t="s">
        <v>177</v>
      </c>
      <c r="O6157" t="s">
        <v>800</v>
      </c>
    </row>
    <row r="6158" spans="1:15" x14ac:dyDescent="0.2">
      <c r="A6158" t="s">
        <v>11825</v>
      </c>
      <c r="B6158" t="s">
        <v>2226</v>
      </c>
      <c r="C6158">
        <v>88.31</v>
      </c>
      <c r="D6158">
        <v>0</v>
      </c>
      <c r="E6158">
        <v>0</v>
      </c>
      <c r="F6158">
        <v>0</v>
      </c>
      <c r="G6158">
        <v>0</v>
      </c>
      <c r="H6158" s="45">
        <v>10376.620000000001</v>
      </c>
      <c r="I6158" t="s">
        <v>10693</v>
      </c>
      <c r="J6158" t="s">
        <v>164</v>
      </c>
      <c r="K6158">
        <v>0</v>
      </c>
      <c r="L6158" s="83">
        <v>42887</v>
      </c>
      <c r="M6158">
        <v>0</v>
      </c>
      <c r="N6158">
        <v>32654105</v>
      </c>
      <c r="O6158">
        <v>2032067</v>
      </c>
    </row>
    <row r="6159" spans="1:15" x14ac:dyDescent="0.2">
      <c r="A6159" t="s">
        <v>11826</v>
      </c>
      <c r="B6159" t="s">
        <v>10452</v>
      </c>
      <c r="C6159">
        <v>19.75</v>
      </c>
      <c r="D6159">
        <v>0</v>
      </c>
      <c r="E6159">
        <v>0</v>
      </c>
      <c r="F6159">
        <v>0</v>
      </c>
      <c r="G6159">
        <v>0</v>
      </c>
      <c r="H6159" s="45">
        <v>36256.83</v>
      </c>
      <c r="I6159" t="s">
        <v>10693</v>
      </c>
      <c r="J6159" t="s">
        <v>164</v>
      </c>
      <c r="K6159">
        <v>0</v>
      </c>
      <c r="L6159" s="83">
        <v>42887</v>
      </c>
      <c r="M6159">
        <v>0</v>
      </c>
      <c r="N6159" t="s">
        <v>10468</v>
      </c>
      <c r="O6159" t="s">
        <v>10469</v>
      </c>
    </row>
    <row r="6160" spans="1:15" x14ac:dyDescent="0.2">
      <c r="A6160" t="s">
        <v>11827</v>
      </c>
      <c r="B6160" t="s">
        <v>5796</v>
      </c>
      <c r="C6160">
        <v>150.63999999999999</v>
      </c>
      <c r="D6160">
        <v>0</v>
      </c>
      <c r="E6160">
        <v>0</v>
      </c>
      <c r="F6160">
        <v>0</v>
      </c>
      <c r="G6160">
        <v>0</v>
      </c>
      <c r="H6160" s="45">
        <v>-5486.13</v>
      </c>
      <c r="I6160" t="s">
        <v>10693</v>
      </c>
      <c r="J6160" t="s">
        <v>164</v>
      </c>
      <c r="K6160">
        <v>0</v>
      </c>
      <c r="L6160" s="83">
        <v>42887</v>
      </c>
      <c r="M6160">
        <v>0</v>
      </c>
      <c r="N6160">
        <v>697435105</v>
      </c>
      <c r="O6160" t="s">
        <v>5822</v>
      </c>
    </row>
    <row r="6161" spans="1:15" x14ac:dyDescent="0.2">
      <c r="A6161" t="s">
        <v>11828</v>
      </c>
      <c r="B6161" t="s">
        <v>11810</v>
      </c>
      <c r="C6161">
        <v>22.99</v>
      </c>
      <c r="D6161">
        <v>0</v>
      </c>
      <c r="E6161">
        <v>0</v>
      </c>
      <c r="F6161">
        <v>0</v>
      </c>
      <c r="G6161">
        <v>0</v>
      </c>
      <c r="H6161">
        <v>0</v>
      </c>
      <c r="I6161" t="s">
        <v>210</v>
      </c>
      <c r="J6161" t="s">
        <v>164</v>
      </c>
      <c r="K6161">
        <v>0</v>
      </c>
      <c r="L6161" s="83">
        <v>42887</v>
      </c>
      <c r="M6161">
        <v>0</v>
      </c>
      <c r="N6161" s="84">
        <v>1.4575E+109</v>
      </c>
      <c r="O6161" t="s">
        <v>11811</v>
      </c>
    </row>
    <row r="6162" spans="1:15" x14ac:dyDescent="0.2">
      <c r="A6162" t="s">
        <v>11981</v>
      </c>
      <c r="B6162" t="s">
        <v>11810</v>
      </c>
      <c r="C6162">
        <v>22.99</v>
      </c>
      <c r="D6162">
        <v>0</v>
      </c>
      <c r="E6162">
        <v>0</v>
      </c>
      <c r="F6162">
        <v>0</v>
      </c>
      <c r="G6162">
        <v>0</v>
      </c>
      <c r="H6162" s="45">
        <v>-90901.28</v>
      </c>
      <c r="I6162" t="s">
        <v>210</v>
      </c>
      <c r="J6162" t="s">
        <v>164</v>
      </c>
      <c r="K6162">
        <v>0</v>
      </c>
      <c r="L6162" s="83">
        <v>42886</v>
      </c>
      <c r="M6162">
        <v>0</v>
      </c>
      <c r="N6162" s="84">
        <v>1.4575E+109</v>
      </c>
      <c r="O6162" t="s">
        <v>11811</v>
      </c>
    </row>
    <row r="6163" spans="1:15" x14ac:dyDescent="0.2">
      <c r="A6163" t="s">
        <v>11812</v>
      </c>
      <c r="B6163" t="s">
        <v>2828</v>
      </c>
      <c r="C6163">
        <v>86.5</v>
      </c>
      <c r="D6163">
        <v>0</v>
      </c>
      <c r="E6163">
        <v>0</v>
      </c>
      <c r="F6163">
        <v>0</v>
      </c>
      <c r="G6163">
        <v>0</v>
      </c>
      <c r="H6163" s="45">
        <v>-19736.04</v>
      </c>
      <c r="I6163" t="s">
        <v>10693</v>
      </c>
      <c r="J6163" t="s">
        <v>190</v>
      </c>
      <c r="K6163">
        <v>0</v>
      </c>
      <c r="L6163" s="83">
        <v>42886</v>
      </c>
      <c r="M6163">
        <v>0</v>
      </c>
      <c r="N6163">
        <v>30506109</v>
      </c>
      <c r="O6163">
        <v>2030674</v>
      </c>
    </row>
    <row r="6164" spans="1:15" x14ac:dyDescent="0.2">
      <c r="A6164" t="s">
        <v>11813</v>
      </c>
      <c r="B6164" t="s">
        <v>3490</v>
      </c>
      <c r="C6164">
        <v>24.11</v>
      </c>
      <c r="D6164">
        <v>0</v>
      </c>
      <c r="E6164">
        <v>0</v>
      </c>
      <c r="F6164">
        <v>0</v>
      </c>
      <c r="G6164">
        <v>0</v>
      </c>
      <c r="H6164" s="45">
        <v>141202.29999999999</v>
      </c>
      <c r="I6164" t="s">
        <v>10684</v>
      </c>
      <c r="J6164" t="s">
        <v>164</v>
      </c>
      <c r="K6164">
        <v>0</v>
      </c>
      <c r="L6164" s="83">
        <v>42886</v>
      </c>
      <c r="M6164">
        <v>0</v>
      </c>
      <c r="N6164">
        <v>171779309</v>
      </c>
      <c r="O6164" t="s">
        <v>3500</v>
      </c>
    </row>
    <row r="6165" spans="1:15" x14ac:dyDescent="0.2">
      <c r="A6165" t="s">
        <v>11814</v>
      </c>
      <c r="B6165" t="s">
        <v>3676</v>
      </c>
      <c r="C6165">
        <v>95.43</v>
      </c>
      <c r="D6165">
        <v>0</v>
      </c>
      <c r="E6165">
        <v>0</v>
      </c>
      <c r="F6165">
        <v>0</v>
      </c>
      <c r="G6165">
        <v>0</v>
      </c>
      <c r="H6165" s="45">
        <v>25214.04</v>
      </c>
      <c r="I6165" t="s">
        <v>10684</v>
      </c>
      <c r="J6165" t="s">
        <v>200</v>
      </c>
      <c r="K6165">
        <v>0</v>
      </c>
      <c r="L6165" s="83">
        <v>42886</v>
      </c>
      <c r="M6165">
        <v>0</v>
      </c>
      <c r="N6165">
        <v>256677105</v>
      </c>
      <c r="O6165" t="s">
        <v>3685</v>
      </c>
    </row>
    <row r="6166" spans="1:15" x14ac:dyDescent="0.2">
      <c r="A6166" t="s">
        <v>11815</v>
      </c>
      <c r="B6166" t="s">
        <v>317</v>
      </c>
      <c r="C6166">
        <v>75.17</v>
      </c>
      <c r="D6166">
        <v>0</v>
      </c>
      <c r="E6166">
        <v>0</v>
      </c>
      <c r="F6166">
        <v>0</v>
      </c>
      <c r="G6166">
        <v>0</v>
      </c>
      <c r="H6166" s="45">
        <v>-5906.33</v>
      </c>
      <c r="I6166" t="s">
        <v>10693</v>
      </c>
      <c r="J6166" t="s">
        <v>190</v>
      </c>
      <c r="K6166">
        <v>0</v>
      </c>
      <c r="L6166" s="83">
        <v>42886</v>
      </c>
      <c r="M6166">
        <v>0</v>
      </c>
      <c r="N6166" t="s">
        <v>318</v>
      </c>
      <c r="O6166" t="s">
        <v>319</v>
      </c>
    </row>
    <row r="6167" spans="1:15" x14ac:dyDescent="0.2">
      <c r="A6167" t="s">
        <v>11816</v>
      </c>
      <c r="B6167" t="s">
        <v>5838</v>
      </c>
      <c r="C6167">
        <v>69.959999999999994</v>
      </c>
      <c r="D6167">
        <v>0</v>
      </c>
      <c r="E6167">
        <v>0</v>
      </c>
      <c r="F6167">
        <v>0</v>
      </c>
      <c r="G6167">
        <v>0</v>
      </c>
      <c r="H6167" s="45">
        <v>-2618.0300000000002</v>
      </c>
      <c r="I6167" t="s">
        <v>10684</v>
      </c>
      <c r="J6167" t="s">
        <v>200</v>
      </c>
      <c r="K6167">
        <v>0</v>
      </c>
      <c r="L6167" s="83">
        <v>42886</v>
      </c>
      <c r="M6167">
        <v>0</v>
      </c>
      <c r="N6167" t="s">
        <v>5847</v>
      </c>
      <c r="O6167" t="s">
        <v>5848</v>
      </c>
    </row>
    <row r="6168" spans="1:15" x14ac:dyDescent="0.2">
      <c r="A6168" t="s">
        <v>11817</v>
      </c>
      <c r="B6168" t="s">
        <v>3479</v>
      </c>
      <c r="C6168">
        <v>88.6</v>
      </c>
      <c r="D6168">
        <v>0</v>
      </c>
      <c r="E6168">
        <v>0</v>
      </c>
      <c r="F6168">
        <v>0</v>
      </c>
      <c r="G6168">
        <v>0</v>
      </c>
      <c r="H6168" s="45">
        <v>6604.44</v>
      </c>
      <c r="I6168" t="s">
        <v>10684</v>
      </c>
      <c r="J6168" t="s">
        <v>164</v>
      </c>
      <c r="K6168">
        <v>0</v>
      </c>
      <c r="L6168" s="83">
        <v>42886</v>
      </c>
      <c r="M6168">
        <v>0</v>
      </c>
      <c r="N6168" t="s">
        <v>3508</v>
      </c>
      <c r="O6168" t="s">
        <v>3509</v>
      </c>
    </row>
    <row r="6169" spans="1:15" x14ac:dyDescent="0.2">
      <c r="A6169" t="s">
        <v>11818</v>
      </c>
      <c r="B6169" t="s">
        <v>3820</v>
      </c>
      <c r="C6169">
        <v>87.27</v>
      </c>
      <c r="D6169">
        <v>0</v>
      </c>
      <c r="E6169">
        <v>0</v>
      </c>
      <c r="F6169">
        <v>0</v>
      </c>
      <c r="G6169">
        <v>0</v>
      </c>
      <c r="H6169" s="45">
        <v>57222.06</v>
      </c>
      <c r="I6169" t="s">
        <v>10684</v>
      </c>
      <c r="J6169" t="s">
        <v>200</v>
      </c>
      <c r="K6169">
        <v>0</v>
      </c>
      <c r="L6169" s="83">
        <v>42886</v>
      </c>
      <c r="M6169">
        <v>0</v>
      </c>
      <c r="N6169">
        <v>550021109</v>
      </c>
      <c r="O6169" t="s">
        <v>3824</v>
      </c>
    </row>
    <row r="6170" spans="1:15" x14ac:dyDescent="0.2">
      <c r="A6170" t="s">
        <v>11819</v>
      </c>
      <c r="B6170" t="s">
        <v>3491</v>
      </c>
      <c r="C6170">
        <v>88.33</v>
      </c>
      <c r="D6170">
        <v>0</v>
      </c>
      <c r="E6170">
        <v>0</v>
      </c>
      <c r="F6170">
        <v>0</v>
      </c>
      <c r="G6170">
        <v>0</v>
      </c>
      <c r="H6170" s="45">
        <v>19850.8</v>
      </c>
      <c r="I6170" t="s">
        <v>10684</v>
      </c>
      <c r="J6170" t="s">
        <v>164</v>
      </c>
      <c r="K6170">
        <v>0</v>
      </c>
      <c r="L6170" s="83">
        <v>42886</v>
      </c>
      <c r="M6170">
        <v>0</v>
      </c>
      <c r="N6170">
        <v>878237106</v>
      </c>
      <c r="O6170">
        <v>2879532</v>
      </c>
    </row>
    <row r="6171" spans="1:15" x14ac:dyDescent="0.2">
      <c r="A6171" t="s">
        <v>11808</v>
      </c>
      <c r="B6171" t="s">
        <v>106</v>
      </c>
      <c r="C6171">
        <v>72.344999999999999</v>
      </c>
      <c r="D6171">
        <v>0</v>
      </c>
      <c r="E6171">
        <v>0</v>
      </c>
      <c r="F6171">
        <v>0</v>
      </c>
      <c r="G6171">
        <v>0</v>
      </c>
      <c r="H6171" s="45">
        <v>-44526.92</v>
      </c>
      <c r="I6171" t="s">
        <v>10684</v>
      </c>
      <c r="J6171" t="s">
        <v>200</v>
      </c>
      <c r="K6171">
        <v>0</v>
      </c>
      <c r="L6171" s="83">
        <v>42885</v>
      </c>
      <c r="M6171">
        <v>0</v>
      </c>
      <c r="N6171" t="s">
        <v>177</v>
      </c>
      <c r="O6171" t="s">
        <v>800</v>
      </c>
    </row>
    <row r="6172" spans="1:15" x14ac:dyDescent="0.2">
      <c r="A6172" t="s">
        <v>11809</v>
      </c>
      <c r="B6172" t="s">
        <v>5854</v>
      </c>
      <c r="C6172">
        <v>49.5</v>
      </c>
      <c r="D6172">
        <v>0</v>
      </c>
      <c r="E6172">
        <v>0</v>
      </c>
      <c r="F6172">
        <v>0</v>
      </c>
      <c r="G6172">
        <v>0</v>
      </c>
      <c r="H6172" s="45">
        <v>-2776.35</v>
      </c>
      <c r="I6172" t="s">
        <v>10684</v>
      </c>
      <c r="J6172" t="s">
        <v>164</v>
      </c>
      <c r="K6172">
        <v>0</v>
      </c>
      <c r="L6172" s="83">
        <v>42885</v>
      </c>
      <c r="M6172">
        <v>0</v>
      </c>
      <c r="N6172">
        <v>816850101</v>
      </c>
      <c r="O6172">
        <v>2795542</v>
      </c>
    </row>
    <row r="6173" spans="1:15" x14ac:dyDescent="0.2">
      <c r="A6173" t="s">
        <v>11796</v>
      </c>
      <c r="B6173" t="s">
        <v>3801</v>
      </c>
      <c r="C6173">
        <v>38.270000000000003</v>
      </c>
      <c r="D6173">
        <v>0</v>
      </c>
      <c r="E6173">
        <v>0</v>
      </c>
      <c r="F6173">
        <v>0</v>
      </c>
      <c r="G6173">
        <v>0</v>
      </c>
      <c r="H6173" s="45">
        <v>34138.589999999997</v>
      </c>
      <c r="I6173" t="s">
        <v>10693</v>
      </c>
      <c r="J6173" t="s">
        <v>200</v>
      </c>
      <c r="K6173">
        <v>0</v>
      </c>
      <c r="L6173" s="83">
        <v>42881</v>
      </c>
      <c r="M6173">
        <v>0</v>
      </c>
      <c r="N6173" t="s">
        <v>177</v>
      </c>
      <c r="O6173" t="s">
        <v>3814</v>
      </c>
    </row>
    <row r="6174" spans="1:15" x14ac:dyDescent="0.2">
      <c r="A6174" t="s">
        <v>11797</v>
      </c>
      <c r="B6174" t="s">
        <v>8908</v>
      </c>
      <c r="C6174">
        <v>23.65</v>
      </c>
      <c r="D6174">
        <v>0</v>
      </c>
      <c r="E6174">
        <v>0</v>
      </c>
      <c r="F6174">
        <v>0</v>
      </c>
      <c r="G6174">
        <v>0</v>
      </c>
      <c r="H6174" s="45">
        <v>-6695.08</v>
      </c>
      <c r="I6174" t="s">
        <v>10693</v>
      </c>
      <c r="J6174" t="s">
        <v>200</v>
      </c>
      <c r="K6174">
        <v>0</v>
      </c>
      <c r="L6174" s="83">
        <v>42881</v>
      </c>
      <c r="M6174">
        <v>0</v>
      </c>
      <c r="N6174" t="s">
        <v>177</v>
      </c>
      <c r="O6174" t="s">
        <v>8915</v>
      </c>
    </row>
    <row r="6175" spans="1:15" x14ac:dyDescent="0.2">
      <c r="A6175" t="s">
        <v>11798</v>
      </c>
      <c r="B6175" t="s">
        <v>7475</v>
      </c>
      <c r="C6175">
        <v>39.85</v>
      </c>
      <c r="D6175">
        <v>0</v>
      </c>
      <c r="E6175">
        <v>0</v>
      </c>
      <c r="F6175">
        <v>0</v>
      </c>
      <c r="G6175">
        <v>0</v>
      </c>
      <c r="H6175" s="45">
        <v>46633.64</v>
      </c>
      <c r="I6175" t="s">
        <v>10693</v>
      </c>
      <c r="J6175" t="s">
        <v>200</v>
      </c>
      <c r="K6175">
        <v>0</v>
      </c>
      <c r="L6175" s="83">
        <v>42881</v>
      </c>
      <c r="M6175">
        <v>0</v>
      </c>
      <c r="N6175">
        <v>371532102</v>
      </c>
      <c r="O6175">
        <v>2367101</v>
      </c>
    </row>
    <row r="6176" spans="1:15" x14ac:dyDescent="0.2">
      <c r="A6176" t="s">
        <v>11799</v>
      </c>
      <c r="B6176" t="s">
        <v>11748</v>
      </c>
      <c r="C6176">
        <v>155.91</v>
      </c>
      <c r="D6176">
        <v>0</v>
      </c>
      <c r="E6176">
        <v>0</v>
      </c>
      <c r="F6176">
        <v>0</v>
      </c>
      <c r="G6176">
        <v>0</v>
      </c>
      <c r="H6176" s="45">
        <v>-5369.03</v>
      </c>
      <c r="I6176" t="s">
        <v>10693</v>
      </c>
      <c r="J6176" t="s">
        <v>200</v>
      </c>
      <c r="K6176">
        <v>0</v>
      </c>
      <c r="L6176" s="83">
        <v>42881</v>
      </c>
      <c r="M6176">
        <v>0</v>
      </c>
      <c r="N6176">
        <v>122017106</v>
      </c>
      <c r="O6176" t="s">
        <v>11754</v>
      </c>
    </row>
    <row r="6177" spans="1:15" x14ac:dyDescent="0.2">
      <c r="A6177" t="s">
        <v>11800</v>
      </c>
      <c r="B6177" t="s">
        <v>2600</v>
      </c>
      <c r="C6177">
        <v>37.549999999999997</v>
      </c>
      <c r="D6177">
        <v>0</v>
      </c>
      <c r="E6177">
        <v>0</v>
      </c>
      <c r="F6177">
        <v>0</v>
      </c>
      <c r="G6177">
        <v>0</v>
      </c>
      <c r="H6177" s="45">
        <v>-10317.209999999999</v>
      </c>
      <c r="I6177" t="s">
        <v>10693</v>
      </c>
      <c r="J6177" t="s">
        <v>190</v>
      </c>
      <c r="K6177">
        <v>0</v>
      </c>
      <c r="L6177" s="83">
        <v>42881</v>
      </c>
      <c r="M6177">
        <v>0</v>
      </c>
      <c r="N6177">
        <v>104674106</v>
      </c>
      <c r="O6177">
        <v>2117726</v>
      </c>
    </row>
    <row r="6178" spans="1:15" x14ac:dyDescent="0.2">
      <c r="A6178" t="s">
        <v>11801</v>
      </c>
      <c r="B6178" t="s">
        <v>2318</v>
      </c>
      <c r="C6178">
        <v>32.64</v>
      </c>
      <c r="D6178">
        <v>0</v>
      </c>
      <c r="E6178">
        <v>0</v>
      </c>
      <c r="F6178">
        <v>0</v>
      </c>
      <c r="G6178">
        <v>0</v>
      </c>
      <c r="H6178" s="45">
        <v>3007.58</v>
      </c>
      <c r="I6178" t="s">
        <v>10693</v>
      </c>
      <c r="J6178" t="s">
        <v>235</v>
      </c>
      <c r="K6178">
        <v>0</v>
      </c>
      <c r="L6178" s="83">
        <v>42881</v>
      </c>
      <c r="M6178">
        <v>0</v>
      </c>
      <c r="N6178">
        <v>440452100</v>
      </c>
      <c r="O6178">
        <v>2437264</v>
      </c>
    </row>
    <row r="6179" spans="1:15" x14ac:dyDescent="0.2">
      <c r="A6179" t="s">
        <v>11802</v>
      </c>
      <c r="B6179" t="s">
        <v>2831</v>
      </c>
      <c r="C6179">
        <v>25.14</v>
      </c>
      <c r="D6179">
        <v>0</v>
      </c>
      <c r="E6179">
        <v>0</v>
      </c>
      <c r="F6179">
        <v>0</v>
      </c>
      <c r="G6179">
        <v>0</v>
      </c>
      <c r="H6179" s="45">
        <v>10583.59</v>
      </c>
      <c r="I6179" t="s">
        <v>10693</v>
      </c>
      <c r="J6179" t="s">
        <v>169</v>
      </c>
      <c r="K6179">
        <v>0</v>
      </c>
      <c r="L6179" s="83">
        <v>42881</v>
      </c>
      <c r="M6179">
        <v>0</v>
      </c>
      <c r="N6179">
        <v>703395103</v>
      </c>
      <c r="O6179">
        <v>2672689</v>
      </c>
    </row>
    <row r="6180" spans="1:15" x14ac:dyDescent="0.2">
      <c r="A6180" t="s">
        <v>11803</v>
      </c>
      <c r="B6180" t="s">
        <v>5797</v>
      </c>
      <c r="C6180">
        <v>111.5</v>
      </c>
      <c r="D6180">
        <v>0</v>
      </c>
      <c r="E6180">
        <v>0</v>
      </c>
      <c r="F6180">
        <v>0</v>
      </c>
      <c r="G6180">
        <v>0</v>
      </c>
      <c r="H6180" s="45">
        <v>17514.59</v>
      </c>
      <c r="I6180" t="s">
        <v>10693</v>
      </c>
      <c r="J6180" t="s">
        <v>164</v>
      </c>
      <c r="K6180">
        <v>0</v>
      </c>
      <c r="L6180" s="83">
        <v>42881</v>
      </c>
      <c r="M6180">
        <v>0</v>
      </c>
      <c r="N6180">
        <v>848637104</v>
      </c>
      <c r="O6180" t="s">
        <v>5828</v>
      </c>
    </row>
    <row r="6181" spans="1:15" x14ac:dyDescent="0.2">
      <c r="A6181" t="s">
        <v>11804</v>
      </c>
      <c r="B6181" t="s">
        <v>3631</v>
      </c>
      <c r="C6181">
        <v>253.93</v>
      </c>
      <c r="D6181">
        <v>0</v>
      </c>
      <c r="E6181">
        <v>0</v>
      </c>
      <c r="F6181">
        <v>0</v>
      </c>
      <c r="G6181">
        <v>0</v>
      </c>
      <c r="H6181">
        <v>104.73</v>
      </c>
      <c r="I6181" t="s">
        <v>10693</v>
      </c>
      <c r="J6181" t="s">
        <v>200</v>
      </c>
      <c r="K6181">
        <v>0</v>
      </c>
      <c r="L6181" s="83">
        <v>42881</v>
      </c>
      <c r="M6181">
        <v>0</v>
      </c>
      <c r="N6181" t="s">
        <v>3660</v>
      </c>
      <c r="O6181" t="s">
        <v>3661</v>
      </c>
    </row>
    <row r="6182" spans="1:15" x14ac:dyDescent="0.2">
      <c r="A6182" t="s">
        <v>11805</v>
      </c>
      <c r="B6182" t="s">
        <v>3478</v>
      </c>
      <c r="C6182">
        <v>76.95</v>
      </c>
      <c r="D6182">
        <v>0</v>
      </c>
      <c r="E6182">
        <v>0</v>
      </c>
      <c r="F6182">
        <v>0</v>
      </c>
      <c r="G6182">
        <v>0</v>
      </c>
      <c r="H6182" s="45">
        <v>9210.43</v>
      </c>
      <c r="I6182" t="s">
        <v>10693</v>
      </c>
      <c r="J6182" t="s">
        <v>169</v>
      </c>
      <c r="K6182">
        <v>0</v>
      </c>
      <c r="L6182" s="83">
        <v>42881</v>
      </c>
      <c r="M6182">
        <v>0</v>
      </c>
      <c r="N6182">
        <v>922475108</v>
      </c>
      <c r="O6182" t="s">
        <v>3517</v>
      </c>
    </row>
    <row r="6183" spans="1:15" x14ac:dyDescent="0.2">
      <c r="A6183" t="s">
        <v>11767</v>
      </c>
      <c r="B6183" t="s">
        <v>7449</v>
      </c>
      <c r="C6183">
        <v>23.35</v>
      </c>
      <c r="D6183">
        <v>0</v>
      </c>
      <c r="E6183">
        <v>0</v>
      </c>
      <c r="F6183">
        <v>0</v>
      </c>
      <c r="G6183">
        <v>0</v>
      </c>
      <c r="H6183" s="45">
        <v>-2678.96</v>
      </c>
      <c r="I6183" t="s">
        <v>10693</v>
      </c>
      <c r="J6183" t="s">
        <v>200</v>
      </c>
      <c r="K6183">
        <v>0</v>
      </c>
      <c r="L6183" s="83">
        <v>42880</v>
      </c>
      <c r="M6183">
        <v>0</v>
      </c>
      <c r="N6183">
        <v>824889109</v>
      </c>
      <c r="O6183">
        <v>2805474</v>
      </c>
    </row>
    <row r="6184" spans="1:15" x14ac:dyDescent="0.2">
      <c r="A6184" t="s">
        <v>11768</v>
      </c>
      <c r="B6184" t="s">
        <v>3529</v>
      </c>
      <c r="C6184">
        <v>72.989999999999995</v>
      </c>
      <c r="D6184">
        <v>0</v>
      </c>
      <c r="E6184">
        <v>0</v>
      </c>
      <c r="F6184">
        <v>0</v>
      </c>
      <c r="G6184">
        <v>0</v>
      </c>
      <c r="H6184" s="45">
        <v>11951.1</v>
      </c>
      <c r="I6184" t="s">
        <v>10693</v>
      </c>
      <c r="J6184" t="s">
        <v>190</v>
      </c>
      <c r="K6184">
        <v>0</v>
      </c>
      <c r="L6184" s="83">
        <v>42880</v>
      </c>
      <c r="M6184">
        <v>0</v>
      </c>
      <c r="N6184">
        <v>482539103</v>
      </c>
      <c r="O6184" t="s">
        <v>3530</v>
      </c>
    </row>
    <row r="6185" spans="1:15" x14ac:dyDescent="0.2">
      <c r="A6185" t="s">
        <v>11769</v>
      </c>
      <c r="B6185" t="s">
        <v>2571</v>
      </c>
      <c r="C6185">
        <v>75.02</v>
      </c>
      <c r="D6185">
        <v>0</v>
      </c>
      <c r="E6185">
        <v>0</v>
      </c>
      <c r="F6185">
        <v>0</v>
      </c>
      <c r="G6185">
        <v>0</v>
      </c>
      <c r="H6185" s="45">
        <v>31937.95</v>
      </c>
      <c r="I6185" t="s">
        <v>10693</v>
      </c>
      <c r="J6185" t="s">
        <v>190</v>
      </c>
      <c r="K6185">
        <v>0</v>
      </c>
      <c r="L6185" s="83">
        <v>42880</v>
      </c>
      <c r="M6185">
        <v>0</v>
      </c>
      <c r="N6185">
        <v>267475101</v>
      </c>
      <c r="O6185">
        <v>2289841</v>
      </c>
    </row>
    <row r="6186" spans="1:15" x14ac:dyDescent="0.2">
      <c r="A6186" t="s">
        <v>11770</v>
      </c>
      <c r="B6186" t="s">
        <v>9694</v>
      </c>
      <c r="C6186">
        <v>30.85</v>
      </c>
      <c r="D6186">
        <v>0</v>
      </c>
      <c r="E6186">
        <v>0</v>
      </c>
      <c r="F6186">
        <v>0</v>
      </c>
      <c r="G6186">
        <v>0</v>
      </c>
      <c r="H6186" s="45">
        <v>6518.59</v>
      </c>
      <c r="I6186" t="s">
        <v>10693</v>
      </c>
      <c r="J6186" t="s">
        <v>164</v>
      </c>
      <c r="K6186">
        <v>0</v>
      </c>
      <c r="L6186" s="83">
        <v>42880</v>
      </c>
      <c r="M6186">
        <v>0</v>
      </c>
      <c r="N6186" t="s">
        <v>9722</v>
      </c>
      <c r="O6186" t="s">
        <v>9723</v>
      </c>
    </row>
    <row r="6187" spans="1:15" x14ac:dyDescent="0.2">
      <c r="A6187" t="s">
        <v>11771</v>
      </c>
      <c r="B6187" t="s">
        <v>3518</v>
      </c>
      <c r="C6187">
        <v>42.7</v>
      </c>
      <c r="D6187">
        <v>0</v>
      </c>
      <c r="E6187">
        <v>0</v>
      </c>
      <c r="F6187">
        <v>0</v>
      </c>
      <c r="G6187">
        <v>0</v>
      </c>
      <c r="H6187" s="45">
        <v>-10246.870000000001</v>
      </c>
      <c r="I6187" t="s">
        <v>10684</v>
      </c>
      <c r="J6187" t="s">
        <v>200</v>
      </c>
      <c r="K6187">
        <v>0</v>
      </c>
      <c r="L6187" s="83">
        <v>42880</v>
      </c>
      <c r="M6187">
        <v>0</v>
      </c>
      <c r="N6187">
        <v>89302103</v>
      </c>
      <c r="O6187">
        <v>2218447</v>
      </c>
    </row>
    <row r="6188" spans="1:15" x14ac:dyDescent="0.2">
      <c r="A6188" t="s">
        <v>11772</v>
      </c>
      <c r="B6188" t="s">
        <v>10034</v>
      </c>
      <c r="C6188">
        <v>22.13</v>
      </c>
      <c r="D6188">
        <v>0</v>
      </c>
      <c r="E6188">
        <v>0</v>
      </c>
      <c r="F6188">
        <v>0</v>
      </c>
      <c r="G6188">
        <v>0</v>
      </c>
      <c r="H6188" s="45">
        <v>-9472.57</v>
      </c>
      <c r="I6188" t="s">
        <v>10693</v>
      </c>
      <c r="J6188" t="s">
        <v>164</v>
      </c>
      <c r="K6188">
        <v>0</v>
      </c>
      <c r="L6188" s="83">
        <v>42880</v>
      </c>
      <c r="M6188">
        <v>0</v>
      </c>
      <c r="N6188" t="s">
        <v>10052</v>
      </c>
      <c r="O6188" t="s">
        <v>10053</v>
      </c>
    </row>
    <row r="6189" spans="1:15" x14ac:dyDescent="0.2">
      <c r="A6189" t="s">
        <v>11773</v>
      </c>
      <c r="B6189" t="s">
        <v>1006</v>
      </c>
      <c r="C6189">
        <v>100.27500000000001</v>
      </c>
      <c r="D6189">
        <v>0</v>
      </c>
      <c r="E6189">
        <v>0</v>
      </c>
      <c r="F6189">
        <v>0</v>
      </c>
      <c r="G6189">
        <v>0</v>
      </c>
      <c r="H6189" s="45">
        <v>-12344.3</v>
      </c>
      <c r="I6189" t="s">
        <v>10693</v>
      </c>
      <c r="J6189" t="s">
        <v>164</v>
      </c>
      <c r="K6189">
        <v>0</v>
      </c>
      <c r="L6189" s="83">
        <v>42880</v>
      </c>
      <c r="M6189">
        <v>0</v>
      </c>
      <c r="N6189">
        <v>294268107</v>
      </c>
      <c r="O6189">
        <v>2597748</v>
      </c>
    </row>
    <row r="6190" spans="1:15" x14ac:dyDescent="0.2">
      <c r="A6190" t="s">
        <v>11774</v>
      </c>
      <c r="B6190" t="s">
        <v>3760</v>
      </c>
      <c r="C6190">
        <v>151.43</v>
      </c>
      <c r="D6190">
        <v>0</v>
      </c>
      <c r="E6190">
        <v>0</v>
      </c>
      <c r="F6190">
        <v>0</v>
      </c>
      <c r="G6190">
        <v>0</v>
      </c>
      <c r="H6190" s="45">
        <v>2861.62</v>
      </c>
      <c r="I6190" t="s">
        <v>10693</v>
      </c>
      <c r="J6190" t="s">
        <v>200</v>
      </c>
      <c r="K6190">
        <v>0</v>
      </c>
      <c r="L6190" s="83">
        <v>42880</v>
      </c>
      <c r="M6190">
        <v>0</v>
      </c>
      <c r="N6190">
        <v>693656100</v>
      </c>
      <c r="O6190" t="s">
        <v>3770</v>
      </c>
    </row>
    <row r="6191" spans="1:15" x14ac:dyDescent="0.2">
      <c r="A6191" t="s">
        <v>11775</v>
      </c>
      <c r="B6191" t="s">
        <v>3759</v>
      </c>
      <c r="C6191">
        <v>75.77</v>
      </c>
      <c r="D6191">
        <v>0</v>
      </c>
      <c r="E6191">
        <v>0</v>
      </c>
      <c r="F6191">
        <v>0</v>
      </c>
      <c r="G6191">
        <v>0</v>
      </c>
      <c r="H6191" s="45">
        <v>13894.39</v>
      </c>
      <c r="I6191" t="s">
        <v>10693</v>
      </c>
      <c r="J6191" t="s">
        <v>182</v>
      </c>
      <c r="K6191">
        <v>0</v>
      </c>
      <c r="L6191" s="83">
        <v>42880</v>
      </c>
      <c r="M6191">
        <v>0</v>
      </c>
      <c r="N6191">
        <v>761624105</v>
      </c>
      <c r="O6191">
        <v>2063670</v>
      </c>
    </row>
    <row r="6192" spans="1:15" x14ac:dyDescent="0.2">
      <c r="A6192" t="s">
        <v>11776</v>
      </c>
      <c r="B6192" t="s">
        <v>2699</v>
      </c>
      <c r="C6192">
        <v>19.52</v>
      </c>
      <c r="D6192">
        <v>0</v>
      </c>
      <c r="E6192">
        <v>0</v>
      </c>
      <c r="F6192">
        <v>0</v>
      </c>
      <c r="G6192">
        <v>0</v>
      </c>
      <c r="H6192" s="45">
        <v>10166.4</v>
      </c>
      <c r="I6192" t="s">
        <v>10693</v>
      </c>
      <c r="J6192" t="s">
        <v>235</v>
      </c>
      <c r="K6192">
        <v>0</v>
      </c>
      <c r="L6192" s="83">
        <v>42880</v>
      </c>
      <c r="M6192">
        <v>0</v>
      </c>
      <c r="N6192">
        <v>847215100</v>
      </c>
      <c r="O6192" t="s">
        <v>2792</v>
      </c>
    </row>
    <row r="6193" spans="1:15" x14ac:dyDescent="0.2">
      <c r="A6193" t="s">
        <v>11750</v>
      </c>
      <c r="B6193" t="s">
        <v>5754</v>
      </c>
      <c r="C6193">
        <v>58.65</v>
      </c>
      <c r="D6193">
        <v>0</v>
      </c>
      <c r="E6193">
        <v>0</v>
      </c>
      <c r="F6193">
        <v>0</v>
      </c>
      <c r="G6193">
        <v>0</v>
      </c>
      <c r="H6193" s="45">
        <v>2266.4699999999998</v>
      </c>
      <c r="I6193" t="s">
        <v>10693</v>
      </c>
      <c r="J6193" t="s">
        <v>235</v>
      </c>
      <c r="K6193">
        <v>0</v>
      </c>
      <c r="L6193" s="83">
        <v>42879</v>
      </c>
      <c r="M6193">
        <v>0</v>
      </c>
      <c r="N6193">
        <v>913456109</v>
      </c>
      <c r="O6193">
        <v>2923804</v>
      </c>
    </row>
    <row r="6194" spans="1:15" x14ac:dyDescent="0.2">
      <c r="A6194" t="s">
        <v>11751</v>
      </c>
      <c r="B6194" t="s">
        <v>5902</v>
      </c>
      <c r="C6194">
        <v>622.09</v>
      </c>
      <c r="D6194">
        <v>0</v>
      </c>
      <c r="E6194">
        <v>0</v>
      </c>
      <c r="F6194">
        <v>0</v>
      </c>
      <c r="G6194">
        <v>0</v>
      </c>
      <c r="H6194" s="45">
        <v>22778.83</v>
      </c>
      <c r="I6194" t="s">
        <v>10693</v>
      </c>
      <c r="J6194" t="s">
        <v>200</v>
      </c>
      <c r="K6194">
        <v>0</v>
      </c>
      <c r="L6194" s="83">
        <v>42879</v>
      </c>
      <c r="M6194">
        <v>0</v>
      </c>
      <c r="N6194">
        <v>53332102</v>
      </c>
      <c r="O6194">
        <v>2065955</v>
      </c>
    </row>
    <row r="6195" spans="1:15" x14ac:dyDescent="0.2">
      <c r="A6195" t="s">
        <v>11752</v>
      </c>
      <c r="B6195" t="s">
        <v>3167</v>
      </c>
      <c r="C6195">
        <v>68.45</v>
      </c>
      <c r="D6195">
        <v>0</v>
      </c>
      <c r="E6195">
        <v>0</v>
      </c>
      <c r="F6195">
        <v>0</v>
      </c>
      <c r="G6195">
        <v>0</v>
      </c>
      <c r="H6195" s="45">
        <v>-64778.8</v>
      </c>
      <c r="I6195" t="s">
        <v>10684</v>
      </c>
      <c r="J6195" t="s">
        <v>200</v>
      </c>
      <c r="K6195">
        <v>0</v>
      </c>
      <c r="L6195" s="83">
        <v>42879</v>
      </c>
      <c r="M6195">
        <v>0</v>
      </c>
      <c r="N6195">
        <v>86516101</v>
      </c>
      <c r="O6195">
        <v>2094670</v>
      </c>
    </row>
    <row r="6196" spans="1:15" x14ac:dyDescent="0.2">
      <c r="A6196" t="s">
        <v>11753</v>
      </c>
      <c r="B6196" t="s">
        <v>11748</v>
      </c>
      <c r="C6196">
        <v>155.91</v>
      </c>
      <c r="D6196">
        <v>0</v>
      </c>
      <c r="E6196">
        <v>0</v>
      </c>
      <c r="F6196">
        <v>0</v>
      </c>
      <c r="G6196">
        <v>0</v>
      </c>
      <c r="H6196" s="45">
        <v>-3927.4</v>
      </c>
      <c r="I6196" t="s">
        <v>10684</v>
      </c>
      <c r="J6196" t="s">
        <v>200</v>
      </c>
      <c r="K6196">
        <v>0</v>
      </c>
      <c r="L6196" s="83">
        <v>42879</v>
      </c>
      <c r="M6196">
        <v>0</v>
      </c>
      <c r="N6196">
        <v>122017106</v>
      </c>
      <c r="O6196" t="s">
        <v>11754</v>
      </c>
    </row>
    <row r="6197" spans="1:15" x14ac:dyDescent="0.2">
      <c r="A6197" t="s">
        <v>11755</v>
      </c>
      <c r="B6197" t="s">
        <v>3692</v>
      </c>
      <c r="C6197">
        <v>34.6</v>
      </c>
      <c r="D6197">
        <v>0</v>
      </c>
      <c r="E6197">
        <v>0</v>
      </c>
      <c r="F6197">
        <v>0</v>
      </c>
      <c r="G6197">
        <v>0</v>
      </c>
      <c r="H6197" s="45">
        <v>52767.16</v>
      </c>
      <c r="I6197" t="s">
        <v>10684</v>
      </c>
      <c r="J6197" t="s">
        <v>200</v>
      </c>
      <c r="K6197">
        <v>0</v>
      </c>
      <c r="L6197" s="83">
        <v>42879</v>
      </c>
      <c r="M6197">
        <v>0</v>
      </c>
      <c r="N6197">
        <v>129500104</v>
      </c>
      <c r="O6197" t="s">
        <v>3699</v>
      </c>
    </row>
    <row r="6198" spans="1:15" x14ac:dyDescent="0.2">
      <c r="A6198" t="s">
        <v>11756</v>
      </c>
      <c r="B6198" t="s">
        <v>1330</v>
      </c>
      <c r="C6198">
        <v>111.03</v>
      </c>
      <c r="D6198">
        <v>0</v>
      </c>
      <c r="E6198">
        <v>0</v>
      </c>
      <c r="F6198">
        <v>0</v>
      </c>
      <c r="G6198">
        <v>0</v>
      </c>
      <c r="H6198" s="45">
        <v>57693.43</v>
      </c>
      <c r="I6198" t="s">
        <v>10684</v>
      </c>
      <c r="J6198" t="s">
        <v>200</v>
      </c>
      <c r="K6198">
        <v>0</v>
      </c>
      <c r="L6198" s="83">
        <v>42879</v>
      </c>
      <c r="M6198">
        <v>0</v>
      </c>
      <c r="N6198">
        <v>243537107</v>
      </c>
      <c r="O6198">
        <v>2267278</v>
      </c>
    </row>
    <row r="6199" spans="1:15" x14ac:dyDescent="0.2">
      <c r="A6199" t="s">
        <v>11757</v>
      </c>
      <c r="B6199" t="s">
        <v>5799</v>
      </c>
      <c r="C6199">
        <v>81.59</v>
      </c>
      <c r="D6199">
        <v>0</v>
      </c>
      <c r="E6199">
        <v>0</v>
      </c>
      <c r="F6199">
        <v>0</v>
      </c>
      <c r="G6199">
        <v>0</v>
      </c>
      <c r="H6199" s="45">
        <v>1152.3900000000001</v>
      </c>
      <c r="I6199" t="s">
        <v>10684</v>
      </c>
      <c r="J6199" t="s">
        <v>200</v>
      </c>
      <c r="K6199">
        <v>0</v>
      </c>
      <c r="L6199" s="83">
        <v>42879</v>
      </c>
      <c r="M6199">
        <v>0</v>
      </c>
      <c r="N6199">
        <v>256746108</v>
      </c>
      <c r="O6199">
        <v>2272476</v>
      </c>
    </row>
    <row r="6200" spans="1:15" x14ac:dyDescent="0.2">
      <c r="A6200" t="s">
        <v>11758</v>
      </c>
      <c r="B6200" t="s">
        <v>5753</v>
      </c>
      <c r="C6200">
        <v>21.73</v>
      </c>
      <c r="D6200">
        <v>0</v>
      </c>
      <c r="E6200">
        <v>0</v>
      </c>
      <c r="F6200">
        <v>0</v>
      </c>
      <c r="G6200">
        <v>0</v>
      </c>
      <c r="H6200" s="45">
        <v>7443.64</v>
      </c>
      <c r="I6200" t="s">
        <v>10693</v>
      </c>
      <c r="J6200" t="s">
        <v>200</v>
      </c>
      <c r="K6200">
        <v>0</v>
      </c>
      <c r="L6200" s="83">
        <v>42879</v>
      </c>
      <c r="M6200">
        <v>0</v>
      </c>
      <c r="N6200" t="s">
        <v>5759</v>
      </c>
      <c r="O6200" t="s">
        <v>5760</v>
      </c>
    </row>
    <row r="6201" spans="1:15" x14ac:dyDescent="0.2">
      <c r="A6201" t="s">
        <v>11759</v>
      </c>
      <c r="B6201" t="s">
        <v>7475</v>
      </c>
      <c r="C6201">
        <v>39.85</v>
      </c>
      <c r="D6201">
        <v>0</v>
      </c>
      <c r="E6201">
        <v>0</v>
      </c>
      <c r="F6201">
        <v>0</v>
      </c>
      <c r="G6201">
        <v>0</v>
      </c>
      <c r="H6201" s="45">
        <v>55545.07</v>
      </c>
      <c r="I6201" t="s">
        <v>10684</v>
      </c>
      <c r="J6201" t="s">
        <v>200</v>
      </c>
      <c r="K6201">
        <v>0</v>
      </c>
      <c r="L6201" s="83">
        <v>42879</v>
      </c>
      <c r="M6201">
        <v>0</v>
      </c>
      <c r="N6201">
        <v>371532102</v>
      </c>
      <c r="O6201">
        <v>2367101</v>
      </c>
    </row>
    <row r="6202" spans="1:15" x14ac:dyDescent="0.2">
      <c r="A6202" t="s">
        <v>11760</v>
      </c>
      <c r="B6202" t="s">
        <v>3799</v>
      </c>
      <c r="C6202">
        <v>17.37</v>
      </c>
      <c r="D6202">
        <v>0</v>
      </c>
      <c r="E6202">
        <v>0</v>
      </c>
      <c r="F6202">
        <v>0</v>
      </c>
      <c r="G6202">
        <v>0</v>
      </c>
      <c r="H6202" s="45">
        <v>-11262.98</v>
      </c>
      <c r="I6202" t="s">
        <v>10684</v>
      </c>
      <c r="J6202" t="s">
        <v>200</v>
      </c>
      <c r="K6202">
        <v>0</v>
      </c>
      <c r="L6202" s="83">
        <v>42879</v>
      </c>
      <c r="M6202">
        <v>0</v>
      </c>
      <c r="N6202" t="s">
        <v>3804</v>
      </c>
      <c r="O6202" t="s">
        <v>3805</v>
      </c>
    </row>
    <row r="6203" spans="1:15" x14ac:dyDescent="0.2">
      <c r="A6203" t="s">
        <v>11761</v>
      </c>
      <c r="B6203" t="s">
        <v>8908</v>
      </c>
      <c r="C6203">
        <v>23.65</v>
      </c>
      <c r="D6203">
        <v>0</v>
      </c>
      <c r="E6203">
        <v>0</v>
      </c>
      <c r="F6203">
        <v>0</v>
      </c>
      <c r="G6203">
        <v>0</v>
      </c>
      <c r="H6203" s="45">
        <v>-67455.509999999995</v>
      </c>
      <c r="I6203" t="s">
        <v>10684</v>
      </c>
      <c r="J6203" t="s">
        <v>200</v>
      </c>
      <c r="K6203">
        <v>0</v>
      </c>
      <c r="L6203" s="83">
        <v>42879</v>
      </c>
      <c r="M6203">
        <v>0</v>
      </c>
      <c r="N6203" t="s">
        <v>177</v>
      </c>
      <c r="O6203" t="s">
        <v>8915</v>
      </c>
    </row>
    <row r="6204" spans="1:15" x14ac:dyDescent="0.2">
      <c r="A6204" t="s">
        <v>11762</v>
      </c>
      <c r="B6204" t="s">
        <v>5776</v>
      </c>
      <c r="C6204">
        <v>49.1</v>
      </c>
      <c r="D6204">
        <v>0</v>
      </c>
      <c r="E6204">
        <v>0</v>
      </c>
      <c r="F6204">
        <v>0</v>
      </c>
      <c r="G6204">
        <v>0</v>
      </c>
      <c r="H6204" s="45">
        <v>14531.63</v>
      </c>
      <c r="I6204" t="s">
        <v>10684</v>
      </c>
      <c r="J6204" t="s">
        <v>200</v>
      </c>
      <c r="K6204">
        <v>0</v>
      </c>
      <c r="L6204" s="83">
        <v>42879</v>
      </c>
      <c r="M6204">
        <v>0</v>
      </c>
      <c r="N6204">
        <v>624580106</v>
      </c>
      <c r="O6204">
        <v>2643168</v>
      </c>
    </row>
    <row r="6205" spans="1:15" x14ac:dyDescent="0.2">
      <c r="A6205" t="s">
        <v>11763</v>
      </c>
      <c r="B6205" t="s">
        <v>11749</v>
      </c>
      <c r="C6205">
        <v>22.03</v>
      </c>
      <c r="D6205">
        <v>0</v>
      </c>
      <c r="E6205">
        <v>0</v>
      </c>
      <c r="F6205">
        <v>0</v>
      </c>
      <c r="G6205">
        <v>0</v>
      </c>
      <c r="H6205" s="45">
        <v>11363.63</v>
      </c>
      <c r="I6205" t="s">
        <v>10684</v>
      </c>
      <c r="J6205" t="s">
        <v>164</v>
      </c>
      <c r="K6205">
        <v>0</v>
      </c>
      <c r="L6205" s="83">
        <v>42879</v>
      </c>
      <c r="M6205">
        <v>0</v>
      </c>
      <c r="N6205" t="s">
        <v>177</v>
      </c>
      <c r="O6205">
        <v>2594653</v>
      </c>
    </row>
    <row r="6206" spans="1:15" x14ac:dyDescent="0.2">
      <c r="A6206" t="s">
        <v>11764</v>
      </c>
      <c r="B6206" t="s">
        <v>2826</v>
      </c>
      <c r="C6206">
        <v>100.96</v>
      </c>
      <c r="D6206">
        <v>0</v>
      </c>
      <c r="E6206">
        <v>0</v>
      </c>
      <c r="F6206">
        <v>0</v>
      </c>
      <c r="G6206">
        <v>0</v>
      </c>
      <c r="H6206" s="45">
        <v>-1312.52</v>
      </c>
      <c r="I6206" t="s">
        <v>10684</v>
      </c>
      <c r="J6206" t="s">
        <v>235</v>
      </c>
      <c r="K6206">
        <v>0</v>
      </c>
      <c r="L6206" s="83">
        <v>42879</v>
      </c>
      <c r="M6206">
        <v>0</v>
      </c>
      <c r="N6206">
        <v>800013104</v>
      </c>
      <c r="O6206">
        <v>2774336</v>
      </c>
    </row>
    <row r="6207" spans="1:15" x14ac:dyDescent="0.2">
      <c r="A6207" t="s">
        <v>11765</v>
      </c>
      <c r="B6207" t="s">
        <v>3801</v>
      </c>
      <c r="C6207">
        <v>38.270000000000003</v>
      </c>
      <c r="D6207">
        <v>0</v>
      </c>
      <c r="E6207">
        <v>0</v>
      </c>
      <c r="F6207">
        <v>0</v>
      </c>
      <c r="G6207">
        <v>0</v>
      </c>
      <c r="H6207" s="45">
        <v>57711.86</v>
      </c>
      <c r="I6207" t="s">
        <v>10684</v>
      </c>
      <c r="J6207" t="s">
        <v>200</v>
      </c>
      <c r="K6207">
        <v>0</v>
      </c>
      <c r="L6207" s="83">
        <v>42879</v>
      </c>
      <c r="M6207">
        <v>0</v>
      </c>
      <c r="N6207" t="s">
        <v>177</v>
      </c>
      <c r="O6207" t="s">
        <v>3814</v>
      </c>
    </row>
    <row r="6208" spans="1:15" x14ac:dyDescent="0.2">
      <c r="A6208" t="s">
        <v>11766</v>
      </c>
      <c r="B6208" t="s">
        <v>1075</v>
      </c>
      <c r="C6208">
        <v>124.95</v>
      </c>
      <c r="D6208">
        <v>0</v>
      </c>
      <c r="E6208">
        <v>0</v>
      </c>
      <c r="F6208">
        <v>0</v>
      </c>
      <c r="G6208">
        <v>0</v>
      </c>
      <c r="H6208" s="45">
        <v>-5651.13</v>
      </c>
      <c r="I6208" t="s">
        <v>10693</v>
      </c>
      <c r="J6208" t="s">
        <v>164</v>
      </c>
      <c r="K6208">
        <v>0</v>
      </c>
      <c r="L6208" s="83">
        <v>42879</v>
      </c>
      <c r="M6208">
        <v>0</v>
      </c>
      <c r="N6208">
        <v>874054109</v>
      </c>
      <c r="O6208">
        <v>2122117</v>
      </c>
    </row>
    <row r="6209" spans="1:15" x14ac:dyDescent="0.2">
      <c r="A6209" t="s">
        <v>11742</v>
      </c>
      <c r="B6209" t="s">
        <v>9694</v>
      </c>
      <c r="C6209">
        <v>30.85</v>
      </c>
      <c r="D6209">
        <v>0</v>
      </c>
      <c r="E6209">
        <v>0</v>
      </c>
      <c r="F6209">
        <v>0</v>
      </c>
      <c r="G6209">
        <v>0</v>
      </c>
      <c r="H6209" s="45">
        <v>19627.97</v>
      </c>
      <c r="I6209" t="s">
        <v>10684</v>
      </c>
      <c r="J6209" t="s">
        <v>164</v>
      </c>
      <c r="K6209">
        <v>0</v>
      </c>
      <c r="L6209" s="83">
        <v>42878</v>
      </c>
      <c r="M6209">
        <v>0</v>
      </c>
      <c r="N6209" t="s">
        <v>9722</v>
      </c>
      <c r="O6209" t="s">
        <v>9723</v>
      </c>
    </row>
    <row r="6210" spans="1:15" x14ac:dyDescent="0.2">
      <c r="A6210" t="s">
        <v>11743</v>
      </c>
      <c r="B6210" t="s">
        <v>2571</v>
      </c>
      <c r="C6210">
        <v>75.02</v>
      </c>
      <c r="D6210">
        <v>0</v>
      </c>
      <c r="E6210">
        <v>0</v>
      </c>
      <c r="F6210">
        <v>0</v>
      </c>
      <c r="G6210">
        <v>0</v>
      </c>
      <c r="H6210" s="45">
        <v>135984.34</v>
      </c>
      <c r="I6210" t="s">
        <v>10684</v>
      </c>
      <c r="J6210" t="s">
        <v>190</v>
      </c>
      <c r="K6210">
        <v>0</v>
      </c>
      <c r="L6210" s="83">
        <v>42878</v>
      </c>
      <c r="M6210">
        <v>0</v>
      </c>
      <c r="N6210">
        <v>267475101</v>
      </c>
      <c r="O6210">
        <v>2289841</v>
      </c>
    </row>
    <row r="6211" spans="1:15" x14ac:dyDescent="0.2">
      <c r="A6211" t="s">
        <v>11744</v>
      </c>
      <c r="B6211" t="s">
        <v>3529</v>
      </c>
      <c r="C6211">
        <v>72.989999999999995</v>
      </c>
      <c r="D6211">
        <v>0</v>
      </c>
      <c r="E6211">
        <v>0</v>
      </c>
      <c r="F6211">
        <v>0</v>
      </c>
      <c r="G6211">
        <v>0</v>
      </c>
      <c r="H6211" s="45">
        <v>-2741.46</v>
      </c>
      <c r="I6211" t="s">
        <v>10684</v>
      </c>
      <c r="J6211" t="s">
        <v>190</v>
      </c>
      <c r="K6211">
        <v>0</v>
      </c>
      <c r="L6211" s="83">
        <v>42878</v>
      </c>
      <c r="M6211">
        <v>0</v>
      </c>
      <c r="N6211">
        <v>482539103</v>
      </c>
      <c r="O6211" t="s">
        <v>3530</v>
      </c>
    </row>
    <row r="6212" spans="1:15" x14ac:dyDescent="0.2">
      <c r="A6212" t="s">
        <v>11745</v>
      </c>
      <c r="B6212" t="s">
        <v>2466</v>
      </c>
      <c r="C6212">
        <v>131.63999999999999</v>
      </c>
      <c r="D6212">
        <v>0</v>
      </c>
      <c r="E6212">
        <v>0</v>
      </c>
      <c r="F6212">
        <v>0</v>
      </c>
      <c r="G6212">
        <v>0</v>
      </c>
      <c r="H6212" s="45">
        <v>4962.59</v>
      </c>
      <c r="I6212" t="s">
        <v>10693</v>
      </c>
      <c r="J6212" t="s">
        <v>190</v>
      </c>
      <c r="K6212">
        <v>0</v>
      </c>
      <c r="L6212" s="83">
        <v>42878</v>
      </c>
      <c r="M6212">
        <v>0</v>
      </c>
      <c r="N6212">
        <v>655663102</v>
      </c>
      <c r="O6212">
        <v>2641838</v>
      </c>
    </row>
    <row r="6213" spans="1:15" x14ac:dyDescent="0.2">
      <c r="A6213" t="s">
        <v>11746</v>
      </c>
      <c r="B6213" t="s">
        <v>7449</v>
      </c>
      <c r="C6213">
        <v>23.35</v>
      </c>
      <c r="D6213">
        <v>0</v>
      </c>
      <c r="E6213">
        <v>0</v>
      </c>
      <c r="F6213">
        <v>0</v>
      </c>
      <c r="G6213">
        <v>0</v>
      </c>
      <c r="H6213" s="45">
        <v>-34120.97</v>
      </c>
      <c r="I6213" t="s">
        <v>10684</v>
      </c>
      <c r="J6213" t="s">
        <v>200</v>
      </c>
      <c r="K6213">
        <v>0</v>
      </c>
      <c r="L6213" s="83">
        <v>42878</v>
      </c>
      <c r="M6213">
        <v>0</v>
      </c>
      <c r="N6213">
        <v>824889109</v>
      </c>
      <c r="O6213">
        <v>2805474</v>
      </c>
    </row>
    <row r="6214" spans="1:15" x14ac:dyDescent="0.2">
      <c r="A6214" t="s">
        <v>11747</v>
      </c>
      <c r="B6214" t="s">
        <v>263</v>
      </c>
      <c r="C6214">
        <v>20.5</v>
      </c>
      <c r="D6214">
        <v>0</v>
      </c>
      <c r="E6214">
        <v>0</v>
      </c>
      <c r="F6214">
        <v>0</v>
      </c>
      <c r="G6214">
        <v>0</v>
      </c>
      <c r="H6214" s="45">
        <v>-248261.32</v>
      </c>
      <c r="I6214" t="s">
        <v>10684</v>
      </c>
      <c r="J6214" t="s">
        <v>190</v>
      </c>
      <c r="K6214">
        <v>0</v>
      </c>
      <c r="L6214" s="83">
        <v>42878</v>
      </c>
      <c r="M6214">
        <v>0</v>
      </c>
      <c r="N6214">
        <v>896818101</v>
      </c>
      <c r="O6214">
        <v>2893071</v>
      </c>
    </row>
    <row r="6215" spans="1:15" x14ac:dyDescent="0.2">
      <c r="A6215" t="s">
        <v>11739</v>
      </c>
      <c r="B6215" t="s">
        <v>3040</v>
      </c>
      <c r="C6215">
        <v>54.7</v>
      </c>
      <c r="D6215">
        <v>0</v>
      </c>
      <c r="E6215">
        <v>0</v>
      </c>
      <c r="F6215">
        <v>0</v>
      </c>
      <c r="G6215">
        <v>0</v>
      </c>
      <c r="H6215">
        <v>-877.04</v>
      </c>
      <c r="I6215" t="s">
        <v>10693</v>
      </c>
      <c r="J6215" t="s">
        <v>200</v>
      </c>
      <c r="K6215">
        <v>0</v>
      </c>
      <c r="L6215" s="83">
        <v>42877</v>
      </c>
      <c r="M6215">
        <v>0</v>
      </c>
      <c r="N6215">
        <v>344849104</v>
      </c>
      <c r="O6215">
        <v>2980906</v>
      </c>
    </row>
    <row r="6216" spans="1:15" x14ac:dyDescent="0.2">
      <c r="A6216" t="s">
        <v>11740</v>
      </c>
      <c r="B6216" t="s">
        <v>7888</v>
      </c>
      <c r="C6216">
        <v>31.5</v>
      </c>
      <c r="D6216">
        <v>0</v>
      </c>
      <c r="E6216">
        <v>0</v>
      </c>
      <c r="F6216">
        <v>0</v>
      </c>
      <c r="G6216">
        <v>0</v>
      </c>
      <c r="H6216" s="45">
        <v>91010.85</v>
      </c>
      <c r="I6216" t="s">
        <v>10693</v>
      </c>
      <c r="J6216" t="s">
        <v>200</v>
      </c>
      <c r="K6216">
        <v>0</v>
      </c>
      <c r="L6216" s="83">
        <v>42877</v>
      </c>
      <c r="M6216">
        <v>0</v>
      </c>
      <c r="N6216" t="s">
        <v>177</v>
      </c>
      <c r="O6216" t="s">
        <v>7936</v>
      </c>
    </row>
    <row r="6217" spans="1:15" x14ac:dyDescent="0.2">
      <c r="A6217" t="s">
        <v>11741</v>
      </c>
      <c r="B6217" t="s">
        <v>5754</v>
      </c>
      <c r="C6217">
        <v>58.65</v>
      </c>
      <c r="D6217">
        <v>0</v>
      </c>
      <c r="E6217">
        <v>0</v>
      </c>
      <c r="F6217">
        <v>0</v>
      </c>
      <c r="G6217">
        <v>0</v>
      </c>
      <c r="H6217" s="45">
        <v>19379.41</v>
      </c>
      <c r="I6217" t="s">
        <v>10684</v>
      </c>
      <c r="J6217" t="s">
        <v>235</v>
      </c>
      <c r="K6217">
        <v>0</v>
      </c>
      <c r="L6217" s="83">
        <v>42877</v>
      </c>
      <c r="M6217">
        <v>0</v>
      </c>
      <c r="N6217">
        <v>913456109</v>
      </c>
      <c r="O6217">
        <v>2923804</v>
      </c>
    </row>
    <row r="6218" spans="1:15" x14ac:dyDescent="0.2">
      <c r="A6218" t="s">
        <v>11731</v>
      </c>
      <c r="B6218" t="s">
        <v>1318</v>
      </c>
      <c r="C6218">
        <v>130.36000000000001</v>
      </c>
      <c r="D6218">
        <v>0</v>
      </c>
      <c r="E6218">
        <v>0</v>
      </c>
      <c r="F6218">
        <v>0</v>
      </c>
      <c r="G6218">
        <v>0</v>
      </c>
      <c r="H6218" s="45">
        <v>-12437.91</v>
      </c>
      <c r="I6218" t="s">
        <v>10693</v>
      </c>
      <c r="J6218" t="s">
        <v>200</v>
      </c>
      <c r="K6218">
        <v>0</v>
      </c>
      <c r="L6218" s="83">
        <v>42874</v>
      </c>
      <c r="M6218">
        <v>0</v>
      </c>
      <c r="N6218">
        <v>751212101</v>
      </c>
      <c r="O6218" t="s">
        <v>1525</v>
      </c>
    </row>
    <row r="6219" spans="1:15" x14ac:dyDescent="0.2">
      <c r="A6219" t="s">
        <v>11732</v>
      </c>
      <c r="B6219" t="s">
        <v>3694</v>
      </c>
      <c r="C6219">
        <v>26</v>
      </c>
      <c r="D6219">
        <v>0</v>
      </c>
      <c r="E6219">
        <v>0</v>
      </c>
      <c r="F6219">
        <v>0</v>
      </c>
      <c r="G6219">
        <v>0</v>
      </c>
      <c r="H6219">
        <v>213.08</v>
      </c>
      <c r="I6219" t="s">
        <v>10693</v>
      </c>
      <c r="J6219" t="s">
        <v>200</v>
      </c>
      <c r="K6219">
        <v>0</v>
      </c>
      <c r="L6219" s="83">
        <v>42874</v>
      </c>
      <c r="M6219">
        <v>0</v>
      </c>
      <c r="N6219">
        <v>428567101</v>
      </c>
      <c r="O6219">
        <v>2428376</v>
      </c>
    </row>
    <row r="6220" spans="1:15" x14ac:dyDescent="0.2">
      <c r="A6220" t="s">
        <v>11733</v>
      </c>
      <c r="B6220" t="s">
        <v>3695</v>
      </c>
      <c r="C6220">
        <v>25.7</v>
      </c>
      <c r="D6220">
        <v>0</v>
      </c>
      <c r="E6220">
        <v>0</v>
      </c>
      <c r="F6220">
        <v>0</v>
      </c>
      <c r="G6220">
        <v>0</v>
      </c>
      <c r="H6220" s="45">
        <v>-1658.85</v>
      </c>
      <c r="I6220" t="s">
        <v>10693</v>
      </c>
      <c r="J6220" t="s">
        <v>200</v>
      </c>
      <c r="K6220">
        <v>0</v>
      </c>
      <c r="L6220" s="83">
        <v>42874</v>
      </c>
      <c r="M6220">
        <v>0</v>
      </c>
      <c r="N6220">
        <v>118440106</v>
      </c>
      <c r="O6220">
        <v>2149934</v>
      </c>
    </row>
    <row r="6221" spans="1:15" x14ac:dyDescent="0.2">
      <c r="A6221" t="s">
        <v>11734</v>
      </c>
      <c r="B6221" t="s">
        <v>3169</v>
      </c>
      <c r="C6221">
        <v>129.37</v>
      </c>
      <c r="D6221">
        <v>0</v>
      </c>
      <c r="E6221">
        <v>0</v>
      </c>
      <c r="F6221">
        <v>0</v>
      </c>
      <c r="G6221">
        <v>0</v>
      </c>
      <c r="H6221" s="45">
        <v>-12692.34</v>
      </c>
      <c r="I6221" t="s">
        <v>10693</v>
      </c>
      <c r="J6221" t="s">
        <v>164</v>
      </c>
      <c r="K6221">
        <v>0</v>
      </c>
      <c r="L6221" s="83">
        <v>42874</v>
      </c>
      <c r="M6221">
        <v>0</v>
      </c>
      <c r="N6221">
        <v>52769106</v>
      </c>
      <c r="O6221">
        <v>2065159</v>
      </c>
    </row>
    <row r="6222" spans="1:15" x14ac:dyDescent="0.2">
      <c r="A6222" t="s">
        <v>11735</v>
      </c>
      <c r="B6222" t="s">
        <v>2698</v>
      </c>
      <c r="C6222">
        <v>119.43</v>
      </c>
      <c r="D6222">
        <v>0</v>
      </c>
      <c r="E6222">
        <v>0</v>
      </c>
      <c r="F6222">
        <v>0</v>
      </c>
      <c r="G6222">
        <v>0</v>
      </c>
      <c r="H6222" s="45">
        <v>-3394.91</v>
      </c>
      <c r="I6222" t="s">
        <v>10693</v>
      </c>
      <c r="J6222" t="s">
        <v>164</v>
      </c>
      <c r="K6222">
        <v>0</v>
      </c>
      <c r="L6222" s="83">
        <v>42874</v>
      </c>
      <c r="M6222">
        <v>0</v>
      </c>
      <c r="N6222" t="s">
        <v>2745</v>
      </c>
      <c r="O6222">
        <v>2310525</v>
      </c>
    </row>
    <row r="6223" spans="1:15" x14ac:dyDescent="0.2">
      <c r="A6223" t="s">
        <v>11736</v>
      </c>
      <c r="B6223" t="s">
        <v>2212</v>
      </c>
      <c r="C6223">
        <v>51.83</v>
      </c>
      <c r="D6223">
        <v>0</v>
      </c>
      <c r="E6223">
        <v>0</v>
      </c>
      <c r="F6223">
        <v>0</v>
      </c>
      <c r="G6223">
        <v>0</v>
      </c>
      <c r="H6223" s="45">
        <v>9234.7199999999993</v>
      </c>
      <c r="I6223" t="s">
        <v>10693</v>
      </c>
      <c r="J6223" t="s">
        <v>164</v>
      </c>
      <c r="K6223">
        <v>0</v>
      </c>
      <c r="L6223" s="83">
        <v>42874</v>
      </c>
      <c r="M6223">
        <v>0</v>
      </c>
      <c r="N6223" t="s">
        <v>177</v>
      </c>
      <c r="O6223" t="s">
        <v>2261</v>
      </c>
    </row>
    <row r="6224" spans="1:15" x14ac:dyDescent="0.2">
      <c r="A6224" t="s">
        <v>11737</v>
      </c>
      <c r="B6224" t="s">
        <v>3714</v>
      </c>
      <c r="C6224">
        <v>127.5</v>
      </c>
      <c r="D6224">
        <v>0</v>
      </c>
      <c r="E6224">
        <v>0</v>
      </c>
      <c r="F6224">
        <v>0</v>
      </c>
      <c r="G6224">
        <v>0</v>
      </c>
      <c r="H6224" s="45">
        <v>-12445.04</v>
      </c>
      <c r="I6224" t="s">
        <v>10693</v>
      </c>
      <c r="J6224" t="s">
        <v>200</v>
      </c>
      <c r="K6224">
        <v>0</v>
      </c>
      <c r="L6224" s="83">
        <v>42874</v>
      </c>
      <c r="M6224">
        <v>0</v>
      </c>
      <c r="N6224">
        <v>168905107</v>
      </c>
      <c r="O6224">
        <v>2106791</v>
      </c>
    </row>
    <row r="6225" spans="1:15" x14ac:dyDescent="0.2">
      <c r="A6225" t="s">
        <v>11738</v>
      </c>
      <c r="B6225" t="s">
        <v>1676</v>
      </c>
      <c r="C6225">
        <v>107.045</v>
      </c>
      <c r="D6225">
        <v>0</v>
      </c>
      <c r="E6225">
        <v>0</v>
      </c>
      <c r="F6225">
        <v>0</v>
      </c>
      <c r="G6225">
        <v>0</v>
      </c>
      <c r="H6225" s="45">
        <v>15598.33</v>
      </c>
      <c r="I6225" t="s">
        <v>10684</v>
      </c>
      <c r="J6225" t="s">
        <v>169</v>
      </c>
      <c r="K6225">
        <v>0</v>
      </c>
      <c r="L6225" s="83">
        <v>42874</v>
      </c>
      <c r="M6225">
        <v>0</v>
      </c>
      <c r="N6225" t="s">
        <v>177</v>
      </c>
      <c r="O6225">
        <v>2872423</v>
      </c>
    </row>
    <row r="6226" spans="1:15" x14ac:dyDescent="0.2">
      <c r="A6226" t="s">
        <v>11729</v>
      </c>
      <c r="B6226" t="s">
        <v>3040</v>
      </c>
      <c r="C6226">
        <v>54.7</v>
      </c>
      <c r="D6226">
        <v>0</v>
      </c>
      <c r="E6226">
        <v>0</v>
      </c>
      <c r="F6226">
        <v>0</v>
      </c>
      <c r="G6226">
        <v>0</v>
      </c>
      <c r="H6226" s="45">
        <v>51392.46</v>
      </c>
      <c r="I6226" t="s">
        <v>10684</v>
      </c>
      <c r="J6226" t="s">
        <v>200</v>
      </c>
      <c r="K6226">
        <v>0</v>
      </c>
      <c r="L6226" s="83">
        <v>42873</v>
      </c>
      <c r="M6226">
        <v>0</v>
      </c>
      <c r="N6226">
        <v>344849104</v>
      </c>
      <c r="O6226">
        <v>2980906</v>
      </c>
    </row>
    <row r="6227" spans="1:15" x14ac:dyDescent="0.2">
      <c r="A6227" t="s">
        <v>11730</v>
      </c>
      <c r="B6227" t="s">
        <v>2229</v>
      </c>
      <c r="C6227">
        <v>85.47</v>
      </c>
      <c r="D6227">
        <v>0</v>
      </c>
      <c r="E6227">
        <v>0</v>
      </c>
      <c r="F6227">
        <v>0</v>
      </c>
      <c r="G6227">
        <v>0</v>
      </c>
      <c r="H6227" s="45">
        <v>-1137.8800000000001</v>
      </c>
      <c r="I6227" t="s">
        <v>10693</v>
      </c>
      <c r="J6227" t="s">
        <v>164</v>
      </c>
      <c r="K6227">
        <v>0</v>
      </c>
      <c r="L6227" s="83">
        <v>42873</v>
      </c>
      <c r="M6227">
        <v>0</v>
      </c>
      <c r="N6227">
        <v>871607107</v>
      </c>
      <c r="O6227">
        <v>2867719</v>
      </c>
    </row>
    <row r="6228" spans="1:15" x14ac:dyDescent="0.2">
      <c r="A6228" t="s">
        <v>11716</v>
      </c>
      <c r="B6228" t="s">
        <v>3555</v>
      </c>
      <c r="C6228">
        <v>42.19</v>
      </c>
      <c r="D6228">
        <v>0</v>
      </c>
      <c r="E6228">
        <v>0</v>
      </c>
      <c r="F6228">
        <v>0</v>
      </c>
      <c r="G6228">
        <v>0</v>
      </c>
      <c r="H6228" s="45">
        <v>-22441.27</v>
      </c>
      <c r="I6228" t="s">
        <v>10693</v>
      </c>
      <c r="J6228" t="s">
        <v>200</v>
      </c>
      <c r="K6228">
        <v>0</v>
      </c>
      <c r="L6228" s="83">
        <v>42872</v>
      </c>
      <c r="M6228">
        <v>0</v>
      </c>
      <c r="N6228">
        <v>917047102</v>
      </c>
      <c r="O6228">
        <v>2933438</v>
      </c>
    </row>
    <row r="6229" spans="1:15" x14ac:dyDescent="0.2">
      <c r="A6229" t="s">
        <v>11717</v>
      </c>
      <c r="B6229" t="s">
        <v>1991</v>
      </c>
      <c r="C6229">
        <v>48</v>
      </c>
      <c r="D6229">
        <v>0</v>
      </c>
      <c r="E6229">
        <v>0</v>
      </c>
      <c r="F6229">
        <v>0</v>
      </c>
      <c r="G6229">
        <v>0</v>
      </c>
      <c r="H6229" s="45">
        <v>-17677.64</v>
      </c>
      <c r="I6229" t="s">
        <v>10693</v>
      </c>
      <c r="J6229" t="s">
        <v>200</v>
      </c>
      <c r="K6229">
        <v>0</v>
      </c>
      <c r="L6229" s="83">
        <v>42872</v>
      </c>
      <c r="M6229">
        <v>0</v>
      </c>
      <c r="N6229" t="s">
        <v>2061</v>
      </c>
      <c r="O6229">
        <v>2966144</v>
      </c>
    </row>
    <row r="6230" spans="1:15" x14ac:dyDescent="0.2">
      <c r="A6230" t="s">
        <v>11718</v>
      </c>
      <c r="B6230" t="s">
        <v>3585</v>
      </c>
      <c r="C6230">
        <v>36.6</v>
      </c>
      <c r="D6230">
        <v>0</v>
      </c>
      <c r="E6230">
        <v>0</v>
      </c>
      <c r="F6230">
        <v>0</v>
      </c>
      <c r="G6230">
        <v>0</v>
      </c>
      <c r="H6230">
        <v>-166.24</v>
      </c>
      <c r="I6230" t="s">
        <v>10693</v>
      </c>
      <c r="J6230" t="s">
        <v>200</v>
      </c>
      <c r="K6230">
        <v>0</v>
      </c>
      <c r="L6230" s="83">
        <v>42872</v>
      </c>
      <c r="M6230">
        <v>0</v>
      </c>
      <c r="N6230">
        <v>253393102</v>
      </c>
      <c r="O6230">
        <v>2969637</v>
      </c>
    </row>
    <row r="6231" spans="1:15" x14ac:dyDescent="0.2">
      <c r="A6231" t="s">
        <v>11719</v>
      </c>
      <c r="B6231" t="s">
        <v>1029</v>
      </c>
      <c r="C6231">
        <v>26.32</v>
      </c>
      <c r="D6231">
        <v>0</v>
      </c>
      <c r="E6231">
        <v>0</v>
      </c>
      <c r="F6231">
        <v>0</v>
      </c>
      <c r="G6231">
        <v>0</v>
      </c>
      <c r="H6231" s="45">
        <v>11529.37</v>
      </c>
      <c r="I6231" t="s">
        <v>10693</v>
      </c>
      <c r="J6231" t="s">
        <v>164</v>
      </c>
      <c r="K6231">
        <v>0</v>
      </c>
      <c r="L6231" s="83">
        <v>42872</v>
      </c>
      <c r="M6231">
        <v>0</v>
      </c>
      <c r="N6231">
        <v>5125109</v>
      </c>
      <c r="O6231">
        <v>2159773</v>
      </c>
    </row>
    <row r="6232" spans="1:15" x14ac:dyDescent="0.2">
      <c r="A6232" t="s">
        <v>11720</v>
      </c>
      <c r="B6232" t="s">
        <v>3695</v>
      </c>
      <c r="C6232">
        <v>25.7</v>
      </c>
      <c r="D6232">
        <v>0</v>
      </c>
      <c r="E6232">
        <v>0</v>
      </c>
      <c r="F6232">
        <v>0</v>
      </c>
      <c r="G6232">
        <v>0</v>
      </c>
      <c r="H6232" s="45">
        <v>1197.44</v>
      </c>
      <c r="I6232" t="s">
        <v>10684</v>
      </c>
      <c r="J6232" t="s">
        <v>200</v>
      </c>
      <c r="K6232">
        <v>0</v>
      </c>
      <c r="L6232" s="83">
        <v>42872</v>
      </c>
      <c r="M6232">
        <v>0</v>
      </c>
      <c r="N6232">
        <v>118440106</v>
      </c>
      <c r="O6232">
        <v>2149934</v>
      </c>
    </row>
    <row r="6233" spans="1:15" x14ac:dyDescent="0.2">
      <c r="A6233" t="s">
        <v>11721</v>
      </c>
      <c r="B6233" t="s">
        <v>5720</v>
      </c>
      <c r="C6233">
        <v>99.35</v>
      </c>
      <c r="D6233">
        <v>0</v>
      </c>
      <c r="E6233">
        <v>0</v>
      </c>
      <c r="F6233">
        <v>0</v>
      </c>
      <c r="G6233">
        <v>0</v>
      </c>
      <c r="H6233" s="45">
        <v>-15258.8</v>
      </c>
      <c r="I6233" t="s">
        <v>10684</v>
      </c>
      <c r="J6233" t="s">
        <v>188</v>
      </c>
      <c r="K6233">
        <v>0</v>
      </c>
      <c r="L6233" s="83">
        <v>42872</v>
      </c>
      <c r="M6233">
        <v>0</v>
      </c>
      <c r="N6233" t="s">
        <v>5722</v>
      </c>
      <c r="O6233">
        <v>2191399</v>
      </c>
    </row>
    <row r="6234" spans="1:15" x14ac:dyDescent="0.2">
      <c r="A6234" t="s">
        <v>11722</v>
      </c>
      <c r="B6234" t="s">
        <v>3694</v>
      </c>
      <c r="C6234">
        <v>26</v>
      </c>
      <c r="D6234">
        <v>0</v>
      </c>
      <c r="E6234">
        <v>0</v>
      </c>
      <c r="F6234">
        <v>0</v>
      </c>
      <c r="G6234">
        <v>0</v>
      </c>
      <c r="H6234" s="45">
        <v>-13983.45</v>
      </c>
      <c r="I6234" t="s">
        <v>10684</v>
      </c>
      <c r="J6234" t="s">
        <v>200</v>
      </c>
      <c r="K6234">
        <v>0</v>
      </c>
      <c r="L6234" s="83">
        <v>42872</v>
      </c>
      <c r="M6234">
        <v>0</v>
      </c>
      <c r="N6234">
        <v>428567101</v>
      </c>
      <c r="O6234">
        <v>2428376</v>
      </c>
    </row>
    <row r="6235" spans="1:15" x14ac:dyDescent="0.2">
      <c r="A6235" t="s">
        <v>11723</v>
      </c>
      <c r="B6235" t="s">
        <v>4961</v>
      </c>
      <c r="C6235">
        <v>123.89</v>
      </c>
      <c r="D6235">
        <v>0</v>
      </c>
      <c r="E6235">
        <v>0</v>
      </c>
      <c r="F6235">
        <v>0</v>
      </c>
      <c r="G6235">
        <v>0</v>
      </c>
      <c r="H6235" s="45">
        <v>28044.76</v>
      </c>
      <c r="I6235" t="s">
        <v>10684</v>
      </c>
      <c r="J6235" t="s">
        <v>169</v>
      </c>
      <c r="K6235">
        <v>0</v>
      </c>
      <c r="L6235" s="83">
        <v>42872</v>
      </c>
      <c r="M6235">
        <v>0</v>
      </c>
      <c r="N6235" t="s">
        <v>5034</v>
      </c>
      <c r="O6235">
        <v>2378534</v>
      </c>
    </row>
    <row r="6236" spans="1:15" x14ac:dyDescent="0.2">
      <c r="A6236" t="s">
        <v>11724</v>
      </c>
      <c r="B6236" t="s">
        <v>1318</v>
      </c>
      <c r="C6236">
        <v>130.36000000000001</v>
      </c>
      <c r="D6236">
        <v>0</v>
      </c>
      <c r="E6236">
        <v>0</v>
      </c>
      <c r="F6236">
        <v>0</v>
      </c>
      <c r="G6236">
        <v>0</v>
      </c>
      <c r="H6236" s="45">
        <v>-37984.400000000001</v>
      </c>
      <c r="I6236" t="s">
        <v>10684</v>
      </c>
      <c r="J6236" t="s">
        <v>200</v>
      </c>
      <c r="K6236">
        <v>0</v>
      </c>
      <c r="L6236" s="83">
        <v>42872</v>
      </c>
      <c r="M6236">
        <v>0</v>
      </c>
      <c r="N6236">
        <v>751212101</v>
      </c>
      <c r="O6236" t="s">
        <v>1525</v>
      </c>
    </row>
    <row r="6237" spans="1:15" x14ac:dyDescent="0.2">
      <c r="A6237" t="s">
        <v>11725</v>
      </c>
      <c r="B6237" t="s">
        <v>5726</v>
      </c>
      <c r="C6237">
        <v>75.400000000000006</v>
      </c>
      <c r="D6237">
        <v>0</v>
      </c>
      <c r="E6237">
        <v>0</v>
      </c>
      <c r="F6237">
        <v>0</v>
      </c>
      <c r="G6237">
        <v>0</v>
      </c>
      <c r="H6237" s="45">
        <v>2948.76</v>
      </c>
      <c r="I6237" t="s">
        <v>10684</v>
      </c>
      <c r="J6237" t="s">
        <v>200</v>
      </c>
      <c r="K6237">
        <v>0</v>
      </c>
      <c r="L6237" s="83">
        <v>42872</v>
      </c>
      <c r="M6237">
        <v>0</v>
      </c>
      <c r="N6237">
        <v>778296103</v>
      </c>
      <c r="O6237">
        <v>2746711</v>
      </c>
    </row>
    <row r="6238" spans="1:15" x14ac:dyDescent="0.2">
      <c r="A6238" t="s">
        <v>11726</v>
      </c>
      <c r="B6238" t="s">
        <v>3550</v>
      </c>
      <c r="C6238">
        <v>22.44</v>
      </c>
      <c r="D6238">
        <v>0</v>
      </c>
      <c r="E6238">
        <v>0</v>
      </c>
      <c r="F6238">
        <v>0</v>
      </c>
      <c r="G6238">
        <v>0</v>
      </c>
      <c r="H6238" s="45">
        <v>-5411.75</v>
      </c>
      <c r="I6238" t="s">
        <v>10693</v>
      </c>
      <c r="J6238" t="s">
        <v>164</v>
      </c>
      <c r="K6238">
        <v>0</v>
      </c>
      <c r="L6238" s="83">
        <v>42872</v>
      </c>
      <c r="M6238">
        <v>0</v>
      </c>
      <c r="N6238" t="s">
        <v>177</v>
      </c>
      <c r="O6238" t="s">
        <v>3580</v>
      </c>
    </row>
    <row r="6239" spans="1:15" x14ac:dyDescent="0.2">
      <c r="A6239" t="s">
        <v>11727</v>
      </c>
      <c r="B6239" t="s">
        <v>5713</v>
      </c>
      <c r="C6239">
        <v>71.19</v>
      </c>
      <c r="D6239">
        <v>0</v>
      </c>
      <c r="E6239">
        <v>0</v>
      </c>
      <c r="F6239">
        <v>0</v>
      </c>
      <c r="G6239">
        <v>0</v>
      </c>
      <c r="H6239">
        <v>612</v>
      </c>
      <c r="I6239" t="s">
        <v>10693</v>
      </c>
      <c r="J6239" t="s">
        <v>200</v>
      </c>
      <c r="K6239">
        <v>0</v>
      </c>
      <c r="L6239" s="83">
        <v>42872</v>
      </c>
      <c r="M6239">
        <v>0</v>
      </c>
      <c r="N6239">
        <v>872540109</v>
      </c>
      <c r="O6239">
        <v>2989301</v>
      </c>
    </row>
    <row r="6240" spans="1:15" x14ac:dyDescent="0.2">
      <c r="A6240" t="s">
        <v>11728</v>
      </c>
      <c r="B6240" t="s">
        <v>1315</v>
      </c>
      <c r="C6240">
        <v>51.75</v>
      </c>
      <c r="D6240">
        <v>0</v>
      </c>
      <c r="E6240">
        <v>0</v>
      </c>
      <c r="F6240">
        <v>0</v>
      </c>
      <c r="G6240">
        <v>0</v>
      </c>
      <c r="H6240" s="45">
        <v>-49658.16</v>
      </c>
      <c r="I6240" t="s">
        <v>10693</v>
      </c>
      <c r="J6240" t="s">
        <v>164</v>
      </c>
      <c r="K6240">
        <v>0</v>
      </c>
      <c r="L6240" s="83">
        <v>42872</v>
      </c>
      <c r="M6240">
        <v>0</v>
      </c>
      <c r="N6240" t="s">
        <v>1538</v>
      </c>
      <c r="O6240" t="s">
        <v>1539</v>
      </c>
    </row>
    <row r="6241" spans="1:15" x14ac:dyDescent="0.2">
      <c r="A6241" t="s">
        <v>11714</v>
      </c>
      <c r="B6241" t="s">
        <v>8492</v>
      </c>
      <c r="C6241">
        <v>45.9</v>
      </c>
      <c r="D6241">
        <v>0</v>
      </c>
      <c r="E6241">
        <v>0</v>
      </c>
      <c r="F6241">
        <v>0</v>
      </c>
      <c r="G6241">
        <v>0</v>
      </c>
      <c r="H6241" s="45">
        <v>16765.78</v>
      </c>
      <c r="I6241" t="s">
        <v>10693</v>
      </c>
      <c r="J6241" t="s">
        <v>190</v>
      </c>
      <c r="K6241">
        <v>0</v>
      </c>
      <c r="L6241" s="83">
        <v>42871</v>
      </c>
      <c r="M6241">
        <v>0</v>
      </c>
      <c r="N6241">
        <v>233377407</v>
      </c>
      <c r="O6241">
        <v>2276627</v>
      </c>
    </row>
    <row r="6242" spans="1:15" x14ac:dyDescent="0.2">
      <c r="A6242" t="s">
        <v>11715</v>
      </c>
      <c r="B6242" t="s">
        <v>2696</v>
      </c>
      <c r="C6242">
        <v>35.22</v>
      </c>
      <c r="D6242">
        <v>0</v>
      </c>
      <c r="E6242">
        <v>0</v>
      </c>
      <c r="F6242">
        <v>0</v>
      </c>
      <c r="G6242">
        <v>0</v>
      </c>
      <c r="H6242" s="45">
        <v>24168.81</v>
      </c>
      <c r="I6242" t="s">
        <v>10684</v>
      </c>
      <c r="J6242" t="s">
        <v>200</v>
      </c>
      <c r="K6242">
        <v>0</v>
      </c>
      <c r="L6242" s="83">
        <v>42871</v>
      </c>
      <c r="M6242">
        <v>0</v>
      </c>
      <c r="N6242">
        <v>501797104</v>
      </c>
      <c r="O6242" t="s">
        <v>2769</v>
      </c>
    </row>
    <row r="6243" spans="1:15" x14ac:dyDescent="0.2">
      <c r="A6243" t="s">
        <v>11709</v>
      </c>
      <c r="B6243" t="s">
        <v>1029</v>
      </c>
      <c r="C6243">
        <v>26.32</v>
      </c>
      <c r="D6243">
        <v>0</v>
      </c>
      <c r="E6243">
        <v>0</v>
      </c>
      <c r="F6243">
        <v>0</v>
      </c>
      <c r="G6243">
        <v>0</v>
      </c>
      <c r="H6243" s="45">
        <v>-24768.18</v>
      </c>
      <c r="I6243" t="s">
        <v>10684</v>
      </c>
      <c r="J6243" t="s">
        <v>164</v>
      </c>
      <c r="K6243">
        <v>0</v>
      </c>
      <c r="L6243" s="83">
        <v>42870</v>
      </c>
      <c r="M6243">
        <v>0</v>
      </c>
      <c r="N6243">
        <v>5125109</v>
      </c>
      <c r="O6243">
        <v>2159773</v>
      </c>
    </row>
    <row r="6244" spans="1:15" x14ac:dyDescent="0.2">
      <c r="A6244" t="s">
        <v>11710</v>
      </c>
      <c r="B6244" t="s">
        <v>3585</v>
      </c>
      <c r="C6244">
        <v>36.6</v>
      </c>
      <c r="D6244">
        <v>0</v>
      </c>
      <c r="E6244">
        <v>0</v>
      </c>
      <c r="F6244">
        <v>0</v>
      </c>
      <c r="G6244">
        <v>0</v>
      </c>
      <c r="H6244" s="45">
        <v>-42981</v>
      </c>
      <c r="I6244" t="s">
        <v>10684</v>
      </c>
      <c r="J6244" t="s">
        <v>200</v>
      </c>
      <c r="K6244">
        <v>0</v>
      </c>
      <c r="L6244" s="83">
        <v>42870</v>
      </c>
      <c r="M6244">
        <v>0</v>
      </c>
      <c r="N6244">
        <v>253393102</v>
      </c>
      <c r="O6244">
        <v>2969637</v>
      </c>
    </row>
    <row r="6245" spans="1:15" x14ac:dyDescent="0.2">
      <c r="A6245" t="s">
        <v>11711</v>
      </c>
      <c r="B6245" t="s">
        <v>2214</v>
      </c>
      <c r="C6245">
        <v>92.765000000000001</v>
      </c>
      <c r="D6245">
        <v>0</v>
      </c>
      <c r="E6245">
        <v>0</v>
      </c>
      <c r="F6245">
        <v>0</v>
      </c>
      <c r="G6245">
        <v>0</v>
      </c>
      <c r="H6245" s="45">
        <v>43311.86</v>
      </c>
      <c r="I6245" t="s">
        <v>10684</v>
      </c>
      <c r="J6245" t="s">
        <v>200</v>
      </c>
      <c r="K6245">
        <v>0</v>
      </c>
      <c r="L6245" s="83">
        <v>42870</v>
      </c>
      <c r="M6245">
        <v>0</v>
      </c>
      <c r="N6245">
        <v>466367109</v>
      </c>
      <c r="O6245">
        <v>2344922</v>
      </c>
    </row>
    <row r="6246" spans="1:15" x14ac:dyDescent="0.2">
      <c r="A6246" t="s">
        <v>11712</v>
      </c>
      <c r="B6246" t="s">
        <v>1991</v>
      </c>
      <c r="C6246">
        <v>48</v>
      </c>
      <c r="D6246">
        <v>0</v>
      </c>
      <c r="E6246">
        <v>0</v>
      </c>
      <c r="F6246">
        <v>0</v>
      </c>
      <c r="G6246">
        <v>0</v>
      </c>
      <c r="H6246" s="45">
        <v>-79870.899999999994</v>
      </c>
      <c r="I6246" t="s">
        <v>10684</v>
      </c>
      <c r="J6246" t="s">
        <v>200</v>
      </c>
      <c r="K6246">
        <v>0</v>
      </c>
      <c r="L6246" s="83">
        <v>42870</v>
      </c>
      <c r="M6246">
        <v>0</v>
      </c>
      <c r="N6246" t="s">
        <v>2061</v>
      </c>
      <c r="O6246">
        <v>2966144</v>
      </c>
    </row>
    <row r="6247" spans="1:15" x14ac:dyDescent="0.2">
      <c r="A6247" t="s">
        <v>11713</v>
      </c>
      <c r="B6247" t="s">
        <v>3555</v>
      </c>
      <c r="C6247">
        <v>42.19</v>
      </c>
      <c r="D6247">
        <v>0</v>
      </c>
      <c r="E6247">
        <v>0</v>
      </c>
      <c r="F6247">
        <v>0</v>
      </c>
      <c r="G6247">
        <v>0</v>
      </c>
      <c r="H6247" s="45">
        <v>68222.02</v>
      </c>
      <c r="I6247" t="s">
        <v>10684</v>
      </c>
      <c r="J6247" t="s">
        <v>200</v>
      </c>
      <c r="K6247">
        <v>0</v>
      </c>
      <c r="L6247" s="83">
        <v>42870</v>
      </c>
      <c r="M6247">
        <v>0</v>
      </c>
      <c r="N6247">
        <v>917047102</v>
      </c>
      <c r="O6247">
        <v>2933438</v>
      </c>
    </row>
    <row r="6248" spans="1:15" x14ac:dyDescent="0.2">
      <c r="A6248" t="s">
        <v>11703</v>
      </c>
      <c r="B6248" t="s">
        <v>2583</v>
      </c>
      <c r="C6248">
        <v>35.81</v>
      </c>
      <c r="D6248">
        <v>0</v>
      </c>
      <c r="E6248">
        <v>0</v>
      </c>
      <c r="F6248">
        <v>0</v>
      </c>
      <c r="G6248">
        <v>0</v>
      </c>
      <c r="H6248" s="45">
        <v>-30751.81</v>
      </c>
      <c r="I6248" t="s">
        <v>10693</v>
      </c>
      <c r="J6248" t="s">
        <v>200</v>
      </c>
      <c r="K6248">
        <v>0</v>
      </c>
      <c r="L6248" s="83">
        <v>42867</v>
      </c>
      <c r="M6248">
        <v>0</v>
      </c>
      <c r="N6248" t="s">
        <v>2651</v>
      </c>
      <c r="O6248">
        <v>2345022</v>
      </c>
    </row>
    <row r="6249" spans="1:15" x14ac:dyDescent="0.2">
      <c r="A6249" t="s">
        <v>11704</v>
      </c>
      <c r="B6249" t="s">
        <v>10622</v>
      </c>
      <c r="C6249">
        <v>130.38</v>
      </c>
      <c r="D6249">
        <v>0</v>
      </c>
      <c r="E6249">
        <v>0</v>
      </c>
      <c r="F6249">
        <v>0</v>
      </c>
      <c r="G6249">
        <v>0</v>
      </c>
      <c r="H6249" s="45">
        <v>41236.92</v>
      </c>
      <c r="I6249" t="s">
        <v>10693</v>
      </c>
      <c r="J6249" t="s">
        <v>169</v>
      </c>
      <c r="K6249">
        <v>0</v>
      </c>
      <c r="L6249" s="83">
        <v>42867</v>
      </c>
      <c r="M6249">
        <v>0</v>
      </c>
      <c r="N6249" t="s">
        <v>10628</v>
      </c>
      <c r="O6249" t="s">
        <v>10629</v>
      </c>
    </row>
    <row r="6250" spans="1:15" x14ac:dyDescent="0.2">
      <c r="A6250" t="s">
        <v>11705</v>
      </c>
      <c r="B6250" t="s">
        <v>1811</v>
      </c>
      <c r="C6250">
        <v>69.02</v>
      </c>
      <c r="D6250">
        <v>0</v>
      </c>
      <c r="E6250">
        <v>0</v>
      </c>
      <c r="F6250">
        <v>0</v>
      </c>
      <c r="G6250">
        <v>0</v>
      </c>
      <c r="H6250" s="45">
        <v>9175.69</v>
      </c>
      <c r="I6250" t="s">
        <v>10693</v>
      </c>
      <c r="J6250" t="s">
        <v>164</v>
      </c>
      <c r="K6250">
        <v>0</v>
      </c>
      <c r="L6250" s="83">
        <v>42867</v>
      </c>
      <c r="M6250">
        <v>0</v>
      </c>
      <c r="N6250" t="s">
        <v>177</v>
      </c>
      <c r="O6250" t="s">
        <v>1887</v>
      </c>
    </row>
    <row r="6251" spans="1:15" x14ac:dyDescent="0.2">
      <c r="A6251" t="s">
        <v>11706</v>
      </c>
      <c r="B6251" t="s">
        <v>11702</v>
      </c>
      <c r="C6251">
        <v>19.48</v>
      </c>
      <c r="D6251">
        <v>0</v>
      </c>
      <c r="E6251">
        <v>0</v>
      </c>
      <c r="F6251">
        <v>0</v>
      </c>
      <c r="G6251">
        <v>0</v>
      </c>
      <c r="H6251" s="45">
        <v>-5506.99</v>
      </c>
      <c r="I6251" t="s">
        <v>10693</v>
      </c>
      <c r="J6251" t="s">
        <v>235</v>
      </c>
      <c r="K6251">
        <v>0</v>
      </c>
      <c r="L6251" s="83">
        <v>42867</v>
      </c>
      <c r="M6251">
        <v>0</v>
      </c>
      <c r="N6251">
        <v>237266101</v>
      </c>
      <c r="O6251">
        <v>2250289</v>
      </c>
    </row>
    <row r="6252" spans="1:15" x14ac:dyDescent="0.2">
      <c r="A6252" t="s">
        <v>11707</v>
      </c>
      <c r="B6252" t="s">
        <v>2709</v>
      </c>
      <c r="C6252">
        <v>74.8</v>
      </c>
      <c r="D6252">
        <v>0</v>
      </c>
      <c r="E6252">
        <v>0</v>
      </c>
      <c r="F6252">
        <v>0</v>
      </c>
      <c r="G6252">
        <v>0</v>
      </c>
      <c r="H6252" s="45">
        <v>21404.959999999999</v>
      </c>
      <c r="I6252" t="s">
        <v>10693</v>
      </c>
      <c r="J6252" t="s">
        <v>200</v>
      </c>
      <c r="K6252">
        <v>0</v>
      </c>
      <c r="L6252" s="83">
        <v>42867</v>
      </c>
      <c r="M6252">
        <v>0</v>
      </c>
      <c r="N6252">
        <v>254067101</v>
      </c>
      <c r="O6252">
        <v>2269768</v>
      </c>
    </row>
    <row r="6253" spans="1:15" x14ac:dyDescent="0.2">
      <c r="A6253" t="s">
        <v>11708</v>
      </c>
      <c r="B6253" t="s">
        <v>8492</v>
      </c>
      <c r="C6253">
        <v>45.9</v>
      </c>
      <c r="D6253">
        <v>0</v>
      </c>
      <c r="E6253">
        <v>0</v>
      </c>
      <c r="F6253">
        <v>0</v>
      </c>
      <c r="G6253">
        <v>0</v>
      </c>
      <c r="H6253" s="45">
        <v>62533.1</v>
      </c>
      <c r="I6253" t="s">
        <v>10684</v>
      </c>
      <c r="J6253" t="s">
        <v>190</v>
      </c>
      <c r="K6253">
        <v>0</v>
      </c>
      <c r="L6253" s="83">
        <v>42867</v>
      </c>
      <c r="M6253">
        <v>0</v>
      </c>
      <c r="N6253">
        <v>233377407</v>
      </c>
      <c r="O6253">
        <v>2276627</v>
      </c>
    </row>
    <row r="6254" spans="1:15" x14ac:dyDescent="0.2">
      <c r="A6254" t="s">
        <v>11674</v>
      </c>
      <c r="B6254" t="s">
        <v>2586</v>
      </c>
      <c r="C6254">
        <v>31.79</v>
      </c>
      <c r="D6254">
        <v>0</v>
      </c>
      <c r="E6254">
        <v>0</v>
      </c>
      <c r="F6254">
        <v>0</v>
      </c>
      <c r="G6254">
        <v>0</v>
      </c>
      <c r="H6254" s="45">
        <v>-5182.3</v>
      </c>
      <c r="I6254" t="s">
        <v>10693</v>
      </c>
      <c r="J6254" t="s">
        <v>200</v>
      </c>
      <c r="K6254">
        <v>0</v>
      </c>
      <c r="L6254" s="83">
        <v>42866</v>
      </c>
      <c r="M6254">
        <v>0</v>
      </c>
      <c r="N6254">
        <v>978097103</v>
      </c>
      <c r="O6254">
        <v>2977500</v>
      </c>
    </row>
    <row r="6255" spans="1:15" x14ac:dyDescent="0.2">
      <c r="A6255" t="s">
        <v>11675</v>
      </c>
      <c r="B6255" t="s">
        <v>5271</v>
      </c>
      <c r="C6255">
        <v>29.15</v>
      </c>
      <c r="D6255">
        <v>0</v>
      </c>
      <c r="E6255">
        <v>0</v>
      </c>
      <c r="F6255">
        <v>0</v>
      </c>
      <c r="G6255">
        <v>0</v>
      </c>
      <c r="H6255" s="45">
        <v>-4851.34</v>
      </c>
      <c r="I6255" t="s">
        <v>10693</v>
      </c>
      <c r="J6255" t="s">
        <v>169</v>
      </c>
      <c r="K6255">
        <v>0</v>
      </c>
      <c r="L6255" s="83">
        <v>42866</v>
      </c>
      <c r="M6255">
        <v>0</v>
      </c>
      <c r="N6255" t="s">
        <v>5371</v>
      </c>
      <c r="O6255" t="s">
        <v>5372</v>
      </c>
    </row>
    <row r="6256" spans="1:15" x14ac:dyDescent="0.2">
      <c r="A6256" t="s">
        <v>11676</v>
      </c>
      <c r="B6256" t="s">
        <v>2840</v>
      </c>
      <c r="C6256">
        <v>58.6</v>
      </c>
      <c r="D6256">
        <v>0</v>
      </c>
      <c r="E6256">
        <v>0</v>
      </c>
      <c r="F6256">
        <v>0</v>
      </c>
      <c r="G6256">
        <v>0</v>
      </c>
      <c r="H6256" s="45">
        <v>15672.27</v>
      </c>
      <c r="I6256" t="s">
        <v>10693</v>
      </c>
      <c r="J6256" t="s">
        <v>169</v>
      </c>
      <c r="K6256">
        <v>0</v>
      </c>
      <c r="L6256" s="83">
        <v>42866</v>
      </c>
      <c r="M6256">
        <v>0</v>
      </c>
      <c r="N6256" t="s">
        <v>2950</v>
      </c>
      <c r="O6256" t="s">
        <v>2951</v>
      </c>
    </row>
    <row r="6257" spans="1:15" x14ac:dyDescent="0.2">
      <c r="A6257" t="s">
        <v>11677</v>
      </c>
      <c r="B6257" t="s">
        <v>5270</v>
      </c>
      <c r="C6257">
        <v>29.98</v>
      </c>
      <c r="D6257">
        <v>0</v>
      </c>
      <c r="E6257">
        <v>0</v>
      </c>
      <c r="F6257">
        <v>0</v>
      </c>
      <c r="G6257">
        <v>0</v>
      </c>
      <c r="H6257" s="45">
        <v>26070</v>
      </c>
      <c r="I6257" t="s">
        <v>10693</v>
      </c>
      <c r="J6257" t="s">
        <v>169</v>
      </c>
      <c r="K6257">
        <v>0</v>
      </c>
      <c r="L6257" s="83">
        <v>42866</v>
      </c>
      <c r="M6257">
        <v>0</v>
      </c>
      <c r="N6257" t="s">
        <v>5353</v>
      </c>
      <c r="O6257">
        <v>2418043</v>
      </c>
    </row>
    <row r="6258" spans="1:15" x14ac:dyDescent="0.2">
      <c r="A6258" t="s">
        <v>11678</v>
      </c>
      <c r="B6258" t="s">
        <v>1317</v>
      </c>
      <c r="C6258">
        <v>38.56</v>
      </c>
      <c r="D6258">
        <v>0</v>
      </c>
      <c r="E6258">
        <v>0</v>
      </c>
      <c r="F6258">
        <v>0</v>
      </c>
      <c r="G6258">
        <v>0</v>
      </c>
      <c r="H6258" s="45">
        <v>-11496.52</v>
      </c>
      <c r="I6258" t="s">
        <v>10693</v>
      </c>
      <c r="J6258" t="s">
        <v>200</v>
      </c>
      <c r="K6258">
        <v>0</v>
      </c>
      <c r="L6258" s="83">
        <v>42866</v>
      </c>
      <c r="M6258">
        <v>0</v>
      </c>
      <c r="N6258" t="s">
        <v>1493</v>
      </c>
      <c r="O6258" t="s">
        <v>1494</v>
      </c>
    </row>
    <row r="6259" spans="1:15" x14ac:dyDescent="0.2">
      <c r="A6259" t="s">
        <v>11679</v>
      </c>
      <c r="B6259" t="s">
        <v>1000</v>
      </c>
      <c r="C6259">
        <v>14.5</v>
      </c>
      <c r="D6259">
        <v>0</v>
      </c>
      <c r="E6259">
        <v>0</v>
      </c>
      <c r="F6259">
        <v>0</v>
      </c>
      <c r="G6259">
        <v>0</v>
      </c>
      <c r="H6259" s="45">
        <v>4757.51</v>
      </c>
      <c r="I6259" t="s">
        <v>10693</v>
      </c>
      <c r="J6259" t="s">
        <v>235</v>
      </c>
      <c r="K6259">
        <v>0</v>
      </c>
      <c r="L6259" s="83">
        <v>42866</v>
      </c>
      <c r="M6259">
        <v>0</v>
      </c>
      <c r="N6259">
        <v>222070203</v>
      </c>
      <c r="O6259" t="s">
        <v>1458</v>
      </c>
    </row>
    <row r="6260" spans="1:15" x14ac:dyDescent="0.2">
      <c r="A6260" t="s">
        <v>11680</v>
      </c>
      <c r="B6260" t="s">
        <v>3374</v>
      </c>
      <c r="C6260">
        <v>49.01</v>
      </c>
      <c r="D6260">
        <v>0</v>
      </c>
      <c r="E6260">
        <v>0</v>
      </c>
      <c r="F6260">
        <v>0</v>
      </c>
      <c r="G6260">
        <v>0</v>
      </c>
      <c r="H6260" s="45">
        <v>7243.37</v>
      </c>
      <c r="I6260" t="s">
        <v>10693</v>
      </c>
      <c r="J6260" t="s">
        <v>200</v>
      </c>
      <c r="K6260">
        <v>0</v>
      </c>
      <c r="L6260" s="83">
        <v>42866</v>
      </c>
      <c r="M6260">
        <v>0</v>
      </c>
      <c r="N6260">
        <v>835898107</v>
      </c>
      <c r="O6260">
        <v>2822406</v>
      </c>
    </row>
    <row r="6261" spans="1:15" x14ac:dyDescent="0.2">
      <c r="A6261" t="s">
        <v>11681</v>
      </c>
      <c r="B6261" t="s">
        <v>5546</v>
      </c>
      <c r="C6261">
        <v>21.82</v>
      </c>
      <c r="D6261">
        <v>0</v>
      </c>
      <c r="E6261">
        <v>0</v>
      </c>
      <c r="F6261">
        <v>0</v>
      </c>
      <c r="G6261">
        <v>0</v>
      </c>
      <c r="H6261" s="45">
        <v>-3157.62</v>
      </c>
      <c r="I6261" t="s">
        <v>10693</v>
      </c>
      <c r="J6261" t="s">
        <v>186</v>
      </c>
      <c r="K6261">
        <v>0</v>
      </c>
      <c r="L6261" s="83">
        <v>42866</v>
      </c>
      <c r="M6261">
        <v>0</v>
      </c>
      <c r="N6261">
        <v>23139884</v>
      </c>
      <c r="O6261" t="s">
        <v>5560</v>
      </c>
    </row>
    <row r="6262" spans="1:15" x14ac:dyDescent="0.2">
      <c r="A6262" t="s">
        <v>11682</v>
      </c>
      <c r="B6262" t="s">
        <v>11672</v>
      </c>
      <c r="C6262">
        <v>32.04</v>
      </c>
      <c r="D6262">
        <v>0</v>
      </c>
      <c r="E6262">
        <v>0</v>
      </c>
      <c r="F6262">
        <v>0</v>
      </c>
      <c r="G6262">
        <v>0</v>
      </c>
      <c r="H6262" s="45">
        <v>-4437.97</v>
      </c>
      <c r="I6262" t="s">
        <v>10693</v>
      </c>
      <c r="J6262" t="s">
        <v>182</v>
      </c>
      <c r="K6262">
        <v>0</v>
      </c>
      <c r="L6262" s="83">
        <v>42866</v>
      </c>
      <c r="M6262">
        <v>0</v>
      </c>
      <c r="N6262">
        <v>97793400</v>
      </c>
      <c r="O6262" t="s">
        <v>11683</v>
      </c>
    </row>
    <row r="6263" spans="1:15" x14ac:dyDescent="0.2">
      <c r="A6263" t="s">
        <v>11684</v>
      </c>
      <c r="B6263" t="s">
        <v>1011</v>
      </c>
      <c r="C6263">
        <v>87.37</v>
      </c>
      <c r="D6263">
        <v>0</v>
      </c>
      <c r="E6263">
        <v>0</v>
      </c>
      <c r="F6263">
        <v>0</v>
      </c>
      <c r="G6263">
        <v>0</v>
      </c>
      <c r="H6263" s="45">
        <v>-5704.41</v>
      </c>
      <c r="I6263" t="s">
        <v>10693</v>
      </c>
      <c r="J6263" t="s">
        <v>164</v>
      </c>
      <c r="K6263">
        <v>0</v>
      </c>
      <c r="L6263" s="83">
        <v>42866</v>
      </c>
      <c r="M6263">
        <v>0</v>
      </c>
      <c r="N6263" t="s">
        <v>1229</v>
      </c>
      <c r="O6263" t="s">
        <v>1464</v>
      </c>
    </row>
    <row r="6264" spans="1:15" x14ac:dyDescent="0.2">
      <c r="A6264" t="s">
        <v>11685</v>
      </c>
      <c r="B6264" t="s">
        <v>2205</v>
      </c>
      <c r="C6264">
        <v>86.71</v>
      </c>
      <c r="D6264">
        <v>0</v>
      </c>
      <c r="E6264">
        <v>0</v>
      </c>
      <c r="F6264">
        <v>0</v>
      </c>
      <c r="G6264">
        <v>0</v>
      </c>
      <c r="H6264" s="45">
        <v>-6160.73</v>
      </c>
      <c r="I6264" t="s">
        <v>10693</v>
      </c>
      <c r="J6264" t="s">
        <v>190</v>
      </c>
      <c r="K6264">
        <v>0</v>
      </c>
      <c r="L6264" s="83">
        <v>42866</v>
      </c>
      <c r="M6264">
        <v>0</v>
      </c>
      <c r="N6264" t="s">
        <v>177</v>
      </c>
      <c r="O6264" t="s">
        <v>2255</v>
      </c>
    </row>
    <row r="6265" spans="1:15" x14ac:dyDescent="0.2">
      <c r="A6265" t="s">
        <v>11686</v>
      </c>
      <c r="B6265" t="s">
        <v>1670</v>
      </c>
      <c r="C6265">
        <v>17.25</v>
      </c>
      <c r="D6265">
        <v>0</v>
      </c>
      <c r="E6265">
        <v>0</v>
      </c>
      <c r="F6265">
        <v>0</v>
      </c>
      <c r="G6265">
        <v>0</v>
      </c>
      <c r="H6265" s="45">
        <v>11657.43</v>
      </c>
      <c r="I6265" t="s">
        <v>10693</v>
      </c>
      <c r="J6265" t="s">
        <v>190</v>
      </c>
      <c r="K6265">
        <v>0</v>
      </c>
      <c r="L6265" s="83">
        <v>42866</v>
      </c>
      <c r="M6265">
        <v>0</v>
      </c>
      <c r="N6265" t="s">
        <v>177</v>
      </c>
      <c r="O6265" t="s">
        <v>1750</v>
      </c>
    </row>
    <row r="6266" spans="1:15" x14ac:dyDescent="0.2">
      <c r="A6266" t="s">
        <v>11687</v>
      </c>
      <c r="B6266" t="s">
        <v>3176</v>
      </c>
      <c r="C6266">
        <v>58.924999999999997</v>
      </c>
      <c r="D6266">
        <v>0</v>
      </c>
      <c r="E6266">
        <v>0</v>
      </c>
      <c r="F6266">
        <v>0</v>
      </c>
      <c r="G6266">
        <v>0</v>
      </c>
      <c r="H6266" s="45">
        <v>5095.05</v>
      </c>
      <c r="I6266" t="s">
        <v>10693</v>
      </c>
      <c r="J6266" t="s">
        <v>164</v>
      </c>
      <c r="K6266">
        <v>0</v>
      </c>
      <c r="L6266" s="83">
        <v>42866</v>
      </c>
      <c r="M6266">
        <v>0</v>
      </c>
      <c r="N6266" t="s">
        <v>3288</v>
      </c>
      <c r="O6266" t="s">
        <v>3289</v>
      </c>
    </row>
    <row r="6267" spans="1:15" x14ac:dyDescent="0.2">
      <c r="A6267" t="s">
        <v>11688</v>
      </c>
      <c r="B6267" t="s">
        <v>847</v>
      </c>
      <c r="C6267">
        <v>270.35000000000002</v>
      </c>
      <c r="D6267">
        <v>0</v>
      </c>
      <c r="E6267">
        <v>0</v>
      </c>
      <c r="F6267">
        <v>0</v>
      </c>
      <c r="G6267">
        <v>0</v>
      </c>
      <c r="H6267" s="45">
        <v>-8225.57</v>
      </c>
      <c r="I6267" t="s">
        <v>10693</v>
      </c>
      <c r="J6267" t="s">
        <v>169</v>
      </c>
      <c r="K6267">
        <v>0</v>
      </c>
      <c r="L6267" s="83">
        <v>42866</v>
      </c>
      <c r="M6267">
        <v>0</v>
      </c>
      <c r="N6267" t="s">
        <v>945</v>
      </c>
      <c r="O6267">
        <v>2451918</v>
      </c>
    </row>
    <row r="6268" spans="1:15" x14ac:dyDescent="0.2">
      <c r="A6268" t="s">
        <v>11689</v>
      </c>
      <c r="B6268" t="s">
        <v>2459</v>
      </c>
      <c r="C6268">
        <v>19.5</v>
      </c>
      <c r="D6268">
        <v>0</v>
      </c>
      <c r="E6268">
        <v>0</v>
      </c>
      <c r="F6268">
        <v>0</v>
      </c>
      <c r="G6268">
        <v>0</v>
      </c>
      <c r="H6268" s="45">
        <v>-26118.48</v>
      </c>
      <c r="I6268" t="s">
        <v>10693</v>
      </c>
      <c r="J6268" t="s">
        <v>169</v>
      </c>
      <c r="K6268">
        <v>0</v>
      </c>
      <c r="L6268" s="83">
        <v>42866</v>
      </c>
      <c r="M6268">
        <v>0</v>
      </c>
      <c r="N6268" t="s">
        <v>2542</v>
      </c>
      <c r="O6268">
        <v>2373722</v>
      </c>
    </row>
    <row r="6269" spans="1:15" x14ac:dyDescent="0.2">
      <c r="A6269" t="s">
        <v>11690</v>
      </c>
      <c r="B6269" t="s">
        <v>2866</v>
      </c>
      <c r="C6269">
        <v>50.615000000000002</v>
      </c>
      <c r="D6269">
        <v>0</v>
      </c>
      <c r="E6269">
        <v>0</v>
      </c>
      <c r="F6269">
        <v>0</v>
      </c>
      <c r="G6269">
        <v>0</v>
      </c>
      <c r="H6269" s="45">
        <v>18960.36</v>
      </c>
      <c r="I6269" t="s">
        <v>10693</v>
      </c>
      <c r="J6269" t="s">
        <v>200</v>
      </c>
      <c r="K6269">
        <v>0</v>
      </c>
      <c r="L6269" s="83">
        <v>42866</v>
      </c>
      <c r="M6269">
        <v>0</v>
      </c>
      <c r="N6269" t="s">
        <v>177</v>
      </c>
      <c r="O6269" t="s">
        <v>2971</v>
      </c>
    </row>
    <row r="6270" spans="1:15" x14ac:dyDescent="0.2">
      <c r="A6270" t="s">
        <v>11691</v>
      </c>
      <c r="B6270" t="s">
        <v>3415</v>
      </c>
      <c r="C6270">
        <v>42.45</v>
      </c>
      <c r="D6270">
        <v>0</v>
      </c>
      <c r="E6270">
        <v>0</v>
      </c>
      <c r="F6270">
        <v>0</v>
      </c>
      <c r="G6270">
        <v>0</v>
      </c>
      <c r="H6270" s="45">
        <v>18494.849999999999</v>
      </c>
      <c r="I6270" t="s">
        <v>10693</v>
      </c>
      <c r="J6270" t="s">
        <v>169</v>
      </c>
      <c r="K6270">
        <v>0</v>
      </c>
      <c r="L6270" s="83">
        <v>42866</v>
      </c>
      <c r="M6270">
        <v>0</v>
      </c>
      <c r="N6270" t="s">
        <v>3466</v>
      </c>
      <c r="O6270" t="s">
        <v>3467</v>
      </c>
    </row>
    <row r="6271" spans="1:15" x14ac:dyDescent="0.2">
      <c r="A6271" t="s">
        <v>11692</v>
      </c>
      <c r="B6271" t="s">
        <v>2697</v>
      </c>
      <c r="C6271">
        <v>51.07</v>
      </c>
      <c r="D6271">
        <v>0</v>
      </c>
      <c r="E6271">
        <v>0</v>
      </c>
      <c r="F6271">
        <v>0</v>
      </c>
      <c r="G6271">
        <v>0</v>
      </c>
      <c r="H6271" s="45">
        <v>-9909.14</v>
      </c>
      <c r="I6271" t="s">
        <v>10693</v>
      </c>
      <c r="J6271" t="s">
        <v>164</v>
      </c>
      <c r="K6271">
        <v>0</v>
      </c>
      <c r="L6271" s="83">
        <v>42866</v>
      </c>
      <c r="M6271">
        <v>0</v>
      </c>
      <c r="N6271">
        <v>278768106</v>
      </c>
      <c r="O6271" t="s">
        <v>2790</v>
      </c>
    </row>
    <row r="6272" spans="1:15" x14ac:dyDescent="0.2">
      <c r="A6272" t="s">
        <v>11693</v>
      </c>
      <c r="B6272" t="s">
        <v>2489</v>
      </c>
      <c r="C6272">
        <v>123.75</v>
      </c>
      <c r="D6272">
        <v>0</v>
      </c>
      <c r="E6272">
        <v>0</v>
      </c>
      <c r="F6272">
        <v>0</v>
      </c>
      <c r="G6272">
        <v>0</v>
      </c>
      <c r="H6272" s="45">
        <v>9738.93</v>
      </c>
      <c r="I6272" t="s">
        <v>10693</v>
      </c>
      <c r="J6272" t="s">
        <v>200</v>
      </c>
      <c r="K6272">
        <v>0</v>
      </c>
      <c r="L6272" s="83">
        <v>42866</v>
      </c>
      <c r="M6272">
        <v>0</v>
      </c>
      <c r="N6272" t="s">
        <v>177</v>
      </c>
      <c r="O6272" t="s">
        <v>2558</v>
      </c>
    </row>
    <row r="6273" spans="1:15" x14ac:dyDescent="0.2">
      <c r="A6273" t="s">
        <v>11694</v>
      </c>
      <c r="B6273" t="s">
        <v>1323</v>
      </c>
      <c r="C6273">
        <v>19.440000000000001</v>
      </c>
      <c r="D6273">
        <v>0</v>
      </c>
      <c r="E6273">
        <v>0</v>
      </c>
      <c r="F6273">
        <v>0</v>
      </c>
      <c r="G6273">
        <v>0</v>
      </c>
      <c r="H6273" s="45">
        <v>-12308.47</v>
      </c>
      <c r="I6273" t="s">
        <v>10693</v>
      </c>
      <c r="J6273" t="s">
        <v>164</v>
      </c>
      <c r="K6273">
        <v>0</v>
      </c>
      <c r="L6273" s="83">
        <v>42866</v>
      </c>
      <c r="M6273">
        <v>0</v>
      </c>
      <c r="N6273">
        <v>871503108</v>
      </c>
      <c r="O6273">
        <v>2861078</v>
      </c>
    </row>
    <row r="6274" spans="1:15" x14ac:dyDescent="0.2">
      <c r="A6274" t="s">
        <v>11695</v>
      </c>
      <c r="B6274" t="s">
        <v>3201</v>
      </c>
      <c r="C6274">
        <v>37.67</v>
      </c>
      <c r="D6274">
        <v>0</v>
      </c>
      <c r="E6274">
        <v>0</v>
      </c>
      <c r="F6274">
        <v>0</v>
      </c>
      <c r="G6274">
        <v>0</v>
      </c>
      <c r="H6274" s="45">
        <v>6525.78</v>
      </c>
      <c r="I6274" t="s">
        <v>10693</v>
      </c>
      <c r="J6274" t="s">
        <v>200</v>
      </c>
      <c r="K6274">
        <v>0</v>
      </c>
      <c r="L6274" s="83">
        <v>42866</v>
      </c>
      <c r="M6274">
        <v>0</v>
      </c>
      <c r="N6274">
        <v>896047503</v>
      </c>
      <c r="O6274" t="s">
        <v>3350</v>
      </c>
    </row>
    <row r="6275" spans="1:15" x14ac:dyDescent="0.2">
      <c r="A6275" t="s">
        <v>11696</v>
      </c>
      <c r="B6275" t="s">
        <v>2001</v>
      </c>
      <c r="C6275">
        <v>41.99</v>
      </c>
      <c r="D6275">
        <v>0</v>
      </c>
      <c r="E6275">
        <v>0</v>
      </c>
      <c r="F6275">
        <v>0</v>
      </c>
      <c r="G6275">
        <v>0</v>
      </c>
      <c r="H6275" s="45">
        <v>6395.43</v>
      </c>
      <c r="I6275" t="s">
        <v>10693</v>
      </c>
      <c r="J6275" t="s">
        <v>235</v>
      </c>
      <c r="K6275">
        <v>0</v>
      </c>
      <c r="L6275" s="83">
        <v>42866</v>
      </c>
      <c r="M6275">
        <v>0</v>
      </c>
      <c r="N6275">
        <v>966837106</v>
      </c>
      <c r="O6275">
        <v>2963899</v>
      </c>
    </row>
    <row r="6276" spans="1:15" x14ac:dyDescent="0.2">
      <c r="A6276" t="s">
        <v>11697</v>
      </c>
      <c r="B6276" t="s">
        <v>1995</v>
      </c>
      <c r="C6276">
        <v>84.25</v>
      </c>
      <c r="D6276">
        <v>0</v>
      </c>
      <c r="E6276">
        <v>0</v>
      </c>
      <c r="F6276">
        <v>0</v>
      </c>
      <c r="G6276">
        <v>0</v>
      </c>
      <c r="H6276" s="45">
        <v>-58775.12</v>
      </c>
      <c r="I6276" t="s">
        <v>10693</v>
      </c>
      <c r="J6276" t="s">
        <v>164</v>
      </c>
      <c r="K6276">
        <v>0</v>
      </c>
      <c r="L6276" s="83">
        <v>42866</v>
      </c>
      <c r="M6276">
        <v>0</v>
      </c>
      <c r="N6276" t="s">
        <v>177</v>
      </c>
      <c r="O6276" t="s">
        <v>2071</v>
      </c>
    </row>
    <row r="6277" spans="1:15" x14ac:dyDescent="0.2">
      <c r="A6277" t="s">
        <v>11698</v>
      </c>
      <c r="B6277" t="s">
        <v>11673</v>
      </c>
      <c r="C6277">
        <v>46.25</v>
      </c>
      <c r="D6277">
        <v>0</v>
      </c>
      <c r="E6277">
        <v>0</v>
      </c>
      <c r="F6277">
        <v>0</v>
      </c>
      <c r="G6277">
        <v>0</v>
      </c>
      <c r="H6277" s="45">
        <v>16335.12</v>
      </c>
      <c r="I6277" t="s">
        <v>10693</v>
      </c>
      <c r="J6277" t="s">
        <v>169</v>
      </c>
      <c r="K6277">
        <v>0</v>
      </c>
      <c r="L6277" s="83">
        <v>42866</v>
      </c>
      <c r="M6277">
        <v>0</v>
      </c>
      <c r="N6277" t="s">
        <v>177</v>
      </c>
      <c r="O6277" t="s">
        <v>11699</v>
      </c>
    </row>
    <row r="6278" spans="1:15" x14ac:dyDescent="0.2">
      <c r="A6278" t="s">
        <v>11700</v>
      </c>
      <c r="B6278" t="s">
        <v>7019</v>
      </c>
      <c r="C6278">
        <v>88.95</v>
      </c>
      <c r="D6278">
        <v>0</v>
      </c>
      <c r="E6278">
        <v>0</v>
      </c>
      <c r="F6278">
        <v>0</v>
      </c>
      <c r="G6278">
        <v>0</v>
      </c>
      <c r="H6278" s="45">
        <v>3236.33</v>
      </c>
      <c r="I6278" t="s">
        <v>10693</v>
      </c>
      <c r="J6278" t="s">
        <v>182</v>
      </c>
      <c r="K6278">
        <v>0</v>
      </c>
      <c r="L6278" s="83">
        <v>42866</v>
      </c>
      <c r="M6278">
        <v>0</v>
      </c>
      <c r="N6278">
        <v>171798101</v>
      </c>
      <c r="O6278">
        <v>2987521</v>
      </c>
    </row>
    <row r="6279" spans="1:15" x14ac:dyDescent="0.2">
      <c r="A6279" t="s">
        <v>11701</v>
      </c>
      <c r="B6279" t="s">
        <v>3403</v>
      </c>
      <c r="C6279">
        <v>16.2</v>
      </c>
      <c r="D6279">
        <v>0</v>
      </c>
      <c r="E6279">
        <v>0</v>
      </c>
      <c r="F6279">
        <v>0</v>
      </c>
      <c r="G6279">
        <v>0</v>
      </c>
      <c r="H6279" s="45">
        <v>52580.5</v>
      </c>
      <c r="I6279" t="s">
        <v>10693</v>
      </c>
      <c r="J6279" t="s">
        <v>169</v>
      </c>
      <c r="K6279">
        <v>0</v>
      </c>
      <c r="L6279" s="83">
        <v>42866</v>
      </c>
      <c r="M6279">
        <v>0</v>
      </c>
      <c r="N6279" t="s">
        <v>3475</v>
      </c>
      <c r="O6279" t="s">
        <v>3476</v>
      </c>
    </row>
    <row r="6280" spans="1:15" x14ac:dyDescent="0.2">
      <c r="A6280" t="s">
        <v>11597</v>
      </c>
      <c r="B6280" t="s">
        <v>1698</v>
      </c>
      <c r="C6280">
        <v>46.94</v>
      </c>
      <c r="D6280">
        <v>0</v>
      </c>
      <c r="E6280">
        <v>0</v>
      </c>
      <c r="F6280">
        <v>0</v>
      </c>
      <c r="G6280">
        <v>0</v>
      </c>
      <c r="H6280" s="45">
        <v>-22687.78</v>
      </c>
      <c r="I6280" t="s">
        <v>10693</v>
      </c>
      <c r="J6280" t="s">
        <v>164</v>
      </c>
      <c r="K6280">
        <v>0</v>
      </c>
      <c r="L6280" s="83">
        <v>42865</v>
      </c>
      <c r="M6280">
        <v>0</v>
      </c>
      <c r="N6280">
        <v>985817105</v>
      </c>
      <c r="O6280" t="s">
        <v>1742</v>
      </c>
    </row>
    <row r="6281" spans="1:15" x14ac:dyDescent="0.2">
      <c r="A6281" t="s">
        <v>11598</v>
      </c>
      <c r="B6281" t="s">
        <v>1793</v>
      </c>
      <c r="C6281">
        <v>54.07</v>
      </c>
      <c r="D6281">
        <v>0</v>
      </c>
      <c r="E6281">
        <v>0</v>
      </c>
      <c r="F6281">
        <v>0</v>
      </c>
      <c r="G6281">
        <v>0</v>
      </c>
      <c r="H6281" s="45">
        <v>9647.83</v>
      </c>
      <c r="I6281" t="s">
        <v>10693</v>
      </c>
      <c r="J6281" t="s">
        <v>200</v>
      </c>
      <c r="K6281">
        <v>0</v>
      </c>
      <c r="L6281" s="83">
        <v>42865</v>
      </c>
      <c r="M6281">
        <v>0</v>
      </c>
      <c r="N6281">
        <v>896945201</v>
      </c>
      <c r="O6281" t="s">
        <v>1962</v>
      </c>
    </row>
    <row r="6282" spans="1:15" x14ac:dyDescent="0.2">
      <c r="A6282" t="s">
        <v>11599</v>
      </c>
      <c r="B6282" t="s">
        <v>1819</v>
      </c>
      <c r="C6282">
        <v>357.5</v>
      </c>
      <c r="D6282">
        <v>0</v>
      </c>
      <c r="E6282">
        <v>0</v>
      </c>
      <c r="F6282">
        <v>0</v>
      </c>
      <c r="G6282">
        <v>0</v>
      </c>
      <c r="H6282" s="45">
        <v>1997.04</v>
      </c>
      <c r="I6282" t="s">
        <v>10693</v>
      </c>
      <c r="J6282" t="s">
        <v>190</v>
      </c>
      <c r="K6282">
        <v>0</v>
      </c>
      <c r="L6282" s="83">
        <v>42865</v>
      </c>
      <c r="M6282">
        <v>0</v>
      </c>
      <c r="N6282">
        <v>893641100</v>
      </c>
      <c r="O6282" t="s">
        <v>1957</v>
      </c>
    </row>
    <row r="6283" spans="1:15" x14ac:dyDescent="0.2">
      <c r="A6283" t="s">
        <v>11600</v>
      </c>
      <c r="B6283" t="s">
        <v>8494</v>
      </c>
      <c r="C6283">
        <v>54.825000000000003</v>
      </c>
      <c r="D6283">
        <v>0</v>
      </c>
      <c r="E6283">
        <v>0</v>
      </c>
      <c r="F6283">
        <v>0</v>
      </c>
      <c r="G6283">
        <v>0</v>
      </c>
      <c r="H6283" s="45">
        <v>-27877.77</v>
      </c>
      <c r="I6283" t="s">
        <v>10693</v>
      </c>
      <c r="J6283" t="s">
        <v>164</v>
      </c>
      <c r="K6283">
        <v>0</v>
      </c>
      <c r="L6283" s="83">
        <v>42865</v>
      </c>
      <c r="M6283">
        <v>0</v>
      </c>
      <c r="N6283">
        <v>898697206</v>
      </c>
      <c r="O6283" t="s">
        <v>8609</v>
      </c>
    </row>
    <row r="6284" spans="1:15" x14ac:dyDescent="0.2">
      <c r="A6284" t="s">
        <v>11601</v>
      </c>
      <c r="B6284" t="s">
        <v>5388</v>
      </c>
      <c r="C6284">
        <v>46.95</v>
      </c>
      <c r="D6284">
        <v>0</v>
      </c>
      <c r="E6284">
        <v>0</v>
      </c>
      <c r="F6284">
        <v>0</v>
      </c>
      <c r="G6284">
        <v>0</v>
      </c>
      <c r="H6284">
        <v>-658.74</v>
      </c>
      <c r="I6284" t="s">
        <v>10693</v>
      </c>
      <c r="J6284" t="s">
        <v>164</v>
      </c>
      <c r="K6284">
        <v>0</v>
      </c>
      <c r="L6284" s="83">
        <v>42865</v>
      </c>
      <c r="M6284">
        <v>0</v>
      </c>
      <c r="N6284" t="s">
        <v>5520</v>
      </c>
      <c r="O6284" t="s">
        <v>5521</v>
      </c>
    </row>
    <row r="6285" spans="1:15" x14ac:dyDescent="0.2">
      <c r="A6285" t="s">
        <v>11602</v>
      </c>
      <c r="B6285" t="s">
        <v>2820</v>
      </c>
      <c r="C6285">
        <v>25.004999999999999</v>
      </c>
      <c r="D6285">
        <v>0</v>
      </c>
      <c r="E6285">
        <v>0</v>
      </c>
      <c r="F6285">
        <v>0</v>
      </c>
      <c r="G6285">
        <v>0</v>
      </c>
      <c r="H6285" s="45">
        <v>4722.3900000000003</v>
      </c>
      <c r="I6285" t="s">
        <v>10693</v>
      </c>
      <c r="J6285" t="s">
        <v>200</v>
      </c>
      <c r="K6285">
        <v>0</v>
      </c>
      <c r="L6285" s="83">
        <v>42865</v>
      </c>
      <c r="M6285">
        <v>0</v>
      </c>
      <c r="N6285" t="s">
        <v>2990</v>
      </c>
      <c r="O6285" t="s">
        <v>2991</v>
      </c>
    </row>
    <row r="6286" spans="1:15" x14ac:dyDescent="0.2">
      <c r="A6286" t="s">
        <v>11603</v>
      </c>
      <c r="B6286" t="s">
        <v>10385</v>
      </c>
      <c r="C6286">
        <v>124.65</v>
      </c>
      <c r="D6286">
        <v>0</v>
      </c>
      <c r="E6286">
        <v>0</v>
      </c>
      <c r="F6286">
        <v>0</v>
      </c>
      <c r="G6286">
        <v>0</v>
      </c>
      <c r="H6286" s="45">
        <v>23229.35</v>
      </c>
      <c r="I6286" t="s">
        <v>10693</v>
      </c>
      <c r="J6286" t="s">
        <v>169</v>
      </c>
      <c r="K6286">
        <v>0</v>
      </c>
      <c r="L6286" s="83">
        <v>42865</v>
      </c>
      <c r="M6286">
        <v>0</v>
      </c>
      <c r="N6286" t="s">
        <v>10435</v>
      </c>
      <c r="O6286" t="s">
        <v>10436</v>
      </c>
    </row>
    <row r="6287" spans="1:15" x14ac:dyDescent="0.2">
      <c r="A6287" t="s">
        <v>11604</v>
      </c>
      <c r="B6287" t="s">
        <v>1673</v>
      </c>
      <c r="C6287">
        <v>26.25</v>
      </c>
      <c r="D6287">
        <v>0</v>
      </c>
      <c r="E6287">
        <v>0</v>
      </c>
      <c r="F6287">
        <v>0</v>
      </c>
      <c r="G6287">
        <v>0</v>
      </c>
      <c r="H6287" s="45">
        <v>-12955.84</v>
      </c>
      <c r="I6287" t="s">
        <v>10693</v>
      </c>
      <c r="J6287" t="s">
        <v>169</v>
      </c>
      <c r="K6287">
        <v>0</v>
      </c>
      <c r="L6287" s="83">
        <v>42865</v>
      </c>
      <c r="M6287">
        <v>0</v>
      </c>
      <c r="N6287" t="s">
        <v>1718</v>
      </c>
      <c r="O6287" t="s">
        <v>1719</v>
      </c>
    </row>
    <row r="6288" spans="1:15" x14ac:dyDescent="0.2">
      <c r="A6288" t="s">
        <v>11605</v>
      </c>
      <c r="B6288" t="s">
        <v>2822</v>
      </c>
      <c r="C6288">
        <v>76.724999999999994</v>
      </c>
      <c r="D6288">
        <v>0</v>
      </c>
      <c r="E6288">
        <v>0</v>
      </c>
      <c r="F6288">
        <v>0</v>
      </c>
      <c r="G6288">
        <v>0</v>
      </c>
      <c r="H6288" s="45">
        <v>13787.86</v>
      </c>
      <c r="I6288" t="s">
        <v>10693</v>
      </c>
      <c r="J6288" t="s">
        <v>200</v>
      </c>
      <c r="K6288">
        <v>0</v>
      </c>
      <c r="L6288" s="83">
        <v>42865</v>
      </c>
      <c r="M6288">
        <v>0</v>
      </c>
      <c r="N6288" t="s">
        <v>2974</v>
      </c>
      <c r="O6288">
        <v>2949758</v>
      </c>
    </row>
    <row r="6289" spans="1:15" x14ac:dyDescent="0.2">
      <c r="A6289" t="s">
        <v>11606</v>
      </c>
      <c r="B6289" t="s">
        <v>3633</v>
      </c>
      <c r="C6289">
        <v>37.229999999999997</v>
      </c>
      <c r="D6289">
        <v>0</v>
      </c>
      <c r="E6289">
        <v>0</v>
      </c>
      <c r="F6289">
        <v>0</v>
      </c>
      <c r="G6289">
        <v>0</v>
      </c>
      <c r="H6289" s="45">
        <v>12728.43</v>
      </c>
      <c r="I6289" t="s">
        <v>10693</v>
      </c>
      <c r="J6289" t="s">
        <v>8017</v>
      </c>
      <c r="K6289">
        <v>0</v>
      </c>
      <c r="L6289" s="83">
        <v>42865</v>
      </c>
      <c r="M6289">
        <v>0</v>
      </c>
      <c r="N6289">
        <v>566324109</v>
      </c>
      <c r="O6289" t="s">
        <v>3654</v>
      </c>
    </row>
    <row r="6290" spans="1:15" x14ac:dyDescent="0.2">
      <c r="A6290" t="s">
        <v>11607</v>
      </c>
      <c r="B6290" t="s">
        <v>3595</v>
      </c>
      <c r="C6290">
        <v>55.87</v>
      </c>
      <c r="D6290">
        <v>0</v>
      </c>
      <c r="E6290">
        <v>0</v>
      </c>
      <c r="F6290">
        <v>0</v>
      </c>
      <c r="G6290">
        <v>0</v>
      </c>
      <c r="H6290" s="45">
        <v>5784.02</v>
      </c>
      <c r="I6290" t="s">
        <v>10693</v>
      </c>
      <c r="J6290" t="s">
        <v>200</v>
      </c>
      <c r="K6290">
        <v>0</v>
      </c>
      <c r="L6290" s="83">
        <v>42865</v>
      </c>
      <c r="M6290">
        <v>0</v>
      </c>
      <c r="N6290" t="s">
        <v>3614</v>
      </c>
      <c r="O6290" t="s">
        <v>3615</v>
      </c>
    </row>
    <row r="6291" spans="1:15" x14ac:dyDescent="0.2">
      <c r="A6291" t="s">
        <v>11608</v>
      </c>
      <c r="B6291" t="s">
        <v>9858</v>
      </c>
      <c r="C6291">
        <v>18.95</v>
      </c>
      <c r="D6291">
        <v>0</v>
      </c>
      <c r="E6291">
        <v>0</v>
      </c>
      <c r="F6291">
        <v>0</v>
      </c>
      <c r="G6291">
        <v>0</v>
      </c>
      <c r="H6291" s="45">
        <v>-50201.08</v>
      </c>
      <c r="I6291" t="s">
        <v>10693</v>
      </c>
      <c r="J6291" t="s">
        <v>190</v>
      </c>
      <c r="K6291">
        <v>0</v>
      </c>
      <c r="L6291" s="83">
        <v>42865</v>
      </c>
      <c r="M6291">
        <v>0</v>
      </c>
      <c r="N6291" t="s">
        <v>177</v>
      </c>
      <c r="O6291" t="s">
        <v>9873</v>
      </c>
    </row>
    <row r="6292" spans="1:15" x14ac:dyDescent="0.2">
      <c r="A6292" t="s">
        <v>11609</v>
      </c>
      <c r="B6292" t="s">
        <v>8384</v>
      </c>
      <c r="C6292">
        <v>16.8</v>
      </c>
      <c r="D6292">
        <v>0</v>
      </c>
      <c r="E6292">
        <v>0</v>
      </c>
      <c r="F6292">
        <v>0</v>
      </c>
      <c r="G6292">
        <v>0</v>
      </c>
      <c r="H6292" s="45">
        <v>-21280.35</v>
      </c>
      <c r="I6292" t="s">
        <v>10693</v>
      </c>
      <c r="J6292" t="s">
        <v>448</v>
      </c>
      <c r="K6292">
        <v>0</v>
      </c>
      <c r="L6292" s="83">
        <v>42865</v>
      </c>
      <c r="M6292">
        <v>0</v>
      </c>
      <c r="N6292">
        <v>171871502</v>
      </c>
      <c r="O6292" t="s">
        <v>8427</v>
      </c>
    </row>
    <row r="6293" spans="1:15" x14ac:dyDescent="0.2">
      <c r="A6293" t="s">
        <v>11610</v>
      </c>
      <c r="B6293" t="s">
        <v>2217</v>
      </c>
      <c r="C6293">
        <v>21.74</v>
      </c>
      <c r="D6293">
        <v>0</v>
      </c>
      <c r="E6293">
        <v>0</v>
      </c>
      <c r="F6293">
        <v>0</v>
      </c>
      <c r="G6293">
        <v>0</v>
      </c>
      <c r="H6293" s="45">
        <v>-4367.3999999999996</v>
      </c>
      <c r="I6293" t="s">
        <v>10693</v>
      </c>
      <c r="J6293" t="s">
        <v>169</v>
      </c>
      <c r="K6293">
        <v>0</v>
      </c>
      <c r="L6293" s="83">
        <v>42865</v>
      </c>
      <c r="M6293">
        <v>0</v>
      </c>
      <c r="N6293">
        <v>12423109</v>
      </c>
      <c r="O6293">
        <v>2385471</v>
      </c>
    </row>
    <row r="6294" spans="1:15" x14ac:dyDescent="0.2">
      <c r="A6294" t="s">
        <v>11611</v>
      </c>
      <c r="B6294" t="s">
        <v>3418</v>
      </c>
      <c r="C6294">
        <v>18.260000000000002</v>
      </c>
      <c r="D6294">
        <v>0</v>
      </c>
      <c r="E6294">
        <v>0</v>
      </c>
      <c r="F6294">
        <v>0</v>
      </c>
      <c r="G6294">
        <v>0</v>
      </c>
      <c r="H6294" s="45">
        <v>-2194.84</v>
      </c>
      <c r="I6294" t="s">
        <v>10693</v>
      </c>
      <c r="J6294" t="s">
        <v>169</v>
      </c>
      <c r="K6294">
        <v>0</v>
      </c>
      <c r="L6294" s="83">
        <v>42865</v>
      </c>
      <c r="M6294">
        <v>0</v>
      </c>
      <c r="N6294">
        <v>4225108</v>
      </c>
      <c r="O6294">
        <v>2713317</v>
      </c>
    </row>
    <row r="6295" spans="1:15" x14ac:dyDescent="0.2">
      <c r="A6295" t="s">
        <v>11612</v>
      </c>
      <c r="B6295" t="s">
        <v>11596</v>
      </c>
      <c r="C6295">
        <v>18.86</v>
      </c>
      <c r="D6295">
        <v>0</v>
      </c>
      <c r="E6295">
        <v>0</v>
      </c>
      <c r="F6295">
        <v>0</v>
      </c>
      <c r="G6295">
        <v>0</v>
      </c>
      <c r="H6295" s="45">
        <v>-4267.76</v>
      </c>
      <c r="I6295" t="s">
        <v>10693</v>
      </c>
      <c r="J6295" t="s">
        <v>169</v>
      </c>
      <c r="K6295">
        <v>0</v>
      </c>
      <c r="L6295" s="83">
        <v>42865</v>
      </c>
      <c r="M6295">
        <v>0</v>
      </c>
      <c r="N6295" t="s">
        <v>11613</v>
      </c>
      <c r="O6295" t="s">
        <v>11614</v>
      </c>
    </row>
    <row r="6296" spans="1:15" x14ac:dyDescent="0.2">
      <c r="A6296" t="s">
        <v>11615</v>
      </c>
      <c r="B6296" t="s">
        <v>7326</v>
      </c>
      <c r="C6296">
        <v>48.24</v>
      </c>
      <c r="D6296">
        <v>0</v>
      </c>
      <c r="E6296">
        <v>0</v>
      </c>
      <c r="F6296">
        <v>0</v>
      </c>
      <c r="G6296">
        <v>0</v>
      </c>
      <c r="H6296" s="45">
        <v>-1673.37</v>
      </c>
      <c r="I6296" t="s">
        <v>10693</v>
      </c>
      <c r="J6296" t="s">
        <v>164</v>
      </c>
      <c r="K6296">
        <v>0</v>
      </c>
      <c r="L6296" s="83">
        <v>42865</v>
      </c>
      <c r="M6296">
        <v>0</v>
      </c>
      <c r="N6296">
        <v>11642105</v>
      </c>
      <c r="O6296" t="s">
        <v>7334</v>
      </c>
    </row>
    <row r="6297" spans="1:15" x14ac:dyDescent="0.2">
      <c r="A6297" t="s">
        <v>11616</v>
      </c>
      <c r="B6297" t="s">
        <v>11595</v>
      </c>
      <c r="C6297">
        <v>3.84</v>
      </c>
      <c r="D6297">
        <v>0</v>
      </c>
      <c r="E6297">
        <v>0</v>
      </c>
      <c r="F6297">
        <v>0</v>
      </c>
      <c r="G6297">
        <v>0</v>
      </c>
      <c r="H6297" s="45">
        <v>-48279.69</v>
      </c>
      <c r="I6297" t="s">
        <v>10693</v>
      </c>
      <c r="J6297" t="s">
        <v>190</v>
      </c>
      <c r="K6297">
        <v>0</v>
      </c>
      <c r="L6297" s="83">
        <v>42865</v>
      </c>
      <c r="M6297">
        <v>0</v>
      </c>
      <c r="N6297" t="s">
        <v>11617</v>
      </c>
      <c r="O6297" t="s">
        <v>11618</v>
      </c>
    </row>
    <row r="6298" spans="1:15" x14ac:dyDescent="0.2">
      <c r="A6298" t="s">
        <v>11619</v>
      </c>
      <c r="B6298" t="s">
        <v>6899</v>
      </c>
      <c r="C6298">
        <v>81.010000000000005</v>
      </c>
      <c r="D6298">
        <v>0</v>
      </c>
      <c r="E6298">
        <v>0</v>
      </c>
      <c r="F6298">
        <v>0</v>
      </c>
      <c r="G6298">
        <v>0</v>
      </c>
      <c r="H6298" s="45">
        <v>3071.63</v>
      </c>
      <c r="I6298" t="s">
        <v>10693</v>
      </c>
      <c r="J6298" t="s">
        <v>200</v>
      </c>
      <c r="K6298">
        <v>0</v>
      </c>
      <c r="L6298" s="83">
        <v>42865</v>
      </c>
      <c r="M6298">
        <v>0</v>
      </c>
      <c r="N6298" t="s">
        <v>6924</v>
      </c>
      <c r="O6298" t="s">
        <v>6925</v>
      </c>
    </row>
    <row r="6299" spans="1:15" x14ac:dyDescent="0.2">
      <c r="A6299" t="s">
        <v>11620</v>
      </c>
      <c r="B6299" t="s">
        <v>8124</v>
      </c>
      <c r="C6299">
        <v>92.094999999999999</v>
      </c>
      <c r="D6299">
        <v>0</v>
      </c>
      <c r="E6299">
        <v>0</v>
      </c>
      <c r="F6299">
        <v>0</v>
      </c>
      <c r="G6299">
        <v>0</v>
      </c>
      <c r="H6299" s="45">
        <v>1319.57</v>
      </c>
      <c r="I6299" t="s">
        <v>10693</v>
      </c>
      <c r="J6299" t="s">
        <v>186</v>
      </c>
      <c r="K6299">
        <v>0</v>
      </c>
      <c r="L6299" s="83">
        <v>42865</v>
      </c>
      <c r="M6299">
        <v>0</v>
      </c>
      <c r="N6299" t="s">
        <v>8143</v>
      </c>
      <c r="O6299" t="s">
        <v>8144</v>
      </c>
    </row>
    <row r="6300" spans="1:15" x14ac:dyDescent="0.2">
      <c r="A6300" t="s">
        <v>11621</v>
      </c>
      <c r="B6300" t="s">
        <v>265</v>
      </c>
      <c r="C6300">
        <v>187.23</v>
      </c>
      <c r="D6300">
        <v>0</v>
      </c>
      <c r="E6300">
        <v>0</v>
      </c>
      <c r="F6300">
        <v>0</v>
      </c>
      <c r="G6300">
        <v>0</v>
      </c>
      <c r="H6300" s="45">
        <v>5040.41</v>
      </c>
      <c r="I6300" t="s">
        <v>10693</v>
      </c>
      <c r="J6300" t="s">
        <v>164</v>
      </c>
      <c r="K6300">
        <v>0</v>
      </c>
      <c r="L6300" s="83">
        <v>42865</v>
      </c>
      <c r="M6300">
        <v>0</v>
      </c>
      <c r="N6300">
        <v>192479103</v>
      </c>
      <c r="O6300">
        <v>2208374</v>
      </c>
    </row>
    <row r="6301" spans="1:15" x14ac:dyDescent="0.2">
      <c r="A6301" t="s">
        <v>11622</v>
      </c>
      <c r="B6301" t="s">
        <v>3597</v>
      </c>
      <c r="C6301">
        <v>166.22</v>
      </c>
      <c r="D6301">
        <v>0</v>
      </c>
      <c r="E6301">
        <v>0</v>
      </c>
      <c r="F6301">
        <v>0</v>
      </c>
      <c r="G6301">
        <v>0</v>
      </c>
      <c r="H6301" s="45">
        <v>15134.76</v>
      </c>
      <c r="I6301" t="s">
        <v>10693</v>
      </c>
      <c r="J6301" t="s">
        <v>235</v>
      </c>
      <c r="K6301">
        <v>0</v>
      </c>
      <c r="L6301" s="83">
        <v>42865</v>
      </c>
      <c r="M6301">
        <v>0</v>
      </c>
      <c r="N6301">
        <v>191098102</v>
      </c>
      <c r="O6301">
        <v>2206721</v>
      </c>
    </row>
    <row r="6302" spans="1:15" x14ac:dyDescent="0.2">
      <c r="A6302" t="s">
        <v>11623</v>
      </c>
      <c r="B6302" t="s">
        <v>3170</v>
      </c>
      <c r="C6302">
        <v>29.06</v>
      </c>
      <c r="D6302">
        <v>0</v>
      </c>
      <c r="E6302">
        <v>0</v>
      </c>
      <c r="F6302">
        <v>0</v>
      </c>
      <c r="G6302">
        <v>0</v>
      </c>
      <c r="H6302" s="45">
        <v>-14089.34</v>
      </c>
      <c r="I6302" t="s">
        <v>10693</v>
      </c>
      <c r="J6302" t="s">
        <v>200</v>
      </c>
      <c r="K6302">
        <v>0</v>
      </c>
      <c r="L6302" s="83">
        <v>42865</v>
      </c>
      <c r="M6302">
        <v>0</v>
      </c>
      <c r="N6302">
        <v>218681104</v>
      </c>
      <c r="O6302" t="s">
        <v>3268</v>
      </c>
    </row>
    <row r="6303" spans="1:15" x14ac:dyDescent="0.2">
      <c r="A6303" t="s">
        <v>11624</v>
      </c>
      <c r="B6303" t="s">
        <v>2712</v>
      </c>
      <c r="C6303">
        <v>24.465</v>
      </c>
      <c r="D6303">
        <v>0</v>
      </c>
      <c r="E6303">
        <v>0</v>
      </c>
      <c r="F6303">
        <v>0</v>
      </c>
      <c r="G6303">
        <v>0</v>
      </c>
      <c r="H6303" s="45">
        <v>2270.8000000000002</v>
      </c>
      <c r="I6303" t="s">
        <v>10693</v>
      </c>
      <c r="J6303" t="s">
        <v>182</v>
      </c>
      <c r="K6303">
        <v>0</v>
      </c>
      <c r="L6303" s="83">
        <v>42865</v>
      </c>
      <c r="M6303">
        <v>0</v>
      </c>
      <c r="N6303">
        <v>144577103</v>
      </c>
      <c r="O6303">
        <v>2092801</v>
      </c>
    </row>
    <row r="6304" spans="1:15" x14ac:dyDescent="0.2">
      <c r="A6304" t="s">
        <v>11625</v>
      </c>
      <c r="B6304" t="s">
        <v>5545</v>
      </c>
      <c r="C6304">
        <v>9.09</v>
      </c>
      <c r="D6304">
        <v>0</v>
      </c>
      <c r="E6304">
        <v>0</v>
      </c>
      <c r="F6304">
        <v>0</v>
      </c>
      <c r="G6304">
        <v>0</v>
      </c>
      <c r="H6304" s="45">
        <v>10169.969999999999</v>
      </c>
      <c r="I6304" t="s">
        <v>10693</v>
      </c>
      <c r="J6304" t="s">
        <v>235</v>
      </c>
      <c r="K6304">
        <v>0</v>
      </c>
      <c r="L6304" s="83">
        <v>42865</v>
      </c>
      <c r="M6304">
        <v>0</v>
      </c>
      <c r="N6304">
        <v>242370203</v>
      </c>
      <c r="O6304" t="s">
        <v>5567</v>
      </c>
    </row>
    <row r="6305" spans="1:15" x14ac:dyDescent="0.2">
      <c r="A6305" t="s">
        <v>11626</v>
      </c>
      <c r="B6305" t="s">
        <v>2086</v>
      </c>
      <c r="C6305">
        <v>38.28</v>
      </c>
      <c r="D6305">
        <v>0</v>
      </c>
      <c r="E6305">
        <v>0</v>
      </c>
      <c r="F6305">
        <v>0</v>
      </c>
      <c r="G6305">
        <v>0</v>
      </c>
      <c r="H6305">
        <v>-883.97</v>
      </c>
      <c r="I6305" t="s">
        <v>10693</v>
      </c>
      <c r="J6305" t="s">
        <v>164</v>
      </c>
      <c r="K6305">
        <v>0</v>
      </c>
      <c r="L6305" s="83">
        <v>42865</v>
      </c>
      <c r="M6305">
        <v>0</v>
      </c>
      <c r="N6305">
        <v>254543101</v>
      </c>
      <c r="O6305">
        <v>2270500</v>
      </c>
    </row>
    <row r="6306" spans="1:15" x14ac:dyDescent="0.2">
      <c r="A6306" t="s">
        <v>11627</v>
      </c>
      <c r="B6306" t="s">
        <v>7102</v>
      </c>
      <c r="C6306">
        <v>18.899999999999999</v>
      </c>
      <c r="D6306">
        <v>0</v>
      </c>
      <c r="E6306">
        <v>0</v>
      </c>
      <c r="F6306">
        <v>0</v>
      </c>
      <c r="G6306">
        <v>0</v>
      </c>
      <c r="H6306" s="45">
        <v>-22457.59</v>
      </c>
      <c r="I6306" t="s">
        <v>10693</v>
      </c>
      <c r="J6306" t="s">
        <v>169</v>
      </c>
      <c r="K6306">
        <v>0</v>
      </c>
      <c r="L6306" s="83">
        <v>42865</v>
      </c>
      <c r="M6306">
        <v>0</v>
      </c>
      <c r="N6306" t="s">
        <v>7156</v>
      </c>
      <c r="O6306" t="s">
        <v>7157</v>
      </c>
    </row>
    <row r="6307" spans="1:15" x14ac:dyDescent="0.2">
      <c r="A6307" t="s">
        <v>11628</v>
      </c>
      <c r="B6307" t="s">
        <v>3416</v>
      </c>
      <c r="C6307">
        <v>46.2</v>
      </c>
      <c r="D6307">
        <v>0</v>
      </c>
      <c r="E6307">
        <v>0</v>
      </c>
      <c r="F6307">
        <v>0</v>
      </c>
      <c r="G6307">
        <v>0</v>
      </c>
      <c r="H6307" s="45">
        <v>-5461.18</v>
      </c>
      <c r="I6307" t="s">
        <v>10693</v>
      </c>
      <c r="J6307" t="s">
        <v>169</v>
      </c>
      <c r="K6307">
        <v>0</v>
      </c>
      <c r="L6307" s="83">
        <v>42865</v>
      </c>
      <c r="M6307">
        <v>0</v>
      </c>
      <c r="N6307" t="s">
        <v>3433</v>
      </c>
      <c r="O6307" t="s">
        <v>3434</v>
      </c>
    </row>
    <row r="6308" spans="1:15" x14ac:dyDescent="0.2">
      <c r="A6308" t="s">
        <v>11629</v>
      </c>
      <c r="B6308" t="s">
        <v>6903</v>
      </c>
      <c r="C6308">
        <v>50.75</v>
      </c>
      <c r="D6308">
        <v>0</v>
      </c>
      <c r="E6308">
        <v>0</v>
      </c>
      <c r="F6308">
        <v>0</v>
      </c>
      <c r="G6308">
        <v>0</v>
      </c>
      <c r="H6308" s="45">
        <v>5273.77</v>
      </c>
      <c r="I6308" t="s">
        <v>10693</v>
      </c>
      <c r="J6308" t="s">
        <v>169</v>
      </c>
      <c r="K6308">
        <v>0</v>
      </c>
      <c r="L6308" s="83">
        <v>42865</v>
      </c>
      <c r="M6308">
        <v>0</v>
      </c>
      <c r="N6308">
        <v>350465100</v>
      </c>
      <c r="O6308" t="s">
        <v>6940</v>
      </c>
    </row>
    <row r="6309" spans="1:15" x14ac:dyDescent="0.2">
      <c r="A6309" t="s">
        <v>11630</v>
      </c>
      <c r="B6309" t="s">
        <v>11593</v>
      </c>
      <c r="C6309">
        <v>29</v>
      </c>
      <c r="D6309">
        <v>0</v>
      </c>
      <c r="E6309">
        <v>0</v>
      </c>
      <c r="F6309">
        <v>0</v>
      </c>
      <c r="G6309">
        <v>0</v>
      </c>
      <c r="H6309" s="45">
        <v>-2167.37</v>
      </c>
      <c r="I6309" t="s">
        <v>10693</v>
      </c>
      <c r="J6309" t="s">
        <v>188</v>
      </c>
      <c r="K6309">
        <v>0</v>
      </c>
      <c r="L6309" s="83">
        <v>42865</v>
      </c>
      <c r="M6309">
        <v>0</v>
      </c>
      <c r="N6309" t="s">
        <v>11631</v>
      </c>
      <c r="O6309" t="s">
        <v>11632</v>
      </c>
    </row>
    <row r="6310" spans="1:15" x14ac:dyDescent="0.2">
      <c r="A6310" t="s">
        <v>11633</v>
      </c>
      <c r="B6310" t="s">
        <v>4946</v>
      </c>
      <c r="C6310">
        <v>55.51</v>
      </c>
      <c r="D6310">
        <v>0</v>
      </c>
      <c r="E6310">
        <v>0</v>
      </c>
      <c r="F6310">
        <v>0</v>
      </c>
      <c r="G6310">
        <v>0</v>
      </c>
      <c r="H6310">
        <v>-462.78</v>
      </c>
      <c r="I6310" t="s">
        <v>10693</v>
      </c>
      <c r="J6310" t="s">
        <v>186</v>
      </c>
      <c r="K6310">
        <v>0</v>
      </c>
      <c r="L6310" s="83">
        <v>42865</v>
      </c>
      <c r="M6310">
        <v>0</v>
      </c>
      <c r="N6310" t="s">
        <v>5013</v>
      </c>
      <c r="O6310" t="s">
        <v>5014</v>
      </c>
    </row>
    <row r="6311" spans="1:15" x14ac:dyDescent="0.2">
      <c r="A6311" t="s">
        <v>11634</v>
      </c>
      <c r="B6311" t="s">
        <v>1992</v>
      </c>
      <c r="C6311">
        <v>54.28</v>
      </c>
      <c r="D6311">
        <v>0</v>
      </c>
      <c r="E6311">
        <v>0</v>
      </c>
      <c r="F6311">
        <v>0</v>
      </c>
      <c r="G6311">
        <v>0</v>
      </c>
      <c r="H6311" s="45">
        <v>-3390.75</v>
      </c>
      <c r="I6311" t="s">
        <v>10693</v>
      </c>
      <c r="J6311" t="s">
        <v>169</v>
      </c>
      <c r="K6311">
        <v>0</v>
      </c>
      <c r="L6311" s="83">
        <v>42865</v>
      </c>
      <c r="M6311">
        <v>0</v>
      </c>
      <c r="N6311" t="s">
        <v>2041</v>
      </c>
      <c r="O6311" t="s">
        <v>2042</v>
      </c>
    </row>
    <row r="6312" spans="1:15" x14ac:dyDescent="0.2">
      <c r="A6312" t="s">
        <v>11635</v>
      </c>
      <c r="B6312" t="s">
        <v>5386</v>
      </c>
      <c r="C6312">
        <v>227.11</v>
      </c>
      <c r="D6312">
        <v>0</v>
      </c>
      <c r="E6312">
        <v>0</v>
      </c>
      <c r="F6312">
        <v>0</v>
      </c>
      <c r="G6312">
        <v>0</v>
      </c>
      <c r="H6312" s="45">
        <v>6777.6</v>
      </c>
      <c r="I6312" t="s">
        <v>10693</v>
      </c>
      <c r="J6312" t="s">
        <v>169</v>
      </c>
      <c r="K6312">
        <v>0</v>
      </c>
      <c r="L6312" s="83">
        <v>42865</v>
      </c>
      <c r="M6312">
        <v>0</v>
      </c>
      <c r="N6312" t="s">
        <v>5492</v>
      </c>
      <c r="O6312" t="s">
        <v>5493</v>
      </c>
    </row>
    <row r="6313" spans="1:15" x14ac:dyDescent="0.2">
      <c r="A6313" t="s">
        <v>11636</v>
      </c>
      <c r="B6313" t="s">
        <v>2815</v>
      </c>
      <c r="C6313">
        <v>48.695</v>
      </c>
      <c r="D6313">
        <v>0</v>
      </c>
      <c r="E6313">
        <v>0</v>
      </c>
      <c r="F6313">
        <v>0</v>
      </c>
      <c r="G6313">
        <v>0</v>
      </c>
      <c r="H6313" s="45">
        <v>-34065.39</v>
      </c>
      <c r="I6313" t="s">
        <v>10693</v>
      </c>
      <c r="J6313" t="s">
        <v>169</v>
      </c>
      <c r="K6313">
        <v>0</v>
      </c>
      <c r="L6313" s="83">
        <v>42865</v>
      </c>
      <c r="M6313">
        <v>0</v>
      </c>
      <c r="N6313">
        <v>462222100</v>
      </c>
      <c r="O6313" t="s">
        <v>2957</v>
      </c>
    </row>
    <row r="6314" spans="1:15" x14ac:dyDescent="0.2">
      <c r="A6314" t="s">
        <v>11637</v>
      </c>
      <c r="B6314" t="s">
        <v>2317</v>
      </c>
      <c r="C6314">
        <v>67.025000000000006</v>
      </c>
      <c r="D6314">
        <v>0</v>
      </c>
      <c r="E6314">
        <v>0</v>
      </c>
      <c r="F6314">
        <v>0</v>
      </c>
      <c r="G6314">
        <v>0</v>
      </c>
      <c r="H6314" s="45">
        <v>6636.37</v>
      </c>
      <c r="I6314" t="s">
        <v>10693</v>
      </c>
      <c r="J6314" t="s">
        <v>188</v>
      </c>
      <c r="K6314">
        <v>0</v>
      </c>
      <c r="L6314" s="83">
        <v>42865</v>
      </c>
      <c r="M6314">
        <v>0</v>
      </c>
      <c r="N6314" t="s">
        <v>2362</v>
      </c>
      <c r="O6314">
        <v>2245597</v>
      </c>
    </row>
    <row r="6315" spans="1:15" x14ac:dyDescent="0.2">
      <c r="A6315" t="s">
        <v>11638</v>
      </c>
      <c r="B6315" t="s">
        <v>2588</v>
      </c>
      <c r="C6315">
        <v>175.58</v>
      </c>
      <c r="D6315">
        <v>0</v>
      </c>
      <c r="E6315">
        <v>0</v>
      </c>
      <c r="F6315">
        <v>0</v>
      </c>
      <c r="G6315">
        <v>0</v>
      </c>
      <c r="H6315" s="45">
        <v>2860.6</v>
      </c>
      <c r="I6315" t="s">
        <v>10693</v>
      </c>
      <c r="J6315" t="s">
        <v>169</v>
      </c>
      <c r="K6315">
        <v>0</v>
      </c>
      <c r="L6315" s="83">
        <v>42865</v>
      </c>
      <c r="M6315">
        <v>0</v>
      </c>
      <c r="N6315" t="s">
        <v>177</v>
      </c>
      <c r="O6315" t="s">
        <v>2647</v>
      </c>
    </row>
    <row r="6316" spans="1:15" x14ac:dyDescent="0.2">
      <c r="A6316" t="s">
        <v>11639</v>
      </c>
      <c r="B6316" t="s">
        <v>2308</v>
      </c>
      <c r="C6316">
        <v>52.28</v>
      </c>
      <c r="D6316">
        <v>0</v>
      </c>
      <c r="E6316">
        <v>0</v>
      </c>
      <c r="F6316">
        <v>0</v>
      </c>
      <c r="G6316">
        <v>0</v>
      </c>
      <c r="H6316" s="45">
        <v>62521.16</v>
      </c>
      <c r="I6316" t="s">
        <v>10684</v>
      </c>
      <c r="J6316" t="s">
        <v>200</v>
      </c>
      <c r="K6316">
        <v>0</v>
      </c>
      <c r="L6316" s="83">
        <v>42865</v>
      </c>
      <c r="M6316">
        <v>0</v>
      </c>
      <c r="N6316">
        <v>655664100</v>
      </c>
      <c r="O6316">
        <v>2641827</v>
      </c>
    </row>
    <row r="6317" spans="1:15" x14ac:dyDescent="0.2">
      <c r="A6317" t="s">
        <v>11640</v>
      </c>
      <c r="B6317" t="s">
        <v>11594</v>
      </c>
      <c r="C6317">
        <v>159.66</v>
      </c>
      <c r="D6317">
        <v>0</v>
      </c>
      <c r="E6317">
        <v>0</v>
      </c>
      <c r="F6317">
        <v>0</v>
      </c>
      <c r="G6317">
        <v>0</v>
      </c>
      <c r="H6317">
        <v>173.27</v>
      </c>
      <c r="I6317" t="s">
        <v>10693</v>
      </c>
      <c r="J6317" t="s">
        <v>169</v>
      </c>
      <c r="K6317">
        <v>0</v>
      </c>
      <c r="L6317" s="83">
        <v>42865</v>
      </c>
      <c r="M6317">
        <v>0</v>
      </c>
      <c r="N6317">
        <v>548862101</v>
      </c>
      <c r="O6317" t="s">
        <v>11641</v>
      </c>
    </row>
    <row r="6318" spans="1:15" x14ac:dyDescent="0.2">
      <c r="A6318" t="s">
        <v>11642</v>
      </c>
      <c r="B6318" t="s">
        <v>5393</v>
      </c>
      <c r="C6318">
        <v>15.45</v>
      </c>
      <c r="D6318">
        <v>0</v>
      </c>
      <c r="E6318">
        <v>0</v>
      </c>
      <c r="F6318">
        <v>0</v>
      </c>
      <c r="G6318">
        <v>0</v>
      </c>
      <c r="H6318" s="45">
        <v>14177.8</v>
      </c>
      <c r="I6318" t="s">
        <v>10693</v>
      </c>
      <c r="J6318" t="s">
        <v>200</v>
      </c>
      <c r="K6318">
        <v>0</v>
      </c>
      <c r="L6318" s="83">
        <v>42865</v>
      </c>
      <c r="M6318">
        <v>0</v>
      </c>
      <c r="N6318">
        <v>531465102</v>
      </c>
      <c r="O6318" t="s">
        <v>5498</v>
      </c>
    </row>
    <row r="6319" spans="1:15" x14ac:dyDescent="0.2">
      <c r="A6319" t="s">
        <v>11643</v>
      </c>
      <c r="B6319" t="s">
        <v>2583</v>
      </c>
      <c r="C6319">
        <v>35.81</v>
      </c>
      <c r="D6319">
        <v>0</v>
      </c>
      <c r="E6319">
        <v>0</v>
      </c>
      <c r="F6319">
        <v>0</v>
      </c>
      <c r="G6319">
        <v>0</v>
      </c>
      <c r="H6319" s="45">
        <v>81277.89</v>
      </c>
      <c r="I6319" t="s">
        <v>10684</v>
      </c>
      <c r="J6319" t="s">
        <v>200</v>
      </c>
      <c r="K6319">
        <v>0</v>
      </c>
      <c r="L6319" s="83">
        <v>42865</v>
      </c>
      <c r="M6319">
        <v>0</v>
      </c>
      <c r="N6319" t="s">
        <v>2651</v>
      </c>
      <c r="O6319">
        <v>2345022</v>
      </c>
    </row>
    <row r="6320" spans="1:15" x14ac:dyDescent="0.2">
      <c r="A6320" t="s">
        <v>11644</v>
      </c>
      <c r="B6320" t="s">
        <v>5275</v>
      </c>
      <c r="C6320">
        <v>84.08</v>
      </c>
      <c r="D6320">
        <v>0</v>
      </c>
      <c r="E6320">
        <v>0</v>
      </c>
      <c r="F6320">
        <v>0</v>
      </c>
      <c r="G6320">
        <v>0</v>
      </c>
      <c r="H6320" s="45">
        <v>-2645.14</v>
      </c>
      <c r="I6320" t="s">
        <v>10693</v>
      </c>
      <c r="J6320" t="s">
        <v>164</v>
      </c>
      <c r="K6320">
        <v>0</v>
      </c>
      <c r="L6320" s="83">
        <v>42865</v>
      </c>
      <c r="M6320">
        <v>0</v>
      </c>
      <c r="N6320">
        <v>595017104</v>
      </c>
      <c r="O6320">
        <v>2592174</v>
      </c>
    </row>
    <row r="6321" spans="1:15" x14ac:dyDescent="0.2">
      <c r="A6321" t="s">
        <v>11645</v>
      </c>
      <c r="B6321" t="s">
        <v>1089</v>
      </c>
      <c r="C6321">
        <v>30.27</v>
      </c>
      <c r="D6321">
        <v>0</v>
      </c>
      <c r="E6321">
        <v>0</v>
      </c>
      <c r="F6321">
        <v>0</v>
      </c>
      <c r="G6321">
        <v>0</v>
      </c>
      <c r="H6321" s="45">
        <v>14005.13</v>
      </c>
      <c r="I6321" t="s">
        <v>10693</v>
      </c>
      <c r="J6321" t="s">
        <v>200</v>
      </c>
      <c r="K6321">
        <v>0</v>
      </c>
      <c r="L6321" s="83">
        <v>42865</v>
      </c>
      <c r="M6321">
        <v>0</v>
      </c>
      <c r="N6321">
        <v>552676108</v>
      </c>
      <c r="O6321">
        <v>2561204</v>
      </c>
    </row>
    <row r="6322" spans="1:15" x14ac:dyDescent="0.2">
      <c r="A6322" t="s">
        <v>11646</v>
      </c>
      <c r="B6322" t="s">
        <v>3480</v>
      </c>
      <c r="C6322">
        <v>115.34</v>
      </c>
      <c r="D6322">
        <v>0</v>
      </c>
      <c r="E6322">
        <v>0</v>
      </c>
      <c r="F6322">
        <v>0</v>
      </c>
      <c r="G6322">
        <v>0</v>
      </c>
      <c r="H6322" s="45">
        <v>-6920.2</v>
      </c>
      <c r="I6322" t="s">
        <v>10693</v>
      </c>
      <c r="J6322" t="s">
        <v>190</v>
      </c>
      <c r="K6322">
        <v>0</v>
      </c>
      <c r="L6322" s="83">
        <v>42865</v>
      </c>
      <c r="M6322">
        <v>0</v>
      </c>
      <c r="N6322">
        <v>596278101</v>
      </c>
      <c r="O6322">
        <v>2590930</v>
      </c>
    </row>
    <row r="6323" spans="1:15" x14ac:dyDescent="0.2">
      <c r="A6323" t="s">
        <v>11647</v>
      </c>
      <c r="B6323" t="s">
        <v>9814</v>
      </c>
      <c r="C6323">
        <v>38.83</v>
      </c>
      <c r="D6323">
        <v>0</v>
      </c>
      <c r="E6323">
        <v>0</v>
      </c>
      <c r="F6323">
        <v>0</v>
      </c>
      <c r="G6323">
        <v>0</v>
      </c>
      <c r="H6323" s="45">
        <v>19843.18</v>
      </c>
      <c r="I6323" t="s">
        <v>10693</v>
      </c>
      <c r="J6323" t="s">
        <v>164</v>
      </c>
      <c r="K6323">
        <v>0</v>
      </c>
      <c r="L6323" s="83">
        <v>42865</v>
      </c>
      <c r="M6323">
        <v>0</v>
      </c>
      <c r="N6323" t="s">
        <v>177</v>
      </c>
      <c r="O6323" t="s">
        <v>9838</v>
      </c>
    </row>
    <row r="6324" spans="1:15" x14ac:dyDescent="0.2">
      <c r="A6324" t="s">
        <v>11648</v>
      </c>
      <c r="B6324" t="s">
        <v>5588</v>
      </c>
      <c r="C6324">
        <v>18.89</v>
      </c>
      <c r="D6324">
        <v>0</v>
      </c>
      <c r="E6324">
        <v>0</v>
      </c>
      <c r="F6324">
        <v>0</v>
      </c>
      <c r="G6324">
        <v>0</v>
      </c>
      <c r="H6324" s="45">
        <v>-12366.06</v>
      </c>
      <c r="I6324" t="s">
        <v>10693</v>
      </c>
      <c r="J6324" t="s">
        <v>164</v>
      </c>
      <c r="K6324">
        <v>0</v>
      </c>
      <c r="L6324" s="83">
        <v>42865</v>
      </c>
      <c r="M6324">
        <v>0</v>
      </c>
      <c r="N6324" t="s">
        <v>5628</v>
      </c>
      <c r="O6324" t="s">
        <v>5629</v>
      </c>
    </row>
    <row r="6325" spans="1:15" x14ac:dyDescent="0.2">
      <c r="A6325" t="s">
        <v>11649</v>
      </c>
      <c r="B6325" t="s">
        <v>2103</v>
      </c>
      <c r="C6325">
        <v>85.25</v>
      </c>
      <c r="D6325">
        <v>0</v>
      </c>
      <c r="E6325">
        <v>0</v>
      </c>
      <c r="F6325">
        <v>0</v>
      </c>
      <c r="G6325">
        <v>0</v>
      </c>
      <c r="H6325" s="45">
        <v>-1062.05</v>
      </c>
      <c r="I6325" t="s">
        <v>10693</v>
      </c>
      <c r="J6325" t="s">
        <v>169</v>
      </c>
      <c r="K6325">
        <v>0</v>
      </c>
      <c r="L6325" s="83">
        <v>42865</v>
      </c>
      <c r="M6325">
        <v>0</v>
      </c>
      <c r="N6325" t="s">
        <v>2176</v>
      </c>
      <c r="O6325">
        <v>2623911</v>
      </c>
    </row>
    <row r="6326" spans="1:15" x14ac:dyDescent="0.2">
      <c r="A6326" t="s">
        <v>11650</v>
      </c>
      <c r="B6326" t="s">
        <v>5643</v>
      </c>
      <c r="C6326">
        <v>105.765</v>
      </c>
      <c r="D6326">
        <v>0</v>
      </c>
      <c r="E6326">
        <v>0</v>
      </c>
      <c r="F6326">
        <v>0</v>
      </c>
      <c r="G6326">
        <v>0</v>
      </c>
      <c r="H6326">
        <v>-295.67</v>
      </c>
      <c r="I6326" t="s">
        <v>10693</v>
      </c>
      <c r="J6326" t="s">
        <v>164</v>
      </c>
      <c r="K6326">
        <v>0</v>
      </c>
      <c r="L6326" s="83">
        <v>42865</v>
      </c>
      <c r="M6326">
        <v>0</v>
      </c>
      <c r="N6326" t="s">
        <v>5681</v>
      </c>
      <c r="O6326" t="s">
        <v>5682</v>
      </c>
    </row>
    <row r="6327" spans="1:15" x14ac:dyDescent="0.2">
      <c r="A6327" t="s">
        <v>11651</v>
      </c>
      <c r="B6327" t="s">
        <v>5114</v>
      </c>
      <c r="C6327">
        <v>83.4</v>
      </c>
      <c r="D6327">
        <v>0</v>
      </c>
      <c r="E6327">
        <v>0</v>
      </c>
      <c r="F6327">
        <v>0</v>
      </c>
      <c r="G6327">
        <v>0</v>
      </c>
      <c r="H6327" s="45">
        <v>-27499.71</v>
      </c>
      <c r="I6327" t="s">
        <v>10693</v>
      </c>
      <c r="J6327" t="s">
        <v>169</v>
      </c>
      <c r="K6327">
        <v>0</v>
      </c>
      <c r="L6327" s="83">
        <v>42865</v>
      </c>
      <c r="M6327">
        <v>0</v>
      </c>
      <c r="N6327">
        <v>640268108</v>
      </c>
      <c r="O6327">
        <v>2454445</v>
      </c>
    </row>
    <row r="6328" spans="1:15" x14ac:dyDescent="0.2">
      <c r="A6328" t="s">
        <v>11652</v>
      </c>
      <c r="B6328" t="s">
        <v>1565</v>
      </c>
      <c r="C6328">
        <v>16.824999999999999</v>
      </c>
      <c r="D6328">
        <v>0</v>
      </c>
      <c r="E6328">
        <v>0</v>
      </c>
      <c r="F6328">
        <v>0</v>
      </c>
      <c r="G6328">
        <v>0</v>
      </c>
      <c r="H6328" s="45">
        <v>12190.78</v>
      </c>
      <c r="I6328" t="s">
        <v>10693</v>
      </c>
      <c r="J6328" t="s">
        <v>164</v>
      </c>
      <c r="K6328">
        <v>0</v>
      </c>
      <c r="L6328" s="83">
        <v>42865</v>
      </c>
      <c r="M6328">
        <v>0</v>
      </c>
      <c r="N6328" t="s">
        <v>1629</v>
      </c>
      <c r="O6328">
        <v>2402121</v>
      </c>
    </row>
    <row r="6329" spans="1:15" x14ac:dyDescent="0.2">
      <c r="A6329" t="s">
        <v>11653</v>
      </c>
      <c r="B6329" t="s">
        <v>2215</v>
      </c>
      <c r="C6329">
        <v>212.03</v>
      </c>
      <c r="D6329">
        <v>0</v>
      </c>
      <c r="E6329">
        <v>0</v>
      </c>
      <c r="F6329">
        <v>0</v>
      </c>
      <c r="G6329">
        <v>0</v>
      </c>
      <c r="H6329" s="45">
        <v>-40731.620000000003</v>
      </c>
      <c r="I6329" t="s">
        <v>10693</v>
      </c>
      <c r="J6329" t="s">
        <v>164</v>
      </c>
      <c r="K6329">
        <v>0</v>
      </c>
      <c r="L6329" s="83">
        <v>42865</v>
      </c>
      <c r="M6329">
        <v>0</v>
      </c>
      <c r="N6329" t="s">
        <v>2279</v>
      </c>
      <c r="O6329">
        <v>2379504</v>
      </c>
    </row>
    <row r="6330" spans="1:15" x14ac:dyDescent="0.2">
      <c r="A6330" t="s">
        <v>11654</v>
      </c>
      <c r="B6330" t="s">
        <v>2006</v>
      </c>
      <c r="C6330">
        <v>97.35</v>
      </c>
      <c r="D6330">
        <v>0</v>
      </c>
      <c r="E6330">
        <v>0</v>
      </c>
      <c r="F6330">
        <v>0</v>
      </c>
      <c r="G6330">
        <v>0</v>
      </c>
      <c r="H6330" s="45">
        <v>11041.87</v>
      </c>
      <c r="I6330" t="s">
        <v>10693</v>
      </c>
      <c r="J6330" t="s">
        <v>186</v>
      </c>
      <c r="K6330">
        <v>0</v>
      </c>
      <c r="L6330" s="83">
        <v>42865</v>
      </c>
      <c r="M6330">
        <v>0</v>
      </c>
      <c r="N6330" t="s">
        <v>2055</v>
      </c>
      <c r="O6330" t="s">
        <v>2056</v>
      </c>
    </row>
    <row r="6331" spans="1:15" x14ac:dyDescent="0.2">
      <c r="A6331" t="s">
        <v>11655</v>
      </c>
      <c r="B6331" t="s">
        <v>2490</v>
      </c>
      <c r="C6331">
        <v>33.1</v>
      </c>
      <c r="D6331">
        <v>0</v>
      </c>
      <c r="E6331">
        <v>0</v>
      </c>
      <c r="F6331">
        <v>0</v>
      </c>
      <c r="G6331">
        <v>0</v>
      </c>
      <c r="H6331" s="45">
        <v>9429.66</v>
      </c>
      <c r="I6331" t="s">
        <v>10693</v>
      </c>
      <c r="J6331" t="s">
        <v>169</v>
      </c>
      <c r="K6331">
        <v>0</v>
      </c>
      <c r="L6331" s="83">
        <v>42865</v>
      </c>
      <c r="M6331">
        <v>0</v>
      </c>
      <c r="N6331" t="s">
        <v>177</v>
      </c>
      <c r="O6331" t="s">
        <v>2550</v>
      </c>
    </row>
    <row r="6332" spans="1:15" x14ac:dyDescent="0.2">
      <c r="A6332" t="s">
        <v>11656</v>
      </c>
      <c r="B6332" t="s">
        <v>6902</v>
      </c>
      <c r="C6332">
        <v>15.074999999999999</v>
      </c>
      <c r="D6332">
        <v>0</v>
      </c>
      <c r="E6332">
        <v>0</v>
      </c>
      <c r="F6332">
        <v>0</v>
      </c>
      <c r="G6332">
        <v>0</v>
      </c>
      <c r="H6332" s="45">
        <v>5224.3999999999996</v>
      </c>
      <c r="I6332" t="s">
        <v>10693</v>
      </c>
      <c r="J6332" t="s">
        <v>200</v>
      </c>
      <c r="K6332">
        <v>0</v>
      </c>
      <c r="L6332" s="83">
        <v>42865</v>
      </c>
      <c r="M6332">
        <v>0</v>
      </c>
      <c r="N6332">
        <v>702149105</v>
      </c>
      <c r="O6332" t="s">
        <v>6979</v>
      </c>
    </row>
    <row r="6333" spans="1:15" x14ac:dyDescent="0.2">
      <c r="A6333" t="s">
        <v>11657</v>
      </c>
      <c r="B6333" t="s">
        <v>11592</v>
      </c>
      <c r="C6333">
        <v>49.3</v>
      </c>
      <c r="D6333">
        <v>0</v>
      </c>
      <c r="E6333">
        <v>0</v>
      </c>
      <c r="F6333">
        <v>0</v>
      </c>
      <c r="G6333">
        <v>0</v>
      </c>
      <c r="H6333" s="45">
        <v>-39471.29</v>
      </c>
      <c r="I6333" t="s">
        <v>10693</v>
      </c>
      <c r="J6333" t="s">
        <v>169</v>
      </c>
      <c r="K6333">
        <v>0</v>
      </c>
      <c r="L6333" s="83">
        <v>42865</v>
      </c>
      <c r="M6333">
        <v>0</v>
      </c>
      <c r="N6333" t="s">
        <v>11658</v>
      </c>
      <c r="O6333" t="s">
        <v>11659</v>
      </c>
    </row>
    <row r="6334" spans="1:15" x14ac:dyDescent="0.2">
      <c r="A6334" t="s">
        <v>11660</v>
      </c>
      <c r="B6334" t="s">
        <v>1815</v>
      </c>
      <c r="C6334">
        <v>87.31</v>
      </c>
      <c r="D6334">
        <v>0</v>
      </c>
      <c r="E6334">
        <v>0</v>
      </c>
      <c r="F6334">
        <v>0</v>
      </c>
      <c r="G6334">
        <v>0</v>
      </c>
      <c r="H6334" s="45">
        <v>3094.95</v>
      </c>
      <c r="I6334" t="s">
        <v>10693</v>
      </c>
      <c r="J6334" t="s">
        <v>169</v>
      </c>
      <c r="K6334">
        <v>0</v>
      </c>
      <c r="L6334" s="83">
        <v>42865</v>
      </c>
      <c r="M6334">
        <v>0</v>
      </c>
      <c r="N6334" t="s">
        <v>177</v>
      </c>
      <c r="O6334" t="s">
        <v>1955</v>
      </c>
    </row>
    <row r="6335" spans="1:15" x14ac:dyDescent="0.2">
      <c r="A6335" t="s">
        <v>11661</v>
      </c>
      <c r="B6335" t="s">
        <v>5591</v>
      </c>
      <c r="C6335">
        <v>28.28</v>
      </c>
      <c r="D6335">
        <v>0</v>
      </c>
      <c r="E6335">
        <v>0</v>
      </c>
      <c r="F6335">
        <v>0</v>
      </c>
      <c r="G6335">
        <v>0</v>
      </c>
      <c r="H6335" s="45">
        <v>19550.060000000001</v>
      </c>
      <c r="I6335" t="s">
        <v>10693</v>
      </c>
      <c r="J6335" t="s">
        <v>169</v>
      </c>
      <c r="K6335">
        <v>0</v>
      </c>
      <c r="L6335" s="83">
        <v>42865</v>
      </c>
      <c r="M6335">
        <v>0</v>
      </c>
      <c r="N6335" t="s">
        <v>177</v>
      </c>
      <c r="O6335" t="s">
        <v>5642</v>
      </c>
    </row>
    <row r="6336" spans="1:15" x14ac:dyDescent="0.2">
      <c r="A6336" t="s">
        <v>11662</v>
      </c>
      <c r="B6336" t="b">
        <v>1</v>
      </c>
      <c r="C6336">
        <v>11.22</v>
      </c>
      <c r="D6336">
        <v>0</v>
      </c>
      <c r="E6336">
        <v>0</v>
      </c>
      <c r="F6336">
        <v>0</v>
      </c>
      <c r="G6336">
        <v>0</v>
      </c>
      <c r="H6336" s="45">
        <v>16422.12</v>
      </c>
      <c r="I6336" t="s">
        <v>10693</v>
      </c>
      <c r="J6336" t="s">
        <v>164</v>
      </c>
      <c r="K6336">
        <v>0</v>
      </c>
      <c r="L6336" s="83">
        <v>42865</v>
      </c>
      <c r="M6336">
        <v>0</v>
      </c>
      <c r="N6336" t="s">
        <v>11663</v>
      </c>
      <c r="O6336" t="s">
        <v>11664</v>
      </c>
    </row>
    <row r="6337" spans="1:15" x14ac:dyDescent="0.2">
      <c r="A6337" t="s">
        <v>11665</v>
      </c>
      <c r="B6337" t="s">
        <v>3160</v>
      </c>
      <c r="C6337">
        <v>26.86</v>
      </c>
      <c r="D6337">
        <v>0</v>
      </c>
      <c r="E6337">
        <v>0</v>
      </c>
      <c r="F6337">
        <v>0</v>
      </c>
      <c r="G6337">
        <v>0</v>
      </c>
      <c r="H6337" s="45">
        <v>30912.11</v>
      </c>
      <c r="I6337" t="s">
        <v>10693</v>
      </c>
      <c r="J6337" t="s">
        <v>169</v>
      </c>
      <c r="K6337">
        <v>0</v>
      </c>
      <c r="L6337" s="83">
        <v>42865</v>
      </c>
      <c r="M6337">
        <v>0</v>
      </c>
      <c r="N6337">
        <v>881569107</v>
      </c>
      <c r="O6337" t="s">
        <v>3352</v>
      </c>
    </row>
    <row r="6338" spans="1:15" x14ac:dyDescent="0.2">
      <c r="A6338" t="s">
        <v>11666</v>
      </c>
      <c r="B6338" t="s">
        <v>1796</v>
      </c>
      <c r="C6338">
        <v>18.355</v>
      </c>
      <c r="D6338">
        <v>0</v>
      </c>
      <c r="E6338">
        <v>0</v>
      </c>
      <c r="F6338">
        <v>0</v>
      </c>
      <c r="G6338">
        <v>0</v>
      </c>
      <c r="H6338" s="45">
        <v>-18402.62</v>
      </c>
      <c r="I6338" t="s">
        <v>10684</v>
      </c>
      <c r="J6338" t="s">
        <v>200</v>
      </c>
      <c r="K6338">
        <v>0</v>
      </c>
      <c r="L6338" s="83">
        <v>42865</v>
      </c>
      <c r="M6338">
        <v>0</v>
      </c>
      <c r="N6338">
        <v>928377100</v>
      </c>
      <c r="O6338" t="s">
        <v>1968</v>
      </c>
    </row>
    <row r="6339" spans="1:15" x14ac:dyDescent="0.2">
      <c r="A6339" t="s">
        <v>11667</v>
      </c>
      <c r="B6339" t="s">
        <v>8733</v>
      </c>
      <c r="C6339">
        <v>114.95</v>
      </c>
      <c r="D6339">
        <v>0</v>
      </c>
      <c r="E6339">
        <v>0</v>
      </c>
      <c r="F6339">
        <v>0</v>
      </c>
      <c r="G6339">
        <v>0</v>
      </c>
      <c r="H6339" s="45">
        <v>-7225.98</v>
      </c>
      <c r="I6339" t="s">
        <v>10693</v>
      </c>
      <c r="J6339" t="s">
        <v>200</v>
      </c>
      <c r="K6339">
        <v>0</v>
      </c>
      <c r="L6339" s="83">
        <v>42865</v>
      </c>
      <c r="M6339">
        <v>0</v>
      </c>
      <c r="N6339" t="s">
        <v>8773</v>
      </c>
      <c r="O6339" t="s">
        <v>8774</v>
      </c>
    </row>
    <row r="6340" spans="1:15" x14ac:dyDescent="0.2">
      <c r="A6340" t="s">
        <v>11668</v>
      </c>
      <c r="B6340" t="s">
        <v>7208</v>
      </c>
      <c r="C6340">
        <v>26.88</v>
      </c>
      <c r="D6340">
        <v>0</v>
      </c>
      <c r="E6340">
        <v>0</v>
      </c>
      <c r="F6340">
        <v>0</v>
      </c>
      <c r="G6340">
        <v>0</v>
      </c>
      <c r="H6340" s="45">
        <v>-7195.4</v>
      </c>
      <c r="I6340" t="s">
        <v>10693</v>
      </c>
      <c r="J6340" t="s">
        <v>200</v>
      </c>
      <c r="K6340">
        <v>0</v>
      </c>
      <c r="L6340" s="83">
        <v>42865</v>
      </c>
      <c r="M6340">
        <v>0</v>
      </c>
      <c r="N6340">
        <v>552074700</v>
      </c>
      <c r="O6340" t="s">
        <v>7240</v>
      </c>
    </row>
    <row r="6341" spans="1:15" x14ac:dyDescent="0.2">
      <c r="A6341" t="s">
        <v>11669</v>
      </c>
      <c r="B6341" t="s">
        <v>4839</v>
      </c>
      <c r="C6341">
        <v>54.59</v>
      </c>
      <c r="D6341">
        <v>0</v>
      </c>
      <c r="E6341">
        <v>0</v>
      </c>
      <c r="F6341">
        <v>0</v>
      </c>
      <c r="G6341">
        <v>0</v>
      </c>
      <c r="H6341" s="45">
        <v>1016.02</v>
      </c>
      <c r="I6341" t="s">
        <v>10693</v>
      </c>
      <c r="J6341" t="s">
        <v>822</v>
      </c>
      <c r="K6341">
        <v>0</v>
      </c>
      <c r="L6341" s="83">
        <v>42865</v>
      </c>
      <c r="M6341">
        <v>0</v>
      </c>
      <c r="N6341" t="s">
        <v>4931</v>
      </c>
      <c r="O6341">
        <v>2484000</v>
      </c>
    </row>
    <row r="6342" spans="1:15" x14ac:dyDescent="0.2">
      <c r="A6342" t="s">
        <v>11670</v>
      </c>
      <c r="B6342" t="s">
        <v>293</v>
      </c>
      <c r="C6342">
        <v>100.93</v>
      </c>
      <c r="D6342">
        <v>0</v>
      </c>
      <c r="E6342">
        <v>0</v>
      </c>
      <c r="F6342">
        <v>0</v>
      </c>
      <c r="G6342">
        <v>0</v>
      </c>
      <c r="H6342" s="45">
        <v>-40671.589999999997</v>
      </c>
      <c r="I6342" t="s">
        <v>10693</v>
      </c>
      <c r="J6342" t="s">
        <v>186</v>
      </c>
      <c r="K6342">
        <v>0</v>
      </c>
      <c r="L6342" s="83">
        <v>42865</v>
      </c>
      <c r="M6342">
        <v>0</v>
      </c>
      <c r="N6342">
        <v>981419104</v>
      </c>
      <c r="O6342">
        <v>2981181</v>
      </c>
    </row>
    <row r="6343" spans="1:15" x14ac:dyDescent="0.2">
      <c r="A6343" t="s">
        <v>11671</v>
      </c>
      <c r="B6343" t="s">
        <v>8183</v>
      </c>
      <c r="C6343">
        <v>40.155000000000001</v>
      </c>
      <c r="D6343">
        <v>0</v>
      </c>
      <c r="E6343">
        <v>0</v>
      </c>
      <c r="F6343">
        <v>0</v>
      </c>
      <c r="G6343">
        <v>0</v>
      </c>
      <c r="H6343" s="45">
        <v>-17009.509999999998</v>
      </c>
      <c r="I6343" t="s">
        <v>10693</v>
      </c>
      <c r="J6343" t="s">
        <v>169</v>
      </c>
      <c r="K6343">
        <v>0</v>
      </c>
      <c r="L6343" s="83">
        <v>42865</v>
      </c>
      <c r="M6343">
        <v>0</v>
      </c>
      <c r="N6343" t="s">
        <v>8259</v>
      </c>
      <c r="O6343" t="s">
        <v>8260</v>
      </c>
    </row>
    <row r="6344" spans="1:15" x14ac:dyDescent="0.2">
      <c r="A6344" t="s">
        <v>11534</v>
      </c>
      <c r="B6344" t="s">
        <v>10451</v>
      </c>
      <c r="C6344">
        <v>12.1</v>
      </c>
      <c r="D6344">
        <v>0</v>
      </c>
      <c r="E6344">
        <v>0</v>
      </c>
      <c r="F6344">
        <v>0</v>
      </c>
      <c r="G6344">
        <v>0</v>
      </c>
      <c r="H6344" s="45">
        <v>-17481.32</v>
      </c>
      <c r="I6344" t="s">
        <v>10693</v>
      </c>
      <c r="J6344" t="s">
        <v>822</v>
      </c>
      <c r="K6344">
        <v>0</v>
      </c>
      <c r="L6344" s="83">
        <v>42864</v>
      </c>
      <c r="M6344">
        <v>0</v>
      </c>
      <c r="N6344">
        <v>846511103</v>
      </c>
      <c r="O6344" t="s">
        <v>10476</v>
      </c>
    </row>
    <row r="6345" spans="1:15" x14ac:dyDescent="0.2">
      <c r="A6345" t="s">
        <v>11535</v>
      </c>
      <c r="B6345" t="s">
        <v>124</v>
      </c>
      <c r="C6345">
        <v>31.69</v>
      </c>
      <c r="D6345">
        <v>0</v>
      </c>
      <c r="E6345">
        <v>0</v>
      </c>
      <c r="F6345">
        <v>0</v>
      </c>
      <c r="G6345">
        <v>0</v>
      </c>
      <c r="H6345" s="45">
        <v>-5117.8599999999997</v>
      </c>
      <c r="I6345" t="s">
        <v>10693</v>
      </c>
      <c r="J6345" t="s">
        <v>169</v>
      </c>
      <c r="K6345">
        <v>0</v>
      </c>
      <c r="L6345" s="83">
        <v>42864</v>
      </c>
      <c r="M6345">
        <v>0</v>
      </c>
      <c r="N6345" t="s">
        <v>177</v>
      </c>
      <c r="O6345" t="s">
        <v>797</v>
      </c>
    </row>
    <row r="6346" spans="1:15" x14ac:dyDescent="0.2">
      <c r="A6346" t="s">
        <v>11536</v>
      </c>
      <c r="B6346" t="s">
        <v>5975</v>
      </c>
      <c r="C6346">
        <v>70.75</v>
      </c>
      <c r="D6346">
        <v>0</v>
      </c>
      <c r="E6346">
        <v>0</v>
      </c>
      <c r="F6346">
        <v>0</v>
      </c>
      <c r="G6346">
        <v>0</v>
      </c>
      <c r="H6346" s="45">
        <v>-36855.550000000003</v>
      </c>
      <c r="I6346" t="s">
        <v>10693</v>
      </c>
      <c r="J6346" t="s">
        <v>169</v>
      </c>
      <c r="K6346">
        <v>0</v>
      </c>
      <c r="L6346" s="83">
        <v>42864</v>
      </c>
      <c r="M6346">
        <v>0</v>
      </c>
      <c r="N6346" t="s">
        <v>6445</v>
      </c>
      <c r="O6346" t="s">
        <v>6446</v>
      </c>
    </row>
    <row r="6347" spans="1:15" x14ac:dyDescent="0.2">
      <c r="A6347" t="s">
        <v>11537</v>
      </c>
      <c r="B6347" t="s">
        <v>2702</v>
      </c>
      <c r="C6347">
        <v>28.725000000000001</v>
      </c>
      <c r="D6347">
        <v>0</v>
      </c>
      <c r="E6347">
        <v>0</v>
      </c>
      <c r="F6347">
        <v>0</v>
      </c>
      <c r="G6347">
        <v>0</v>
      </c>
      <c r="H6347" s="45">
        <v>14257.94</v>
      </c>
      <c r="I6347" t="s">
        <v>10693</v>
      </c>
      <c r="J6347" t="s">
        <v>200</v>
      </c>
      <c r="K6347">
        <v>0</v>
      </c>
      <c r="L6347" s="83">
        <v>42864</v>
      </c>
      <c r="M6347">
        <v>0</v>
      </c>
      <c r="N6347" t="s">
        <v>2758</v>
      </c>
      <c r="O6347" t="s">
        <v>2759</v>
      </c>
    </row>
    <row r="6348" spans="1:15" x14ac:dyDescent="0.2">
      <c r="A6348" t="s">
        <v>11538</v>
      </c>
      <c r="B6348" t="s">
        <v>5384</v>
      </c>
      <c r="C6348">
        <v>79.385000000000005</v>
      </c>
      <c r="D6348">
        <v>0</v>
      </c>
      <c r="E6348">
        <v>0</v>
      </c>
      <c r="F6348">
        <v>0</v>
      </c>
      <c r="G6348">
        <v>0</v>
      </c>
      <c r="H6348" s="45">
        <v>-83957.65</v>
      </c>
      <c r="I6348" t="s">
        <v>10693</v>
      </c>
      <c r="J6348" t="s">
        <v>169</v>
      </c>
      <c r="K6348">
        <v>0</v>
      </c>
      <c r="L6348" s="83">
        <v>42864</v>
      </c>
      <c r="M6348">
        <v>0</v>
      </c>
      <c r="N6348">
        <v>269796108</v>
      </c>
      <c r="O6348" t="s">
        <v>5470</v>
      </c>
    </row>
    <row r="6349" spans="1:15" x14ac:dyDescent="0.2">
      <c r="A6349" t="s">
        <v>11539</v>
      </c>
      <c r="B6349" t="s">
        <v>3197</v>
      </c>
      <c r="C6349">
        <v>19.145</v>
      </c>
      <c r="D6349">
        <v>0</v>
      </c>
      <c r="E6349">
        <v>0</v>
      </c>
      <c r="F6349">
        <v>0</v>
      </c>
      <c r="G6349">
        <v>0</v>
      </c>
      <c r="H6349" s="45">
        <v>-9101.0400000000009</v>
      </c>
      <c r="I6349" t="s">
        <v>10693</v>
      </c>
      <c r="J6349" t="s">
        <v>169</v>
      </c>
      <c r="K6349">
        <v>0</v>
      </c>
      <c r="L6349" s="83">
        <v>42864</v>
      </c>
      <c r="M6349">
        <v>0</v>
      </c>
      <c r="N6349" t="s">
        <v>3274</v>
      </c>
      <c r="O6349" t="s">
        <v>3275</v>
      </c>
    </row>
    <row r="6350" spans="1:15" x14ac:dyDescent="0.2">
      <c r="A6350" t="s">
        <v>11540</v>
      </c>
      <c r="B6350" t="s">
        <v>4642</v>
      </c>
      <c r="C6350">
        <v>71.125</v>
      </c>
      <c r="D6350">
        <v>0</v>
      </c>
      <c r="E6350">
        <v>0</v>
      </c>
      <c r="F6350">
        <v>0</v>
      </c>
      <c r="G6350">
        <v>0</v>
      </c>
      <c r="H6350" s="45">
        <v>18881.060000000001</v>
      </c>
      <c r="I6350" t="s">
        <v>10693</v>
      </c>
      <c r="J6350" t="s">
        <v>190</v>
      </c>
      <c r="K6350">
        <v>0</v>
      </c>
      <c r="L6350" s="83">
        <v>42864</v>
      </c>
      <c r="M6350">
        <v>0</v>
      </c>
      <c r="N6350">
        <v>229669106</v>
      </c>
      <c r="O6350">
        <v>2239266</v>
      </c>
    </row>
    <row r="6351" spans="1:15" x14ac:dyDescent="0.2">
      <c r="A6351" t="s">
        <v>11541</v>
      </c>
      <c r="B6351" t="s">
        <v>11352</v>
      </c>
      <c r="C6351">
        <v>16.89</v>
      </c>
      <c r="D6351">
        <v>0</v>
      </c>
      <c r="E6351">
        <v>0</v>
      </c>
      <c r="F6351">
        <v>0</v>
      </c>
      <c r="G6351">
        <v>0</v>
      </c>
      <c r="H6351" s="45">
        <v>32938.69</v>
      </c>
      <c r="I6351" t="s">
        <v>10693</v>
      </c>
      <c r="J6351" t="s">
        <v>190</v>
      </c>
      <c r="K6351">
        <v>0</v>
      </c>
      <c r="L6351" s="83">
        <v>42864</v>
      </c>
      <c r="M6351">
        <v>0</v>
      </c>
      <c r="N6351" t="s">
        <v>11407</v>
      </c>
      <c r="O6351" t="s">
        <v>11408</v>
      </c>
    </row>
    <row r="6352" spans="1:15" x14ac:dyDescent="0.2">
      <c r="A6352" t="s">
        <v>11542</v>
      </c>
      <c r="B6352" t="s">
        <v>2000</v>
      </c>
      <c r="C6352">
        <v>11.89</v>
      </c>
      <c r="D6352">
        <v>0</v>
      </c>
      <c r="E6352">
        <v>0</v>
      </c>
      <c r="F6352">
        <v>0</v>
      </c>
      <c r="G6352">
        <v>0</v>
      </c>
      <c r="H6352" s="45">
        <v>21377.88</v>
      </c>
      <c r="I6352" t="s">
        <v>10693</v>
      </c>
      <c r="J6352" t="s">
        <v>186</v>
      </c>
      <c r="K6352">
        <v>0</v>
      </c>
      <c r="L6352" s="83">
        <v>42864</v>
      </c>
      <c r="M6352">
        <v>0</v>
      </c>
      <c r="N6352">
        <v>32359309</v>
      </c>
      <c r="O6352" t="s">
        <v>2029</v>
      </c>
    </row>
    <row r="6353" spans="1:15" x14ac:dyDescent="0.2">
      <c r="A6353" t="s">
        <v>11543</v>
      </c>
      <c r="B6353" t="s">
        <v>11353</v>
      </c>
      <c r="C6353">
        <v>12.74</v>
      </c>
      <c r="D6353">
        <v>0</v>
      </c>
      <c r="E6353">
        <v>0</v>
      </c>
      <c r="F6353">
        <v>0</v>
      </c>
      <c r="G6353">
        <v>0</v>
      </c>
      <c r="H6353">
        <v>-325.67</v>
      </c>
      <c r="I6353" t="s">
        <v>10693</v>
      </c>
      <c r="J6353" t="s">
        <v>190</v>
      </c>
      <c r="K6353">
        <v>0</v>
      </c>
      <c r="L6353" s="83">
        <v>42864</v>
      </c>
      <c r="M6353">
        <v>0</v>
      </c>
      <c r="N6353" t="s">
        <v>11395</v>
      </c>
      <c r="O6353" t="s">
        <v>11396</v>
      </c>
    </row>
    <row r="6354" spans="1:15" x14ac:dyDescent="0.2">
      <c r="A6354" t="s">
        <v>11544</v>
      </c>
      <c r="B6354" t="s">
        <v>5645</v>
      </c>
      <c r="C6354">
        <v>36.01</v>
      </c>
      <c r="D6354">
        <v>0</v>
      </c>
      <c r="E6354">
        <v>0</v>
      </c>
      <c r="F6354">
        <v>0</v>
      </c>
      <c r="G6354">
        <v>0</v>
      </c>
      <c r="H6354" s="45">
        <v>7005.6</v>
      </c>
      <c r="I6354" t="s">
        <v>10693</v>
      </c>
      <c r="J6354" t="s">
        <v>190</v>
      </c>
      <c r="K6354">
        <v>0</v>
      </c>
      <c r="L6354" s="83">
        <v>42864</v>
      </c>
      <c r="M6354">
        <v>0</v>
      </c>
      <c r="N6354">
        <v>7800105</v>
      </c>
      <c r="O6354" t="s">
        <v>5666</v>
      </c>
    </row>
    <row r="6355" spans="1:15" x14ac:dyDescent="0.2">
      <c r="A6355" t="s">
        <v>11545</v>
      </c>
      <c r="B6355" t="s">
        <v>10603</v>
      </c>
      <c r="C6355">
        <v>13.61</v>
      </c>
      <c r="D6355">
        <v>0</v>
      </c>
      <c r="E6355">
        <v>0</v>
      </c>
      <c r="F6355">
        <v>0</v>
      </c>
      <c r="G6355">
        <v>0</v>
      </c>
      <c r="H6355" s="45">
        <v>1210.52</v>
      </c>
      <c r="I6355" t="s">
        <v>10693</v>
      </c>
      <c r="J6355" t="s">
        <v>169</v>
      </c>
      <c r="K6355">
        <v>0</v>
      </c>
      <c r="L6355" s="83">
        <v>42864</v>
      </c>
      <c r="M6355">
        <v>0</v>
      </c>
      <c r="N6355">
        <v>4449104</v>
      </c>
      <c r="O6355" t="s">
        <v>10605</v>
      </c>
    </row>
    <row r="6356" spans="1:15" x14ac:dyDescent="0.2">
      <c r="A6356" t="s">
        <v>11546</v>
      </c>
      <c r="B6356" t="s">
        <v>3374</v>
      </c>
      <c r="C6356">
        <v>49.01</v>
      </c>
      <c r="D6356">
        <v>0</v>
      </c>
      <c r="E6356">
        <v>0</v>
      </c>
      <c r="F6356">
        <v>0</v>
      </c>
      <c r="G6356">
        <v>0</v>
      </c>
      <c r="H6356" s="45">
        <v>-25090.7</v>
      </c>
      <c r="I6356" t="s">
        <v>10684</v>
      </c>
      <c r="J6356" t="s">
        <v>200</v>
      </c>
      <c r="K6356">
        <v>0</v>
      </c>
      <c r="L6356" s="83">
        <v>42864</v>
      </c>
      <c r="M6356">
        <v>0</v>
      </c>
      <c r="N6356">
        <v>835898107</v>
      </c>
      <c r="O6356">
        <v>2822406</v>
      </c>
    </row>
    <row r="6357" spans="1:15" x14ac:dyDescent="0.2">
      <c r="A6357" t="s">
        <v>11547</v>
      </c>
      <c r="B6357" t="s">
        <v>7243</v>
      </c>
      <c r="C6357">
        <v>22</v>
      </c>
      <c r="D6357">
        <v>0</v>
      </c>
      <c r="E6357">
        <v>0</v>
      </c>
      <c r="F6357">
        <v>0</v>
      </c>
      <c r="G6357">
        <v>0</v>
      </c>
      <c r="H6357" s="45">
        <v>1031.74</v>
      </c>
      <c r="I6357" t="s">
        <v>10693</v>
      </c>
      <c r="J6357" t="s">
        <v>190</v>
      </c>
      <c r="K6357">
        <v>0</v>
      </c>
      <c r="L6357" s="83">
        <v>42864</v>
      </c>
      <c r="M6357">
        <v>0</v>
      </c>
      <c r="N6357" t="s">
        <v>5248</v>
      </c>
      <c r="O6357" t="s">
        <v>5249</v>
      </c>
    </row>
    <row r="6358" spans="1:15" x14ac:dyDescent="0.2">
      <c r="A6358" t="s">
        <v>11548</v>
      </c>
      <c r="B6358" t="s">
        <v>3159</v>
      </c>
      <c r="C6358">
        <v>16.41</v>
      </c>
      <c r="D6358">
        <v>0</v>
      </c>
      <c r="E6358">
        <v>0</v>
      </c>
      <c r="F6358">
        <v>0</v>
      </c>
      <c r="G6358">
        <v>0</v>
      </c>
      <c r="H6358" s="45">
        <v>20631.46</v>
      </c>
      <c r="I6358" t="s">
        <v>10693</v>
      </c>
      <c r="J6358" t="s">
        <v>190</v>
      </c>
      <c r="K6358">
        <v>0</v>
      </c>
      <c r="L6358" s="83">
        <v>42864</v>
      </c>
      <c r="M6358">
        <v>0</v>
      </c>
      <c r="N6358">
        <v>167250109</v>
      </c>
      <c r="O6358">
        <v>2200530</v>
      </c>
    </row>
    <row r="6359" spans="1:15" x14ac:dyDescent="0.2">
      <c r="A6359" t="s">
        <v>11549</v>
      </c>
      <c r="B6359" t="s">
        <v>11533</v>
      </c>
      <c r="C6359">
        <v>18.515000000000001</v>
      </c>
      <c r="D6359">
        <v>0</v>
      </c>
      <c r="E6359">
        <v>0</v>
      </c>
      <c r="F6359">
        <v>0</v>
      </c>
      <c r="G6359">
        <v>0</v>
      </c>
      <c r="H6359" s="45">
        <v>-24130.66</v>
      </c>
      <c r="I6359" t="s">
        <v>10684</v>
      </c>
      <c r="J6359" t="s">
        <v>182</v>
      </c>
      <c r="K6359">
        <v>0</v>
      </c>
      <c r="L6359" s="83">
        <v>42864</v>
      </c>
      <c r="M6359">
        <v>0</v>
      </c>
      <c r="N6359" t="s">
        <v>11550</v>
      </c>
      <c r="O6359" t="s">
        <v>11551</v>
      </c>
    </row>
    <row r="6360" spans="1:15" x14ac:dyDescent="0.2">
      <c r="A6360" t="s">
        <v>11552</v>
      </c>
      <c r="B6360" t="s">
        <v>1000</v>
      </c>
      <c r="C6360">
        <v>14.5</v>
      </c>
      <c r="D6360">
        <v>0</v>
      </c>
      <c r="E6360">
        <v>0</v>
      </c>
      <c r="F6360">
        <v>0</v>
      </c>
      <c r="G6360">
        <v>0</v>
      </c>
      <c r="H6360" s="45">
        <v>-62250.51</v>
      </c>
      <c r="I6360" t="s">
        <v>10684</v>
      </c>
      <c r="J6360" t="s">
        <v>235</v>
      </c>
      <c r="K6360">
        <v>0</v>
      </c>
      <c r="L6360" s="83">
        <v>42864</v>
      </c>
      <c r="M6360">
        <v>0</v>
      </c>
      <c r="N6360">
        <v>222070203</v>
      </c>
      <c r="O6360" t="s">
        <v>1458</v>
      </c>
    </row>
    <row r="6361" spans="1:15" x14ac:dyDescent="0.2">
      <c r="A6361" t="s">
        <v>11553</v>
      </c>
      <c r="B6361" t="s">
        <v>2386</v>
      </c>
      <c r="C6361">
        <v>48.53</v>
      </c>
      <c r="D6361">
        <v>0</v>
      </c>
      <c r="E6361">
        <v>0</v>
      </c>
      <c r="F6361">
        <v>0</v>
      </c>
      <c r="G6361">
        <v>0</v>
      </c>
      <c r="H6361">
        <v>-80.099999999999994</v>
      </c>
      <c r="I6361" t="s">
        <v>10693</v>
      </c>
      <c r="J6361" t="s">
        <v>200</v>
      </c>
      <c r="K6361">
        <v>0</v>
      </c>
      <c r="L6361" s="83">
        <v>42864</v>
      </c>
      <c r="M6361">
        <v>0</v>
      </c>
      <c r="N6361" t="s">
        <v>2436</v>
      </c>
      <c r="O6361" t="s">
        <v>2437</v>
      </c>
    </row>
    <row r="6362" spans="1:15" x14ac:dyDescent="0.2">
      <c r="A6362" t="s">
        <v>11554</v>
      </c>
      <c r="B6362" t="s">
        <v>2692</v>
      </c>
      <c r="C6362">
        <v>66.650000000000006</v>
      </c>
      <c r="D6362">
        <v>0</v>
      </c>
      <c r="E6362">
        <v>0</v>
      </c>
      <c r="F6362">
        <v>0</v>
      </c>
      <c r="G6362">
        <v>0</v>
      </c>
      <c r="H6362" s="45">
        <v>15237.72</v>
      </c>
      <c r="I6362" t="s">
        <v>10693</v>
      </c>
      <c r="J6362" t="s">
        <v>190</v>
      </c>
      <c r="K6362">
        <v>0</v>
      </c>
      <c r="L6362" s="83">
        <v>42864</v>
      </c>
      <c r="M6362">
        <v>0</v>
      </c>
      <c r="N6362">
        <v>575385109</v>
      </c>
      <c r="O6362" t="s">
        <v>2751</v>
      </c>
    </row>
    <row r="6363" spans="1:15" x14ac:dyDescent="0.2">
      <c r="A6363" t="s">
        <v>11555</v>
      </c>
      <c r="B6363" t="s">
        <v>1310</v>
      </c>
      <c r="C6363">
        <v>86.94</v>
      </c>
      <c r="D6363">
        <v>0</v>
      </c>
      <c r="E6363">
        <v>0</v>
      </c>
      <c r="F6363">
        <v>0</v>
      </c>
      <c r="G6363">
        <v>0</v>
      </c>
      <c r="H6363" s="45">
        <v>-31226.46</v>
      </c>
      <c r="I6363" t="s">
        <v>10693</v>
      </c>
      <c r="J6363" t="s">
        <v>169</v>
      </c>
      <c r="K6363">
        <v>0</v>
      </c>
      <c r="L6363" s="83">
        <v>42864</v>
      </c>
      <c r="M6363">
        <v>0</v>
      </c>
      <c r="N6363" t="s">
        <v>1490</v>
      </c>
      <c r="O6363" t="s">
        <v>1491</v>
      </c>
    </row>
    <row r="6364" spans="1:15" x14ac:dyDescent="0.2">
      <c r="A6364" t="s">
        <v>11556</v>
      </c>
      <c r="B6364" t="s">
        <v>10564</v>
      </c>
      <c r="C6364">
        <v>18.649999999999999</v>
      </c>
      <c r="D6364">
        <v>0</v>
      </c>
      <c r="E6364">
        <v>0</v>
      </c>
      <c r="F6364">
        <v>0</v>
      </c>
      <c r="G6364">
        <v>0</v>
      </c>
      <c r="H6364" s="45">
        <v>-7102.12</v>
      </c>
      <c r="I6364" t="s">
        <v>10693</v>
      </c>
      <c r="J6364" t="s">
        <v>169</v>
      </c>
      <c r="K6364">
        <v>0</v>
      </c>
      <c r="L6364" s="83">
        <v>42864</v>
      </c>
      <c r="M6364">
        <v>0</v>
      </c>
      <c r="N6364" t="s">
        <v>10578</v>
      </c>
      <c r="O6364" t="s">
        <v>10579</v>
      </c>
    </row>
    <row r="6365" spans="1:15" x14ac:dyDescent="0.2">
      <c r="A6365" t="s">
        <v>11557</v>
      </c>
      <c r="B6365" t="s">
        <v>11531</v>
      </c>
      <c r="C6365">
        <v>23.28</v>
      </c>
      <c r="D6365">
        <v>0</v>
      </c>
      <c r="E6365">
        <v>0</v>
      </c>
      <c r="F6365">
        <v>0</v>
      </c>
      <c r="G6365">
        <v>0</v>
      </c>
      <c r="H6365" s="45">
        <v>1796.77</v>
      </c>
      <c r="I6365" t="s">
        <v>10693</v>
      </c>
      <c r="J6365" t="s">
        <v>164</v>
      </c>
      <c r="K6365">
        <v>0</v>
      </c>
      <c r="L6365" s="83">
        <v>42864</v>
      </c>
      <c r="M6365">
        <v>0</v>
      </c>
      <c r="N6365" t="s">
        <v>11558</v>
      </c>
      <c r="O6365" t="s">
        <v>11559</v>
      </c>
    </row>
    <row r="6366" spans="1:15" x14ac:dyDescent="0.2">
      <c r="A6366" t="s">
        <v>11560</v>
      </c>
      <c r="B6366" t="s">
        <v>1317</v>
      </c>
      <c r="C6366">
        <v>38.56</v>
      </c>
      <c r="D6366">
        <v>0</v>
      </c>
      <c r="E6366">
        <v>0</v>
      </c>
      <c r="F6366">
        <v>0</v>
      </c>
      <c r="G6366">
        <v>0</v>
      </c>
      <c r="H6366" s="45">
        <v>-4667.55</v>
      </c>
      <c r="I6366" t="s">
        <v>10684</v>
      </c>
      <c r="J6366" t="s">
        <v>200</v>
      </c>
      <c r="K6366">
        <v>0</v>
      </c>
      <c r="L6366" s="83">
        <v>42864</v>
      </c>
      <c r="M6366">
        <v>0</v>
      </c>
      <c r="N6366" t="s">
        <v>1493</v>
      </c>
      <c r="O6366" t="s">
        <v>1494</v>
      </c>
    </row>
    <row r="6367" spans="1:15" x14ac:dyDescent="0.2">
      <c r="A6367" t="s">
        <v>11561</v>
      </c>
      <c r="B6367" t="s">
        <v>2394</v>
      </c>
      <c r="C6367">
        <v>14.18</v>
      </c>
      <c r="D6367">
        <v>0</v>
      </c>
      <c r="E6367">
        <v>0</v>
      </c>
      <c r="F6367">
        <v>0</v>
      </c>
      <c r="G6367">
        <v>0</v>
      </c>
      <c r="H6367" s="45">
        <v>8399.3700000000008</v>
      </c>
      <c r="I6367" t="s">
        <v>10693</v>
      </c>
      <c r="J6367" t="s">
        <v>182</v>
      </c>
      <c r="K6367">
        <v>0</v>
      </c>
      <c r="L6367" s="83">
        <v>42864</v>
      </c>
      <c r="M6367">
        <v>0</v>
      </c>
      <c r="N6367">
        <v>402635304</v>
      </c>
      <c r="O6367">
        <v>2398684</v>
      </c>
    </row>
    <row r="6368" spans="1:15" x14ac:dyDescent="0.2">
      <c r="A6368" t="s">
        <v>11562</v>
      </c>
      <c r="B6368" t="s">
        <v>100</v>
      </c>
      <c r="C6368">
        <v>99.734999999999999</v>
      </c>
      <c r="D6368">
        <v>0</v>
      </c>
      <c r="E6368">
        <v>0</v>
      </c>
      <c r="F6368">
        <v>0</v>
      </c>
      <c r="G6368">
        <v>0</v>
      </c>
      <c r="H6368" s="45">
        <v>6400.06</v>
      </c>
      <c r="I6368" t="s">
        <v>10693</v>
      </c>
      <c r="J6368" t="s">
        <v>169</v>
      </c>
      <c r="K6368">
        <v>0</v>
      </c>
      <c r="L6368" s="83">
        <v>42864</v>
      </c>
      <c r="M6368">
        <v>0</v>
      </c>
      <c r="N6368">
        <v>405024100</v>
      </c>
      <c r="O6368">
        <v>2401195</v>
      </c>
    </row>
    <row r="6369" spans="1:15" x14ac:dyDescent="0.2">
      <c r="A6369" t="s">
        <v>11563</v>
      </c>
      <c r="B6369" t="s">
        <v>5270</v>
      </c>
      <c r="C6369">
        <v>29.98</v>
      </c>
      <c r="D6369">
        <v>0</v>
      </c>
      <c r="E6369">
        <v>0</v>
      </c>
      <c r="F6369">
        <v>0</v>
      </c>
      <c r="G6369">
        <v>0</v>
      </c>
      <c r="H6369" s="45">
        <v>-24097.439999999999</v>
      </c>
      <c r="I6369" t="s">
        <v>10684</v>
      </c>
      <c r="J6369" t="s">
        <v>169</v>
      </c>
      <c r="K6369">
        <v>0</v>
      </c>
      <c r="L6369" s="83">
        <v>42864</v>
      </c>
      <c r="M6369">
        <v>0</v>
      </c>
      <c r="N6369" t="s">
        <v>5353</v>
      </c>
      <c r="O6369">
        <v>2418043</v>
      </c>
    </row>
    <row r="6370" spans="1:15" x14ac:dyDescent="0.2">
      <c r="A6370" t="s">
        <v>11564</v>
      </c>
      <c r="B6370" t="s">
        <v>2840</v>
      </c>
      <c r="C6370">
        <v>58.6</v>
      </c>
      <c r="D6370">
        <v>0</v>
      </c>
      <c r="E6370">
        <v>0</v>
      </c>
      <c r="F6370">
        <v>0</v>
      </c>
      <c r="G6370">
        <v>0</v>
      </c>
      <c r="H6370" s="45">
        <v>171934.59</v>
      </c>
      <c r="I6370" t="s">
        <v>10684</v>
      </c>
      <c r="J6370" t="s">
        <v>169</v>
      </c>
      <c r="K6370">
        <v>0</v>
      </c>
      <c r="L6370" s="83">
        <v>42864</v>
      </c>
      <c r="M6370">
        <v>0</v>
      </c>
      <c r="N6370" t="s">
        <v>2950</v>
      </c>
      <c r="O6370" t="s">
        <v>2951</v>
      </c>
    </row>
    <row r="6371" spans="1:15" x14ac:dyDescent="0.2">
      <c r="A6371" t="s">
        <v>11565</v>
      </c>
      <c r="B6371" t="s">
        <v>11528</v>
      </c>
      <c r="C6371">
        <v>19.215</v>
      </c>
      <c r="D6371">
        <v>0</v>
      </c>
      <c r="E6371">
        <v>0</v>
      </c>
      <c r="F6371">
        <v>0</v>
      </c>
      <c r="G6371">
        <v>0</v>
      </c>
      <c r="H6371" s="45">
        <v>-39309.69</v>
      </c>
      <c r="I6371" t="s">
        <v>10693</v>
      </c>
      <c r="J6371" t="s">
        <v>169</v>
      </c>
      <c r="K6371">
        <v>0</v>
      </c>
      <c r="L6371" s="83">
        <v>42864</v>
      </c>
      <c r="M6371">
        <v>0</v>
      </c>
      <c r="N6371" t="s">
        <v>11566</v>
      </c>
      <c r="O6371" t="s">
        <v>11567</v>
      </c>
    </row>
    <row r="6372" spans="1:15" x14ac:dyDescent="0.2">
      <c r="A6372" t="s">
        <v>11568</v>
      </c>
      <c r="B6372" t="s">
        <v>1688</v>
      </c>
      <c r="C6372">
        <v>80.36</v>
      </c>
      <c r="D6372">
        <v>0</v>
      </c>
      <c r="E6372">
        <v>0</v>
      </c>
      <c r="F6372">
        <v>0</v>
      </c>
      <c r="G6372">
        <v>0</v>
      </c>
      <c r="H6372" s="45">
        <v>3182.83</v>
      </c>
      <c r="I6372" t="s">
        <v>10693</v>
      </c>
      <c r="J6372" t="s">
        <v>164</v>
      </c>
      <c r="K6372">
        <v>0</v>
      </c>
      <c r="L6372" s="83">
        <v>42864</v>
      </c>
      <c r="M6372">
        <v>0</v>
      </c>
      <c r="N6372" t="s">
        <v>1774</v>
      </c>
      <c r="O6372" t="s">
        <v>1775</v>
      </c>
    </row>
    <row r="6373" spans="1:15" x14ac:dyDescent="0.2">
      <c r="A6373" t="s">
        <v>11569</v>
      </c>
      <c r="B6373" t="s">
        <v>3407</v>
      </c>
      <c r="C6373">
        <v>179.79</v>
      </c>
      <c r="D6373">
        <v>0</v>
      </c>
      <c r="E6373">
        <v>0</v>
      </c>
      <c r="F6373">
        <v>0</v>
      </c>
      <c r="G6373">
        <v>0</v>
      </c>
      <c r="H6373" s="45">
        <v>-108795.47</v>
      </c>
      <c r="I6373" t="s">
        <v>10693</v>
      </c>
      <c r="J6373" t="s">
        <v>169</v>
      </c>
      <c r="K6373">
        <v>0</v>
      </c>
      <c r="L6373" s="83">
        <v>42864</v>
      </c>
      <c r="M6373">
        <v>0</v>
      </c>
      <c r="N6373" t="s">
        <v>3449</v>
      </c>
      <c r="O6373" t="s">
        <v>3450</v>
      </c>
    </row>
    <row r="6374" spans="1:15" x14ac:dyDescent="0.2">
      <c r="A6374" t="s">
        <v>11570</v>
      </c>
      <c r="B6374" t="s">
        <v>11526</v>
      </c>
      <c r="C6374">
        <v>23.58</v>
      </c>
      <c r="D6374">
        <v>0</v>
      </c>
      <c r="E6374">
        <v>0</v>
      </c>
      <c r="F6374">
        <v>0</v>
      </c>
      <c r="G6374">
        <v>0</v>
      </c>
      <c r="H6374" s="45">
        <v>-53338.33</v>
      </c>
      <c r="I6374" t="s">
        <v>10693</v>
      </c>
      <c r="J6374" t="s">
        <v>188</v>
      </c>
      <c r="K6374">
        <v>0</v>
      </c>
      <c r="L6374" s="83">
        <v>42864</v>
      </c>
      <c r="M6374">
        <v>0</v>
      </c>
      <c r="N6374" t="s">
        <v>11571</v>
      </c>
      <c r="O6374">
        <v>2166397</v>
      </c>
    </row>
    <row r="6375" spans="1:15" x14ac:dyDescent="0.2">
      <c r="A6375" t="s">
        <v>11572</v>
      </c>
      <c r="B6375" t="s">
        <v>11529</v>
      </c>
      <c r="C6375">
        <v>17.97</v>
      </c>
      <c r="D6375">
        <v>0</v>
      </c>
      <c r="E6375">
        <v>0</v>
      </c>
      <c r="F6375">
        <v>0</v>
      </c>
      <c r="G6375">
        <v>0</v>
      </c>
      <c r="H6375">
        <v>384.21</v>
      </c>
      <c r="I6375" t="s">
        <v>10693</v>
      </c>
      <c r="J6375" t="s">
        <v>448</v>
      </c>
      <c r="K6375">
        <v>0</v>
      </c>
      <c r="L6375" s="83">
        <v>42864</v>
      </c>
      <c r="M6375">
        <v>0</v>
      </c>
      <c r="N6375">
        <v>550283105</v>
      </c>
      <c r="O6375" t="s">
        <v>11573</v>
      </c>
    </row>
    <row r="6376" spans="1:15" x14ac:dyDescent="0.2">
      <c r="A6376" t="s">
        <v>11574</v>
      </c>
      <c r="B6376" t="s">
        <v>3404</v>
      </c>
      <c r="C6376">
        <v>63.23</v>
      </c>
      <c r="D6376">
        <v>0</v>
      </c>
      <c r="E6376">
        <v>0</v>
      </c>
      <c r="F6376">
        <v>0</v>
      </c>
      <c r="G6376">
        <v>0</v>
      </c>
      <c r="H6376" s="45">
        <v>13646.76</v>
      </c>
      <c r="I6376" t="s">
        <v>10693</v>
      </c>
      <c r="J6376" t="s">
        <v>169</v>
      </c>
      <c r="K6376">
        <v>0</v>
      </c>
      <c r="L6376" s="83">
        <v>42864</v>
      </c>
      <c r="M6376">
        <v>0</v>
      </c>
      <c r="N6376" t="s">
        <v>3460</v>
      </c>
      <c r="O6376" t="s">
        <v>3461</v>
      </c>
    </row>
    <row r="6377" spans="1:15" x14ac:dyDescent="0.2">
      <c r="A6377" t="s">
        <v>11575</v>
      </c>
      <c r="B6377" t="s">
        <v>515</v>
      </c>
      <c r="C6377">
        <v>35.43</v>
      </c>
      <c r="D6377">
        <v>0</v>
      </c>
      <c r="E6377">
        <v>0</v>
      </c>
      <c r="F6377">
        <v>0</v>
      </c>
      <c r="G6377">
        <v>0</v>
      </c>
      <c r="H6377" s="45">
        <v>16776.580000000002</v>
      </c>
      <c r="I6377" t="s">
        <v>10693</v>
      </c>
      <c r="J6377" t="s">
        <v>200</v>
      </c>
      <c r="K6377">
        <v>0</v>
      </c>
      <c r="L6377" s="83">
        <v>42864</v>
      </c>
      <c r="M6377">
        <v>0</v>
      </c>
      <c r="N6377">
        <v>716382106</v>
      </c>
      <c r="O6377">
        <v>2143099</v>
      </c>
    </row>
    <row r="6378" spans="1:15" x14ac:dyDescent="0.2">
      <c r="A6378" t="s">
        <v>11576</v>
      </c>
      <c r="B6378" t="s">
        <v>1309</v>
      </c>
      <c r="C6378">
        <v>31.92</v>
      </c>
      <c r="D6378">
        <v>0</v>
      </c>
      <c r="E6378">
        <v>0</v>
      </c>
      <c r="F6378">
        <v>0</v>
      </c>
      <c r="G6378">
        <v>0</v>
      </c>
      <c r="H6378" s="45">
        <v>-8949.17</v>
      </c>
      <c r="I6378" t="s">
        <v>10693</v>
      </c>
      <c r="J6378" t="s">
        <v>169</v>
      </c>
      <c r="K6378">
        <v>0</v>
      </c>
      <c r="L6378" s="83">
        <v>42864</v>
      </c>
      <c r="M6378">
        <v>0</v>
      </c>
      <c r="N6378" t="s">
        <v>1516</v>
      </c>
      <c r="O6378" t="s">
        <v>1517</v>
      </c>
    </row>
    <row r="6379" spans="1:15" x14ac:dyDescent="0.2">
      <c r="A6379" t="s">
        <v>11577</v>
      </c>
      <c r="B6379" t="s">
        <v>11527</v>
      </c>
      <c r="C6379">
        <v>43.15</v>
      </c>
      <c r="D6379">
        <v>0</v>
      </c>
      <c r="E6379">
        <v>0</v>
      </c>
      <c r="F6379">
        <v>0</v>
      </c>
      <c r="G6379">
        <v>0</v>
      </c>
      <c r="H6379">
        <v>127.52</v>
      </c>
      <c r="I6379" t="s">
        <v>10693</v>
      </c>
      <c r="J6379" t="s">
        <v>190</v>
      </c>
      <c r="K6379">
        <v>0</v>
      </c>
      <c r="L6379" s="83">
        <v>42864</v>
      </c>
      <c r="M6379">
        <v>0</v>
      </c>
      <c r="N6379" t="s">
        <v>11578</v>
      </c>
      <c r="O6379" t="s">
        <v>11579</v>
      </c>
    </row>
    <row r="6380" spans="1:15" x14ac:dyDescent="0.2">
      <c r="A6380" t="s">
        <v>11580</v>
      </c>
      <c r="B6380" t="s">
        <v>5271</v>
      </c>
      <c r="C6380">
        <v>29.15</v>
      </c>
      <c r="D6380">
        <v>0</v>
      </c>
      <c r="E6380">
        <v>0</v>
      </c>
      <c r="F6380">
        <v>0</v>
      </c>
      <c r="G6380">
        <v>0</v>
      </c>
      <c r="H6380" s="45">
        <v>-7441.48</v>
      </c>
      <c r="I6380" t="s">
        <v>10684</v>
      </c>
      <c r="J6380" t="s">
        <v>169</v>
      </c>
      <c r="K6380">
        <v>0</v>
      </c>
      <c r="L6380" s="83">
        <v>42864</v>
      </c>
      <c r="M6380">
        <v>0</v>
      </c>
      <c r="N6380" t="s">
        <v>5371</v>
      </c>
      <c r="O6380" t="s">
        <v>5372</v>
      </c>
    </row>
    <row r="6381" spans="1:15" x14ac:dyDescent="0.2">
      <c r="A6381" t="s">
        <v>11581</v>
      </c>
      <c r="B6381" t="s">
        <v>3158</v>
      </c>
      <c r="C6381">
        <v>83.27</v>
      </c>
      <c r="D6381">
        <v>0</v>
      </c>
      <c r="E6381">
        <v>0</v>
      </c>
      <c r="F6381">
        <v>0</v>
      </c>
      <c r="G6381">
        <v>0</v>
      </c>
      <c r="H6381" s="45">
        <v>18093.12</v>
      </c>
      <c r="I6381" t="s">
        <v>10693</v>
      </c>
      <c r="J6381" t="s">
        <v>169</v>
      </c>
      <c r="K6381">
        <v>0</v>
      </c>
      <c r="L6381" s="83">
        <v>42864</v>
      </c>
      <c r="M6381">
        <v>0</v>
      </c>
      <c r="N6381" t="s">
        <v>3324</v>
      </c>
      <c r="O6381" t="s">
        <v>3325</v>
      </c>
    </row>
    <row r="6382" spans="1:15" x14ac:dyDescent="0.2">
      <c r="A6382" t="s">
        <v>11582</v>
      </c>
      <c r="B6382" t="s">
        <v>5097</v>
      </c>
      <c r="C6382">
        <v>95.99</v>
      </c>
      <c r="D6382">
        <v>0</v>
      </c>
      <c r="E6382">
        <v>0</v>
      </c>
      <c r="F6382">
        <v>0</v>
      </c>
      <c r="G6382">
        <v>0</v>
      </c>
      <c r="H6382" s="45">
        <v>-4493.8500000000004</v>
      </c>
      <c r="I6382" t="s">
        <v>10693</v>
      </c>
      <c r="J6382" t="s">
        <v>235</v>
      </c>
      <c r="K6382">
        <v>0</v>
      </c>
      <c r="L6382" s="83">
        <v>42864</v>
      </c>
      <c r="M6382">
        <v>0</v>
      </c>
      <c r="N6382">
        <v>737446104</v>
      </c>
      <c r="O6382" t="s">
        <v>5235</v>
      </c>
    </row>
    <row r="6383" spans="1:15" x14ac:dyDescent="0.2">
      <c r="A6383" t="s">
        <v>11583</v>
      </c>
      <c r="B6383" t="s">
        <v>3376</v>
      </c>
      <c r="C6383">
        <v>25.17</v>
      </c>
      <c r="D6383">
        <v>0</v>
      </c>
      <c r="E6383">
        <v>0</v>
      </c>
      <c r="F6383">
        <v>0</v>
      </c>
      <c r="G6383">
        <v>0</v>
      </c>
      <c r="H6383" s="45">
        <v>-15286.87</v>
      </c>
      <c r="I6383" t="s">
        <v>10693</v>
      </c>
      <c r="J6383" t="s">
        <v>169</v>
      </c>
      <c r="K6383">
        <v>0</v>
      </c>
      <c r="L6383" s="83">
        <v>42864</v>
      </c>
      <c r="M6383">
        <v>0</v>
      </c>
      <c r="N6383">
        <v>737010108</v>
      </c>
      <c r="O6383" t="s">
        <v>3395</v>
      </c>
    </row>
    <row r="6384" spans="1:15" x14ac:dyDescent="0.2">
      <c r="A6384" t="s">
        <v>11584</v>
      </c>
      <c r="B6384" t="s">
        <v>11532</v>
      </c>
      <c r="C6384">
        <v>35.49</v>
      </c>
      <c r="D6384">
        <v>0</v>
      </c>
      <c r="E6384">
        <v>0</v>
      </c>
      <c r="F6384">
        <v>0</v>
      </c>
      <c r="G6384">
        <v>0</v>
      </c>
      <c r="H6384" s="45">
        <v>7100.84</v>
      </c>
      <c r="I6384" t="s">
        <v>10693</v>
      </c>
      <c r="J6384" t="s">
        <v>182</v>
      </c>
      <c r="K6384">
        <v>0</v>
      </c>
      <c r="L6384" s="83">
        <v>42864</v>
      </c>
      <c r="M6384">
        <v>0</v>
      </c>
      <c r="N6384">
        <v>861642403</v>
      </c>
      <c r="O6384" t="s">
        <v>11585</v>
      </c>
    </row>
    <row r="6385" spans="1:15" x14ac:dyDescent="0.2">
      <c r="A6385" t="s">
        <v>11586</v>
      </c>
      <c r="B6385" t="s">
        <v>7017</v>
      </c>
      <c r="C6385">
        <v>66</v>
      </c>
      <c r="D6385">
        <v>0</v>
      </c>
      <c r="E6385">
        <v>0</v>
      </c>
      <c r="F6385">
        <v>0</v>
      </c>
      <c r="G6385">
        <v>0</v>
      </c>
      <c r="H6385" s="45">
        <v>-74802.67</v>
      </c>
      <c r="I6385" t="s">
        <v>10693</v>
      </c>
      <c r="J6385" t="s">
        <v>169</v>
      </c>
      <c r="K6385">
        <v>0</v>
      </c>
      <c r="L6385" s="83">
        <v>42864</v>
      </c>
      <c r="M6385">
        <v>0</v>
      </c>
      <c r="N6385" t="s">
        <v>7094</v>
      </c>
      <c r="O6385" t="s">
        <v>7095</v>
      </c>
    </row>
    <row r="6386" spans="1:15" x14ac:dyDescent="0.2">
      <c r="A6386" t="s">
        <v>11587</v>
      </c>
      <c r="B6386" t="s">
        <v>1343</v>
      </c>
      <c r="C6386">
        <v>122.7</v>
      </c>
      <c r="D6386">
        <v>0</v>
      </c>
      <c r="E6386">
        <v>0</v>
      </c>
      <c r="F6386">
        <v>0</v>
      </c>
      <c r="G6386">
        <v>0</v>
      </c>
      <c r="H6386" s="45">
        <v>5166.1499999999996</v>
      </c>
      <c r="I6386" t="s">
        <v>10684</v>
      </c>
      <c r="J6386" t="s">
        <v>188</v>
      </c>
      <c r="K6386">
        <v>0</v>
      </c>
      <c r="L6386" s="83">
        <v>42864</v>
      </c>
      <c r="M6386">
        <v>0</v>
      </c>
      <c r="N6386">
        <v>929160109</v>
      </c>
      <c r="O6386">
        <v>2931205</v>
      </c>
    </row>
    <row r="6387" spans="1:15" x14ac:dyDescent="0.2">
      <c r="A6387" t="s">
        <v>11588</v>
      </c>
      <c r="B6387" t="s">
        <v>11530</v>
      </c>
      <c r="C6387">
        <v>21.16</v>
      </c>
      <c r="D6387">
        <v>0</v>
      </c>
      <c r="E6387">
        <v>0</v>
      </c>
      <c r="F6387">
        <v>0</v>
      </c>
      <c r="G6387">
        <v>0</v>
      </c>
      <c r="H6387" s="45">
        <v>-1776.78</v>
      </c>
      <c r="I6387" t="s">
        <v>10693</v>
      </c>
      <c r="J6387" t="s">
        <v>190</v>
      </c>
      <c r="K6387">
        <v>0</v>
      </c>
      <c r="L6387" s="83">
        <v>42864</v>
      </c>
      <c r="M6387">
        <v>0</v>
      </c>
      <c r="N6387">
        <v>949090104</v>
      </c>
      <c r="O6387" t="s">
        <v>11589</v>
      </c>
    </row>
    <row r="6388" spans="1:15" x14ac:dyDescent="0.2">
      <c r="A6388" t="s">
        <v>11590</v>
      </c>
      <c r="B6388" t="s">
        <v>2586</v>
      </c>
      <c r="C6388">
        <v>31.79</v>
      </c>
      <c r="D6388">
        <v>0</v>
      </c>
      <c r="E6388">
        <v>0</v>
      </c>
      <c r="F6388">
        <v>0</v>
      </c>
      <c r="G6388">
        <v>0</v>
      </c>
      <c r="H6388" s="45">
        <v>-11252.7</v>
      </c>
      <c r="I6388" t="s">
        <v>10684</v>
      </c>
      <c r="J6388" t="s">
        <v>200</v>
      </c>
      <c r="K6388">
        <v>0</v>
      </c>
      <c r="L6388" s="83">
        <v>42864</v>
      </c>
      <c r="M6388">
        <v>0</v>
      </c>
      <c r="N6388">
        <v>978097103</v>
      </c>
      <c r="O6388">
        <v>2977500</v>
      </c>
    </row>
    <row r="6389" spans="1:15" x14ac:dyDescent="0.2">
      <c r="A6389" t="s">
        <v>11591</v>
      </c>
      <c r="B6389" t="s">
        <v>3186</v>
      </c>
      <c r="C6389">
        <v>46.73</v>
      </c>
      <c r="D6389">
        <v>0</v>
      </c>
      <c r="E6389">
        <v>0</v>
      </c>
      <c r="F6389">
        <v>0</v>
      </c>
      <c r="G6389">
        <v>0</v>
      </c>
      <c r="H6389" s="45">
        <v>-17120.349999999999</v>
      </c>
      <c r="I6389" t="s">
        <v>10693</v>
      </c>
      <c r="J6389" t="s">
        <v>169</v>
      </c>
      <c r="K6389">
        <v>0</v>
      </c>
      <c r="L6389" s="83">
        <v>42864</v>
      </c>
      <c r="M6389">
        <v>0</v>
      </c>
      <c r="N6389" t="s">
        <v>3363</v>
      </c>
      <c r="O6389" t="s">
        <v>3364</v>
      </c>
    </row>
    <row r="6390" spans="1:15" x14ac:dyDescent="0.2">
      <c r="A6390" t="s">
        <v>11486</v>
      </c>
      <c r="B6390" t="s">
        <v>11272</v>
      </c>
      <c r="C6390">
        <v>21.55</v>
      </c>
      <c r="D6390">
        <v>0</v>
      </c>
      <c r="E6390">
        <v>0</v>
      </c>
      <c r="F6390">
        <v>0</v>
      </c>
      <c r="G6390">
        <v>0</v>
      </c>
      <c r="H6390" s="45">
        <v>21418.44</v>
      </c>
      <c r="I6390" t="s">
        <v>10693</v>
      </c>
      <c r="J6390" t="s">
        <v>235</v>
      </c>
      <c r="K6390">
        <v>0</v>
      </c>
      <c r="L6390" s="83">
        <v>42863</v>
      </c>
      <c r="M6390">
        <v>0</v>
      </c>
      <c r="N6390">
        <v>761525609</v>
      </c>
      <c r="O6390">
        <v>2750024</v>
      </c>
    </row>
    <row r="6391" spans="1:15" x14ac:dyDescent="0.2">
      <c r="A6391" t="s">
        <v>11487</v>
      </c>
      <c r="B6391" t="s">
        <v>2711</v>
      </c>
      <c r="C6391">
        <v>54.09</v>
      </c>
      <c r="D6391">
        <v>0</v>
      </c>
      <c r="E6391">
        <v>0</v>
      </c>
      <c r="F6391">
        <v>0</v>
      </c>
      <c r="G6391">
        <v>0</v>
      </c>
      <c r="H6391" s="45">
        <v>9581.66</v>
      </c>
      <c r="I6391" t="s">
        <v>10693</v>
      </c>
      <c r="J6391" t="s">
        <v>182</v>
      </c>
      <c r="K6391">
        <v>0</v>
      </c>
      <c r="L6391" s="83">
        <v>42863</v>
      </c>
      <c r="M6391">
        <v>0</v>
      </c>
      <c r="N6391" t="s">
        <v>2775</v>
      </c>
      <c r="O6391" t="s">
        <v>2776</v>
      </c>
    </row>
    <row r="6392" spans="1:15" x14ac:dyDescent="0.2">
      <c r="A6392" t="s">
        <v>11488</v>
      </c>
      <c r="B6392" t="s">
        <v>5390</v>
      </c>
      <c r="C6392">
        <v>30.07</v>
      </c>
      <c r="D6392">
        <v>0</v>
      </c>
      <c r="E6392">
        <v>0</v>
      </c>
      <c r="F6392">
        <v>0</v>
      </c>
      <c r="G6392">
        <v>0</v>
      </c>
      <c r="H6392" s="45">
        <v>-7427.25</v>
      </c>
      <c r="I6392" t="s">
        <v>10693</v>
      </c>
      <c r="J6392" t="s">
        <v>188</v>
      </c>
      <c r="K6392">
        <v>0</v>
      </c>
      <c r="L6392" s="83">
        <v>42863</v>
      </c>
      <c r="M6392">
        <v>0</v>
      </c>
      <c r="N6392">
        <v>546347105</v>
      </c>
      <c r="O6392">
        <v>2535243</v>
      </c>
    </row>
    <row r="6393" spans="1:15" x14ac:dyDescent="0.2">
      <c r="A6393" t="s">
        <v>11489</v>
      </c>
      <c r="B6393" t="s">
        <v>5550</v>
      </c>
      <c r="C6393">
        <v>35.225000000000001</v>
      </c>
      <c r="D6393">
        <v>0</v>
      </c>
      <c r="E6393">
        <v>0</v>
      </c>
      <c r="F6393">
        <v>0</v>
      </c>
      <c r="G6393">
        <v>0</v>
      </c>
      <c r="H6393" s="45">
        <v>7528.01</v>
      </c>
      <c r="I6393" t="s">
        <v>10693</v>
      </c>
      <c r="J6393" t="s">
        <v>188</v>
      </c>
      <c r="K6393">
        <v>0</v>
      </c>
      <c r="L6393" s="83">
        <v>42863</v>
      </c>
      <c r="M6393">
        <v>0</v>
      </c>
      <c r="N6393" t="s">
        <v>5574</v>
      </c>
      <c r="O6393" t="s">
        <v>5575</v>
      </c>
    </row>
    <row r="6394" spans="1:15" x14ac:dyDescent="0.2">
      <c r="A6394" t="s">
        <v>11490</v>
      </c>
      <c r="B6394" t="s">
        <v>11483</v>
      </c>
      <c r="C6394">
        <v>62.66</v>
      </c>
      <c r="D6394">
        <v>0</v>
      </c>
      <c r="E6394">
        <v>0</v>
      </c>
      <c r="F6394">
        <v>0</v>
      </c>
      <c r="G6394">
        <v>0</v>
      </c>
      <c r="H6394" s="45">
        <v>-20741.54</v>
      </c>
      <c r="I6394" t="s">
        <v>10684</v>
      </c>
      <c r="J6394" t="s">
        <v>190</v>
      </c>
      <c r="K6394">
        <v>0</v>
      </c>
      <c r="L6394" s="83">
        <v>42863</v>
      </c>
      <c r="M6394">
        <v>0</v>
      </c>
      <c r="N6394" t="s">
        <v>11491</v>
      </c>
      <c r="O6394" t="s">
        <v>11492</v>
      </c>
    </row>
    <row r="6395" spans="1:15" x14ac:dyDescent="0.2">
      <c r="A6395" t="s">
        <v>11493</v>
      </c>
      <c r="B6395" t="s">
        <v>2105</v>
      </c>
      <c r="C6395">
        <v>97.09</v>
      </c>
      <c r="D6395">
        <v>0</v>
      </c>
      <c r="E6395">
        <v>0</v>
      </c>
      <c r="F6395">
        <v>0</v>
      </c>
      <c r="G6395">
        <v>0</v>
      </c>
      <c r="H6395" s="45">
        <v>-41063.629999999997</v>
      </c>
      <c r="I6395" t="s">
        <v>10693</v>
      </c>
      <c r="J6395" t="s">
        <v>169</v>
      </c>
      <c r="K6395">
        <v>0</v>
      </c>
      <c r="L6395" s="83">
        <v>42863</v>
      </c>
      <c r="M6395">
        <v>0</v>
      </c>
      <c r="N6395" t="s">
        <v>2142</v>
      </c>
      <c r="O6395" t="s">
        <v>2143</v>
      </c>
    </row>
    <row r="6396" spans="1:15" x14ac:dyDescent="0.2">
      <c r="A6396" t="s">
        <v>11494</v>
      </c>
      <c r="B6396" t="s">
        <v>2217</v>
      </c>
      <c r="C6396">
        <v>21.74</v>
      </c>
      <c r="D6396">
        <v>0</v>
      </c>
      <c r="E6396">
        <v>0</v>
      </c>
      <c r="F6396">
        <v>0</v>
      </c>
      <c r="G6396">
        <v>0</v>
      </c>
      <c r="H6396" s="45">
        <v>56150.89</v>
      </c>
      <c r="I6396" t="s">
        <v>10684</v>
      </c>
      <c r="J6396" t="s">
        <v>169</v>
      </c>
      <c r="K6396">
        <v>0</v>
      </c>
      <c r="L6396" s="83">
        <v>42863</v>
      </c>
      <c r="M6396">
        <v>0</v>
      </c>
      <c r="N6396">
        <v>12423109</v>
      </c>
      <c r="O6396">
        <v>2385471</v>
      </c>
    </row>
    <row r="6397" spans="1:15" x14ac:dyDescent="0.2">
      <c r="A6397" t="s">
        <v>11495</v>
      </c>
      <c r="B6397" t="s">
        <v>840</v>
      </c>
      <c r="C6397">
        <v>46.4</v>
      </c>
      <c r="D6397">
        <v>0</v>
      </c>
      <c r="E6397">
        <v>0</v>
      </c>
      <c r="F6397">
        <v>0</v>
      </c>
      <c r="G6397">
        <v>0</v>
      </c>
      <c r="H6397" s="45">
        <v>-28475.759999999998</v>
      </c>
      <c r="I6397" t="s">
        <v>10693</v>
      </c>
      <c r="J6397" t="s">
        <v>190</v>
      </c>
      <c r="K6397">
        <v>0</v>
      </c>
      <c r="L6397" s="83">
        <v>42863</v>
      </c>
      <c r="M6397">
        <v>0</v>
      </c>
      <c r="N6397" t="s">
        <v>916</v>
      </c>
      <c r="O6397" t="s">
        <v>4562</v>
      </c>
    </row>
    <row r="6398" spans="1:15" x14ac:dyDescent="0.2">
      <c r="A6398" t="s">
        <v>11496</v>
      </c>
      <c r="B6398" t="s">
        <v>8384</v>
      </c>
      <c r="C6398">
        <v>16.8</v>
      </c>
      <c r="D6398">
        <v>0</v>
      </c>
      <c r="E6398">
        <v>0</v>
      </c>
      <c r="F6398">
        <v>0</v>
      </c>
      <c r="G6398">
        <v>0</v>
      </c>
      <c r="H6398">
        <v>373.08</v>
      </c>
      <c r="I6398" t="s">
        <v>10684</v>
      </c>
      <c r="J6398" t="s">
        <v>448</v>
      </c>
      <c r="K6398">
        <v>0</v>
      </c>
      <c r="L6398" s="83">
        <v>42863</v>
      </c>
      <c r="M6398">
        <v>0</v>
      </c>
      <c r="N6398">
        <v>171871502</v>
      </c>
      <c r="O6398" t="s">
        <v>8427</v>
      </c>
    </row>
    <row r="6399" spans="1:15" x14ac:dyDescent="0.2">
      <c r="A6399" t="s">
        <v>11497</v>
      </c>
      <c r="B6399" t="s">
        <v>1985</v>
      </c>
      <c r="C6399">
        <v>35.950000000000003</v>
      </c>
      <c r="D6399">
        <v>0</v>
      </c>
      <c r="E6399">
        <v>0</v>
      </c>
      <c r="F6399">
        <v>0</v>
      </c>
      <c r="G6399">
        <v>0</v>
      </c>
      <c r="H6399" s="45">
        <v>-7857.65</v>
      </c>
      <c r="I6399" t="s">
        <v>10693</v>
      </c>
      <c r="J6399" t="s">
        <v>186</v>
      </c>
      <c r="K6399">
        <v>0</v>
      </c>
      <c r="L6399" s="83">
        <v>42863</v>
      </c>
      <c r="M6399">
        <v>0</v>
      </c>
      <c r="N6399" t="s">
        <v>177</v>
      </c>
      <c r="O6399" t="s">
        <v>2038</v>
      </c>
    </row>
    <row r="6400" spans="1:15" x14ac:dyDescent="0.2">
      <c r="A6400" t="s">
        <v>11498</v>
      </c>
      <c r="B6400" t="s">
        <v>2083</v>
      </c>
      <c r="C6400">
        <v>24.51</v>
      </c>
      <c r="D6400">
        <v>0</v>
      </c>
      <c r="E6400">
        <v>0</v>
      </c>
      <c r="F6400">
        <v>0</v>
      </c>
      <c r="G6400">
        <v>0</v>
      </c>
      <c r="H6400" s="45">
        <v>147567.53</v>
      </c>
      <c r="I6400" t="s">
        <v>10684</v>
      </c>
      <c r="J6400" t="s">
        <v>200</v>
      </c>
      <c r="K6400">
        <v>0</v>
      </c>
      <c r="L6400" s="83">
        <v>42863</v>
      </c>
      <c r="M6400">
        <v>0</v>
      </c>
      <c r="N6400" t="s">
        <v>2161</v>
      </c>
      <c r="O6400" t="s">
        <v>2162</v>
      </c>
    </row>
    <row r="6401" spans="1:15" x14ac:dyDescent="0.2">
      <c r="A6401" t="s">
        <v>11499</v>
      </c>
      <c r="B6401" t="s">
        <v>8920</v>
      </c>
      <c r="C6401">
        <v>15.47</v>
      </c>
      <c r="D6401">
        <v>0</v>
      </c>
      <c r="E6401">
        <v>0</v>
      </c>
      <c r="F6401">
        <v>0</v>
      </c>
      <c r="G6401">
        <v>0</v>
      </c>
      <c r="H6401" s="45">
        <v>3328.18</v>
      </c>
      <c r="I6401" t="s">
        <v>10693</v>
      </c>
      <c r="J6401" t="s">
        <v>235</v>
      </c>
      <c r="K6401">
        <v>0</v>
      </c>
      <c r="L6401" s="83">
        <v>42863</v>
      </c>
      <c r="M6401">
        <v>0</v>
      </c>
      <c r="N6401" t="s">
        <v>8934</v>
      </c>
      <c r="O6401" t="s">
        <v>8935</v>
      </c>
    </row>
    <row r="6402" spans="1:15" x14ac:dyDescent="0.2">
      <c r="A6402" t="s">
        <v>11500</v>
      </c>
      <c r="B6402" t="s">
        <v>11482</v>
      </c>
      <c r="C6402">
        <v>50.94</v>
      </c>
      <c r="D6402">
        <v>0</v>
      </c>
      <c r="E6402">
        <v>0</v>
      </c>
      <c r="F6402">
        <v>0</v>
      </c>
      <c r="G6402">
        <v>0</v>
      </c>
      <c r="H6402" s="45">
        <v>-6517.3</v>
      </c>
      <c r="I6402" t="s">
        <v>10684</v>
      </c>
      <c r="J6402" t="s">
        <v>190</v>
      </c>
      <c r="K6402">
        <v>0</v>
      </c>
      <c r="L6402" s="83">
        <v>42863</v>
      </c>
      <c r="M6402">
        <v>0</v>
      </c>
      <c r="N6402" t="s">
        <v>11501</v>
      </c>
      <c r="O6402" t="s">
        <v>11502</v>
      </c>
    </row>
    <row r="6403" spans="1:15" x14ac:dyDescent="0.2">
      <c r="A6403" t="s">
        <v>11503</v>
      </c>
      <c r="B6403" t="s">
        <v>3399</v>
      </c>
      <c r="C6403">
        <v>50.65</v>
      </c>
      <c r="D6403">
        <v>0</v>
      </c>
      <c r="E6403">
        <v>0</v>
      </c>
      <c r="F6403">
        <v>0</v>
      </c>
      <c r="G6403">
        <v>0</v>
      </c>
      <c r="H6403" s="45">
        <v>27439.38</v>
      </c>
      <c r="I6403" t="s">
        <v>10693</v>
      </c>
      <c r="J6403" t="s">
        <v>200</v>
      </c>
      <c r="K6403">
        <v>0</v>
      </c>
      <c r="L6403" s="83">
        <v>42863</v>
      </c>
      <c r="M6403">
        <v>0</v>
      </c>
      <c r="N6403" t="s">
        <v>3443</v>
      </c>
      <c r="O6403" t="s">
        <v>3444</v>
      </c>
    </row>
    <row r="6404" spans="1:15" x14ac:dyDescent="0.2">
      <c r="A6404" t="s">
        <v>11504</v>
      </c>
      <c r="B6404" t="s">
        <v>9858</v>
      </c>
      <c r="C6404">
        <v>18.95</v>
      </c>
      <c r="D6404">
        <v>0</v>
      </c>
      <c r="E6404">
        <v>0</v>
      </c>
      <c r="F6404">
        <v>0</v>
      </c>
      <c r="G6404">
        <v>0</v>
      </c>
      <c r="H6404" s="45">
        <v>54417.79</v>
      </c>
      <c r="I6404" t="s">
        <v>10684</v>
      </c>
      <c r="J6404" t="s">
        <v>190</v>
      </c>
      <c r="K6404">
        <v>0</v>
      </c>
      <c r="L6404" s="83">
        <v>42863</v>
      </c>
      <c r="M6404">
        <v>0</v>
      </c>
      <c r="N6404" t="s">
        <v>177</v>
      </c>
      <c r="O6404" t="s">
        <v>9873</v>
      </c>
    </row>
    <row r="6405" spans="1:15" x14ac:dyDescent="0.2">
      <c r="A6405" t="s">
        <v>11505</v>
      </c>
      <c r="B6405" t="s">
        <v>3595</v>
      </c>
      <c r="C6405">
        <v>55.87</v>
      </c>
      <c r="D6405">
        <v>0</v>
      </c>
      <c r="E6405">
        <v>0</v>
      </c>
      <c r="F6405">
        <v>0</v>
      </c>
      <c r="G6405">
        <v>0</v>
      </c>
      <c r="H6405" s="45">
        <v>-70299.990000000005</v>
      </c>
      <c r="I6405" t="s">
        <v>10684</v>
      </c>
      <c r="J6405" t="s">
        <v>200</v>
      </c>
      <c r="K6405">
        <v>0</v>
      </c>
      <c r="L6405" s="83">
        <v>42863</v>
      </c>
      <c r="M6405">
        <v>0</v>
      </c>
      <c r="N6405" t="s">
        <v>3614</v>
      </c>
      <c r="O6405" t="s">
        <v>3615</v>
      </c>
    </row>
    <row r="6406" spans="1:15" x14ac:dyDescent="0.2">
      <c r="A6406" t="s">
        <v>11506</v>
      </c>
      <c r="B6406" t="s">
        <v>1671</v>
      </c>
      <c r="C6406">
        <v>240.35</v>
      </c>
      <c r="D6406">
        <v>0</v>
      </c>
      <c r="E6406">
        <v>0</v>
      </c>
      <c r="F6406">
        <v>0</v>
      </c>
      <c r="G6406">
        <v>0</v>
      </c>
      <c r="H6406" s="45">
        <v>10846.43</v>
      </c>
      <c r="I6406" t="s">
        <v>10684</v>
      </c>
      <c r="J6406" t="s">
        <v>169</v>
      </c>
      <c r="K6406">
        <v>0</v>
      </c>
      <c r="L6406" s="83">
        <v>42863</v>
      </c>
      <c r="M6406">
        <v>0</v>
      </c>
      <c r="N6406" t="s">
        <v>1764</v>
      </c>
      <c r="O6406">
        <v>2501578</v>
      </c>
    </row>
    <row r="6407" spans="1:15" x14ac:dyDescent="0.2">
      <c r="A6407" t="s">
        <v>11507</v>
      </c>
      <c r="B6407" t="s">
        <v>3633</v>
      </c>
      <c r="C6407">
        <v>37.229999999999997</v>
      </c>
      <c r="D6407">
        <v>0</v>
      </c>
      <c r="E6407">
        <v>0</v>
      </c>
      <c r="F6407">
        <v>0</v>
      </c>
      <c r="G6407">
        <v>0</v>
      </c>
      <c r="H6407" s="45">
        <v>8687.08</v>
      </c>
      <c r="I6407" t="s">
        <v>10684</v>
      </c>
      <c r="J6407" t="s">
        <v>8017</v>
      </c>
      <c r="K6407">
        <v>0</v>
      </c>
      <c r="L6407" s="83">
        <v>42863</v>
      </c>
      <c r="M6407">
        <v>0</v>
      </c>
      <c r="N6407">
        <v>566324109</v>
      </c>
      <c r="O6407" t="s">
        <v>3654</v>
      </c>
    </row>
    <row r="6408" spans="1:15" x14ac:dyDescent="0.2">
      <c r="A6408" t="s">
        <v>11508</v>
      </c>
      <c r="B6408" t="s">
        <v>2822</v>
      </c>
      <c r="C6408">
        <v>76.724999999999994</v>
      </c>
      <c r="D6408">
        <v>0</v>
      </c>
      <c r="E6408">
        <v>0</v>
      </c>
      <c r="F6408">
        <v>0</v>
      </c>
      <c r="G6408">
        <v>0</v>
      </c>
      <c r="H6408" s="45">
        <v>-2089.52</v>
      </c>
      <c r="I6408" t="s">
        <v>10684</v>
      </c>
      <c r="J6408" t="s">
        <v>200</v>
      </c>
      <c r="K6408">
        <v>0</v>
      </c>
      <c r="L6408" s="83">
        <v>42863</v>
      </c>
      <c r="M6408">
        <v>0</v>
      </c>
      <c r="N6408" t="s">
        <v>2974</v>
      </c>
      <c r="O6408">
        <v>2949758</v>
      </c>
    </row>
    <row r="6409" spans="1:15" x14ac:dyDescent="0.2">
      <c r="A6409" t="s">
        <v>11509</v>
      </c>
      <c r="B6409" t="s">
        <v>1673</v>
      </c>
      <c r="C6409">
        <v>26.25</v>
      </c>
      <c r="D6409">
        <v>0</v>
      </c>
      <c r="E6409">
        <v>0</v>
      </c>
      <c r="F6409">
        <v>0</v>
      </c>
      <c r="G6409">
        <v>0</v>
      </c>
      <c r="H6409" s="45">
        <v>-85100.46</v>
      </c>
      <c r="I6409" t="s">
        <v>10684</v>
      </c>
      <c r="J6409" t="s">
        <v>169</v>
      </c>
      <c r="K6409">
        <v>0</v>
      </c>
      <c r="L6409" s="83">
        <v>42863</v>
      </c>
      <c r="M6409">
        <v>0</v>
      </c>
      <c r="N6409" t="s">
        <v>1718</v>
      </c>
      <c r="O6409" t="s">
        <v>1719</v>
      </c>
    </row>
    <row r="6410" spans="1:15" x14ac:dyDescent="0.2">
      <c r="A6410" t="s">
        <v>11510</v>
      </c>
      <c r="B6410" t="s">
        <v>11484</v>
      </c>
      <c r="C6410">
        <v>17.364999999999998</v>
      </c>
      <c r="D6410">
        <v>0</v>
      </c>
      <c r="E6410">
        <v>0</v>
      </c>
      <c r="F6410">
        <v>0</v>
      </c>
      <c r="G6410">
        <v>0</v>
      </c>
      <c r="H6410" s="45">
        <v>1460.17</v>
      </c>
      <c r="I6410" t="s">
        <v>10684</v>
      </c>
      <c r="J6410" t="s">
        <v>188</v>
      </c>
      <c r="K6410">
        <v>0</v>
      </c>
      <c r="L6410" s="83">
        <v>42863</v>
      </c>
      <c r="M6410">
        <v>0</v>
      </c>
      <c r="N6410">
        <v>697900108</v>
      </c>
      <c r="O6410">
        <v>2703396</v>
      </c>
    </row>
    <row r="6411" spans="1:15" x14ac:dyDescent="0.2">
      <c r="A6411" t="s">
        <v>11511</v>
      </c>
      <c r="B6411" t="s">
        <v>10385</v>
      </c>
      <c r="C6411">
        <v>124.65</v>
      </c>
      <c r="D6411">
        <v>0</v>
      </c>
      <c r="E6411">
        <v>0</v>
      </c>
      <c r="F6411">
        <v>0</v>
      </c>
      <c r="G6411">
        <v>0</v>
      </c>
      <c r="H6411" s="45">
        <v>-5598.82</v>
      </c>
      <c r="I6411" t="s">
        <v>10684</v>
      </c>
      <c r="J6411" t="s">
        <v>169</v>
      </c>
      <c r="K6411">
        <v>0</v>
      </c>
      <c r="L6411" s="83">
        <v>42863</v>
      </c>
      <c r="M6411">
        <v>0</v>
      </c>
      <c r="N6411" t="s">
        <v>10435</v>
      </c>
      <c r="O6411" t="s">
        <v>10436</v>
      </c>
    </row>
    <row r="6412" spans="1:15" x14ac:dyDescent="0.2">
      <c r="A6412" t="s">
        <v>11512</v>
      </c>
      <c r="B6412" t="s">
        <v>2820</v>
      </c>
      <c r="C6412">
        <v>25.004999999999999</v>
      </c>
      <c r="D6412">
        <v>0</v>
      </c>
      <c r="E6412">
        <v>0</v>
      </c>
      <c r="F6412">
        <v>0</v>
      </c>
      <c r="G6412">
        <v>0</v>
      </c>
      <c r="H6412" s="45">
        <v>-34799.360000000001</v>
      </c>
      <c r="I6412" t="s">
        <v>10684</v>
      </c>
      <c r="J6412" t="s">
        <v>200</v>
      </c>
      <c r="K6412">
        <v>0</v>
      </c>
      <c r="L6412" s="83">
        <v>42863</v>
      </c>
      <c r="M6412">
        <v>0</v>
      </c>
      <c r="N6412" t="s">
        <v>2990</v>
      </c>
      <c r="O6412" t="s">
        <v>2991</v>
      </c>
    </row>
    <row r="6413" spans="1:15" x14ac:dyDescent="0.2">
      <c r="A6413" t="s">
        <v>11513</v>
      </c>
      <c r="B6413" t="s">
        <v>5388</v>
      </c>
      <c r="C6413">
        <v>46.95</v>
      </c>
      <c r="D6413">
        <v>0</v>
      </c>
      <c r="E6413">
        <v>0</v>
      </c>
      <c r="F6413">
        <v>0</v>
      </c>
      <c r="G6413">
        <v>0</v>
      </c>
      <c r="H6413" s="45">
        <v>-66962.100000000006</v>
      </c>
      <c r="I6413" t="s">
        <v>10684</v>
      </c>
      <c r="J6413" t="s">
        <v>164</v>
      </c>
      <c r="K6413">
        <v>0</v>
      </c>
      <c r="L6413" s="83">
        <v>42863</v>
      </c>
      <c r="M6413">
        <v>0</v>
      </c>
      <c r="N6413" t="s">
        <v>5520</v>
      </c>
      <c r="O6413" t="s">
        <v>5521</v>
      </c>
    </row>
    <row r="6414" spans="1:15" x14ac:dyDescent="0.2">
      <c r="A6414" t="s">
        <v>11514</v>
      </c>
      <c r="B6414" t="s">
        <v>10522</v>
      </c>
      <c r="C6414">
        <v>17.2</v>
      </c>
      <c r="D6414">
        <v>0</v>
      </c>
      <c r="E6414">
        <v>0</v>
      </c>
      <c r="F6414">
        <v>0</v>
      </c>
      <c r="G6414">
        <v>0</v>
      </c>
      <c r="H6414" s="45">
        <v>-31332.77</v>
      </c>
      <c r="I6414" t="s">
        <v>10684</v>
      </c>
      <c r="J6414" t="s">
        <v>169</v>
      </c>
      <c r="K6414">
        <v>0</v>
      </c>
      <c r="L6414" s="83">
        <v>42863</v>
      </c>
      <c r="M6414">
        <v>0</v>
      </c>
      <c r="N6414" t="s">
        <v>10541</v>
      </c>
      <c r="O6414" t="s">
        <v>10542</v>
      </c>
    </row>
    <row r="6415" spans="1:15" x14ac:dyDescent="0.2">
      <c r="A6415" t="s">
        <v>11515</v>
      </c>
      <c r="B6415" t="s">
        <v>848</v>
      </c>
      <c r="C6415">
        <v>10.07</v>
      </c>
      <c r="D6415">
        <v>0</v>
      </c>
      <c r="E6415">
        <v>0</v>
      </c>
      <c r="F6415">
        <v>0</v>
      </c>
      <c r="G6415">
        <v>0</v>
      </c>
      <c r="H6415" s="45">
        <v>62202.51</v>
      </c>
      <c r="I6415" t="s">
        <v>10684</v>
      </c>
      <c r="J6415" t="s">
        <v>164</v>
      </c>
      <c r="K6415">
        <v>0</v>
      </c>
      <c r="L6415" s="83">
        <v>42863</v>
      </c>
      <c r="M6415">
        <v>0</v>
      </c>
      <c r="N6415" t="s">
        <v>973</v>
      </c>
      <c r="O6415" t="s">
        <v>1352</v>
      </c>
    </row>
    <row r="6416" spans="1:15" x14ac:dyDescent="0.2">
      <c r="A6416" t="s">
        <v>11516</v>
      </c>
      <c r="B6416" t="s">
        <v>11485</v>
      </c>
      <c r="C6416">
        <v>14.59</v>
      </c>
      <c r="D6416">
        <v>0</v>
      </c>
      <c r="E6416">
        <v>0</v>
      </c>
      <c r="F6416">
        <v>0</v>
      </c>
      <c r="G6416">
        <v>0</v>
      </c>
      <c r="H6416" s="45">
        <v>27018.48</v>
      </c>
      <c r="I6416" t="s">
        <v>10693</v>
      </c>
      <c r="J6416" t="s">
        <v>200</v>
      </c>
      <c r="K6416">
        <v>0</v>
      </c>
      <c r="L6416" s="83">
        <v>42863</v>
      </c>
      <c r="M6416">
        <v>0</v>
      </c>
      <c r="N6416">
        <v>811054402</v>
      </c>
      <c r="O6416">
        <v>2862532</v>
      </c>
    </row>
    <row r="6417" spans="1:15" x14ac:dyDescent="0.2">
      <c r="A6417" t="s">
        <v>11517</v>
      </c>
      <c r="B6417" t="s">
        <v>8494</v>
      </c>
      <c r="C6417">
        <v>54.825000000000003</v>
      </c>
      <c r="D6417">
        <v>0</v>
      </c>
      <c r="E6417">
        <v>0</v>
      </c>
      <c r="F6417">
        <v>0</v>
      </c>
      <c r="G6417">
        <v>0</v>
      </c>
      <c r="H6417" s="45">
        <v>34252.86</v>
      </c>
      <c r="I6417" t="s">
        <v>10684</v>
      </c>
      <c r="J6417" t="s">
        <v>164</v>
      </c>
      <c r="K6417">
        <v>0</v>
      </c>
      <c r="L6417" s="83">
        <v>42863</v>
      </c>
      <c r="M6417">
        <v>0</v>
      </c>
      <c r="N6417">
        <v>898697206</v>
      </c>
      <c r="O6417" t="s">
        <v>8609</v>
      </c>
    </row>
    <row r="6418" spans="1:15" x14ac:dyDescent="0.2">
      <c r="A6418" t="s">
        <v>11518</v>
      </c>
      <c r="B6418" t="s">
        <v>1819</v>
      </c>
      <c r="C6418">
        <v>357.5</v>
      </c>
      <c r="D6418">
        <v>0</v>
      </c>
      <c r="E6418">
        <v>0</v>
      </c>
      <c r="F6418">
        <v>0</v>
      </c>
      <c r="G6418">
        <v>0</v>
      </c>
      <c r="H6418" s="45">
        <v>16841.900000000001</v>
      </c>
      <c r="I6418" t="s">
        <v>10684</v>
      </c>
      <c r="J6418" t="s">
        <v>190</v>
      </c>
      <c r="K6418">
        <v>0</v>
      </c>
      <c r="L6418" s="83">
        <v>42863</v>
      </c>
      <c r="M6418">
        <v>0</v>
      </c>
      <c r="N6418">
        <v>893641100</v>
      </c>
      <c r="O6418" t="s">
        <v>1957</v>
      </c>
    </row>
    <row r="6419" spans="1:15" x14ac:dyDescent="0.2">
      <c r="A6419" t="s">
        <v>11519</v>
      </c>
      <c r="B6419" t="s">
        <v>685</v>
      </c>
      <c r="C6419">
        <v>23.074999999999999</v>
      </c>
      <c r="D6419">
        <v>0</v>
      </c>
      <c r="E6419">
        <v>0</v>
      </c>
      <c r="F6419">
        <v>0</v>
      </c>
      <c r="G6419">
        <v>0</v>
      </c>
      <c r="H6419" s="45">
        <v>-18697.650000000001</v>
      </c>
      <c r="I6419" t="s">
        <v>10684</v>
      </c>
      <c r="J6419" t="s">
        <v>190</v>
      </c>
      <c r="K6419">
        <v>0</v>
      </c>
      <c r="L6419" s="83">
        <v>42863</v>
      </c>
      <c r="M6419">
        <v>0</v>
      </c>
      <c r="N6419">
        <v>878155100</v>
      </c>
      <c r="O6419">
        <v>2879123</v>
      </c>
    </row>
    <row r="6420" spans="1:15" x14ac:dyDescent="0.2">
      <c r="A6420" t="s">
        <v>11520</v>
      </c>
      <c r="B6420" t="s">
        <v>1793</v>
      </c>
      <c r="C6420">
        <v>54.07</v>
      </c>
      <c r="D6420">
        <v>0</v>
      </c>
      <c r="E6420">
        <v>0</v>
      </c>
      <c r="F6420">
        <v>0</v>
      </c>
      <c r="G6420">
        <v>0</v>
      </c>
      <c r="H6420" s="45">
        <v>-19722.03</v>
      </c>
      <c r="I6420" t="s">
        <v>10684</v>
      </c>
      <c r="J6420" t="s">
        <v>200</v>
      </c>
      <c r="K6420">
        <v>0</v>
      </c>
      <c r="L6420" s="83">
        <v>42863</v>
      </c>
      <c r="M6420">
        <v>0</v>
      </c>
      <c r="N6420">
        <v>896945201</v>
      </c>
      <c r="O6420" t="s">
        <v>1962</v>
      </c>
    </row>
    <row r="6421" spans="1:15" x14ac:dyDescent="0.2">
      <c r="A6421" t="s">
        <v>11521</v>
      </c>
      <c r="B6421" t="s">
        <v>4651</v>
      </c>
      <c r="C6421">
        <v>20.89</v>
      </c>
      <c r="D6421">
        <v>0</v>
      </c>
      <c r="E6421">
        <v>0</v>
      </c>
      <c r="F6421">
        <v>0</v>
      </c>
      <c r="G6421">
        <v>0</v>
      </c>
      <c r="H6421" s="45">
        <v>1100.96</v>
      </c>
      <c r="I6421" t="s">
        <v>10693</v>
      </c>
      <c r="J6421" t="s">
        <v>235</v>
      </c>
      <c r="K6421">
        <v>0</v>
      </c>
      <c r="L6421" s="83">
        <v>42863</v>
      </c>
      <c r="M6421">
        <v>0</v>
      </c>
      <c r="N6421" t="s">
        <v>4821</v>
      </c>
      <c r="O6421">
        <v>2515803</v>
      </c>
    </row>
    <row r="6422" spans="1:15" x14ac:dyDescent="0.2">
      <c r="A6422" t="s">
        <v>11522</v>
      </c>
      <c r="B6422" t="s">
        <v>3168</v>
      </c>
      <c r="C6422">
        <v>33.17</v>
      </c>
      <c r="D6422">
        <v>0</v>
      </c>
      <c r="E6422">
        <v>0</v>
      </c>
      <c r="F6422">
        <v>0</v>
      </c>
      <c r="G6422">
        <v>0</v>
      </c>
      <c r="H6422">
        <v>101.68</v>
      </c>
      <c r="I6422" t="s">
        <v>10693</v>
      </c>
      <c r="J6422" t="s">
        <v>169</v>
      </c>
      <c r="K6422">
        <v>0</v>
      </c>
      <c r="L6422" s="83">
        <v>42863</v>
      </c>
      <c r="M6422">
        <v>0</v>
      </c>
      <c r="N6422" t="s">
        <v>3360</v>
      </c>
      <c r="O6422" t="s">
        <v>3361</v>
      </c>
    </row>
    <row r="6423" spans="1:15" x14ac:dyDescent="0.2">
      <c r="A6423" t="s">
        <v>11523</v>
      </c>
      <c r="B6423" t="s">
        <v>867</v>
      </c>
      <c r="C6423">
        <v>23.5</v>
      </c>
      <c r="D6423">
        <v>0</v>
      </c>
      <c r="E6423">
        <v>0</v>
      </c>
      <c r="F6423">
        <v>0</v>
      </c>
      <c r="G6423">
        <v>0</v>
      </c>
      <c r="H6423" s="45">
        <v>-24707.91</v>
      </c>
      <c r="I6423" t="s">
        <v>10684</v>
      </c>
      <c r="J6423" t="s">
        <v>190</v>
      </c>
      <c r="K6423">
        <v>0</v>
      </c>
      <c r="L6423" s="83">
        <v>42863</v>
      </c>
      <c r="M6423">
        <v>0</v>
      </c>
      <c r="N6423">
        <v>952355204</v>
      </c>
      <c r="O6423" t="s">
        <v>6896</v>
      </c>
    </row>
    <row r="6424" spans="1:15" x14ac:dyDescent="0.2">
      <c r="A6424" t="s">
        <v>11524</v>
      </c>
      <c r="B6424" t="s">
        <v>1698</v>
      </c>
      <c r="C6424">
        <v>46.94</v>
      </c>
      <c r="D6424">
        <v>0</v>
      </c>
      <c r="E6424">
        <v>0</v>
      </c>
      <c r="F6424">
        <v>0</v>
      </c>
      <c r="G6424">
        <v>0</v>
      </c>
      <c r="H6424" s="45">
        <v>-105572.7</v>
      </c>
      <c r="I6424" t="s">
        <v>10684</v>
      </c>
      <c r="J6424" t="s">
        <v>164</v>
      </c>
      <c r="K6424">
        <v>0</v>
      </c>
      <c r="L6424" s="83">
        <v>42863</v>
      </c>
      <c r="M6424">
        <v>0</v>
      </c>
      <c r="N6424">
        <v>985817105</v>
      </c>
      <c r="O6424" t="s">
        <v>1742</v>
      </c>
    </row>
    <row r="6425" spans="1:15" x14ac:dyDescent="0.2">
      <c r="A6425" t="s">
        <v>11525</v>
      </c>
      <c r="B6425" t="s">
        <v>1989</v>
      </c>
      <c r="C6425">
        <v>32.97</v>
      </c>
      <c r="D6425">
        <v>0</v>
      </c>
      <c r="E6425">
        <v>0</v>
      </c>
      <c r="F6425">
        <v>0</v>
      </c>
      <c r="G6425">
        <v>0</v>
      </c>
      <c r="H6425" s="45">
        <v>28012.86</v>
      </c>
      <c r="I6425" t="s">
        <v>10684</v>
      </c>
      <c r="J6425" t="s">
        <v>448</v>
      </c>
      <c r="K6425">
        <v>0</v>
      </c>
      <c r="L6425" s="83">
        <v>42863</v>
      </c>
      <c r="M6425">
        <v>0</v>
      </c>
      <c r="N6425" t="s">
        <v>2073</v>
      </c>
      <c r="O6425" t="s">
        <v>2074</v>
      </c>
    </row>
    <row r="6426" spans="1:15" x14ac:dyDescent="0.2">
      <c r="A6426" t="s">
        <v>14327</v>
      </c>
      <c r="B6426" t="s">
        <v>14328</v>
      </c>
      <c r="C6426">
        <v>91.78</v>
      </c>
      <c r="D6426" s="45">
        <v>20442</v>
      </c>
      <c r="E6426" s="45">
        <v>1876166.76</v>
      </c>
      <c r="F6426">
        <v>4.09</v>
      </c>
      <c r="G6426" s="45">
        <v>16353.6</v>
      </c>
      <c r="H6426" s="45">
        <v>537103.75</v>
      </c>
      <c r="I6426" t="s">
        <v>210</v>
      </c>
      <c r="J6426" t="s">
        <v>200</v>
      </c>
      <c r="K6426">
        <v>0</v>
      </c>
      <c r="L6426" s="83">
        <v>42860</v>
      </c>
      <c r="M6426">
        <v>98.03</v>
      </c>
      <c r="N6426" t="s">
        <v>177</v>
      </c>
      <c r="O6426" t="s">
        <v>1455</v>
      </c>
    </row>
    <row r="6427" spans="1:15" x14ac:dyDescent="0.2">
      <c r="A6427" t="s">
        <v>11359</v>
      </c>
      <c r="B6427" t="s">
        <v>11360</v>
      </c>
      <c r="C6427">
        <v>5</v>
      </c>
      <c r="D6427">
        <v>0</v>
      </c>
      <c r="E6427">
        <v>0</v>
      </c>
      <c r="F6427">
        <v>0</v>
      </c>
      <c r="G6427">
        <v>0</v>
      </c>
      <c r="H6427" s="45">
        <v>-17700</v>
      </c>
      <c r="I6427" t="s">
        <v>210</v>
      </c>
      <c r="J6427" t="s">
        <v>200</v>
      </c>
      <c r="K6427">
        <v>0</v>
      </c>
      <c r="L6427" s="83">
        <v>42860</v>
      </c>
      <c r="M6427">
        <v>0</v>
      </c>
    </row>
    <row r="6428" spans="1:15" x14ac:dyDescent="0.2">
      <c r="A6428" t="s">
        <v>11361</v>
      </c>
      <c r="B6428" t="s">
        <v>1809</v>
      </c>
      <c r="C6428">
        <v>81.75</v>
      </c>
      <c r="D6428">
        <v>0</v>
      </c>
      <c r="E6428">
        <v>0</v>
      </c>
      <c r="F6428">
        <v>0</v>
      </c>
      <c r="G6428">
        <v>0</v>
      </c>
      <c r="H6428" s="45">
        <v>1325.37</v>
      </c>
      <c r="I6428" t="s">
        <v>10693</v>
      </c>
      <c r="J6428" t="s">
        <v>200</v>
      </c>
      <c r="K6428">
        <v>0</v>
      </c>
      <c r="L6428" s="83">
        <v>42860</v>
      </c>
      <c r="M6428">
        <v>0</v>
      </c>
      <c r="N6428" t="s">
        <v>1983</v>
      </c>
      <c r="O6428">
        <v>2503529</v>
      </c>
    </row>
    <row r="6429" spans="1:15" x14ac:dyDescent="0.2">
      <c r="A6429" t="s">
        <v>11362</v>
      </c>
      <c r="B6429" t="s">
        <v>10521</v>
      </c>
      <c r="C6429">
        <v>29.63</v>
      </c>
      <c r="D6429">
        <v>0</v>
      </c>
      <c r="E6429">
        <v>0</v>
      </c>
      <c r="F6429">
        <v>0</v>
      </c>
      <c r="G6429">
        <v>0</v>
      </c>
      <c r="H6429" s="45">
        <v>11746.28</v>
      </c>
      <c r="I6429" t="s">
        <v>10693</v>
      </c>
      <c r="J6429" t="s">
        <v>190</v>
      </c>
      <c r="K6429">
        <v>0</v>
      </c>
      <c r="L6429" s="83">
        <v>42860</v>
      </c>
      <c r="M6429">
        <v>0</v>
      </c>
      <c r="N6429" t="s">
        <v>10546</v>
      </c>
      <c r="O6429" t="s">
        <v>10547</v>
      </c>
    </row>
    <row r="6430" spans="1:15" x14ac:dyDescent="0.2">
      <c r="A6430" t="s">
        <v>11363</v>
      </c>
      <c r="B6430" t="s">
        <v>10218</v>
      </c>
      <c r="C6430">
        <v>26.2</v>
      </c>
      <c r="D6430">
        <v>0</v>
      </c>
      <c r="E6430">
        <v>0</v>
      </c>
      <c r="F6430">
        <v>0</v>
      </c>
      <c r="G6430">
        <v>0</v>
      </c>
      <c r="H6430" s="45">
        <v>26429.88</v>
      </c>
      <c r="I6430" t="s">
        <v>10693</v>
      </c>
      <c r="J6430" t="s">
        <v>182</v>
      </c>
      <c r="K6430">
        <v>0</v>
      </c>
      <c r="L6430" s="83">
        <v>42860</v>
      </c>
      <c r="M6430">
        <v>0</v>
      </c>
      <c r="N6430">
        <v>909218109</v>
      </c>
      <c r="O6430">
        <v>2925833</v>
      </c>
    </row>
    <row r="6431" spans="1:15" x14ac:dyDescent="0.2">
      <c r="A6431" t="s">
        <v>11364</v>
      </c>
      <c r="B6431" t="s">
        <v>2808</v>
      </c>
      <c r="C6431">
        <v>46.03</v>
      </c>
      <c r="D6431">
        <v>0</v>
      </c>
      <c r="E6431">
        <v>0</v>
      </c>
      <c r="F6431">
        <v>0</v>
      </c>
      <c r="G6431">
        <v>0</v>
      </c>
      <c r="H6431" s="45">
        <v>4374.8</v>
      </c>
      <c r="I6431" t="s">
        <v>10693</v>
      </c>
      <c r="J6431" t="s">
        <v>182</v>
      </c>
      <c r="K6431">
        <v>0</v>
      </c>
      <c r="L6431" s="83">
        <v>42860</v>
      </c>
      <c r="M6431">
        <v>0</v>
      </c>
      <c r="N6431" t="s">
        <v>3008</v>
      </c>
      <c r="O6431" t="s">
        <v>3009</v>
      </c>
    </row>
    <row r="6432" spans="1:15" x14ac:dyDescent="0.2">
      <c r="A6432" t="s">
        <v>11365</v>
      </c>
      <c r="B6432" t="s">
        <v>1336</v>
      </c>
      <c r="C6432">
        <v>48.45</v>
      </c>
      <c r="D6432">
        <v>0</v>
      </c>
      <c r="E6432">
        <v>0</v>
      </c>
      <c r="F6432">
        <v>0</v>
      </c>
      <c r="G6432">
        <v>0</v>
      </c>
      <c r="H6432" s="45">
        <v>-5428.79</v>
      </c>
      <c r="I6432" t="s">
        <v>10693</v>
      </c>
      <c r="J6432" t="s">
        <v>200</v>
      </c>
      <c r="K6432">
        <v>0</v>
      </c>
      <c r="L6432" s="83">
        <v>42860</v>
      </c>
      <c r="M6432">
        <v>0</v>
      </c>
      <c r="N6432" t="s">
        <v>1535</v>
      </c>
      <c r="O6432">
        <v>2216991</v>
      </c>
    </row>
    <row r="6433" spans="1:15" x14ac:dyDescent="0.2">
      <c r="A6433" t="s">
        <v>11366</v>
      </c>
      <c r="B6433" t="s">
        <v>7106</v>
      </c>
      <c r="C6433">
        <v>34.26</v>
      </c>
      <c r="D6433">
        <v>0</v>
      </c>
      <c r="E6433">
        <v>0</v>
      </c>
      <c r="F6433">
        <v>0</v>
      </c>
      <c r="G6433">
        <v>0</v>
      </c>
      <c r="H6433">
        <v>459.65</v>
      </c>
      <c r="I6433" t="s">
        <v>10693</v>
      </c>
      <c r="J6433" t="s">
        <v>190</v>
      </c>
      <c r="K6433">
        <v>0</v>
      </c>
      <c r="L6433" s="83">
        <v>42860</v>
      </c>
      <c r="M6433">
        <v>0</v>
      </c>
      <c r="N6433">
        <v>784635104</v>
      </c>
      <c r="O6433">
        <v>2787185</v>
      </c>
    </row>
    <row r="6434" spans="1:15" x14ac:dyDescent="0.2">
      <c r="A6434" t="s">
        <v>11367</v>
      </c>
      <c r="B6434" t="s">
        <v>3037</v>
      </c>
      <c r="C6434">
        <v>36.1</v>
      </c>
      <c r="D6434">
        <v>0</v>
      </c>
      <c r="E6434">
        <v>0</v>
      </c>
      <c r="F6434">
        <v>0</v>
      </c>
      <c r="G6434">
        <v>0</v>
      </c>
      <c r="H6434" s="45">
        <v>-4867.78</v>
      </c>
      <c r="I6434" t="s">
        <v>10693</v>
      </c>
      <c r="J6434" t="s">
        <v>448</v>
      </c>
      <c r="K6434">
        <v>0</v>
      </c>
      <c r="L6434" s="83">
        <v>42860</v>
      </c>
      <c r="M6434">
        <v>0</v>
      </c>
      <c r="N6434" t="s">
        <v>3143</v>
      </c>
      <c r="O6434">
        <v>2676692</v>
      </c>
    </row>
    <row r="6435" spans="1:15" x14ac:dyDescent="0.2">
      <c r="A6435" t="s">
        <v>11368</v>
      </c>
      <c r="B6435" t="s">
        <v>5648</v>
      </c>
      <c r="C6435">
        <v>56.49</v>
      </c>
      <c r="D6435">
        <v>0</v>
      </c>
      <c r="E6435">
        <v>0</v>
      </c>
      <c r="F6435">
        <v>0</v>
      </c>
      <c r="G6435">
        <v>0</v>
      </c>
      <c r="H6435" s="45">
        <v>-8089.62</v>
      </c>
      <c r="I6435" t="s">
        <v>10693</v>
      </c>
      <c r="J6435" t="s">
        <v>200</v>
      </c>
      <c r="K6435">
        <v>0</v>
      </c>
      <c r="L6435" s="83">
        <v>42860</v>
      </c>
      <c r="M6435">
        <v>0</v>
      </c>
      <c r="N6435">
        <v>819047101</v>
      </c>
      <c r="O6435" t="s">
        <v>5690</v>
      </c>
    </row>
    <row r="6436" spans="1:15" x14ac:dyDescent="0.2">
      <c r="A6436" t="s">
        <v>11369</v>
      </c>
      <c r="B6436" t="s">
        <v>5108</v>
      </c>
      <c r="C6436">
        <v>24.45</v>
      </c>
      <c r="D6436">
        <v>0</v>
      </c>
      <c r="E6436">
        <v>0</v>
      </c>
      <c r="F6436">
        <v>0</v>
      </c>
      <c r="G6436">
        <v>0</v>
      </c>
      <c r="H6436" s="45">
        <v>1561.81</v>
      </c>
      <c r="I6436" t="s">
        <v>10693</v>
      </c>
      <c r="J6436" t="s">
        <v>182</v>
      </c>
      <c r="K6436">
        <v>0</v>
      </c>
      <c r="L6436" s="83">
        <v>42860</v>
      </c>
      <c r="M6436">
        <v>0</v>
      </c>
      <c r="N6436" t="s">
        <v>5242</v>
      </c>
      <c r="O6436" t="s">
        <v>5243</v>
      </c>
    </row>
    <row r="6437" spans="1:15" x14ac:dyDescent="0.2">
      <c r="A6437" t="s">
        <v>11370</v>
      </c>
      <c r="B6437" t="s">
        <v>1013</v>
      </c>
      <c r="C6437">
        <v>14.13</v>
      </c>
      <c r="D6437">
        <v>0</v>
      </c>
      <c r="E6437">
        <v>0</v>
      </c>
      <c r="F6437">
        <v>0</v>
      </c>
      <c r="G6437">
        <v>0</v>
      </c>
      <c r="H6437" s="45">
        <v>9212.68</v>
      </c>
      <c r="I6437" t="s">
        <v>10693</v>
      </c>
      <c r="J6437" t="s">
        <v>200</v>
      </c>
      <c r="K6437">
        <v>0</v>
      </c>
      <c r="L6437" s="83">
        <v>42860</v>
      </c>
      <c r="M6437">
        <v>0</v>
      </c>
      <c r="N6437" s="84">
        <v>7.9545999999999999E+108</v>
      </c>
      <c r="O6437" t="s">
        <v>1429</v>
      </c>
    </row>
    <row r="6438" spans="1:15" x14ac:dyDescent="0.2">
      <c r="A6438" t="s">
        <v>11371</v>
      </c>
      <c r="B6438" t="s">
        <v>2685</v>
      </c>
      <c r="C6438">
        <v>30.274999999999999</v>
      </c>
      <c r="D6438">
        <v>0</v>
      </c>
      <c r="E6438">
        <v>0</v>
      </c>
      <c r="F6438">
        <v>0</v>
      </c>
      <c r="G6438">
        <v>0</v>
      </c>
      <c r="H6438" s="45">
        <v>-6010.14</v>
      </c>
      <c r="I6438" t="s">
        <v>10693</v>
      </c>
      <c r="J6438" t="s">
        <v>182</v>
      </c>
      <c r="K6438">
        <v>0</v>
      </c>
      <c r="L6438" s="83">
        <v>42860</v>
      </c>
      <c r="M6438">
        <v>0</v>
      </c>
      <c r="N6438">
        <v>701877102</v>
      </c>
      <c r="O6438" t="s">
        <v>2778</v>
      </c>
    </row>
    <row r="6439" spans="1:15" x14ac:dyDescent="0.2">
      <c r="A6439" t="s">
        <v>11372</v>
      </c>
      <c r="B6439" t="s">
        <v>1320</v>
      </c>
      <c r="C6439">
        <v>67</v>
      </c>
      <c r="D6439">
        <v>0</v>
      </c>
      <c r="E6439">
        <v>0</v>
      </c>
      <c r="F6439">
        <v>0</v>
      </c>
      <c r="G6439">
        <v>0</v>
      </c>
      <c r="H6439" s="45">
        <v>3326.14</v>
      </c>
      <c r="I6439" t="s">
        <v>10693</v>
      </c>
      <c r="J6439" t="s">
        <v>164</v>
      </c>
      <c r="K6439">
        <v>0</v>
      </c>
      <c r="L6439" s="83">
        <v>42860</v>
      </c>
      <c r="M6439">
        <v>0</v>
      </c>
      <c r="N6439" t="s">
        <v>1513</v>
      </c>
      <c r="O6439" t="s">
        <v>1514</v>
      </c>
    </row>
    <row r="6440" spans="1:15" x14ac:dyDescent="0.2">
      <c r="A6440" t="s">
        <v>11373</v>
      </c>
      <c r="B6440" t="s">
        <v>2811</v>
      </c>
      <c r="C6440">
        <v>45.2</v>
      </c>
      <c r="D6440">
        <v>0</v>
      </c>
      <c r="E6440">
        <v>0</v>
      </c>
      <c r="F6440">
        <v>0</v>
      </c>
      <c r="G6440">
        <v>0</v>
      </c>
      <c r="H6440" s="45">
        <v>-15866.24</v>
      </c>
      <c r="I6440" t="s">
        <v>10693</v>
      </c>
      <c r="J6440" t="s">
        <v>169</v>
      </c>
      <c r="K6440">
        <v>0</v>
      </c>
      <c r="L6440" s="83">
        <v>42860</v>
      </c>
      <c r="M6440">
        <v>0</v>
      </c>
      <c r="N6440">
        <v>695127100</v>
      </c>
      <c r="O6440" t="s">
        <v>2981</v>
      </c>
    </row>
    <row r="6441" spans="1:15" x14ac:dyDescent="0.2">
      <c r="A6441" t="s">
        <v>11374</v>
      </c>
      <c r="B6441" t="s">
        <v>2089</v>
      </c>
      <c r="C6441">
        <v>50.83</v>
      </c>
      <c r="D6441">
        <v>0</v>
      </c>
      <c r="E6441">
        <v>0</v>
      </c>
      <c r="F6441">
        <v>0</v>
      </c>
      <c r="G6441">
        <v>0</v>
      </c>
      <c r="H6441" s="45">
        <v>-25966.720000000001</v>
      </c>
      <c r="I6441" t="s">
        <v>10693</v>
      </c>
      <c r="J6441" t="s">
        <v>182</v>
      </c>
      <c r="K6441">
        <v>0</v>
      </c>
      <c r="L6441" s="83">
        <v>42860</v>
      </c>
      <c r="M6441">
        <v>0</v>
      </c>
      <c r="N6441" t="s">
        <v>2182</v>
      </c>
      <c r="O6441" t="s">
        <v>2183</v>
      </c>
    </row>
    <row r="6442" spans="1:15" x14ac:dyDescent="0.2">
      <c r="A6442" t="s">
        <v>11375</v>
      </c>
      <c r="B6442" t="s">
        <v>1034</v>
      </c>
      <c r="C6442">
        <v>59.85</v>
      </c>
      <c r="D6442">
        <v>0</v>
      </c>
      <c r="E6442">
        <v>0</v>
      </c>
      <c r="F6442">
        <v>0</v>
      </c>
      <c r="G6442">
        <v>0</v>
      </c>
      <c r="H6442" s="45">
        <v>-4476.29</v>
      </c>
      <c r="I6442" t="s">
        <v>10693</v>
      </c>
      <c r="J6442" t="s">
        <v>169</v>
      </c>
      <c r="K6442">
        <v>0</v>
      </c>
      <c r="L6442" s="83">
        <v>42860</v>
      </c>
      <c r="M6442">
        <v>0</v>
      </c>
      <c r="N6442" t="s">
        <v>1191</v>
      </c>
      <c r="O6442">
        <v>2789523</v>
      </c>
    </row>
    <row r="6443" spans="1:15" x14ac:dyDescent="0.2">
      <c r="A6443" t="s">
        <v>11376</v>
      </c>
      <c r="B6443" t="s">
        <v>2819</v>
      </c>
      <c r="C6443">
        <v>119</v>
      </c>
      <c r="D6443">
        <v>0</v>
      </c>
      <c r="E6443">
        <v>0</v>
      </c>
      <c r="F6443">
        <v>0</v>
      </c>
      <c r="G6443">
        <v>0</v>
      </c>
      <c r="H6443" s="45">
        <v>-16255.97</v>
      </c>
      <c r="I6443" t="s">
        <v>10693</v>
      </c>
      <c r="J6443" t="s">
        <v>164</v>
      </c>
      <c r="K6443">
        <v>0</v>
      </c>
      <c r="L6443" s="83">
        <v>42860</v>
      </c>
      <c r="M6443">
        <v>0</v>
      </c>
      <c r="N6443" t="s">
        <v>2976</v>
      </c>
      <c r="O6443">
        <v>2277880</v>
      </c>
    </row>
    <row r="6444" spans="1:15" x14ac:dyDescent="0.2">
      <c r="A6444" t="s">
        <v>11377</v>
      </c>
      <c r="B6444" t="s">
        <v>8185</v>
      </c>
      <c r="C6444">
        <v>18.02</v>
      </c>
      <c r="D6444">
        <v>0</v>
      </c>
      <c r="E6444">
        <v>0</v>
      </c>
      <c r="F6444">
        <v>0</v>
      </c>
      <c r="G6444">
        <v>0</v>
      </c>
      <c r="H6444" s="45">
        <v>-3279.42</v>
      </c>
      <c r="I6444" t="s">
        <v>10693</v>
      </c>
      <c r="J6444" t="s">
        <v>186</v>
      </c>
      <c r="K6444">
        <v>0</v>
      </c>
      <c r="L6444" s="83">
        <v>42860</v>
      </c>
      <c r="M6444">
        <v>0</v>
      </c>
      <c r="N6444" t="s">
        <v>8235</v>
      </c>
      <c r="O6444" t="s">
        <v>8236</v>
      </c>
    </row>
    <row r="6445" spans="1:15" x14ac:dyDescent="0.2">
      <c r="A6445" t="s">
        <v>11378</v>
      </c>
      <c r="B6445" t="s">
        <v>6607</v>
      </c>
      <c r="C6445">
        <v>47.23</v>
      </c>
      <c r="D6445">
        <v>0</v>
      </c>
      <c r="E6445">
        <v>0</v>
      </c>
      <c r="F6445">
        <v>0</v>
      </c>
      <c r="G6445">
        <v>0</v>
      </c>
      <c r="H6445" s="45">
        <v>-2576.44</v>
      </c>
      <c r="I6445" t="s">
        <v>10693</v>
      </c>
      <c r="J6445" t="s">
        <v>169</v>
      </c>
      <c r="K6445">
        <v>0</v>
      </c>
      <c r="L6445" s="83">
        <v>42860</v>
      </c>
      <c r="M6445">
        <v>0</v>
      </c>
      <c r="N6445" t="s">
        <v>6701</v>
      </c>
      <c r="O6445">
        <v>2677640</v>
      </c>
    </row>
    <row r="6446" spans="1:15" x14ac:dyDescent="0.2">
      <c r="A6446" t="s">
        <v>11379</v>
      </c>
      <c r="B6446" t="s">
        <v>2602</v>
      </c>
      <c r="C6446">
        <v>63.5</v>
      </c>
      <c r="D6446">
        <v>0</v>
      </c>
      <c r="E6446">
        <v>0</v>
      </c>
      <c r="F6446">
        <v>0</v>
      </c>
      <c r="G6446">
        <v>0</v>
      </c>
      <c r="H6446" s="45">
        <v>1442.59</v>
      </c>
      <c r="I6446" t="s">
        <v>10693</v>
      </c>
      <c r="J6446" t="s">
        <v>182</v>
      </c>
      <c r="K6446">
        <v>0</v>
      </c>
      <c r="L6446" s="83">
        <v>42860</v>
      </c>
      <c r="M6446">
        <v>0</v>
      </c>
      <c r="N6446" t="s">
        <v>2649</v>
      </c>
      <c r="O6446">
        <v>2654364</v>
      </c>
    </row>
    <row r="6447" spans="1:15" x14ac:dyDescent="0.2">
      <c r="A6447" t="s">
        <v>11380</v>
      </c>
      <c r="B6447" t="s">
        <v>7970</v>
      </c>
      <c r="C6447">
        <v>59.6</v>
      </c>
      <c r="D6447">
        <v>0</v>
      </c>
      <c r="E6447">
        <v>0</v>
      </c>
      <c r="F6447">
        <v>0</v>
      </c>
      <c r="G6447">
        <v>0</v>
      </c>
      <c r="H6447" s="45">
        <v>-22426.42</v>
      </c>
      <c r="I6447" t="s">
        <v>10693</v>
      </c>
      <c r="J6447" t="s">
        <v>164</v>
      </c>
      <c r="K6447">
        <v>0</v>
      </c>
      <c r="L6447" s="83">
        <v>42860</v>
      </c>
      <c r="M6447">
        <v>0</v>
      </c>
      <c r="N6447" t="s">
        <v>8073</v>
      </c>
      <c r="O6447" t="s">
        <v>8074</v>
      </c>
    </row>
    <row r="6448" spans="1:15" x14ac:dyDescent="0.2">
      <c r="A6448" t="s">
        <v>11381</v>
      </c>
      <c r="B6448" t="s">
        <v>11165</v>
      </c>
      <c r="C6448">
        <v>34.1</v>
      </c>
      <c r="D6448">
        <v>0</v>
      </c>
      <c r="E6448">
        <v>0</v>
      </c>
      <c r="F6448">
        <v>0</v>
      </c>
      <c r="G6448">
        <v>0</v>
      </c>
      <c r="H6448" s="45">
        <v>-9879.69</v>
      </c>
      <c r="I6448" t="s">
        <v>10693</v>
      </c>
      <c r="J6448" t="s">
        <v>200</v>
      </c>
      <c r="K6448">
        <v>0</v>
      </c>
      <c r="L6448" s="83">
        <v>42860</v>
      </c>
      <c r="M6448">
        <v>0</v>
      </c>
      <c r="N6448" t="s">
        <v>11212</v>
      </c>
      <c r="O6448" t="s">
        <v>11213</v>
      </c>
    </row>
    <row r="6449" spans="1:15" x14ac:dyDescent="0.2">
      <c r="A6449" t="s">
        <v>11382</v>
      </c>
      <c r="B6449" t="s">
        <v>2676</v>
      </c>
      <c r="C6449">
        <v>39.975000000000001</v>
      </c>
      <c r="D6449">
        <v>0</v>
      </c>
      <c r="E6449">
        <v>0</v>
      </c>
      <c r="F6449">
        <v>0</v>
      </c>
      <c r="G6449">
        <v>0</v>
      </c>
      <c r="H6449" s="45">
        <v>-4573.3599999999997</v>
      </c>
      <c r="I6449" t="s">
        <v>10693</v>
      </c>
      <c r="J6449" t="s">
        <v>186</v>
      </c>
      <c r="K6449">
        <v>0</v>
      </c>
      <c r="L6449" s="83">
        <v>42860</v>
      </c>
      <c r="M6449">
        <v>0</v>
      </c>
      <c r="N6449">
        <v>292554102</v>
      </c>
      <c r="O6449">
        <v>2443078</v>
      </c>
    </row>
    <row r="6450" spans="1:15" x14ac:dyDescent="0.2">
      <c r="A6450" t="s">
        <v>11383</v>
      </c>
      <c r="B6450" t="s">
        <v>2099</v>
      </c>
      <c r="C6450">
        <v>18.05</v>
      </c>
      <c r="D6450">
        <v>0</v>
      </c>
      <c r="E6450">
        <v>0</v>
      </c>
      <c r="F6450">
        <v>0</v>
      </c>
      <c r="G6450">
        <v>0</v>
      </c>
      <c r="H6450" s="45">
        <v>-4122.08</v>
      </c>
      <c r="I6450" t="s">
        <v>10693</v>
      </c>
      <c r="J6450" t="s">
        <v>164</v>
      </c>
      <c r="K6450">
        <v>0</v>
      </c>
      <c r="L6450" s="83">
        <v>42860</v>
      </c>
      <c r="M6450">
        <v>0</v>
      </c>
      <c r="N6450">
        <v>253651103</v>
      </c>
      <c r="O6450">
        <v>2269229</v>
      </c>
    </row>
    <row r="6451" spans="1:15" x14ac:dyDescent="0.2">
      <c r="A6451" t="s">
        <v>11384</v>
      </c>
      <c r="B6451" t="s">
        <v>3369</v>
      </c>
      <c r="C6451">
        <v>26.125</v>
      </c>
      <c r="D6451">
        <v>0</v>
      </c>
      <c r="E6451">
        <v>0</v>
      </c>
      <c r="F6451">
        <v>0</v>
      </c>
      <c r="G6451">
        <v>0</v>
      </c>
      <c r="H6451" s="45">
        <v>-8052.45</v>
      </c>
      <c r="I6451" t="s">
        <v>10693</v>
      </c>
      <c r="J6451" t="s">
        <v>200</v>
      </c>
      <c r="K6451">
        <v>0</v>
      </c>
      <c r="L6451" s="83">
        <v>42860</v>
      </c>
      <c r="M6451">
        <v>0</v>
      </c>
      <c r="N6451">
        <v>171604101</v>
      </c>
      <c r="O6451" t="s">
        <v>3384</v>
      </c>
    </row>
    <row r="6452" spans="1:15" x14ac:dyDescent="0.2">
      <c r="A6452" t="s">
        <v>11385</v>
      </c>
      <c r="B6452" t="s">
        <v>842</v>
      </c>
      <c r="C6452">
        <v>29.3</v>
      </c>
      <c r="D6452">
        <v>0</v>
      </c>
      <c r="E6452">
        <v>0</v>
      </c>
      <c r="F6452">
        <v>0</v>
      </c>
      <c r="G6452">
        <v>0</v>
      </c>
      <c r="H6452" s="45">
        <v>-7483.16</v>
      </c>
      <c r="I6452" t="s">
        <v>10693</v>
      </c>
      <c r="J6452" t="s">
        <v>164</v>
      </c>
      <c r="K6452">
        <v>0</v>
      </c>
      <c r="L6452" s="83">
        <v>42860</v>
      </c>
      <c r="M6452">
        <v>0</v>
      </c>
      <c r="N6452">
        <v>157210105</v>
      </c>
      <c r="O6452">
        <v>2986937</v>
      </c>
    </row>
    <row r="6453" spans="1:15" x14ac:dyDescent="0.2">
      <c r="A6453" t="s">
        <v>11386</v>
      </c>
      <c r="B6453" t="s">
        <v>4511</v>
      </c>
      <c r="C6453">
        <v>48.75</v>
      </c>
      <c r="D6453">
        <v>0</v>
      </c>
      <c r="E6453">
        <v>0</v>
      </c>
      <c r="F6453">
        <v>0</v>
      </c>
      <c r="G6453">
        <v>0</v>
      </c>
      <c r="H6453" s="45">
        <v>15574.27</v>
      </c>
      <c r="I6453" t="s">
        <v>10693</v>
      </c>
      <c r="J6453" t="s">
        <v>169</v>
      </c>
      <c r="K6453">
        <v>0</v>
      </c>
      <c r="L6453" s="83">
        <v>42860</v>
      </c>
      <c r="M6453">
        <v>0</v>
      </c>
      <c r="N6453">
        <v>132011107</v>
      </c>
      <c r="O6453">
        <v>2165811</v>
      </c>
    </row>
    <row r="6454" spans="1:15" x14ac:dyDescent="0.2">
      <c r="A6454" t="s">
        <v>11387</v>
      </c>
      <c r="B6454" t="s">
        <v>8495</v>
      </c>
      <c r="C6454">
        <v>37.549999999999997</v>
      </c>
      <c r="D6454">
        <v>0</v>
      </c>
      <c r="E6454">
        <v>0</v>
      </c>
      <c r="F6454">
        <v>0</v>
      </c>
      <c r="G6454">
        <v>0</v>
      </c>
      <c r="H6454" s="45">
        <v>1348.48</v>
      </c>
      <c r="I6454" t="s">
        <v>10693</v>
      </c>
      <c r="J6454" t="s">
        <v>164</v>
      </c>
      <c r="K6454">
        <v>0</v>
      </c>
      <c r="L6454" s="83">
        <v>42860</v>
      </c>
      <c r="M6454">
        <v>0</v>
      </c>
      <c r="N6454">
        <v>141337105</v>
      </c>
      <c r="O6454" t="s">
        <v>8534</v>
      </c>
    </row>
    <row r="6455" spans="1:15" x14ac:dyDescent="0.2">
      <c r="A6455" t="s">
        <v>11388</v>
      </c>
      <c r="B6455" t="s">
        <v>2575</v>
      </c>
      <c r="C6455">
        <v>61.96</v>
      </c>
      <c r="D6455">
        <v>0</v>
      </c>
      <c r="E6455">
        <v>0</v>
      </c>
      <c r="F6455">
        <v>0</v>
      </c>
      <c r="G6455">
        <v>0</v>
      </c>
      <c r="H6455" s="45">
        <v>-2881.15</v>
      </c>
      <c r="I6455" t="s">
        <v>10693</v>
      </c>
      <c r="J6455" t="s">
        <v>169</v>
      </c>
      <c r="K6455">
        <v>0</v>
      </c>
      <c r="L6455" s="83">
        <v>42860</v>
      </c>
      <c r="M6455">
        <v>0</v>
      </c>
      <c r="N6455" t="s">
        <v>2618</v>
      </c>
      <c r="O6455" t="s">
        <v>2619</v>
      </c>
    </row>
    <row r="6456" spans="1:15" x14ac:dyDescent="0.2">
      <c r="A6456" t="s">
        <v>11389</v>
      </c>
      <c r="B6456" t="s">
        <v>5104</v>
      </c>
      <c r="C6456">
        <v>245.05</v>
      </c>
      <c r="D6456">
        <v>0</v>
      </c>
      <c r="E6456">
        <v>0</v>
      </c>
      <c r="F6456">
        <v>0</v>
      </c>
      <c r="G6456">
        <v>0</v>
      </c>
      <c r="H6456" s="45">
        <v>-1938.44</v>
      </c>
      <c r="I6456" t="s">
        <v>10693</v>
      </c>
      <c r="J6456" t="s">
        <v>164</v>
      </c>
      <c r="K6456">
        <v>0</v>
      </c>
      <c r="L6456" s="83">
        <v>42860</v>
      </c>
      <c r="M6456">
        <v>0</v>
      </c>
      <c r="N6456">
        <v>40413106</v>
      </c>
      <c r="O6456" t="s">
        <v>5166</v>
      </c>
    </row>
    <row r="6457" spans="1:15" x14ac:dyDescent="0.2">
      <c r="A6457" t="s">
        <v>11390</v>
      </c>
      <c r="B6457" t="s">
        <v>2845</v>
      </c>
      <c r="C6457">
        <v>22.55</v>
      </c>
      <c r="D6457">
        <v>0</v>
      </c>
      <c r="E6457">
        <v>0</v>
      </c>
      <c r="F6457">
        <v>0</v>
      </c>
      <c r="G6457">
        <v>0</v>
      </c>
      <c r="H6457" s="45">
        <v>-5822.41</v>
      </c>
      <c r="I6457" t="s">
        <v>10693</v>
      </c>
      <c r="J6457" t="s">
        <v>164</v>
      </c>
      <c r="K6457">
        <v>0</v>
      </c>
      <c r="L6457" s="83">
        <v>42860</v>
      </c>
      <c r="M6457">
        <v>0</v>
      </c>
      <c r="N6457">
        <v>4498101</v>
      </c>
      <c r="O6457">
        <v>2889155</v>
      </c>
    </row>
    <row r="6458" spans="1:15" x14ac:dyDescent="0.2">
      <c r="A6458" t="s">
        <v>11391</v>
      </c>
      <c r="B6458" t="s">
        <v>2686</v>
      </c>
      <c r="C6458">
        <v>42.28</v>
      </c>
      <c r="D6458">
        <v>0</v>
      </c>
      <c r="E6458">
        <v>0</v>
      </c>
      <c r="F6458">
        <v>0</v>
      </c>
      <c r="G6458">
        <v>0</v>
      </c>
      <c r="H6458" s="45">
        <v>-55798.58</v>
      </c>
      <c r="I6458" t="s">
        <v>10693</v>
      </c>
      <c r="J6458" t="s">
        <v>164</v>
      </c>
      <c r="K6458">
        <v>0</v>
      </c>
      <c r="L6458" s="83">
        <v>42860</v>
      </c>
      <c r="M6458">
        <v>0</v>
      </c>
      <c r="N6458" t="s">
        <v>2724</v>
      </c>
      <c r="O6458" t="s">
        <v>2725</v>
      </c>
    </row>
    <row r="6459" spans="1:15" x14ac:dyDescent="0.2">
      <c r="A6459" t="s">
        <v>11392</v>
      </c>
      <c r="B6459" t="s">
        <v>3173</v>
      </c>
      <c r="C6459">
        <v>33.6</v>
      </c>
      <c r="D6459">
        <v>0</v>
      </c>
      <c r="E6459">
        <v>0</v>
      </c>
      <c r="F6459">
        <v>0</v>
      </c>
      <c r="G6459">
        <v>0</v>
      </c>
      <c r="H6459" s="45">
        <v>-2015.94</v>
      </c>
      <c r="I6459" t="s">
        <v>10693</v>
      </c>
      <c r="J6459" t="s">
        <v>190</v>
      </c>
      <c r="K6459">
        <v>0</v>
      </c>
      <c r="L6459" s="83">
        <v>42860</v>
      </c>
      <c r="M6459">
        <v>0</v>
      </c>
      <c r="N6459">
        <v>360206</v>
      </c>
      <c r="O6459">
        <v>2268130</v>
      </c>
    </row>
    <row r="6460" spans="1:15" x14ac:dyDescent="0.2">
      <c r="A6460" t="s">
        <v>11393</v>
      </c>
      <c r="B6460" t="s">
        <v>2590</v>
      </c>
      <c r="C6460">
        <v>53.45</v>
      </c>
      <c r="D6460">
        <v>0</v>
      </c>
      <c r="E6460">
        <v>0</v>
      </c>
      <c r="F6460">
        <v>0</v>
      </c>
      <c r="G6460">
        <v>0</v>
      </c>
      <c r="H6460" s="45">
        <v>-1271.44</v>
      </c>
      <c r="I6460" t="s">
        <v>10693</v>
      </c>
      <c r="J6460" t="s">
        <v>190</v>
      </c>
      <c r="K6460">
        <v>0</v>
      </c>
      <c r="L6460" s="83">
        <v>42860</v>
      </c>
      <c r="M6460">
        <v>0</v>
      </c>
      <c r="N6460" t="s">
        <v>2613</v>
      </c>
      <c r="O6460">
        <v>2794657</v>
      </c>
    </row>
    <row r="6461" spans="1:15" x14ac:dyDescent="0.2">
      <c r="A6461" t="s">
        <v>11394</v>
      </c>
      <c r="B6461" t="s">
        <v>11353</v>
      </c>
      <c r="C6461">
        <v>12.74</v>
      </c>
      <c r="D6461">
        <v>0</v>
      </c>
      <c r="E6461">
        <v>0</v>
      </c>
      <c r="F6461">
        <v>0</v>
      </c>
      <c r="G6461">
        <v>0</v>
      </c>
      <c r="H6461" s="45">
        <v>2994.97</v>
      </c>
      <c r="I6461" t="s">
        <v>10684</v>
      </c>
      <c r="J6461" t="s">
        <v>190</v>
      </c>
      <c r="K6461">
        <v>0</v>
      </c>
      <c r="L6461" s="83">
        <v>42860</v>
      </c>
      <c r="M6461">
        <v>0</v>
      </c>
      <c r="N6461" t="s">
        <v>11395</v>
      </c>
      <c r="O6461" t="s">
        <v>11396</v>
      </c>
    </row>
    <row r="6462" spans="1:15" x14ac:dyDescent="0.2">
      <c r="A6462" t="s">
        <v>11397</v>
      </c>
      <c r="B6462" t="s">
        <v>2000</v>
      </c>
      <c r="C6462">
        <v>11.89</v>
      </c>
      <c r="D6462">
        <v>0</v>
      </c>
      <c r="E6462">
        <v>0</v>
      </c>
      <c r="F6462">
        <v>0</v>
      </c>
      <c r="G6462">
        <v>0</v>
      </c>
      <c r="H6462" s="45">
        <v>71104.100000000006</v>
      </c>
      <c r="I6462" t="s">
        <v>10684</v>
      </c>
      <c r="J6462" t="s">
        <v>186</v>
      </c>
      <c r="K6462">
        <v>0</v>
      </c>
      <c r="L6462" s="83">
        <v>42860</v>
      </c>
      <c r="M6462">
        <v>0</v>
      </c>
      <c r="N6462">
        <v>32359309</v>
      </c>
      <c r="O6462" t="s">
        <v>2029</v>
      </c>
    </row>
    <row r="6463" spans="1:15" x14ac:dyDescent="0.2">
      <c r="A6463" t="s">
        <v>11398</v>
      </c>
      <c r="B6463" t="s">
        <v>2487</v>
      </c>
      <c r="C6463">
        <v>67.25</v>
      </c>
      <c r="D6463">
        <v>0</v>
      </c>
      <c r="E6463">
        <v>0</v>
      </c>
      <c r="F6463">
        <v>0</v>
      </c>
      <c r="G6463">
        <v>0</v>
      </c>
      <c r="H6463" s="45">
        <v>-7374.77</v>
      </c>
      <c r="I6463" t="s">
        <v>10693</v>
      </c>
      <c r="J6463" t="s">
        <v>169</v>
      </c>
      <c r="K6463">
        <v>0</v>
      </c>
      <c r="L6463" s="83">
        <v>42860</v>
      </c>
      <c r="M6463">
        <v>0</v>
      </c>
      <c r="N6463" t="s">
        <v>2510</v>
      </c>
      <c r="O6463" t="s">
        <v>2511</v>
      </c>
    </row>
    <row r="6464" spans="1:15" x14ac:dyDescent="0.2">
      <c r="A6464" t="s">
        <v>11399</v>
      </c>
      <c r="B6464" t="s">
        <v>11357</v>
      </c>
      <c r="C6464">
        <v>18.41</v>
      </c>
      <c r="D6464">
        <v>0</v>
      </c>
      <c r="E6464">
        <v>0</v>
      </c>
      <c r="F6464">
        <v>0</v>
      </c>
      <c r="G6464">
        <v>0</v>
      </c>
      <c r="H6464">
        <v>-939.09</v>
      </c>
      <c r="I6464" t="s">
        <v>10693</v>
      </c>
      <c r="J6464" t="s">
        <v>169</v>
      </c>
      <c r="K6464">
        <v>0</v>
      </c>
      <c r="L6464" s="83">
        <v>42860</v>
      </c>
      <c r="M6464">
        <v>0</v>
      </c>
      <c r="N6464">
        <v>9728106</v>
      </c>
      <c r="O6464">
        <v>2012100</v>
      </c>
    </row>
    <row r="6465" spans="1:15" x14ac:dyDescent="0.2">
      <c r="A6465" t="s">
        <v>11400</v>
      </c>
      <c r="B6465" t="s">
        <v>3413</v>
      </c>
      <c r="C6465">
        <v>16.05</v>
      </c>
      <c r="D6465">
        <v>0</v>
      </c>
      <c r="E6465">
        <v>0</v>
      </c>
      <c r="F6465">
        <v>0</v>
      </c>
      <c r="G6465">
        <v>0</v>
      </c>
      <c r="H6465">
        <v>925.84</v>
      </c>
      <c r="I6465" t="s">
        <v>10684</v>
      </c>
      <c r="J6465" t="s">
        <v>200</v>
      </c>
      <c r="K6465">
        <v>0</v>
      </c>
      <c r="L6465" s="83">
        <v>42860</v>
      </c>
      <c r="M6465">
        <v>0</v>
      </c>
      <c r="N6465" t="s">
        <v>3427</v>
      </c>
      <c r="O6465" t="s">
        <v>3428</v>
      </c>
    </row>
    <row r="6466" spans="1:15" x14ac:dyDescent="0.2">
      <c r="A6466" t="s">
        <v>11401</v>
      </c>
      <c r="B6466" t="s">
        <v>8262</v>
      </c>
      <c r="C6466">
        <v>52.3</v>
      </c>
      <c r="D6466">
        <v>0</v>
      </c>
      <c r="E6466">
        <v>0</v>
      </c>
      <c r="F6466">
        <v>0</v>
      </c>
      <c r="G6466">
        <v>0</v>
      </c>
      <c r="H6466">
        <v>-733.96</v>
      </c>
      <c r="I6466" t="s">
        <v>10693</v>
      </c>
      <c r="J6466" t="s">
        <v>169</v>
      </c>
      <c r="K6466">
        <v>0</v>
      </c>
      <c r="L6466" s="83">
        <v>42860</v>
      </c>
      <c r="M6466">
        <v>0</v>
      </c>
      <c r="N6466">
        <v>1744101</v>
      </c>
      <c r="O6466">
        <v>2813552</v>
      </c>
    </row>
    <row r="6467" spans="1:15" x14ac:dyDescent="0.2">
      <c r="A6467" t="s">
        <v>11402</v>
      </c>
      <c r="B6467" t="s">
        <v>7101</v>
      </c>
      <c r="C6467">
        <v>19.79</v>
      </c>
      <c r="D6467">
        <v>0</v>
      </c>
      <c r="E6467">
        <v>0</v>
      </c>
      <c r="F6467">
        <v>0</v>
      </c>
      <c r="G6467">
        <v>0</v>
      </c>
      <c r="H6467" s="45">
        <v>4765.2700000000004</v>
      </c>
      <c r="I6467" t="s">
        <v>10684</v>
      </c>
      <c r="J6467" t="s">
        <v>169</v>
      </c>
      <c r="K6467">
        <v>0</v>
      </c>
      <c r="L6467" s="83">
        <v>42860</v>
      </c>
      <c r="M6467">
        <v>0</v>
      </c>
      <c r="N6467" t="s">
        <v>7137</v>
      </c>
      <c r="O6467" t="s">
        <v>7138</v>
      </c>
    </row>
    <row r="6468" spans="1:15" x14ac:dyDescent="0.2">
      <c r="A6468" t="s">
        <v>11403</v>
      </c>
      <c r="B6468" t="s">
        <v>5403</v>
      </c>
      <c r="C6468">
        <v>37.799999999999997</v>
      </c>
      <c r="D6468">
        <v>0</v>
      </c>
      <c r="E6468">
        <v>0</v>
      </c>
      <c r="F6468">
        <v>0</v>
      </c>
      <c r="G6468">
        <v>0</v>
      </c>
      <c r="H6468" s="45">
        <v>-6076.78</v>
      </c>
      <c r="I6468" t="s">
        <v>10693</v>
      </c>
      <c r="J6468" t="s">
        <v>169</v>
      </c>
      <c r="K6468">
        <v>0</v>
      </c>
      <c r="L6468" s="83">
        <v>42860</v>
      </c>
      <c r="M6468">
        <v>0</v>
      </c>
      <c r="N6468">
        <v>46513107</v>
      </c>
      <c r="O6468" t="s">
        <v>5459</v>
      </c>
    </row>
    <row r="6469" spans="1:15" x14ac:dyDescent="0.2">
      <c r="A6469" t="s">
        <v>11404</v>
      </c>
      <c r="B6469" t="s">
        <v>2219</v>
      </c>
      <c r="C6469">
        <v>45.01</v>
      </c>
      <c r="D6469">
        <v>0</v>
      </c>
      <c r="E6469">
        <v>0</v>
      </c>
      <c r="F6469">
        <v>0</v>
      </c>
      <c r="G6469">
        <v>0</v>
      </c>
      <c r="H6469">
        <v>406.02</v>
      </c>
      <c r="I6469" t="s">
        <v>10693</v>
      </c>
      <c r="J6469" t="s">
        <v>190</v>
      </c>
      <c r="K6469">
        <v>0</v>
      </c>
      <c r="L6469" s="83">
        <v>42860</v>
      </c>
      <c r="M6469">
        <v>0</v>
      </c>
      <c r="N6469">
        <v>46433108</v>
      </c>
      <c r="O6469">
        <v>2060518</v>
      </c>
    </row>
    <row r="6470" spans="1:15" x14ac:dyDescent="0.2">
      <c r="A6470" t="s">
        <v>11405</v>
      </c>
      <c r="B6470" t="s">
        <v>1070</v>
      </c>
      <c r="C6470">
        <v>37.67</v>
      </c>
      <c r="D6470">
        <v>0</v>
      </c>
      <c r="E6470">
        <v>0</v>
      </c>
      <c r="F6470">
        <v>0</v>
      </c>
      <c r="G6470">
        <v>0</v>
      </c>
      <c r="H6470" s="45">
        <v>3073.21</v>
      </c>
      <c r="I6470" t="s">
        <v>10693</v>
      </c>
      <c r="J6470" t="s">
        <v>190</v>
      </c>
      <c r="K6470">
        <v>0</v>
      </c>
      <c r="L6470" s="83">
        <v>42860</v>
      </c>
      <c r="M6470">
        <v>0</v>
      </c>
      <c r="N6470">
        <v>73685109</v>
      </c>
      <c r="O6470" t="s">
        <v>1416</v>
      </c>
    </row>
    <row r="6471" spans="1:15" x14ac:dyDescent="0.2">
      <c r="A6471" t="s">
        <v>11406</v>
      </c>
      <c r="B6471" t="s">
        <v>11352</v>
      </c>
      <c r="C6471">
        <v>16.89</v>
      </c>
      <c r="D6471">
        <v>0</v>
      </c>
      <c r="E6471">
        <v>0</v>
      </c>
      <c r="F6471">
        <v>0</v>
      </c>
      <c r="G6471">
        <v>0</v>
      </c>
      <c r="H6471" s="45">
        <v>9718.7199999999993</v>
      </c>
      <c r="I6471" t="s">
        <v>10684</v>
      </c>
      <c r="J6471" t="s">
        <v>190</v>
      </c>
      <c r="K6471">
        <v>0</v>
      </c>
      <c r="L6471" s="83">
        <v>42860</v>
      </c>
      <c r="M6471">
        <v>0</v>
      </c>
      <c r="N6471" t="s">
        <v>11407</v>
      </c>
      <c r="O6471" t="s">
        <v>11408</v>
      </c>
    </row>
    <row r="6472" spans="1:15" x14ac:dyDescent="0.2">
      <c r="A6472" t="s">
        <v>11409</v>
      </c>
      <c r="B6472" t="s">
        <v>4644</v>
      </c>
      <c r="C6472">
        <v>41.05</v>
      </c>
      <c r="D6472">
        <v>0</v>
      </c>
      <c r="E6472">
        <v>0</v>
      </c>
      <c r="F6472">
        <v>0</v>
      </c>
      <c r="G6472">
        <v>0</v>
      </c>
      <c r="H6472" s="45">
        <v>1357.81</v>
      </c>
      <c r="I6472" t="s">
        <v>10693</v>
      </c>
      <c r="J6472" t="s">
        <v>188</v>
      </c>
      <c r="K6472">
        <v>0</v>
      </c>
      <c r="L6472" s="83">
        <v>42860</v>
      </c>
      <c r="M6472">
        <v>0</v>
      </c>
      <c r="N6472">
        <v>58498106</v>
      </c>
      <c r="O6472">
        <v>2073022</v>
      </c>
    </row>
    <row r="6473" spans="1:15" x14ac:dyDescent="0.2">
      <c r="A6473" t="s">
        <v>11410</v>
      </c>
      <c r="B6473" t="s">
        <v>5117</v>
      </c>
      <c r="C6473">
        <v>27.95</v>
      </c>
      <c r="D6473">
        <v>0</v>
      </c>
      <c r="E6473">
        <v>0</v>
      </c>
      <c r="F6473">
        <v>0</v>
      </c>
      <c r="G6473">
        <v>0</v>
      </c>
      <c r="H6473">
        <v>887.31</v>
      </c>
      <c r="I6473" t="s">
        <v>10693</v>
      </c>
      <c r="J6473" t="s">
        <v>164</v>
      </c>
      <c r="K6473">
        <v>0</v>
      </c>
      <c r="L6473" s="83">
        <v>42860</v>
      </c>
      <c r="M6473">
        <v>0</v>
      </c>
      <c r="N6473" s="84" t="s">
        <v>5171</v>
      </c>
      <c r="O6473">
        <v>2163837</v>
      </c>
    </row>
    <row r="6474" spans="1:15" x14ac:dyDescent="0.2">
      <c r="A6474" t="s">
        <v>11411</v>
      </c>
      <c r="B6474" t="s">
        <v>747</v>
      </c>
      <c r="C6474">
        <v>39.53</v>
      </c>
      <c r="D6474">
        <v>0</v>
      </c>
      <c r="E6474">
        <v>0</v>
      </c>
      <c r="F6474">
        <v>0</v>
      </c>
      <c r="G6474">
        <v>0</v>
      </c>
      <c r="H6474" s="45">
        <v>-2264.87</v>
      </c>
      <c r="I6474" t="s">
        <v>10693</v>
      </c>
      <c r="J6474" t="s">
        <v>235</v>
      </c>
      <c r="K6474">
        <v>0</v>
      </c>
      <c r="L6474" s="83">
        <v>42860</v>
      </c>
      <c r="M6474">
        <v>0</v>
      </c>
      <c r="N6474" t="s">
        <v>177</v>
      </c>
      <c r="O6474" t="s">
        <v>7524</v>
      </c>
    </row>
    <row r="6475" spans="1:15" x14ac:dyDescent="0.2">
      <c r="A6475" t="s">
        <v>11412</v>
      </c>
      <c r="B6475" t="s">
        <v>11355</v>
      </c>
      <c r="C6475">
        <v>30.6</v>
      </c>
      <c r="D6475">
        <v>0</v>
      </c>
      <c r="E6475">
        <v>0</v>
      </c>
      <c r="F6475">
        <v>0</v>
      </c>
      <c r="G6475">
        <v>0</v>
      </c>
      <c r="H6475" s="45">
        <v>-6487.79</v>
      </c>
      <c r="I6475" t="s">
        <v>10693</v>
      </c>
      <c r="J6475" t="s">
        <v>200</v>
      </c>
      <c r="K6475">
        <v>0</v>
      </c>
      <c r="L6475" s="83">
        <v>42860</v>
      </c>
      <c r="M6475">
        <v>0</v>
      </c>
      <c r="N6475">
        <v>156504300</v>
      </c>
      <c r="O6475" t="s">
        <v>11413</v>
      </c>
    </row>
    <row r="6476" spans="1:15" x14ac:dyDescent="0.2">
      <c r="A6476" t="s">
        <v>11414</v>
      </c>
      <c r="B6476" t="s">
        <v>2485</v>
      </c>
      <c r="C6476">
        <v>81.55</v>
      </c>
      <c r="D6476">
        <v>0</v>
      </c>
      <c r="E6476">
        <v>0</v>
      </c>
      <c r="F6476">
        <v>0</v>
      </c>
      <c r="G6476">
        <v>0</v>
      </c>
      <c r="H6476">
        <v>68.599999999999994</v>
      </c>
      <c r="I6476" t="s">
        <v>10693</v>
      </c>
      <c r="J6476" t="s">
        <v>200</v>
      </c>
      <c r="K6476">
        <v>0</v>
      </c>
      <c r="L6476" s="83">
        <v>42860</v>
      </c>
      <c r="M6476">
        <v>0</v>
      </c>
      <c r="N6476">
        <v>169905106</v>
      </c>
      <c r="O6476">
        <v>2106780</v>
      </c>
    </row>
    <row r="6477" spans="1:15" x14ac:dyDescent="0.2">
      <c r="A6477" t="s">
        <v>11415</v>
      </c>
      <c r="B6477" t="s">
        <v>2601</v>
      </c>
      <c r="C6477">
        <v>31.88</v>
      </c>
      <c r="D6477">
        <v>0</v>
      </c>
      <c r="E6477">
        <v>0</v>
      </c>
      <c r="F6477">
        <v>0</v>
      </c>
      <c r="G6477">
        <v>0</v>
      </c>
      <c r="H6477" s="45">
        <v>-5000.8100000000004</v>
      </c>
      <c r="I6477" t="s">
        <v>10693</v>
      </c>
      <c r="J6477" t="s">
        <v>164</v>
      </c>
      <c r="K6477">
        <v>0</v>
      </c>
      <c r="L6477" s="83">
        <v>42860</v>
      </c>
      <c r="M6477">
        <v>0</v>
      </c>
      <c r="N6477" t="s">
        <v>2623</v>
      </c>
      <c r="O6477" t="s">
        <v>2624</v>
      </c>
    </row>
    <row r="6478" spans="1:15" x14ac:dyDescent="0.2">
      <c r="A6478" t="s">
        <v>11416</v>
      </c>
      <c r="B6478" t="s">
        <v>1570</v>
      </c>
      <c r="C6478">
        <v>40.659999999999997</v>
      </c>
      <c r="D6478">
        <v>0</v>
      </c>
      <c r="E6478">
        <v>0</v>
      </c>
      <c r="F6478">
        <v>0</v>
      </c>
      <c r="G6478">
        <v>0</v>
      </c>
      <c r="H6478" s="45">
        <v>-1669.36</v>
      </c>
      <c r="I6478" t="s">
        <v>10693</v>
      </c>
      <c r="J6478" t="s">
        <v>169</v>
      </c>
      <c r="K6478">
        <v>0</v>
      </c>
      <c r="L6478" s="83">
        <v>42860</v>
      </c>
      <c r="M6478">
        <v>0</v>
      </c>
      <c r="N6478">
        <v>148806102</v>
      </c>
      <c r="O6478" t="s">
        <v>1612</v>
      </c>
    </row>
    <row r="6479" spans="1:15" x14ac:dyDescent="0.2">
      <c r="A6479" t="s">
        <v>11417</v>
      </c>
      <c r="B6479" t="s">
        <v>11354</v>
      </c>
      <c r="C6479">
        <v>23.21</v>
      </c>
      <c r="D6479">
        <v>0</v>
      </c>
      <c r="E6479">
        <v>0</v>
      </c>
      <c r="F6479">
        <v>0</v>
      </c>
      <c r="G6479">
        <v>0</v>
      </c>
      <c r="H6479" s="45">
        <v>2115.17</v>
      </c>
      <c r="I6479" t="s">
        <v>10693</v>
      </c>
      <c r="J6479" t="s">
        <v>164</v>
      </c>
      <c r="K6479">
        <v>0</v>
      </c>
      <c r="L6479" s="83">
        <v>42860</v>
      </c>
      <c r="M6479">
        <v>0</v>
      </c>
      <c r="N6479" t="s">
        <v>11418</v>
      </c>
      <c r="O6479" t="s">
        <v>11419</v>
      </c>
    </row>
    <row r="6480" spans="1:15" x14ac:dyDescent="0.2">
      <c r="A6480" t="s">
        <v>11420</v>
      </c>
      <c r="B6480" t="s">
        <v>4642</v>
      </c>
      <c r="C6480">
        <v>71.125</v>
      </c>
      <c r="D6480">
        <v>0</v>
      </c>
      <c r="E6480">
        <v>0</v>
      </c>
      <c r="F6480">
        <v>0</v>
      </c>
      <c r="G6480">
        <v>0</v>
      </c>
      <c r="H6480" s="45">
        <v>18337.07</v>
      </c>
      <c r="I6480" t="s">
        <v>10684</v>
      </c>
      <c r="J6480" t="s">
        <v>190</v>
      </c>
      <c r="K6480">
        <v>0</v>
      </c>
      <c r="L6480" s="83">
        <v>42860</v>
      </c>
      <c r="M6480">
        <v>0</v>
      </c>
      <c r="N6480">
        <v>229669106</v>
      </c>
      <c r="O6480">
        <v>2239266</v>
      </c>
    </row>
    <row r="6481" spans="1:15" x14ac:dyDescent="0.2">
      <c r="A6481" t="s">
        <v>11421</v>
      </c>
      <c r="B6481" t="s">
        <v>7969</v>
      </c>
      <c r="C6481">
        <v>53.32</v>
      </c>
      <c r="D6481">
        <v>0</v>
      </c>
      <c r="E6481">
        <v>0</v>
      </c>
      <c r="F6481">
        <v>0</v>
      </c>
      <c r="G6481">
        <v>0</v>
      </c>
      <c r="H6481" s="45">
        <v>-8799.6</v>
      </c>
      <c r="I6481" t="s">
        <v>10684</v>
      </c>
      <c r="J6481" t="s">
        <v>182</v>
      </c>
      <c r="K6481">
        <v>0</v>
      </c>
      <c r="L6481" s="83">
        <v>42860</v>
      </c>
      <c r="M6481">
        <v>0</v>
      </c>
      <c r="N6481">
        <v>246647101</v>
      </c>
      <c r="O6481" t="s">
        <v>8042</v>
      </c>
    </row>
    <row r="6482" spans="1:15" x14ac:dyDescent="0.2">
      <c r="A6482" t="s">
        <v>11422</v>
      </c>
      <c r="B6482" t="s">
        <v>3197</v>
      </c>
      <c r="C6482">
        <v>19.145</v>
      </c>
      <c r="D6482">
        <v>0</v>
      </c>
      <c r="E6482">
        <v>0</v>
      </c>
      <c r="F6482">
        <v>0</v>
      </c>
      <c r="G6482">
        <v>0</v>
      </c>
      <c r="H6482" s="45">
        <v>-51882.81</v>
      </c>
      <c r="I6482" t="s">
        <v>10684</v>
      </c>
      <c r="J6482" t="s">
        <v>169</v>
      </c>
      <c r="K6482">
        <v>0</v>
      </c>
      <c r="L6482" s="83">
        <v>42860</v>
      </c>
      <c r="M6482">
        <v>0</v>
      </c>
      <c r="N6482" t="s">
        <v>3274</v>
      </c>
      <c r="O6482" t="s">
        <v>3275</v>
      </c>
    </row>
    <row r="6483" spans="1:15" x14ac:dyDescent="0.2">
      <c r="A6483" t="s">
        <v>11423</v>
      </c>
      <c r="B6483" t="s">
        <v>5384</v>
      </c>
      <c r="C6483">
        <v>79.385000000000005</v>
      </c>
      <c r="D6483">
        <v>0</v>
      </c>
      <c r="E6483">
        <v>0</v>
      </c>
      <c r="F6483">
        <v>0</v>
      </c>
      <c r="G6483">
        <v>0</v>
      </c>
      <c r="H6483">
        <v>675.87</v>
      </c>
      <c r="I6483" t="s">
        <v>10684</v>
      </c>
      <c r="J6483" t="s">
        <v>169</v>
      </c>
      <c r="K6483">
        <v>0</v>
      </c>
      <c r="L6483" s="83">
        <v>42860</v>
      </c>
      <c r="M6483">
        <v>0</v>
      </c>
      <c r="N6483">
        <v>269796108</v>
      </c>
      <c r="O6483" t="s">
        <v>5470</v>
      </c>
    </row>
    <row r="6484" spans="1:15" x14ac:dyDescent="0.2">
      <c r="A6484" t="s">
        <v>11424</v>
      </c>
      <c r="B6484" t="s">
        <v>3150</v>
      </c>
      <c r="C6484">
        <v>124.43</v>
      </c>
      <c r="D6484">
        <v>0</v>
      </c>
      <c r="E6484">
        <v>0</v>
      </c>
      <c r="F6484">
        <v>0</v>
      </c>
      <c r="G6484">
        <v>0</v>
      </c>
      <c r="H6484" s="45">
        <v>3307.48</v>
      </c>
      <c r="I6484" t="s">
        <v>10684</v>
      </c>
      <c r="J6484" t="s">
        <v>182</v>
      </c>
      <c r="K6484">
        <v>0</v>
      </c>
      <c r="L6484" s="83">
        <v>42860</v>
      </c>
      <c r="M6484">
        <v>0</v>
      </c>
      <c r="N6484" t="s">
        <v>3291</v>
      </c>
      <c r="O6484">
        <v>2318024</v>
      </c>
    </row>
    <row r="6485" spans="1:15" x14ac:dyDescent="0.2">
      <c r="A6485" t="s">
        <v>11425</v>
      </c>
      <c r="B6485" t="s">
        <v>10166</v>
      </c>
      <c r="C6485">
        <v>46.36</v>
      </c>
      <c r="D6485">
        <v>0</v>
      </c>
      <c r="E6485">
        <v>0</v>
      </c>
      <c r="F6485">
        <v>0</v>
      </c>
      <c r="G6485">
        <v>0</v>
      </c>
      <c r="H6485" s="45">
        <v>-3739.06</v>
      </c>
      <c r="I6485" t="s">
        <v>10693</v>
      </c>
      <c r="J6485" t="s">
        <v>169</v>
      </c>
      <c r="K6485">
        <v>0</v>
      </c>
      <c r="L6485" s="83">
        <v>42860</v>
      </c>
      <c r="M6485">
        <v>0</v>
      </c>
      <c r="N6485" t="s">
        <v>10196</v>
      </c>
      <c r="O6485" t="s">
        <v>10197</v>
      </c>
    </row>
    <row r="6486" spans="1:15" x14ac:dyDescent="0.2">
      <c r="A6486" t="s">
        <v>11426</v>
      </c>
      <c r="B6486" t="s">
        <v>7021</v>
      </c>
      <c r="C6486">
        <v>25.78</v>
      </c>
      <c r="D6486">
        <v>0</v>
      </c>
      <c r="E6486">
        <v>0</v>
      </c>
      <c r="F6486">
        <v>0</v>
      </c>
      <c r="G6486">
        <v>0</v>
      </c>
      <c r="H6486" s="45">
        <v>13676.31</v>
      </c>
      <c r="I6486" t="s">
        <v>10693</v>
      </c>
      <c r="J6486" t="s">
        <v>169</v>
      </c>
      <c r="K6486">
        <v>0</v>
      </c>
      <c r="L6486" s="83">
        <v>42860</v>
      </c>
      <c r="M6486">
        <v>0</v>
      </c>
      <c r="N6486" t="s">
        <v>7064</v>
      </c>
      <c r="O6486" t="s">
        <v>7065</v>
      </c>
    </row>
    <row r="6487" spans="1:15" x14ac:dyDescent="0.2">
      <c r="A6487" t="s">
        <v>11427</v>
      </c>
      <c r="B6487" t="s">
        <v>97</v>
      </c>
      <c r="C6487">
        <v>35.51</v>
      </c>
      <c r="D6487">
        <v>0</v>
      </c>
      <c r="E6487">
        <v>0</v>
      </c>
      <c r="F6487">
        <v>0</v>
      </c>
      <c r="G6487">
        <v>0</v>
      </c>
      <c r="H6487" s="45">
        <v>-20133.169999999998</v>
      </c>
      <c r="I6487" t="s">
        <v>10684</v>
      </c>
      <c r="J6487" t="s">
        <v>164</v>
      </c>
      <c r="K6487">
        <v>0</v>
      </c>
      <c r="L6487" s="83">
        <v>42860</v>
      </c>
      <c r="M6487">
        <v>0</v>
      </c>
      <c r="N6487" t="s">
        <v>177</v>
      </c>
      <c r="O6487" t="s">
        <v>178</v>
      </c>
    </row>
    <row r="6488" spans="1:15" x14ac:dyDescent="0.2">
      <c r="A6488" t="s">
        <v>11428</v>
      </c>
      <c r="B6488" t="s">
        <v>2477</v>
      </c>
      <c r="C6488">
        <v>38.299999999999997</v>
      </c>
      <c r="D6488">
        <v>0</v>
      </c>
      <c r="E6488">
        <v>0</v>
      </c>
      <c r="F6488">
        <v>0</v>
      </c>
      <c r="G6488">
        <v>0</v>
      </c>
      <c r="H6488">
        <v>9.3800000000000008</v>
      </c>
      <c r="I6488" t="s">
        <v>10693</v>
      </c>
      <c r="J6488" t="s">
        <v>186</v>
      </c>
      <c r="K6488">
        <v>0</v>
      </c>
      <c r="L6488" s="83">
        <v>42860</v>
      </c>
      <c r="M6488">
        <v>0</v>
      </c>
      <c r="N6488">
        <v>317485100</v>
      </c>
      <c r="O6488" t="s">
        <v>2532</v>
      </c>
    </row>
    <row r="6489" spans="1:15" x14ac:dyDescent="0.2">
      <c r="A6489" t="s">
        <v>11429</v>
      </c>
      <c r="B6489" t="s">
        <v>5105</v>
      </c>
      <c r="C6489">
        <v>13.86</v>
      </c>
      <c r="D6489">
        <v>0</v>
      </c>
      <c r="E6489">
        <v>0</v>
      </c>
      <c r="F6489">
        <v>0</v>
      </c>
      <c r="G6489">
        <v>0</v>
      </c>
      <c r="H6489" s="45">
        <v>4446.51</v>
      </c>
      <c r="I6489" t="s">
        <v>10693</v>
      </c>
      <c r="J6489" t="s">
        <v>169</v>
      </c>
      <c r="K6489">
        <v>0</v>
      </c>
      <c r="L6489" s="83">
        <v>42860</v>
      </c>
      <c r="M6489">
        <v>0</v>
      </c>
      <c r="N6489" t="s">
        <v>5195</v>
      </c>
      <c r="O6489" t="s">
        <v>5196</v>
      </c>
    </row>
    <row r="6490" spans="1:15" x14ac:dyDescent="0.2">
      <c r="A6490" t="s">
        <v>11430</v>
      </c>
      <c r="B6490" t="s">
        <v>2702</v>
      </c>
      <c r="C6490">
        <v>28.725000000000001</v>
      </c>
      <c r="D6490">
        <v>0</v>
      </c>
      <c r="E6490">
        <v>0</v>
      </c>
      <c r="F6490">
        <v>0</v>
      </c>
      <c r="G6490">
        <v>0</v>
      </c>
      <c r="H6490" s="45">
        <v>-16373.43</v>
      </c>
      <c r="I6490" t="s">
        <v>10684</v>
      </c>
      <c r="J6490" t="s">
        <v>200</v>
      </c>
      <c r="K6490">
        <v>0</v>
      </c>
      <c r="L6490" s="83">
        <v>42860</v>
      </c>
      <c r="M6490">
        <v>0</v>
      </c>
      <c r="N6490" t="s">
        <v>2758</v>
      </c>
      <c r="O6490" t="s">
        <v>2759</v>
      </c>
    </row>
    <row r="6491" spans="1:15" x14ac:dyDescent="0.2">
      <c r="A6491" t="s">
        <v>11431</v>
      </c>
      <c r="B6491" t="s">
        <v>3483</v>
      </c>
      <c r="C6491">
        <v>37.9</v>
      </c>
      <c r="D6491">
        <v>0</v>
      </c>
      <c r="E6491">
        <v>0</v>
      </c>
      <c r="F6491">
        <v>0</v>
      </c>
      <c r="G6491">
        <v>0</v>
      </c>
      <c r="H6491" s="45">
        <v>-7518.21</v>
      </c>
      <c r="I6491" t="s">
        <v>10693</v>
      </c>
      <c r="J6491" t="s">
        <v>164</v>
      </c>
      <c r="K6491">
        <v>0</v>
      </c>
      <c r="L6491" s="83">
        <v>42860</v>
      </c>
      <c r="M6491">
        <v>0</v>
      </c>
      <c r="N6491">
        <v>362393100</v>
      </c>
      <c r="O6491" t="s">
        <v>3506</v>
      </c>
    </row>
    <row r="6492" spans="1:15" x14ac:dyDescent="0.2">
      <c r="A6492" t="s">
        <v>11432</v>
      </c>
      <c r="B6492" t="s">
        <v>5402</v>
      </c>
      <c r="C6492">
        <v>33.71</v>
      </c>
      <c r="D6492">
        <v>0</v>
      </c>
      <c r="E6492">
        <v>0</v>
      </c>
      <c r="F6492">
        <v>0</v>
      </c>
      <c r="G6492">
        <v>0</v>
      </c>
      <c r="H6492">
        <v>653.47</v>
      </c>
      <c r="I6492" t="s">
        <v>10693</v>
      </c>
      <c r="J6492" t="s">
        <v>822</v>
      </c>
      <c r="K6492">
        <v>0</v>
      </c>
      <c r="L6492" s="83">
        <v>42860</v>
      </c>
      <c r="M6492">
        <v>0</v>
      </c>
      <c r="N6492">
        <v>391164100</v>
      </c>
      <c r="O6492">
        <v>2483706</v>
      </c>
    </row>
    <row r="6493" spans="1:15" x14ac:dyDescent="0.2">
      <c r="A6493" t="s">
        <v>11433</v>
      </c>
      <c r="B6493" t="s">
        <v>5106</v>
      </c>
      <c r="C6493">
        <v>39.090000000000003</v>
      </c>
      <c r="D6493">
        <v>0</v>
      </c>
      <c r="E6493">
        <v>0</v>
      </c>
      <c r="F6493">
        <v>0</v>
      </c>
      <c r="G6493">
        <v>0</v>
      </c>
      <c r="H6493" s="45">
        <v>3355.92</v>
      </c>
      <c r="I6493" t="s">
        <v>10693</v>
      </c>
      <c r="J6493" t="s">
        <v>188</v>
      </c>
      <c r="K6493">
        <v>0</v>
      </c>
      <c r="L6493" s="83">
        <v>42860</v>
      </c>
      <c r="M6493">
        <v>0</v>
      </c>
      <c r="N6493">
        <v>420877201</v>
      </c>
      <c r="O6493" t="s">
        <v>5200</v>
      </c>
    </row>
    <row r="6494" spans="1:15" x14ac:dyDescent="0.2">
      <c r="A6494" t="s">
        <v>11434</v>
      </c>
      <c r="B6494" t="s">
        <v>8732</v>
      </c>
      <c r="C6494">
        <v>33.520000000000003</v>
      </c>
      <c r="D6494">
        <v>0</v>
      </c>
      <c r="E6494">
        <v>0</v>
      </c>
      <c r="F6494">
        <v>0</v>
      </c>
      <c r="G6494">
        <v>0</v>
      </c>
      <c r="H6494" s="45">
        <v>-3607.47</v>
      </c>
      <c r="I6494" t="s">
        <v>10693</v>
      </c>
      <c r="J6494" t="s">
        <v>200</v>
      </c>
      <c r="K6494">
        <v>0</v>
      </c>
      <c r="L6494" s="83">
        <v>42860</v>
      </c>
      <c r="M6494">
        <v>0</v>
      </c>
      <c r="N6494" t="s">
        <v>8753</v>
      </c>
      <c r="O6494" t="s">
        <v>8754</v>
      </c>
    </row>
    <row r="6495" spans="1:15" x14ac:dyDescent="0.2">
      <c r="A6495" t="s">
        <v>11435</v>
      </c>
      <c r="B6495" t="s">
        <v>5399</v>
      </c>
      <c r="C6495">
        <v>47.85</v>
      </c>
      <c r="D6495">
        <v>0</v>
      </c>
      <c r="E6495">
        <v>0</v>
      </c>
      <c r="F6495">
        <v>0</v>
      </c>
      <c r="G6495">
        <v>0</v>
      </c>
      <c r="H6495" s="45">
        <v>-2518.37</v>
      </c>
      <c r="I6495" t="s">
        <v>10693</v>
      </c>
      <c r="J6495" t="s">
        <v>164</v>
      </c>
      <c r="K6495">
        <v>0</v>
      </c>
      <c r="L6495" s="83">
        <v>42860</v>
      </c>
      <c r="M6495">
        <v>0</v>
      </c>
      <c r="N6495" t="s">
        <v>5488</v>
      </c>
      <c r="O6495" t="s">
        <v>5489</v>
      </c>
    </row>
    <row r="6496" spans="1:15" x14ac:dyDescent="0.2">
      <c r="A6496" t="s">
        <v>11436</v>
      </c>
      <c r="B6496" t="s">
        <v>2094</v>
      </c>
      <c r="C6496">
        <v>62.87</v>
      </c>
      <c r="D6496">
        <v>0</v>
      </c>
      <c r="E6496">
        <v>0</v>
      </c>
      <c r="F6496">
        <v>0</v>
      </c>
      <c r="G6496">
        <v>0</v>
      </c>
      <c r="H6496" s="45">
        <v>3340</v>
      </c>
      <c r="I6496" t="s">
        <v>10693</v>
      </c>
      <c r="J6496" t="s">
        <v>169</v>
      </c>
      <c r="K6496">
        <v>0</v>
      </c>
      <c r="L6496" s="83">
        <v>42860</v>
      </c>
      <c r="M6496">
        <v>0</v>
      </c>
      <c r="N6496" t="s">
        <v>2169</v>
      </c>
      <c r="O6496">
        <v>2471950</v>
      </c>
    </row>
    <row r="6497" spans="1:15" x14ac:dyDescent="0.2">
      <c r="A6497" t="s">
        <v>11437</v>
      </c>
      <c r="B6497" t="s">
        <v>11358</v>
      </c>
      <c r="C6497">
        <v>118.75</v>
      </c>
      <c r="D6497">
        <v>0</v>
      </c>
      <c r="E6497">
        <v>0</v>
      </c>
      <c r="F6497">
        <v>0</v>
      </c>
      <c r="G6497">
        <v>0</v>
      </c>
      <c r="H6497">
        <v>595.70000000000005</v>
      </c>
      <c r="I6497" t="s">
        <v>10693</v>
      </c>
      <c r="J6497" t="s">
        <v>186</v>
      </c>
      <c r="K6497">
        <v>0</v>
      </c>
      <c r="L6497" s="83">
        <v>42860</v>
      </c>
      <c r="M6497">
        <v>0</v>
      </c>
      <c r="N6497" t="s">
        <v>11438</v>
      </c>
      <c r="O6497">
        <v>2313739</v>
      </c>
    </row>
    <row r="6498" spans="1:15" x14ac:dyDescent="0.2">
      <c r="A6498" t="s">
        <v>11439</v>
      </c>
      <c r="B6498" t="s">
        <v>1024</v>
      </c>
      <c r="C6498">
        <v>135.04</v>
      </c>
      <c r="D6498">
        <v>0</v>
      </c>
      <c r="E6498">
        <v>0</v>
      </c>
      <c r="F6498">
        <v>0</v>
      </c>
      <c r="G6498">
        <v>0</v>
      </c>
      <c r="H6498" s="45">
        <v>-1951</v>
      </c>
      <c r="I6498" t="s">
        <v>10693</v>
      </c>
      <c r="J6498" t="s">
        <v>164</v>
      </c>
      <c r="K6498">
        <v>0</v>
      </c>
      <c r="L6498" s="83">
        <v>42860</v>
      </c>
      <c r="M6498">
        <v>0</v>
      </c>
      <c r="N6498">
        <v>366651107</v>
      </c>
      <c r="O6498">
        <v>2372763</v>
      </c>
    </row>
    <row r="6499" spans="1:15" x14ac:dyDescent="0.2">
      <c r="A6499" t="s">
        <v>11440</v>
      </c>
      <c r="B6499" t="s">
        <v>5975</v>
      </c>
      <c r="C6499">
        <v>70.75</v>
      </c>
      <c r="D6499">
        <v>0</v>
      </c>
      <c r="E6499">
        <v>0</v>
      </c>
      <c r="F6499">
        <v>0</v>
      </c>
      <c r="G6499">
        <v>0</v>
      </c>
      <c r="H6499" s="45">
        <v>5379.02</v>
      </c>
      <c r="I6499" t="s">
        <v>10684</v>
      </c>
      <c r="J6499" t="s">
        <v>169</v>
      </c>
      <c r="K6499">
        <v>0</v>
      </c>
      <c r="L6499" s="83">
        <v>42860</v>
      </c>
      <c r="M6499">
        <v>0</v>
      </c>
      <c r="N6499" t="s">
        <v>6445</v>
      </c>
      <c r="O6499" t="s">
        <v>6446</v>
      </c>
    </row>
    <row r="6500" spans="1:15" x14ac:dyDescent="0.2">
      <c r="A6500" t="s">
        <v>11441</v>
      </c>
      <c r="B6500" t="s">
        <v>3521</v>
      </c>
      <c r="C6500">
        <v>17.95</v>
      </c>
      <c r="D6500">
        <v>0</v>
      </c>
      <c r="E6500">
        <v>0</v>
      </c>
      <c r="F6500">
        <v>0</v>
      </c>
      <c r="G6500">
        <v>0</v>
      </c>
      <c r="H6500" s="45">
        <v>-7818.1</v>
      </c>
      <c r="I6500" t="s">
        <v>10693</v>
      </c>
      <c r="J6500" t="s">
        <v>8017</v>
      </c>
      <c r="K6500">
        <v>0</v>
      </c>
      <c r="L6500" s="83">
        <v>42860</v>
      </c>
      <c r="M6500">
        <v>0</v>
      </c>
      <c r="N6500">
        <v>790148100</v>
      </c>
      <c r="O6500">
        <v>2768663</v>
      </c>
    </row>
    <row r="6501" spans="1:15" x14ac:dyDescent="0.2">
      <c r="A6501" t="s">
        <v>11442</v>
      </c>
      <c r="B6501" t="s">
        <v>3406</v>
      </c>
      <c r="C6501">
        <v>55.98</v>
      </c>
      <c r="D6501">
        <v>0</v>
      </c>
      <c r="E6501">
        <v>0</v>
      </c>
      <c r="F6501">
        <v>0</v>
      </c>
      <c r="G6501">
        <v>0</v>
      </c>
      <c r="H6501" s="45">
        <v>12416.13</v>
      </c>
      <c r="I6501" t="s">
        <v>10693</v>
      </c>
      <c r="J6501" t="s">
        <v>169</v>
      </c>
      <c r="K6501">
        <v>0</v>
      </c>
      <c r="L6501" s="83">
        <v>42860</v>
      </c>
      <c r="M6501">
        <v>0</v>
      </c>
      <c r="N6501" t="s">
        <v>3446</v>
      </c>
      <c r="O6501" t="s">
        <v>3447</v>
      </c>
    </row>
    <row r="6502" spans="1:15" x14ac:dyDescent="0.2">
      <c r="A6502" t="s">
        <v>11443</v>
      </c>
      <c r="B6502" t="s">
        <v>8270</v>
      </c>
      <c r="C6502">
        <v>67.33</v>
      </c>
      <c r="D6502">
        <v>0</v>
      </c>
      <c r="E6502">
        <v>0</v>
      </c>
      <c r="F6502">
        <v>0</v>
      </c>
      <c r="G6502">
        <v>0</v>
      </c>
      <c r="H6502" s="45">
        <v>1119.97</v>
      </c>
      <c r="I6502" t="s">
        <v>10693</v>
      </c>
      <c r="J6502" t="s">
        <v>235</v>
      </c>
      <c r="K6502">
        <v>0</v>
      </c>
      <c r="L6502" s="83">
        <v>42860</v>
      </c>
      <c r="M6502">
        <v>0</v>
      </c>
      <c r="N6502">
        <v>487836108</v>
      </c>
      <c r="O6502">
        <v>2486813</v>
      </c>
    </row>
    <row r="6503" spans="1:15" x14ac:dyDescent="0.2">
      <c r="A6503" t="s">
        <v>11444</v>
      </c>
      <c r="B6503" t="s">
        <v>1326</v>
      </c>
      <c r="C6503">
        <v>79.8</v>
      </c>
      <c r="D6503">
        <v>0</v>
      </c>
      <c r="E6503">
        <v>0</v>
      </c>
      <c r="F6503">
        <v>0</v>
      </c>
      <c r="G6503">
        <v>0</v>
      </c>
      <c r="H6503" s="45">
        <v>1226.06</v>
      </c>
      <c r="I6503" t="s">
        <v>10693</v>
      </c>
      <c r="J6503" t="s">
        <v>186</v>
      </c>
      <c r="K6503">
        <v>0</v>
      </c>
      <c r="L6503" s="83">
        <v>42860</v>
      </c>
      <c r="M6503">
        <v>0</v>
      </c>
      <c r="N6503">
        <v>488401100</v>
      </c>
      <c r="O6503" t="s">
        <v>1499</v>
      </c>
    </row>
    <row r="6504" spans="1:15" x14ac:dyDescent="0.2">
      <c r="A6504" t="s">
        <v>11445</v>
      </c>
      <c r="B6504" t="s">
        <v>9689</v>
      </c>
      <c r="C6504">
        <v>100.5</v>
      </c>
      <c r="D6504">
        <v>0</v>
      </c>
      <c r="E6504">
        <v>0</v>
      </c>
      <c r="F6504">
        <v>0</v>
      </c>
      <c r="G6504">
        <v>0</v>
      </c>
      <c r="H6504" s="45">
        <v>3028.31</v>
      </c>
      <c r="I6504" t="s">
        <v>10693</v>
      </c>
      <c r="J6504" t="s">
        <v>200</v>
      </c>
      <c r="K6504">
        <v>0</v>
      </c>
      <c r="L6504" s="83">
        <v>42860</v>
      </c>
      <c r="M6504">
        <v>0</v>
      </c>
      <c r="N6504" t="s">
        <v>9734</v>
      </c>
      <c r="O6504" t="s">
        <v>9735</v>
      </c>
    </row>
    <row r="6505" spans="1:15" x14ac:dyDescent="0.2">
      <c r="A6505" t="s">
        <v>11446</v>
      </c>
      <c r="B6505" t="s">
        <v>5547</v>
      </c>
      <c r="C6505">
        <v>34.520000000000003</v>
      </c>
      <c r="D6505">
        <v>0</v>
      </c>
      <c r="E6505">
        <v>0</v>
      </c>
      <c r="F6505">
        <v>0</v>
      </c>
      <c r="G6505">
        <v>0</v>
      </c>
      <c r="H6505" s="45">
        <v>-11701.38</v>
      </c>
      <c r="I6505" t="s">
        <v>10684</v>
      </c>
      <c r="J6505" t="s">
        <v>235</v>
      </c>
      <c r="K6505">
        <v>0</v>
      </c>
      <c r="L6505" s="83">
        <v>42860</v>
      </c>
      <c r="M6505">
        <v>0</v>
      </c>
      <c r="N6505">
        <v>833551104</v>
      </c>
      <c r="O6505" t="s">
        <v>5578</v>
      </c>
    </row>
    <row r="6506" spans="1:15" x14ac:dyDescent="0.2">
      <c r="A6506" t="s">
        <v>11447</v>
      </c>
      <c r="B6506" t="s">
        <v>1785</v>
      </c>
      <c r="C6506">
        <v>81.05</v>
      </c>
      <c r="D6506">
        <v>0</v>
      </c>
      <c r="E6506">
        <v>0</v>
      </c>
      <c r="F6506">
        <v>0</v>
      </c>
      <c r="G6506">
        <v>0</v>
      </c>
      <c r="H6506" s="45">
        <v>24892.13</v>
      </c>
      <c r="I6506" t="s">
        <v>10693</v>
      </c>
      <c r="J6506" t="s">
        <v>164</v>
      </c>
      <c r="K6506">
        <v>0</v>
      </c>
      <c r="L6506" s="83">
        <v>42860</v>
      </c>
      <c r="M6506">
        <v>0</v>
      </c>
      <c r="N6506" t="s">
        <v>1908</v>
      </c>
      <c r="O6506" t="s">
        <v>1909</v>
      </c>
    </row>
    <row r="6507" spans="1:15" x14ac:dyDescent="0.2">
      <c r="A6507" t="s">
        <v>11448</v>
      </c>
      <c r="B6507" t="s">
        <v>2220</v>
      </c>
      <c r="C6507">
        <v>99.72</v>
      </c>
      <c r="D6507">
        <v>0</v>
      </c>
      <c r="E6507">
        <v>0</v>
      </c>
      <c r="F6507">
        <v>0</v>
      </c>
      <c r="G6507">
        <v>0</v>
      </c>
      <c r="H6507" s="45">
        <v>-3596.41</v>
      </c>
      <c r="I6507" t="s">
        <v>10693</v>
      </c>
      <c r="J6507" t="s">
        <v>200</v>
      </c>
      <c r="K6507">
        <v>0</v>
      </c>
      <c r="L6507" s="83">
        <v>42860</v>
      </c>
      <c r="M6507">
        <v>0</v>
      </c>
      <c r="N6507" t="s">
        <v>2269</v>
      </c>
      <c r="O6507" t="s">
        <v>2270</v>
      </c>
    </row>
    <row r="6508" spans="1:15" x14ac:dyDescent="0.2">
      <c r="A6508" t="s">
        <v>11449</v>
      </c>
      <c r="B6508" t="s">
        <v>3166</v>
      </c>
      <c r="C6508">
        <v>49.28</v>
      </c>
      <c r="D6508">
        <v>0</v>
      </c>
      <c r="E6508">
        <v>0</v>
      </c>
      <c r="F6508">
        <v>0</v>
      </c>
      <c r="G6508">
        <v>0</v>
      </c>
      <c r="H6508" s="45">
        <v>4392.74</v>
      </c>
      <c r="I6508" t="s">
        <v>10693</v>
      </c>
      <c r="J6508" t="s">
        <v>200</v>
      </c>
      <c r="K6508">
        <v>0</v>
      </c>
      <c r="L6508" s="83">
        <v>42860</v>
      </c>
      <c r="M6508">
        <v>0</v>
      </c>
      <c r="N6508">
        <v>538034109</v>
      </c>
      <c r="O6508" t="s">
        <v>3310</v>
      </c>
    </row>
    <row r="6509" spans="1:15" x14ac:dyDescent="0.2">
      <c r="A6509" t="s">
        <v>11450</v>
      </c>
      <c r="B6509" t="s">
        <v>6501</v>
      </c>
      <c r="C6509">
        <v>35.049999999999997</v>
      </c>
      <c r="D6509">
        <v>0</v>
      </c>
      <c r="E6509">
        <v>0</v>
      </c>
      <c r="F6509">
        <v>0</v>
      </c>
      <c r="G6509">
        <v>0</v>
      </c>
      <c r="H6509" s="45">
        <v>2433.5500000000002</v>
      </c>
      <c r="I6509" t="s">
        <v>10693</v>
      </c>
      <c r="J6509" t="s">
        <v>164</v>
      </c>
      <c r="K6509">
        <v>0</v>
      </c>
      <c r="L6509" s="83">
        <v>42860</v>
      </c>
      <c r="M6509">
        <v>0</v>
      </c>
      <c r="N6509" t="s">
        <v>6566</v>
      </c>
      <c r="O6509" t="s">
        <v>6567</v>
      </c>
    </row>
    <row r="6510" spans="1:15" x14ac:dyDescent="0.2">
      <c r="A6510" t="s">
        <v>11451</v>
      </c>
      <c r="B6510" t="s">
        <v>10611</v>
      </c>
      <c r="C6510">
        <v>13.97</v>
      </c>
      <c r="D6510">
        <v>0</v>
      </c>
      <c r="E6510">
        <v>0</v>
      </c>
      <c r="F6510">
        <v>0</v>
      </c>
      <c r="G6510">
        <v>0</v>
      </c>
      <c r="H6510" s="45">
        <v>-3842.45</v>
      </c>
      <c r="I6510" t="s">
        <v>10693</v>
      </c>
      <c r="J6510" t="s">
        <v>164</v>
      </c>
      <c r="K6510">
        <v>0</v>
      </c>
      <c r="L6510" s="83">
        <v>42860</v>
      </c>
      <c r="M6510">
        <v>0</v>
      </c>
      <c r="N6510" t="s">
        <v>10619</v>
      </c>
      <c r="O6510" t="s">
        <v>10620</v>
      </c>
    </row>
    <row r="6511" spans="1:15" x14ac:dyDescent="0.2">
      <c r="A6511" t="s">
        <v>11452</v>
      </c>
      <c r="B6511" t="s">
        <v>124</v>
      </c>
      <c r="C6511">
        <v>31.69</v>
      </c>
      <c r="D6511">
        <v>0</v>
      </c>
      <c r="E6511">
        <v>0</v>
      </c>
      <c r="F6511">
        <v>0</v>
      </c>
      <c r="G6511">
        <v>0</v>
      </c>
      <c r="H6511" s="45">
        <v>6390.22</v>
      </c>
      <c r="I6511" t="s">
        <v>10684</v>
      </c>
      <c r="J6511" t="s">
        <v>169</v>
      </c>
      <c r="K6511">
        <v>0</v>
      </c>
      <c r="L6511" s="83">
        <v>42860</v>
      </c>
      <c r="M6511">
        <v>0</v>
      </c>
      <c r="N6511" t="s">
        <v>177</v>
      </c>
      <c r="O6511" t="s">
        <v>797</v>
      </c>
    </row>
    <row r="6512" spans="1:15" x14ac:dyDescent="0.2">
      <c r="A6512" t="s">
        <v>11453</v>
      </c>
      <c r="B6512" t="s">
        <v>8618</v>
      </c>
      <c r="C6512">
        <v>225.17</v>
      </c>
      <c r="D6512">
        <v>0</v>
      </c>
      <c r="E6512">
        <v>0</v>
      </c>
      <c r="F6512">
        <v>0</v>
      </c>
      <c r="G6512">
        <v>0</v>
      </c>
      <c r="H6512">
        <v>-948.09</v>
      </c>
      <c r="I6512" t="s">
        <v>10693</v>
      </c>
      <c r="J6512" t="s">
        <v>200</v>
      </c>
      <c r="K6512">
        <v>0</v>
      </c>
      <c r="L6512" s="83">
        <v>42860</v>
      </c>
      <c r="M6512">
        <v>0</v>
      </c>
      <c r="N6512" t="s">
        <v>8642</v>
      </c>
      <c r="O6512" t="s">
        <v>8643</v>
      </c>
    </row>
    <row r="6513" spans="1:15" x14ac:dyDescent="0.2">
      <c r="A6513" t="s">
        <v>11454</v>
      </c>
      <c r="B6513" t="s">
        <v>5096</v>
      </c>
      <c r="C6513">
        <v>42.1</v>
      </c>
      <c r="D6513">
        <v>0</v>
      </c>
      <c r="E6513">
        <v>0</v>
      </c>
      <c r="F6513">
        <v>0</v>
      </c>
      <c r="G6513">
        <v>0</v>
      </c>
      <c r="H6513" s="45">
        <v>12000.69</v>
      </c>
      <c r="I6513" t="s">
        <v>10693</v>
      </c>
      <c r="J6513" t="s">
        <v>190</v>
      </c>
      <c r="K6513">
        <v>0</v>
      </c>
      <c r="L6513" s="83">
        <v>42860</v>
      </c>
      <c r="M6513">
        <v>0</v>
      </c>
      <c r="N6513">
        <v>576323109</v>
      </c>
      <c r="O6513">
        <v>2155306</v>
      </c>
    </row>
    <row r="6514" spans="1:15" x14ac:dyDescent="0.2">
      <c r="A6514" t="s">
        <v>11455</v>
      </c>
      <c r="B6514" t="s">
        <v>4346</v>
      </c>
      <c r="C6514">
        <v>58</v>
      </c>
      <c r="D6514">
        <v>0</v>
      </c>
      <c r="E6514">
        <v>0</v>
      </c>
      <c r="F6514">
        <v>0</v>
      </c>
      <c r="G6514">
        <v>0</v>
      </c>
      <c r="H6514" s="45">
        <v>3595.83</v>
      </c>
      <c r="I6514" t="s">
        <v>10693</v>
      </c>
      <c r="J6514" t="s">
        <v>822</v>
      </c>
      <c r="K6514">
        <v>0</v>
      </c>
      <c r="L6514" s="83">
        <v>42860</v>
      </c>
      <c r="M6514">
        <v>0</v>
      </c>
      <c r="N6514">
        <v>636180101</v>
      </c>
      <c r="O6514">
        <v>2626103</v>
      </c>
    </row>
    <row r="6515" spans="1:15" x14ac:dyDescent="0.2">
      <c r="A6515" t="s">
        <v>11456</v>
      </c>
      <c r="B6515" t="s">
        <v>312</v>
      </c>
      <c r="C6515">
        <v>27.35</v>
      </c>
      <c r="D6515">
        <v>0</v>
      </c>
      <c r="E6515">
        <v>0</v>
      </c>
      <c r="F6515">
        <v>0</v>
      </c>
      <c r="G6515">
        <v>0</v>
      </c>
      <c r="H6515" s="45">
        <v>-3918</v>
      </c>
      <c r="I6515" t="s">
        <v>10693</v>
      </c>
      <c r="J6515" t="s">
        <v>164</v>
      </c>
      <c r="K6515">
        <v>0</v>
      </c>
      <c r="L6515" s="83">
        <v>42860</v>
      </c>
      <c r="M6515">
        <v>0</v>
      </c>
      <c r="N6515" t="s">
        <v>313</v>
      </c>
      <c r="O6515">
        <v>2447285</v>
      </c>
    </row>
    <row r="6516" spans="1:15" x14ac:dyDescent="0.2">
      <c r="A6516" t="s">
        <v>11457</v>
      </c>
      <c r="B6516" t="s">
        <v>139</v>
      </c>
      <c r="C6516">
        <v>26.96</v>
      </c>
      <c r="D6516">
        <v>0</v>
      </c>
      <c r="E6516">
        <v>0</v>
      </c>
      <c r="F6516">
        <v>0</v>
      </c>
      <c r="G6516">
        <v>0</v>
      </c>
      <c r="H6516" s="45">
        <v>22237.200000000001</v>
      </c>
      <c r="I6516" t="s">
        <v>10684</v>
      </c>
      <c r="J6516" t="s">
        <v>200</v>
      </c>
      <c r="K6516">
        <v>0</v>
      </c>
      <c r="L6516" s="83">
        <v>42860</v>
      </c>
      <c r="M6516">
        <v>0</v>
      </c>
      <c r="N6516">
        <v>651229106</v>
      </c>
      <c r="O6516">
        <v>2635701</v>
      </c>
    </row>
    <row r="6517" spans="1:15" x14ac:dyDescent="0.2">
      <c r="A6517" t="s">
        <v>11458</v>
      </c>
      <c r="B6517" t="s">
        <v>4347</v>
      </c>
      <c r="C6517">
        <v>51.99</v>
      </c>
      <c r="D6517">
        <v>0</v>
      </c>
      <c r="E6517">
        <v>0</v>
      </c>
      <c r="F6517">
        <v>0</v>
      </c>
      <c r="G6517">
        <v>0</v>
      </c>
      <c r="H6517" s="45">
        <v>-10185.790000000001</v>
      </c>
      <c r="I6517" t="s">
        <v>10693</v>
      </c>
      <c r="J6517" t="s">
        <v>169</v>
      </c>
      <c r="K6517">
        <v>0</v>
      </c>
      <c r="L6517" s="83">
        <v>42860</v>
      </c>
      <c r="M6517">
        <v>0</v>
      </c>
      <c r="N6517" t="s">
        <v>177</v>
      </c>
      <c r="O6517">
        <v>2644547</v>
      </c>
    </row>
    <row r="6518" spans="1:15" x14ac:dyDescent="0.2">
      <c r="A6518" t="s">
        <v>11459</v>
      </c>
      <c r="B6518" t="s">
        <v>11356</v>
      </c>
      <c r="C6518">
        <v>16.55</v>
      </c>
      <c r="D6518">
        <v>0</v>
      </c>
      <c r="E6518">
        <v>0</v>
      </c>
      <c r="F6518">
        <v>0</v>
      </c>
      <c r="G6518">
        <v>0</v>
      </c>
      <c r="H6518" s="45">
        <v>-8985.94</v>
      </c>
      <c r="I6518" t="s">
        <v>10693</v>
      </c>
      <c r="J6518" t="s">
        <v>186</v>
      </c>
      <c r="K6518">
        <v>0</v>
      </c>
      <c r="L6518" s="83">
        <v>42860</v>
      </c>
      <c r="M6518">
        <v>0</v>
      </c>
      <c r="N6518" t="s">
        <v>177</v>
      </c>
      <c r="O6518" t="s">
        <v>11460</v>
      </c>
    </row>
    <row r="6519" spans="1:15" x14ac:dyDescent="0.2">
      <c r="A6519" t="s">
        <v>11461</v>
      </c>
      <c r="B6519" t="s">
        <v>3599</v>
      </c>
      <c r="C6519">
        <v>21.9</v>
      </c>
      <c r="D6519">
        <v>0</v>
      </c>
      <c r="E6519">
        <v>0</v>
      </c>
      <c r="F6519">
        <v>0</v>
      </c>
      <c r="G6519">
        <v>0</v>
      </c>
      <c r="H6519" s="45">
        <v>-7614.72</v>
      </c>
      <c r="I6519" t="s">
        <v>10684</v>
      </c>
      <c r="J6519" t="s">
        <v>235</v>
      </c>
      <c r="K6519">
        <v>0</v>
      </c>
      <c r="L6519" s="83">
        <v>42860</v>
      </c>
      <c r="M6519">
        <v>0</v>
      </c>
      <c r="N6519" t="s">
        <v>3617</v>
      </c>
      <c r="O6519">
        <v>2232652</v>
      </c>
    </row>
    <row r="6520" spans="1:15" x14ac:dyDescent="0.2">
      <c r="A6520" t="s">
        <v>11462</v>
      </c>
      <c r="B6520" t="s">
        <v>9691</v>
      </c>
      <c r="C6520">
        <v>21.56</v>
      </c>
      <c r="D6520">
        <v>0</v>
      </c>
      <c r="E6520">
        <v>0</v>
      </c>
      <c r="F6520">
        <v>0</v>
      </c>
      <c r="G6520">
        <v>0</v>
      </c>
      <c r="H6520" s="45">
        <v>4462.38</v>
      </c>
      <c r="I6520" t="s">
        <v>10684</v>
      </c>
      <c r="J6520" t="s">
        <v>182</v>
      </c>
      <c r="K6520">
        <v>0</v>
      </c>
      <c r="L6520" s="83">
        <v>42860</v>
      </c>
      <c r="M6520">
        <v>0</v>
      </c>
      <c r="N6520" t="s">
        <v>9744</v>
      </c>
      <c r="O6520" t="s">
        <v>9745</v>
      </c>
    </row>
    <row r="6521" spans="1:15" x14ac:dyDescent="0.2">
      <c r="A6521" t="s">
        <v>11463</v>
      </c>
      <c r="B6521" t="s">
        <v>1325</v>
      </c>
      <c r="C6521">
        <v>72.17</v>
      </c>
      <c r="D6521">
        <v>0</v>
      </c>
      <c r="E6521">
        <v>0</v>
      </c>
      <c r="F6521">
        <v>0</v>
      </c>
      <c r="G6521">
        <v>0</v>
      </c>
      <c r="H6521" s="45">
        <v>-3477.96</v>
      </c>
      <c r="I6521" t="s">
        <v>10693</v>
      </c>
      <c r="J6521" t="s">
        <v>169</v>
      </c>
      <c r="K6521">
        <v>0</v>
      </c>
      <c r="L6521" s="83">
        <v>42860</v>
      </c>
      <c r="M6521">
        <v>0</v>
      </c>
      <c r="N6521">
        <v>714046109</v>
      </c>
      <c r="O6521">
        <v>2305844</v>
      </c>
    </row>
    <row r="6522" spans="1:15" x14ac:dyDescent="0.2">
      <c r="A6522" t="s">
        <v>11464</v>
      </c>
      <c r="B6522" t="s">
        <v>3194</v>
      </c>
      <c r="C6522">
        <v>77.38</v>
      </c>
      <c r="D6522">
        <v>0</v>
      </c>
      <c r="E6522">
        <v>0</v>
      </c>
      <c r="F6522">
        <v>0</v>
      </c>
      <c r="G6522">
        <v>0</v>
      </c>
      <c r="H6522" s="45">
        <v>-9584.75</v>
      </c>
      <c r="I6522" t="s">
        <v>10693</v>
      </c>
      <c r="J6522" t="s">
        <v>169</v>
      </c>
      <c r="K6522">
        <v>0</v>
      </c>
      <c r="L6522" s="83">
        <v>42860</v>
      </c>
      <c r="M6522">
        <v>0</v>
      </c>
      <c r="N6522" t="s">
        <v>3333</v>
      </c>
      <c r="O6522" t="s">
        <v>3334</v>
      </c>
    </row>
    <row r="6523" spans="1:15" x14ac:dyDescent="0.2">
      <c r="A6523" t="s">
        <v>11465</v>
      </c>
      <c r="B6523" t="s">
        <v>1562</v>
      </c>
      <c r="C6523">
        <v>291.25</v>
      </c>
      <c r="D6523">
        <v>0</v>
      </c>
      <c r="E6523">
        <v>0</v>
      </c>
      <c r="F6523">
        <v>0</v>
      </c>
      <c r="G6523">
        <v>0</v>
      </c>
      <c r="H6523">
        <v>-63.82</v>
      </c>
      <c r="I6523" t="s">
        <v>10693</v>
      </c>
      <c r="J6523" t="s">
        <v>169</v>
      </c>
      <c r="K6523">
        <v>0</v>
      </c>
      <c r="L6523" s="83">
        <v>42860</v>
      </c>
      <c r="M6523">
        <v>0</v>
      </c>
      <c r="N6523" t="s">
        <v>1637</v>
      </c>
      <c r="O6523">
        <v>2730190</v>
      </c>
    </row>
    <row r="6524" spans="1:15" x14ac:dyDescent="0.2">
      <c r="A6524" t="s">
        <v>11466</v>
      </c>
      <c r="B6524" t="s">
        <v>2689</v>
      </c>
      <c r="C6524">
        <v>53.25</v>
      </c>
      <c r="D6524">
        <v>0</v>
      </c>
      <c r="E6524">
        <v>0</v>
      </c>
      <c r="F6524">
        <v>0</v>
      </c>
      <c r="G6524">
        <v>0</v>
      </c>
      <c r="H6524" s="45">
        <v>-12123.31</v>
      </c>
      <c r="I6524" t="s">
        <v>10684</v>
      </c>
      <c r="J6524" t="s">
        <v>200</v>
      </c>
      <c r="K6524">
        <v>0</v>
      </c>
      <c r="L6524" s="83">
        <v>42860</v>
      </c>
      <c r="M6524">
        <v>0</v>
      </c>
      <c r="N6524">
        <v>864159108</v>
      </c>
      <c r="O6524">
        <v>2856289</v>
      </c>
    </row>
    <row r="6525" spans="1:15" x14ac:dyDescent="0.2">
      <c r="A6525" t="s">
        <v>11467</v>
      </c>
      <c r="B6525" t="s">
        <v>2695</v>
      </c>
      <c r="C6525">
        <v>23.91</v>
      </c>
      <c r="D6525">
        <v>0</v>
      </c>
      <c r="E6525">
        <v>0</v>
      </c>
      <c r="F6525">
        <v>0</v>
      </c>
      <c r="G6525">
        <v>0</v>
      </c>
      <c r="H6525">
        <v>-47.22</v>
      </c>
      <c r="I6525" t="s">
        <v>10693</v>
      </c>
      <c r="J6525" t="s">
        <v>8017</v>
      </c>
      <c r="K6525">
        <v>0</v>
      </c>
      <c r="L6525" s="83">
        <v>42860</v>
      </c>
      <c r="M6525">
        <v>0</v>
      </c>
      <c r="N6525" t="s">
        <v>2784</v>
      </c>
      <c r="O6525" t="s">
        <v>2785</v>
      </c>
    </row>
    <row r="6526" spans="1:15" x14ac:dyDescent="0.2">
      <c r="A6526" t="s">
        <v>11468</v>
      </c>
      <c r="B6526" t="s">
        <v>3188</v>
      </c>
      <c r="C6526">
        <v>54.45</v>
      </c>
      <c r="D6526">
        <v>0</v>
      </c>
      <c r="E6526">
        <v>0</v>
      </c>
      <c r="F6526">
        <v>0</v>
      </c>
      <c r="G6526">
        <v>0</v>
      </c>
      <c r="H6526" s="45">
        <v>1288</v>
      </c>
      <c r="I6526" t="s">
        <v>10693</v>
      </c>
      <c r="J6526" t="s">
        <v>8017</v>
      </c>
      <c r="K6526">
        <v>0</v>
      </c>
      <c r="L6526" s="83">
        <v>42860</v>
      </c>
      <c r="M6526">
        <v>0</v>
      </c>
      <c r="N6526" t="s">
        <v>3338</v>
      </c>
      <c r="O6526" t="s">
        <v>3339</v>
      </c>
    </row>
    <row r="6527" spans="1:15" x14ac:dyDescent="0.2">
      <c r="A6527" t="s">
        <v>11469</v>
      </c>
      <c r="B6527" t="s">
        <v>2579</v>
      </c>
      <c r="C6527">
        <v>56.65</v>
      </c>
      <c r="D6527">
        <v>0</v>
      </c>
      <c r="E6527">
        <v>0</v>
      </c>
      <c r="F6527">
        <v>0</v>
      </c>
      <c r="G6527">
        <v>0</v>
      </c>
      <c r="H6527" s="45">
        <v>-2748.81</v>
      </c>
      <c r="I6527" t="s">
        <v>10693</v>
      </c>
      <c r="J6527" t="s">
        <v>164</v>
      </c>
      <c r="K6527">
        <v>0</v>
      </c>
      <c r="L6527" s="83">
        <v>42860</v>
      </c>
      <c r="M6527">
        <v>0</v>
      </c>
      <c r="N6527" t="s">
        <v>2656</v>
      </c>
      <c r="O6527" t="s">
        <v>2657</v>
      </c>
    </row>
    <row r="6528" spans="1:15" x14ac:dyDescent="0.2">
      <c r="A6528" t="s">
        <v>11470</v>
      </c>
      <c r="B6528" t="s">
        <v>7103</v>
      </c>
      <c r="C6528">
        <v>23.67</v>
      </c>
      <c r="D6528">
        <v>0</v>
      </c>
      <c r="E6528">
        <v>0</v>
      </c>
      <c r="F6528">
        <v>0</v>
      </c>
      <c r="G6528">
        <v>0</v>
      </c>
      <c r="H6528" s="45">
        <v>6033.79</v>
      </c>
      <c r="I6528" t="s">
        <v>10693</v>
      </c>
      <c r="J6528" t="s">
        <v>169</v>
      </c>
      <c r="K6528">
        <v>0</v>
      </c>
      <c r="L6528" s="83">
        <v>42860</v>
      </c>
      <c r="M6528">
        <v>0</v>
      </c>
      <c r="N6528">
        <v>761299106</v>
      </c>
      <c r="O6528" t="s">
        <v>7192</v>
      </c>
    </row>
    <row r="6529" spans="1:15" x14ac:dyDescent="0.2">
      <c r="A6529" t="s">
        <v>11471</v>
      </c>
      <c r="B6529" t="s">
        <v>2824</v>
      </c>
      <c r="C6529">
        <v>21.66</v>
      </c>
      <c r="D6529">
        <v>0</v>
      </c>
      <c r="E6529">
        <v>0</v>
      </c>
      <c r="F6529">
        <v>0</v>
      </c>
      <c r="G6529">
        <v>0</v>
      </c>
      <c r="H6529" s="45">
        <v>-4929.2299999999996</v>
      </c>
      <c r="I6529" t="s">
        <v>10693</v>
      </c>
      <c r="J6529" t="s">
        <v>235</v>
      </c>
      <c r="K6529">
        <v>0</v>
      </c>
      <c r="L6529" s="83">
        <v>42860</v>
      </c>
      <c r="M6529">
        <v>0</v>
      </c>
      <c r="N6529" t="s">
        <v>2997</v>
      </c>
      <c r="O6529" t="s">
        <v>2998</v>
      </c>
    </row>
    <row r="6530" spans="1:15" x14ac:dyDescent="0.2">
      <c r="A6530" t="s">
        <v>11472</v>
      </c>
      <c r="B6530" t="s">
        <v>10451</v>
      </c>
      <c r="C6530">
        <v>12.1</v>
      </c>
      <c r="D6530">
        <v>0</v>
      </c>
      <c r="E6530">
        <v>0</v>
      </c>
      <c r="F6530">
        <v>0</v>
      </c>
      <c r="G6530">
        <v>0</v>
      </c>
      <c r="H6530" s="45">
        <v>-1690.19</v>
      </c>
      <c r="I6530" t="s">
        <v>10684</v>
      </c>
      <c r="J6530" t="s">
        <v>822</v>
      </c>
      <c r="K6530">
        <v>0</v>
      </c>
      <c r="L6530" s="83">
        <v>42860</v>
      </c>
      <c r="M6530">
        <v>0</v>
      </c>
      <c r="N6530">
        <v>846511103</v>
      </c>
      <c r="O6530" t="s">
        <v>10476</v>
      </c>
    </row>
    <row r="6531" spans="1:15" x14ac:dyDescent="0.2">
      <c r="A6531" t="s">
        <v>11473</v>
      </c>
      <c r="B6531" t="s">
        <v>7985</v>
      </c>
      <c r="C6531">
        <v>271.08999999999997</v>
      </c>
      <c r="D6531">
        <v>0</v>
      </c>
      <c r="E6531">
        <v>0</v>
      </c>
      <c r="F6531">
        <v>0</v>
      </c>
      <c r="G6531">
        <v>0</v>
      </c>
      <c r="H6531" s="45">
        <v>5931.81</v>
      </c>
      <c r="I6531" t="s">
        <v>10693</v>
      </c>
      <c r="J6531" t="s">
        <v>169</v>
      </c>
      <c r="K6531">
        <v>0</v>
      </c>
      <c r="L6531" s="83">
        <v>42860</v>
      </c>
      <c r="M6531">
        <v>0</v>
      </c>
      <c r="N6531">
        <v>879369106</v>
      </c>
      <c r="O6531">
        <v>2881407</v>
      </c>
    </row>
    <row r="6532" spans="1:15" x14ac:dyDescent="0.2">
      <c r="A6532" t="s">
        <v>11474</v>
      </c>
      <c r="B6532" t="s">
        <v>2872</v>
      </c>
      <c r="C6532">
        <v>77.42</v>
      </c>
      <c r="D6532">
        <v>0</v>
      </c>
      <c r="E6532">
        <v>0</v>
      </c>
      <c r="F6532">
        <v>0</v>
      </c>
      <c r="G6532">
        <v>0</v>
      </c>
      <c r="H6532" s="45">
        <v>12071.71</v>
      </c>
      <c r="I6532" t="s">
        <v>10693</v>
      </c>
      <c r="J6532" t="s">
        <v>190</v>
      </c>
      <c r="K6532">
        <v>0</v>
      </c>
      <c r="L6532" s="83">
        <v>42860</v>
      </c>
      <c r="M6532">
        <v>0</v>
      </c>
      <c r="N6532" t="s">
        <v>3006</v>
      </c>
      <c r="O6532">
        <v>2483074</v>
      </c>
    </row>
    <row r="6533" spans="1:15" x14ac:dyDescent="0.2">
      <c r="A6533" t="s">
        <v>11475</v>
      </c>
      <c r="B6533" t="s">
        <v>4955</v>
      </c>
      <c r="C6533">
        <v>99.53</v>
      </c>
      <c r="D6533">
        <v>0</v>
      </c>
      <c r="E6533">
        <v>0</v>
      </c>
      <c r="F6533">
        <v>0</v>
      </c>
      <c r="G6533">
        <v>0</v>
      </c>
      <c r="H6533" s="45">
        <v>-5088.5200000000004</v>
      </c>
      <c r="I6533" t="s">
        <v>10684</v>
      </c>
      <c r="J6533" t="s">
        <v>182</v>
      </c>
      <c r="K6533">
        <v>0</v>
      </c>
      <c r="L6533" s="83">
        <v>42860</v>
      </c>
      <c r="M6533">
        <v>0</v>
      </c>
      <c r="N6533">
        <v>881609101</v>
      </c>
      <c r="O6533">
        <v>2884569</v>
      </c>
    </row>
    <row r="6534" spans="1:15" x14ac:dyDescent="0.2">
      <c r="A6534" t="s">
        <v>11476</v>
      </c>
      <c r="B6534" t="s">
        <v>2310</v>
      </c>
      <c r="C6534">
        <v>44.95</v>
      </c>
      <c r="D6534">
        <v>0</v>
      </c>
      <c r="E6534">
        <v>0</v>
      </c>
      <c r="F6534">
        <v>0</v>
      </c>
      <c r="G6534">
        <v>0</v>
      </c>
      <c r="H6534" s="45">
        <v>5387.17</v>
      </c>
      <c r="I6534" t="s">
        <v>10693</v>
      </c>
      <c r="J6534" t="s">
        <v>200</v>
      </c>
      <c r="K6534">
        <v>0</v>
      </c>
      <c r="L6534" s="83">
        <v>42860</v>
      </c>
      <c r="M6534">
        <v>0</v>
      </c>
      <c r="N6534">
        <v>913483103</v>
      </c>
      <c r="O6534">
        <v>2911683</v>
      </c>
    </row>
    <row r="6535" spans="1:15" x14ac:dyDescent="0.2">
      <c r="A6535" t="s">
        <v>11477</v>
      </c>
      <c r="B6535" t="s">
        <v>1551</v>
      </c>
      <c r="C6535">
        <v>30.344999999999999</v>
      </c>
      <c r="D6535">
        <v>0</v>
      </c>
      <c r="E6535">
        <v>0</v>
      </c>
      <c r="F6535">
        <v>0</v>
      </c>
      <c r="G6535">
        <v>0</v>
      </c>
      <c r="H6535" s="45">
        <v>-5305.75</v>
      </c>
      <c r="I6535" t="s">
        <v>10693</v>
      </c>
      <c r="J6535" t="s">
        <v>200</v>
      </c>
      <c r="K6535">
        <v>0</v>
      </c>
      <c r="L6535" s="83">
        <v>42860</v>
      </c>
      <c r="M6535">
        <v>0</v>
      </c>
      <c r="N6535" t="s">
        <v>1648</v>
      </c>
      <c r="O6535" t="s">
        <v>1649</v>
      </c>
    </row>
    <row r="6536" spans="1:15" x14ac:dyDescent="0.2">
      <c r="A6536" t="s">
        <v>11478</v>
      </c>
      <c r="B6536" t="s">
        <v>9775</v>
      </c>
      <c r="C6536">
        <v>59.75</v>
      </c>
      <c r="D6536">
        <v>0</v>
      </c>
      <c r="E6536">
        <v>0</v>
      </c>
      <c r="F6536">
        <v>0</v>
      </c>
      <c r="G6536">
        <v>0</v>
      </c>
      <c r="H6536">
        <v>-728.74</v>
      </c>
      <c r="I6536" t="s">
        <v>10693</v>
      </c>
      <c r="J6536" t="s">
        <v>164</v>
      </c>
      <c r="K6536">
        <v>0</v>
      </c>
      <c r="L6536" s="83">
        <v>42860</v>
      </c>
      <c r="M6536">
        <v>0</v>
      </c>
      <c r="N6536">
        <v>922280102</v>
      </c>
      <c r="O6536" t="s">
        <v>9812</v>
      </c>
    </row>
    <row r="6537" spans="1:15" x14ac:dyDescent="0.2">
      <c r="A6537" t="s">
        <v>11479</v>
      </c>
      <c r="B6537" t="s">
        <v>8264</v>
      </c>
      <c r="C6537">
        <v>59.22</v>
      </c>
      <c r="D6537">
        <v>0</v>
      </c>
      <c r="E6537">
        <v>0</v>
      </c>
      <c r="F6537">
        <v>0</v>
      </c>
      <c r="G6537">
        <v>0</v>
      </c>
      <c r="H6537" s="45">
        <v>8994.4599999999991</v>
      </c>
      <c r="I6537" t="s">
        <v>10693</v>
      </c>
      <c r="J6537" t="s">
        <v>200</v>
      </c>
      <c r="K6537">
        <v>0</v>
      </c>
      <c r="L6537" s="83">
        <v>42860</v>
      </c>
      <c r="M6537">
        <v>0</v>
      </c>
      <c r="N6537">
        <v>974155103</v>
      </c>
      <c r="O6537" t="s">
        <v>8374</v>
      </c>
    </row>
    <row r="6538" spans="1:15" x14ac:dyDescent="0.2">
      <c r="A6538" t="s">
        <v>11480</v>
      </c>
      <c r="B6538" t="s">
        <v>1816</v>
      </c>
      <c r="C6538">
        <v>161.6</v>
      </c>
      <c r="D6538">
        <v>0</v>
      </c>
      <c r="E6538">
        <v>0</v>
      </c>
      <c r="F6538">
        <v>0</v>
      </c>
      <c r="G6538">
        <v>0</v>
      </c>
      <c r="H6538" s="45">
        <v>-2332.8000000000002</v>
      </c>
      <c r="I6538" t="s">
        <v>10693</v>
      </c>
      <c r="J6538" t="s">
        <v>186</v>
      </c>
      <c r="K6538">
        <v>0</v>
      </c>
      <c r="L6538" s="83">
        <v>42860</v>
      </c>
      <c r="M6538">
        <v>0</v>
      </c>
      <c r="N6538" t="s">
        <v>177</v>
      </c>
      <c r="O6538" t="s">
        <v>1976</v>
      </c>
    </row>
    <row r="6539" spans="1:15" x14ac:dyDescent="0.2">
      <c r="A6539" t="s">
        <v>11481</v>
      </c>
      <c r="B6539" t="s">
        <v>5116</v>
      </c>
      <c r="C6539">
        <v>61.07</v>
      </c>
      <c r="D6539">
        <v>0</v>
      </c>
      <c r="E6539">
        <v>0</v>
      </c>
      <c r="F6539">
        <v>0</v>
      </c>
      <c r="G6539">
        <v>0</v>
      </c>
      <c r="H6539" s="45">
        <v>9354.36</v>
      </c>
      <c r="I6539" t="s">
        <v>10693</v>
      </c>
      <c r="J6539" t="s">
        <v>164</v>
      </c>
      <c r="K6539">
        <v>0</v>
      </c>
      <c r="L6539" s="83">
        <v>42860</v>
      </c>
      <c r="M6539">
        <v>0</v>
      </c>
      <c r="N6539" t="s">
        <v>5263</v>
      </c>
      <c r="O6539" t="s">
        <v>5264</v>
      </c>
    </row>
    <row r="6540" spans="1:15" x14ac:dyDescent="0.2">
      <c r="A6540" t="s">
        <v>11279</v>
      </c>
      <c r="B6540" t="s">
        <v>2004</v>
      </c>
      <c r="C6540">
        <v>341.99</v>
      </c>
      <c r="D6540">
        <v>0</v>
      </c>
      <c r="E6540">
        <v>0</v>
      </c>
      <c r="F6540">
        <v>0</v>
      </c>
      <c r="G6540">
        <v>0</v>
      </c>
      <c r="H6540" s="45">
        <v>-25051.919999999998</v>
      </c>
      <c r="I6540" t="s">
        <v>10693</v>
      </c>
      <c r="J6540" t="s">
        <v>200</v>
      </c>
      <c r="K6540">
        <v>0</v>
      </c>
      <c r="L6540" s="83">
        <v>42859</v>
      </c>
      <c r="M6540">
        <v>0</v>
      </c>
      <c r="N6540" t="s">
        <v>2065</v>
      </c>
      <c r="O6540" t="s">
        <v>2066</v>
      </c>
    </row>
    <row r="6541" spans="1:15" x14ac:dyDescent="0.2">
      <c r="A6541" t="s">
        <v>11280</v>
      </c>
      <c r="B6541" t="s">
        <v>10092</v>
      </c>
      <c r="C6541">
        <v>18.57</v>
      </c>
      <c r="D6541">
        <v>0</v>
      </c>
      <c r="E6541">
        <v>0</v>
      </c>
      <c r="F6541">
        <v>0</v>
      </c>
      <c r="G6541">
        <v>0</v>
      </c>
      <c r="H6541" s="45">
        <v>-15736.64</v>
      </c>
      <c r="I6541" t="s">
        <v>10693</v>
      </c>
      <c r="J6541" t="s">
        <v>188</v>
      </c>
      <c r="K6541">
        <v>0</v>
      </c>
      <c r="L6541" s="83">
        <v>42859</v>
      </c>
      <c r="M6541">
        <v>0</v>
      </c>
      <c r="N6541" t="s">
        <v>177</v>
      </c>
      <c r="O6541" t="s">
        <v>10157</v>
      </c>
    </row>
    <row r="6542" spans="1:15" x14ac:dyDescent="0.2">
      <c r="A6542" t="s">
        <v>11281</v>
      </c>
      <c r="B6542" t="s">
        <v>9876</v>
      </c>
      <c r="C6542">
        <v>17.45</v>
      </c>
      <c r="D6542">
        <v>0</v>
      </c>
      <c r="E6542">
        <v>0</v>
      </c>
      <c r="F6542">
        <v>0</v>
      </c>
      <c r="G6542">
        <v>0</v>
      </c>
      <c r="H6542" s="45">
        <v>18978.28</v>
      </c>
      <c r="I6542" t="s">
        <v>10693</v>
      </c>
      <c r="J6542" t="s">
        <v>164</v>
      </c>
      <c r="K6542">
        <v>0</v>
      </c>
      <c r="L6542" s="83">
        <v>42859</v>
      </c>
      <c r="M6542">
        <v>0</v>
      </c>
      <c r="N6542" t="s">
        <v>9897</v>
      </c>
      <c r="O6542" t="s">
        <v>9898</v>
      </c>
    </row>
    <row r="6543" spans="1:15" x14ac:dyDescent="0.2">
      <c r="A6543" t="s">
        <v>11282</v>
      </c>
      <c r="B6543" t="s">
        <v>2680</v>
      </c>
      <c r="C6543">
        <v>52.77</v>
      </c>
      <c r="D6543">
        <v>0</v>
      </c>
      <c r="E6543">
        <v>0</v>
      </c>
      <c r="F6543">
        <v>0</v>
      </c>
      <c r="G6543">
        <v>0</v>
      </c>
      <c r="H6543" s="45">
        <v>12858.7</v>
      </c>
      <c r="I6543" t="s">
        <v>10693</v>
      </c>
      <c r="J6543" t="s">
        <v>164</v>
      </c>
      <c r="K6543">
        <v>0</v>
      </c>
      <c r="L6543" s="83">
        <v>42859</v>
      </c>
      <c r="M6543">
        <v>0</v>
      </c>
      <c r="N6543">
        <v>825690100</v>
      </c>
      <c r="O6543" t="s">
        <v>2794</v>
      </c>
    </row>
    <row r="6544" spans="1:15" x14ac:dyDescent="0.2">
      <c r="A6544" t="s">
        <v>11283</v>
      </c>
      <c r="B6544" t="s">
        <v>4656</v>
      </c>
      <c r="C6544">
        <v>52.39</v>
      </c>
      <c r="D6544">
        <v>0</v>
      </c>
      <c r="E6544">
        <v>0</v>
      </c>
      <c r="F6544">
        <v>0</v>
      </c>
      <c r="G6544">
        <v>0</v>
      </c>
      <c r="H6544" s="45">
        <v>13298.05</v>
      </c>
      <c r="I6544" t="s">
        <v>10693</v>
      </c>
      <c r="J6544" t="s">
        <v>164</v>
      </c>
      <c r="K6544">
        <v>0</v>
      </c>
      <c r="L6544" s="83">
        <v>42859</v>
      </c>
      <c r="M6544">
        <v>0</v>
      </c>
      <c r="N6544" t="s">
        <v>4793</v>
      </c>
      <c r="O6544">
        <v>2475060</v>
      </c>
    </row>
    <row r="6545" spans="1:15" x14ac:dyDescent="0.2">
      <c r="A6545" t="s">
        <v>11284</v>
      </c>
      <c r="B6545" t="s">
        <v>6830</v>
      </c>
      <c r="C6545">
        <v>18.850000000000001</v>
      </c>
      <c r="D6545">
        <v>0</v>
      </c>
      <c r="E6545">
        <v>0</v>
      </c>
      <c r="F6545">
        <v>0</v>
      </c>
      <c r="G6545">
        <v>0</v>
      </c>
      <c r="H6545">
        <v>-580.05999999999995</v>
      </c>
      <c r="I6545" t="s">
        <v>10693</v>
      </c>
      <c r="J6545" t="s">
        <v>190</v>
      </c>
      <c r="K6545">
        <v>0</v>
      </c>
      <c r="L6545" s="83">
        <v>42859</v>
      </c>
      <c r="M6545">
        <v>0</v>
      </c>
      <c r="N6545">
        <v>629337106</v>
      </c>
      <c r="O6545">
        <v>2620558</v>
      </c>
    </row>
    <row r="6546" spans="1:15" x14ac:dyDescent="0.2">
      <c r="A6546" t="s">
        <v>11285</v>
      </c>
      <c r="B6546" t="s">
        <v>10334</v>
      </c>
      <c r="C6546">
        <v>43.05</v>
      </c>
      <c r="D6546">
        <v>0</v>
      </c>
      <c r="E6546">
        <v>0</v>
      </c>
      <c r="F6546">
        <v>0</v>
      </c>
      <c r="G6546">
        <v>0</v>
      </c>
      <c r="H6546" s="45">
        <v>-9016.9</v>
      </c>
      <c r="I6546" t="s">
        <v>10693</v>
      </c>
      <c r="J6546" t="s">
        <v>186</v>
      </c>
      <c r="K6546">
        <v>0</v>
      </c>
      <c r="L6546" s="83">
        <v>42859</v>
      </c>
      <c r="M6546">
        <v>0</v>
      </c>
      <c r="N6546" t="s">
        <v>10363</v>
      </c>
      <c r="O6546" t="s">
        <v>10364</v>
      </c>
    </row>
    <row r="6547" spans="1:15" x14ac:dyDescent="0.2">
      <c r="A6547" t="s">
        <v>11286</v>
      </c>
      <c r="B6547" t="s">
        <v>3398</v>
      </c>
      <c r="C6547">
        <v>9.0500000000000007</v>
      </c>
      <c r="D6547">
        <v>0</v>
      </c>
      <c r="E6547">
        <v>0</v>
      </c>
      <c r="F6547">
        <v>0</v>
      </c>
      <c r="G6547">
        <v>0</v>
      </c>
      <c r="H6547" s="45">
        <v>-4903.97</v>
      </c>
      <c r="I6547" t="s">
        <v>10693</v>
      </c>
      <c r="J6547" t="s">
        <v>200</v>
      </c>
      <c r="K6547">
        <v>0</v>
      </c>
      <c r="L6547" s="83">
        <v>42859</v>
      </c>
      <c r="M6547">
        <v>0</v>
      </c>
      <c r="N6547" t="s">
        <v>3437</v>
      </c>
      <c r="O6547" t="s">
        <v>3438</v>
      </c>
    </row>
    <row r="6548" spans="1:15" x14ac:dyDescent="0.2">
      <c r="A6548" t="s">
        <v>11287</v>
      </c>
      <c r="B6548" t="s">
        <v>6832</v>
      </c>
      <c r="C6548">
        <v>32.729999999999997</v>
      </c>
      <c r="D6548">
        <v>0</v>
      </c>
      <c r="E6548">
        <v>0</v>
      </c>
      <c r="F6548">
        <v>0</v>
      </c>
      <c r="G6548">
        <v>0</v>
      </c>
      <c r="H6548" s="45">
        <v>12896.85</v>
      </c>
      <c r="I6548" t="s">
        <v>10693</v>
      </c>
      <c r="J6548" t="s">
        <v>169</v>
      </c>
      <c r="K6548">
        <v>0</v>
      </c>
      <c r="L6548" s="83">
        <v>42859</v>
      </c>
      <c r="M6548">
        <v>0</v>
      </c>
      <c r="N6548">
        <v>377322102</v>
      </c>
      <c r="O6548" t="s">
        <v>6864</v>
      </c>
    </row>
    <row r="6549" spans="1:15" x14ac:dyDescent="0.2">
      <c r="A6549" t="s">
        <v>11288</v>
      </c>
      <c r="B6549" t="s">
        <v>839</v>
      </c>
      <c r="C6549">
        <v>44.86</v>
      </c>
      <c r="D6549">
        <v>0</v>
      </c>
      <c r="E6549">
        <v>0</v>
      </c>
      <c r="F6549">
        <v>0</v>
      </c>
      <c r="G6549">
        <v>0</v>
      </c>
      <c r="H6549" s="45">
        <v>-5049.3</v>
      </c>
      <c r="I6549" t="s">
        <v>10693</v>
      </c>
      <c r="J6549" t="s">
        <v>164</v>
      </c>
      <c r="K6549">
        <v>0</v>
      </c>
      <c r="L6549" s="83">
        <v>42859</v>
      </c>
      <c r="M6549">
        <v>0</v>
      </c>
      <c r="N6549">
        <v>126349109</v>
      </c>
      <c r="O6549">
        <v>2210885</v>
      </c>
    </row>
    <row r="6550" spans="1:15" x14ac:dyDescent="0.2">
      <c r="A6550" t="s">
        <v>11289</v>
      </c>
      <c r="B6550" t="s">
        <v>4834</v>
      </c>
      <c r="C6550">
        <v>34.08</v>
      </c>
      <c r="D6550">
        <v>0</v>
      </c>
      <c r="E6550">
        <v>0</v>
      </c>
      <c r="F6550">
        <v>0</v>
      </c>
      <c r="G6550">
        <v>0</v>
      </c>
      <c r="H6550" s="45">
        <v>31208.61</v>
      </c>
      <c r="I6550" t="s">
        <v>10693</v>
      </c>
      <c r="J6550" t="s">
        <v>190</v>
      </c>
      <c r="K6550">
        <v>0</v>
      </c>
      <c r="L6550" s="83">
        <v>42859</v>
      </c>
      <c r="M6550">
        <v>0</v>
      </c>
      <c r="N6550">
        <v>53774105</v>
      </c>
      <c r="O6550" t="s">
        <v>4867</v>
      </c>
    </row>
    <row r="6551" spans="1:15" x14ac:dyDescent="0.2">
      <c r="A6551" t="s">
        <v>11290</v>
      </c>
      <c r="B6551" t="s">
        <v>861</v>
      </c>
      <c r="C6551">
        <v>150.44999999999999</v>
      </c>
      <c r="D6551">
        <v>0</v>
      </c>
      <c r="E6551">
        <v>0</v>
      </c>
      <c r="F6551">
        <v>0</v>
      </c>
      <c r="G6551">
        <v>0</v>
      </c>
      <c r="H6551">
        <v>542.5</v>
      </c>
      <c r="I6551" t="s">
        <v>10693</v>
      </c>
      <c r="J6551" t="s">
        <v>164</v>
      </c>
      <c r="K6551">
        <v>0</v>
      </c>
      <c r="L6551" s="83">
        <v>42859</v>
      </c>
      <c r="M6551">
        <v>0</v>
      </c>
      <c r="N6551">
        <v>127190304</v>
      </c>
      <c r="O6551">
        <v>2159267</v>
      </c>
    </row>
    <row r="6552" spans="1:15" x14ac:dyDescent="0.2">
      <c r="A6552" t="s">
        <v>11291</v>
      </c>
      <c r="B6552" t="s">
        <v>5112</v>
      </c>
      <c r="C6552">
        <v>59.875</v>
      </c>
      <c r="D6552">
        <v>0</v>
      </c>
      <c r="E6552">
        <v>0</v>
      </c>
      <c r="F6552">
        <v>0</v>
      </c>
      <c r="G6552">
        <v>0</v>
      </c>
      <c r="H6552">
        <v>419.79</v>
      </c>
      <c r="I6552" t="s">
        <v>10693</v>
      </c>
      <c r="J6552" t="s">
        <v>190</v>
      </c>
      <c r="K6552">
        <v>0</v>
      </c>
      <c r="L6552" s="83">
        <v>42859</v>
      </c>
      <c r="M6552">
        <v>0</v>
      </c>
      <c r="N6552">
        <v>49164205</v>
      </c>
      <c r="O6552" t="s">
        <v>5157</v>
      </c>
    </row>
    <row r="6553" spans="1:15" x14ac:dyDescent="0.2">
      <c r="A6553" t="s">
        <v>11292</v>
      </c>
      <c r="B6553" t="s">
        <v>835</v>
      </c>
      <c r="C6553">
        <v>120.42</v>
      </c>
      <c r="D6553">
        <v>0</v>
      </c>
      <c r="E6553">
        <v>0</v>
      </c>
      <c r="F6553">
        <v>0</v>
      </c>
      <c r="G6553">
        <v>0</v>
      </c>
      <c r="H6553" s="45">
        <v>-3775.43</v>
      </c>
      <c r="I6553" t="s">
        <v>10693</v>
      </c>
      <c r="J6553" t="s">
        <v>164</v>
      </c>
      <c r="K6553">
        <v>0</v>
      </c>
      <c r="L6553" s="83">
        <v>42859</v>
      </c>
      <c r="M6553">
        <v>0</v>
      </c>
      <c r="N6553">
        <v>53015103</v>
      </c>
      <c r="O6553">
        <v>2065308</v>
      </c>
    </row>
    <row r="6554" spans="1:15" x14ac:dyDescent="0.2">
      <c r="A6554" t="s">
        <v>11293</v>
      </c>
      <c r="B6554" t="s">
        <v>4236</v>
      </c>
      <c r="C6554">
        <v>30.26</v>
      </c>
      <c r="D6554">
        <v>0</v>
      </c>
      <c r="E6554">
        <v>0</v>
      </c>
      <c r="F6554">
        <v>0</v>
      </c>
      <c r="G6554">
        <v>0</v>
      </c>
      <c r="H6554" s="45">
        <v>-7531.34</v>
      </c>
      <c r="I6554" t="s">
        <v>10693</v>
      </c>
      <c r="J6554" t="s">
        <v>186</v>
      </c>
      <c r="K6554">
        <v>0</v>
      </c>
      <c r="L6554" s="83">
        <v>42859</v>
      </c>
      <c r="M6554">
        <v>0</v>
      </c>
      <c r="N6554">
        <v>25676206</v>
      </c>
      <c r="O6554">
        <v>2191300</v>
      </c>
    </row>
    <row r="6555" spans="1:15" x14ac:dyDescent="0.2">
      <c r="A6555" t="s">
        <v>11294</v>
      </c>
      <c r="B6555" t="s">
        <v>1786</v>
      </c>
      <c r="C6555">
        <v>53.65</v>
      </c>
      <c r="D6555">
        <v>0</v>
      </c>
      <c r="E6555">
        <v>0</v>
      </c>
      <c r="F6555">
        <v>0</v>
      </c>
      <c r="G6555">
        <v>0</v>
      </c>
      <c r="H6555" s="45">
        <v>-4165.08</v>
      </c>
      <c r="I6555" t="s">
        <v>10693</v>
      </c>
      <c r="J6555" t="s">
        <v>186</v>
      </c>
      <c r="K6555">
        <v>0</v>
      </c>
      <c r="L6555" s="83">
        <v>42859</v>
      </c>
      <c r="M6555">
        <v>0</v>
      </c>
      <c r="N6555">
        <v>26874784</v>
      </c>
      <c r="O6555">
        <v>2027342</v>
      </c>
    </row>
    <row r="6556" spans="1:15" x14ac:dyDescent="0.2">
      <c r="A6556" t="s">
        <v>11295</v>
      </c>
      <c r="B6556" t="s">
        <v>5644</v>
      </c>
      <c r="C6556">
        <v>98.77</v>
      </c>
      <c r="D6556">
        <v>0</v>
      </c>
      <c r="E6556">
        <v>0</v>
      </c>
      <c r="F6556">
        <v>0</v>
      </c>
      <c r="G6556">
        <v>0</v>
      </c>
      <c r="H6556" s="45">
        <v>3501.39</v>
      </c>
      <c r="I6556" t="s">
        <v>10693</v>
      </c>
      <c r="J6556" t="s">
        <v>188</v>
      </c>
      <c r="K6556">
        <v>0</v>
      </c>
      <c r="L6556" s="83">
        <v>42859</v>
      </c>
      <c r="M6556">
        <v>0</v>
      </c>
      <c r="N6556">
        <v>12653101</v>
      </c>
      <c r="O6556">
        <v>2046853</v>
      </c>
    </row>
    <row r="6557" spans="1:15" x14ac:dyDescent="0.2">
      <c r="A6557" t="s">
        <v>11296</v>
      </c>
      <c r="B6557" t="s">
        <v>1665</v>
      </c>
      <c r="C6557">
        <v>36</v>
      </c>
      <c r="D6557">
        <v>0</v>
      </c>
      <c r="E6557">
        <v>0</v>
      </c>
      <c r="F6557">
        <v>0</v>
      </c>
      <c r="G6557">
        <v>0</v>
      </c>
      <c r="H6557" s="45">
        <v>1020.65</v>
      </c>
      <c r="I6557" t="s">
        <v>10693</v>
      </c>
      <c r="J6557" t="s">
        <v>235</v>
      </c>
      <c r="K6557">
        <v>0</v>
      </c>
      <c r="L6557" s="83">
        <v>42859</v>
      </c>
      <c r="M6557">
        <v>0</v>
      </c>
      <c r="N6557">
        <v>34164103</v>
      </c>
      <c r="O6557">
        <v>2274922</v>
      </c>
    </row>
    <row r="6558" spans="1:15" x14ac:dyDescent="0.2">
      <c r="A6558" t="s">
        <v>11297</v>
      </c>
      <c r="B6558" t="s">
        <v>5551</v>
      </c>
      <c r="C6558">
        <v>17.05</v>
      </c>
      <c r="D6558">
        <v>0</v>
      </c>
      <c r="E6558">
        <v>0</v>
      </c>
      <c r="F6558">
        <v>0</v>
      </c>
      <c r="G6558">
        <v>0</v>
      </c>
      <c r="H6558" s="45">
        <v>-33766.32</v>
      </c>
      <c r="I6558" t="s">
        <v>10684</v>
      </c>
      <c r="J6558" t="s">
        <v>200</v>
      </c>
      <c r="K6558">
        <v>0</v>
      </c>
      <c r="L6558" s="83">
        <v>42859</v>
      </c>
      <c r="M6558">
        <v>0</v>
      </c>
      <c r="N6558">
        <v>24061103</v>
      </c>
      <c r="O6558">
        <v>2382416</v>
      </c>
    </row>
    <row r="6559" spans="1:15" x14ac:dyDescent="0.2">
      <c r="A6559" t="s">
        <v>11298</v>
      </c>
      <c r="B6559" t="s">
        <v>3992</v>
      </c>
      <c r="C6559">
        <v>20</v>
      </c>
      <c r="D6559">
        <v>0</v>
      </c>
      <c r="E6559">
        <v>0</v>
      </c>
      <c r="F6559">
        <v>0</v>
      </c>
      <c r="G6559">
        <v>0</v>
      </c>
      <c r="H6559" s="45">
        <v>-20157.11</v>
      </c>
      <c r="I6559" t="s">
        <v>10693</v>
      </c>
      <c r="J6559" t="s">
        <v>186</v>
      </c>
      <c r="K6559">
        <v>0</v>
      </c>
      <c r="L6559" s="83">
        <v>42859</v>
      </c>
      <c r="M6559">
        <v>0</v>
      </c>
      <c r="N6559" t="s">
        <v>4014</v>
      </c>
      <c r="O6559" t="s">
        <v>4015</v>
      </c>
    </row>
    <row r="6560" spans="1:15" x14ac:dyDescent="0.2">
      <c r="A6560" t="s">
        <v>11299</v>
      </c>
      <c r="B6560" t="s">
        <v>2297</v>
      </c>
      <c r="C6560">
        <v>44</v>
      </c>
      <c r="D6560">
        <v>0</v>
      </c>
      <c r="E6560">
        <v>0</v>
      </c>
      <c r="F6560">
        <v>0</v>
      </c>
      <c r="G6560">
        <v>0</v>
      </c>
      <c r="H6560" s="45">
        <v>1934.04</v>
      </c>
      <c r="I6560" t="s">
        <v>10693</v>
      </c>
      <c r="J6560" t="s">
        <v>188</v>
      </c>
      <c r="K6560">
        <v>0</v>
      </c>
      <c r="L6560" s="83">
        <v>42859</v>
      </c>
      <c r="M6560">
        <v>0</v>
      </c>
      <c r="N6560" t="s">
        <v>2334</v>
      </c>
      <c r="O6560" t="s">
        <v>2335</v>
      </c>
    </row>
    <row r="6561" spans="1:15" x14ac:dyDescent="0.2">
      <c r="A6561" t="s">
        <v>11300</v>
      </c>
      <c r="B6561" t="s">
        <v>1827</v>
      </c>
      <c r="C6561">
        <v>73.25</v>
      </c>
      <c r="D6561">
        <v>0</v>
      </c>
      <c r="E6561">
        <v>0</v>
      </c>
      <c r="F6561">
        <v>0</v>
      </c>
      <c r="G6561">
        <v>0</v>
      </c>
      <c r="H6561" s="45">
        <v>-2577.9299999999998</v>
      </c>
      <c r="I6561" t="s">
        <v>10693</v>
      </c>
      <c r="J6561" t="s">
        <v>164</v>
      </c>
      <c r="K6561">
        <v>0</v>
      </c>
      <c r="L6561" s="83">
        <v>42859</v>
      </c>
      <c r="M6561">
        <v>0</v>
      </c>
      <c r="N6561">
        <v>77454106</v>
      </c>
      <c r="O6561" t="s">
        <v>1879</v>
      </c>
    </row>
    <row r="6562" spans="1:15" x14ac:dyDescent="0.2">
      <c r="A6562" t="s">
        <v>11301</v>
      </c>
      <c r="B6562" t="s">
        <v>6905</v>
      </c>
      <c r="C6562">
        <v>51.65</v>
      </c>
      <c r="D6562">
        <v>0</v>
      </c>
      <c r="E6562">
        <v>0</v>
      </c>
      <c r="F6562">
        <v>0</v>
      </c>
      <c r="G6562">
        <v>0</v>
      </c>
      <c r="H6562" s="45">
        <v>-25775.05</v>
      </c>
      <c r="I6562" t="s">
        <v>10693</v>
      </c>
      <c r="J6562" t="s">
        <v>169</v>
      </c>
      <c r="K6562">
        <v>0</v>
      </c>
      <c r="L6562" s="83">
        <v>42859</v>
      </c>
      <c r="M6562">
        <v>0</v>
      </c>
      <c r="N6562">
        <v>90672106</v>
      </c>
      <c r="O6562" t="s">
        <v>6922</v>
      </c>
    </row>
    <row r="6563" spans="1:15" x14ac:dyDescent="0.2">
      <c r="A6563" t="s">
        <v>11302</v>
      </c>
      <c r="B6563" t="s">
        <v>9647</v>
      </c>
      <c r="C6563">
        <v>29.7</v>
      </c>
      <c r="D6563">
        <v>0</v>
      </c>
      <c r="E6563">
        <v>0</v>
      </c>
      <c r="F6563">
        <v>0</v>
      </c>
      <c r="G6563">
        <v>0</v>
      </c>
      <c r="H6563" s="45">
        <v>20084.330000000002</v>
      </c>
      <c r="I6563" t="s">
        <v>10693</v>
      </c>
      <c r="J6563" t="s">
        <v>190</v>
      </c>
      <c r="K6563">
        <v>0</v>
      </c>
      <c r="L6563" s="83">
        <v>42859</v>
      </c>
      <c r="M6563">
        <v>0</v>
      </c>
      <c r="N6563">
        <v>369300108</v>
      </c>
      <c r="O6563">
        <v>2369851</v>
      </c>
    </row>
    <row r="6564" spans="1:15" x14ac:dyDescent="0.2">
      <c r="A6564" t="s">
        <v>11303</v>
      </c>
      <c r="B6564" t="s">
        <v>3057</v>
      </c>
      <c r="C6564">
        <v>201.15</v>
      </c>
      <c r="D6564">
        <v>0</v>
      </c>
      <c r="E6564">
        <v>0</v>
      </c>
      <c r="F6564">
        <v>0</v>
      </c>
      <c r="G6564">
        <v>0</v>
      </c>
      <c r="H6564" s="45">
        <v>25207.54</v>
      </c>
      <c r="I6564" t="s">
        <v>10693</v>
      </c>
      <c r="J6564" t="s">
        <v>169</v>
      </c>
      <c r="K6564">
        <v>0</v>
      </c>
      <c r="L6564" s="83">
        <v>42859</v>
      </c>
      <c r="M6564">
        <v>0</v>
      </c>
      <c r="N6564" t="s">
        <v>3098</v>
      </c>
      <c r="O6564" t="s">
        <v>3099</v>
      </c>
    </row>
    <row r="6565" spans="1:15" x14ac:dyDescent="0.2">
      <c r="A6565" t="s">
        <v>11304</v>
      </c>
      <c r="B6565" t="s">
        <v>11274</v>
      </c>
      <c r="C6565">
        <v>71.56</v>
      </c>
      <c r="D6565">
        <v>0</v>
      </c>
      <c r="E6565">
        <v>0</v>
      </c>
      <c r="F6565">
        <v>0</v>
      </c>
      <c r="G6565">
        <v>0</v>
      </c>
      <c r="H6565" s="45">
        <v>18223.240000000002</v>
      </c>
      <c r="I6565" t="s">
        <v>10693</v>
      </c>
      <c r="J6565" t="s">
        <v>169</v>
      </c>
      <c r="K6565">
        <v>0</v>
      </c>
      <c r="L6565" s="83">
        <v>42859</v>
      </c>
      <c r="M6565">
        <v>0</v>
      </c>
      <c r="N6565" t="s">
        <v>11305</v>
      </c>
      <c r="O6565" t="s">
        <v>11306</v>
      </c>
    </row>
    <row r="6566" spans="1:15" x14ac:dyDescent="0.2">
      <c r="A6566" t="s">
        <v>11307</v>
      </c>
      <c r="B6566" t="s">
        <v>1025</v>
      </c>
      <c r="C6566">
        <v>30.29</v>
      </c>
      <c r="D6566">
        <v>0</v>
      </c>
      <c r="E6566">
        <v>0</v>
      </c>
      <c r="F6566">
        <v>0</v>
      </c>
      <c r="G6566">
        <v>0</v>
      </c>
      <c r="H6566" s="45">
        <v>22763.13</v>
      </c>
      <c r="I6566" t="s">
        <v>10693</v>
      </c>
      <c r="J6566" t="s">
        <v>164</v>
      </c>
      <c r="K6566">
        <v>0</v>
      </c>
      <c r="L6566" s="83">
        <v>42859</v>
      </c>
      <c r="M6566">
        <v>0</v>
      </c>
      <c r="N6566" t="s">
        <v>177</v>
      </c>
      <c r="O6566" t="s">
        <v>6667</v>
      </c>
    </row>
    <row r="6567" spans="1:15" x14ac:dyDescent="0.2">
      <c r="A6567" t="s">
        <v>11308</v>
      </c>
      <c r="B6567" t="s">
        <v>3187</v>
      </c>
      <c r="C6567">
        <v>94.69</v>
      </c>
      <c r="D6567">
        <v>0</v>
      </c>
      <c r="E6567">
        <v>0</v>
      </c>
      <c r="F6567">
        <v>0</v>
      </c>
      <c r="G6567">
        <v>0</v>
      </c>
      <c r="H6567">
        <v>709.38</v>
      </c>
      <c r="I6567" t="s">
        <v>10693</v>
      </c>
      <c r="J6567" t="s">
        <v>169</v>
      </c>
      <c r="K6567">
        <v>0</v>
      </c>
      <c r="L6567" s="83">
        <v>42859</v>
      </c>
      <c r="M6567">
        <v>0</v>
      </c>
      <c r="N6567" t="s">
        <v>3262</v>
      </c>
      <c r="O6567" t="s">
        <v>3263</v>
      </c>
    </row>
    <row r="6568" spans="1:15" x14ac:dyDescent="0.2">
      <c r="A6568" t="s">
        <v>11309</v>
      </c>
      <c r="B6568" t="s">
        <v>6745</v>
      </c>
      <c r="C6568">
        <v>43.51</v>
      </c>
      <c r="D6568">
        <v>0</v>
      </c>
      <c r="E6568">
        <v>0</v>
      </c>
      <c r="F6568">
        <v>0</v>
      </c>
      <c r="G6568">
        <v>0</v>
      </c>
      <c r="H6568" s="45">
        <v>13240.99</v>
      </c>
      <c r="I6568" t="s">
        <v>10693</v>
      </c>
      <c r="J6568" t="s">
        <v>235</v>
      </c>
      <c r="K6568">
        <v>0</v>
      </c>
      <c r="L6568" s="83">
        <v>42859</v>
      </c>
      <c r="M6568">
        <v>0</v>
      </c>
      <c r="N6568">
        <v>153527106</v>
      </c>
      <c r="O6568">
        <v>2183868</v>
      </c>
    </row>
    <row r="6569" spans="1:15" x14ac:dyDescent="0.2">
      <c r="A6569" t="s">
        <v>11310</v>
      </c>
      <c r="B6569" t="s">
        <v>2690</v>
      </c>
      <c r="C6569">
        <v>62.03</v>
      </c>
      <c r="D6569">
        <v>0</v>
      </c>
      <c r="E6569">
        <v>0</v>
      </c>
      <c r="F6569">
        <v>0</v>
      </c>
      <c r="G6569">
        <v>0</v>
      </c>
      <c r="H6569" s="45">
        <v>-7280.46</v>
      </c>
      <c r="I6569" t="s">
        <v>10693</v>
      </c>
      <c r="J6569" t="s">
        <v>190</v>
      </c>
      <c r="K6569">
        <v>0</v>
      </c>
      <c r="L6569" s="83">
        <v>42859</v>
      </c>
      <c r="M6569">
        <v>0</v>
      </c>
      <c r="N6569">
        <v>184496107</v>
      </c>
      <c r="O6569">
        <v>2202473</v>
      </c>
    </row>
    <row r="6570" spans="1:15" x14ac:dyDescent="0.2">
      <c r="A6570" t="s">
        <v>11311</v>
      </c>
      <c r="B6570" t="s">
        <v>3195</v>
      </c>
      <c r="C6570">
        <v>36.880000000000003</v>
      </c>
      <c r="D6570">
        <v>0</v>
      </c>
      <c r="E6570">
        <v>0</v>
      </c>
      <c r="F6570">
        <v>0</v>
      </c>
      <c r="G6570">
        <v>0</v>
      </c>
      <c r="H6570" s="45">
        <v>21240.32</v>
      </c>
      <c r="I6570" t="s">
        <v>10693</v>
      </c>
      <c r="J6570" t="s">
        <v>169</v>
      </c>
      <c r="K6570">
        <v>0</v>
      </c>
      <c r="L6570" s="83">
        <v>42859</v>
      </c>
      <c r="M6570">
        <v>0</v>
      </c>
      <c r="N6570">
        <v>189464100</v>
      </c>
      <c r="O6570" t="s">
        <v>3266</v>
      </c>
    </row>
    <row r="6571" spans="1:15" x14ac:dyDescent="0.2">
      <c r="A6571" t="s">
        <v>11312</v>
      </c>
      <c r="B6571" t="s">
        <v>4180</v>
      </c>
      <c r="C6571">
        <v>43.18</v>
      </c>
      <c r="D6571">
        <v>0</v>
      </c>
      <c r="E6571">
        <v>0</v>
      </c>
      <c r="F6571">
        <v>0</v>
      </c>
      <c r="G6571">
        <v>0</v>
      </c>
      <c r="H6571" s="45">
        <v>7299.87</v>
      </c>
      <c r="I6571" t="s">
        <v>10693</v>
      </c>
      <c r="J6571" t="s">
        <v>164</v>
      </c>
      <c r="K6571">
        <v>0</v>
      </c>
      <c r="L6571" s="83">
        <v>42859</v>
      </c>
      <c r="M6571">
        <v>0</v>
      </c>
      <c r="N6571">
        <v>172755100</v>
      </c>
      <c r="O6571">
        <v>2197308</v>
      </c>
    </row>
    <row r="6572" spans="1:15" x14ac:dyDescent="0.2">
      <c r="A6572" t="s">
        <v>11313</v>
      </c>
      <c r="B6572" t="s">
        <v>1319</v>
      </c>
      <c r="C6572">
        <v>103.28</v>
      </c>
      <c r="D6572">
        <v>0</v>
      </c>
      <c r="E6572">
        <v>0</v>
      </c>
      <c r="F6572">
        <v>0</v>
      </c>
      <c r="G6572">
        <v>0</v>
      </c>
      <c r="H6572" s="45">
        <v>-11018.7</v>
      </c>
      <c r="I6572" t="s">
        <v>10693</v>
      </c>
      <c r="J6572" t="s">
        <v>164</v>
      </c>
      <c r="K6572">
        <v>0</v>
      </c>
      <c r="L6572" s="83">
        <v>42859</v>
      </c>
      <c r="M6572">
        <v>0</v>
      </c>
      <c r="N6572" t="s">
        <v>1484</v>
      </c>
      <c r="O6572" t="s">
        <v>1485</v>
      </c>
    </row>
    <row r="6573" spans="1:15" x14ac:dyDescent="0.2">
      <c r="A6573" t="s">
        <v>11314</v>
      </c>
      <c r="B6573" t="s">
        <v>1014</v>
      </c>
      <c r="C6573">
        <v>52.91</v>
      </c>
      <c r="D6573">
        <v>0</v>
      </c>
      <c r="E6573">
        <v>0</v>
      </c>
      <c r="F6573">
        <v>0</v>
      </c>
      <c r="G6573">
        <v>0</v>
      </c>
      <c r="H6573">
        <v>43.72</v>
      </c>
      <c r="I6573" t="s">
        <v>10693</v>
      </c>
      <c r="J6573" t="s">
        <v>200</v>
      </c>
      <c r="K6573">
        <v>0</v>
      </c>
      <c r="L6573" s="83">
        <v>42859</v>
      </c>
      <c r="M6573">
        <v>0</v>
      </c>
      <c r="N6573" t="s">
        <v>177</v>
      </c>
      <c r="O6573" t="s">
        <v>1455</v>
      </c>
    </row>
    <row r="6574" spans="1:15" x14ac:dyDescent="0.2">
      <c r="A6574" t="s">
        <v>11315</v>
      </c>
      <c r="B6574" t="s">
        <v>3045</v>
      </c>
      <c r="C6574">
        <v>49.4</v>
      </c>
      <c r="D6574">
        <v>0</v>
      </c>
      <c r="E6574">
        <v>0</v>
      </c>
      <c r="F6574">
        <v>0</v>
      </c>
      <c r="G6574">
        <v>0</v>
      </c>
      <c r="H6574" s="45">
        <v>-5467.41</v>
      </c>
      <c r="I6574" t="s">
        <v>10693</v>
      </c>
      <c r="J6574" t="s">
        <v>822</v>
      </c>
      <c r="K6574">
        <v>0</v>
      </c>
      <c r="L6574" s="83">
        <v>42859</v>
      </c>
      <c r="M6574">
        <v>0</v>
      </c>
      <c r="N6574">
        <v>283677854</v>
      </c>
      <c r="O6574">
        <v>2851808</v>
      </c>
    </row>
    <row r="6575" spans="1:15" x14ac:dyDescent="0.2">
      <c r="A6575" t="s">
        <v>11316</v>
      </c>
      <c r="B6575" t="s">
        <v>11275</v>
      </c>
      <c r="C6575">
        <v>17.34</v>
      </c>
      <c r="D6575">
        <v>0</v>
      </c>
      <c r="E6575">
        <v>0</v>
      </c>
      <c r="F6575">
        <v>0</v>
      </c>
      <c r="G6575">
        <v>0</v>
      </c>
      <c r="H6575" s="45">
        <v>-2025.15</v>
      </c>
      <c r="I6575" t="s">
        <v>10693</v>
      </c>
      <c r="J6575" t="s">
        <v>182</v>
      </c>
      <c r="K6575">
        <v>0</v>
      </c>
      <c r="L6575" s="83">
        <v>42859</v>
      </c>
      <c r="M6575">
        <v>0</v>
      </c>
      <c r="N6575" t="s">
        <v>11317</v>
      </c>
      <c r="O6575" t="s">
        <v>11318</v>
      </c>
    </row>
    <row r="6576" spans="1:15" x14ac:dyDescent="0.2">
      <c r="A6576" t="s">
        <v>11319</v>
      </c>
      <c r="B6576" t="s">
        <v>11276</v>
      </c>
      <c r="C6576">
        <v>43.034999999999997</v>
      </c>
      <c r="D6576">
        <v>0</v>
      </c>
      <c r="E6576">
        <v>0</v>
      </c>
      <c r="F6576">
        <v>0</v>
      </c>
      <c r="G6576">
        <v>0</v>
      </c>
      <c r="H6576" s="45">
        <v>2358.84</v>
      </c>
      <c r="I6576" t="s">
        <v>10693</v>
      </c>
      <c r="J6576" t="s">
        <v>164</v>
      </c>
      <c r="K6576">
        <v>0</v>
      </c>
      <c r="L6576" s="83">
        <v>42859</v>
      </c>
      <c r="M6576">
        <v>0</v>
      </c>
      <c r="N6576">
        <v>338307101</v>
      </c>
      <c r="O6576" t="s">
        <v>11320</v>
      </c>
    </row>
    <row r="6577" spans="1:15" x14ac:dyDescent="0.2">
      <c r="A6577" t="s">
        <v>11321</v>
      </c>
      <c r="B6577" t="s">
        <v>3042</v>
      </c>
      <c r="C6577">
        <v>553.6</v>
      </c>
      <c r="D6577">
        <v>0</v>
      </c>
      <c r="E6577">
        <v>0</v>
      </c>
      <c r="F6577">
        <v>0</v>
      </c>
      <c r="G6577">
        <v>0</v>
      </c>
      <c r="H6577" s="45">
        <v>-1061.8499999999999</v>
      </c>
      <c r="I6577" t="s">
        <v>10693</v>
      </c>
      <c r="J6577" t="s">
        <v>200</v>
      </c>
      <c r="K6577">
        <v>0</v>
      </c>
      <c r="L6577" s="83">
        <v>42859</v>
      </c>
      <c r="M6577">
        <v>0</v>
      </c>
      <c r="N6577">
        <v>384637104</v>
      </c>
      <c r="O6577" t="s">
        <v>3116</v>
      </c>
    </row>
    <row r="6578" spans="1:15" x14ac:dyDescent="0.2">
      <c r="A6578" t="s">
        <v>11322</v>
      </c>
      <c r="B6578" t="s">
        <v>3055</v>
      </c>
      <c r="C6578">
        <v>47.47</v>
      </c>
      <c r="D6578">
        <v>0</v>
      </c>
      <c r="E6578">
        <v>0</v>
      </c>
      <c r="F6578">
        <v>0</v>
      </c>
      <c r="G6578">
        <v>0</v>
      </c>
      <c r="H6578" s="45">
        <v>12257.68</v>
      </c>
      <c r="I6578" t="s">
        <v>10693</v>
      </c>
      <c r="J6578" t="s">
        <v>169</v>
      </c>
      <c r="K6578">
        <v>0</v>
      </c>
      <c r="L6578" s="83">
        <v>42859</v>
      </c>
      <c r="M6578">
        <v>0</v>
      </c>
      <c r="N6578">
        <v>379577208</v>
      </c>
      <c r="O6578" t="s">
        <v>3118</v>
      </c>
    </row>
    <row r="6579" spans="1:15" x14ac:dyDescent="0.2">
      <c r="A6579" t="s">
        <v>11323</v>
      </c>
      <c r="B6579" t="s">
        <v>3409</v>
      </c>
      <c r="C6579">
        <v>130.76499999999999</v>
      </c>
      <c r="D6579">
        <v>0</v>
      </c>
      <c r="E6579">
        <v>0</v>
      </c>
      <c r="F6579">
        <v>0</v>
      </c>
      <c r="G6579">
        <v>0</v>
      </c>
      <c r="H6579" s="45">
        <v>-5538.16</v>
      </c>
      <c r="I6579" t="s">
        <v>10693</v>
      </c>
      <c r="J6579" t="s">
        <v>8017</v>
      </c>
      <c r="K6579">
        <v>0</v>
      </c>
      <c r="L6579" s="83">
        <v>42859</v>
      </c>
      <c r="M6579">
        <v>0</v>
      </c>
      <c r="N6579" t="s">
        <v>3440</v>
      </c>
      <c r="O6579" t="s">
        <v>3441</v>
      </c>
    </row>
    <row r="6580" spans="1:15" x14ac:dyDescent="0.2">
      <c r="A6580" t="s">
        <v>11324</v>
      </c>
      <c r="B6580" t="s">
        <v>11278</v>
      </c>
      <c r="C6580">
        <v>22.19</v>
      </c>
      <c r="D6580">
        <v>0</v>
      </c>
      <c r="E6580">
        <v>0</v>
      </c>
      <c r="F6580">
        <v>0</v>
      </c>
      <c r="G6580">
        <v>0</v>
      </c>
      <c r="H6580" s="45">
        <v>15467.08</v>
      </c>
      <c r="I6580" t="s">
        <v>10693</v>
      </c>
      <c r="J6580" t="s">
        <v>169</v>
      </c>
      <c r="K6580">
        <v>0</v>
      </c>
      <c r="L6580" s="83">
        <v>42859</v>
      </c>
      <c r="M6580">
        <v>0</v>
      </c>
      <c r="N6580">
        <v>457669307</v>
      </c>
      <c r="O6580">
        <v>2614487</v>
      </c>
    </row>
    <row r="6581" spans="1:15" x14ac:dyDescent="0.2">
      <c r="A6581" t="s">
        <v>11325</v>
      </c>
      <c r="B6581" t="s">
        <v>9490</v>
      </c>
      <c r="C6581">
        <v>25.87</v>
      </c>
      <c r="D6581">
        <v>0</v>
      </c>
      <c r="E6581">
        <v>0</v>
      </c>
      <c r="F6581">
        <v>0</v>
      </c>
      <c r="G6581">
        <v>0</v>
      </c>
      <c r="H6581" s="45">
        <v>9695.17</v>
      </c>
      <c r="I6581" t="s">
        <v>10693</v>
      </c>
      <c r="J6581" t="s">
        <v>164</v>
      </c>
      <c r="K6581">
        <v>0</v>
      </c>
      <c r="L6581" s="83">
        <v>42859</v>
      </c>
      <c r="M6581">
        <v>0</v>
      </c>
      <c r="N6581">
        <v>501242101</v>
      </c>
      <c r="O6581">
        <v>2498001</v>
      </c>
    </row>
    <row r="6582" spans="1:15" x14ac:dyDescent="0.2">
      <c r="A6582" t="s">
        <v>11326</v>
      </c>
      <c r="B6582" t="s">
        <v>5550</v>
      </c>
      <c r="C6582">
        <v>35.225000000000001</v>
      </c>
      <c r="D6582">
        <v>0</v>
      </c>
      <c r="E6582">
        <v>0</v>
      </c>
      <c r="F6582">
        <v>0</v>
      </c>
      <c r="G6582">
        <v>0</v>
      </c>
      <c r="H6582" s="45">
        <v>-17879.84</v>
      </c>
      <c r="I6582" t="s">
        <v>10684</v>
      </c>
      <c r="J6582" t="s">
        <v>188</v>
      </c>
      <c r="K6582">
        <v>0</v>
      </c>
      <c r="L6582" s="83">
        <v>42859</v>
      </c>
      <c r="M6582">
        <v>0</v>
      </c>
      <c r="N6582" t="s">
        <v>5574</v>
      </c>
      <c r="O6582" t="s">
        <v>5575</v>
      </c>
    </row>
    <row r="6583" spans="1:15" x14ac:dyDescent="0.2">
      <c r="A6583" t="s">
        <v>11327</v>
      </c>
      <c r="B6583" t="s">
        <v>2234</v>
      </c>
      <c r="C6583">
        <v>78.3</v>
      </c>
      <c r="D6583">
        <v>0</v>
      </c>
      <c r="E6583">
        <v>0</v>
      </c>
      <c r="F6583">
        <v>0</v>
      </c>
      <c r="G6583">
        <v>0</v>
      </c>
      <c r="H6583">
        <v>204.75</v>
      </c>
      <c r="I6583" t="s">
        <v>10693</v>
      </c>
      <c r="J6583" t="s">
        <v>200</v>
      </c>
      <c r="K6583">
        <v>0</v>
      </c>
      <c r="L6583" s="83">
        <v>42859</v>
      </c>
      <c r="M6583">
        <v>0</v>
      </c>
      <c r="N6583">
        <v>530307107</v>
      </c>
      <c r="O6583" t="s">
        <v>2267</v>
      </c>
    </row>
    <row r="6584" spans="1:15" x14ac:dyDescent="0.2">
      <c r="A6584" t="s">
        <v>11328</v>
      </c>
      <c r="B6584" t="s">
        <v>3401</v>
      </c>
      <c r="C6584">
        <v>70.430000000000007</v>
      </c>
      <c r="D6584">
        <v>0</v>
      </c>
      <c r="E6584">
        <v>0</v>
      </c>
      <c r="F6584">
        <v>0</v>
      </c>
      <c r="G6584">
        <v>0</v>
      </c>
      <c r="H6584" s="45">
        <v>-5456.21</v>
      </c>
      <c r="I6584" t="s">
        <v>10693</v>
      </c>
      <c r="J6584" t="s">
        <v>169</v>
      </c>
      <c r="K6584">
        <v>0</v>
      </c>
      <c r="L6584" s="83">
        <v>42859</v>
      </c>
      <c r="M6584">
        <v>0</v>
      </c>
      <c r="N6584" t="s">
        <v>3452</v>
      </c>
      <c r="O6584" t="s">
        <v>3453</v>
      </c>
    </row>
    <row r="6585" spans="1:15" x14ac:dyDescent="0.2">
      <c r="A6585" t="s">
        <v>11329</v>
      </c>
      <c r="B6585" t="s">
        <v>5390</v>
      </c>
      <c r="C6585">
        <v>30.07</v>
      </c>
      <c r="D6585">
        <v>0</v>
      </c>
      <c r="E6585">
        <v>0</v>
      </c>
      <c r="F6585">
        <v>0</v>
      </c>
      <c r="G6585">
        <v>0</v>
      </c>
      <c r="H6585" s="45">
        <v>-9664.5400000000009</v>
      </c>
      <c r="I6585" t="s">
        <v>10684</v>
      </c>
      <c r="J6585" t="s">
        <v>188</v>
      </c>
      <c r="K6585">
        <v>0</v>
      </c>
      <c r="L6585" s="83">
        <v>42859</v>
      </c>
      <c r="M6585">
        <v>0</v>
      </c>
      <c r="N6585">
        <v>546347105</v>
      </c>
      <c r="O6585">
        <v>2535243</v>
      </c>
    </row>
    <row r="6586" spans="1:15" x14ac:dyDescent="0.2">
      <c r="A6586" t="s">
        <v>11330</v>
      </c>
      <c r="B6586" t="s">
        <v>11277</v>
      </c>
      <c r="C6586">
        <v>34.72</v>
      </c>
      <c r="D6586">
        <v>0</v>
      </c>
      <c r="E6586">
        <v>0</v>
      </c>
      <c r="F6586">
        <v>0</v>
      </c>
      <c r="G6586">
        <v>0</v>
      </c>
      <c r="H6586" s="45">
        <v>-11277.46</v>
      </c>
      <c r="I6586" t="s">
        <v>10693</v>
      </c>
      <c r="J6586" t="s">
        <v>200</v>
      </c>
      <c r="K6586">
        <v>0</v>
      </c>
      <c r="L6586" s="83">
        <v>42859</v>
      </c>
      <c r="M6586">
        <v>0</v>
      </c>
      <c r="N6586" t="s">
        <v>11331</v>
      </c>
      <c r="O6586" t="s">
        <v>11332</v>
      </c>
    </row>
    <row r="6587" spans="1:15" x14ac:dyDescent="0.2">
      <c r="A6587" t="s">
        <v>11333</v>
      </c>
      <c r="B6587" t="s">
        <v>3417</v>
      </c>
      <c r="C6587">
        <v>21.344999999999999</v>
      </c>
      <c r="D6587">
        <v>0</v>
      </c>
      <c r="E6587">
        <v>0</v>
      </c>
      <c r="F6587">
        <v>0</v>
      </c>
      <c r="G6587">
        <v>0</v>
      </c>
      <c r="H6587" s="45">
        <v>21689.46</v>
      </c>
      <c r="I6587" t="s">
        <v>10693</v>
      </c>
      <c r="J6587" t="s">
        <v>169</v>
      </c>
      <c r="K6587">
        <v>0</v>
      </c>
      <c r="L6587" s="83">
        <v>42859</v>
      </c>
      <c r="M6587">
        <v>0</v>
      </c>
      <c r="N6587">
        <v>556099109</v>
      </c>
      <c r="O6587" t="s">
        <v>3456</v>
      </c>
    </row>
    <row r="6588" spans="1:15" x14ac:dyDescent="0.2">
      <c r="A6588" t="s">
        <v>11334</v>
      </c>
      <c r="B6588" t="s">
        <v>9542</v>
      </c>
      <c r="C6588">
        <v>22.72</v>
      </c>
      <c r="D6588">
        <v>0</v>
      </c>
      <c r="E6588">
        <v>0</v>
      </c>
      <c r="F6588">
        <v>0</v>
      </c>
      <c r="G6588">
        <v>0</v>
      </c>
      <c r="H6588" s="45">
        <v>6217.36</v>
      </c>
      <c r="I6588" t="s">
        <v>10693</v>
      </c>
      <c r="J6588" t="s">
        <v>190</v>
      </c>
      <c r="K6588">
        <v>0</v>
      </c>
      <c r="L6588" s="83">
        <v>42859</v>
      </c>
      <c r="M6588">
        <v>0</v>
      </c>
      <c r="N6588" t="s">
        <v>9565</v>
      </c>
      <c r="O6588">
        <v>2608349</v>
      </c>
    </row>
    <row r="6589" spans="1:15" x14ac:dyDescent="0.2">
      <c r="A6589" t="s">
        <v>11335</v>
      </c>
      <c r="B6589" t="s">
        <v>3546</v>
      </c>
      <c r="C6589">
        <v>36.79</v>
      </c>
      <c r="D6589">
        <v>0</v>
      </c>
      <c r="E6589">
        <v>0</v>
      </c>
      <c r="F6589">
        <v>0</v>
      </c>
      <c r="G6589">
        <v>0</v>
      </c>
      <c r="H6589" s="45">
        <v>-8638.11</v>
      </c>
      <c r="I6589" t="s">
        <v>10693</v>
      </c>
      <c r="J6589" t="s">
        <v>190</v>
      </c>
      <c r="K6589">
        <v>0</v>
      </c>
      <c r="L6589" s="83">
        <v>42859</v>
      </c>
      <c r="M6589">
        <v>0</v>
      </c>
      <c r="N6589" t="s">
        <v>3575</v>
      </c>
      <c r="O6589" t="s">
        <v>3576</v>
      </c>
    </row>
    <row r="6590" spans="1:15" x14ac:dyDescent="0.2">
      <c r="A6590" t="s">
        <v>11336</v>
      </c>
      <c r="B6590" t="s">
        <v>1780</v>
      </c>
      <c r="C6590">
        <v>70.83</v>
      </c>
      <c r="D6590">
        <v>0</v>
      </c>
      <c r="E6590">
        <v>0</v>
      </c>
      <c r="F6590">
        <v>0</v>
      </c>
      <c r="G6590">
        <v>0</v>
      </c>
      <c r="H6590" s="45">
        <v>-11942.91</v>
      </c>
      <c r="I6590" t="s">
        <v>10693</v>
      </c>
      <c r="J6590" t="s">
        <v>235</v>
      </c>
      <c r="K6590">
        <v>0</v>
      </c>
      <c r="L6590" s="83">
        <v>42859</v>
      </c>
      <c r="M6590">
        <v>0</v>
      </c>
      <c r="N6590" t="s">
        <v>1928</v>
      </c>
      <c r="O6590">
        <v>2616870</v>
      </c>
    </row>
    <row r="6591" spans="1:15" x14ac:dyDescent="0.2">
      <c r="A6591" t="s">
        <v>11337</v>
      </c>
      <c r="B6591" t="s">
        <v>2711</v>
      </c>
      <c r="C6591">
        <v>54.09</v>
      </c>
      <c r="D6591">
        <v>0</v>
      </c>
      <c r="E6591">
        <v>0</v>
      </c>
      <c r="F6591">
        <v>0</v>
      </c>
      <c r="G6591">
        <v>0</v>
      </c>
      <c r="H6591" s="45">
        <v>-31809.24</v>
      </c>
      <c r="I6591" t="s">
        <v>10684</v>
      </c>
      <c r="J6591" t="s">
        <v>182</v>
      </c>
      <c r="K6591">
        <v>0</v>
      </c>
      <c r="L6591" s="83">
        <v>42859</v>
      </c>
      <c r="M6591">
        <v>0</v>
      </c>
      <c r="N6591" t="s">
        <v>2775</v>
      </c>
      <c r="O6591" t="s">
        <v>2776</v>
      </c>
    </row>
    <row r="6592" spans="1:15" x14ac:dyDescent="0.2">
      <c r="A6592" t="s">
        <v>11338</v>
      </c>
      <c r="B6592" t="s">
        <v>9774</v>
      </c>
      <c r="C6592">
        <v>111.94</v>
      </c>
      <c r="D6592">
        <v>0</v>
      </c>
      <c r="E6592">
        <v>0</v>
      </c>
      <c r="F6592">
        <v>0</v>
      </c>
      <c r="G6592">
        <v>0</v>
      </c>
      <c r="H6592" s="45">
        <v>-4197.83</v>
      </c>
      <c r="I6592" t="s">
        <v>10693</v>
      </c>
      <c r="J6592" t="s">
        <v>186</v>
      </c>
      <c r="K6592">
        <v>0</v>
      </c>
      <c r="L6592" s="83">
        <v>42859</v>
      </c>
      <c r="M6592">
        <v>0</v>
      </c>
      <c r="N6592">
        <v>744320102</v>
      </c>
      <c r="O6592">
        <v>2819118</v>
      </c>
    </row>
    <row r="6593" spans="1:15" x14ac:dyDescent="0.2">
      <c r="A6593" t="s">
        <v>11339</v>
      </c>
      <c r="B6593" t="s">
        <v>4962</v>
      </c>
      <c r="C6593">
        <v>76.73</v>
      </c>
      <c r="D6593">
        <v>0</v>
      </c>
      <c r="E6593">
        <v>0</v>
      </c>
      <c r="F6593">
        <v>0</v>
      </c>
      <c r="G6593">
        <v>0</v>
      </c>
      <c r="H6593" s="45">
        <v>10449.549999999999</v>
      </c>
      <c r="I6593" t="s">
        <v>10693</v>
      </c>
      <c r="J6593" t="s">
        <v>164</v>
      </c>
      <c r="K6593">
        <v>0</v>
      </c>
      <c r="L6593" s="83">
        <v>42859</v>
      </c>
      <c r="M6593">
        <v>0</v>
      </c>
      <c r="N6593" t="s">
        <v>5053</v>
      </c>
      <c r="O6593" t="s">
        <v>5054</v>
      </c>
    </row>
    <row r="6594" spans="1:15" x14ac:dyDescent="0.2">
      <c r="A6594" t="s">
        <v>11340</v>
      </c>
      <c r="B6594" t="s">
        <v>1998</v>
      </c>
      <c r="C6594">
        <v>60.524999999999999</v>
      </c>
      <c r="D6594">
        <v>0</v>
      </c>
      <c r="E6594">
        <v>0</v>
      </c>
      <c r="F6594">
        <v>0</v>
      </c>
      <c r="G6594">
        <v>0</v>
      </c>
      <c r="H6594">
        <v>642.1</v>
      </c>
      <c r="I6594" t="s">
        <v>10693</v>
      </c>
      <c r="J6594" t="s">
        <v>164</v>
      </c>
      <c r="K6594">
        <v>0</v>
      </c>
      <c r="L6594" s="83">
        <v>42859</v>
      </c>
      <c r="M6594">
        <v>0</v>
      </c>
      <c r="N6594" t="s">
        <v>2058</v>
      </c>
      <c r="O6594" t="s">
        <v>2059</v>
      </c>
    </row>
    <row r="6595" spans="1:15" x14ac:dyDescent="0.2">
      <c r="A6595" t="s">
        <v>11341</v>
      </c>
      <c r="B6595" t="s">
        <v>8660</v>
      </c>
      <c r="C6595">
        <v>31.835000000000001</v>
      </c>
      <c r="D6595">
        <v>0</v>
      </c>
      <c r="E6595">
        <v>0</v>
      </c>
      <c r="F6595">
        <v>0</v>
      </c>
      <c r="G6595">
        <v>0</v>
      </c>
      <c r="H6595" s="45">
        <v>-65735.86</v>
      </c>
      <c r="I6595" t="s">
        <v>10693</v>
      </c>
      <c r="J6595" t="s">
        <v>182</v>
      </c>
      <c r="K6595">
        <v>0</v>
      </c>
      <c r="L6595" s="83">
        <v>42859</v>
      </c>
      <c r="M6595">
        <v>0</v>
      </c>
      <c r="N6595" t="s">
        <v>8720</v>
      </c>
      <c r="O6595" t="s">
        <v>8721</v>
      </c>
    </row>
    <row r="6596" spans="1:15" x14ac:dyDescent="0.2">
      <c r="A6596" t="s">
        <v>11342</v>
      </c>
      <c r="B6596" t="s">
        <v>11272</v>
      </c>
      <c r="C6596">
        <v>21.55</v>
      </c>
      <c r="D6596">
        <v>0</v>
      </c>
      <c r="E6596">
        <v>0</v>
      </c>
      <c r="F6596">
        <v>0</v>
      </c>
      <c r="G6596">
        <v>0</v>
      </c>
      <c r="H6596" s="45">
        <v>43663.46</v>
      </c>
      <c r="I6596" t="s">
        <v>10684</v>
      </c>
      <c r="J6596" t="s">
        <v>235</v>
      </c>
      <c r="K6596">
        <v>0</v>
      </c>
      <c r="L6596" s="83">
        <v>42859</v>
      </c>
      <c r="M6596">
        <v>0</v>
      </c>
      <c r="N6596">
        <v>761525609</v>
      </c>
      <c r="O6596">
        <v>2750024</v>
      </c>
    </row>
    <row r="6597" spans="1:15" x14ac:dyDescent="0.2">
      <c r="A6597" t="s">
        <v>11343</v>
      </c>
      <c r="B6597" t="s">
        <v>4940</v>
      </c>
      <c r="C6597">
        <v>28.65</v>
      </c>
      <c r="D6597">
        <v>0</v>
      </c>
      <c r="E6597">
        <v>0</v>
      </c>
      <c r="F6597">
        <v>0</v>
      </c>
      <c r="G6597">
        <v>0</v>
      </c>
      <c r="H6597" s="45">
        <v>-43819.8</v>
      </c>
      <c r="I6597" t="s">
        <v>10693</v>
      </c>
      <c r="J6597" t="s">
        <v>182</v>
      </c>
      <c r="K6597">
        <v>0</v>
      </c>
      <c r="L6597" s="83">
        <v>42859</v>
      </c>
      <c r="M6597">
        <v>0</v>
      </c>
      <c r="N6597">
        <v>762760106</v>
      </c>
      <c r="O6597" t="s">
        <v>5058</v>
      </c>
    </row>
    <row r="6598" spans="1:15" x14ac:dyDescent="0.2">
      <c r="A6598" t="s">
        <v>11344</v>
      </c>
      <c r="B6598" t="s">
        <v>2488</v>
      </c>
      <c r="C6598">
        <v>43.625</v>
      </c>
      <c r="D6598">
        <v>0</v>
      </c>
      <c r="E6598">
        <v>0</v>
      </c>
      <c r="F6598">
        <v>0</v>
      </c>
      <c r="G6598">
        <v>0</v>
      </c>
      <c r="H6598" s="45">
        <v>-45088.73</v>
      </c>
      <c r="I6598" t="s">
        <v>10684</v>
      </c>
      <c r="J6598" t="s">
        <v>190</v>
      </c>
      <c r="K6598">
        <v>0</v>
      </c>
      <c r="L6598" s="83">
        <v>42859</v>
      </c>
      <c r="M6598">
        <v>0</v>
      </c>
      <c r="N6598">
        <v>374689107</v>
      </c>
      <c r="O6598">
        <v>2369226</v>
      </c>
    </row>
    <row r="6599" spans="1:15" x14ac:dyDescent="0.2">
      <c r="A6599" t="s">
        <v>11345</v>
      </c>
      <c r="B6599" t="s">
        <v>9543</v>
      </c>
      <c r="C6599">
        <v>44.02</v>
      </c>
      <c r="D6599">
        <v>0</v>
      </c>
      <c r="E6599">
        <v>0</v>
      </c>
      <c r="F6599">
        <v>0</v>
      </c>
      <c r="G6599">
        <v>0</v>
      </c>
      <c r="H6599" s="45">
        <v>-4405.08</v>
      </c>
      <c r="I6599" t="s">
        <v>10693</v>
      </c>
      <c r="J6599" t="s">
        <v>188</v>
      </c>
      <c r="K6599">
        <v>0</v>
      </c>
      <c r="L6599" s="83">
        <v>42859</v>
      </c>
      <c r="M6599">
        <v>0</v>
      </c>
      <c r="N6599" t="s">
        <v>9572</v>
      </c>
      <c r="O6599">
        <v>2823777</v>
      </c>
    </row>
    <row r="6600" spans="1:15" x14ac:dyDescent="0.2">
      <c r="A6600" t="s">
        <v>11346</v>
      </c>
      <c r="B6600" t="s">
        <v>11273</v>
      </c>
      <c r="C6600">
        <v>70.92</v>
      </c>
      <c r="D6600">
        <v>0</v>
      </c>
      <c r="E6600">
        <v>0</v>
      </c>
      <c r="F6600">
        <v>0</v>
      </c>
      <c r="G6600">
        <v>0</v>
      </c>
      <c r="H6600" s="45">
        <v>10530.73</v>
      </c>
      <c r="I6600" t="s">
        <v>10693</v>
      </c>
      <c r="J6600" t="s">
        <v>164</v>
      </c>
      <c r="K6600">
        <v>0</v>
      </c>
      <c r="L6600" s="83">
        <v>42859</v>
      </c>
      <c r="M6600">
        <v>0</v>
      </c>
      <c r="N6600">
        <v>852234103</v>
      </c>
      <c r="O6600" t="s">
        <v>11347</v>
      </c>
    </row>
    <row r="6601" spans="1:15" x14ac:dyDescent="0.2">
      <c r="A6601" t="s">
        <v>11348</v>
      </c>
      <c r="B6601" t="s">
        <v>428</v>
      </c>
      <c r="C6601">
        <v>69.349999999999994</v>
      </c>
      <c r="D6601">
        <v>0</v>
      </c>
      <c r="E6601">
        <v>0</v>
      </c>
      <c r="F6601">
        <v>0</v>
      </c>
      <c r="G6601">
        <v>0</v>
      </c>
      <c r="H6601" s="45">
        <v>-7515.18</v>
      </c>
      <c r="I6601" t="s">
        <v>10693</v>
      </c>
      <c r="J6601" t="s">
        <v>190</v>
      </c>
      <c r="K6601">
        <v>0</v>
      </c>
      <c r="L6601" s="83">
        <v>42859</v>
      </c>
      <c r="M6601">
        <v>0</v>
      </c>
      <c r="N6601" t="s">
        <v>429</v>
      </c>
      <c r="O6601">
        <v>2883890</v>
      </c>
    </row>
    <row r="6602" spans="1:15" x14ac:dyDescent="0.2">
      <c r="A6602" t="s">
        <v>11349</v>
      </c>
      <c r="B6602" t="s">
        <v>9773</v>
      </c>
      <c r="C6602">
        <v>17.52</v>
      </c>
      <c r="D6602">
        <v>0</v>
      </c>
      <c r="E6602">
        <v>0</v>
      </c>
      <c r="F6602">
        <v>0</v>
      </c>
      <c r="G6602">
        <v>0</v>
      </c>
      <c r="H6602" s="45">
        <v>4736.9799999999996</v>
      </c>
      <c r="I6602" t="s">
        <v>10693</v>
      </c>
      <c r="J6602" t="s">
        <v>164</v>
      </c>
      <c r="K6602">
        <v>0</v>
      </c>
      <c r="L6602" s="83">
        <v>42859</v>
      </c>
      <c r="M6602">
        <v>0</v>
      </c>
      <c r="N6602" t="s">
        <v>9809</v>
      </c>
      <c r="O6602">
        <v>2635659</v>
      </c>
    </row>
    <row r="6603" spans="1:15" x14ac:dyDescent="0.2">
      <c r="A6603" t="s">
        <v>11350</v>
      </c>
      <c r="B6603" t="s">
        <v>1575</v>
      </c>
      <c r="C6603">
        <v>195.04</v>
      </c>
      <c r="D6603">
        <v>0</v>
      </c>
      <c r="E6603">
        <v>0</v>
      </c>
      <c r="F6603">
        <v>0</v>
      </c>
      <c r="G6603">
        <v>0</v>
      </c>
      <c r="H6603">
        <v>-552.47</v>
      </c>
      <c r="I6603" t="s">
        <v>10693</v>
      </c>
      <c r="J6603" t="s">
        <v>169</v>
      </c>
      <c r="K6603">
        <v>0</v>
      </c>
      <c r="L6603" s="83">
        <v>42859</v>
      </c>
      <c r="M6603">
        <v>0</v>
      </c>
      <c r="N6603" t="s">
        <v>1653</v>
      </c>
      <c r="O6603" t="s">
        <v>1654</v>
      </c>
    </row>
    <row r="6604" spans="1:15" x14ac:dyDescent="0.2">
      <c r="A6604" t="s">
        <v>11351</v>
      </c>
      <c r="B6604" t="s">
        <v>2684</v>
      </c>
      <c r="C6604">
        <v>99.92</v>
      </c>
      <c r="D6604">
        <v>0</v>
      </c>
      <c r="E6604">
        <v>0</v>
      </c>
      <c r="F6604">
        <v>0</v>
      </c>
      <c r="G6604">
        <v>0</v>
      </c>
      <c r="H6604" s="45">
        <v>-16276.38</v>
      </c>
      <c r="I6604" t="s">
        <v>10693</v>
      </c>
      <c r="J6604" t="s">
        <v>190</v>
      </c>
      <c r="K6604">
        <v>0</v>
      </c>
      <c r="L6604" s="83">
        <v>42859</v>
      </c>
      <c r="M6604">
        <v>0</v>
      </c>
      <c r="N6604">
        <v>983793100</v>
      </c>
      <c r="O6604" t="s">
        <v>2806</v>
      </c>
    </row>
    <row r="6605" spans="1:15" x14ac:dyDescent="0.2">
      <c r="A6605" t="s">
        <v>11168</v>
      </c>
      <c r="B6605" t="s">
        <v>11061</v>
      </c>
      <c r="C6605">
        <v>77.415000000000006</v>
      </c>
      <c r="D6605">
        <v>0</v>
      </c>
      <c r="E6605">
        <v>0</v>
      </c>
      <c r="F6605">
        <v>0</v>
      </c>
      <c r="G6605">
        <v>0</v>
      </c>
      <c r="H6605" s="45">
        <v>13516</v>
      </c>
      <c r="I6605" t="s">
        <v>10693</v>
      </c>
      <c r="J6605" t="s">
        <v>200</v>
      </c>
      <c r="K6605">
        <v>0</v>
      </c>
      <c r="L6605" s="83">
        <v>42858</v>
      </c>
      <c r="M6605">
        <v>0</v>
      </c>
      <c r="N6605">
        <v>948626106</v>
      </c>
      <c r="O6605">
        <v>2813585</v>
      </c>
    </row>
    <row r="6606" spans="1:15" x14ac:dyDescent="0.2">
      <c r="A6606" t="s">
        <v>11169</v>
      </c>
      <c r="B6606" t="s">
        <v>103</v>
      </c>
      <c r="C6606">
        <v>33.25</v>
      </c>
      <c r="D6606">
        <v>0</v>
      </c>
      <c r="E6606">
        <v>0</v>
      </c>
      <c r="F6606">
        <v>0</v>
      </c>
      <c r="G6606">
        <v>0</v>
      </c>
      <c r="H6606" s="45">
        <v>17495.97</v>
      </c>
      <c r="I6606" t="s">
        <v>10693</v>
      </c>
      <c r="J6606" t="s">
        <v>188</v>
      </c>
      <c r="K6606">
        <v>0</v>
      </c>
      <c r="L6606" s="83">
        <v>42858</v>
      </c>
      <c r="M6606">
        <v>0</v>
      </c>
      <c r="N6606">
        <v>680665205</v>
      </c>
      <c r="O6606">
        <v>2658526</v>
      </c>
    </row>
    <row r="6607" spans="1:15" x14ac:dyDescent="0.2">
      <c r="A6607" t="s">
        <v>11170</v>
      </c>
      <c r="B6607" t="s">
        <v>120</v>
      </c>
      <c r="C6607">
        <v>33.369999999999997</v>
      </c>
      <c r="D6607">
        <v>0</v>
      </c>
      <c r="E6607">
        <v>0</v>
      </c>
      <c r="F6607">
        <v>0</v>
      </c>
      <c r="G6607">
        <v>0</v>
      </c>
      <c r="H6607" s="45">
        <v>-12964.82</v>
      </c>
      <c r="I6607" t="s">
        <v>10693</v>
      </c>
      <c r="J6607" t="s">
        <v>169</v>
      </c>
      <c r="K6607">
        <v>0</v>
      </c>
      <c r="L6607" s="83">
        <v>42858</v>
      </c>
      <c r="M6607">
        <v>0</v>
      </c>
      <c r="N6607" t="s">
        <v>795</v>
      </c>
      <c r="O6607">
        <v>2614153</v>
      </c>
    </row>
    <row r="6608" spans="1:15" x14ac:dyDescent="0.2">
      <c r="A6608" t="s">
        <v>11171</v>
      </c>
      <c r="B6608" t="s">
        <v>1779</v>
      </c>
      <c r="C6608">
        <v>32.064999999999998</v>
      </c>
      <c r="D6608">
        <v>0</v>
      </c>
      <c r="E6608">
        <v>0</v>
      </c>
      <c r="F6608">
        <v>0</v>
      </c>
      <c r="G6608">
        <v>0</v>
      </c>
      <c r="H6608" s="45">
        <v>-5779.93</v>
      </c>
      <c r="I6608" t="s">
        <v>10693</v>
      </c>
      <c r="J6608" t="s">
        <v>188</v>
      </c>
      <c r="K6608">
        <v>0</v>
      </c>
      <c r="L6608" s="83">
        <v>42858</v>
      </c>
      <c r="M6608">
        <v>0</v>
      </c>
      <c r="N6608" t="s">
        <v>1922</v>
      </c>
      <c r="O6608" t="s">
        <v>1923</v>
      </c>
    </row>
    <row r="6609" spans="1:15" x14ac:dyDescent="0.2">
      <c r="A6609" t="s">
        <v>11172</v>
      </c>
      <c r="B6609" t="s">
        <v>1026</v>
      </c>
      <c r="C6609">
        <v>33.42</v>
      </c>
      <c r="D6609">
        <v>0</v>
      </c>
      <c r="E6609">
        <v>0</v>
      </c>
      <c r="F6609">
        <v>0</v>
      </c>
      <c r="G6609">
        <v>0</v>
      </c>
      <c r="H6609" s="45">
        <v>-13335.56</v>
      </c>
      <c r="I6609" t="s">
        <v>10693</v>
      </c>
      <c r="J6609" t="s">
        <v>164</v>
      </c>
      <c r="K6609">
        <v>0</v>
      </c>
      <c r="L6609" s="83">
        <v>42858</v>
      </c>
      <c r="M6609">
        <v>0</v>
      </c>
      <c r="N6609" t="s">
        <v>1203</v>
      </c>
      <c r="O6609" t="s">
        <v>4434</v>
      </c>
    </row>
    <row r="6610" spans="1:15" x14ac:dyDescent="0.2">
      <c r="A6610" t="s">
        <v>11173</v>
      </c>
      <c r="B6610" t="s">
        <v>4000</v>
      </c>
      <c r="C6610">
        <v>18.12</v>
      </c>
      <c r="D6610">
        <v>0</v>
      </c>
      <c r="E6610">
        <v>0</v>
      </c>
      <c r="F6610">
        <v>0</v>
      </c>
      <c r="G6610">
        <v>0</v>
      </c>
      <c r="H6610" s="45">
        <v>-6691.18</v>
      </c>
      <c r="I6610" t="s">
        <v>10693</v>
      </c>
      <c r="J6610" t="s">
        <v>200</v>
      </c>
      <c r="K6610">
        <v>0</v>
      </c>
      <c r="L6610" s="83">
        <v>42858</v>
      </c>
      <c r="M6610">
        <v>0</v>
      </c>
      <c r="N6610">
        <v>410345102</v>
      </c>
      <c r="O6610" t="s">
        <v>4031</v>
      </c>
    </row>
    <row r="6611" spans="1:15" x14ac:dyDescent="0.2">
      <c r="A6611" t="s">
        <v>11174</v>
      </c>
      <c r="B6611" t="s">
        <v>1836</v>
      </c>
      <c r="C6611">
        <v>16.940000000000001</v>
      </c>
      <c r="D6611">
        <v>0</v>
      </c>
      <c r="E6611">
        <v>0</v>
      </c>
      <c r="F6611">
        <v>0</v>
      </c>
      <c r="G6611">
        <v>0</v>
      </c>
      <c r="H6611" s="45">
        <v>-4444.67</v>
      </c>
      <c r="I6611" t="s">
        <v>10693</v>
      </c>
      <c r="J6611" t="s">
        <v>188</v>
      </c>
      <c r="K6611">
        <v>0</v>
      </c>
      <c r="L6611" s="83">
        <v>42858</v>
      </c>
      <c r="M6611">
        <v>0</v>
      </c>
      <c r="N6611">
        <v>377316104</v>
      </c>
      <c r="O6611">
        <v>2372008</v>
      </c>
    </row>
    <row r="6612" spans="1:15" x14ac:dyDescent="0.2">
      <c r="A6612" t="s">
        <v>11175</v>
      </c>
      <c r="B6612" t="s">
        <v>2582</v>
      </c>
      <c r="C6612">
        <v>52.35</v>
      </c>
      <c r="D6612">
        <v>0</v>
      </c>
      <c r="E6612">
        <v>0</v>
      </c>
      <c r="F6612">
        <v>0</v>
      </c>
      <c r="G6612">
        <v>0</v>
      </c>
      <c r="H6612" s="45">
        <v>2409.58</v>
      </c>
      <c r="I6612" t="s">
        <v>10693</v>
      </c>
      <c r="J6612" t="s">
        <v>164</v>
      </c>
      <c r="K6612">
        <v>0</v>
      </c>
      <c r="L6612" s="83">
        <v>42858</v>
      </c>
      <c r="M6612">
        <v>0</v>
      </c>
      <c r="N6612">
        <v>336433107</v>
      </c>
      <c r="O6612" t="s">
        <v>2636</v>
      </c>
    </row>
    <row r="6613" spans="1:15" x14ac:dyDescent="0.2">
      <c r="A6613" t="s">
        <v>11176</v>
      </c>
      <c r="B6613" t="s">
        <v>2315</v>
      </c>
      <c r="C6613">
        <v>131.87</v>
      </c>
      <c r="D6613">
        <v>0</v>
      </c>
      <c r="E6613">
        <v>0</v>
      </c>
      <c r="F6613">
        <v>0</v>
      </c>
      <c r="G6613">
        <v>0</v>
      </c>
      <c r="H6613" s="45">
        <v>13806.87</v>
      </c>
      <c r="I6613" t="s">
        <v>10693</v>
      </c>
      <c r="J6613" t="s">
        <v>182</v>
      </c>
      <c r="K6613">
        <v>0</v>
      </c>
      <c r="L6613" s="83">
        <v>42858</v>
      </c>
      <c r="M6613">
        <v>0</v>
      </c>
      <c r="N6613" t="s">
        <v>2352</v>
      </c>
      <c r="O6613" t="s">
        <v>2353</v>
      </c>
    </row>
    <row r="6614" spans="1:15" x14ac:dyDescent="0.2">
      <c r="A6614" t="s">
        <v>11177</v>
      </c>
      <c r="B6614" t="s">
        <v>6742</v>
      </c>
      <c r="C6614">
        <v>17.45</v>
      </c>
      <c r="D6614">
        <v>0</v>
      </c>
      <c r="E6614">
        <v>0</v>
      </c>
      <c r="F6614">
        <v>0</v>
      </c>
      <c r="G6614">
        <v>0</v>
      </c>
      <c r="H6614" s="45">
        <v>8506.07</v>
      </c>
      <c r="I6614" t="s">
        <v>10693</v>
      </c>
      <c r="J6614" t="s">
        <v>182</v>
      </c>
      <c r="K6614">
        <v>0</v>
      </c>
      <c r="L6614" s="83">
        <v>42858</v>
      </c>
      <c r="M6614">
        <v>0</v>
      </c>
      <c r="N6614" t="s">
        <v>6779</v>
      </c>
      <c r="O6614" t="s">
        <v>6780</v>
      </c>
    </row>
    <row r="6615" spans="1:15" x14ac:dyDescent="0.2">
      <c r="A6615" t="s">
        <v>11178</v>
      </c>
      <c r="B6615" t="s">
        <v>3051</v>
      </c>
      <c r="C6615">
        <v>70.98</v>
      </c>
      <c r="D6615">
        <v>0</v>
      </c>
      <c r="E6615">
        <v>0</v>
      </c>
      <c r="F6615">
        <v>0</v>
      </c>
      <c r="G6615">
        <v>0</v>
      </c>
      <c r="H6615" s="45">
        <v>-3804.86</v>
      </c>
      <c r="I6615" t="s">
        <v>10693</v>
      </c>
      <c r="J6615" t="s">
        <v>200</v>
      </c>
      <c r="K6615">
        <v>0</v>
      </c>
      <c r="L6615" s="83">
        <v>42858</v>
      </c>
      <c r="M6615">
        <v>0</v>
      </c>
      <c r="N6615">
        <v>254423106</v>
      </c>
      <c r="O6615">
        <v>2456957</v>
      </c>
    </row>
    <row r="6616" spans="1:15" x14ac:dyDescent="0.2">
      <c r="A6616" t="s">
        <v>11179</v>
      </c>
      <c r="B6616" t="s">
        <v>1783</v>
      </c>
      <c r="C6616">
        <v>27.2</v>
      </c>
      <c r="D6616">
        <v>0</v>
      </c>
      <c r="E6616">
        <v>0</v>
      </c>
      <c r="F6616">
        <v>0</v>
      </c>
      <c r="G6616">
        <v>0</v>
      </c>
      <c r="H6616" s="45">
        <v>-25075.91</v>
      </c>
      <c r="I6616" t="s">
        <v>10693</v>
      </c>
      <c r="J6616" t="s">
        <v>164</v>
      </c>
      <c r="K6616">
        <v>0</v>
      </c>
      <c r="L6616" s="83">
        <v>42858</v>
      </c>
      <c r="M6616">
        <v>0</v>
      </c>
      <c r="N6616">
        <v>225223304</v>
      </c>
      <c r="O6616" t="s">
        <v>1884</v>
      </c>
    </row>
    <row r="6617" spans="1:15" x14ac:dyDescent="0.2">
      <c r="A6617" t="s">
        <v>11180</v>
      </c>
      <c r="B6617" t="s">
        <v>8123</v>
      </c>
      <c r="C6617">
        <v>6.25</v>
      </c>
      <c r="D6617">
        <v>0</v>
      </c>
      <c r="E6617">
        <v>0</v>
      </c>
      <c r="F6617">
        <v>0</v>
      </c>
      <c r="G6617">
        <v>0</v>
      </c>
      <c r="H6617" s="45">
        <v>8652.82</v>
      </c>
      <c r="I6617" t="s">
        <v>10693</v>
      </c>
      <c r="J6617" t="s">
        <v>200</v>
      </c>
      <c r="K6617">
        <v>0</v>
      </c>
      <c r="L6617" s="83">
        <v>42858</v>
      </c>
      <c r="M6617">
        <v>0</v>
      </c>
      <c r="N6617" t="s">
        <v>8138</v>
      </c>
      <c r="O6617">
        <v>2958646</v>
      </c>
    </row>
    <row r="6618" spans="1:15" x14ac:dyDescent="0.2">
      <c r="A6618" t="s">
        <v>11181</v>
      </c>
      <c r="B6618" t="s">
        <v>2231</v>
      </c>
      <c r="C6618">
        <v>25.2</v>
      </c>
      <c r="D6618">
        <v>0</v>
      </c>
      <c r="E6618">
        <v>0</v>
      </c>
      <c r="F6618">
        <v>0</v>
      </c>
      <c r="G6618">
        <v>0</v>
      </c>
      <c r="H6618" s="45">
        <v>18650.849999999999</v>
      </c>
      <c r="I6618" t="s">
        <v>10693</v>
      </c>
      <c r="J6618" t="s">
        <v>169</v>
      </c>
      <c r="K6618">
        <v>0</v>
      </c>
      <c r="L6618" s="83">
        <v>42858</v>
      </c>
      <c r="M6618">
        <v>0</v>
      </c>
      <c r="N6618" t="s">
        <v>2246</v>
      </c>
      <c r="O6618">
        <v>2008121</v>
      </c>
    </row>
    <row r="6619" spans="1:15" x14ac:dyDescent="0.2">
      <c r="A6619" t="s">
        <v>11182</v>
      </c>
      <c r="B6619" t="s">
        <v>2686</v>
      </c>
      <c r="C6619">
        <v>42.28</v>
      </c>
      <c r="D6619">
        <v>0</v>
      </c>
      <c r="E6619">
        <v>0</v>
      </c>
      <c r="F6619">
        <v>0</v>
      </c>
      <c r="G6619">
        <v>0</v>
      </c>
      <c r="H6619" s="45">
        <v>-119718.82</v>
      </c>
      <c r="I6619" t="s">
        <v>10684</v>
      </c>
      <c r="J6619" t="s">
        <v>164</v>
      </c>
      <c r="K6619">
        <v>0</v>
      </c>
      <c r="L6619" s="83">
        <v>42858</v>
      </c>
      <c r="M6619">
        <v>0</v>
      </c>
      <c r="N6619" t="s">
        <v>2724</v>
      </c>
      <c r="O6619" t="s">
        <v>2725</v>
      </c>
    </row>
    <row r="6620" spans="1:15" x14ac:dyDescent="0.2">
      <c r="A6620" t="s">
        <v>11183</v>
      </c>
      <c r="B6620" t="s">
        <v>2845</v>
      </c>
      <c r="C6620">
        <v>22.55</v>
      </c>
      <c r="D6620">
        <v>0</v>
      </c>
      <c r="E6620">
        <v>0</v>
      </c>
      <c r="F6620">
        <v>0</v>
      </c>
      <c r="G6620">
        <v>0</v>
      </c>
      <c r="H6620" s="45">
        <v>-19787.21</v>
      </c>
      <c r="I6620" t="s">
        <v>10684</v>
      </c>
      <c r="J6620" t="s">
        <v>164</v>
      </c>
      <c r="K6620">
        <v>0</v>
      </c>
      <c r="L6620" s="83">
        <v>42858</v>
      </c>
      <c r="M6620">
        <v>0</v>
      </c>
      <c r="N6620">
        <v>4498101</v>
      </c>
      <c r="O6620">
        <v>2889155</v>
      </c>
    </row>
    <row r="6621" spans="1:15" x14ac:dyDescent="0.2">
      <c r="A6621" t="s">
        <v>11184</v>
      </c>
      <c r="B6621" t="s">
        <v>3481</v>
      </c>
      <c r="C6621">
        <v>64.150000000000006</v>
      </c>
      <c r="D6621">
        <v>0</v>
      </c>
      <c r="E6621">
        <v>0</v>
      </c>
      <c r="F6621">
        <v>0</v>
      </c>
      <c r="G6621">
        <v>0</v>
      </c>
      <c r="H6621" s="45">
        <v>1902.15</v>
      </c>
      <c r="I6621" t="s">
        <v>10693</v>
      </c>
      <c r="J6621" t="s">
        <v>169</v>
      </c>
      <c r="K6621">
        <v>0</v>
      </c>
      <c r="L6621" s="83">
        <v>42858</v>
      </c>
      <c r="M6621">
        <v>0</v>
      </c>
      <c r="N6621" t="s">
        <v>3494</v>
      </c>
      <c r="O6621" t="s">
        <v>3495</v>
      </c>
    </row>
    <row r="6622" spans="1:15" x14ac:dyDescent="0.2">
      <c r="A6622" t="s">
        <v>11185</v>
      </c>
      <c r="B6622" t="s">
        <v>5104</v>
      </c>
      <c r="C6622">
        <v>245.05</v>
      </c>
      <c r="D6622">
        <v>0</v>
      </c>
      <c r="E6622">
        <v>0</v>
      </c>
      <c r="F6622">
        <v>0</v>
      </c>
      <c r="G6622">
        <v>0</v>
      </c>
      <c r="H6622" s="45">
        <v>-3450.84</v>
      </c>
      <c r="I6622" t="s">
        <v>10684</v>
      </c>
      <c r="J6622" t="s">
        <v>164</v>
      </c>
      <c r="K6622">
        <v>0</v>
      </c>
      <c r="L6622" s="83">
        <v>42858</v>
      </c>
      <c r="M6622">
        <v>0</v>
      </c>
      <c r="N6622">
        <v>40413106</v>
      </c>
      <c r="O6622" t="s">
        <v>5166</v>
      </c>
    </row>
    <row r="6623" spans="1:15" x14ac:dyDescent="0.2">
      <c r="A6623" t="s">
        <v>11186</v>
      </c>
      <c r="B6623" t="s">
        <v>2575</v>
      </c>
      <c r="C6623">
        <v>61.96</v>
      </c>
      <c r="D6623">
        <v>0</v>
      </c>
      <c r="E6623">
        <v>0</v>
      </c>
      <c r="F6623">
        <v>0</v>
      </c>
      <c r="G6623">
        <v>0</v>
      </c>
      <c r="H6623" s="45">
        <v>19713.68</v>
      </c>
      <c r="I6623" t="s">
        <v>10684</v>
      </c>
      <c r="J6623" t="s">
        <v>169</v>
      </c>
      <c r="K6623">
        <v>0</v>
      </c>
      <c r="L6623" s="83">
        <v>42858</v>
      </c>
      <c r="M6623">
        <v>0</v>
      </c>
      <c r="N6623" t="s">
        <v>2618</v>
      </c>
      <c r="O6623" t="s">
        <v>2619</v>
      </c>
    </row>
    <row r="6624" spans="1:15" x14ac:dyDescent="0.2">
      <c r="A6624" t="s">
        <v>11187</v>
      </c>
      <c r="B6624" t="s">
        <v>3181</v>
      </c>
      <c r="C6624">
        <v>45.64</v>
      </c>
      <c r="D6624">
        <v>0</v>
      </c>
      <c r="E6624">
        <v>0</v>
      </c>
      <c r="F6624">
        <v>0</v>
      </c>
      <c r="G6624">
        <v>0</v>
      </c>
      <c r="H6624" s="45">
        <v>-2001.61</v>
      </c>
      <c r="I6624" t="s">
        <v>10684</v>
      </c>
      <c r="J6624" t="s">
        <v>182</v>
      </c>
      <c r="K6624">
        <v>0</v>
      </c>
      <c r="L6624" s="83">
        <v>42858</v>
      </c>
      <c r="M6624">
        <v>0</v>
      </c>
      <c r="N6624">
        <v>37411105</v>
      </c>
      <c r="O6624">
        <v>2043962</v>
      </c>
    </row>
    <row r="6625" spans="1:15" x14ac:dyDescent="0.2">
      <c r="A6625" t="s">
        <v>11188</v>
      </c>
      <c r="B6625" t="s">
        <v>10492</v>
      </c>
      <c r="C6625">
        <v>12.4</v>
      </c>
      <c r="D6625">
        <v>0</v>
      </c>
      <c r="E6625">
        <v>0</v>
      </c>
      <c r="F6625">
        <v>0</v>
      </c>
      <c r="G6625">
        <v>0</v>
      </c>
      <c r="H6625">
        <v>575.26</v>
      </c>
      <c r="I6625" t="s">
        <v>10693</v>
      </c>
      <c r="J6625" t="s">
        <v>200</v>
      </c>
      <c r="K6625">
        <v>0</v>
      </c>
      <c r="L6625" s="83">
        <v>42858</v>
      </c>
      <c r="M6625">
        <v>0</v>
      </c>
      <c r="N6625">
        <v>97488100</v>
      </c>
      <c r="O6625" t="s">
        <v>10496</v>
      </c>
    </row>
    <row r="6626" spans="1:15" x14ac:dyDescent="0.2">
      <c r="A6626" t="s">
        <v>11189</v>
      </c>
      <c r="B6626" t="s">
        <v>5282</v>
      </c>
      <c r="C6626">
        <v>35.299999999999997</v>
      </c>
      <c r="D6626">
        <v>0</v>
      </c>
      <c r="E6626">
        <v>0</v>
      </c>
      <c r="F6626">
        <v>0</v>
      </c>
      <c r="G6626">
        <v>0</v>
      </c>
      <c r="H6626" s="45">
        <v>-7833.66</v>
      </c>
      <c r="I6626" t="s">
        <v>10684</v>
      </c>
      <c r="J6626" t="s">
        <v>190</v>
      </c>
      <c r="K6626">
        <v>0</v>
      </c>
      <c r="L6626" s="83">
        <v>42858</v>
      </c>
      <c r="M6626">
        <v>0</v>
      </c>
      <c r="N6626" t="s">
        <v>5326</v>
      </c>
      <c r="O6626" t="s">
        <v>5327</v>
      </c>
    </row>
    <row r="6627" spans="1:15" x14ac:dyDescent="0.2">
      <c r="A6627" t="s">
        <v>11190</v>
      </c>
      <c r="B6627" t="s">
        <v>4322</v>
      </c>
      <c r="C6627">
        <v>35.39</v>
      </c>
      <c r="D6627">
        <v>0</v>
      </c>
      <c r="E6627">
        <v>0</v>
      </c>
      <c r="F6627">
        <v>0</v>
      </c>
      <c r="G6627">
        <v>0</v>
      </c>
      <c r="H6627" s="45">
        <v>-1047.8499999999999</v>
      </c>
      <c r="I6627" t="s">
        <v>10693</v>
      </c>
      <c r="J6627" t="s">
        <v>200</v>
      </c>
      <c r="K6627">
        <v>0</v>
      </c>
      <c r="L6627" s="83">
        <v>42858</v>
      </c>
      <c r="M6627">
        <v>0</v>
      </c>
      <c r="N6627">
        <v>103304101</v>
      </c>
      <c r="O6627">
        <v>2117232</v>
      </c>
    </row>
    <row r="6628" spans="1:15" x14ac:dyDescent="0.2">
      <c r="A6628" t="s">
        <v>11191</v>
      </c>
      <c r="B6628" t="s">
        <v>11163</v>
      </c>
      <c r="C6628">
        <v>21.25</v>
      </c>
      <c r="D6628">
        <v>0</v>
      </c>
      <c r="E6628">
        <v>0</v>
      </c>
      <c r="F6628">
        <v>0</v>
      </c>
      <c r="G6628">
        <v>0</v>
      </c>
      <c r="H6628" s="45">
        <v>8760.9500000000007</v>
      </c>
      <c r="I6628" t="s">
        <v>10693</v>
      </c>
      <c r="J6628" t="s">
        <v>200</v>
      </c>
      <c r="K6628">
        <v>0</v>
      </c>
      <c r="L6628" s="83">
        <v>42858</v>
      </c>
      <c r="M6628">
        <v>0</v>
      </c>
      <c r="N6628" t="s">
        <v>11192</v>
      </c>
      <c r="O6628" t="s">
        <v>11193</v>
      </c>
    </row>
    <row r="6629" spans="1:15" x14ac:dyDescent="0.2">
      <c r="A6629" t="s">
        <v>11194</v>
      </c>
      <c r="B6629" t="s">
        <v>8495</v>
      </c>
      <c r="C6629">
        <v>37.549999999999997</v>
      </c>
      <c r="D6629">
        <v>0</v>
      </c>
      <c r="E6629">
        <v>0</v>
      </c>
      <c r="F6629">
        <v>0</v>
      </c>
      <c r="G6629">
        <v>0</v>
      </c>
      <c r="H6629" s="45">
        <v>-2117.8200000000002</v>
      </c>
      <c r="I6629" t="s">
        <v>10684</v>
      </c>
      <c r="J6629" t="s">
        <v>164</v>
      </c>
      <c r="K6629">
        <v>0</v>
      </c>
      <c r="L6629" s="83">
        <v>42858</v>
      </c>
      <c r="M6629">
        <v>0</v>
      </c>
      <c r="N6629">
        <v>141337105</v>
      </c>
      <c r="O6629" t="s">
        <v>8534</v>
      </c>
    </row>
    <row r="6630" spans="1:15" x14ac:dyDescent="0.2">
      <c r="A6630" t="s">
        <v>11195</v>
      </c>
      <c r="B6630" t="s">
        <v>4511</v>
      </c>
      <c r="C6630">
        <v>48.75</v>
      </c>
      <c r="D6630">
        <v>0</v>
      </c>
      <c r="E6630">
        <v>0</v>
      </c>
      <c r="F6630">
        <v>0</v>
      </c>
      <c r="G6630">
        <v>0</v>
      </c>
      <c r="H6630" s="45">
        <v>2280.89</v>
      </c>
      <c r="I6630" t="s">
        <v>10684</v>
      </c>
      <c r="J6630" t="s">
        <v>169</v>
      </c>
      <c r="K6630">
        <v>0</v>
      </c>
      <c r="L6630" s="83">
        <v>42858</v>
      </c>
      <c r="M6630">
        <v>0</v>
      </c>
      <c r="N6630">
        <v>132011107</v>
      </c>
      <c r="O6630">
        <v>2165811</v>
      </c>
    </row>
    <row r="6631" spans="1:15" x14ac:dyDescent="0.2">
      <c r="A6631" t="s">
        <v>11196</v>
      </c>
      <c r="B6631" t="s">
        <v>2817</v>
      </c>
      <c r="C6631">
        <v>42.85</v>
      </c>
      <c r="D6631">
        <v>0</v>
      </c>
      <c r="E6631">
        <v>0</v>
      </c>
      <c r="F6631">
        <v>0</v>
      </c>
      <c r="G6631">
        <v>0</v>
      </c>
      <c r="H6631" s="45">
        <v>29399.119999999999</v>
      </c>
      <c r="I6631" t="s">
        <v>10684</v>
      </c>
      <c r="J6631" t="s">
        <v>448</v>
      </c>
      <c r="K6631">
        <v>0</v>
      </c>
      <c r="L6631" s="83">
        <v>42858</v>
      </c>
      <c r="M6631">
        <v>0</v>
      </c>
      <c r="N6631" t="s">
        <v>2924</v>
      </c>
      <c r="O6631" t="s">
        <v>2925</v>
      </c>
    </row>
    <row r="6632" spans="1:15" x14ac:dyDescent="0.2">
      <c r="A6632" t="s">
        <v>11197</v>
      </c>
      <c r="B6632" t="s">
        <v>842</v>
      </c>
      <c r="C6632">
        <v>29.3</v>
      </c>
      <c r="D6632">
        <v>0</v>
      </c>
      <c r="E6632">
        <v>0</v>
      </c>
      <c r="F6632">
        <v>0</v>
      </c>
      <c r="G6632">
        <v>0</v>
      </c>
      <c r="H6632" s="45">
        <v>22021.119999999999</v>
      </c>
      <c r="I6632" t="s">
        <v>10684</v>
      </c>
      <c r="J6632" t="s">
        <v>164</v>
      </c>
      <c r="K6632">
        <v>0</v>
      </c>
      <c r="L6632" s="83">
        <v>42858</v>
      </c>
      <c r="M6632">
        <v>0</v>
      </c>
      <c r="N6632">
        <v>157210105</v>
      </c>
      <c r="O6632">
        <v>2986937</v>
      </c>
    </row>
    <row r="6633" spans="1:15" x14ac:dyDescent="0.2">
      <c r="A6633" t="s">
        <v>11198</v>
      </c>
      <c r="B6633" t="s">
        <v>4341</v>
      </c>
      <c r="C6633">
        <v>303.66000000000003</v>
      </c>
      <c r="D6633">
        <v>0</v>
      </c>
      <c r="E6633">
        <v>0</v>
      </c>
      <c r="F6633">
        <v>0</v>
      </c>
      <c r="G6633">
        <v>0</v>
      </c>
      <c r="H6633" s="45">
        <v>-4573.2299999999996</v>
      </c>
      <c r="I6633" t="s">
        <v>10693</v>
      </c>
      <c r="J6633" t="s">
        <v>200</v>
      </c>
      <c r="K6633">
        <v>0</v>
      </c>
      <c r="L6633" s="83">
        <v>42858</v>
      </c>
      <c r="M6633">
        <v>0</v>
      </c>
      <c r="N6633" t="s">
        <v>7219</v>
      </c>
      <c r="O6633" t="s">
        <v>7220</v>
      </c>
    </row>
    <row r="6634" spans="1:15" x14ac:dyDescent="0.2">
      <c r="A6634" t="s">
        <v>11199</v>
      </c>
      <c r="B6634" t="s">
        <v>3369</v>
      </c>
      <c r="C6634">
        <v>26.125</v>
      </c>
      <c r="D6634">
        <v>0</v>
      </c>
      <c r="E6634">
        <v>0</v>
      </c>
      <c r="F6634">
        <v>0</v>
      </c>
      <c r="G6634">
        <v>0</v>
      </c>
      <c r="H6634" s="45">
        <v>-9756.9500000000007</v>
      </c>
      <c r="I6634" t="s">
        <v>10684</v>
      </c>
      <c r="J6634" t="s">
        <v>200</v>
      </c>
      <c r="K6634">
        <v>0</v>
      </c>
      <c r="L6634" s="83">
        <v>42858</v>
      </c>
      <c r="M6634">
        <v>0</v>
      </c>
      <c r="N6634">
        <v>171604101</v>
      </c>
      <c r="O6634" t="s">
        <v>3384</v>
      </c>
    </row>
    <row r="6635" spans="1:15" x14ac:dyDescent="0.2">
      <c r="A6635" t="s">
        <v>11200</v>
      </c>
      <c r="B6635" t="s">
        <v>10506</v>
      </c>
      <c r="C6635">
        <v>19.73</v>
      </c>
      <c r="D6635">
        <v>0</v>
      </c>
      <c r="E6635">
        <v>0</v>
      </c>
      <c r="F6635">
        <v>0</v>
      </c>
      <c r="G6635">
        <v>0</v>
      </c>
      <c r="H6635" s="45">
        <v>-7955.32</v>
      </c>
      <c r="I6635" t="s">
        <v>10693</v>
      </c>
      <c r="J6635" t="s">
        <v>169</v>
      </c>
      <c r="K6635">
        <v>0</v>
      </c>
      <c r="L6635" s="83">
        <v>42858</v>
      </c>
      <c r="M6635">
        <v>0</v>
      </c>
      <c r="N6635">
        <v>206022105</v>
      </c>
      <c r="O6635" t="s">
        <v>10513</v>
      </c>
    </row>
    <row r="6636" spans="1:15" x14ac:dyDescent="0.2">
      <c r="A6636" t="s">
        <v>11201</v>
      </c>
      <c r="B6636" t="s">
        <v>11167</v>
      </c>
      <c r="C6636">
        <v>36.18</v>
      </c>
      <c r="D6636">
        <v>0</v>
      </c>
      <c r="E6636">
        <v>0</v>
      </c>
      <c r="F6636">
        <v>0</v>
      </c>
      <c r="G6636">
        <v>0</v>
      </c>
      <c r="H6636" s="45">
        <v>-8934.1299999999992</v>
      </c>
      <c r="I6636" t="s">
        <v>10684</v>
      </c>
      <c r="J6636" t="s">
        <v>182</v>
      </c>
      <c r="K6636">
        <v>0</v>
      </c>
      <c r="L6636" s="83">
        <v>42858</v>
      </c>
      <c r="M6636">
        <v>0</v>
      </c>
      <c r="N6636">
        <v>136385101</v>
      </c>
      <c r="O6636">
        <v>2125202</v>
      </c>
    </row>
    <row r="6637" spans="1:15" x14ac:dyDescent="0.2">
      <c r="A6637" t="s">
        <v>11202</v>
      </c>
      <c r="B6637" t="s">
        <v>2823</v>
      </c>
      <c r="C6637">
        <v>14.97</v>
      </c>
      <c r="D6637">
        <v>0</v>
      </c>
      <c r="E6637">
        <v>0</v>
      </c>
      <c r="F6637">
        <v>0</v>
      </c>
      <c r="G6637">
        <v>0</v>
      </c>
      <c r="H6637" s="45">
        <v>13311.65</v>
      </c>
      <c r="I6637" t="s">
        <v>10684</v>
      </c>
      <c r="J6637" t="s">
        <v>448</v>
      </c>
      <c r="K6637">
        <v>0</v>
      </c>
      <c r="L6637" s="83">
        <v>42858</v>
      </c>
      <c r="M6637">
        <v>0</v>
      </c>
      <c r="N6637">
        <v>209034107</v>
      </c>
      <c r="O6637" t="s">
        <v>2927</v>
      </c>
    </row>
    <row r="6638" spans="1:15" x14ac:dyDescent="0.2">
      <c r="A6638" t="s">
        <v>11203</v>
      </c>
      <c r="B6638" t="s">
        <v>4174</v>
      </c>
      <c r="C6638">
        <v>39.9</v>
      </c>
      <c r="D6638">
        <v>0</v>
      </c>
      <c r="E6638">
        <v>0</v>
      </c>
      <c r="F6638">
        <v>0</v>
      </c>
      <c r="G6638">
        <v>0</v>
      </c>
      <c r="H6638" s="45">
        <v>9142.59</v>
      </c>
      <c r="I6638" t="s">
        <v>10693</v>
      </c>
      <c r="J6638" t="s">
        <v>200</v>
      </c>
      <c r="K6638">
        <v>0</v>
      </c>
      <c r="L6638" s="83">
        <v>42858</v>
      </c>
      <c r="M6638">
        <v>0</v>
      </c>
      <c r="N6638">
        <v>189754104</v>
      </c>
      <c r="O6638">
        <v>2646015</v>
      </c>
    </row>
    <row r="6639" spans="1:15" x14ac:dyDescent="0.2">
      <c r="A6639" t="s">
        <v>11204</v>
      </c>
      <c r="B6639" t="s">
        <v>2099</v>
      </c>
      <c r="C6639">
        <v>18.05</v>
      </c>
      <c r="D6639">
        <v>0</v>
      </c>
      <c r="E6639">
        <v>0</v>
      </c>
      <c r="F6639">
        <v>0</v>
      </c>
      <c r="G6639">
        <v>0</v>
      </c>
      <c r="H6639" s="45">
        <v>-2902.27</v>
      </c>
      <c r="I6639" t="s">
        <v>10684</v>
      </c>
      <c r="J6639" t="s">
        <v>164</v>
      </c>
      <c r="K6639">
        <v>0</v>
      </c>
      <c r="L6639" s="83">
        <v>42858</v>
      </c>
      <c r="M6639">
        <v>0</v>
      </c>
      <c r="N6639">
        <v>253651103</v>
      </c>
      <c r="O6639">
        <v>2269229</v>
      </c>
    </row>
    <row r="6640" spans="1:15" x14ac:dyDescent="0.2">
      <c r="A6640" t="s">
        <v>11205</v>
      </c>
      <c r="B6640" t="s">
        <v>4517</v>
      </c>
      <c r="C6640">
        <v>34.4</v>
      </c>
      <c r="D6640">
        <v>0</v>
      </c>
      <c r="E6640">
        <v>0</v>
      </c>
      <c r="F6640">
        <v>0</v>
      </c>
      <c r="G6640">
        <v>0</v>
      </c>
      <c r="H6640">
        <v>-118.22</v>
      </c>
      <c r="I6640" t="s">
        <v>10693</v>
      </c>
      <c r="J6640" t="s">
        <v>190</v>
      </c>
      <c r="K6640">
        <v>0</v>
      </c>
      <c r="L6640" s="83">
        <v>42858</v>
      </c>
      <c r="M6640">
        <v>0</v>
      </c>
      <c r="N6640" t="s">
        <v>4576</v>
      </c>
      <c r="O6640" t="s">
        <v>4577</v>
      </c>
    </row>
    <row r="6641" spans="1:15" x14ac:dyDescent="0.2">
      <c r="A6641" t="s">
        <v>11206</v>
      </c>
      <c r="B6641" t="s">
        <v>2227</v>
      </c>
      <c r="C6641">
        <v>71.09</v>
      </c>
      <c r="D6641">
        <v>0</v>
      </c>
      <c r="E6641">
        <v>0</v>
      </c>
      <c r="F6641">
        <v>0</v>
      </c>
      <c r="G6641">
        <v>0</v>
      </c>
      <c r="H6641">
        <v>-61.22</v>
      </c>
      <c r="I6641" t="s">
        <v>10693</v>
      </c>
      <c r="J6641" t="s">
        <v>200</v>
      </c>
      <c r="K6641">
        <v>0</v>
      </c>
      <c r="L6641" s="83">
        <v>42858</v>
      </c>
      <c r="M6641">
        <v>0</v>
      </c>
      <c r="N6641">
        <v>258278100</v>
      </c>
      <c r="O6641">
        <v>2718594</v>
      </c>
    </row>
    <row r="6642" spans="1:15" x14ac:dyDescent="0.2">
      <c r="A6642" t="s">
        <v>11207</v>
      </c>
      <c r="B6642" t="s">
        <v>2863</v>
      </c>
      <c r="C6642">
        <v>121.84</v>
      </c>
      <c r="D6642">
        <v>0</v>
      </c>
      <c r="E6642">
        <v>0</v>
      </c>
      <c r="F6642">
        <v>0</v>
      </c>
      <c r="G6642">
        <v>0</v>
      </c>
      <c r="H6642" s="45">
        <v>-12016.55</v>
      </c>
      <c r="I6642" t="s">
        <v>10693</v>
      </c>
      <c r="J6642" t="s">
        <v>169</v>
      </c>
      <c r="K6642">
        <v>0</v>
      </c>
      <c r="L6642" s="83">
        <v>42858</v>
      </c>
      <c r="M6642">
        <v>0</v>
      </c>
      <c r="N6642">
        <v>252131107</v>
      </c>
      <c r="O6642" t="s">
        <v>2933</v>
      </c>
    </row>
    <row r="6643" spans="1:15" x14ac:dyDescent="0.2">
      <c r="A6643" t="s">
        <v>11208</v>
      </c>
      <c r="B6643" t="s">
        <v>2676</v>
      </c>
      <c r="C6643">
        <v>39.975000000000001</v>
      </c>
      <c r="D6643">
        <v>0</v>
      </c>
      <c r="E6643">
        <v>0</v>
      </c>
      <c r="F6643">
        <v>0</v>
      </c>
      <c r="G6643">
        <v>0</v>
      </c>
      <c r="H6643" s="45">
        <v>6743.35</v>
      </c>
      <c r="I6643" t="s">
        <v>10684</v>
      </c>
      <c r="J6643" t="s">
        <v>186</v>
      </c>
      <c r="K6643">
        <v>0</v>
      </c>
      <c r="L6643" s="83">
        <v>42858</v>
      </c>
      <c r="M6643">
        <v>0</v>
      </c>
      <c r="N6643">
        <v>292554102</v>
      </c>
      <c r="O6643">
        <v>2443078</v>
      </c>
    </row>
    <row r="6644" spans="1:15" x14ac:dyDescent="0.2">
      <c r="A6644" t="s">
        <v>11209</v>
      </c>
      <c r="B6644" t="s">
        <v>3482</v>
      </c>
      <c r="C6644">
        <v>33.86</v>
      </c>
      <c r="D6644">
        <v>0</v>
      </c>
      <c r="E6644">
        <v>0</v>
      </c>
      <c r="F6644">
        <v>0</v>
      </c>
      <c r="G6644">
        <v>0</v>
      </c>
      <c r="H6644" s="45">
        <v>10609.34</v>
      </c>
      <c r="I6644" t="s">
        <v>10684</v>
      </c>
      <c r="J6644" t="s">
        <v>190</v>
      </c>
      <c r="K6644">
        <v>0</v>
      </c>
      <c r="L6644" s="83">
        <v>42858</v>
      </c>
      <c r="M6644">
        <v>0</v>
      </c>
      <c r="N6644" t="s">
        <v>3503</v>
      </c>
      <c r="O6644" t="s">
        <v>3504</v>
      </c>
    </row>
    <row r="6645" spans="1:15" x14ac:dyDescent="0.2">
      <c r="A6645" t="s">
        <v>11210</v>
      </c>
      <c r="B6645" t="s">
        <v>2108</v>
      </c>
      <c r="C6645">
        <v>57.54</v>
      </c>
      <c r="D6645">
        <v>0</v>
      </c>
      <c r="E6645">
        <v>0</v>
      </c>
      <c r="F6645">
        <v>0</v>
      </c>
      <c r="G6645">
        <v>0</v>
      </c>
      <c r="H6645" s="45">
        <v>1486.75</v>
      </c>
      <c r="I6645" t="s">
        <v>10684</v>
      </c>
      <c r="J6645" t="s">
        <v>182</v>
      </c>
      <c r="K6645">
        <v>0</v>
      </c>
      <c r="L6645" s="83">
        <v>42858</v>
      </c>
      <c r="M6645">
        <v>0</v>
      </c>
      <c r="N6645" t="s">
        <v>2151</v>
      </c>
      <c r="O6645">
        <v>2012672</v>
      </c>
    </row>
    <row r="6646" spans="1:15" x14ac:dyDescent="0.2">
      <c r="A6646" t="s">
        <v>11211</v>
      </c>
      <c r="B6646" t="s">
        <v>11165</v>
      </c>
      <c r="C6646">
        <v>34.1</v>
      </c>
      <c r="D6646">
        <v>0</v>
      </c>
      <c r="E6646">
        <v>0</v>
      </c>
      <c r="F6646">
        <v>0</v>
      </c>
      <c r="G6646">
        <v>0</v>
      </c>
      <c r="H6646" s="45">
        <v>-5945.11</v>
      </c>
      <c r="I6646" t="s">
        <v>10684</v>
      </c>
      <c r="J6646" t="s">
        <v>200</v>
      </c>
      <c r="K6646">
        <v>0</v>
      </c>
      <c r="L6646" s="83">
        <v>42858</v>
      </c>
      <c r="M6646">
        <v>0</v>
      </c>
      <c r="N6646" t="s">
        <v>11212</v>
      </c>
      <c r="O6646" t="s">
        <v>11213</v>
      </c>
    </row>
    <row r="6647" spans="1:15" x14ac:dyDescent="0.2">
      <c r="A6647" t="s">
        <v>11214</v>
      </c>
      <c r="B6647" t="s">
        <v>8267</v>
      </c>
      <c r="C6647">
        <v>38</v>
      </c>
      <c r="D6647">
        <v>0</v>
      </c>
      <c r="E6647">
        <v>0</v>
      </c>
      <c r="F6647">
        <v>0</v>
      </c>
      <c r="G6647">
        <v>0</v>
      </c>
      <c r="H6647" s="45">
        <v>-6121.48</v>
      </c>
      <c r="I6647" t="s">
        <v>10693</v>
      </c>
      <c r="J6647" t="s">
        <v>235</v>
      </c>
      <c r="K6647">
        <v>0</v>
      </c>
      <c r="L6647" s="83">
        <v>42858</v>
      </c>
      <c r="M6647">
        <v>0</v>
      </c>
      <c r="N6647" t="s">
        <v>177</v>
      </c>
      <c r="O6647">
        <v>2118707</v>
      </c>
    </row>
    <row r="6648" spans="1:15" x14ac:dyDescent="0.2">
      <c r="A6648" t="s">
        <v>11215</v>
      </c>
      <c r="B6648" t="s">
        <v>1660</v>
      </c>
      <c r="C6648">
        <v>88.09</v>
      </c>
      <c r="D6648">
        <v>0</v>
      </c>
      <c r="E6648">
        <v>0</v>
      </c>
      <c r="F6648">
        <v>0</v>
      </c>
      <c r="G6648">
        <v>0</v>
      </c>
      <c r="H6648" s="45">
        <v>-2345.7399999999998</v>
      </c>
      <c r="I6648" t="s">
        <v>10693</v>
      </c>
      <c r="J6648" t="s">
        <v>188</v>
      </c>
      <c r="K6648">
        <v>0</v>
      </c>
      <c r="L6648" s="83">
        <v>42858</v>
      </c>
      <c r="M6648">
        <v>0</v>
      </c>
      <c r="N6648">
        <v>302491303</v>
      </c>
      <c r="O6648">
        <v>2328603</v>
      </c>
    </row>
    <row r="6649" spans="1:15" x14ac:dyDescent="0.2">
      <c r="A6649" t="s">
        <v>11216</v>
      </c>
      <c r="B6649" t="s">
        <v>3164</v>
      </c>
      <c r="C6649">
        <v>44</v>
      </c>
      <c r="D6649">
        <v>0</v>
      </c>
      <c r="E6649">
        <v>0</v>
      </c>
      <c r="F6649">
        <v>0</v>
      </c>
      <c r="G6649">
        <v>0</v>
      </c>
      <c r="H6649" s="45">
        <v>2241.81</v>
      </c>
      <c r="I6649" t="s">
        <v>10693</v>
      </c>
      <c r="J6649" t="s">
        <v>190</v>
      </c>
      <c r="K6649">
        <v>0</v>
      </c>
      <c r="L6649" s="83">
        <v>42858</v>
      </c>
      <c r="M6649">
        <v>0</v>
      </c>
      <c r="N6649">
        <v>387328107</v>
      </c>
      <c r="O6649">
        <v>2381189</v>
      </c>
    </row>
    <row r="6650" spans="1:15" x14ac:dyDescent="0.2">
      <c r="A6650" t="s">
        <v>11217</v>
      </c>
      <c r="B6650" t="s">
        <v>2838</v>
      </c>
      <c r="C6650">
        <v>51.08</v>
      </c>
      <c r="D6650">
        <v>0</v>
      </c>
      <c r="E6650">
        <v>0</v>
      </c>
      <c r="F6650">
        <v>0</v>
      </c>
      <c r="G6650">
        <v>0</v>
      </c>
      <c r="H6650" s="45">
        <v>-29191.1</v>
      </c>
      <c r="I6650" t="s">
        <v>10684</v>
      </c>
      <c r="J6650" t="s">
        <v>235</v>
      </c>
      <c r="K6650">
        <v>0</v>
      </c>
      <c r="L6650" s="83">
        <v>42858</v>
      </c>
      <c r="M6650">
        <v>0</v>
      </c>
      <c r="N6650" t="s">
        <v>177</v>
      </c>
      <c r="O6650" t="s">
        <v>2943</v>
      </c>
    </row>
    <row r="6651" spans="1:15" x14ac:dyDescent="0.2">
      <c r="A6651" t="s">
        <v>11218</v>
      </c>
      <c r="B6651" t="s">
        <v>8120</v>
      </c>
      <c r="C6651">
        <v>91.83</v>
      </c>
      <c r="D6651">
        <v>0</v>
      </c>
      <c r="E6651">
        <v>0</v>
      </c>
      <c r="F6651">
        <v>0</v>
      </c>
      <c r="G6651">
        <v>0</v>
      </c>
      <c r="H6651" s="45">
        <v>2982.94</v>
      </c>
      <c r="I6651" t="s">
        <v>10693</v>
      </c>
      <c r="J6651" t="s">
        <v>169</v>
      </c>
      <c r="K6651">
        <v>0</v>
      </c>
      <c r="L6651" s="83">
        <v>42858</v>
      </c>
      <c r="M6651">
        <v>0</v>
      </c>
      <c r="N6651" s="84" t="s">
        <v>8154</v>
      </c>
      <c r="O6651" t="s">
        <v>8155</v>
      </c>
    </row>
    <row r="6652" spans="1:15" x14ac:dyDescent="0.2">
      <c r="A6652" t="s">
        <v>11219</v>
      </c>
      <c r="B6652" t="s">
        <v>10216</v>
      </c>
      <c r="C6652">
        <v>80.3</v>
      </c>
      <c r="D6652">
        <v>0</v>
      </c>
      <c r="E6652">
        <v>0</v>
      </c>
      <c r="F6652">
        <v>0</v>
      </c>
      <c r="G6652">
        <v>0</v>
      </c>
      <c r="H6652" s="45">
        <v>27345.16</v>
      </c>
      <c r="I6652" t="s">
        <v>10684</v>
      </c>
      <c r="J6652" t="s">
        <v>190</v>
      </c>
      <c r="K6652">
        <v>0</v>
      </c>
      <c r="L6652" s="83">
        <v>42858</v>
      </c>
      <c r="M6652">
        <v>0</v>
      </c>
      <c r="N6652" t="s">
        <v>10267</v>
      </c>
      <c r="O6652" t="s">
        <v>10268</v>
      </c>
    </row>
    <row r="6653" spans="1:15" x14ac:dyDescent="0.2">
      <c r="A6653" t="s">
        <v>11220</v>
      </c>
      <c r="B6653" t="s">
        <v>7016</v>
      </c>
      <c r="C6653">
        <v>18.7</v>
      </c>
      <c r="D6653">
        <v>0</v>
      </c>
      <c r="E6653">
        <v>0</v>
      </c>
      <c r="F6653">
        <v>0</v>
      </c>
      <c r="G6653">
        <v>0</v>
      </c>
      <c r="H6653" s="45">
        <v>1078.25</v>
      </c>
      <c r="I6653" t="s">
        <v>10693</v>
      </c>
      <c r="J6653" t="s">
        <v>169</v>
      </c>
      <c r="K6653">
        <v>0</v>
      </c>
      <c r="L6653" s="83">
        <v>42858</v>
      </c>
      <c r="M6653">
        <v>0</v>
      </c>
      <c r="N6653" t="s">
        <v>7070</v>
      </c>
      <c r="O6653" t="s">
        <v>7071</v>
      </c>
    </row>
    <row r="6654" spans="1:15" x14ac:dyDescent="0.2">
      <c r="A6654" t="s">
        <v>11221</v>
      </c>
      <c r="B6654" t="s">
        <v>7970</v>
      </c>
      <c r="C6654">
        <v>59.6</v>
      </c>
      <c r="D6654">
        <v>0</v>
      </c>
      <c r="E6654">
        <v>0</v>
      </c>
      <c r="F6654">
        <v>0</v>
      </c>
      <c r="G6654">
        <v>0</v>
      </c>
      <c r="H6654" s="45">
        <v>-34491.53</v>
      </c>
      <c r="I6654" t="s">
        <v>10684</v>
      </c>
      <c r="J6654" t="s">
        <v>164</v>
      </c>
      <c r="K6654">
        <v>0</v>
      </c>
      <c r="L6654" s="83">
        <v>42858</v>
      </c>
      <c r="M6654">
        <v>0</v>
      </c>
      <c r="N6654" t="s">
        <v>8073</v>
      </c>
      <c r="O6654" t="s">
        <v>8074</v>
      </c>
    </row>
    <row r="6655" spans="1:15" x14ac:dyDescent="0.2">
      <c r="A6655" t="s">
        <v>11222</v>
      </c>
      <c r="B6655" t="s">
        <v>10093</v>
      </c>
      <c r="C6655">
        <v>19.010000000000002</v>
      </c>
      <c r="D6655">
        <v>0</v>
      </c>
      <c r="E6655">
        <v>0</v>
      </c>
      <c r="F6655">
        <v>0</v>
      </c>
      <c r="G6655">
        <v>0</v>
      </c>
      <c r="H6655" s="45">
        <v>-4016.12</v>
      </c>
      <c r="I6655" t="s">
        <v>10693</v>
      </c>
      <c r="J6655" t="s">
        <v>200</v>
      </c>
      <c r="K6655">
        <v>0</v>
      </c>
      <c r="L6655" s="83">
        <v>42858</v>
      </c>
      <c r="M6655">
        <v>0</v>
      </c>
      <c r="N6655" t="s">
        <v>10134</v>
      </c>
      <c r="O6655" t="s">
        <v>10135</v>
      </c>
    </row>
    <row r="6656" spans="1:15" x14ac:dyDescent="0.2">
      <c r="A6656" t="s">
        <v>11223</v>
      </c>
      <c r="B6656" t="s">
        <v>2602</v>
      </c>
      <c r="C6656">
        <v>63.5</v>
      </c>
      <c r="D6656">
        <v>0</v>
      </c>
      <c r="E6656">
        <v>0</v>
      </c>
      <c r="F6656">
        <v>0</v>
      </c>
      <c r="G6656">
        <v>0</v>
      </c>
      <c r="H6656" s="45">
        <v>-3151.51</v>
      </c>
      <c r="I6656" t="s">
        <v>10684</v>
      </c>
      <c r="J6656" t="s">
        <v>182</v>
      </c>
      <c r="K6656">
        <v>0</v>
      </c>
      <c r="L6656" s="83">
        <v>42858</v>
      </c>
      <c r="M6656">
        <v>0</v>
      </c>
      <c r="N6656" t="s">
        <v>2649</v>
      </c>
      <c r="O6656">
        <v>2654364</v>
      </c>
    </row>
    <row r="6657" spans="1:15" x14ac:dyDescent="0.2">
      <c r="A6657" t="s">
        <v>11224</v>
      </c>
      <c r="B6657" t="s">
        <v>6607</v>
      </c>
      <c r="C6657">
        <v>47.23</v>
      </c>
      <c r="D6657">
        <v>0</v>
      </c>
      <c r="E6657">
        <v>0</v>
      </c>
      <c r="F6657">
        <v>0</v>
      </c>
      <c r="G6657">
        <v>0</v>
      </c>
      <c r="H6657" s="45">
        <v>20548.41</v>
      </c>
      <c r="I6657" t="s">
        <v>10684</v>
      </c>
      <c r="J6657" t="s">
        <v>169</v>
      </c>
      <c r="K6657">
        <v>0</v>
      </c>
      <c r="L6657" s="83">
        <v>42858</v>
      </c>
      <c r="M6657">
        <v>0</v>
      </c>
      <c r="N6657" t="s">
        <v>6701</v>
      </c>
      <c r="O6657">
        <v>2677640</v>
      </c>
    </row>
    <row r="6658" spans="1:15" x14ac:dyDescent="0.2">
      <c r="A6658" t="s">
        <v>11225</v>
      </c>
      <c r="B6658" t="s">
        <v>6827</v>
      </c>
      <c r="C6658">
        <v>77.010000000000005</v>
      </c>
      <c r="D6658">
        <v>0</v>
      </c>
      <c r="E6658">
        <v>0</v>
      </c>
      <c r="F6658">
        <v>0</v>
      </c>
      <c r="G6658">
        <v>0</v>
      </c>
      <c r="H6658" s="45">
        <v>-16717.07</v>
      </c>
      <c r="I6658" t="s">
        <v>10684</v>
      </c>
      <c r="J6658" t="s">
        <v>235</v>
      </c>
      <c r="K6658">
        <v>0</v>
      </c>
      <c r="L6658" s="83">
        <v>42858</v>
      </c>
      <c r="M6658">
        <v>0</v>
      </c>
      <c r="N6658" t="s">
        <v>6874</v>
      </c>
      <c r="O6658" t="s">
        <v>6875</v>
      </c>
    </row>
    <row r="6659" spans="1:15" x14ac:dyDescent="0.2">
      <c r="A6659" t="s">
        <v>11226</v>
      </c>
      <c r="B6659" t="s">
        <v>1554</v>
      </c>
      <c r="C6659">
        <v>205.7</v>
      </c>
      <c r="D6659">
        <v>0</v>
      </c>
      <c r="E6659">
        <v>0</v>
      </c>
      <c r="F6659">
        <v>0</v>
      </c>
      <c r="G6659">
        <v>0</v>
      </c>
      <c r="H6659" s="45">
        <v>-3187.7</v>
      </c>
      <c r="I6659" t="s">
        <v>10693</v>
      </c>
      <c r="J6659" t="s">
        <v>188</v>
      </c>
      <c r="K6659">
        <v>0</v>
      </c>
      <c r="L6659" s="83">
        <v>42858</v>
      </c>
      <c r="M6659">
        <v>0</v>
      </c>
      <c r="N6659">
        <v>573284106</v>
      </c>
      <c r="O6659">
        <v>2572079</v>
      </c>
    </row>
    <row r="6660" spans="1:15" x14ac:dyDescent="0.2">
      <c r="A6660" t="s">
        <v>11227</v>
      </c>
      <c r="B6660" t="s">
        <v>1313</v>
      </c>
      <c r="C6660">
        <v>121.94</v>
      </c>
      <c r="D6660">
        <v>0</v>
      </c>
      <c r="E6660">
        <v>0</v>
      </c>
      <c r="F6660">
        <v>0</v>
      </c>
      <c r="G6660">
        <v>0</v>
      </c>
      <c r="H6660" s="45">
        <v>10927.11</v>
      </c>
      <c r="I6660" t="s">
        <v>10693</v>
      </c>
      <c r="J6660" t="s">
        <v>169</v>
      </c>
      <c r="K6660">
        <v>0</v>
      </c>
      <c r="L6660" s="83">
        <v>42858</v>
      </c>
      <c r="M6660">
        <v>0</v>
      </c>
      <c r="N6660" t="s">
        <v>1506</v>
      </c>
      <c r="O6660">
        <v>2212706</v>
      </c>
    </row>
    <row r="6661" spans="1:15" x14ac:dyDescent="0.2">
      <c r="A6661" t="s">
        <v>11228</v>
      </c>
      <c r="B6661" t="s">
        <v>11166</v>
      </c>
      <c r="C6661">
        <v>19.170000000000002</v>
      </c>
      <c r="D6661">
        <v>0</v>
      </c>
      <c r="E6661">
        <v>0</v>
      </c>
      <c r="F6661">
        <v>0</v>
      </c>
      <c r="G6661">
        <v>0</v>
      </c>
      <c r="H6661" s="45">
        <v>4140.38</v>
      </c>
      <c r="I6661" t="s">
        <v>10684</v>
      </c>
      <c r="J6661" t="s">
        <v>190</v>
      </c>
      <c r="K6661">
        <v>0</v>
      </c>
      <c r="L6661" s="83">
        <v>42858</v>
      </c>
      <c r="M6661">
        <v>0</v>
      </c>
      <c r="N6661" t="s">
        <v>11229</v>
      </c>
      <c r="O6661" t="s">
        <v>11230</v>
      </c>
    </row>
    <row r="6662" spans="1:15" x14ac:dyDescent="0.2">
      <c r="A6662" t="s">
        <v>11231</v>
      </c>
      <c r="B6662" t="s">
        <v>9415</v>
      </c>
      <c r="C6662">
        <v>45.6</v>
      </c>
      <c r="D6662">
        <v>0</v>
      </c>
      <c r="E6662">
        <v>0</v>
      </c>
      <c r="F6662">
        <v>0</v>
      </c>
      <c r="G6662">
        <v>0</v>
      </c>
      <c r="H6662" s="45">
        <v>-12899.65</v>
      </c>
      <c r="I6662" t="s">
        <v>10693</v>
      </c>
      <c r="J6662" t="s">
        <v>164</v>
      </c>
      <c r="K6662">
        <v>0</v>
      </c>
      <c r="L6662" s="83">
        <v>42858</v>
      </c>
      <c r="M6662">
        <v>0</v>
      </c>
      <c r="N6662" t="s">
        <v>9440</v>
      </c>
      <c r="O6662" t="s">
        <v>9441</v>
      </c>
    </row>
    <row r="6663" spans="1:15" x14ac:dyDescent="0.2">
      <c r="A6663" t="s">
        <v>11232</v>
      </c>
      <c r="B6663" t="s">
        <v>6262</v>
      </c>
      <c r="C6663">
        <v>39.9</v>
      </c>
      <c r="D6663">
        <v>0</v>
      </c>
      <c r="E6663">
        <v>0</v>
      </c>
      <c r="F6663">
        <v>0</v>
      </c>
      <c r="G6663">
        <v>0</v>
      </c>
      <c r="H6663" s="45">
        <v>-19090.12</v>
      </c>
      <c r="I6663" t="s">
        <v>10693</v>
      </c>
      <c r="J6663" t="s">
        <v>164</v>
      </c>
      <c r="K6663">
        <v>0</v>
      </c>
      <c r="L6663" s="83">
        <v>42858</v>
      </c>
      <c r="M6663">
        <v>0</v>
      </c>
      <c r="N6663">
        <v>630077105</v>
      </c>
      <c r="O6663">
        <v>2622220</v>
      </c>
    </row>
    <row r="6664" spans="1:15" x14ac:dyDescent="0.2">
      <c r="A6664" t="s">
        <v>11233</v>
      </c>
      <c r="B6664" t="s">
        <v>8185</v>
      </c>
      <c r="C6664">
        <v>18.02</v>
      </c>
      <c r="D6664">
        <v>0</v>
      </c>
      <c r="E6664">
        <v>0</v>
      </c>
      <c r="F6664">
        <v>0</v>
      </c>
      <c r="G6664">
        <v>0</v>
      </c>
      <c r="H6664" s="45">
        <v>-4758.17</v>
      </c>
      <c r="I6664" t="s">
        <v>10684</v>
      </c>
      <c r="J6664" t="s">
        <v>186</v>
      </c>
      <c r="K6664">
        <v>0</v>
      </c>
      <c r="L6664" s="83">
        <v>42858</v>
      </c>
      <c r="M6664">
        <v>0</v>
      </c>
      <c r="N6664" t="s">
        <v>8235</v>
      </c>
      <c r="O6664" t="s">
        <v>8236</v>
      </c>
    </row>
    <row r="6665" spans="1:15" x14ac:dyDescent="0.2">
      <c r="A6665" t="s">
        <v>11234</v>
      </c>
      <c r="B6665" t="s">
        <v>10433</v>
      </c>
      <c r="C6665">
        <v>18.350000000000001</v>
      </c>
      <c r="D6665">
        <v>0</v>
      </c>
      <c r="E6665">
        <v>0</v>
      </c>
      <c r="F6665">
        <v>0</v>
      </c>
      <c r="G6665">
        <v>0</v>
      </c>
      <c r="H6665" s="45">
        <v>-5027.62</v>
      </c>
      <c r="I6665" t="s">
        <v>10693</v>
      </c>
      <c r="J6665" t="s">
        <v>822</v>
      </c>
      <c r="K6665">
        <v>0</v>
      </c>
      <c r="L6665" s="83">
        <v>42858</v>
      </c>
      <c r="M6665">
        <v>0</v>
      </c>
      <c r="N6665" t="s">
        <v>7312</v>
      </c>
      <c r="O6665" t="s">
        <v>7313</v>
      </c>
    </row>
    <row r="6666" spans="1:15" x14ac:dyDescent="0.2">
      <c r="A6666" t="s">
        <v>11235</v>
      </c>
      <c r="B6666" t="s">
        <v>2819</v>
      </c>
      <c r="C6666">
        <v>119</v>
      </c>
      <c r="D6666">
        <v>0</v>
      </c>
      <c r="E6666">
        <v>0</v>
      </c>
      <c r="F6666">
        <v>0</v>
      </c>
      <c r="G6666">
        <v>0</v>
      </c>
      <c r="H6666" s="45">
        <v>-59184.87</v>
      </c>
      <c r="I6666" t="s">
        <v>10684</v>
      </c>
      <c r="J6666" t="s">
        <v>164</v>
      </c>
      <c r="K6666">
        <v>0</v>
      </c>
      <c r="L6666" s="83">
        <v>42858</v>
      </c>
      <c r="M6666">
        <v>0</v>
      </c>
      <c r="N6666" t="s">
        <v>2976</v>
      </c>
      <c r="O6666">
        <v>2277880</v>
      </c>
    </row>
    <row r="6667" spans="1:15" x14ac:dyDescent="0.2">
      <c r="A6667" t="s">
        <v>11236</v>
      </c>
      <c r="B6667" t="s">
        <v>1034</v>
      </c>
      <c r="C6667">
        <v>59.85</v>
      </c>
      <c r="D6667">
        <v>0</v>
      </c>
      <c r="E6667">
        <v>0</v>
      </c>
      <c r="F6667">
        <v>0</v>
      </c>
      <c r="G6667">
        <v>0</v>
      </c>
      <c r="H6667" s="45">
        <v>6355.1</v>
      </c>
      <c r="I6667" t="s">
        <v>10684</v>
      </c>
      <c r="J6667" t="s">
        <v>169</v>
      </c>
      <c r="K6667">
        <v>0</v>
      </c>
      <c r="L6667" s="83">
        <v>42858</v>
      </c>
      <c r="M6667">
        <v>0</v>
      </c>
      <c r="N6667" t="s">
        <v>1191</v>
      </c>
      <c r="O6667">
        <v>2789523</v>
      </c>
    </row>
    <row r="6668" spans="1:15" x14ac:dyDescent="0.2">
      <c r="A6668" t="s">
        <v>11237</v>
      </c>
      <c r="B6668" t="s">
        <v>1697</v>
      </c>
      <c r="C6668">
        <v>14.105</v>
      </c>
      <c r="D6668">
        <v>0</v>
      </c>
      <c r="E6668">
        <v>0</v>
      </c>
      <c r="F6668">
        <v>0</v>
      </c>
      <c r="G6668">
        <v>0</v>
      </c>
      <c r="H6668" s="45">
        <v>-3847.97</v>
      </c>
      <c r="I6668" t="s">
        <v>10693</v>
      </c>
      <c r="J6668" t="s">
        <v>169</v>
      </c>
      <c r="K6668">
        <v>0</v>
      </c>
      <c r="L6668" s="83">
        <v>42858</v>
      </c>
      <c r="M6668">
        <v>0</v>
      </c>
      <c r="N6668">
        <v>690732102</v>
      </c>
      <c r="O6668">
        <v>2665128</v>
      </c>
    </row>
    <row r="6669" spans="1:15" x14ac:dyDescent="0.2">
      <c r="A6669" t="s">
        <v>11238</v>
      </c>
      <c r="B6669" t="s">
        <v>1550</v>
      </c>
      <c r="C6669">
        <v>79.87</v>
      </c>
      <c r="D6669">
        <v>0</v>
      </c>
      <c r="E6669">
        <v>0</v>
      </c>
      <c r="F6669">
        <v>0</v>
      </c>
      <c r="G6669">
        <v>0</v>
      </c>
      <c r="H6669" s="45">
        <v>-8589.77</v>
      </c>
      <c r="I6669" t="s">
        <v>10693</v>
      </c>
      <c r="J6669" t="s">
        <v>164</v>
      </c>
      <c r="K6669">
        <v>0</v>
      </c>
      <c r="L6669" s="83">
        <v>42858</v>
      </c>
      <c r="M6669">
        <v>0</v>
      </c>
      <c r="N6669" t="s">
        <v>1632</v>
      </c>
      <c r="O6669" t="s">
        <v>1633</v>
      </c>
    </row>
    <row r="6670" spans="1:15" x14ac:dyDescent="0.2">
      <c r="A6670" t="s">
        <v>11239</v>
      </c>
      <c r="B6670" t="s">
        <v>2089</v>
      </c>
      <c r="C6670">
        <v>50.83</v>
      </c>
      <c r="D6670">
        <v>0</v>
      </c>
      <c r="E6670">
        <v>0</v>
      </c>
      <c r="F6670">
        <v>0</v>
      </c>
      <c r="G6670">
        <v>0</v>
      </c>
      <c r="H6670" s="45">
        <v>17361.75</v>
      </c>
      <c r="I6670" t="s">
        <v>10684</v>
      </c>
      <c r="J6670" t="s">
        <v>182</v>
      </c>
      <c r="K6670">
        <v>0</v>
      </c>
      <c r="L6670" s="83">
        <v>42858</v>
      </c>
      <c r="M6670">
        <v>0</v>
      </c>
      <c r="N6670" t="s">
        <v>2182</v>
      </c>
      <c r="O6670" t="s">
        <v>2183</v>
      </c>
    </row>
    <row r="6671" spans="1:15" x14ac:dyDescent="0.2">
      <c r="A6671" t="s">
        <v>11240</v>
      </c>
      <c r="B6671" t="s">
        <v>1046</v>
      </c>
      <c r="C6671">
        <v>8.07</v>
      </c>
      <c r="D6671">
        <v>0</v>
      </c>
      <c r="E6671">
        <v>0</v>
      </c>
      <c r="F6671">
        <v>0</v>
      </c>
      <c r="G6671">
        <v>0</v>
      </c>
      <c r="H6671" s="45">
        <v>5310.82</v>
      </c>
      <c r="I6671" t="s">
        <v>10693</v>
      </c>
      <c r="J6671" t="s">
        <v>190</v>
      </c>
      <c r="K6671">
        <v>0</v>
      </c>
      <c r="L6671" s="83">
        <v>42858</v>
      </c>
      <c r="M6671">
        <v>0</v>
      </c>
      <c r="N6671">
        <v>724479100</v>
      </c>
      <c r="O6671">
        <v>2690506</v>
      </c>
    </row>
    <row r="6672" spans="1:15" x14ac:dyDescent="0.2">
      <c r="A6672" t="s">
        <v>11241</v>
      </c>
      <c r="B6672" t="s">
        <v>2811</v>
      </c>
      <c r="C6672">
        <v>45.2</v>
      </c>
      <c r="D6672">
        <v>0</v>
      </c>
      <c r="E6672">
        <v>0</v>
      </c>
      <c r="F6672">
        <v>0</v>
      </c>
      <c r="G6672">
        <v>0</v>
      </c>
      <c r="H6672" s="45">
        <v>-5172.74</v>
      </c>
      <c r="I6672" t="s">
        <v>10684</v>
      </c>
      <c r="J6672" t="s">
        <v>169</v>
      </c>
      <c r="K6672">
        <v>0</v>
      </c>
      <c r="L6672" s="83">
        <v>42858</v>
      </c>
      <c r="M6672">
        <v>0</v>
      </c>
      <c r="N6672">
        <v>695127100</v>
      </c>
      <c r="O6672" t="s">
        <v>2981</v>
      </c>
    </row>
    <row r="6673" spans="1:15" x14ac:dyDescent="0.2">
      <c r="A6673" t="s">
        <v>11242</v>
      </c>
      <c r="B6673" t="s">
        <v>1320</v>
      </c>
      <c r="C6673">
        <v>67</v>
      </c>
      <c r="D6673">
        <v>0</v>
      </c>
      <c r="E6673">
        <v>0</v>
      </c>
      <c r="F6673">
        <v>0</v>
      </c>
      <c r="G6673">
        <v>0</v>
      </c>
      <c r="H6673" s="45">
        <v>-22940.98</v>
      </c>
      <c r="I6673" t="s">
        <v>10684</v>
      </c>
      <c r="J6673" t="s">
        <v>164</v>
      </c>
      <c r="K6673">
        <v>0</v>
      </c>
      <c r="L6673" s="83">
        <v>42858</v>
      </c>
      <c r="M6673">
        <v>0</v>
      </c>
      <c r="N6673" t="s">
        <v>1513</v>
      </c>
      <c r="O6673" t="s">
        <v>1514</v>
      </c>
    </row>
    <row r="6674" spans="1:15" x14ac:dyDescent="0.2">
      <c r="A6674" t="s">
        <v>11243</v>
      </c>
      <c r="B6674" t="s">
        <v>2685</v>
      </c>
      <c r="C6674">
        <v>30.274999999999999</v>
      </c>
      <c r="D6674">
        <v>0</v>
      </c>
      <c r="E6674">
        <v>0</v>
      </c>
      <c r="F6674">
        <v>0</v>
      </c>
      <c r="G6674">
        <v>0</v>
      </c>
      <c r="H6674" s="45">
        <v>-8620.2800000000007</v>
      </c>
      <c r="I6674" t="s">
        <v>10684</v>
      </c>
      <c r="J6674" t="s">
        <v>182</v>
      </c>
      <c r="K6674">
        <v>0</v>
      </c>
      <c r="L6674" s="83">
        <v>42858</v>
      </c>
      <c r="M6674">
        <v>0</v>
      </c>
      <c r="N6674">
        <v>701877102</v>
      </c>
      <c r="O6674" t="s">
        <v>2778</v>
      </c>
    </row>
    <row r="6675" spans="1:15" x14ac:dyDescent="0.2">
      <c r="A6675" t="s">
        <v>11244</v>
      </c>
      <c r="B6675" t="s">
        <v>4513</v>
      </c>
      <c r="C6675">
        <v>89.72</v>
      </c>
      <c r="D6675">
        <v>0</v>
      </c>
      <c r="E6675">
        <v>0</v>
      </c>
      <c r="F6675">
        <v>0</v>
      </c>
      <c r="G6675">
        <v>0</v>
      </c>
      <c r="H6675" s="45">
        <v>-1110.82</v>
      </c>
      <c r="I6675" t="s">
        <v>10693</v>
      </c>
      <c r="J6675" t="s">
        <v>822</v>
      </c>
      <c r="K6675">
        <v>0</v>
      </c>
      <c r="L6675" s="83">
        <v>42858</v>
      </c>
      <c r="M6675">
        <v>0</v>
      </c>
      <c r="N6675">
        <v>723484101</v>
      </c>
      <c r="O6675">
        <v>2048804</v>
      </c>
    </row>
    <row r="6676" spans="1:15" x14ac:dyDescent="0.2">
      <c r="A6676" t="s">
        <v>11245</v>
      </c>
      <c r="B6676" t="s">
        <v>5387</v>
      </c>
      <c r="C6676">
        <v>37.9</v>
      </c>
      <c r="D6676">
        <v>0</v>
      </c>
      <c r="E6676">
        <v>0</v>
      </c>
      <c r="F6676">
        <v>0</v>
      </c>
      <c r="G6676">
        <v>0</v>
      </c>
      <c r="H6676" s="45">
        <v>7589.44</v>
      </c>
      <c r="I6676" t="s">
        <v>10684</v>
      </c>
      <c r="J6676" t="s">
        <v>190</v>
      </c>
      <c r="K6676">
        <v>0</v>
      </c>
      <c r="L6676" s="83">
        <v>42858</v>
      </c>
      <c r="M6676">
        <v>0</v>
      </c>
      <c r="N6676">
        <v>767744105</v>
      </c>
      <c r="O6676">
        <v>2202729</v>
      </c>
    </row>
    <row r="6677" spans="1:15" x14ac:dyDescent="0.2">
      <c r="A6677" t="s">
        <v>11246</v>
      </c>
      <c r="B6677" t="s">
        <v>1013</v>
      </c>
      <c r="C6677">
        <v>14.13</v>
      </c>
      <c r="D6677">
        <v>0</v>
      </c>
      <c r="E6677">
        <v>0</v>
      </c>
      <c r="F6677">
        <v>0</v>
      </c>
      <c r="G6677">
        <v>0</v>
      </c>
      <c r="H6677" s="45">
        <v>-3611.37</v>
      </c>
      <c r="I6677" t="s">
        <v>10684</v>
      </c>
      <c r="J6677" t="s">
        <v>200</v>
      </c>
      <c r="K6677">
        <v>0</v>
      </c>
      <c r="L6677" s="83">
        <v>42858</v>
      </c>
      <c r="M6677">
        <v>0</v>
      </c>
      <c r="N6677" s="84">
        <v>7.9545999999999999E+108</v>
      </c>
      <c r="O6677" t="s">
        <v>1429</v>
      </c>
    </row>
    <row r="6678" spans="1:15" x14ac:dyDescent="0.2">
      <c r="A6678" t="s">
        <v>11247</v>
      </c>
      <c r="B6678" t="s">
        <v>5108</v>
      </c>
      <c r="C6678">
        <v>24.45</v>
      </c>
      <c r="D6678">
        <v>0</v>
      </c>
      <c r="E6678">
        <v>0</v>
      </c>
      <c r="F6678">
        <v>0</v>
      </c>
      <c r="G6678">
        <v>0</v>
      </c>
      <c r="H6678" s="45">
        <v>8265.7999999999993</v>
      </c>
      <c r="I6678" t="s">
        <v>10684</v>
      </c>
      <c r="J6678" t="s">
        <v>182</v>
      </c>
      <c r="K6678">
        <v>0</v>
      </c>
      <c r="L6678" s="83">
        <v>42858</v>
      </c>
      <c r="M6678">
        <v>0</v>
      </c>
      <c r="N6678" t="s">
        <v>5242</v>
      </c>
      <c r="O6678" t="s">
        <v>5243</v>
      </c>
    </row>
    <row r="6679" spans="1:15" x14ac:dyDescent="0.2">
      <c r="A6679" t="s">
        <v>11248</v>
      </c>
      <c r="B6679" t="s">
        <v>5648</v>
      </c>
      <c r="C6679">
        <v>56.49</v>
      </c>
      <c r="D6679">
        <v>0</v>
      </c>
      <c r="E6679">
        <v>0</v>
      </c>
      <c r="F6679">
        <v>0</v>
      </c>
      <c r="G6679">
        <v>0</v>
      </c>
      <c r="H6679" s="45">
        <v>-25911.65</v>
      </c>
      <c r="I6679" t="s">
        <v>10684</v>
      </c>
      <c r="J6679" t="s">
        <v>200</v>
      </c>
      <c r="K6679">
        <v>0</v>
      </c>
      <c r="L6679" s="83">
        <v>42858</v>
      </c>
      <c r="M6679">
        <v>0</v>
      </c>
      <c r="N6679">
        <v>819047101</v>
      </c>
      <c r="O6679" t="s">
        <v>5690</v>
      </c>
    </row>
    <row r="6680" spans="1:15" x14ac:dyDescent="0.2">
      <c r="A6680" t="s">
        <v>11249</v>
      </c>
      <c r="B6680" t="s">
        <v>3037</v>
      </c>
      <c r="C6680">
        <v>36.1</v>
      </c>
      <c r="D6680">
        <v>0</v>
      </c>
      <c r="E6680">
        <v>0</v>
      </c>
      <c r="F6680">
        <v>0</v>
      </c>
      <c r="G6680">
        <v>0</v>
      </c>
      <c r="H6680">
        <v>-414.01</v>
      </c>
      <c r="I6680" t="s">
        <v>10684</v>
      </c>
      <c r="J6680" t="s">
        <v>448</v>
      </c>
      <c r="K6680">
        <v>0</v>
      </c>
      <c r="L6680" s="83">
        <v>42858</v>
      </c>
      <c r="M6680">
        <v>0</v>
      </c>
      <c r="N6680" t="s">
        <v>3143</v>
      </c>
      <c r="O6680">
        <v>2676692</v>
      </c>
    </row>
    <row r="6681" spans="1:15" x14ac:dyDescent="0.2">
      <c r="A6681" t="s">
        <v>11250</v>
      </c>
      <c r="B6681" t="s">
        <v>5124</v>
      </c>
      <c r="C6681">
        <v>26.95</v>
      </c>
      <c r="D6681">
        <v>0</v>
      </c>
      <c r="E6681">
        <v>0</v>
      </c>
      <c r="F6681">
        <v>0</v>
      </c>
      <c r="G6681">
        <v>0</v>
      </c>
      <c r="H6681" s="45">
        <v>-10282.89</v>
      </c>
      <c r="I6681" t="s">
        <v>10693</v>
      </c>
      <c r="J6681" t="s">
        <v>182</v>
      </c>
      <c r="K6681">
        <v>0</v>
      </c>
      <c r="L6681" s="83">
        <v>42858</v>
      </c>
      <c r="M6681">
        <v>0</v>
      </c>
      <c r="N6681" t="s">
        <v>5245</v>
      </c>
      <c r="O6681">
        <v>2764188</v>
      </c>
    </row>
    <row r="6682" spans="1:15" x14ac:dyDescent="0.2">
      <c r="A6682" t="s">
        <v>11251</v>
      </c>
      <c r="B6682" t="s">
        <v>7207</v>
      </c>
      <c r="C6682">
        <v>80.39</v>
      </c>
      <c r="D6682">
        <v>0</v>
      </c>
      <c r="E6682">
        <v>0</v>
      </c>
      <c r="F6682">
        <v>0</v>
      </c>
      <c r="G6682">
        <v>0</v>
      </c>
      <c r="H6682" s="45">
        <v>-6315.21</v>
      </c>
      <c r="I6682" t="s">
        <v>10684</v>
      </c>
      <c r="J6682" t="s">
        <v>200</v>
      </c>
      <c r="K6682">
        <v>0</v>
      </c>
      <c r="L6682" s="83">
        <v>42858</v>
      </c>
      <c r="M6682">
        <v>0</v>
      </c>
      <c r="N6682">
        <v>811065101</v>
      </c>
      <c r="O6682" t="s">
        <v>7235</v>
      </c>
    </row>
    <row r="6683" spans="1:15" x14ac:dyDescent="0.2">
      <c r="A6683" t="s">
        <v>11252</v>
      </c>
      <c r="B6683" t="s">
        <v>11164</v>
      </c>
      <c r="C6683">
        <v>40.85</v>
      </c>
      <c r="D6683">
        <v>0</v>
      </c>
      <c r="E6683">
        <v>0</v>
      </c>
      <c r="F6683">
        <v>0</v>
      </c>
      <c r="G6683">
        <v>0</v>
      </c>
      <c r="H6683" s="45">
        <v>8368.4699999999993</v>
      </c>
      <c r="I6683" t="s">
        <v>10693</v>
      </c>
      <c r="J6683" t="s">
        <v>190</v>
      </c>
      <c r="K6683">
        <v>0</v>
      </c>
      <c r="L6683" s="83">
        <v>42858</v>
      </c>
      <c r="M6683">
        <v>0</v>
      </c>
      <c r="N6683" t="s">
        <v>11253</v>
      </c>
      <c r="O6683" t="s">
        <v>11254</v>
      </c>
    </row>
    <row r="6684" spans="1:15" x14ac:dyDescent="0.2">
      <c r="A6684" t="s">
        <v>11255</v>
      </c>
      <c r="B6684" t="s">
        <v>7106</v>
      </c>
      <c r="C6684">
        <v>34.26</v>
      </c>
      <c r="D6684">
        <v>0</v>
      </c>
      <c r="E6684">
        <v>0</v>
      </c>
      <c r="F6684">
        <v>0</v>
      </c>
      <c r="G6684">
        <v>0</v>
      </c>
      <c r="H6684" s="45">
        <v>66191.240000000005</v>
      </c>
      <c r="I6684" t="s">
        <v>10684</v>
      </c>
      <c r="J6684" t="s">
        <v>190</v>
      </c>
      <c r="K6684">
        <v>0</v>
      </c>
      <c r="L6684" s="83">
        <v>42858</v>
      </c>
      <c r="M6684">
        <v>0</v>
      </c>
      <c r="N6684">
        <v>784635104</v>
      </c>
      <c r="O6684">
        <v>2787185</v>
      </c>
    </row>
    <row r="6685" spans="1:15" x14ac:dyDescent="0.2">
      <c r="A6685" t="s">
        <v>11256</v>
      </c>
      <c r="B6685" t="s">
        <v>2216</v>
      </c>
      <c r="C6685">
        <v>37.729999999999997</v>
      </c>
      <c r="D6685">
        <v>0</v>
      </c>
      <c r="E6685">
        <v>0</v>
      </c>
      <c r="F6685">
        <v>0</v>
      </c>
      <c r="G6685">
        <v>0</v>
      </c>
      <c r="H6685">
        <v>214.11</v>
      </c>
      <c r="I6685" t="s">
        <v>10693</v>
      </c>
      <c r="J6685" t="s">
        <v>190</v>
      </c>
      <c r="K6685">
        <v>0</v>
      </c>
      <c r="L6685" s="83">
        <v>42858</v>
      </c>
      <c r="M6685">
        <v>0</v>
      </c>
      <c r="N6685">
        <v>880779103</v>
      </c>
      <c r="O6685">
        <v>2884224</v>
      </c>
    </row>
    <row r="6686" spans="1:15" x14ac:dyDescent="0.2">
      <c r="A6686" t="s">
        <v>11257</v>
      </c>
      <c r="B6686" t="s">
        <v>4943</v>
      </c>
      <c r="C6686">
        <v>13.7</v>
      </c>
      <c r="D6686">
        <v>0</v>
      </c>
      <c r="E6686">
        <v>0</v>
      </c>
      <c r="F6686">
        <v>0</v>
      </c>
      <c r="G6686">
        <v>0</v>
      </c>
      <c r="H6686" s="45">
        <v>29672.799999999999</v>
      </c>
      <c r="I6686" t="s">
        <v>10684</v>
      </c>
      <c r="J6686" t="s">
        <v>190</v>
      </c>
      <c r="K6686">
        <v>0</v>
      </c>
      <c r="L6686" s="83">
        <v>42858</v>
      </c>
      <c r="M6686">
        <v>0</v>
      </c>
      <c r="N6686" t="s">
        <v>177</v>
      </c>
      <c r="O6686" t="s">
        <v>5076</v>
      </c>
    </row>
    <row r="6687" spans="1:15" x14ac:dyDescent="0.2">
      <c r="A6687" t="s">
        <v>11258</v>
      </c>
      <c r="B6687" t="s">
        <v>2093</v>
      </c>
      <c r="C6687">
        <v>51</v>
      </c>
      <c r="D6687">
        <v>0</v>
      </c>
      <c r="E6687">
        <v>0</v>
      </c>
      <c r="F6687">
        <v>0</v>
      </c>
      <c r="G6687">
        <v>0</v>
      </c>
      <c r="H6687" s="45">
        <v>41864.370000000003</v>
      </c>
      <c r="I6687" t="s">
        <v>10684</v>
      </c>
      <c r="J6687" t="s">
        <v>235</v>
      </c>
      <c r="K6687">
        <v>0</v>
      </c>
      <c r="L6687" s="83">
        <v>42858</v>
      </c>
      <c r="M6687">
        <v>0</v>
      </c>
      <c r="N6687" t="s">
        <v>2197</v>
      </c>
      <c r="O6687" t="s">
        <v>2198</v>
      </c>
    </row>
    <row r="6688" spans="1:15" x14ac:dyDescent="0.2">
      <c r="A6688" t="s">
        <v>11259</v>
      </c>
      <c r="B6688" t="s">
        <v>4641</v>
      </c>
      <c r="C6688">
        <v>54.06</v>
      </c>
      <c r="D6688">
        <v>0</v>
      </c>
      <c r="E6688">
        <v>0</v>
      </c>
      <c r="F6688">
        <v>0</v>
      </c>
      <c r="G6688">
        <v>0</v>
      </c>
      <c r="H6688" s="45">
        <v>5295.13</v>
      </c>
      <c r="I6688" t="s">
        <v>10693</v>
      </c>
      <c r="J6688" t="s">
        <v>190</v>
      </c>
      <c r="K6688">
        <v>0</v>
      </c>
      <c r="L6688" s="83">
        <v>42858</v>
      </c>
      <c r="M6688">
        <v>0</v>
      </c>
      <c r="N6688">
        <v>896288107</v>
      </c>
      <c r="O6688">
        <v>2693914</v>
      </c>
    </row>
    <row r="6689" spans="1:15" x14ac:dyDescent="0.2">
      <c r="A6689" t="s">
        <v>11260</v>
      </c>
      <c r="B6689" t="s">
        <v>1336</v>
      </c>
      <c r="C6689">
        <v>48.45</v>
      </c>
      <c r="D6689">
        <v>0</v>
      </c>
      <c r="E6689">
        <v>0</v>
      </c>
      <c r="F6689">
        <v>0</v>
      </c>
      <c r="G6689">
        <v>0</v>
      </c>
      <c r="H6689" s="45">
        <v>-3991.96</v>
      </c>
      <c r="I6689" t="s">
        <v>10684</v>
      </c>
      <c r="J6689" t="s">
        <v>200</v>
      </c>
      <c r="K6689">
        <v>0</v>
      </c>
      <c r="L6689" s="83">
        <v>42858</v>
      </c>
      <c r="M6689">
        <v>0</v>
      </c>
      <c r="N6689" t="s">
        <v>1535</v>
      </c>
      <c r="O6689">
        <v>2216991</v>
      </c>
    </row>
    <row r="6690" spans="1:15" x14ac:dyDescent="0.2">
      <c r="A6690" t="s">
        <v>11261</v>
      </c>
      <c r="B6690" t="s">
        <v>2808</v>
      </c>
      <c r="C6690">
        <v>46.03</v>
      </c>
      <c r="D6690">
        <v>0</v>
      </c>
      <c r="E6690">
        <v>0</v>
      </c>
      <c r="F6690">
        <v>0</v>
      </c>
      <c r="G6690">
        <v>0</v>
      </c>
      <c r="H6690" s="45">
        <v>13357.05</v>
      </c>
      <c r="I6690" t="s">
        <v>10684</v>
      </c>
      <c r="J6690" t="s">
        <v>182</v>
      </c>
      <c r="K6690">
        <v>0</v>
      </c>
      <c r="L6690" s="83">
        <v>42858</v>
      </c>
      <c r="M6690">
        <v>0</v>
      </c>
      <c r="N6690" t="s">
        <v>3008</v>
      </c>
      <c r="O6690" t="s">
        <v>3009</v>
      </c>
    </row>
    <row r="6691" spans="1:15" x14ac:dyDescent="0.2">
      <c r="A6691" t="s">
        <v>11262</v>
      </c>
      <c r="B6691" t="s">
        <v>1022</v>
      </c>
      <c r="C6691">
        <v>70.37</v>
      </c>
      <c r="D6691">
        <v>0</v>
      </c>
      <c r="E6691">
        <v>0</v>
      </c>
      <c r="F6691">
        <v>0</v>
      </c>
      <c r="G6691">
        <v>0</v>
      </c>
      <c r="H6691" s="45">
        <v>20243.66</v>
      </c>
      <c r="I6691" t="s">
        <v>10684</v>
      </c>
      <c r="J6691" t="s">
        <v>164</v>
      </c>
      <c r="K6691">
        <v>0</v>
      </c>
      <c r="L6691" s="83">
        <v>42858</v>
      </c>
      <c r="M6691">
        <v>0</v>
      </c>
      <c r="N6691" t="s">
        <v>1226</v>
      </c>
      <c r="O6691" t="s">
        <v>1422</v>
      </c>
    </row>
    <row r="6692" spans="1:15" x14ac:dyDescent="0.2">
      <c r="A6692" t="s">
        <v>11263</v>
      </c>
      <c r="B6692" t="s">
        <v>10218</v>
      </c>
      <c r="C6692">
        <v>26.2</v>
      </c>
      <c r="D6692">
        <v>0</v>
      </c>
      <c r="E6692">
        <v>0</v>
      </c>
      <c r="F6692">
        <v>0</v>
      </c>
      <c r="G6692">
        <v>0</v>
      </c>
      <c r="H6692" s="45">
        <v>92073.36</v>
      </c>
      <c r="I6692" t="s">
        <v>10684</v>
      </c>
      <c r="J6692" t="s">
        <v>182</v>
      </c>
      <c r="K6692">
        <v>0</v>
      </c>
      <c r="L6692" s="83">
        <v>42858</v>
      </c>
      <c r="M6692">
        <v>0</v>
      </c>
      <c r="N6692">
        <v>909218109</v>
      </c>
      <c r="O6692">
        <v>2925833</v>
      </c>
    </row>
    <row r="6693" spans="1:15" x14ac:dyDescent="0.2">
      <c r="A6693" t="s">
        <v>11264</v>
      </c>
      <c r="B6693" t="s">
        <v>5395</v>
      </c>
      <c r="C6693">
        <v>52.3</v>
      </c>
      <c r="D6693">
        <v>0</v>
      </c>
      <c r="E6693">
        <v>0</v>
      </c>
      <c r="F6693">
        <v>0</v>
      </c>
      <c r="G6693">
        <v>0</v>
      </c>
      <c r="H6693" s="45">
        <v>-77726.45</v>
      </c>
      <c r="I6693" t="s">
        <v>10684</v>
      </c>
      <c r="J6693" t="s">
        <v>188</v>
      </c>
      <c r="K6693">
        <v>0</v>
      </c>
      <c r="L6693" s="83">
        <v>42858</v>
      </c>
      <c r="M6693">
        <v>0</v>
      </c>
      <c r="N6693" t="s">
        <v>5537</v>
      </c>
      <c r="O6693" t="s">
        <v>5538</v>
      </c>
    </row>
    <row r="6694" spans="1:15" x14ac:dyDescent="0.2">
      <c r="A6694" t="s">
        <v>11265</v>
      </c>
      <c r="B6694" t="s">
        <v>6828</v>
      </c>
      <c r="C6694">
        <v>20.149999999999999</v>
      </c>
      <c r="D6694">
        <v>0</v>
      </c>
      <c r="E6694">
        <v>0</v>
      </c>
      <c r="F6694">
        <v>0</v>
      </c>
      <c r="G6694">
        <v>0</v>
      </c>
      <c r="H6694" s="45">
        <v>7720.25</v>
      </c>
      <c r="I6694" t="s">
        <v>10684</v>
      </c>
      <c r="J6694" t="s">
        <v>186</v>
      </c>
      <c r="K6694">
        <v>0</v>
      </c>
      <c r="L6694" s="83">
        <v>42858</v>
      </c>
      <c r="M6694">
        <v>0</v>
      </c>
      <c r="N6694">
        <v>928254101</v>
      </c>
      <c r="O6694" t="s">
        <v>6893</v>
      </c>
    </row>
    <row r="6695" spans="1:15" x14ac:dyDescent="0.2">
      <c r="A6695" t="s">
        <v>11266</v>
      </c>
      <c r="B6695" t="s">
        <v>2859</v>
      </c>
      <c r="C6695">
        <v>66.48</v>
      </c>
      <c r="D6695">
        <v>0</v>
      </c>
      <c r="E6695">
        <v>0</v>
      </c>
      <c r="F6695">
        <v>0</v>
      </c>
      <c r="G6695">
        <v>0</v>
      </c>
      <c r="H6695">
        <v>-467.6</v>
      </c>
      <c r="I6695" t="s">
        <v>10693</v>
      </c>
      <c r="J6695" t="s">
        <v>164</v>
      </c>
      <c r="K6695">
        <v>0</v>
      </c>
      <c r="L6695" s="83">
        <v>42858</v>
      </c>
      <c r="M6695">
        <v>0</v>
      </c>
      <c r="N6695" t="s">
        <v>3021</v>
      </c>
      <c r="O6695" t="s">
        <v>3022</v>
      </c>
    </row>
    <row r="6696" spans="1:15" x14ac:dyDescent="0.2">
      <c r="A6696" t="s">
        <v>11267</v>
      </c>
      <c r="B6696" t="s">
        <v>1812</v>
      </c>
      <c r="C6696">
        <v>17.75</v>
      </c>
      <c r="D6696">
        <v>0</v>
      </c>
      <c r="E6696">
        <v>0</v>
      </c>
      <c r="F6696">
        <v>0</v>
      </c>
      <c r="G6696">
        <v>0</v>
      </c>
      <c r="H6696" s="45">
        <v>25434.79</v>
      </c>
      <c r="I6696" t="s">
        <v>10684</v>
      </c>
      <c r="J6696" t="s">
        <v>164</v>
      </c>
      <c r="K6696">
        <v>0</v>
      </c>
      <c r="L6696" s="83">
        <v>42858</v>
      </c>
      <c r="M6696">
        <v>0</v>
      </c>
      <c r="N6696" t="s">
        <v>1973</v>
      </c>
      <c r="O6696" t="s">
        <v>1974</v>
      </c>
    </row>
    <row r="6697" spans="1:15" x14ac:dyDescent="0.2">
      <c r="A6697" t="s">
        <v>11268</v>
      </c>
      <c r="B6697" t="s">
        <v>10521</v>
      </c>
      <c r="C6697">
        <v>29.63</v>
      </c>
      <c r="D6697">
        <v>0</v>
      </c>
      <c r="E6697">
        <v>0</v>
      </c>
      <c r="F6697">
        <v>0</v>
      </c>
      <c r="G6697">
        <v>0</v>
      </c>
      <c r="H6697" s="45">
        <v>-52218.92</v>
      </c>
      <c r="I6697" t="s">
        <v>10684</v>
      </c>
      <c r="J6697" t="s">
        <v>190</v>
      </c>
      <c r="K6697">
        <v>0</v>
      </c>
      <c r="L6697" s="83">
        <v>42858</v>
      </c>
      <c r="M6697">
        <v>0</v>
      </c>
      <c r="N6697" t="s">
        <v>10546</v>
      </c>
      <c r="O6697" t="s">
        <v>10547</v>
      </c>
    </row>
    <row r="6698" spans="1:15" x14ac:dyDescent="0.2">
      <c r="A6698" t="s">
        <v>11269</v>
      </c>
      <c r="B6698" t="s">
        <v>2809</v>
      </c>
      <c r="C6698">
        <v>36.18</v>
      </c>
      <c r="D6698">
        <v>0</v>
      </c>
      <c r="E6698">
        <v>0</v>
      </c>
      <c r="F6698">
        <v>0</v>
      </c>
      <c r="G6698">
        <v>0</v>
      </c>
      <c r="H6698" s="45">
        <v>-2658.44</v>
      </c>
      <c r="I6698" t="s">
        <v>10693</v>
      </c>
      <c r="J6698" t="s">
        <v>182</v>
      </c>
      <c r="K6698">
        <v>0</v>
      </c>
      <c r="L6698" s="83">
        <v>42858</v>
      </c>
      <c r="M6698">
        <v>0</v>
      </c>
      <c r="N6698">
        <v>959319104</v>
      </c>
      <c r="O6698" t="s">
        <v>3026</v>
      </c>
    </row>
    <row r="6699" spans="1:15" x14ac:dyDescent="0.2">
      <c r="A6699" t="s">
        <v>11270</v>
      </c>
      <c r="B6699" t="s">
        <v>1579</v>
      </c>
      <c r="C6699">
        <v>864</v>
      </c>
      <c r="D6699">
        <v>0</v>
      </c>
      <c r="E6699">
        <v>0</v>
      </c>
      <c r="F6699">
        <v>0</v>
      </c>
      <c r="G6699">
        <v>0</v>
      </c>
      <c r="H6699" s="45">
        <v>-1174.3900000000001</v>
      </c>
      <c r="I6699" t="s">
        <v>10693</v>
      </c>
      <c r="J6699" t="s">
        <v>186</v>
      </c>
      <c r="K6699">
        <v>0</v>
      </c>
      <c r="L6699" s="83">
        <v>42858</v>
      </c>
      <c r="M6699">
        <v>0</v>
      </c>
      <c r="N6699" t="s">
        <v>177</v>
      </c>
      <c r="O6699">
        <v>2339252</v>
      </c>
    </row>
    <row r="6700" spans="1:15" x14ac:dyDescent="0.2">
      <c r="A6700" t="s">
        <v>11271</v>
      </c>
      <c r="B6700" t="s">
        <v>1809</v>
      </c>
      <c r="C6700">
        <v>81.75</v>
      </c>
      <c r="D6700">
        <v>0</v>
      </c>
      <c r="E6700">
        <v>0</v>
      </c>
      <c r="F6700">
        <v>0</v>
      </c>
      <c r="G6700">
        <v>0</v>
      </c>
      <c r="H6700" s="45">
        <v>12437.02</v>
      </c>
      <c r="I6700" t="s">
        <v>10684</v>
      </c>
      <c r="J6700" t="s">
        <v>200</v>
      </c>
      <c r="K6700">
        <v>0</v>
      </c>
      <c r="L6700" s="83">
        <v>42858</v>
      </c>
      <c r="M6700">
        <v>0</v>
      </c>
      <c r="N6700" t="s">
        <v>1983</v>
      </c>
      <c r="O6700">
        <v>2503529</v>
      </c>
    </row>
    <row r="6701" spans="1:15" x14ac:dyDescent="0.2">
      <c r="A6701" t="s">
        <v>11103</v>
      </c>
      <c r="B6701" t="s">
        <v>11104</v>
      </c>
      <c r="C6701">
        <v>2</v>
      </c>
      <c r="D6701">
        <v>0</v>
      </c>
      <c r="E6701">
        <v>0</v>
      </c>
      <c r="F6701">
        <v>0</v>
      </c>
      <c r="G6701">
        <v>0</v>
      </c>
      <c r="H6701" s="45">
        <v>-8670</v>
      </c>
      <c r="I6701" t="s">
        <v>210</v>
      </c>
      <c r="J6701" t="s">
        <v>200</v>
      </c>
      <c r="K6701">
        <v>0</v>
      </c>
      <c r="L6701" s="83">
        <v>42857</v>
      </c>
      <c r="M6701">
        <v>0</v>
      </c>
    </row>
    <row r="6702" spans="1:15" x14ac:dyDescent="0.2">
      <c r="A6702" t="s">
        <v>11105</v>
      </c>
      <c r="B6702" t="s">
        <v>2707</v>
      </c>
      <c r="C6702">
        <v>31.29</v>
      </c>
      <c r="D6702">
        <v>0</v>
      </c>
      <c r="E6702">
        <v>0</v>
      </c>
      <c r="F6702">
        <v>0</v>
      </c>
      <c r="G6702">
        <v>0</v>
      </c>
      <c r="H6702" s="45">
        <v>-36721.839999999997</v>
      </c>
      <c r="I6702" t="s">
        <v>10693</v>
      </c>
      <c r="J6702" t="s">
        <v>169</v>
      </c>
      <c r="K6702">
        <v>0</v>
      </c>
      <c r="L6702" s="83">
        <v>42857</v>
      </c>
      <c r="M6702">
        <v>0</v>
      </c>
      <c r="N6702" t="s">
        <v>2796</v>
      </c>
      <c r="O6702" t="s">
        <v>2797</v>
      </c>
    </row>
    <row r="6703" spans="1:15" x14ac:dyDescent="0.2">
      <c r="A6703" t="s">
        <v>11106</v>
      </c>
      <c r="B6703" t="s">
        <v>852</v>
      </c>
      <c r="C6703">
        <v>27.05</v>
      </c>
      <c r="D6703">
        <v>0</v>
      </c>
      <c r="E6703">
        <v>0</v>
      </c>
      <c r="F6703">
        <v>0</v>
      </c>
      <c r="G6703">
        <v>0</v>
      </c>
      <c r="H6703" s="45">
        <v>-3909.54</v>
      </c>
      <c r="I6703" t="s">
        <v>10693</v>
      </c>
      <c r="J6703" t="s">
        <v>190</v>
      </c>
      <c r="K6703">
        <v>0</v>
      </c>
      <c r="L6703" s="83">
        <v>42857</v>
      </c>
      <c r="M6703">
        <v>0</v>
      </c>
      <c r="N6703" t="s">
        <v>981</v>
      </c>
      <c r="O6703">
        <v>2519849</v>
      </c>
    </row>
    <row r="6704" spans="1:15" x14ac:dyDescent="0.2">
      <c r="A6704" t="s">
        <v>11107</v>
      </c>
      <c r="B6704" t="s">
        <v>1988</v>
      </c>
      <c r="C6704">
        <v>110.9</v>
      </c>
      <c r="D6704">
        <v>0</v>
      </c>
      <c r="E6704">
        <v>0</v>
      </c>
      <c r="F6704">
        <v>0</v>
      </c>
      <c r="G6704">
        <v>0</v>
      </c>
      <c r="H6704" s="45">
        <v>22623.37</v>
      </c>
      <c r="I6704" t="s">
        <v>10693</v>
      </c>
      <c r="J6704" t="s">
        <v>190</v>
      </c>
      <c r="K6704">
        <v>0</v>
      </c>
      <c r="L6704" s="83">
        <v>42857</v>
      </c>
      <c r="M6704">
        <v>0</v>
      </c>
      <c r="N6704" t="s">
        <v>2050</v>
      </c>
      <c r="O6704">
        <v>2007281</v>
      </c>
    </row>
    <row r="6705" spans="1:15" x14ac:dyDescent="0.2">
      <c r="A6705" t="s">
        <v>11108</v>
      </c>
      <c r="B6705" t="s">
        <v>855</v>
      </c>
      <c r="C6705">
        <v>79.42</v>
      </c>
      <c r="D6705">
        <v>0</v>
      </c>
      <c r="E6705">
        <v>0</v>
      </c>
      <c r="F6705">
        <v>0</v>
      </c>
      <c r="G6705">
        <v>0</v>
      </c>
      <c r="H6705" s="45">
        <v>5063.32</v>
      </c>
      <c r="I6705" t="s">
        <v>10693</v>
      </c>
      <c r="J6705" t="s">
        <v>200</v>
      </c>
      <c r="K6705">
        <v>0</v>
      </c>
      <c r="L6705" s="83">
        <v>42857</v>
      </c>
      <c r="M6705">
        <v>0</v>
      </c>
      <c r="N6705">
        <v>626755102</v>
      </c>
      <c r="O6705" t="s">
        <v>1837</v>
      </c>
    </row>
    <row r="6706" spans="1:15" x14ac:dyDescent="0.2">
      <c r="A6706" t="s">
        <v>11109</v>
      </c>
      <c r="B6706" t="s">
        <v>4638</v>
      </c>
      <c r="C6706">
        <v>17.074999999999999</v>
      </c>
      <c r="D6706">
        <v>0</v>
      </c>
      <c r="E6706">
        <v>0</v>
      </c>
      <c r="F6706">
        <v>0</v>
      </c>
      <c r="G6706">
        <v>0</v>
      </c>
      <c r="H6706" s="45">
        <v>6621.26</v>
      </c>
      <c r="I6706" t="s">
        <v>10693</v>
      </c>
      <c r="J6706" t="s">
        <v>182</v>
      </c>
      <c r="K6706">
        <v>0</v>
      </c>
      <c r="L6706" s="83">
        <v>42857</v>
      </c>
      <c r="M6706">
        <v>0</v>
      </c>
      <c r="N6706">
        <v>393222104</v>
      </c>
      <c r="O6706" t="s">
        <v>4756</v>
      </c>
    </row>
    <row r="6707" spans="1:15" x14ac:dyDescent="0.2">
      <c r="A6707" t="s">
        <v>11110</v>
      </c>
      <c r="B6707" t="s">
        <v>1678</v>
      </c>
      <c r="C6707">
        <v>35.049999999999997</v>
      </c>
      <c r="D6707">
        <v>0</v>
      </c>
      <c r="E6707">
        <v>0</v>
      </c>
      <c r="F6707">
        <v>0</v>
      </c>
      <c r="G6707">
        <v>0</v>
      </c>
      <c r="H6707" s="45">
        <v>-3897.74</v>
      </c>
      <c r="I6707" t="s">
        <v>10693</v>
      </c>
      <c r="J6707" t="s">
        <v>169</v>
      </c>
      <c r="K6707">
        <v>0</v>
      </c>
      <c r="L6707" s="83">
        <v>42857</v>
      </c>
      <c r="M6707">
        <v>0</v>
      </c>
      <c r="N6707" t="s">
        <v>1769</v>
      </c>
      <c r="O6707" t="s">
        <v>1770</v>
      </c>
    </row>
    <row r="6708" spans="1:15" x14ac:dyDescent="0.2">
      <c r="A6708" t="s">
        <v>11111</v>
      </c>
      <c r="B6708" t="s">
        <v>2228</v>
      </c>
      <c r="C6708">
        <v>24.68</v>
      </c>
      <c r="D6708">
        <v>0</v>
      </c>
      <c r="E6708">
        <v>0</v>
      </c>
      <c r="F6708">
        <v>0</v>
      </c>
      <c r="G6708">
        <v>0</v>
      </c>
      <c r="H6708" s="45">
        <v>58280.45</v>
      </c>
      <c r="I6708" t="s">
        <v>10684</v>
      </c>
      <c r="J6708" t="s">
        <v>164</v>
      </c>
      <c r="K6708">
        <v>0</v>
      </c>
      <c r="L6708" s="83">
        <v>42857</v>
      </c>
      <c r="M6708">
        <v>0</v>
      </c>
      <c r="N6708" t="s">
        <v>177</v>
      </c>
      <c r="O6708" t="s">
        <v>2249</v>
      </c>
    </row>
    <row r="6709" spans="1:15" x14ac:dyDescent="0.2">
      <c r="A6709" t="s">
        <v>11112</v>
      </c>
      <c r="B6709" t="s">
        <v>2710</v>
      </c>
      <c r="C6709">
        <v>69.55</v>
      </c>
      <c r="D6709">
        <v>0</v>
      </c>
      <c r="E6709">
        <v>0</v>
      </c>
      <c r="F6709">
        <v>0</v>
      </c>
      <c r="G6709">
        <v>0</v>
      </c>
      <c r="H6709" s="45">
        <v>10150.379999999999</v>
      </c>
      <c r="I6709" t="s">
        <v>10693</v>
      </c>
      <c r="J6709" t="s">
        <v>190</v>
      </c>
      <c r="K6709">
        <v>0</v>
      </c>
      <c r="L6709" s="83">
        <v>42857</v>
      </c>
      <c r="M6709">
        <v>0</v>
      </c>
      <c r="N6709" t="s">
        <v>2733</v>
      </c>
      <c r="O6709" t="s">
        <v>2734</v>
      </c>
    </row>
    <row r="6710" spans="1:15" x14ac:dyDescent="0.2">
      <c r="A6710" t="s">
        <v>11113</v>
      </c>
      <c r="B6710" t="s">
        <v>6125</v>
      </c>
      <c r="C6710">
        <v>43.05</v>
      </c>
      <c r="D6710">
        <v>0</v>
      </c>
      <c r="E6710">
        <v>0</v>
      </c>
      <c r="F6710">
        <v>0</v>
      </c>
      <c r="G6710">
        <v>0</v>
      </c>
      <c r="H6710" s="45">
        <v>1028.94</v>
      </c>
      <c r="I6710" t="s">
        <v>10684</v>
      </c>
      <c r="J6710" t="s">
        <v>164</v>
      </c>
      <c r="K6710">
        <v>0</v>
      </c>
      <c r="L6710" s="83">
        <v>42857</v>
      </c>
      <c r="M6710">
        <v>0</v>
      </c>
      <c r="N6710" t="s">
        <v>6142</v>
      </c>
      <c r="O6710" t="s">
        <v>6143</v>
      </c>
    </row>
    <row r="6711" spans="1:15" x14ac:dyDescent="0.2">
      <c r="A6711" t="s">
        <v>11114</v>
      </c>
      <c r="B6711" t="s">
        <v>3199</v>
      </c>
      <c r="C6711">
        <v>54.85</v>
      </c>
      <c r="D6711">
        <v>0</v>
      </c>
      <c r="E6711">
        <v>0</v>
      </c>
      <c r="F6711">
        <v>0</v>
      </c>
      <c r="G6711">
        <v>0</v>
      </c>
      <c r="H6711" s="45">
        <v>-3607.21</v>
      </c>
      <c r="I6711" t="s">
        <v>10693</v>
      </c>
      <c r="J6711" t="s">
        <v>164</v>
      </c>
      <c r="K6711">
        <v>0</v>
      </c>
      <c r="L6711" s="83">
        <v>42857</v>
      </c>
      <c r="M6711">
        <v>0</v>
      </c>
      <c r="N6711" t="s">
        <v>3258</v>
      </c>
      <c r="O6711" t="s">
        <v>3259</v>
      </c>
    </row>
    <row r="6712" spans="1:15" x14ac:dyDescent="0.2">
      <c r="A6712" t="s">
        <v>11115</v>
      </c>
      <c r="B6712" t="s">
        <v>11102</v>
      </c>
      <c r="C6712">
        <v>62.91</v>
      </c>
      <c r="D6712">
        <v>0</v>
      </c>
      <c r="E6712">
        <v>0</v>
      </c>
      <c r="F6712">
        <v>0</v>
      </c>
      <c r="G6712">
        <v>0</v>
      </c>
      <c r="H6712" s="45">
        <v>-12705.83</v>
      </c>
      <c r="I6712" t="s">
        <v>10693</v>
      </c>
      <c r="J6712" t="s">
        <v>190</v>
      </c>
      <c r="K6712">
        <v>0</v>
      </c>
      <c r="L6712" s="83">
        <v>42857</v>
      </c>
      <c r="M6712">
        <v>0</v>
      </c>
      <c r="N6712" t="s">
        <v>11116</v>
      </c>
      <c r="O6712" t="s">
        <v>11117</v>
      </c>
    </row>
    <row r="6713" spans="1:15" x14ac:dyDescent="0.2">
      <c r="A6713" t="s">
        <v>11118</v>
      </c>
      <c r="B6713" t="s">
        <v>861</v>
      </c>
      <c r="C6713">
        <v>150.44999999999999</v>
      </c>
      <c r="D6713">
        <v>0</v>
      </c>
      <c r="E6713">
        <v>0</v>
      </c>
      <c r="F6713">
        <v>0</v>
      </c>
      <c r="G6713">
        <v>0</v>
      </c>
      <c r="H6713" s="45">
        <v>29340.66</v>
      </c>
      <c r="I6713" t="s">
        <v>10684</v>
      </c>
      <c r="J6713" t="s">
        <v>164</v>
      </c>
      <c r="K6713">
        <v>0</v>
      </c>
      <c r="L6713" s="83">
        <v>42857</v>
      </c>
      <c r="M6713">
        <v>0</v>
      </c>
      <c r="N6713">
        <v>127190304</v>
      </c>
      <c r="O6713">
        <v>2159267</v>
      </c>
    </row>
    <row r="6714" spans="1:15" x14ac:dyDescent="0.2">
      <c r="A6714" t="s">
        <v>11119</v>
      </c>
      <c r="B6714" t="s">
        <v>95</v>
      </c>
      <c r="C6714">
        <v>50.8</v>
      </c>
      <c r="D6714">
        <v>0</v>
      </c>
      <c r="E6714">
        <v>0</v>
      </c>
      <c r="F6714">
        <v>0</v>
      </c>
      <c r="G6714">
        <v>0</v>
      </c>
      <c r="H6714">
        <v>-361.38</v>
      </c>
      <c r="I6714" t="s">
        <v>10693</v>
      </c>
      <c r="J6714" t="s">
        <v>169</v>
      </c>
      <c r="K6714">
        <v>0</v>
      </c>
      <c r="L6714" s="83">
        <v>42857</v>
      </c>
      <c r="M6714">
        <v>0</v>
      </c>
      <c r="N6714" t="s">
        <v>173</v>
      </c>
      <c r="O6714">
        <v>2175672</v>
      </c>
    </row>
    <row r="6715" spans="1:15" x14ac:dyDescent="0.2">
      <c r="A6715" t="s">
        <v>11120</v>
      </c>
      <c r="B6715" t="s">
        <v>4834</v>
      </c>
      <c r="C6715">
        <v>34.08</v>
      </c>
      <c r="D6715">
        <v>0</v>
      </c>
      <c r="E6715">
        <v>0</v>
      </c>
      <c r="F6715">
        <v>0</v>
      </c>
      <c r="G6715">
        <v>0</v>
      </c>
      <c r="H6715" s="45">
        <v>27331.05</v>
      </c>
      <c r="I6715" t="s">
        <v>10684</v>
      </c>
      <c r="J6715" t="s">
        <v>190</v>
      </c>
      <c r="K6715">
        <v>0</v>
      </c>
      <c r="L6715" s="83">
        <v>42857</v>
      </c>
      <c r="M6715">
        <v>0</v>
      </c>
      <c r="N6715">
        <v>53774105</v>
      </c>
      <c r="O6715" t="s">
        <v>4867</v>
      </c>
    </row>
    <row r="6716" spans="1:15" x14ac:dyDescent="0.2">
      <c r="A6716" t="s">
        <v>11121</v>
      </c>
      <c r="B6716" t="s">
        <v>2206</v>
      </c>
      <c r="C6716">
        <v>44.13</v>
      </c>
      <c r="D6716">
        <v>0</v>
      </c>
      <c r="E6716">
        <v>0</v>
      </c>
      <c r="F6716">
        <v>0</v>
      </c>
      <c r="G6716">
        <v>0</v>
      </c>
      <c r="H6716" s="45">
        <v>-30893.26</v>
      </c>
      <c r="I6716" t="s">
        <v>10684</v>
      </c>
      <c r="J6716" t="s">
        <v>188</v>
      </c>
      <c r="K6716">
        <v>0</v>
      </c>
      <c r="L6716" s="83">
        <v>42857</v>
      </c>
      <c r="M6716">
        <v>0</v>
      </c>
      <c r="N6716">
        <v>125269100</v>
      </c>
      <c r="O6716" t="s">
        <v>2253</v>
      </c>
    </row>
    <row r="6717" spans="1:15" x14ac:dyDescent="0.2">
      <c r="A6717" t="s">
        <v>11122</v>
      </c>
      <c r="B6717" t="s">
        <v>1683</v>
      </c>
      <c r="C6717">
        <v>52.78</v>
      </c>
      <c r="D6717">
        <v>0</v>
      </c>
      <c r="E6717">
        <v>0</v>
      </c>
      <c r="F6717">
        <v>0</v>
      </c>
      <c r="G6717">
        <v>0</v>
      </c>
      <c r="H6717" s="45">
        <v>-2850.95</v>
      </c>
      <c r="I6717" t="s">
        <v>10693</v>
      </c>
      <c r="J6717" t="s">
        <v>164</v>
      </c>
      <c r="K6717">
        <v>0</v>
      </c>
      <c r="L6717" s="83">
        <v>42857</v>
      </c>
      <c r="M6717">
        <v>0</v>
      </c>
      <c r="N6717">
        <v>192422103</v>
      </c>
      <c r="O6717">
        <v>2208288</v>
      </c>
    </row>
    <row r="6718" spans="1:15" x14ac:dyDescent="0.2">
      <c r="A6718" t="s">
        <v>11123</v>
      </c>
      <c r="B6718" t="s">
        <v>2674</v>
      </c>
      <c r="C6718">
        <v>64.784999999999997</v>
      </c>
      <c r="D6718">
        <v>0</v>
      </c>
      <c r="E6718">
        <v>0</v>
      </c>
      <c r="F6718">
        <v>0</v>
      </c>
      <c r="G6718">
        <v>0</v>
      </c>
      <c r="H6718" s="45">
        <v>24418.97</v>
      </c>
      <c r="I6718" t="s">
        <v>10684</v>
      </c>
      <c r="J6718" t="s">
        <v>182</v>
      </c>
      <c r="K6718">
        <v>0</v>
      </c>
      <c r="L6718" s="83">
        <v>42857</v>
      </c>
      <c r="M6718">
        <v>0</v>
      </c>
      <c r="N6718">
        <v>212015101</v>
      </c>
      <c r="O6718" t="s">
        <v>2740</v>
      </c>
    </row>
    <row r="6719" spans="1:15" x14ac:dyDescent="0.2">
      <c r="A6719" t="s">
        <v>11124</v>
      </c>
      <c r="B6719" t="s">
        <v>1304</v>
      </c>
      <c r="C6719">
        <v>65.3</v>
      </c>
      <c r="D6719">
        <v>0</v>
      </c>
      <c r="E6719">
        <v>0</v>
      </c>
      <c r="F6719">
        <v>0</v>
      </c>
      <c r="G6719">
        <v>0</v>
      </c>
      <c r="H6719" s="45">
        <v>-6615.98</v>
      </c>
      <c r="I6719" t="s">
        <v>10684</v>
      </c>
      <c r="J6719" t="s">
        <v>188</v>
      </c>
      <c r="K6719">
        <v>0</v>
      </c>
      <c r="L6719" s="83">
        <v>42857</v>
      </c>
      <c r="M6719">
        <v>0</v>
      </c>
      <c r="N6719" t="s">
        <v>1480</v>
      </c>
      <c r="O6719">
        <v>2202763</v>
      </c>
    </row>
    <row r="6720" spans="1:15" x14ac:dyDescent="0.2">
      <c r="A6720" t="s">
        <v>11125</v>
      </c>
      <c r="B6720" t="s">
        <v>839</v>
      </c>
      <c r="C6720">
        <v>44.86</v>
      </c>
      <c r="D6720">
        <v>0</v>
      </c>
      <c r="E6720">
        <v>0</v>
      </c>
      <c r="F6720">
        <v>0</v>
      </c>
      <c r="G6720">
        <v>0</v>
      </c>
      <c r="H6720" s="45">
        <v>34233.279999999999</v>
      </c>
      <c r="I6720" t="s">
        <v>10684</v>
      </c>
      <c r="J6720" t="s">
        <v>164</v>
      </c>
      <c r="K6720">
        <v>0</v>
      </c>
      <c r="L6720" s="83">
        <v>42857</v>
      </c>
      <c r="M6720">
        <v>0</v>
      </c>
      <c r="N6720">
        <v>126349109</v>
      </c>
      <c r="O6720">
        <v>2210885</v>
      </c>
    </row>
    <row r="6721" spans="1:15" x14ac:dyDescent="0.2">
      <c r="A6721" t="s">
        <v>11126</v>
      </c>
      <c r="B6721" t="s">
        <v>1659</v>
      </c>
      <c r="C6721">
        <v>20.975000000000001</v>
      </c>
      <c r="D6721">
        <v>0</v>
      </c>
      <c r="E6721">
        <v>0</v>
      </c>
      <c r="F6721">
        <v>0</v>
      </c>
      <c r="G6721">
        <v>0</v>
      </c>
      <c r="H6721" s="45">
        <v>41704.44</v>
      </c>
      <c r="I6721" t="s">
        <v>10684</v>
      </c>
      <c r="J6721" t="s">
        <v>448</v>
      </c>
      <c r="K6721">
        <v>0</v>
      </c>
      <c r="L6721" s="83">
        <v>42857</v>
      </c>
      <c r="M6721">
        <v>0</v>
      </c>
      <c r="N6721">
        <v>156700106</v>
      </c>
      <c r="O6721">
        <v>2185046</v>
      </c>
    </row>
    <row r="6722" spans="1:15" x14ac:dyDescent="0.2">
      <c r="A6722" t="s">
        <v>11127</v>
      </c>
      <c r="B6722" t="s">
        <v>417</v>
      </c>
      <c r="C6722">
        <v>54.85</v>
      </c>
      <c r="D6722">
        <v>0</v>
      </c>
      <c r="E6722">
        <v>0</v>
      </c>
      <c r="F6722">
        <v>0</v>
      </c>
      <c r="G6722">
        <v>0</v>
      </c>
      <c r="H6722" s="45">
        <v>68566.38</v>
      </c>
      <c r="I6722" t="s">
        <v>10684</v>
      </c>
      <c r="J6722" t="s">
        <v>164</v>
      </c>
      <c r="K6722">
        <v>0</v>
      </c>
      <c r="L6722" s="83">
        <v>42857</v>
      </c>
      <c r="M6722">
        <v>0</v>
      </c>
      <c r="N6722">
        <v>204166102</v>
      </c>
      <c r="O6722" t="s">
        <v>418</v>
      </c>
    </row>
    <row r="6723" spans="1:15" x14ac:dyDescent="0.2">
      <c r="A6723" t="s">
        <v>11128</v>
      </c>
      <c r="B6723" t="s">
        <v>5098</v>
      </c>
      <c r="C6723">
        <v>8.64</v>
      </c>
      <c r="D6723">
        <v>0</v>
      </c>
      <c r="E6723">
        <v>0</v>
      </c>
      <c r="F6723">
        <v>0</v>
      </c>
      <c r="G6723">
        <v>0</v>
      </c>
      <c r="H6723" s="45">
        <v>31253.25</v>
      </c>
      <c r="I6723" t="s">
        <v>10684</v>
      </c>
      <c r="J6723" t="s">
        <v>164</v>
      </c>
      <c r="K6723">
        <v>0</v>
      </c>
      <c r="L6723" s="83">
        <v>42857</v>
      </c>
      <c r="M6723">
        <v>0</v>
      </c>
      <c r="N6723" t="s">
        <v>5182</v>
      </c>
      <c r="O6723">
        <v>2889768</v>
      </c>
    </row>
    <row r="6724" spans="1:15" x14ac:dyDescent="0.2">
      <c r="A6724" t="s">
        <v>11129</v>
      </c>
      <c r="B6724" t="s">
        <v>2474</v>
      </c>
      <c r="C6724">
        <v>50.21</v>
      </c>
      <c r="D6724">
        <v>0</v>
      </c>
      <c r="E6724">
        <v>0</v>
      </c>
      <c r="F6724">
        <v>0</v>
      </c>
      <c r="G6724">
        <v>0</v>
      </c>
      <c r="H6724" s="45">
        <v>15722.65</v>
      </c>
      <c r="I6724" t="s">
        <v>10693</v>
      </c>
      <c r="J6724" t="s">
        <v>190</v>
      </c>
      <c r="K6724">
        <v>0</v>
      </c>
      <c r="L6724" s="83">
        <v>42857</v>
      </c>
      <c r="M6724">
        <v>0</v>
      </c>
      <c r="N6724" t="s">
        <v>2530</v>
      </c>
      <c r="O6724">
        <v>2288406</v>
      </c>
    </row>
    <row r="6725" spans="1:15" x14ac:dyDescent="0.2">
      <c r="A6725" t="s">
        <v>11130</v>
      </c>
      <c r="B6725" t="s">
        <v>1031</v>
      </c>
      <c r="C6725">
        <v>200.04</v>
      </c>
      <c r="D6725">
        <v>0</v>
      </c>
      <c r="E6725">
        <v>0</v>
      </c>
      <c r="F6725">
        <v>0</v>
      </c>
      <c r="G6725">
        <v>0</v>
      </c>
      <c r="H6725" s="45">
        <v>24812.240000000002</v>
      </c>
      <c r="I6725" t="s">
        <v>10693</v>
      </c>
      <c r="J6725" t="s">
        <v>164</v>
      </c>
      <c r="K6725">
        <v>0</v>
      </c>
      <c r="L6725" s="83">
        <v>42857</v>
      </c>
      <c r="M6725">
        <v>0</v>
      </c>
      <c r="N6725">
        <v>339041105</v>
      </c>
      <c r="O6725" t="s">
        <v>1449</v>
      </c>
    </row>
    <row r="6726" spans="1:15" x14ac:dyDescent="0.2">
      <c r="A6726" t="s">
        <v>11131</v>
      </c>
      <c r="B6726" t="s">
        <v>8779</v>
      </c>
      <c r="C6726">
        <v>46.55</v>
      </c>
      <c r="D6726">
        <v>0</v>
      </c>
      <c r="E6726">
        <v>0</v>
      </c>
      <c r="F6726">
        <v>0</v>
      </c>
      <c r="G6726">
        <v>0</v>
      </c>
      <c r="H6726" s="45">
        <v>-21390.48</v>
      </c>
      <c r="I6726" t="s">
        <v>10693</v>
      </c>
      <c r="J6726" t="s">
        <v>169</v>
      </c>
      <c r="K6726">
        <v>0</v>
      </c>
      <c r="L6726" s="83">
        <v>42857</v>
      </c>
      <c r="M6726">
        <v>0</v>
      </c>
      <c r="N6726" t="s">
        <v>8801</v>
      </c>
      <c r="O6726" t="s">
        <v>8802</v>
      </c>
    </row>
    <row r="6727" spans="1:15" x14ac:dyDescent="0.2">
      <c r="A6727" t="s">
        <v>11132</v>
      </c>
      <c r="B6727" t="s">
        <v>6832</v>
      </c>
      <c r="C6727">
        <v>32.729999999999997</v>
      </c>
      <c r="D6727">
        <v>0</v>
      </c>
      <c r="E6727">
        <v>0</v>
      </c>
      <c r="F6727">
        <v>0</v>
      </c>
      <c r="G6727">
        <v>0</v>
      </c>
      <c r="H6727" s="45">
        <v>33212.22</v>
      </c>
      <c r="I6727" t="s">
        <v>10684</v>
      </c>
      <c r="J6727" t="s">
        <v>169</v>
      </c>
      <c r="K6727">
        <v>0</v>
      </c>
      <c r="L6727" s="83">
        <v>42857</v>
      </c>
      <c r="M6727">
        <v>0</v>
      </c>
      <c r="N6727">
        <v>377322102</v>
      </c>
      <c r="O6727" t="s">
        <v>6864</v>
      </c>
    </row>
    <row r="6728" spans="1:15" x14ac:dyDescent="0.2">
      <c r="A6728" t="s">
        <v>11133</v>
      </c>
      <c r="B6728" t="s">
        <v>2404</v>
      </c>
      <c r="C6728">
        <v>60.35</v>
      </c>
      <c r="D6728">
        <v>0</v>
      </c>
      <c r="E6728">
        <v>0</v>
      </c>
      <c r="F6728">
        <v>0</v>
      </c>
      <c r="G6728">
        <v>0</v>
      </c>
      <c r="H6728" s="45">
        <v>3147.5</v>
      </c>
      <c r="I6728" t="s">
        <v>10684</v>
      </c>
      <c r="J6728" t="s">
        <v>200</v>
      </c>
      <c r="K6728">
        <v>0</v>
      </c>
      <c r="L6728" s="83">
        <v>42857</v>
      </c>
      <c r="M6728">
        <v>0</v>
      </c>
      <c r="N6728" t="s">
        <v>177</v>
      </c>
      <c r="O6728" t="s">
        <v>2444</v>
      </c>
    </row>
    <row r="6729" spans="1:15" x14ac:dyDescent="0.2">
      <c r="A6729" t="s">
        <v>11134</v>
      </c>
      <c r="B6729" t="s">
        <v>3398</v>
      </c>
      <c r="C6729">
        <v>9.0500000000000007</v>
      </c>
      <c r="D6729">
        <v>0</v>
      </c>
      <c r="E6729">
        <v>0</v>
      </c>
      <c r="F6729">
        <v>0</v>
      </c>
      <c r="G6729">
        <v>0</v>
      </c>
      <c r="H6729">
        <v>660.51</v>
      </c>
      <c r="I6729" t="s">
        <v>10684</v>
      </c>
      <c r="J6729" t="s">
        <v>200</v>
      </c>
      <c r="K6729">
        <v>0</v>
      </c>
      <c r="L6729" s="83">
        <v>42857</v>
      </c>
      <c r="M6729">
        <v>0</v>
      </c>
      <c r="N6729" t="s">
        <v>3437</v>
      </c>
      <c r="O6729" t="s">
        <v>3438</v>
      </c>
    </row>
    <row r="6730" spans="1:15" x14ac:dyDescent="0.2">
      <c r="A6730" t="s">
        <v>11135</v>
      </c>
      <c r="B6730" t="s">
        <v>2677</v>
      </c>
      <c r="C6730">
        <v>69.11</v>
      </c>
      <c r="D6730">
        <v>0</v>
      </c>
      <c r="E6730">
        <v>0</v>
      </c>
      <c r="F6730">
        <v>0</v>
      </c>
      <c r="G6730">
        <v>0</v>
      </c>
      <c r="H6730" s="45">
        <v>48471.11</v>
      </c>
      <c r="I6730" t="s">
        <v>10684</v>
      </c>
      <c r="J6730" t="s">
        <v>182</v>
      </c>
      <c r="K6730">
        <v>0</v>
      </c>
      <c r="L6730" s="83">
        <v>42857</v>
      </c>
      <c r="M6730">
        <v>0</v>
      </c>
      <c r="N6730">
        <v>436106108</v>
      </c>
      <c r="O6730" t="s">
        <v>2763</v>
      </c>
    </row>
    <row r="6731" spans="1:15" x14ac:dyDescent="0.2">
      <c r="A6731" t="s">
        <v>11136</v>
      </c>
      <c r="B6731" t="s">
        <v>10334</v>
      </c>
      <c r="C6731">
        <v>43.05</v>
      </c>
      <c r="D6731">
        <v>0</v>
      </c>
      <c r="E6731">
        <v>0</v>
      </c>
      <c r="F6731">
        <v>0</v>
      </c>
      <c r="G6731">
        <v>0</v>
      </c>
      <c r="H6731" s="45">
        <v>-76786.59</v>
      </c>
      <c r="I6731" t="s">
        <v>10684</v>
      </c>
      <c r="J6731" t="s">
        <v>186</v>
      </c>
      <c r="K6731">
        <v>0</v>
      </c>
      <c r="L6731" s="83">
        <v>42857</v>
      </c>
      <c r="M6731">
        <v>0</v>
      </c>
      <c r="N6731" t="s">
        <v>10363</v>
      </c>
      <c r="O6731" t="s">
        <v>10364</v>
      </c>
    </row>
    <row r="6732" spans="1:15" x14ac:dyDescent="0.2">
      <c r="A6732" t="s">
        <v>11137</v>
      </c>
      <c r="B6732" t="s">
        <v>2701</v>
      </c>
      <c r="C6732">
        <v>35.799999999999997</v>
      </c>
      <c r="D6732">
        <v>0</v>
      </c>
      <c r="E6732">
        <v>0</v>
      </c>
      <c r="F6732">
        <v>0</v>
      </c>
      <c r="G6732">
        <v>0</v>
      </c>
      <c r="H6732" s="45">
        <v>27197.32</v>
      </c>
      <c r="I6732" t="s">
        <v>10684</v>
      </c>
      <c r="J6732" t="s">
        <v>200</v>
      </c>
      <c r="K6732">
        <v>0</v>
      </c>
      <c r="L6732" s="83">
        <v>42857</v>
      </c>
      <c r="M6732">
        <v>0</v>
      </c>
      <c r="N6732">
        <v>404303109</v>
      </c>
      <c r="O6732" t="s">
        <v>2765</v>
      </c>
    </row>
    <row r="6733" spans="1:15" x14ac:dyDescent="0.2">
      <c r="A6733" t="s">
        <v>11138</v>
      </c>
      <c r="B6733" t="s">
        <v>4522</v>
      </c>
      <c r="C6733">
        <v>162.88999999999999</v>
      </c>
      <c r="D6733">
        <v>0</v>
      </c>
      <c r="E6733">
        <v>0</v>
      </c>
      <c r="F6733">
        <v>0</v>
      </c>
      <c r="G6733">
        <v>0</v>
      </c>
      <c r="H6733" s="45">
        <v>1210.5899999999999</v>
      </c>
      <c r="I6733" t="s">
        <v>10693</v>
      </c>
      <c r="J6733" t="s">
        <v>188</v>
      </c>
      <c r="K6733">
        <v>0</v>
      </c>
      <c r="L6733" s="83">
        <v>42857</v>
      </c>
      <c r="M6733">
        <v>0</v>
      </c>
      <c r="N6733">
        <v>747316107</v>
      </c>
      <c r="O6733">
        <v>2715186</v>
      </c>
    </row>
    <row r="6734" spans="1:15" x14ac:dyDescent="0.2">
      <c r="A6734" t="s">
        <v>11139</v>
      </c>
      <c r="B6734" t="s">
        <v>1327</v>
      </c>
      <c r="C6734">
        <v>53.63</v>
      </c>
      <c r="D6734">
        <v>0</v>
      </c>
      <c r="E6734">
        <v>0</v>
      </c>
      <c r="F6734">
        <v>0</v>
      </c>
      <c r="G6734">
        <v>0</v>
      </c>
      <c r="H6734" s="45">
        <v>15976.19</v>
      </c>
      <c r="I6734" t="s">
        <v>10684</v>
      </c>
      <c r="J6734" t="s">
        <v>448</v>
      </c>
      <c r="K6734">
        <v>0</v>
      </c>
      <c r="L6734" s="83">
        <v>42857</v>
      </c>
      <c r="M6734">
        <v>0</v>
      </c>
      <c r="N6734" t="s">
        <v>1502</v>
      </c>
      <c r="O6734" t="s">
        <v>1503</v>
      </c>
    </row>
    <row r="6735" spans="1:15" x14ac:dyDescent="0.2">
      <c r="A6735" t="s">
        <v>11140</v>
      </c>
      <c r="B6735" t="s">
        <v>2230</v>
      </c>
      <c r="C6735">
        <v>63.09</v>
      </c>
      <c r="D6735">
        <v>0</v>
      </c>
      <c r="E6735">
        <v>0</v>
      </c>
      <c r="F6735">
        <v>0</v>
      </c>
      <c r="G6735">
        <v>0</v>
      </c>
      <c r="H6735" s="45">
        <v>52247.08</v>
      </c>
      <c r="I6735" t="s">
        <v>10684</v>
      </c>
      <c r="J6735" t="s">
        <v>164</v>
      </c>
      <c r="K6735">
        <v>0</v>
      </c>
      <c r="L6735" s="83">
        <v>42857</v>
      </c>
      <c r="M6735">
        <v>0</v>
      </c>
      <c r="N6735">
        <v>564563104</v>
      </c>
      <c r="O6735">
        <v>2825308</v>
      </c>
    </row>
    <row r="6736" spans="1:15" x14ac:dyDescent="0.2">
      <c r="A6736" t="s">
        <v>11141</v>
      </c>
      <c r="B6736" t="s">
        <v>4963</v>
      </c>
      <c r="C6736">
        <v>36</v>
      </c>
      <c r="D6736">
        <v>0</v>
      </c>
      <c r="E6736">
        <v>0</v>
      </c>
      <c r="F6736">
        <v>0</v>
      </c>
      <c r="G6736">
        <v>0</v>
      </c>
      <c r="H6736" s="45">
        <v>28270.16</v>
      </c>
      <c r="I6736" t="s">
        <v>10684</v>
      </c>
      <c r="J6736" t="s">
        <v>190</v>
      </c>
      <c r="K6736">
        <v>0</v>
      </c>
      <c r="L6736" s="83">
        <v>42857</v>
      </c>
      <c r="M6736">
        <v>0</v>
      </c>
      <c r="N6736" t="s">
        <v>5031</v>
      </c>
      <c r="O6736" t="s">
        <v>5032</v>
      </c>
    </row>
    <row r="6737" spans="1:15" x14ac:dyDescent="0.2">
      <c r="A6737" t="s">
        <v>11142</v>
      </c>
      <c r="B6737" t="s">
        <v>5279</v>
      </c>
      <c r="C6737">
        <v>30.164999999999999</v>
      </c>
      <c r="D6737">
        <v>0</v>
      </c>
      <c r="E6737">
        <v>0</v>
      </c>
      <c r="F6737">
        <v>0</v>
      </c>
      <c r="G6737">
        <v>0</v>
      </c>
      <c r="H6737" s="45">
        <v>25468.75</v>
      </c>
      <c r="I6737" t="s">
        <v>10684</v>
      </c>
      <c r="J6737" t="s">
        <v>182</v>
      </c>
      <c r="K6737">
        <v>0</v>
      </c>
      <c r="L6737" s="83">
        <v>42857</v>
      </c>
      <c r="M6737">
        <v>0</v>
      </c>
      <c r="N6737">
        <v>626717102</v>
      </c>
      <c r="O6737">
        <v>2611206</v>
      </c>
    </row>
    <row r="6738" spans="1:15" x14ac:dyDescent="0.2">
      <c r="A6738" t="s">
        <v>11143</v>
      </c>
      <c r="B6738" t="s">
        <v>632</v>
      </c>
      <c r="C6738">
        <v>12.7</v>
      </c>
      <c r="D6738">
        <v>0</v>
      </c>
      <c r="E6738">
        <v>0</v>
      </c>
      <c r="F6738">
        <v>0</v>
      </c>
      <c r="G6738">
        <v>0</v>
      </c>
      <c r="H6738" s="45">
        <v>14694.22</v>
      </c>
      <c r="I6738" t="s">
        <v>10693</v>
      </c>
      <c r="J6738" t="s">
        <v>200</v>
      </c>
      <c r="K6738">
        <v>0</v>
      </c>
      <c r="L6738" s="83">
        <v>42857</v>
      </c>
      <c r="M6738">
        <v>0</v>
      </c>
      <c r="N6738" t="s">
        <v>633</v>
      </c>
      <c r="O6738">
        <v>2415936</v>
      </c>
    </row>
    <row r="6739" spans="1:15" x14ac:dyDescent="0.2">
      <c r="A6739" t="s">
        <v>11144</v>
      </c>
      <c r="B6739" t="s">
        <v>6830</v>
      </c>
      <c r="C6739">
        <v>18.850000000000001</v>
      </c>
      <c r="D6739">
        <v>0</v>
      </c>
      <c r="E6739">
        <v>0</v>
      </c>
      <c r="F6739">
        <v>0</v>
      </c>
      <c r="G6739">
        <v>0</v>
      </c>
      <c r="H6739" s="45">
        <v>-31110.5</v>
      </c>
      <c r="I6739" t="s">
        <v>10684</v>
      </c>
      <c r="J6739" t="s">
        <v>190</v>
      </c>
      <c r="K6739">
        <v>0</v>
      </c>
      <c r="L6739" s="83">
        <v>42857</v>
      </c>
      <c r="M6739">
        <v>0</v>
      </c>
      <c r="N6739">
        <v>629337106</v>
      </c>
      <c r="O6739">
        <v>2620558</v>
      </c>
    </row>
    <row r="6740" spans="1:15" x14ac:dyDescent="0.2">
      <c r="A6740" t="s">
        <v>11145</v>
      </c>
      <c r="B6740" t="s">
        <v>4656</v>
      </c>
      <c r="C6740">
        <v>52.39</v>
      </c>
      <c r="D6740">
        <v>0</v>
      </c>
      <c r="E6740">
        <v>0</v>
      </c>
      <c r="F6740">
        <v>0</v>
      </c>
      <c r="G6740">
        <v>0</v>
      </c>
      <c r="H6740" s="45">
        <v>58814.13</v>
      </c>
      <c r="I6740" t="s">
        <v>10684</v>
      </c>
      <c r="J6740" t="s">
        <v>164</v>
      </c>
      <c r="K6740">
        <v>0</v>
      </c>
      <c r="L6740" s="83">
        <v>42857</v>
      </c>
      <c r="M6740">
        <v>0</v>
      </c>
      <c r="N6740" t="s">
        <v>4793</v>
      </c>
      <c r="O6740">
        <v>2475060</v>
      </c>
    </row>
    <row r="6741" spans="1:15" x14ac:dyDescent="0.2">
      <c r="A6741" t="s">
        <v>11146</v>
      </c>
      <c r="B6741" t="s">
        <v>1679</v>
      </c>
      <c r="C6741">
        <v>52.93</v>
      </c>
      <c r="D6741">
        <v>0</v>
      </c>
      <c r="E6741">
        <v>0</v>
      </c>
      <c r="F6741">
        <v>0</v>
      </c>
      <c r="G6741">
        <v>0</v>
      </c>
      <c r="H6741" s="45">
        <v>31788.22</v>
      </c>
      <c r="I6741" t="s">
        <v>10684</v>
      </c>
      <c r="J6741" t="s">
        <v>164</v>
      </c>
      <c r="K6741">
        <v>0</v>
      </c>
      <c r="L6741" s="83">
        <v>42857</v>
      </c>
      <c r="M6741">
        <v>0</v>
      </c>
      <c r="N6741" t="s">
        <v>177</v>
      </c>
      <c r="O6741">
        <v>2661784</v>
      </c>
    </row>
    <row r="6742" spans="1:15" x14ac:dyDescent="0.2">
      <c r="A6742" t="s">
        <v>11147</v>
      </c>
      <c r="B6742" t="s">
        <v>4520</v>
      </c>
      <c r="C6742">
        <v>17.64</v>
      </c>
      <c r="D6742">
        <v>0</v>
      </c>
      <c r="E6742">
        <v>0</v>
      </c>
      <c r="F6742">
        <v>0</v>
      </c>
      <c r="G6742">
        <v>0</v>
      </c>
      <c r="H6742" s="45">
        <v>1651.02</v>
      </c>
      <c r="I6742" t="s">
        <v>10684</v>
      </c>
      <c r="J6742" t="s">
        <v>235</v>
      </c>
      <c r="K6742">
        <v>0</v>
      </c>
      <c r="L6742" s="83">
        <v>42857</v>
      </c>
      <c r="M6742">
        <v>0</v>
      </c>
      <c r="N6742" t="s">
        <v>4610</v>
      </c>
      <c r="O6742" t="s">
        <v>4611</v>
      </c>
    </row>
    <row r="6743" spans="1:15" x14ac:dyDescent="0.2">
      <c r="A6743" t="s">
        <v>11148</v>
      </c>
      <c r="B6743" t="s">
        <v>6599</v>
      </c>
      <c r="C6743">
        <v>21.754999999999999</v>
      </c>
      <c r="D6743">
        <v>0</v>
      </c>
      <c r="E6743">
        <v>0</v>
      </c>
      <c r="F6743">
        <v>0</v>
      </c>
      <c r="G6743">
        <v>0</v>
      </c>
      <c r="H6743" s="45">
        <v>-35185.53</v>
      </c>
      <c r="I6743" t="s">
        <v>10684</v>
      </c>
      <c r="J6743" t="s">
        <v>190</v>
      </c>
      <c r="K6743">
        <v>0</v>
      </c>
      <c r="L6743" s="83">
        <v>42857</v>
      </c>
      <c r="M6743">
        <v>0</v>
      </c>
      <c r="N6743">
        <v>747301109</v>
      </c>
      <c r="O6743" t="s">
        <v>6717</v>
      </c>
    </row>
    <row r="6744" spans="1:15" x14ac:dyDescent="0.2">
      <c r="A6744" t="s">
        <v>11149</v>
      </c>
      <c r="B6744" t="s">
        <v>3175</v>
      </c>
      <c r="C6744">
        <v>20.93</v>
      </c>
      <c r="D6744">
        <v>0</v>
      </c>
      <c r="E6744">
        <v>0</v>
      </c>
      <c r="F6744">
        <v>0</v>
      </c>
      <c r="G6744">
        <v>0</v>
      </c>
      <c r="H6744" s="45">
        <v>35114</v>
      </c>
      <c r="I6744" t="s">
        <v>10693</v>
      </c>
      <c r="J6744" t="s">
        <v>169</v>
      </c>
      <c r="K6744">
        <v>0</v>
      </c>
      <c r="L6744" s="83">
        <v>42857</v>
      </c>
      <c r="M6744">
        <v>0</v>
      </c>
      <c r="N6744">
        <v>750469207</v>
      </c>
      <c r="O6744" t="s">
        <v>3336</v>
      </c>
    </row>
    <row r="6745" spans="1:15" x14ac:dyDescent="0.2">
      <c r="A6745" t="s">
        <v>11150</v>
      </c>
      <c r="B6745" t="s">
        <v>2680</v>
      </c>
      <c r="C6745">
        <v>52.77</v>
      </c>
      <c r="D6745">
        <v>0</v>
      </c>
      <c r="E6745">
        <v>0</v>
      </c>
      <c r="F6745">
        <v>0</v>
      </c>
      <c r="G6745">
        <v>0</v>
      </c>
      <c r="H6745" s="45">
        <v>13255.56</v>
      </c>
      <c r="I6745" t="s">
        <v>10684</v>
      </c>
      <c r="J6745" t="s">
        <v>164</v>
      </c>
      <c r="K6745">
        <v>0</v>
      </c>
      <c r="L6745" s="83">
        <v>42857</v>
      </c>
      <c r="M6745">
        <v>0</v>
      </c>
      <c r="N6745">
        <v>825690100</v>
      </c>
      <c r="O6745" t="s">
        <v>2794</v>
      </c>
    </row>
    <row r="6746" spans="1:15" x14ac:dyDescent="0.2">
      <c r="A6746" t="s">
        <v>11151</v>
      </c>
      <c r="B6746" t="s">
        <v>2812</v>
      </c>
      <c r="C6746">
        <v>258.3</v>
      </c>
      <c r="D6746">
        <v>0</v>
      </c>
      <c r="E6746">
        <v>0</v>
      </c>
      <c r="F6746">
        <v>0</v>
      </c>
      <c r="G6746">
        <v>0</v>
      </c>
      <c r="H6746" s="45">
        <v>-25518.45</v>
      </c>
      <c r="I6746" t="s">
        <v>10684</v>
      </c>
      <c r="J6746" t="s">
        <v>164</v>
      </c>
      <c r="K6746">
        <v>0</v>
      </c>
      <c r="L6746" s="83">
        <v>42857</v>
      </c>
      <c r="M6746">
        <v>0</v>
      </c>
      <c r="N6746">
        <v>852857200</v>
      </c>
      <c r="O6746" t="s">
        <v>3000</v>
      </c>
    </row>
    <row r="6747" spans="1:15" x14ac:dyDescent="0.2">
      <c r="A6747" t="s">
        <v>11152</v>
      </c>
      <c r="B6747" t="s">
        <v>1032</v>
      </c>
      <c r="C6747">
        <v>95.42</v>
      </c>
      <c r="D6747">
        <v>0</v>
      </c>
      <c r="E6747">
        <v>0</v>
      </c>
      <c r="F6747">
        <v>0</v>
      </c>
      <c r="G6747">
        <v>0</v>
      </c>
      <c r="H6747" s="45">
        <v>20574.21</v>
      </c>
      <c r="I6747" t="s">
        <v>10684</v>
      </c>
      <c r="J6747" t="s">
        <v>200</v>
      </c>
      <c r="K6747">
        <v>0</v>
      </c>
      <c r="L6747" s="83">
        <v>42857</v>
      </c>
      <c r="M6747">
        <v>0</v>
      </c>
      <c r="N6747">
        <v>863236105</v>
      </c>
      <c r="O6747">
        <v>2853417</v>
      </c>
    </row>
    <row r="6748" spans="1:15" x14ac:dyDescent="0.2">
      <c r="A6748" t="s">
        <v>11153</v>
      </c>
      <c r="B6748" t="s">
        <v>2207</v>
      </c>
      <c r="C6748">
        <v>40.119999999999997</v>
      </c>
      <c r="D6748">
        <v>0</v>
      </c>
      <c r="E6748">
        <v>0</v>
      </c>
      <c r="F6748">
        <v>0</v>
      </c>
      <c r="G6748">
        <v>0</v>
      </c>
      <c r="H6748" s="45">
        <v>-17866.650000000001</v>
      </c>
      <c r="I6748" t="s">
        <v>10684</v>
      </c>
      <c r="J6748" t="s">
        <v>188</v>
      </c>
      <c r="K6748">
        <v>0</v>
      </c>
      <c r="L6748" s="83">
        <v>42857</v>
      </c>
      <c r="M6748">
        <v>0</v>
      </c>
      <c r="N6748">
        <v>808541106</v>
      </c>
      <c r="O6748">
        <v>2782038</v>
      </c>
    </row>
    <row r="6749" spans="1:15" x14ac:dyDescent="0.2">
      <c r="A6749" t="s">
        <v>11154</v>
      </c>
      <c r="B6749" t="s">
        <v>9876</v>
      </c>
      <c r="C6749">
        <v>17.45</v>
      </c>
      <c r="D6749">
        <v>0</v>
      </c>
      <c r="E6749">
        <v>0</v>
      </c>
      <c r="F6749">
        <v>0</v>
      </c>
      <c r="G6749">
        <v>0</v>
      </c>
      <c r="H6749" s="45">
        <v>-22465.79</v>
      </c>
      <c r="I6749" t="s">
        <v>10684</v>
      </c>
      <c r="J6749" t="s">
        <v>164</v>
      </c>
      <c r="K6749">
        <v>0</v>
      </c>
      <c r="L6749" s="83">
        <v>42857</v>
      </c>
      <c r="M6749">
        <v>0</v>
      </c>
      <c r="N6749" t="s">
        <v>9897</v>
      </c>
      <c r="O6749" t="s">
        <v>9898</v>
      </c>
    </row>
    <row r="6750" spans="1:15" x14ac:dyDescent="0.2">
      <c r="A6750" t="s">
        <v>11155</v>
      </c>
      <c r="B6750" t="s">
        <v>10092</v>
      </c>
      <c r="C6750">
        <v>18.57</v>
      </c>
      <c r="D6750">
        <v>0</v>
      </c>
      <c r="E6750">
        <v>0</v>
      </c>
      <c r="F6750">
        <v>0</v>
      </c>
      <c r="G6750">
        <v>0</v>
      </c>
      <c r="H6750" s="45">
        <v>36367.64</v>
      </c>
      <c r="I6750" t="s">
        <v>10684</v>
      </c>
      <c r="J6750" t="s">
        <v>188</v>
      </c>
      <c r="K6750">
        <v>0</v>
      </c>
      <c r="L6750" s="83">
        <v>42857</v>
      </c>
      <c r="M6750">
        <v>0</v>
      </c>
      <c r="N6750" t="s">
        <v>177</v>
      </c>
      <c r="O6750" t="s">
        <v>10157</v>
      </c>
    </row>
    <row r="6751" spans="1:15" x14ac:dyDescent="0.2">
      <c r="A6751" t="s">
        <v>11156</v>
      </c>
      <c r="B6751" t="s">
        <v>2004</v>
      </c>
      <c r="C6751">
        <v>341.99</v>
      </c>
      <c r="D6751">
        <v>0</v>
      </c>
      <c r="E6751">
        <v>0</v>
      </c>
      <c r="F6751">
        <v>0</v>
      </c>
      <c r="G6751">
        <v>0</v>
      </c>
      <c r="H6751" s="45">
        <v>61379.360000000001</v>
      </c>
      <c r="I6751" t="s">
        <v>10684</v>
      </c>
      <c r="J6751" t="s">
        <v>200</v>
      </c>
      <c r="K6751">
        <v>0</v>
      </c>
      <c r="L6751" s="83">
        <v>42857</v>
      </c>
      <c r="M6751">
        <v>0</v>
      </c>
      <c r="N6751" t="s">
        <v>2065</v>
      </c>
      <c r="O6751" t="s">
        <v>2066</v>
      </c>
    </row>
    <row r="6752" spans="1:15" x14ac:dyDescent="0.2">
      <c r="A6752" t="s">
        <v>11157</v>
      </c>
      <c r="B6752" t="s">
        <v>11101</v>
      </c>
      <c r="C6752">
        <v>47.85</v>
      </c>
      <c r="D6752">
        <v>0</v>
      </c>
      <c r="E6752">
        <v>0</v>
      </c>
      <c r="F6752">
        <v>0</v>
      </c>
      <c r="G6752">
        <v>0</v>
      </c>
      <c r="H6752" s="45">
        <v>121292.99</v>
      </c>
      <c r="I6752" t="s">
        <v>10684</v>
      </c>
      <c r="J6752" t="s">
        <v>190</v>
      </c>
      <c r="K6752">
        <v>0</v>
      </c>
      <c r="L6752" s="83">
        <v>42857</v>
      </c>
      <c r="M6752">
        <v>0</v>
      </c>
      <c r="N6752">
        <v>923454102</v>
      </c>
      <c r="O6752" t="s">
        <v>11158</v>
      </c>
    </row>
    <row r="6753" spans="1:15" x14ac:dyDescent="0.2">
      <c r="A6753" t="s">
        <v>11159</v>
      </c>
      <c r="B6753" t="s">
        <v>1667</v>
      </c>
      <c r="C6753">
        <v>56.18</v>
      </c>
      <c r="D6753">
        <v>0</v>
      </c>
      <c r="E6753">
        <v>0</v>
      </c>
      <c r="F6753">
        <v>0</v>
      </c>
      <c r="G6753">
        <v>0</v>
      </c>
      <c r="H6753" s="45">
        <v>-31597.67</v>
      </c>
      <c r="I6753" t="s">
        <v>10684</v>
      </c>
      <c r="J6753" t="s">
        <v>186</v>
      </c>
      <c r="K6753">
        <v>0</v>
      </c>
      <c r="L6753" s="83">
        <v>42857</v>
      </c>
      <c r="M6753">
        <v>0</v>
      </c>
      <c r="N6753" t="s">
        <v>1726</v>
      </c>
      <c r="O6753" t="s">
        <v>1727</v>
      </c>
    </row>
    <row r="6754" spans="1:15" x14ac:dyDescent="0.2">
      <c r="A6754" t="s">
        <v>11160</v>
      </c>
      <c r="B6754" t="s">
        <v>11100</v>
      </c>
      <c r="C6754">
        <v>16.55</v>
      </c>
      <c r="D6754">
        <v>0</v>
      </c>
      <c r="E6754">
        <v>0</v>
      </c>
      <c r="F6754">
        <v>0</v>
      </c>
      <c r="G6754">
        <v>0</v>
      </c>
      <c r="H6754" s="45">
        <v>-22668.41</v>
      </c>
      <c r="I6754" t="s">
        <v>10684</v>
      </c>
      <c r="J6754" t="s">
        <v>164</v>
      </c>
      <c r="K6754">
        <v>0</v>
      </c>
      <c r="L6754" s="83">
        <v>42857</v>
      </c>
      <c r="M6754">
        <v>0</v>
      </c>
      <c r="N6754" t="s">
        <v>11161</v>
      </c>
      <c r="O6754" t="s">
        <v>11162</v>
      </c>
    </row>
    <row r="6755" spans="1:15" x14ac:dyDescent="0.2">
      <c r="A6755" t="s">
        <v>11062</v>
      </c>
      <c r="B6755" t="s">
        <v>83</v>
      </c>
      <c r="C6755">
        <v>130.30000000000001</v>
      </c>
      <c r="D6755">
        <v>0</v>
      </c>
      <c r="E6755">
        <v>0</v>
      </c>
      <c r="F6755">
        <v>0</v>
      </c>
      <c r="G6755">
        <v>0</v>
      </c>
      <c r="H6755" s="45">
        <v>6946.31</v>
      </c>
      <c r="I6755" t="s">
        <v>10693</v>
      </c>
      <c r="J6755" t="s">
        <v>186</v>
      </c>
      <c r="K6755">
        <v>0</v>
      </c>
      <c r="L6755" s="83">
        <v>42856</v>
      </c>
      <c r="M6755">
        <v>0</v>
      </c>
      <c r="N6755" t="s">
        <v>197</v>
      </c>
      <c r="O6755" t="s">
        <v>198</v>
      </c>
    </row>
    <row r="6756" spans="1:15" x14ac:dyDescent="0.2">
      <c r="A6756" t="s">
        <v>11063</v>
      </c>
      <c r="B6756" t="s">
        <v>1795</v>
      </c>
      <c r="C6756">
        <v>20.25</v>
      </c>
      <c r="D6756">
        <v>0</v>
      </c>
      <c r="E6756">
        <v>0</v>
      </c>
      <c r="F6756">
        <v>0</v>
      </c>
      <c r="G6756">
        <v>0</v>
      </c>
      <c r="H6756" s="45">
        <v>-16259.72</v>
      </c>
      <c r="I6756" t="s">
        <v>10693</v>
      </c>
      <c r="J6756" t="s">
        <v>164</v>
      </c>
      <c r="K6756">
        <v>0</v>
      </c>
      <c r="L6756" s="83">
        <v>42856</v>
      </c>
      <c r="M6756">
        <v>0</v>
      </c>
      <c r="N6756" t="s">
        <v>1964</v>
      </c>
      <c r="O6756" t="s">
        <v>1965</v>
      </c>
    </row>
    <row r="6757" spans="1:15" x14ac:dyDescent="0.2">
      <c r="A6757" t="s">
        <v>11064</v>
      </c>
      <c r="B6757" t="s">
        <v>538</v>
      </c>
      <c r="C6757">
        <v>29.2</v>
      </c>
      <c r="D6757">
        <v>0</v>
      </c>
      <c r="E6757">
        <v>0</v>
      </c>
      <c r="F6757">
        <v>0</v>
      </c>
      <c r="G6757">
        <v>0</v>
      </c>
      <c r="H6757" s="45">
        <v>29017.01</v>
      </c>
      <c r="I6757" t="s">
        <v>10693</v>
      </c>
      <c r="J6757" t="s">
        <v>186</v>
      </c>
      <c r="K6757">
        <v>0</v>
      </c>
      <c r="L6757" s="83">
        <v>42856</v>
      </c>
      <c r="M6757">
        <v>0</v>
      </c>
      <c r="N6757" t="s">
        <v>539</v>
      </c>
      <c r="O6757" t="s">
        <v>540</v>
      </c>
    </row>
    <row r="6758" spans="1:15" x14ac:dyDescent="0.2">
      <c r="A6758" t="s">
        <v>11065</v>
      </c>
      <c r="B6758" t="s">
        <v>4246</v>
      </c>
      <c r="C6758">
        <v>61.59</v>
      </c>
      <c r="D6758">
        <v>0</v>
      </c>
      <c r="E6758">
        <v>0</v>
      </c>
      <c r="F6758">
        <v>0</v>
      </c>
      <c r="G6758">
        <v>0</v>
      </c>
      <c r="H6758" s="45">
        <v>5331.68</v>
      </c>
      <c r="I6758" t="s">
        <v>10693</v>
      </c>
      <c r="J6758" t="s">
        <v>190</v>
      </c>
      <c r="K6758">
        <v>0</v>
      </c>
      <c r="L6758" s="83">
        <v>42856</v>
      </c>
      <c r="M6758">
        <v>0</v>
      </c>
      <c r="N6758">
        <v>1084102</v>
      </c>
      <c r="O6758">
        <v>2010278</v>
      </c>
    </row>
    <row r="6759" spans="1:15" x14ac:dyDescent="0.2">
      <c r="A6759" t="s">
        <v>11066</v>
      </c>
      <c r="B6759" t="s">
        <v>1576</v>
      </c>
      <c r="C6759">
        <v>71.63</v>
      </c>
      <c r="D6759">
        <v>0</v>
      </c>
      <c r="E6759">
        <v>0</v>
      </c>
      <c r="F6759">
        <v>0</v>
      </c>
      <c r="G6759">
        <v>0</v>
      </c>
      <c r="H6759" s="45">
        <v>-93808.43</v>
      </c>
      <c r="I6759" t="s">
        <v>10684</v>
      </c>
      <c r="J6759" t="s">
        <v>164</v>
      </c>
      <c r="K6759">
        <v>0</v>
      </c>
      <c r="L6759" s="83">
        <v>42856</v>
      </c>
      <c r="M6759">
        <v>0</v>
      </c>
      <c r="N6759" t="s">
        <v>1594</v>
      </c>
      <c r="O6759">
        <v>2507457</v>
      </c>
    </row>
    <row r="6760" spans="1:15" x14ac:dyDescent="0.2">
      <c r="A6760" t="s">
        <v>11067</v>
      </c>
      <c r="B6760" t="s">
        <v>2231</v>
      </c>
      <c r="C6760">
        <v>25.2</v>
      </c>
      <c r="D6760">
        <v>0</v>
      </c>
      <c r="E6760">
        <v>0</v>
      </c>
      <c r="F6760">
        <v>0</v>
      </c>
      <c r="G6760">
        <v>0</v>
      </c>
      <c r="H6760" s="45">
        <v>100330.37</v>
      </c>
      <c r="I6760" t="s">
        <v>10684</v>
      </c>
      <c r="J6760" t="s">
        <v>169</v>
      </c>
      <c r="K6760">
        <v>0</v>
      </c>
      <c r="L6760" s="83">
        <v>42856</v>
      </c>
      <c r="M6760">
        <v>0</v>
      </c>
      <c r="N6760" t="s">
        <v>2246</v>
      </c>
      <c r="O6760">
        <v>2008121</v>
      </c>
    </row>
    <row r="6761" spans="1:15" x14ac:dyDescent="0.2">
      <c r="A6761" t="s">
        <v>11068</v>
      </c>
      <c r="B6761" t="s">
        <v>8123</v>
      </c>
      <c r="C6761">
        <v>6.25</v>
      </c>
      <c r="D6761">
        <v>0</v>
      </c>
      <c r="E6761">
        <v>0</v>
      </c>
      <c r="F6761">
        <v>0</v>
      </c>
      <c r="G6761">
        <v>0</v>
      </c>
      <c r="H6761" s="45">
        <v>-4084.63</v>
      </c>
      <c r="I6761" t="s">
        <v>10684</v>
      </c>
      <c r="J6761" t="s">
        <v>200</v>
      </c>
      <c r="K6761">
        <v>0</v>
      </c>
      <c r="L6761" s="83">
        <v>42856</v>
      </c>
      <c r="M6761">
        <v>0</v>
      </c>
      <c r="N6761" t="s">
        <v>8138</v>
      </c>
      <c r="O6761">
        <v>2958646</v>
      </c>
    </row>
    <row r="6762" spans="1:15" x14ac:dyDescent="0.2">
      <c r="A6762" t="s">
        <v>11069</v>
      </c>
      <c r="B6762" t="s">
        <v>6363</v>
      </c>
      <c r="C6762">
        <v>15.97</v>
      </c>
      <c r="D6762">
        <v>0</v>
      </c>
      <c r="E6762">
        <v>0</v>
      </c>
      <c r="F6762">
        <v>0</v>
      </c>
      <c r="G6762">
        <v>0</v>
      </c>
      <c r="H6762" s="45">
        <v>-37276.379999999997</v>
      </c>
      <c r="I6762" t="s">
        <v>10684</v>
      </c>
      <c r="J6762" t="s">
        <v>182</v>
      </c>
      <c r="K6762">
        <v>0</v>
      </c>
      <c r="L6762" s="83">
        <v>42856</v>
      </c>
      <c r="M6762">
        <v>0</v>
      </c>
      <c r="N6762" t="s">
        <v>6416</v>
      </c>
      <c r="O6762">
        <v>2413758</v>
      </c>
    </row>
    <row r="6763" spans="1:15" x14ac:dyDescent="0.2">
      <c r="A6763" t="s">
        <v>11070</v>
      </c>
      <c r="B6763" t="s">
        <v>4512</v>
      </c>
      <c r="C6763">
        <v>23.29</v>
      </c>
      <c r="D6763">
        <v>0</v>
      </c>
      <c r="E6763">
        <v>0</v>
      </c>
      <c r="F6763">
        <v>0</v>
      </c>
      <c r="G6763">
        <v>0</v>
      </c>
      <c r="H6763" s="45">
        <v>-11850.91</v>
      </c>
      <c r="I6763" t="s">
        <v>10693</v>
      </c>
      <c r="J6763" t="s">
        <v>182</v>
      </c>
      <c r="K6763">
        <v>0</v>
      </c>
      <c r="L6763" s="83">
        <v>42856</v>
      </c>
      <c r="M6763">
        <v>0</v>
      </c>
      <c r="N6763">
        <v>127097103</v>
      </c>
      <c r="O6763">
        <v>2162340</v>
      </c>
    </row>
    <row r="6764" spans="1:15" x14ac:dyDescent="0.2">
      <c r="A6764" t="s">
        <v>11071</v>
      </c>
      <c r="B6764" t="s">
        <v>1783</v>
      </c>
      <c r="C6764">
        <v>27.2</v>
      </c>
      <c r="D6764">
        <v>0</v>
      </c>
      <c r="E6764">
        <v>0</v>
      </c>
      <c r="F6764">
        <v>0</v>
      </c>
      <c r="G6764">
        <v>0</v>
      </c>
      <c r="H6764" s="45">
        <v>29403.85</v>
      </c>
      <c r="I6764" t="s">
        <v>10684</v>
      </c>
      <c r="J6764" t="s">
        <v>164</v>
      </c>
      <c r="K6764">
        <v>0</v>
      </c>
      <c r="L6764" s="83">
        <v>42856</v>
      </c>
      <c r="M6764">
        <v>0</v>
      </c>
      <c r="N6764">
        <v>225223304</v>
      </c>
      <c r="O6764" t="s">
        <v>1884</v>
      </c>
    </row>
    <row r="6765" spans="1:15" x14ac:dyDescent="0.2">
      <c r="A6765" t="s">
        <v>11072</v>
      </c>
      <c r="B6765" t="s">
        <v>9690</v>
      </c>
      <c r="C6765">
        <v>21.35</v>
      </c>
      <c r="D6765">
        <v>0</v>
      </c>
      <c r="E6765">
        <v>0</v>
      </c>
      <c r="F6765">
        <v>0</v>
      </c>
      <c r="G6765">
        <v>0</v>
      </c>
      <c r="H6765" s="45">
        <v>10797.35</v>
      </c>
      <c r="I6765" t="s">
        <v>10684</v>
      </c>
      <c r="J6765" t="s">
        <v>200</v>
      </c>
      <c r="K6765">
        <v>0</v>
      </c>
      <c r="L6765" s="83">
        <v>42856</v>
      </c>
      <c r="M6765">
        <v>0</v>
      </c>
      <c r="N6765">
        <v>235825205</v>
      </c>
      <c r="O6765" t="s">
        <v>9728</v>
      </c>
    </row>
    <row r="6766" spans="1:15" x14ac:dyDescent="0.2">
      <c r="A6766" t="s">
        <v>11073</v>
      </c>
      <c r="B6766" t="s">
        <v>3051</v>
      </c>
      <c r="C6766">
        <v>70.98</v>
      </c>
      <c r="D6766">
        <v>0</v>
      </c>
      <c r="E6766">
        <v>0</v>
      </c>
      <c r="F6766">
        <v>0</v>
      </c>
      <c r="G6766">
        <v>0</v>
      </c>
      <c r="H6766" s="45">
        <v>33762.559999999998</v>
      </c>
      <c r="I6766" t="s">
        <v>10684</v>
      </c>
      <c r="J6766" t="s">
        <v>200</v>
      </c>
      <c r="K6766">
        <v>0</v>
      </c>
      <c r="L6766" s="83">
        <v>42856</v>
      </c>
      <c r="M6766">
        <v>0</v>
      </c>
      <c r="N6766">
        <v>254423106</v>
      </c>
      <c r="O6766">
        <v>2456957</v>
      </c>
    </row>
    <row r="6767" spans="1:15" x14ac:dyDescent="0.2">
      <c r="A6767" t="s">
        <v>11074</v>
      </c>
      <c r="B6767" t="s">
        <v>6742</v>
      </c>
      <c r="C6767">
        <v>17.45</v>
      </c>
      <c r="D6767">
        <v>0</v>
      </c>
      <c r="E6767">
        <v>0</v>
      </c>
      <c r="F6767">
        <v>0</v>
      </c>
      <c r="G6767">
        <v>0</v>
      </c>
      <c r="H6767" s="45">
        <v>5133.71</v>
      </c>
      <c r="I6767" t="s">
        <v>10684</v>
      </c>
      <c r="J6767" t="s">
        <v>182</v>
      </c>
      <c r="K6767">
        <v>0</v>
      </c>
      <c r="L6767" s="83">
        <v>42856</v>
      </c>
      <c r="M6767">
        <v>0</v>
      </c>
      <c r="N6767" t="s">
        <v>6779</v>
      </c>
      <c r="O6767" t="s">
        <v>6780</v>
      </c>
    </row>
    <row r="6768" spans="1:15" x14ac:dyDescent="0.2">
      <c r="A6768" t="s">
        <v>11075</v>
      </c>
      <c r="B6768" t="s">
        <v>2470</v>
      </c>
      <c r="C6768">
        <v>42.74</v>
      </c>
      <c r="D6768">
        <v>0</v>
      </c>
      <c r="E6768">
        <v>0</v>
      </c>
      <c r="F6768">
        <v>0</v>
      </c>
      <c r="G6768">
        <v>0</v>
      </c>
      <c r="H6768" s="45">
        <v>-20512.849999999999</v>
      </c>
      <c r="I6768" t="s">
        <v>10684</v>
      </c>
      <c r="J6768" t="s">
        <v>169</v>
      </c>
      <c r="K6768">
        <v>0</v>
      </c>
      <c r="L6768" s="83">
        <v>42856</v>
      </c>
      <c r="M6768">
        <v>0</v>
      </c>
      <c r="N6768" t="s">
        <v>10419</v>
      </c>
      <c r="O6768" t="s">
        <v>10420</v>
      </c>
    </row>
    <row r="6769" spans="1:15" x14ac:dyDescent="0.2">
      <c r="A6769" t="s">
        <v>11076</v>
      </c>
      <c r="B6769" t="s">
        <v>2315</v>
      </c>
      <c r="C6769">
        <v>131.87</v>
      </c>
      <c r="D6769">
        <v>0</v>
      </c>
      <c r="E6769">
        <v>0</v>
      </c>
      <c r="F6769">
        <v>0</v>
      </c>
      <c r="G6769">
        <v>0</v>
      </c>
      <c r="H6769" s="45">
        <v>-7029.9</v>
      </c>
      <c r="I6769" t="s">
        <v>10684</v>
      </c>
      <c r="J6769" t="s">
        <v>182</v>
      </c>
      <c r="K6769">
        <v>0</v>
      </c>
      <c r="L6769" s="83">
        <v>42856</v>
      </c>
      <c r="M6769">
        <v>0</v>
      </c>
      <c r="N6769" t="s">
        <v>2352</v>
      </c>
      <c r="O6769" t="s">
        <v>2353</v>
      </c>
    </row>
    <row r="6770" spans="1:15" x14ac:dyDescent="0.2">
      <c r="A6770" t="s">
        <v>11077</v>
      </c>
      <c r="B6770" t="s">
        <v>2582</v>
      </c>
      <c r="C6770">
        <v>52.35</v>
      </c>
      <c r="D6770">
        <v>0</v>
      </c>
      <c r="E6770">
        <v>0</v>
      </c>
      <c r="F6770">
        <v>0</v>
      </c>
      <c r="G6770">
        <v>0</v>
      </c>
      <c r="H6770" s="45">
        <v>-169682.58</v>
      </c>
      <c r="I6770" t="s">
        <v>10684</v>
      </c>
      <c r="J6770" t="s">
        <v>164</v>
      </c>
      <c r="K6770">
        <v>0</v>
      </c>
      <c r="L6770" s="83">
        <v>42856</v>
      </c>
      <c r="M6770">
        <v>0</v>
      </c>
      <c r="N6770">
        <v>336433107</v>
      </c>
      <c r="O6770" t="s">
        <v>2636</v>
      </c>
    </row>
    <row r="6771" spans="1:15" x14ac:dyDescent="0.2">
      <c r="A6771" t="s">
        <v>11078</v>
      </c>
      <c r="B6771" t="s">
        <v>1836</v>
      </c>
      <c r="C6771">
        <v>16.940000000000001</v>
      </c>
      <c r="D6771">
        <v>0</v>
      </c>
      <c r="E6771">
        <v>0</v>
      </c>
      <c r="F6771">
        <v>0</v>
      </c>
      <c r="G6771">
        <v>0</v>
      </c>
      <c r="H6771" s="45">
        <v>-34545.129999999997</v>
      </c>
      <c r="I6771" t="s">
        <v>10684</v>
      </c>
      <c r="J6771" t="s">
        <v>188</v>
      </c>
      <c r="K6771">
        <v>0</v>
      </c>
      <c r="L6771" s="83">
        <v>42856</v>
      </c>
      <c r="M6771">
        <v>0</v>
      </c>
      <c r="N6771">
        <v>377316104</v>
      </c>
      <c r="O6771">
        <v>2372008</v>
      </c>
    </row>
    <row r="6772" spans="1:15" x14ac:dyDescent="0.2">
      <c r="A6772" t="s">
        <v>11079</v>
      </c>
      <c r="B6772" t="s">
        <v>4127</v>
      </c>
      <c r="C6772">
        <v>41.7</v>
      </c>
      <c r="D6772">
        <v>0</v>
      </c>
      <c r="E6772">
        <v>0</v>
      </c>
      <c r="F6772">
        <v>0</v>
      </c>
      <c r="G6772">
        <v>0</v>
      </c>
      <c r="H6772" s="45">
        <v>-17459.96</v>
      </c>
      <c r="I6772" t="s">
        <v>10693</v>
      </c>
      <c r="J6772" t="s">
        <v>200</v>
      </c>
      <c r="K6772">
        <v>0</v>
      </c>
      <c r="L6772" s="83">
        <v>42856</v>
      </c>
      <c r="M6772">
        <v>0</v>
      </c>
      <c r="N6772" t="s">
        <v>4151</v>
      </c>
      <c r="O6772" t="s">
        <v>4152</v>
      </c>
    </row>
    <row r="6773" spans="1:15" x14ac:dyDescent="0.2">
      <c r="A6773" t="s">
        <v>11080</v>
      </c>
      <c r="B6773" t="s">
        <v>1547</v>
      </c>
      <c r="C6773">
        <v>23.9</v>
      </c>
      <c r="D6773">
        <v>0</v>
      </c>
      <c r="E6773">
        <v>0</v>
      </c>
      <c r="F6773">
        <v>0</v>
      </c>
      <c r="G6773">
        <v>0</v>
      </c>
      <c r="H6773" s="45">
        <v>5629.14</v>
      </c>
      <c r="I6773" t="s">
        <v>10693</v>
      </c>
      <c r="J6773" t="s">
        <v>200</v>
      </c>
      <c r="K6773">
        <v>0</v>
      </c>
      <c r="L6773" s="83">
        <v>42856</v>
      </c>
      <c r="M6773">
        <v>0</v>
      </c>
      <c r="N6773">
        <v>382550101</v>
      </c>
      <c r="O6773">
        <v>2378200</v>
      </c>
    </row>
    <row r="6774" spans="1:15" x14ac:dyDescent="0.2">
      <c r="A6774" t="s">
        <v>11081</v>
      </c>
      <c r="B6774" t="s">
        <v>4000</v>
      </c>
      <c r="C6774">
        <v>18.12</v>
      </c>
      <c r="D6774">
        <v>0</v>
      </c>
      <c r="E6774">
        <v>0</v>
      </c>
      <c r="F6774">
        <v>0</v>
      </c>
      <c r="G6774">
        <v>0</v>
      </c>
      <c r="H6774" s="45">
        <v>-30518.33</v>
      </c>
      <c r="I6774" t="s">
        <v>10684</v>
      </c>
      <c r="J6774" t="s">
        <v>200</v>
      </c>
      <c r="K6774">
        <v>0</v>
      </c>
      <c r="L6774" s="83">
        <v>42856</v>
      </c>
      <c r="M6774">
        <v>0</v>
      </c>
      <c r="N6774">
        <v>410345102</v>
      </c>
      <c r="O6774" t="s">
        <v>4031</v>
      </c>
    </row>
    <row r="6775" spans="1:15" x14ac:dyDescent="0.2">
      <c r="A6775" t="s">
        <v>11082</v>
      </c>
      <c r="B6775" t="s">
        <v>130</v>
      </c>
      <c r="C6775">
        <v>24.24</v>
      </c>
      <c r="D6775">
        <v>0</v>
      </c>
      <c r="E6775">
        <v>0</v>
      </c>
      <c r="F6775">
        <v>0</v>
      </c>
      <c r="G6775">
        <v>0</v>
      </c>
      <c r="H6775">
        <v>-291.77999999999997</v>
      </c>
      <c r="I6775" t="s">
        <v>10693</v>
      </c>
      <c r="J6775" t="s">
        <v>188</v>
      </c>
      <c r="K6775">
        <v>0</v>
      </c>
      <c r="L6775" s="83">
        <v>42856</v>
      </c>
      <c r="M6775">
        <v>0</v>
      </c>
      <c r="N6775" t="s">
        <v>807</v>
      </c>
      <c r="O6775">
        <v>2229773</v>
      </c>
    </row>
    <row r="6776" spans="1:15" x14ac:dyDescent="0.2">
      <c r="A6776" t="s">
        <v>11083</v>
      </c>
      <c r="B6776" t="s">
        <v>480</v>
      </c>
      <c r="C6776">
        <v>40.35</v>
      </c>
      <c r="D6776">
        <v>0</v>
      </c>
      <c r="E6776">
        <v>0</v>
      </c>
      <c r="F6776">
        <v>0</v>
      </c>
      <c r="G6776">
        <v>0</v>
      </c>
      <c r="H6776" s="45">
        <v>103394.98</v>
      </c>
      <c r="I6776" t="s">
        <v>10684</v>
      </c>
      <c r="J6776" t="s">
        <v>164</v>
      </c>
      <c r="K6776">
        <v>0</v>
      </c>
      <c r="L6776" s="83">
        <v>42856</v>
      </c>
      <c r="M6776">
        <v>0</v>
      </c>
      <c r="N6776">
        <v>902104108</v>
      </c>
      <c r="O6776">
        <v>2452698</v>
      </c>
    </row>
    <row r="6777" spans="1:15" x14ac:dyDescent="0.2">
      <c r="A6777" t="s">
        <v>11084</v>
      </c>
      <c r="B6777" t="s">
        <v>1026</v>
      </c>
      <c r="C6777">
        <v>33.42</v>
      </c>
      <c r="D6777">
        <v>0</v>
      </c>
      <c r="E6777">
        <v>0</v>
      </c>
      <c r="F6777">
        <v>0</v>
      </c>
      <c r="G6777">
        <v>0</v>
      </c>
      <c r="H6777" s="45">
        <v>-49456.12</v>
      </c>
      <c r="I6777" t="s">
        <v>10684</v>
      </c>
      <c r="J6777" t="s">
        <v>164</v>
      </c>
      <c r="K6777">
        <v>0</v>
      </c>
      <c r="L6777" s="83">
        <v>42856</v>
      </c>
      <c r="M6777">
        <v>0</v>
      </c>
      <c r="N6777" t="s">
        <v>1203</v>
      </c>
      <c r="O6777" t="s">
        <v>4434</v>
      </c>
    </row>
    <row r="6778" spans="1:15" x14ac:dyDescent="0.2">
      <c r="A6778" t="s">
        <v>11085</v>
      </c>
      <c r="B6778" t="s">
        <v>1578</v>
      </c>
      <c r="C6778">
        <v>42.3</v>
      </c>
      <c r="D6778">
        <v>0</v>
      </c>
      <c r="E6778">
        <v>0</v>
      </c>
      <c r="F6778">
        <v>0</v>
      </c>
      <c r="G6778">
        <v>0</v>
      </c>
      <c r="H6778" s="45">
        <v>-41279.47</v>
      </c>
      <c r="I6778" t="s">
        <v>10684</v>
      </c>
      <c r="J6778" t="s">
        <v>190</v>
      </c>
      <c r="K6778">
        <v>0</v>
      </c>
      <c r="L6778" s="83">
        <v>42856</v>
      </c>
      <c r="M6778">
        <v>0</v>
      </c>
      <c r="N6778">
        <v>493732101</v>
      </c>
      <c r="O6778">
        <v>2746982</v>
      </c>
    </row>
    <row r="6779" spans="1:15" x14ac:dyDescent="0.2">
      <c r="A6779" t="s">
        <v>11086</v>
      </c>
      <c r="B6779" t="s">
        <v>453</v>
      </c>
      <c r="C6779">
        <v>15.65</v>
      </c>
      <c r="D6779">
        <v>0</v>
      </c>
      <c r="E6779">
        <v>0</v>
      </c>
      <c r="F6779">
        <v>0</v>
      </c>
      <c r="G6779">
        <v>0</v>
      </c>
      <c r="H6779" s="45">
        <v>141802.07</v>
      </c>
      <c r="I6779" t="s">
        <v>10684</v>
      </c>
      <c r="J6779" t="s">
        <v>169</v>
      </c>
      <c r="K6779">
        <v>0</v>
      </c>
      <c r="L6779" s="83">
        <v>42856</v>
      </c>
      <c r="M6779">
        <v>0</v>
      </c>
      <c r="N6779">
        <v>516012101</v>
      </c>
      <c r="O6779">
        <v>2447694</v>
      </c>
    </row>
    <row r="6780" spans="1:15" x14ac:dyDescent="0.2">
      <c r="A6780" t="s">
        <v>11087</v>
      </c>
      <c r="B6780" t="s">
        <v>10035</v>
      </c>
      <c r="C6780">
        <v>43.25</v>
      </c>
      <c r="D6780">
        <v>0</v>
      </c>
      <c r="E6780">
        <v>0</v>
      </c>
      <c r="F6780">
        <v>0</v>
      </c>
      <c r="G6780">
        <v>0</v>
      </c>
      <c r="H6780" s="45">
        <v>29198.799999999999</v>
      </c>
      <c r="I6780" t="s">
        <v>10684</v>
      </c>
      <c r="J6780" t="s">
        <v>190</v>
      </c>
      <c r="K6780">
        <v>0</v>
      </c>
      <c r="L6780" s="83">
        <v>42856</v>
      </c>
      <c r="M6780">
        <v>0</v>
      </c>
      <c r="N6780">
        <v>550819106</v>
      </c>
      <c r="O6780">
        <v>2534671</v>
      </c>
    </row>
    <row r="6781" spans="1:15" x14ac:dyDescent="0.2">
      <c r="A6781" t="s">
        <v>11088</v>
      </c>
      <c r="B6781" t="s">
        <v>1779</v>
      </c>
      <c r="C6781">
        <v>32.064999999999998</v>
      </c>
      <c r="D6781">
        <v>0</v>
      </c>
      <c r="E6781">
        <v>0</v>
      </c>
      <c r="F6781">
        <v>0</v>
      </c>
      <c r="G6781">
        <v>0</v>
      </c>
      <c r="H6781" s="45">
        <v>48440.06</v>
      </c>
      <c r="I6781" t="s">
        <v>10684</v>
      </c>
      <c r="J6781" t="s">
        <v>188</v>
      </c>
      <c r="K6781">
        <v>0</v>
      </c>
      <c r="L6781" s="83">
        <v>42856</v>
      </c>
      <c r="M6781">
        <v>0</v>
      </c>
      <c r="N6781" t="s">
        <v>1922</v>
      </c>
      <c r="O6781" t="s">
        <v>1923</v>
      </c>
    </row>
    <row r="6782" spans="1:15" x14ac:dyDescent="0.2">
      <c r="A6782" t="s">
        <v>11089</v>
      </c>
      <c r="B6782" t="s">
        <v>120</v>
      </c>
      <c r="C6782">
        <v>33.369999999999997</v>
      </c>
      <c r="D6782">
        <v>0</v>
      </c>
      <c r="E6782">
        <v>0</v>
      </c>
      <c r="F6782">
        <v>0</v>
      </c>
      <c r="G6782">
        <v>0</v>
      </c>
      <c r="H6782" s="45">
        <v>-176729.05</v>
      </c>
      <c r="I6782" t="s">
        <v>10684</v>
      </c>
      <c r="J6782" t="s">
        <v>169</v>
      </c>
      <c r="K6782">
        <v>0</v>
      </c>
      <c r="L6782" s="83">
        <v>42856</v>
      </c>
      <c r="M6782">
        <v>0</v>
      </c>
      <c r="N6782" t="s">
        <v>795</v>
      </c>
      <c r="O6782">
        <v>2614153</v>
      </c>
    </row>
    <row r="6783" spans="1:15" x14ac:dyDescent="0.2">
      <c r="A6783" t="s">
        <v>11090</v>
      </c>
      <c r="B6783" t="s">
        <v>2458</v>
      </c>
      <c r="C6783">
        <v>56.51</v>
      </c>
      <c r="D6783">
        <v>0</v>
      </c>
      <c r="E6783">
        <v>0</v>
      </c>
      <c r="F6783">
        <v>0</v>
      </c>
      <c r="G6783">
        <v>0</v>
      </c>
      <c r="H6783" s="45">
        <v>6212.97</v>
      </c>
      <c r="I6783" t="s">
        <v>10684</v>
      </c>
      <c r="J6783" t="s">
        <v>182</v>
      </c>
      <c r="K6783">
        <v>0</v>
      </c>
      <c r="L6783" s="83">
        <v>42856</v>
      </c>
      <c r="M6783">
        <v>0</v>
      </c>
      <c r="N6783">
        <v>682680103</v>
      </c>
      <c r="O6783">
        <v>2130109</v>
      </c>
    </row>
    <row r="6784" spans="1:15" x14ac:dyDescent="0.2">
      <c r="A6784" t="s">
        <v>11091</v>
      </c>
      <c r="B6784" t="s">
        <v>103</v>
      </c>
      <c r="C6784">
        <v>33.25</v>
      </c>
      <c r="D6784">
        <v>0</v>
      </c>
      <c r="E6784">
        <v>0</v>
      </c>
      <c r="F6784">
        <v>0</v>
      </c>
      <c r="G6784">
        <v>0</v>
      </c>
      <c r="H6784" s="45">
        <v>10324.17</v>
      </c>
      <c r="I6784" t="s">
        <v>10684</v>
      </c>
      <c r="J6784" t="s">
        <v>188</v>
      </c>
      <c r="K6784">
        <v>0</v>
      </c>
      <c r="L6784" s="83">
        <v>42856</v>
      </c>
      <c r="M6784">
        <v>0</v>
      </c>
      <c r="N6784">
        <v>680665205</v>
      </c>
      <c r="O6784">
        <v>2658526</v>
      </c>
    </row>
    <row r="6785" spans="1:15" x14ac:dyDescent="0.2">
      <c r="A6785" t="s">
        <v>11092</v>
      </c>
      <c r="B6785" t="s">
        <v>7327</v>
      </c>
      <c r="C6785">
        <v>51.93</v>
      </c>
      <c r="D6785">
        <v>0</v>
      </c>
      <c r="E6785">
        <v>0</v>
      </c>
      <c r="F6785">
        <v>0</v>
      </c>
      <c r="G6785">
        <v>0</v>
      </c>
      <c r="H6785" s="45">
        <v>5730.31</v>
      </c>
      <c r="I6785" t="s">
        <v>10684</v>
      </c>
      <c r="J6785" t="s">
        <v>200</v>
      </c>
      <c r="K6785">
        <v>0</v>
      </c>
      <c r="L6785" s="83">
        <v>42856</v>
      </c>
      <c r="M6785">
        <v>0</v>
      </c>
      <c r="N6785" t="s">
        <v>7340</v>
      </c>
      <c r="O6785" t="s">
        <v>7341</v>
      </c>
    </row>
    <row r="6786" spans="1:15" x14ac:dyDescent="0.2">
      <c r="A6786" t="s">
        <v>11093</v>
      </c>
      <c r="B6786" t="s">
        <v>2682</v>
      </c>
      <c r="C6786">
        <v>48.03</v>
      </c>
      <c r="D6786">
        <v>0</v>
      </c>
      <c r="E6786">
        <v>0</v>
      </c>
      <c r="F6786">
        <v>0</v>
      </c>
      <c r="G6786">
        <v>0</v>
      </c>
      <c r="H6786" s="45">
        <v>-10711.01</v>
      </c>
      <c r="I6786" t="s">
        <v>10684</v>
      </c>
      <c r="J6786" t="s">
        <v>182</v>
      </c>
      <c r="K6786">
        <v>0</v>
      </c>
      <c r="L6786" s="83">
        <v>42856</v>
      </c>
      <c r="M6786">
        <v>0</v>
      </c>
      <c r="N6786" t="s">
        <v>2787</v>
      </c>
      <c r="O6786" t="s">
        <v>2788</v>
      </c>
    </row>
    <row r="6787" spans="1:15" x14ac:dyDescent="0.2">
      <c r="A6787" t="s">
        <v>11094</v>
      </c>
      <c r="B6787" t="s">
        <v>1561</v>
      </c>
      <c r="C6787">
        <v>23.28</v>
      </c>
      <c r="D6787">
        <v>0</v>
      </c>
      <c r="E6787">
        <v>0</v>
      </c>
      <c r="F6787">
        <v>0</v>
      </c>
      <c r="G6787">
        <v>0</v>
      </c>
      <c r="H6787" s="45">
        <v>14014.16</v>
      </c>
      <c r="I6787" t="s">
        <v>10684</v>
      </c>
      <c r="J6787" t="s">
        <v>164</v>
      </c>
      <c r="K6787">
        <v>0</v>
      </c>
      <c r="L6787" s="83">
        <v>42856</v>
      </c>
      <c r="M6787">
        <v>0</v>
      </c>
      <c r="N6787" t="s">
        <v>1639</v>
      </c>
      <c r="O6787" t="s">
        <v>1640</v>
      </c>
    </row>
    <row r="6788" spans="1:15" x14ac:dyDescent="0.2">
      <c r="A6788" t="s">
        <v>11095</v>
      </c>
      <c r="B6788" t="s">
        <v>1835</v>
      </c>
      <c r="C6788">
        <v>42.67</v>
      </c>
      <c r="D6788">
        <v>0</v>
      </c>
      <c r="E6788">
        <v>0</v>
      </c>
      <c r="F6788">
        <v>0</v>
      </c>
      <c r="G6788">
        <v>0</v>
      </c>
      <c r="H6788" s="45">
        <v>-8244.9599999999991</v>
      </c>
      <c r="I6788" t="s">
        <v>10693</v>
      </c>
      <c r="J6788" t="s">
        <v>190</v>
      </c>
      <c r="K6788">
        <v>0</v>
      </c>
      <c r="L6788" s="83">
        <v>42856</v>
      </c>
      <c r="M6788">
        <v>0</v>
      </c>
      <c r="N6788">
        <v>848577102</v>
      </c>
      <c r="O6788" t="s">
        <v>1945</v>
      </c>
    </row>
    <row r="6789" spans="1:15" x14ac:dyDescent="0.2">
      <c r="A6789" t="s">
        <v>11096</v>
      </c>
      <c r="B6789" t="s">
        <v>1787</v>
      </c>
      <c r="C6789">
        <v>31.3</v>
      </c>
      <c r="D6789">
        <v>0</v>
      </c>
      <c r="E6789">
        <v>0</v>
      </c>
      <c r="F6789">
        <v>0</v>
      </c>
      <c r="G6789">
        <v>0</v>
      </c>
      <c r="H6789" s="45">
        <v>-24882.1</v>
      </c>
      <c r="I6789" t="s">
        <v>10684</v>
      </c>
      <c r="J6789" t="s">
        <v>200</v>
      </c>
      <c r="K6789">
        <v>0</v>
      </c>
      <c r="L6789" s="83">
        <v>42856</v>
      </c>
      <c r="M6789">
        <v>0</v>
      </c>
      <c r="N6789">
        <v>891826109</v>
      </c>
      <c r="O6789" t="s">
        <v>1960</v>
      </c>
    </row>
    <row r="6790" spans="1:15" x14ac:dyDescent="0.2">
      <c r="A6790" t="s">
        <v>11097</v>
      </c>
      <c r="B6790" t="s">
        <v>1569</v>
      </c>
      <c r="C6790">
        <v>76</v>
      </c>
      <c r="D6790">
        <v>0</v>
      </c>
      <c r="E6790">
        <v>0</v>
      </c>
      <c r="F6790">
        <v>0</v>
      </c>
      <c r="G6790">
        <v>0</v>
      </c>
      <c r="H6790" s="45">
        <v>-11743.7</v>
      </c>
      <c r="I6790" t="s">
        <v>10684</v>
      </c>
      <c r="J6790" t="s">
        <v>235</v>
      </c>
      <c r="K6790">
        <v>0</v>
      </c>
      <c r="L6790" s="83">
        <v>42856</v>
      </c>
      <c r="M6790">
        <v>0</v>
      </c>
      <c r="N6790" t="s">
        <v>1646</v>
      </c>
      <c r="O6790">
        <v>2267698</v>
      </c>
    </row>
    <row r="6791" spans="1:15" x14ac:dyDescent="0.2">
      <c r="A6791" t="s">
        <v>11098</v>
      </c>
      <c r="B6791" t="s">
        <v>104</v>
      </c>
      <c r="C6791">
        <v>20.83</v>
      </c>
      <c r="D6791">
        <v>0</v>
      </c>
      <c r="E6791">
        <v>0</v>
      </c>
      <c r="F6791">
        <v>0</v>
      </c>
      <c r="G6791">
        <v>0</v>
      </c>
      <c r="H6791" s="45">
        <v>15033.24</v>
      </c>
      <c r="I6791" t="s">
        <v>10684</v>
      </c>
      <c r="J6791" t="s">
        <v>186</v>
      </c>
      <c r="K6791">
        <v>0</v>
      </c>
      <c r="L6791" s="83">
        <v>42856</v>
      </c>
      <c r="M6791">
        <v>0</v>
      </c>
      <c r="N6791">
        <v>930059100</v>
      </c>
      <c r="O6791">
        <v>2156503</v>
      </c>
    </row>
    <row r="6792" spans="1:15" x14ac:dyDescent="0.2">
      <c r="A6792" t="s">
        <v>11099</v>
      </c>
      <c r="B6792" t="s">
        <v>11061</v>
      </c>
      <c r="C6792">
        <v>77.415000000000006</v>
      </c>
      <c r="D6792">
        <v>0</v>
      </c>
      <c r="E6792">
        <v>0</v>
      </c>
      <c r="F6792">
        <v>0</v>
      </c>
      <c r="G6792">
        <v>0</v>
      </c>
      <c r="H6792" s="45">
        <v>-43954.96</v>
      </c>
      <c r="I6792" t="s">
        <v>10684</v>
      </c>
      <c r="J6792" t="s">
        <v>200</v>
      </c>
      <c r="K6792">
        <v>0</v>
      </c>
      <c r="L6792" s="83">
        <v>42856</v>
      </c>
      <c r="M6792">
        <v>0</v>
      </c>
      <c r="N6792">
        <v>948626106</v>
      </c>
      <c r="O6792">
        <v>2813585</v>
      </c>
    </row>
    <row r="6793" spans="1:15" x14ac:dyDescent="0.2">
      <c r="A6793" t="s">
        <v>10984</v>
      </c>
      <c r="B6793" t="s">
        <v>4657</v>
      </c>
      <c r="C6793">
        <v>36.869999999999997</v>
      </c>
      <c r="D6793">
        <v>0</v>
      </c>
      <c r="E6793">
        <v>0</v>
      </c>
      <c r="F6793">
        <v>0</v>
      </c>
      <c r="G6793">
        <v>0</v>
      </c>
      <c r="H6793">
        <v>-644.13</v>
      </c>
      <c r="I6793" t="s">
        <v>10693</v>
      </c>
      <c r="J6793" t="s">
        <v>164</v>
      </c>
      <c r="K6793">
        <v>0</v>
      </c>
      <c r="L6793" s="83">
        <v>42853</v>
      </c>
      <c r="M6793">
        <v>0</v>
      </c>
      <c r="N6793" t="s">
        <v>177</v>
      </c>
      <c r="O6793" t="s">
        <v>4829</v>
      </c>
    </row>
    <row r="6794" spans="1:15" x14ac:dyDescent="0.2">
      <c r="A6794" t="s">
        <v>10985</v>
      </c>
      <c r="B6794" t="s">
        <v>241</v>
      </c>
      <c r="C6794">
        <v>71.13</v>
      </c>
      <c r="D6794">
        <v>0</v>
      </c>
      <c r="E6794">
        <v>0</v>
      </c>
      <c r="F6794">
        <v>0</v>
      </c>
      <c r="G6794">
        <v>0</v>
      </c>
      <c r="H6794" s="45">
        <v>8374.0400000000009</v>
      </c>
      <c r="I6794" t="s">
        <v>10693</v>
      </c>
      <c r="J6794" t="s">
        <v>164</v>
      </c>
      <c r="K6794">
        <v>0</v>
      </c>
      <c r="L6794" s="83">
        <v>42853</v>
      </c>
      <c r="M6794">
        <v>0</v>
      </c>
      <c r="N6794">
        <v>958102105</v>
      </c>
      <c r="O6794">
        <v>2954699</v>
      </c>
    </row>
    <row r="6795" spans="1:15" x14ac:dyDescent="0.2">
      <c r="A6795" t="s">
        <v>10986</v>
      </c>
      <c r="B6795" t="s">
        <v>8990</v>
      </c>
      <c r="C6795">
        <v>19.97</v>
      </c>
      <c r="D6795">
        <v>0</v>
      </c>
      <c r="E6795">
        <v>0</v>
      </c>
      <c r="F6795">
        <v>0</v>
      </c>
      <c r="G6795">
        <v>0</v>
      </c>
      <c r="H6795" s="45">
        <v>-12881.43</v>
      </c>
      <c r="I6795" t="s">
        <v>10693</v>
      </c>
      <c r="J6795" t="s">
        <v>200</v>
      </c>
      <c r="K6795">
        <v>0</v>
      </c>
      <c r="L6795" s="83">
        <v>42853</v>
      </c>
      <c r="M6795">
        <v>0</v>
      </c>
      <c r="N6795">
        <v>904311107</v>
      </c>
      <c r="O6795" t="s">
        <v>329</v>
      </c>
    </row>
    <row r="6796" spans="1:15" x14ac:dyDescent="0.2">
      <c r="A6796" t="s">
        <v>10987</v>
      </c>
      <c r="B6796" t="s">
        <v>858</v>
      </c>
      <c r="C6796">
        <v>71.819999999999993</v>
      </c>
      <c r="D6796">
        <v>0</v>
      </c>
      <c r="E6796">
        <v>0</v>
      </c>
      <c r="F6796">
        <v>0</v>
      </c>
      <c r="G6796">
        <v>0</v>
      </c>
      <c r="H6796">
        <v>405.16</v>
      </c>
      <c r="I6796" t="s">
        <v>10693</v>
      </c>
      <c r="J6796" t="s">
        <v>164</v>
      </c>
      <c r="K6796">
        <v>0</v>
      </c>
      <c r="L6796" s="83">
        <v>42853</v>
      </c>
      <c r="M6796">
        <v>0</v>
      </c>
      <c r="N6796" t="s">
        <v>978</v>
      </c>
      <c r="O6796" t="s">
        <v>1348</v>
      </c>
    </row>
    <row r="6797" spans="1:15" x14ac:dyDescent="0.2">
      <c r="A6797" t="s">
        <v>10988</v>
      </c>
      <c r="B6797" t="s">
        <v>10856</v>
      </c>
      <c r="C6797">
        <v>34.85</v>
      </c>
      <c r="D6797">
        <v>0</v>
      </c>
      <c r="E6797">
        <v>0</v>
      </c>
      <c r="F6797">
        <v>0</v>
      </c>
      <c r="G6797">
        <v>0</v>
      </c>
      <c r="H6797" s="45">
        <v>16261.06</v>
      </c>
      <c r="I6797" t="s">
        <v>10693</v>
      </c>
      <c r="J6797" t="s">
        <v>200</v>
      </c>
      <c r="K6797">
        <v>0</v>
      </c>
      <c r="L6797" s="83">
        <v>42853</v>
      </c>
      <c r="M6797">
        <v>0</v>
      </c>
      <c r="N6797" t="s">
        <v>10920</v>
      </c>
      <c r="O6797">
        <v>2919290</v>
      </c>
    </row>
    <row r="6798" spans="1:15" x14ac:dyDescent="0.2">
      <c r="A6798" t="s">
        <v>10989</v>
      </c>
      <c r="B6798" t="s">
        <v>725</v>
      </c>
      <c r="C6798">
        <v>63.15</v>
      </c>
      <c r="D6798">
        <v>0</v>
      </c>
      <c r="E6798">
        <v>0</v>
      </c>
      <c r="F6798">
        <v>0</v>
      </c>
      <c r="G6798">
        <v>0</v>
      </c>
      <c r="H6798" s="45">
        <v>24283.02</v>
      </c>
      <c r="I6798" t="s">
        <v>10693</v>
      </c>
      <c r="J6798" t="s">
        <v>190</v>
      </c>
      <c r="K6798">
        <v>0</v>
      </c>
      <c r="L6798" s="83">
        <v>42853</v>
      </c>
      <c r="M6798">
        <v>0</v>
      </c>
      <c r="N6798">
        <v>703343103</v>
      </c>
      <c r="O6798">
        <v>2673154</v>
      </c>
    </row>
    <row r="6799" spans="1:15" x14ac:dyDescent="0.2">
      <c r="A6799" t="s">
        <v>10990</v>
      </c>
      <c r="B6799" t="s">
        <v>1332</v>
      </c>
      <c r="C6799">
        <v>18.649999999999999</v>
      </c>
      <c r="D6799">
        <v>0</v>
      </c>
      <c r="E6799">
        <v>0</v>
      </c>
      <c r="F6799">
        <v>0</v>
      </c>
      <c r="G6799">
        <v>0</v>
      </c>
      <c r="H6799" s="45">
        <v>-8368.08</v>
      </c>
      <c r="I6799" t="s">
        <v>10693</v>
      </c>
      <c r="J6799" t="s">
        <v>200</v>
      </c>
      <c r="K6799">
        <v>0</v>
      </c>
      <c r="L6799" s="83">
        <v>42853</v>
      </c>
      <c r="M6799">
        <v>0</v>
      </c>
      <c r="N6799">
        <v>567908108</v>
      </c>
      <c r="O6799">
        <v>2250353</v>
      </c>
    </row>
    <row r="6800" spans="1:15" x14ac:dyDescent="0.2">
      <c r="A6800" t="s">
        <v>10991</v>
      </c>
      <c r="B6800" t="s">
        <v>2075</v>
      </c>
      <c r="C6800">
        <v>54.47</v>
      </c>
      <c r="D6800">
        <v>0</v>
      </c>
      <c r="E6800">
        <v>0</v>
      </c>
      <c r="F6800">
        <v>0</v>
      </c>
      <c r="G6800">
        <v>0</v>
      </c>
      <c r="H6800" s="45">
        <v>-3267.69</v>
      </c>
      <c r="I6800" t="s">
        <v>10693</v>
      </c>
      <c r="J6800" t="s">
        <v>190</v>
      </c>
      <c r="K6800">
        <v>0</v>
      </c>
      <c r="L6800" s="83">
        <v>42853</v>
      </c>
      <c r="M6800">
        <v>0</v>
      </c>
      <c r="N6800">
        <v>368736104</v>
      </c>
      <c r="O6800" t="s">
        <v>2164</v>
      </c>
    </row>
    <row r="6801" spans="1:15" x14ac:dyDescent="0.2">
      <c r="A6801" t="s">
        <v>10992</v>
      </c>
      <c r="B6801" t="s">
        <v>10858</v>
      </c>
      <c r="C6801">
        <v>22.3</v>
      </c>
      <c r="D6801">
        <v>0</v>
      </c>
      <c r="E6801">
        <v>0</v>
      </c>
      <c r="F6801">
        <v>0</v>
      </c>
      <c r="G6801">
        <v>0</v>
      </c>
      <c r="H6801" s="45">
        <v>-33436.04</v>
      </c>
      <c r="I6801" t="s">
        <v>10693</v>
      </c>
      <c r="J6801" t="s">
        <v>186</v>
      </c>
      <c r="K6801">
        <v>0</v>
      </c>
      <c r="L6801" s="83">
        <v>42853</v>
      </c>
      <c r="M6801">
        <v>0</v>
      </c>
      <c r="N6801" t="s">
        <v>10897</v>
      </c>
      <c r="O6801" t="s">
        <v>10898</v>
      </c>
    </row>
    <row r="6802" spans="1:15" x14ac:dyDescent="0.2">
      <c r="A6802" t="s">
        <v>10993</v>
      </c>
      <c r="B6802" t="s">
        <v>250</v>
      </c>
      <c r="C6802">
        <v>38.950000000000003</v>
      </c>
      <c r="D6802">
        <v>0</v>
      </c>
      <c r="E6802">
        <v>0</v>
      </c>
      <c r="F6802">
        <v>0</v>
      </c>
      <c r="G6802">
        <v>0</v>
      </c>
      <c r="H6802" s="45">
        <v>6835.86</v>
      </c>
      <c r="I6802" t="s">
        <v>10693</v>
      </c>
      <c r="J6802" t="s">
        <v>164</v>
      </c>
      <c r="K6802">
        <v>0</v>
      </c>
      <c r="L6802" s="83">
        <v>42853</v>
      </c>
      <c r="M6802">
        <v>0</v>
      </c>
      <c r="N6802" t="s">
        <v>251</v>
      </c>
      <c r="O6802" t="s">
        <v>252</v>
      </c>
    </row>
    <row r="6803" spans="1:15" x14ac:dyDescent="0.2">
      <c r="A6803" t="s">
        <v>10994</v>
      </c>
      <c r="B6803" t="s">
        <v>7404</v>
      </c>
      <c r="C6803">
        <v>36.18</v>
      </c>
      <c r="D6803">
        <v>0</v>
      </c>
      <c r="E6803">
        <v>0</v>
      </c>
      <c r="F6803">
        <v>0</v>
      </c>
      <c r="G6803">
        <v>0</v>
      </c>
      <c r="H6803" s="45">
        <v>19721.91</v>
      </c>
      <c r="I6803" t="s">
        <v>10693</v>
      </c>
      <c r="J6803" t="s">
        <v>164</v>
      </c>
      <c r="K6803">
        <v>0</v>
      </c>
      <c r="L6803" s="83">
        <v>42853</v>
      </c>
      <c r="M6803">
        <v>0</v>
      </c>
      <c r="N6803">
        <v>101388106</v>
      </c>
      <c r="O6803">
        <v>2389558</v>
      </c>
    </row>
    <row r="6804" spans="1:15" x14ac:dyDescent="0.2">
      <c r="A6804" t="s">
        <v>10995</v>
      </c>
      <c r="B6804" t="s">
        <v>2296</v>
      </c>
      <c r="C6804">
        <v>39.299999999999997</v>
      </c>
      <c r="D6804">
        <v>0</v>
      </c>
      <c r="E6804">
        <v>0</v>
      </c>
      <c r="F6804">
        <v>0</v>
      </c>
      <c r="G6804">
        <v>0</v>
      </c>
      <c r="H6804" s="45">
        <v>-9672.24</v>
      </c>
      <c r="I6804" t="s">
        <v>10693</v>
      </c>
      <c r="J6804" t="s">
        <v>182</v>
      </c>
      <c r="K6804">
        <v>0</v>
      </c>
      <c r="L6804" s="83">
        <v>42853</v>
      </c>
      <c r="M6804">
        <v>0</v>
      </c>
      <c r="N6804" t="s">
        <v>2339</v>
      </c>
      <c r="O6804" t="s">
        <v>2340</v>
      </c>
    </row>
    <row r="6805" spans="1:15" x14ac:dyDescent="0.2">
      <c r="A6805" t="s">
        <v>10996</v>
      </c>
      <c r="B6805" t="s">
        <v>1339</v>
      </c>
      <c r="C6805">
        <v>58.73</v>
      </c>
      <c r="D6805">
        <v>0</v>
      </c>
      <c r="E6805">
        <v>0</v>
      </c>
      <c r="F6805">
        <v>0</v>
      </c>
      <c r="G6805">
        <v>0</v>
      </c>
      <c r="H6805" s="45">
        <v>-21548.18</v>
      </c>
      <c r="I6805" t="s">
        <v>10693</v>
      </c>
      <c r="J6805" t="s">
        <v>188</v>
      </c>
      <c r="K6805">
        <v>0</v>
      </c>
      <c r="L6805" s="83">
        <v>42853</v>
      </c>
      <c r="M6805">
        <v>0</v>
      </c>
      <c r="N6805">
        <v>144285103</v>
      </c>
      <c r="O6805">
        <v>2177504</v>
      </c>
    </row>
    <row r="6806" spans="1:15" x14ac:dyDescent="0.2">
      <c r="A6806" t="s">
        <v>10997</v>
      </c>
      <c r="B6806" t="s">
        <v>7740</v>
      </c>
      <c r="C6806">
        <v>49.79</v>
      </c>
      <c r="D6806">
        <v>0</v>
      </c>
      <c r="E6806">
        <v>0</v>
      </c>
      <c r="F6806">
        <v>0</v>
      </c>
      <c r="G6806">
        <v>0</v>
      </c>
      <c r="H6806" s="45">
        <v>16059.67</v>
      </c>
      <c r="I6806" t="s">
        <v>10693</v>
      </c>
      <c r="J6806" t="s">
        <v>200</v>
      </c>
      <c r="K6806">
        <v>0</v>
      </c>
      <c r="L6806" s="83">
        <v>42853</v>
      </c>
      <c r="M6806">
        <v>0</v>
      </c>
      <c r="N6806">
        <v>128195104</v>
      </c>
      <c r="O6806" t="s">
        <v>7754</v>
      </c>
    </row>
    <row r="6807" spans="1:15" x14ac:dyDescent="0.2">
      <c r="A6807" t="s">
        <v>10998</v>
      </c>
      <c r="B6807" t="s">
        <v>3629</v>
      </c>
      <c r="C6807">
        <v>27.94</v>
      </c>
      <c r="D6807">
        <v>0</v>
      </c>
      <c r="E6807">
        <v>0</v>
      </c>
      <c r="F6807">
        <v>0</v>
      </c>
      <c r="G6807">
        <v>0</v>
      </c>
      <c r="H6807" s="45">
        <v>-98489.41</v>
      </c>
      <c r="I6807" t="s">
        <v>10693</v>
      </c>
      <c r="J6807" t="s">
        <v>8017</v>
      </c>
      <c r="K6807">
        <v>0</v>
      </c>
      <c r="L6807" s="83">
        <v>42853</v>
      </c>
      <c r="M6807">
        <v>0</v>
      </c>
      <c r="N6807" t="s">
        <v>177</v>
      </c>
      <c r="O6807" t="s">
        <v>3640</v>
      </c>
    </row>
    <row r="6808" spans="1:15" x14ac:dyDescent="0.2">
      <c r="A6808" t="s">
        <v>10999</v>
      </c>
      <c r="B6808" t="s">
        <v>1784</v>
      </c>
      <c r="C6808">
        <v>26.6</v>
      </c>
      <c r="D6808">
        <v>0</v>
      </c>
      <c r="E6808">
        <v>0</v>
      </c>
      <c r="F6808">
        <v>0</v>
      </c>
      <c r="G6808">
        <v>0</v>
      </c>
      <c r="H6808" s="45">
        <v>-30916.58</v>
      </c>
      <c r="I6808" t="s">
        <v>10693</v>
      </c>
      <c r="J6808" t="s">
        <v>169</v>
      </c>
      <c r="K6808">
        <v>0</v>
      </c>
      <c r="L6808" s="83">
        <v>42853</v>
      </c>
      <c r="M6808">
        <v>0</v>
      </c>
      <c r="N6808" t="s">
        <v>1865</v>
      </c>
      <c r="O6808">
        <v>2925844</v>
      </c>
    </row>
    <row r="6809" spans="1:15" x14ac:dyDescent="0.2">
      <c r="A6809" t="s">
        <v>11000</v>
      </c>
      <c r="B6809" t="s">
        <v>137</v>
      </c>
      <c r="C6809">
        <v>38.14</v>
      </c>
      <c r="D6809">
        <v>0</v>
      </c>
      <c r="E6809">
        <v>0</v>
      </c>
      <c r="F6809">
        <v>0</v>
      </c>
      <c r="G6809">
        <v>0</v>
      </c>
      <c r="H6809" s="45">
        <v>-3280.1</v>
      </c>
      <c r="I6809" t="s">
        <v>10693</v>
      </c>
      <c r="J6809" t="s">
        <v>190</v>
      </c>
      <c r="K6809">
        <v>0</v>
      </c>
      <c r="L6809" s="83">
        <v>42853</v>
      </c>
      <c r="M6809">
        <v>0</v>
      </c>
      <c r="N6809" t="s">
        <v>779</v>
      </c>
      <c r="O6809" t="s">
        <v>780</v>
      </c>
    </row>
    <row r="6810" spans="1:15" x14ac:dyDescent="0.2">
      <c r="A6810" t="s">
        <v>11001</v>
      </c>
      <c r="B6810" t="s">
        <v>4646</v>
      </c>
      <c r="C6810">
        <v>363.02</v>
      </c>
      <c r="D6810">
        <v>0</v>
      </c>
      <c r="E6810">
        <v>0</v>
      </c>
      <c r="F6810">
        <v>0</v>
      </c>
      <c r="G6810">
        <v>0</v>
      </c>
      <c r="H6810" s="45">
        <v>8579.7199999999993</v>
      </c>
      <c r="I6810" t="s">
        <v>10693</v>
      </c>
      <c r="J6810" t="s">
        <v>169</v>
      </c>
      <c r="K6810">
        <v>0</v>
      </c>
      <c r="L6810" s="83">
        <v>42853</v>
      </c>
      <c r="M6810">
        <v>0</v>
      </c>
      <c r="N6810">
        <v>16255101</v>
      </c>
      <c r="O6810">
        <v>2679204</v>
      </c>
    </row>
    <row r="6811" spans="1:15" x14ac:dyDescent="0.2">
      <c r="A6811" t="s">
        <v>11002</v>
      </c>
      <c r="B6811" t="s">
        <v>3151</v>
      </c>
      <c r="C6811">
        <v>43.98</v>
      </c>
      <c r="D6811">
        <v>0</v>
      </c>
      <c r="E6811">
        <v>0</v>
      </c>
      <c r="F6811">
        <v>0</v>
      </c>
      <c r="G6811">
        <v>0</v>
      </c>
      <c r="H6811" s="45">
        <v>-4749.66</v>
      </c>
      <c r="I6811" t="s">
        <v>10693</v>
      </c>
      <c r="J6811" t="s">
        <v>169</v>
      </c>
      <c r="K6811">
        <v>0</v>
      </c>
      <c r="L6811" s="83">
        <v>42853</v>
      </c>
      <c r="M6811">
        <v>0</v>
      </c>
      <c r="N6811" t="s">
        <v>177</v>
      </c>
      <c r="O6811" t="s">
        <v>3245</v>
      </c>
    </row>
    <row r="6812" spans="1:15" x14ac:dyDescent="0.2">
      <c r="A6812" t="s">
        <v>11003</v>
      </c>
      <c r="B6812" t="s">
        <v>860</v>
      </c>
      <c r="C6812">
        <v>132.96</v>
      </c>
      <c r="D6812">
        <v>0</v>
      </c>
      <c r="E6812">
        <v>0</v>
      </c>
      <c r="F6812">
        <v>0</v>
      </c>
      <c r="G6812">
        <v>0</v>
      </c>
      <c r="H6812" s="45">
        <v>-14419.27</v>
      </c>
      <c r="I6812" t="s">
        <v>10693</v>
      </c>
      <c r="J6812" t="s">
        <v>169</v>
      </c>
      <c r="K6812">
        <v>0</v>
      </c>
      <c r="L6812" s="83">
        <v>42853</v>
      </c>
      <c r="M6812">
        <v>0</v>
      </c>
      <c r="N6812">
        <v>15351109</v>
      </c>
      <c r="O6812">
        <v>2036070</v>
      </c>
    </row>
    <row r="6813" spans="1:15" x14ac:dyDescent="0.2">
      <c r="A6813" t="s">
        <v>11004</v>
      </c>
      <c r="B6813" t="s">
        <v>286</v>
      </c>
      <c r="C6813" s="45">
        <v>1123.17</v>
      </c>
      <c r="D6813">
        <v>0</v>
      </c>
      <c r="E6813">
        <v>0</v>
      </c>
      <c r="F6813">
        <v>0</v>
      </c>
      <c r="G6813">
        <v>0</v>
      </c>
      <c r="H6813" s="45">
        <v>-7251.11</v>
      </c>
      <c r="I6813" t="s">
        <v>10693</v>
      </c>
      <c r="J6813" t="s">
        <v>200</v>
      </c>
      <c r="K6813">
        <v>0</v>
      </c>
      <c r="L6813" s="83">
        <v>42853</v>
      </c>
      <c r="M6813">
        <v>0</v>
      </c>
      <c r="N6813">
        <v>23135106</v>
      </c>
      <c r="O6813">
        <v>2000019</v>
      </c>
    </row>
    <row r="6814" spans="1:15" x14ac:dyDescent="0.2">
      <c r="A6814" t="s">
        <v>11005</v>
      </c>
      <c r="B6814" t="s">
        <v>257</v>
      </c>
      <c r="C6814">
        <v>39.21</v>
      </c>
      <c r="D6814">
        <v>0</v>
      </c>
      <c r="E6814">
        <v>0</v>
      </c>
      <c r="F6814">
        <v>0</v>
      </c>
      <c r="G6814">
        <v>0</v>
      </c>
      <c r="H6814" s="45">
        <v>-31067.55</v>
      </c>
      <c r="I6814" t="s">
        <v>10693</v>
      </c>
      <c r="J6814" t="s">
        <v>164</v>
      </c>
      <c r="K6814">
        <v>0</v>
      </c>
      <c r="L6814" s="83">
        <v>42853</v>
      </c>
      <c r="M6814">
        <v>0</v>
      </c>
      <c r="N6814">
        <v>53807103</v>
      </c>
      <c r="O6814">
        <v>2066505</v>
      </c>
    </row>
    <row r="6815" spans="1:15" x14ac:dyDescent="0.2">
      <c r="A6815" t="s">
        <v>11006</v>
      </c>
      <c r="B6815" t="s">
        <v>6365</v>
      </c>
      <c r="C6815">
        <v>64</v>
      </c>
      <c r="D6815">
        <v>0</v>
      </c>
      <c r="E6815">
        <v>0</v>
      </c>
      <c r="F6815">
        <v>0</v>
      </c>
      <c r="G6815">
        <v>0</v>
      </c>
      <c r="H6815" s="45">
        <v>-4763.3999999999996</v>
      </c>
      <c r="I6815" t="s">
        <v>10693</v>
      </c>
      <c r="J6815" t="s">
        <v>200</v>
      </c>
      <c r="K6815">
        <v>0</v>
      </c>
      <c r="L6815" s="83">
        <v>42853</v>
      </c>
      <c r="M6815">
        <v>0</v>
      </c>
      <c r="N6815" t="s">
        <v>6403</v>
      </c>
      <c r="O6815">
        <v>2200552</v>
      </c>
    </row>
    <row r="6816" spans="1:15" x14ac:dyDescent="0.2">
      <c r="A6816" t="s">
        <v>11007</v>
      </c>
      <c r="B6816" t="s">
        <v>4344</v>
      </c>
      <c r="C6816">
        <v>44.34</v>
      </c>
      <c r="D6816">
        <v>0</v>
      </c>
      <c r="E6816">
        <v>0</v>
      </c>
      <c r="F6816">
        <v>0</v>
      </c>
      <c r="G6816">
        <v>0</v>
      </c>
      <c r="H6816" s="45">
        <v>-6392.08</v>
      </c>
      <c r="I6816" t="s">
        <v>10693</v>
      </c>
      <c r="J6816" t="s">
        <v>188</v>
      </c>
      <c r="K6816">
        <v>0</v>
      </c>
      <c r="L6816" s="83">
        <v>42853</v>
      </c>
      <c r="M6816">
        <v>0</v>
      </c>
      <c r="N6816">
        <v>81437105</v>
      </c>
      <c r="O6816">
        <v>2090173</v>
      </c>
    </row>
    <row r="6817" spans="1:15" x14ac:dyDescent="0.2">
      <c r="A6817" t="s">
        <v>11008</v>
      </c>
      <c r="B6817" t="s">
        <v>6608</v>
      </c>
      <c r="C6817">
        <v>52.27</v>
      </c>
      <c r="D6817">
        <v>0</v>
      </c>
      <c r="E6817">
        <v>0</v>
      </c>
      <c r="F6817">
        <v>0</v>
      </c>
      <c r="G6817">
        <v>0</v>
      </c>
      <c r="H6817" s="45">
        <v>-6599.83</v>
      </c>
      <c r="I6817" t="s">
        <v>10693</v>
      </c>
      <c r="J6817" t="s">
        <v>169</v>
      </c>
      <c r="K6817">
        <v>0</v>
      </c>
      <c r="L6817" s="83">
        <v>42853</v>
      </c>
      <c r="M6817">
        <v>0</v>
      </c>
      <c r="N6817">
        <v>110122108</v>
      </c>
      <c r="O6817">
        <v>2126335</v>
      </c>
    </row>
    <row r="6818" spans="1:15" x14ac:dyDescent="0.2">
      <c r="A6818" t="s">
        <v>11009</v>
      </c>
      <c r="B6818" t="s">
        <v>9453</v>
      </c>
      <c r="C6818">
        <v>29.5</v>
      </c>
      <c r="D6818">
        <v>0</v>
      </c>
      <c r="E6818">
        <v>0</v>
      </c>
      <c r="F6818">
        <v>0</v>
      </c>
      <c r="G6818">
        <v>0</v>
      </c>
      <c r="H6818" s="45">
        <v>-15172.71</v>
      </c>
      <c r="I6818" t="s">
        <v>10693</v>
      </c>
      <c r="J6818" t="s">
        <v>164</v>
      </c>
      <c r="K6818">
        <v>0</v>
      </c>
      <c r="L6818" s="83">
        <v>42853</v>
      </c>
      <c r="M6818">
        <v>0</v>
      </c>
      <c r="N6818">
        <v>114340102</v>
      </c>
      <c r="O6818">
        <v>2145460</v>
      </c>
    </row>
    <row r="6819" spans="1:15" x14ac:dyDescent="0.2">
      <c r="A6819" t="s">
        <v>11010</v>
      </c>
      <c r="B6819" t="s">
        <v>2102</v>
      </c>
      <c r="C6819">
        <v>48.44</v>
      </c>
      <c r="D6819">
        <v>0</v>
      </c>
      <c r="E6819">
        <v>0</v>
      </c>
      <c r="F6819">
        <v>0</v>
      </c>
      <c r="G6819">
        <v>0</v>
      </c>
      <c r="H6819" s="45">
        <v>-8344.2199999999993</v>
      </c>
      <c r="I6819" t="s">
        <v>10693</v>
      </c>
      <c r="J6819" t="s">
        <v>200</v>
      </c>
      <c r="K6819">
        <v>0</v>
      </c>
      <c r="L6819" s="83">
        <v>42853</v>
      </c>
      <c r="M6819">
        <v>0</v>
      </c>
      <c r="N6819">
        <v>99724106</v>
      </c>
      <c r="O6819">
        <v>2111955</v>
      </c>
    </row>
    <row r="6820" spans="1:15" x14ac:dyDescent="0.2">
      <c r="A6820" t="s">
        <v>11011</v>
      </c>
      <c r="B6820" t="s">
        <v>102</v>
      </c>
      <c r="C6820">
        <v>305.01</v>
      </c>
      <c r="D6820">
        <v>0</v>
      </c>
      <c r="E6820">
        <v>0</v>
      </c>
      <c r="F6820">
        <v>0</v>
      </c>
      <c r="G6820">
        <v>0</v>
      </c>
      <c r="H6820" s="45">
        <v>-23504.19</v>
      </c>
      <c r="I6820" t="s">
        <v>10684</v>
      </c>
      <c r="J6820" t="s">
        <v>186</v>
      </c>
      <c r="K6820">
        <v>0</v>
      </c>
      <c r="L6820" s="83">
        <v>42853</v>
      </c>
      <c r="M6820">
        <v>0</v>
      </c>
      <c r="N6820">
        <v>225310101</v>
      </c>
      <c r="O6820">
        <v>2232050</v>
      </c>
    </row>
    <row r="6821" spans="1:15" x14ac:dyDescent="0.2">
      <c r="A6821" t="s">
        <v>11012</v>
      </c>
      <c r="B6821" t="s">
        <v>1580</v>
      </c>
      <c r="C6821">
        <v>137.55000000000001</v>
      </c>
      <c r="D6821">
        <v>0</v>
      </c>
      <c r="E6821">
        <v>0</v>
      </c>
      <c r="F6821">
        <v>0</v>
      </c>
      <c r="G6821">
        <v>0</v>
      </c>
      <c r="H6821" s="45">
        <v>3283.57</v>
      </c>
      <c r="I6821" t="s">
        <v>10693</v>
      </c>
      <c r="J6821" t="s">
        <v>186</v>
      </c>
      <c r="K6821">
        <v>0</v>
      </c>
      <c r="L6821" s="83">
        <v>42853</v>
      </c>
      <c r="M6821">
        <v>0</v>
      </c>
      <c r="N6821" t="s">
        <v>1608</v>
      </c>
      <c r="O6821">
        <v>2965839</v>
      </c>
    </row>
    <row r="6822" spans="1:15" x14ac:dyDescent="0.2">
      <c r="A6822" t="s">
        <v>11013</v>
      </c>
      <c r="B6822" t="s">
        <v>2847</v>
      </c>
      <c r="C6822">
        <v>99.19</v>
      </c>
      <c r="D6822">
        <v>0</v>
      </c>
      <c r="E6822">
        <v>0</v>
      </c>
      <c r="F6822">
        <v>0</v>
      </c>
      <c r="G6822">
        <v>0</v>
      </c>
      <c r="H6822">
        <v>588</v>
      </c>
      <c r="I6822" t="s">
        <v>10693</v>
      </c>
      <c r="J6822" t="s">
        <v>200</v>
      </c>
      <c r="K6822">
        <v>0</v>
      </c>
      <c r="L6822" s="83">
        <v>42853</v>
      </c>
      <c r="M6822">
        <v>0</v>
      </c>
      <c r="N6822">
        <v>146229109</v>
      </c>
      <c r="O6822">
        <v>2980939</v>
      </c>
    </row>
    <row r="6823" spans="1:15" x14ac:dyDescent="0.2">
      <c r="A6823" t="s">
        <v>11014</v>
      </c>
      <c r="B6823" t="s">
        <v>4338</v>
      </c>
      <c r="C6823">
        <v>39.9</v>
      </c>
      <c r="D6823">
        <v>0</v>
      </c>
      <c r="E6823">
        <v>0</v>
      </c>
      <c r="F6823">
        <v>0</v>
      </c>
      <c r="G6823">
        <v>0</v>
      </c>
      <c r="H6823" s="45">
        <v>7197.84</v>
      </c>
      <c r="I6823" t="s">
        <v>10693</v>
      </c>
      <c r="J6823" t="s">
        <v>822</v>
      </c>
      <c r="K6823">
        <v>0</v>
      </c>
      <c r="L6823" s="83">
        <v>42853</v>
      </c>
      <c r="M6823">
        <v>0</v>
      </c>
      <c r="N6823">
        <v>130788102</v>
      </c>
      <c r="O6823">
        <v>2165383</v>
      </c>
    </row>
    <row r="6824" spans="1:15" x14ac:dyDescent="0.2">
      <c r="A6824" t="s">
        <v>11015</v>
      </c>
      <c r="B6824" t="s">
        <v>4336</v>
      </c>
      <c r="C6824">
        <v>58.54</v>
      </c>
      <c r="D6824">
        <v>0</v>
      </c>
      <c r="E6824">
        <v>0</v>
      </c>
      <c r="F6824">
        <v>0</v>
      </c>
      <c r="G6824">
        <v>0</v>
      </c>
      <c r="H6824" s="45">
        <v>1759.3</v>
      </c>
      <c r="I6824" t="s">
        <v>10693</v>
      </c>
      <c r="J6824" t="s">
        <v>190</v>
      </c>
      <c r="K6824">
        <v>0</v>
      </c>
      <c r="L6824" s="83">
        <v>42853</v>
      </c>
      <c r="M6824">
        <v>0</v>
      </c>
      <c r="N6824">
        <v>248019101</v>
      </c>
      <c r="O6824">
        <v>2260363</v>
      </c>
    </row>
    <row r="6825" spans="1:15" x14ac:dyDescent="0.2">
      <c r="A6825" t="s">
        <v>11016</v>
      </c>
      <c r="B6825" t="s">
        <v>1805</v>
      </c>
      <c r="C6825">
        <v>141.91</v>
      </c>
      <c r="D6825">
        <v>0</v>
      </c>
      <c r="E6825">
        <v>0</v>
      </c>
      <c r="F6825">
        <v>0</v>
      </c>
      <c r="G6825">
        <v>0</v>
      </c>
      <c r="H6825" s="45">
        <v>17017.689999999999</v>
      </c>
      <c r="I6825" t="s">
        <v>10684</v>
      </c>
      <c r="J6825" t="s">
        <v>190</v>
      </c>
      <c r="K6825">
        <v>0</v>
      </c>
      <c r="L6825" s="83">
        <v>42853</v>
      </c>
      <c r="M6825">
        <v>0</v>
      </c>
      <c r="N6825" s="84">
        <v>2.6482999999999999E+104</v>
      </c>
      <c r="O6825">
        <v>2636254</v>
      </c>
    </row>
    <row r="6826" spans="1:15" x14ac:dyDescent="0.2">
      <c r="A6826" t="s">
        <v>11017</v>
      </c>
      <c r="B6826" t="s">
        <v>1807</v>
      </c>
      <c r="C6826">
        <v>99.22</v>
      </c>
      <c r="D6826">
        <v>0</v>
      </c>
      <c r="E6826">
        <v>0</v>
      </c>
      <c r="F6826">
        <v>0</v>
      </c>
      <c r="G6826">
        <v>0</v>
      </c>
      <c r="H6826" s="45">
        <v>-19225.04</v>
      </c>
      <c r="I6826" t="s">
        <v>10693</v>
      </c>
      <c r="J6826" t="s">
        <v>164</v>
      </c>
      <c r="K6826">
        <v>0</v>
      </c>
      <c r="L6826" s="83">
        <v>42853</v>
      </c>
      <c r="M6826">
        <v>0</v>
      </c>
      <c r="N6826" t="s">
        <v>1897</v>
      </c>
      <c r="O6826" t="s">
        <v>1898</v>
      </c>
    </row>
    <row r="6827" spans="1:15" x14ac:dyDescent="0.2">
      <c r="A6827" t="s">
        <v>11018</v>
      </c>
      <c r="B6827" t="s">
        <v>1678</v>
      </c>
      <c r="C6827">
        <v>35.049999999999997</v>
      </c>
      <c r="D6827">
        <v>0</v>
      </c>
      <c r="E6827">
        <v>0</v>
      </c>
      <c r="F6827">
        <v>0</v>
      </c>
      <c r="G6827">
        <v>0</v>
      </c>
      <c r="H6827" s="45">
        <v>32536.89</v>
      </c>
      <c r="I6827" t="s">
        <v>10684</v>
      </c>
      <c r="J6827" t="s">
        <v>169</v>
      </c>
      <c r="K6827">
        <v>0</v>
      </c>
      <c r="L6827" s="83">
        <v>42853</v>
      </c>
      <c r="M6827">
        <v>0</v>
      </c>
      <c r="N6827" t="s">
        <v>1769</v>
      </c>
      <c r="O6827" t="s">
        <v>1770</v>
      </c>
    </row>
    <row r="6828" spans="1:15" x14ac:dyDescent="0.2">
      <c r="A6828" t="s">
        <v>11019</v>
      </c>
      <c r="B6828" t="s">
        <v>1005</v>
      </c>
      <c r="C6828">
        <v>49.85</v>
      </c>
      <c r="D6828">
        <v>0</v>
      </c>
      <c r="E6828">
        <v>0</v>
      </c>
      <c r="F6828">
        <v>0</v>
      </c>
      <c r="G6828">
        <v>0</v>
      </c>
      <c r="H6828" s="45">
        <v>-6152.06</v>
      </c>
      <c r="I6828" t="s">
        <v>10693</v>
      </c>
      <c r="J6828" t="s">
        <v>182</v>
      </c>
      <c r="K6828">
        <v>0</v>
      </c>
      <c r="L6828" s="83">
        <v>42853</v>
      </c>
      <c r="M6828">
        <v>0</v>
      </c>
      <c r="N6828" t="s">
        <v>1297</v>
      </c>
      <c r="O6828">
        <v>2319414</v>
      </c>
    </row>
    <row r="6829" spans="1:15" x14ac:dyDescent="0.2">
      <c r="A6829" t="s">
        <v>11020</v>
      </c>
      <c r="B6829" t="s">
        <v>4335</v>
      </c>
      <c r="C6829">
        <v>133.84</v>
      </c>
      <c r="D6829">
        <v>0</v>
      </c>
      <c r="E6829">
        <v>0</v>
      </c>
      <c r="F6829">
        <v>0</v>
      </c>
      <c r="G6829">
        <v>0</v>
      </c>
      <c r="H6829" s="45">
        <v>-19005.8</v>
      </c>
      <c r="I6829" t="s">
        <v>10693</v>
      </c>
      <c r="J6829" t="s">
        <v>200</v>
      </c>
      <c r="K6829">
        <v>0</v>
      </c>
      <c r="L6829" s="83">
        <v>42853</v>
      </c>
      <c r="M6829">
        <v>0</v>
      </c>
      <c r="N6829" t="s">
        <v>4413</v>
      </c>
      <c r="O6829" t="s">
        <v>4414</v>
      </c>
    </row>
    <row r="6830" spans="1:15" x14ac:dyDescent="0.2">
      <c r="A6830" t="s">
        <v>11021</v>
      </c>
      <c r="B6830" t="s">
        <v>323</v>
      </c>
      <c r="C6830">
        <v>64.599999999999994</v>
      </c>
      <c r="D6830">
        <v>0</v>
      </c>
      <c r="E6830">
        <v>0</v>
      </c>
      <c r="F6830">
        <v>0</v>
      </c>
      <c r="G6830">
        <v>0</v>
      </c>
      <c r="H6830" s="45">
        <v>-4232.68</v>
      </c>
      <c r="I6830" t="s">
        <v>10693</v>
      </c>
      <c r="J6830" t="s">
        <v>164</v>
      </c>
      <c r="K6830">
        <v>0</v>
      </c>
      <c r="L6830" s="83">
        <v>42853</v>
      </c>
      <c r="M6830">
        <v>0</v>
      </c>
      <c r="N6830" s="84">
        <v>3.4959000000000003E+113</v>
      </c>
      <c r="O6830" t="s">
        <v>324</v>
      </c>
    </row>
    <row r="6831" spans="1:15" x14ac:dyDescent="0.2">
      <c r="A6831" t="s">
        <v>11022</v>
      </c>
      <c r="B6831" t="s">
        <v>3927</v>
      </c>
      <c r="C6831">
        <v>32.950000000000003</v>
      </c>
      <c r="D6831">
        <v>0</v>
      </c>
      <c r="E6831">
        <v>0</v>
      </c>
      <c r="F6831">
        <v>0</v>
      </c>
      <c r="G6831">
        <v>0</v>
      </c>
      <c r="H6831" s="45">
        <v>8469.48</v>
      </c>
      <c r="I6831" t="s">
        <v>10693</v>
      </c>
      <c r="J6831" t="s">
        <v>186</v>
      </c>
      <c r="K6831">
        <v>0</v>
      </c>
      <c r="L6831" s="83">
        <v>42853</v>
      </c>
      <c r="M6831">
        <v>0</v>
      </c>
      <c r="N6831">
        <v>395259104</v>
      </c>
      <c r="O6831" t="s">
        <v>3960</v>
      </c>
    </row>
    <row r="6832" spans="1:15" x14ac:dyDescent="0.2">
      <c r="A6832" t="s">
        <v>11023</v>
      </c>
      <c r="B6832" t="s">
        <v>9416</v>
      </c>
      <c r="C6832">
        <v>23.85</v>
      </c>
      <c r="D6832">
        <v>0</v>
      </c>
      <c r="E6832">
        <v>0</v>
      </c>
      <c r="F6832">
        <v>0</v>
      </c>
      <c r="G6832">
        <v>0</v>
      </c>
      <c r="H6832" s="45">
        <v>-11732.32</v>
      </c>
      <c r="I6832" t="s">
        <v>10693</v>
      </c>
      <c r="J6832" t="s">
        <v>182</v>
      </c>
      <c r="K6832">
        <v>0</v>
      </c>
      <c r="L6832" s="83">
        <v>42853</v>
      </c>
      <c r="M6832">
        <v>0</v>
      </c>
      <c r="N6832" t="s">
        <v>177</v>
      </c>
      <c r="O6832" t="s">
        <v>9421</v>
      </c>
    </row>
    <row r="6833" spans="1:15" x14ac:dyDescent="0.2">
      <c r="A6833" t="s">
        <v>11024</v>
      </c>
      <c r="B6833" t="s">
        <v>4638</v>
      </c>
      <c r="C6833">
        <v>17.074999999999999</v>
      </c>
      <c r="D6833">
        <v>0</v>
      </c>
      <c r="E6833">
        <v>0</v>
      </c>
      <c r="F6833">
        <v>0</v>
      </c>
      <c r="G6833">
        <v>0</v>
      </c>
      <c r="H6833" s="45">
        <v>-68540.509999999995</v>
      </c>
      <c r="I6833" t="s">
        <v>10684</v>
      </c>
      <c r="J6833" t="s">
        <v>182</v>
      </c>
      <c r="K6833">
        <v>0</v>
      </c>
      <c r="L6833" s="83">
        <v>42853</v>
      </c>
      <c r="M6833">
        <v>0</v>
      </c>
      <c r="N6833">
        <v>393222104</v>
      </c>
      <c r="O6833" t="s">
        <v>4756</v>
      </c>
    </row>
    <row r="6834" spans="1:15" x14ac:dyDescent="0.2">
      <c r="A6834" t="s">
        <v>11025</v>
      </c>
      <c r="B6834" t="s">
        <v>92</v>
      </c>
      <c r="C6834">
        <v>34.39</v>
      </c>
      <c r="D6834">
        <v>0</v>
      </c>
      <c r="E6834">
        <v>0</v>
      </c>
      <c r="F6834">
        <v>0</v>
      </c>
      <c r="G6834">
        <v>0</v>
      </c>
      <c r="H6834" s="45">
        <v>-23533.24</v>
      </c>
      <c r="I6834" t="s">
        <v>10684</v>
      </c>
      <c r="J6834" t="s">
        <v>164</v>
      </c>
      <c r="K6834">
        <v>0</v>
      </c>
      <c r="L6834" s="83">
        <v>42853</v>
      </c>
      <c r="M6834">
        <v>0</v>
      </c>
      <c r="N6834">
        <v>458118106</v>
      </c>
      <c r="O6834">
        <v>2462437</v>
      </c>
    </row>
    <row r="6835" spans="1:15" x14ac:dyDescent="0.2">
      <c r="A6835" t="s">
        <v>11026</v>
      </c>
      <c r="B6835" t="s">
        <v>1077</v>
      </c>
      <c r="C6835">
        <v>55.25</v>
      </c>
      <c r="D6835">
        <v>0</v>
      </c>
      <c r="E6835">
        <v>0</v>
      </c>
      <c r="F6835">
        <v>0</v>
      </c>
      <c r="G6835">
        <v>0</v>
      </c>
      <c r="H6835" s="45">
        <v>-5403.74</v>
      </c>
      <c r="I6835" t="s">
        <v>10693</v>
      </c>
      <c r="J6835" t="s">
        <v>188</v>
      </c>
      <c r="K6835">
        <v>0</v>
      </c>
      <c r="L6835" s="83">
        <v>42853</v>
      </c>
      <c r="M6835">
        <v>0</v>
      </c>
      <c r="N6835">
        <v>460146103</v>
      </c>
      <c r="O6835">
        <v>2465254</v>
      </c>
    </row>
    <row r="6836" spans="1:15" x14ac:dyDescent="0.2">
      <c r="A6836" t="s">
        <v>11027</v>
      </c>
      <c r="B6836" t="s">
        <v>4250</v>
      </c>
      <c r="C6836">
        <v>44.51</v>
      </c>
      <c r="D6836">
        <v>0</v>
      </c>
      <c r="E6836">
        <v>0</v>
      </c>
      <c r="F6836">
        <v>0</v>
      </c>
      <c r="G6836">
        <v>0</v>
      </c>
      <c r="H6836" s="45">
        <v>-32201.98</v>
      </c>
      <c r="I6836" t="s">
        <v>10684</v>
      </c>
      <c r="J6836" t="s">
        <v>188</v>
      </c>
      <c r="K6836">
        <v>0</v>
      </c>
      <c r="L6836" s="83">
        <v>42853</v>
      </c>
      <c r="M6836">
        <v>0</v>
      </c>
      <c r="N6836" t="s">
        <v>4287</v>
      </c>
      <c r="O6836" t="s">
        <v>4288</v>
      </c>
    </row>
    <row r="6837" spans="1:15" x14ac:dyDescent="0.2">
      <c r="A6837" t="s">
        <v>11028</v>
      </c>
      <c r="B6837" t="s">
        <v>237</v>
      </c>
      <c r="C6837">
        <v>36.65</v>
      </c>
      <c r="D6837">
        <v>0</v>
      </c>
      <c r="E6837">
        <v>0</v>
      </c>
      <c r="F6837">
        <v>0</v>
      </c>
      <c r="G6837">
        <v>0</v>
      </c>
      <c r="H6837" s="45">
        <v>1824.49</v>
      </c>
      <c r="I6837" t="s">
        <v>10693</v>
      </c>
      <c r="J6837" t="s">
        <v>190</v>
      </c>
      <c r="K6837">
        <v>0</v>
      </c>
      <c r="L6837" s="83">
        <v>42853</v>
      </c>
      <c r="M6837">
        <v>0</v>
      </c>
      <c r="N6837" t="s">
        <v>177</v>
      </c>
      <c r="O6837" t="s">
        <v>8639</v>
      </c>
    </row>
    <row r="6838" spans="1:15" x14ac:dyDescent="0.2">
      <c r="A6838" t="s">
        <v>11029</v>
      </c>
      <c r="B6838" t="s">
        <v>3174</v>
      </c>
      <c r="C6838">
        <v>22.57</v>
      </c>
      <c r="D6838">
        <v>0</v>
      </c>
      <c r="E6838">
        <v>0</v>
      </c>
      <c r="F6838">
        <v>0</v>
      </c>
      <c r="G6838">
        <v>0</v>
      </c>
      <c r="H6838" s="45">
        <v>-12665.51</v>
      </c>
      <c r="I6838" t="s">
        <v>10693</v>
      </c>
      <c r="J6838" t="s">
        <v>169</v>
      </c>
      <c r="K6838">
        <v>0</v>
      </c>
      <c r="L6838" s="83">
        <v>42853</v>
      </c>
      <c r="M6838">
        <v>0</v>
      </c>
      <c r="N6838">
        <v>503459604</v>
      </c>
      <c r="O6838" t="s">
        <v>3308</v>
      </c>
    </row>
    <row r="6839" spans="1:15" x14ac:dyDescent="0.2">
      <c r="A6839" t="s">
        <v>11030</v>
      </c>
      <c r="B6839" t="s">
        <v>2842</v>
      </c>
      <c r="C6839">
        <v>33.520000000000003</v>
      </c>
      <c r="D6839">
        <v>0</v>
      </c>
      <c r="E6839">
        <v>0</v>
      </c>
      <c r="F6839">
        <v>0</v>
      </c>
      <c r="G6839">
        <v>0</v>
      </c>
      <c r="H6839" s="45">
        <v>-2922.74</v>
      </c>
      <c r="I6839" t="s">
        <v>10693</v>
      </c>
      <c r="J6839" t="s">
        <v>200</v>
      </c>
      <c r="K6839">
        <v>0</v>
      </c>
      <c r="L6839" s="83">
        <v>42853</v>
      </c>
      <c r="M6839">
        <v>0</v>
      </c>
      <c r="N6839">
        <v>501889208</v>
      </c>
      <c r="O6839">
        <v>2971029</v>
      </c>
    </row>
    <row r="6840" spans="1:15" x14ac:dyDescent="0.2">
      <c r="A6840" t="s">
        <v>11031</v>
      </c>
      <c r="B6840" t="s">
        <v>9289</v>
      </c>
      <c r="C6840">
        <v>15.72</v>
      </c>
      <c r="D6840">
        <v>0</v>
      </c>
      <c r="E6840">
        <v>0</v>
      </c>
      <c r="F6840">
        <v>0</v>
      </c>
      <c r="G6840">
        <v>0</v>
      </c>
      <c r="H6840" s="45">
        <v>-25208.240000000002</v>
      </c>
      <c r="I6840" t="s">
        <v>10693</v>
      </c>
      <c r="J6840" t="s">
        <v>200</v>
      </c>
      <c r="K6840">
        <v>0</v>
      </c>
      <c r="L6840" s="83">
        <v>42853</v>
      </c>
      <c r="M6840">
        <v>0</v>
      </c>
      <c r="N6840" t="s">
        <v>9310</v>
      </c>
      <c r="O6840" t="s">
        <v>9311</v>
      </c>
    </row>
    <row r="6841" spans="1:15" x14ac:dyDescent="0.2">
      <c r="A6841" t="s">
        <v>11032</v>
      </c>
      <c r="B6841" t="s">
        <v>552</v>
      </c>
      <c r="C6841">
        <v>58.82</v>
      </c>
      <c r="D6841">
        <v>0</v>
      </c>
      <c r="E6841">
        <v>0</v>
      </c>
      <c r="F6841">
        <v>0</v>
      </c>
      <c r="G6841">
        <v>0</v>
      </c>
      <c r="H6841" s="45">
        <v>-13560.3</v>
      </c>
      <c r="I6841" t="s">
        <v>10693</v>
      </c>
      <c r="J6841" t="s">
        <v>190</v>
      </c>
      <c r="K6841">
        <v>0</v>
      </c>
      <c r="L6841" s="83">
        <v>42853</v>
      </c>
      <c r="M6841">
        <v>0</v>
      </c>
      <c r="N6841">
        <v>844741108</v>
      </c>
      <c r="O6841">
        <v>2831543</v>
      </c>
    </row>
    <row r="6842" spans="1:15" x14ac:dyDescent="0.2">
      <c r="A6842" t="s">
        <v>11033</v>
      </c>
      <c r="B6842" t="s">
        <v>3891</v>
      </c>
      <c r="C6842">
        <v>43.81</v>
      </c>
      <c r="D6842">
        <v>0</v>
      </c>
      <c r="E6842">
        <v>0</v>
      </c>
      <c r="F6842">
        <v>0</v>
      </c>
      <c r="G6842">
        <v>0</v>
      </c>
      <c r="H6842" s="45">
        <v>3237.31</v>
      </c>
      <c r="I6842" t="s">
        <v>10693</v>
      </c>
      <c r="J6842" t="s">
        <v>186</v>
      </c>
      <c r="K6842">
        <v>0</v>
      </c>
      <c r="L6842" s="83">
        <v>42853</v>
      </c>
      <c r="M6842">
        <v>0</v>
      </c>
      <c r="N6842" t="s">
        <v>3906</v>
      </c>
      <c r="O6842">
        <v>2817651</v>
      </c>
    </row>
    <row r="6843" spans="1:15" x14ac:dyDescent="0.2">
      <c r="A6843" t="s">
        <v>11034</v>
      </c>
      <c r="B6843" t="s">
        <v>10090</v>
      </c>
      <c r="C6843">
        <v>19.8</v>
      </c>
      <c r="D6843">
        <v>0</v>
      </c>
      <c r="E6843">
        <v>0</v>
      </c>
      <c r="F6843">
        <v>0</v>
      </c>
      <c r="G6843">
        <v>0</v>
      </c>
      <c r="H6843" s="45">
        <v>63103.68</v>
      </c>
      <c r="I6843" t="s">
        <v>10693</v>
      </c>
      <c r="J6843" t="s">
        <v>190</v>
      </c>
      <c r="K6843">
        <v>0</v>
      </c>
      <c r="L6843" s="83">
        <v>42853</v>
      </c>
      <c r="M6843">
        <v>0</v>
      </c>
      <c r="N6843" t="s">
        <v>10137</v>
      </c>
      <c r="O6843" t="s">
        <v>10138</v>
      </c>
    </row>
    <row r="6844" spans="1:15" x14ac:dyDescent="0.2">
      <c r="A6844" t="s">
        <v>11035</v>
      </c>
      <c r="B6844" t="s">
        <v>1082</v>
      </c>
      <c r="C6844">
        <v>80.989999999999995</v>
      </c>
      <c r="D6844">
        <v>0</v>
      </c>
      <c r="E6844">
        <v>0</v>
      </c>
      <c r="F6844">
        <v>0</v>
      </c>
      <c r="G6844">
        <v>0</v>
      </c>
      <c r="H6844" s="45">
        <v>-3013.74</v>
      </c>
      <c r="I6844" t="s">
        <v>10693</v>
      </c>
      <c r="J6844" t="s">
        <v>182</v>
      </c>
      <c r="K6844">
        <v>0</v>
      </c>
      <c r="L6844" s="83">
        <v>42853</v>
      </c>
      <c r="M6844">
        <v>0</v>
      </c>
      <c r="N6844" t="s">
        <v>1379</v>
      </c>
      <c r="O6844" t="s">
        <v>1380</v>
      </c>
    </row>
    <row r="6845" spans="1:15" x14ac:dyDescent="0.2">
      <c r="A6845" t="s">
        <v>11036</v>
      </c>
      <c r="B6845" t="s">
        <v>243</v>
      </c>
      <c r="C6845">
        <v>42.8</v>
      </c>
      <c r="D6845">
        <v>0</v>
      </c>
      <c r="E6845">
        <v>0</v>
      </c>
      <c r="F6845">
        <v>0</v>
      </c>
      <c r="G6845">
        <v>0</v>
      </c>
      <c r="H6845" s="45">
        <v>8519.64</v>
      </c>
      <c r="I6845" t="s">
        <v>10693</v>
      </c>
      <c r="J6845" t="s">
        <v>200</v>
      </c>
      <c r="K6845">
        <v>0</v>
      </c>
      <c r="L6845" s="83">
        <v>42853</v>
      </c>
      <c r="M6845">
        <v>0</v>
      </c>
      <c r="N6845" t="s">
        <v>244</v>
      </c>
      <c r="O6845">
        <v>2601326</v>
      </c>
    </row>
    <row r="6846" spans="1:15" x14ac:dyDescent="0.2">
      <c r="A6846" t="s">
        <v>11037</v>
      </c>
      <c r="B6846" t="s">
        <v>855</v>
      </c>
      <c r="C6846">
        <v>79.42</v>
      </c>
      <c r="D6846">
        <v>0</v>
      </c>
      <c r="E6846">
        <v>0</v>
      </c>
      <c r="F6846">
        <v>0</v>
      </c>
      <c r="G6846">
        <v>0</v>
      </c>
      <c r="H6846" s="45">
        <v>42409.42</v>
      </c>
      <c r="I6846" t="s">
        <v>10684</v>
      </c>
      <c r="J6846" t="s">
        <v>200</v>
      </c>
      <c r="K6846">
        <v>0</v>
      </c>
      <c r="L6846" s="83">
        <v>42853</v>
      </c>
      <c r="M6846">
        <v>0</v>
      </c>
      <c r="N6846">
        <v>626755102</v>
      </c>
      <c r="O6846" t="s">
        <v>1837</v>
      </c>
    </row>
    <row r="6847" spans="1:15" x14ac:dyDescent="0.2">
      <c r="A6847" t="s">
        <v>11038</v>
      </c>
      <c r="B6847" t="s">
        <v>2393</v>
      </c>
      <c r="C6847">
        <v>32.380000000000003</v>
      </c>
      <c r="D6847">
        <v>0</v>
      </c>
      <c r="E6847">
        <v>0</v>
      </c>
      <c r="F6847">
        <v>0</v>
      </c>
      <c r="G6847">
        <v>0</v>
      </c>
      <c r="H6847" s="45">
        <v>4608.7299999999996</v>
      </c>
      <c r="I6847" t="s">
        <v>10684</v>
      </c>
      <c r="J6847" t="s">
        <v>182</v>
      </c>
      <c r="K6847">
        <v>0</v>
      </c>
      <c r="L6847" s="83">
        <v>42853</v>
      </c>
      <c r="M6847">
        <v>0</v>
      </c>
      <c r="N6847">
        <v>655044105</v>
      </c>
      <c r="O6847">
        <v>2640761</v>
      </c>
    </row>
    <row r="6848" spans="1:15" x14ac:dyDescent="0.2">
      <c r="A6848" t="s">
        <v>11039</v>
      </c>
      <c r="B6848" t="s">
        <v>3185</v>
      </c>
      <c r="C6848">
        <v>74.599999999999994</v>
      </c>
      <c r="D6848">
        <v>0</v>
      </c>
      <c r="E6848">
        <v>0</v>
      </c>
      <c r="F6848">
        <v>0</v>
      </c>
      <c r="G6848">
        <v>0</v>
      </c>
      <c r="H6848" s="45">
        <v>16247.69</v>
      </c>
      <c r="I6848" t="s">
        <v>10684</v>
      </c>
      <c r="J6848" t="s">
        <v>190</v>
      </c>
      <c r="K6848">
        <v>0</v>
      </c>
      <c r="L6848" s="83">
        <v>42853</v>
      </c>
      <c r="M6848">
        <v>0</v>
      </c>
      <c r="N6848" t="s">
        <v>3317</v>
      </c>
      <c r="O6848">
        <v>2951292</v>
      </c>
    </row>
    <row r="6849" spans="1:15" x14ac:dyDescent="0.2">
      <c r="A6849" t="s">
        <v>11040</v>
      </c>
      <c r="B6849" t="s">
        <v>1988</v>
      </c>
      <c r="C6849">
        <v>110.9</v>
      </c>
      <c r="D6849">
        <v>0</v>
      </c>
      <c r="E6849">
        <v>0</v>
      </c>
      <c r="F6849">
        <v>0</v>
      </c>
      <c r="G6849">
        <v>0</v>
      </c>
      <c r="H6849" s="45">
        <v>6979.79</v>
      </c>
      <c r="I6849" t="s">
        <v>10684</v>
      </c>
      <c r="J6849" t="s">
        <v>190</v>
      </c>
      <c r="K6849">
        <v>0</v>
      </c>
      <c r="L6849" s="83">
        <v>42853</v>
      </c>
      <c r="M6849">
        <v>0</v>
      </c>
      <c r="N6849" t="s">
        <v>2050</v>
      </c>
      <c r="O6849">
        <v>2007281</v>
      </c>
    </row>
    <row r="6850" spans="1:15" x14ac:dyDescent="0.2">
      <c r="A6850" t="s">
        <v>11041</v>
      </c>
      <c r="B6850" t="s">
        <v>1341</v>
      </c>
      <c r="C6850">
        <v>142.52000000000001</v>
      </c>
      <c r="D6850">
        <v>0</v>
      </c>
      <c r="E6850">
        <v>0</v>
      </c>
      <c r="F6850">
        <v>0</v>
      </c>
      <c r="G6850">
        <v>0</v>
      </c>
      <c r="H6850" s="45">
        <v>-4773.37</v>
      </c>
      <c r="I6850" t="s">
        <v>10693</v>
      </c>
      <c r="J6850" t="s">
        <v>190</v>
      </c>
      <c r="K6850">
        <v>0</v>
      </c>
      <c r="L6850" s="83">
        <v>42853</v>
      </c>
      <c r="M6850">
        <v>0</v>
      </c>
      <c r="N6850">
        <v>679580100</v>
      </c>
      <c r="O6850">
        <v>2656423</v>
      </c>
    </row>
    <row r="6851" spans="1:15" x14ac:dyDescent="0.2">
      <c r="A6851" t="s">
        <v>11042</v>
      </c>
      <c r="B6851" t="s">
        <v>10982</v>
      </c>
      <c r="C6851">
        <v>32.049999999999997</v>
      </c>
      <c r="D6851">
        <v>0</v>
      </c>
      <c r="E6851">
        <v>0</v>
      </c>
      <c r="F6851">
        <v>0</v>
      </c>
      <c r="G6851">
        <v>0</v>
      </c>
      <c r="H6851">
        <v>-77.19</v>
      </c>
      <c r="I6851" t="s">
        <v>10693</v>
      </c>
      <c r="J6851" t="s">
        <v>200</v>
      </c>
      <c r="K6851">
        <v>0</v>
      </c>
      <c r="L6851" s="83">
        <v>42853</v>
      </c>
      <c r="M6851">
        <v>0</v>
      </c>
      <c r="N6851">
        <v>707569109</v>
      </c>
      <c r="O6851">
        <v>2682105</v>
      </c>
    </row>
    <row r="6852" spans="1:15" x14ac:dyDescent="0.2">
      <c r="A6852" t="s">
        <v>11043</v>
      </c>
      <c r="B6852" t="s">
        <v>99</v>
      </c>
      <c r="C6852">
        <v>68.17</v>
      </c>
      <c r="D6852">
        <v>0</v>
      </c>
      <c r="E6852">
        <v>0</v>
      </c>
      <c r="F6852">
        <v>0</v>
      </c>
      <c r="G6852">
        <v>0</v>
      </c>
      <c r="H6852" s="45">
        <v>11662.6</v>
      </c>
      <c r="I6852" t="s">
        <v>10684</v>
      </c>
      <c r="J6852" t="s">
        <v>164</v>
      </c>
      <c r="K6852">
        <v>0</v>
      </c>
      <c r="L6852" s="83">
        <v>42853</v>
      </c>
      <c r="M6852">
        <v>0</v>
      </c>
      <c r="N6852">
        <v>727493108</v>
      </c>
      <c r="O6852">
        <v>2692030</v>
      </c>
    </row>
    <row r="6853" spans="1:15" x14ac:dyDescent="0.2">
      <c r="A6853" t="s">
        <v>11044</v>
      </c>
      <c r="B6853" t="s">
        <v>1833</v>
      </c>
      <c r="C6853">
        <v>58.45</v>
      </c>
      <c r="D6853">
        <v>0</v>
      </c>
      <c r="E6853">
        <v>0</v>
      </c>
      <c r="F6853">
        <v>0</v>
      </c>
      <c r="G6853">
        <v>0</v>
      </c>
      <c r="H6853" s="45">
        <v>25077.91</v>
      </c>
      <c r="I6853" t="s">
        <v>10693</v>
      </c>
      <c r="J6853" t="s">
        <v>169</v>
      </c>
      <c r="K6853">
        <v>0</v>
      </c>
      <c r="L6853" s="83">
        <v>42853</v>
      </c>
      <c r="M6853">
        <v>0</v>
      </c>
      <c r="N6853">
        <v>812578102</v>
      </c>
      <c r="O6853">
        <v>2738127</v>
      </c>
    </row>
    <row r="6854" spans="1:15" x14ac:dyDescent="0.2">
      <c r="A6854" t="s">
        <v>11045</v>
      </c>
      <c r="B6854" t="s">
        <v>6604</v>
      </c>
      <c r="C6854">
        <v>38.450000000000003</v>
      </c>
      <c r="D6854">
        <v>0</v>
      </c>
      <c r="E6854">
        <v>0</v>
      </c>
      <c r="F6854">
        <v>0</v>
      </c>
      <c r="G6854">
        <v>0</v>
      </c>
      <c r="H6854" s="45">
        <v>-28597.16</v>
      </c>
      <c r="I6854" t="s">
        <v>10693</v>
      </c>
      <c r="J6854" t="s">
        <v>169</v>
      </c>
      <c r="K6854">
        <v>0</v>
      </c>
      <c r="L6854" s="83">
        <v>42853</v>
      </c>
      <c r="M6854">
        <v>0</v>
      </c>
      <c r="N6854" t="s">
        <v>6723</v>
      </c>
      <c r="O6854">
        <v>2790365</v>
      </c>
    </row>
    <row r="6855" spans="1:15" x14ac:dyDescent="0.2">
      <c r="A6855" t="s">
        <v>11046</v>
      </c>
      <c r="B6855" t="s">
        <v>6075</v>
      </c>
      <c r="C6855">
        <v>127.2</v>
      </c>
      <c r="D6855">
        <v>0</v>
      </c>
      <c r="E6855">
        <v>0</v>
      </c>
      <c r="F6855">
        <v>0</v>
      </c>
      <c r="G6855">
        <v>0</v>
      </c>
      <c r="H6855" s="45">
        <v>-23667.94</v>
      </c>
      <c r="I6855" t="s">
        <v>10693</v>
      </c>
      <c r="J6855" t="s">
        <v>169</v>
      </c>
      <c r="K6855">
        <v>0</v>
      </c>
      <c r="L6855" s="83">
        <v>42853</v>
      </c>
      <c r="M6855">
        <v>0</v>
      </c>
      <c r="N6855">
        <v>803607100</v>
      </c>
      <c r="O6855" t="s">
        <v>6118</v>
      </c>
    </row>
    <row r="6856" spans="1:15" x14ac:dyDescent="0.2">
      <c r="A6856" t="s">
        <v>11047</v>
      </c>
      <c r="B6856" t="s">
        <v>1810</v>
      </c>
      <c r="C6856">
        <v>55.73</v>
      </c>
      <c r="D6856">
        <v>0</v>
      </c>
      <c r="E6856">
        <v>0</v>
      </c>
      <c r="F6856">
        <v>0</v>
      </c>
      <c r="G6856">
        <v>0</v>
      </c>
      <c r="H6856" s="45">
        <v>-1533.2</v>
      </c>
      <c r="I6856" t="s">
        <v>10693</v>
      </c>
      <c r="J6856" t="s">
        <v>164</v>
      </c>
      <c r="K6856">
        <v>0</v>
      </c>
      <c r="L6856" s="83">
        <v>42853</v>
      </c>
      <c r="M6856">
        <v>0</v>
      </c>
      <c r="N6856" t="s">
        <v>1952</v>
      </c>
      <c r="O6856" t="s">
        <v>1953</v>
      </c>
    </row>
    <row r="6857" spans="1:15" x14ac:dyDescent="0.2">
      <c r="A6857" t="s">
        <v>11048</v>
      </c>
      <c r="B6857" t="s">
        <v>4349</v>
      </c>
      <c r="C6857">
        <v>96.99</v>
      </c>
      <c r="D6857">
        <v>0</v>
      </c>
      <c r="E6857">
        <v>0</v>
      </c>
      <c r="F6857">
        <v>0</v>
      </c>
      <c r="G6857">
        <v>0</v>
      </c>
      <c r="H6857" s="45">
        <v>1535.8</v>
      </c>
      <c r="I6857" t="s">
        <v>10693</v>
      </c>
      <c r="J6857" t="s">
        <v>164</v>
      </c>
      <c r="K6857">
        <v>0</v>
      </c>
      <c r="L6857" s="83">
        <v>42853</v>
      </c>
      <c r="M6857">
        <v>0</v>
      </c>
      <c r="N6857" t="s">
        <v>4490</v>
      </c>
      <c r="O6857">
        <v>2961053</v>
      </c>
    </row>
    <row r="6858" spans="1:15" x14ac:dyDescent="0.2">
      <c r="A6858" t="s">
        <v>11049</v>
      </c>
      <c r="B6858" t="s">
        <v>852</v>
      </c>
      <c r="C6858">
        <v>27.05</v>
      </c>
      <c r="D6858">
        <v>0</v>
      </c>
      <c r="E6858">
        <v>0</v>
      </c>
      <c r="F6858">
        <v>0</v>
      </c>
      <c r="G6858">
        <v>0</v>
      </c>
      <c r="H6858" s="45">
        <v>-7090.35</v>
      </c>
      <c r="I6858" t="s">
        <v>10684</v>
      </c>
      <c r="J6858" t="s">
        <v>190</v>
      </c>
      <c r="K6858">
        <v>0</v>
      </c>
      <c r="L6858" s="83">
        <v>42853</v>
      </c>
      <c r="M6858">
        <v>0</v>
      </c>
      <c r="N6858" t="s">
        <v>981</v>
      </c>
      <c r="O6858">
        <v>2519849</v>
      </c>
    </row>
    <row r="6859" spans="1:15" x14ac:dyDescent="0.2">
      <c r="A6859" t="s">
        <v>11050</v>
      </c>
      <c r="B6859" t="s">
        <v>1018</v>
      </c>
      <c r="C6859">
        <v>40.46</v>
      </c>
      <c r="D6859">
        <v>0</v>
      </c>
      <c r="E6859">
        <v>0</v>
      </c>
      <c r="F6859">
        <v>0</v>
      </c>
      <c r="G6859">
        <v>0</v>
      </c>
      <c r="H6859" s="45">
        <v>-1640.59</v>
      </c>
      <c r="I6859" t="s">
        <v>10693</v>
      </c>
      <c r="J6859" t="s">
        <v>164</v>
      </c>
      <c r="K6859">
        <v>0</v>
      </c>
      <c r="L6859" s="83">
        <v>42853</v>
      </c>
      <c r="M6859">
        <v>0</v>
      </c>
      <c r="N6859" t="s">
        <v>1244</v>
      </c>
      <c r="O6859" t="s">
        <v>1425</v>
      </c>
    </row>
    <row r="6860" spans="1:15" x14ac:dyDescent="0.2">
      <c r="A6860" t="s">
        <v>11051</v>
      </c>
      <c r="B6860" t="s">
        <v>1826</v>
      </c>
      <c r="C6860">
        <v>45.71</v>
      </c>
      <c r="D6860">
        <v>0</v>
      </c>
      <c r="E6860">
        <v>0</v>
      </c>
      <c r="F6860">
        <v>0</v>
      </c>
      <c r="G6860">
        <v>0</v>
      </c>
      <c r="H6860" s="45">
        <v>-17903.2</v>
      </c>
      <c r="I6860" t="s">
        <v>10684</v>
      </c>
      <c r="J6860" t="s">
        <v>200</v>
      </c>
      <c r="K6860">
        <v>0</v>
      </c>
      <c r="L6860" s="83">
        <v>42853</v>
      </c>
      <c r="M6860">
        <v>0</v>
      </c>
      <c r="N6860">
        <v>880349105</v>
      </c>
      <c r="O6860">
        <v>2512600</v>
      </c>
    </row>
    <row r="6861" spans="1:15" x14ac:dyDescent="0.2">
      <c r="A6861" t="s">
        <v>11052</v>
      </c>
      <c r="B6861" t="s">
        <v>2707</v>
      </c>
      <c r="C6861">
        <v>31.29</v>
      </c>
      <c r="D6861">
        <v>0</v>
      </c>
      <c r="E6861">
        <v>0</v>
      </c>
      <c r="F6861">
        <v>0</v>
      </c>
      <c r="G6861">
        <v>0</v>
      </c>
      <c r="H6861" s="45">
        <v>-154096.17000000001</v>
      </c>
      <c r="I6861" t="s">
        <v>10684</v>
      </c>
      <c r="J6861" t="s">
        <v>169</v>
      </c>
      <c r="K6861">
        <v>0</v>
      </c>
      <c r="L6861" s="83">
        <v>42853</v>
      </c>
      <c r="M6861">
        <v>0</v>
      </c>
      <c r="N6861" t="s">
        <v>2796</v>
      </c>
      <c r="O6861" t="s">
        <v>2797</v>
      </c>
    </row>
    <row r="6862" spans="1:15" x14ac:dyDescent="0.2">
      <c r="A6862" t="s">
        <v>11053</v>
      </c>
      <c r="B6862" t="s">
        <v>10088</v>
      </c>
      <c r="C6862">
        <v>35.25</v>
      </c>
      <c r="D6862">
        <v>0</v>
      </c>
      <c r="E6862">
        <v>0</v>
      </c>
      <c r="F6862">
        <v>0</v>
      </c>
      <c r="G6862">
        <v>0</v>
      </c>
      <c r="H6862" s="45">
        <v>22162.87</v>
      </c>
      <c r="I6862" t="s">
        <v>10693</v>
      </c>
      <c r="J6862" t="s">
        <v>169</v>
      </c>
      <c r="K6862">
        <v>0</v>
      </c>
      <c r="L6862" s="83">
        <v>42853</v>
      </c>
      <c r="M6862">
        <v>0</v>
      </c>
      <c r="N6862" t="s">
        <v>10159</v>
      </c>
      <c r="O6862" t="s">
        <v>10160</v>
      </c>
    </row>
    <row r="6863" spans="1:15" x14ac:dyDescent="0.2">
      <c r="A6863" t="s">
        <v>11054</v>
      </c>
      <c r="B6863" t="s">
        <v>4936</v>
      </c>
      <c r="C6863">
        <v>56.66</v>
      </c>
      <c r="D6863">
        <v>0</v>
      </c>
      <c r="E6863">
        <v>0</v>
      </c>
      <c r="F6863">
        <v>0</v>
      </c>
      <c r="G6863">
        <v>0</v>
      </c>
      <c r="H6863" s="45">
        <v>51168.42</v>
      </c>
      <c r="I6863" t="s">
        <v>10684</v>
      </c>
      <c r="J6863" t="s">
        <v>200</v>
      </c>
      <c r="K6863">
        <v>0</v>
      </c>
      <c r="L6863" s="83">
        <v>42853</v>
      </c>
      <c r="M6863">
        <v>0</v>
      </c>
      <c r="N6863">
        <v>882681109</v>
      </c>
      <c r="O6863" t="s">
        <v>5084</v>
      </c>
    </row>
    <row r="6864" spans="1:15" x14ac:dyDescent="0.2">
      <c r="A6864" t="s">
        <v>11055</v>
      </c>
      <c r="B6864" t="s">
        <v>7971</v>
      </c>
      <c r="C6864">
        <v>24.86</v>
      </c>
      <c r="D6864">
        <v>0</v>
      </c>
      <c r="E6864">
        <v>0</v>
      </c>
      <c r="F6864">
        <v>0</v>
      </c>
      <c r="G6864">
        <v>0</v>
      </c>
      <c r="H6864" s="45">
        <v>-34531.9</v>
      </c>
      <c r="I6864" t="s">
        <v>10693</v>
      </c>
      <c r="J6864" t="s">
        <v>169</v>
      </c>
      <c r="K6864">
        <v>0</v>
      </c>
      <c r="L6864" s="83">
        <v>42853</v>
      </c>
      <c r="M6864">
        <v>0</v>
      </c>
      <c r="N6864" t="s">
        <v>8110</v>
      </c>
      <c r="O6864" t="s">
        <v>8111</v>
      </c>
    </row>
    <row r="6865" spans="1:15" x14ac:dyDescent="0.2">
      <c r="A6865" t="s">
        <v>11056</v>
      </c>
      <c r="B6865" t="s">
        <v>10983</v>
      </c>
      <c r="C6865">
        <v>1.7250000000000001</v>
      </c>
      <c r="D6865">
        <v>0</v>
      </c>
      <c r="E6865">
        <v>0</v>
      </c>
      <c r="F6865">
        <v>0</v>
      </c>
      <c r="G6865">
        <v>0</v>
      </c>
      <c r="H6865" s="45">
        <v>13622.59</v>
      </c>
      <c r="I6865" t="s">
        <v>10693</v>
      </c>
      <c r="J6865" t="s">
        <v>169</v>
      </c>
      <c r="K6865">
        <v>0</v>
      </c>
      <c r="L6865" s="83">
        <v>42853</v>
      </c>
      <c r="M6865">
        <v>0</v>
      </c>
      <c r="N6865" t="s">
        <v>11057</v>
      </c>
      <c r="O6865" t="s">
        <v>11058</v>
      </c>
    </row>
    <row r="6866" spans="1:15" x14ac:dyDescent="0.2">
      <c r="A6866" t="s">
        <v>11059</v>
      </c>
      <c r="B6866" t="s">
        <v>4662</v>
      </c>
      <c r="C6866">
        <v>59.05</v>
      </c>
      <c r="D6866">
        <v>0</v>
      </c>
      <c r="E6866">
        <v>0</v>
      </c>
      <c r="F6866">
        <v>0</v>
      </c>
      <c r="G6866">
        <v>0</v>
      </c>
      <c r="H6866">
        <v>-431.99</v>
      </c>
      <c r="I6866" t="s">
        <v>10693</v>
      </c>
      <c r="J6866" t="s">
        <v>190</v>
      </c>
      <c r="K6866">
        <v>0</v>
      </c>
      <c r="L6866" s="83">
        <v>42853</v>
      </c>
      <c r="M6866">
        <v>0</v>
      </c>
      <c r="N6866" t="s">
        <v>4826</v>
      </c>
      <c r="O6866">
        <v>2416973</v>
      </c>
    </row>
    <row r="6867" spans="1:15" x14ac:dyDescent="0.2">
      <c r="A6867" t="s">
        <v>11060</v>
      </c>
      <c r="B6867" t="s">
        <v>4654</v>
      </c>
      <c r="C6867">
        <v>88.94</v>
      </c>
      <c r="D6867">
        <v>0</v>
      </c>
      <c r="E6867">
        <v>0</v>
      </c>
      <c r="F6867">
        <v>0</v>
      </c>
      <c r="G6867">
        <v>0</v>
      </c>
      <c r="H6867" s="45">
        <v>12800.09</v>
      </c>
      <c r="I6867" t="s">
        <v>10693</v>
      </c>
      <c r="J6867" t="s">
        <v>169</v>
      </c>
      <c r="K6867">
        <v>0</v>
      </c>
      <c r="L6867" s="83">
        <v>42853</v>
      </c>
      <c r="M6867">
        <v>0</v>
      </c>
      <c r="N6867">
        <v>955306105</v>
      </c>
      <c r="O6867">
        <v>2950482</v>
      </c>
    </row>
    <row r="6868" spans="1:15" x14ac:dyDescent="0.2">
      <c r="A6868" t="s">
        <v>10936</v>
      </c>
      <c r="B6868" t="s">
        <v>3182</v>
      </c>
      <c r="C6868">
        <v>116.66</v>
      </c>
      <c r="D6868">
        <v>0</v>
      </c>
      <c r="E6868">
        <v>0</v>
      </c>
      <c r="F6868">
        <v>0</v>
      </c>
      <c r="G6868">
        <v>0</v>
      </c>
      <c r="H6868" s="45">
        <v>7144.39</v>
      </c>
      <c r="I6868" t="s">
        <v>10693</v>
      </c>
      <c r="J6868" t="s">
        <v>169</v>
      </c>
      <c r="K6868">
        <v>0</v>
      </c>
      <c r="L6868" s="83">
        <v>42852</v>
      </c>
      <c r="M6868">
        <v>0</v>
      </c>
      <c r="N6868" t="s">
        <v>3355</v>
      </c>
      <c r="O6868">
        <v>2430412</v>
      </c>
    </row>
    <row r="6869" spans="1:15" x14ac:dyDescent="0.2">
      <c r="A6869" t="s">
        <v>10937</v>
      </c>
      <c r="B6869" t="s">
        <v>10817</v>
      </c>
      <c r="C6869">
        <v>14.48</v>
      </c>
      <c r="D6869">
        <v>0</v>
      </c>
      <c r="E6869">
        <v>0</v>
      </c>
      <c r="F6869">
        <v>0</v>
      </c>
      <c r="G6869">
        <v>0</v>
      </c>
      <c r="H6869" s="45">
        <v>-28674.32</v>
      </c>
      <c r="I6869" t="s">
        <v>10693</v>
      </c>
      <c r="J6869" t="s">
        <v>164</v>
      </c>
      <c r="K6869">
        <v>0</v>
      </c>
      <c r="L6869" s="83">
        <v>42852</v>
      </c>
      <c r="M6869">
        <v>0</v>
      </c>
      <c r="N6869" t="s">
        <v>10853</v>
      </c>
      <c r="O6869" t="s">
        <v>10854</v>
      </c>
    </row>
    <row r="6870" spans="1:15" x14ac:dyDescent="0.2">
      <c r="A6870" t="s">
        <v>10938</v>
      </c>
      <c r="B6870" t="s">
        <v>2482</v>
      </c>
      <c r="C6870">
        <v>277.55</v>
      </c>
      <c r="D6870">
        <v>0</v>
      </c>
      <c r="E6870">
        <v>0</v>
      </c>
      <c r="F6870">
        <v>0</v>
      </c>
      <c r="G6870">
        <v>0</v>
      </c>
      <c r="H6870" s="45">
        <v>2696.88</v>
      </c>
      <c r="I6870" t="s">
        <v>10693</v>
      </c>
      <c r="J6870" t="s">
        <v>235</v>
      </c>
      <c r="K6870">
        <v>0</v>
      </c>
      <c r="L6870" s="83">
        <v>42852</v>
      </c>
      <c r="M6870">
        <v>0</v>
      </c>
      <c r="N6870">
        <v>100557107</v>
      </c>
      <c r="O6870">
        <v>2113393</v>
      </c>
    </row>
    <row r="6871" spans="1:15" x14ac:dyDescent="0.2">
      <c r="A6871" t="s">
        <v>10939</v>
      </c>
      <c r="B6871" t="s">
        <v>2576</v>
      </c>
      <c r="C6871">
        <v>20.2</v>
      </c>
      <c r="D6871">
        <v>0</v>
      </c>
      <c r="E6871">
        <v>0</v>
      </c>
      <c r="F6871">
        <v>0</v>
      </c>
      <c r="G6871">
        <v>0</v>
      </c>
      <c r="H6871" s="45">
        <v>32680.240000000002</v>
      </c>
      <c r="I6871" t="s">
        <v>10693</v>
      </c>
      <c r="J6871" t="s">
        <v>200</v>
      </c>
      <c r="K6871">
        <v>0</v>
      </c>
      <c r="L6871" s="83">
        <v>42852</v>
      </c>
      <c r="M6871">
        <v>0</v>
      </c>
      <c r="N6871" t="s">
        <v>2659</v>
      </c>
      <c r="O6871">
        <v>2125246</v>
      </c>
    </row>
    <row r="6872" spans="1:15" x14ac:dyDescent="0.2">
      <c r="A6872" t="s">
        <v>10940</v>
      </c>
      <c r="B6872" t="s">
        <v>2397</v>
      </c>
      <c r="C6872">
        <v>34.9</v>
      </c>
      <c r="D6872">
        <v>0</v>
      </c>
      <c r="E6872">
        <v>0</v>
      </c>
      <c r="F6872">
        <v>0</v>
      </c>
      <c r="G6872">
        <v>0</v>
      </c>
      <c r="H6872" s="45">
        <v>-23096.86</v>
      </c>
      <c r="I6872" t="s">
        <v>10693</v>
      </c>
      <c r="J6872" t="s">
        <v>182</v>
      </c>
      <c r="K6872">
        <v>0</v>
      </c>
      <c r="L6872" s="83">
        <v>42852</v>
      </c>
      <c r="M6872">
        <v>0</v>
      </c>
      <c r="N6872">
        <v>678026105</v>
      </c>
      <c r="O6872">
        <v>2724472</v>
      </c>
    </row>
    <row r="6873" spans="1:15" x14ac:dyDescent="0.2">
      <c r="A6873" t="s">
        <v>10941</v>
      </c>
      <c r="B6873" t="s">
        <v>2007</v>
      </c>
      <c r="C6873">
        <v>27.29</v>
      </c>
      <c r="D6873">
        <v>0</v>
      </c>
      <c r="E6873">
        <v>0</v>
      </c>
      <c r="F6873">
        <v>0</v>
      </c>
      <c r="G6873">
        <v>0</v>
      </c>
      <c r="H6873" s="45">
        <v>-2887.39</v>
      </c>
      <c r="I6873" t="s">
        <v>10693</v>
      </c>
      <c r="J6873" t="s">
        <v>182</v>
      </c>
      <c r="K6873">
        <v>0</v>
      </c>
      <c r="L6873" s="83">
        <v>42852</v>
      </c>
      <c r="M6873">
        <v>0</v>
      </c>
      <c r="N6873">
        <v>675232102</v>
      </c>
      <c r="O6873">
        <v>2655583</v>
      </c>
    </row>
    <row r="6874" spans="1:15" x14ac:dyDescent="0.2">
      <c r="A6874" t="s">
        <v>10942</v>
      </c>
      <c r="B6874" t="s">
        <v>1685</v>
      </c>
      <c r="C6874">
        <v>74.53</v>
      </c>
      <c r="D6874">
        <v>0</v>
      </c>
      <c r="E6874">
        <v>0</v>
      </c>
      <c r="F6874">
        <v>0</v>
      </c>
      <c r="G6874">
        <v>0</v>
      </c>
      <c r="H6874" s="45">
        <v>-9448.75</v>
      </c>
      <c r="I6874" t="s">
        <v>10693</v>
      </c>
      <c r="J6874" t="s">
        <v>169</v>
      </c>
      <c r="K6874">
        <v>0</v>
      </c>
      <c r="L6874" s="83">
        <v>42852</v>
      </c>
      <c r="M6874">
        <v>0</v>
      </c>
      <c r="N6874" t="s">
        <v>1703</v>
      </c>
      <c r="O6874" t="s">
        <v>1704</v>
      </c>
    </row>
    <row r="6875" spans="1:15" x14ac:dyDescent="0.2">
      <c r="A6875" t="s">
        <v>10943</v>
      </c>
      <c r="B6875" t="s">
        <v>4241</v>
      </c>
      <c r="C6875">
        <v>46.07</v>
      </c>
      <c r="D6875">
        <v>0</v>
      </c>
      <c r="E6875">
        <v>0</v>
      </c>
      <c r="F6875">
        <v>0</v>
      </c>
      <c r="G6875">
        <v>0</v>
      </c>
      <c r="H6875" s="45">
        <v>42175.26</v>
      </c>
      <c r="I6875" t="s">
        <v>10693</v>
      </c>
      <c r="J6875" t="s">
        <v>188</v>
      </c>
      <c r="K6875">
        <v>0</v>
      </c>
      <c r="L6875" s="83">
        <v>42852</v>
      </c>
      <c r="M6875">
        <v>0</v>
      </c>
      <c r="N6875" t="s">
        <v>4291</v>
      </c>
      <c r="O6875" t="s">
        <v>4292</v>
      </c>
    </row>
    <row r="6876" spans="1:15" x14ac:dyDescent="0.2">
      <c r="A6876" t="s">
        <v>10944</v>
      </c>
      <c r="B6876" t="s">
        <v>368</v>
      </c>
      <c r="C6876">
        <v>83.15</v>
      </c>
      <c r="D6876">
        <v>0</v>
      </c>
      <c r="E6876">
        <v>0</v>
      </c>
      <c r="F6876">
        <v>0</v>
      </c>
      <c r="G6876">
        <v>0</v>
      </c>
      <c r="H6876" s="45">
        <v>8852.09</v>
      </c>
      <c r="I6876" t="s">
        <v>10693</v>
      </c>
      <c r="J6876" t="s">
        <v>190</v>
      </c>
      <c r="K6876">
        <v>0</v>
      </c>
      <c r="L6876" s="83">
        <v>42852</v>
      </c>
      <c r="M6876">
        <v>0</v>
      </c>
      <c r="N6876">
        <v>497266106</v>
      </c>
      <c r="O6876">
        <v>2493534</v>
      </c>
    </row>
    <row r="6877" spans="1:15" x14ac:dyDescent="0.2">
      <c r="A6877" t="s">
        <v>10945</v>
      </c>
      <c r="B6877" t="s">
        <v>2593</v>
      </c>
      <c r="C6877">
        <v>34.15</v>
      </c>
      <c r="D6877">
        <v>0</v>
      </c>
      <c r="E6877">
        <v>0</v>
      </c>
      <c r="F6877">
        <v>0</v>
      </c>
      <c r="G6877">
        <v>0</v>
      </c>
      <c r="H6877" s="45">
        <v>-5759.01</v>
      </c>
      <c r="I6877" t="s">
        <v>10693</v>
      </c>
      <c r="J6877" t="s">
        <v>164</v>
      </c>
      <c r="K6877">
        <v>0</v>
      </c>
      <c r="L6877" s="83">
        <v>42852</v>
      </c>
      <c r="M6877">
        <v>0</v>
      </c>
      <c r="N6877" s="84">
        <v>9.2379999999999998E+107</v>
      </c>
      <c r="O6877" t="s">
        <v>2638</v>
      </c>
    </row>
    <row r="6878" spans="1:15" x14ac:dyDescent="0.2">
      <c r="A6878" t="s">
        <v>10946</v>
      </c>
      <c r="B6878" t="s">
        <v>334</v>
      </c>
      <c r="C6878">
        <v>36.5</v>
      </c>
      <c r="D6878">
        <v>0</v>
      </c>
      <c r="E6878">
        <v>0</v>
      </c>
      <c r="F6878">
        <v>0</v>
      </c>
      <c r="G6878">
        <v>0</v>
      </c>
      <c r="H6878" s="45">
        <v>8528.1</v>
      </c>
      <c r="I6878" t="s">
        <v>10693</v>
      </c>
      <c r="J6878" t="s">
        <v>169</v>
      </c>
      <c r="K6878">
        <v>0</v>
      </c>
      <c r="L6878" s="83">
        <v>42852</v>
      </c>
      <c r="M6878">
        <v>0</v>
      </c>
      <c r="N6878">
        <v>639050103</v>
      </c>
      <c r="O6878">
        <v>2771133</v>
      </c>
    </row>
    <row r="6879" spans="1:15" x14ac:dyDescent="0.2">
      <c r="A6879" t="s">
        <v>10947</v>
      </c>
      <c r="B6879" t="s">
        <v>2218</v>
      </c>
      <c r="C6879">
        <v>92.1</v>
      </c>
      <c r="D6879">
        <v>0</v>
      </c>
      <c r="E6879">
        <v>0</v>
      </c>
      <c r="F6879">
        <v>0</v>
      </c>
      <c r="G6879">
        <v>0</v>
      </c>
      <c r="H6879" s="45">
        <v>11912.25</v>
      </c>
      <c r="I6879" t="s">
        <v>10693</v>
      </c>
      <c r="J6879" t="s">
        <v>190</v>
      </c>
      <c r="K6879">
        <v>0</v>
      </c>
      <c r="L6879" s="83">
        <v>42852</v>
      </c>
      <c r="M6879">
        <v>0</v>
      </c>
      <c r="N6879">
        <v>682159108</v>
      </c>
      <c r="O6879">
        <v>2658720</v>
      </c>
    </row>
    <row r="6880" spans="1:15" x14ac:dyDescent="0.2">
      <c r="A6880" t="s">
        <v>10948</v>
      </c>
      <c r="B6880" t="s">
        <v>6360</v>
      </c>
      <c r="C6880">
        <v>79.099999999999994</v>
      </c>
      <c r="D6880">
        <v>0</v>
      </c>
      <c r="E6880">
        <v>0</v>
      </c>
      <c r="F6880">
        <v>0</v>
      </c>
      <c r="G6880">
        <v>0</v>
      </c>
      <c r="H6880" s="45">
        <v>6279.69</v>
      </c>
      <c r="I6880" t="s">
        <v>10693</v>
      </c>
      <c r="J6880" t="s">
        <v>190</v>
      </c>
      <c r="K6880">
        <v>0</v>
      </c>
      <c r="L6880" s="83">
        <v>42852</v>
      </c>
      <c r="M6880">
        <v>0</v>
      </c>
      <c r="N6880">
        <v>109696104</v>
      </c>
      <c r="O6880">
        <v>2691305</v>
      </c>
    </row>
    <row r="6881" spans="1:15" x14ac:dyDescent="0.2">
      <c r="A6881" t="s">
        <v>10949</v>
      </c>
      <c r="B6881" t="s">
        <v>339</v>
      </c>
      <c r="C6881">
        <v>84.18</v>
      </c>
      <c r="D6881">
        <v>0</v>
      </c>
      <c r="E6881">
        <v>0</v>
      </c>
      <c r="F6881">
        <v>0</v>
      </c>
      <c r="G6881">
        <v>0</v>
      </c>
      <c r="H6881" s="45">
        <v>-8479.74</v>
      </c>
      <c r="I6881" t="s">
        <v>10693</v>
      </c>
      <c r="J6881" t="s">
        <v>186</v>
      </c>
      <c r="K6881">
        <v>0</v>
      </c>
      <c r="L6881" s="83">
        <v>42852</v>
      </c>
      <c r="M6881">
        <v>0</v>
      </c>
      <c r="N6881" t="s">
        <v>340</v>
      </c>
      <c r="O6881">
        <v>2109091</v>
      </c>
    </row>
    <row r="6882" spans="1:15" x14ac:dyDescent="0.2">
      <c r="A6882" t="s">
        <v>10950</v>
      </c>
      <c r="B6882" t="s">
        <v>382</v>
      </c>
      <c r="C6882">
        <v>76.239999999999995</v>
      </c>
      <c r="D6882">
        <v>0</v>
      </c>
      <c r="E6882">
        <v>0</v>
      </c>
      <c r="F6882">
        <v>0</v>
      </c>
      <c r="G6882">
        <v>0</v>
      </c>
      <c r="H6882" s="45">
        <v>51259.1</v>
      </c>
      <c r="I6882" t="s">
        <v>10693</v>
      </c>
      <c r="J6882" t="s">
        <v>164</v>
      </c>
      <c r="K6882">
        <v>0</v>
      </c>
      <c r="L6882" s="83">
        <v>42852</v>
      </c>
      <c r="M6882">
        <v>0</v>
      </c>
      <c r="N6882" t="s">
        <v>383</v>
      </c>
      <c r="O6882" t="s">
        <v>384</v>
      </c>
    </row>
    <row r="6883" spans="1:15" x14ac:dyDescent="0.2">
      <c r="A6883" t="s">
        <v>10951</v>
      </c>
      <c r="B6883" t="s">
        <v>2388</v>
      </c>
      <c r="C6883">
        <v>44.17</v>
      </c>
      <c r="D6883">
        <v>0</v>
      </c>
      <c r="E6883">
        <v>0</v>
      </c>
      <c r="F6883">
        <v>0</v>
      </c>
      <c r="G6883">
        <v>0</v>
      </c>
      <c r="H6883" s="45">
        <v>3440.62</v>
      </c>
      <c r="I6883" t="s">
        <v>10684</v>
      </c>
      <c r="J6883" t="s">
        <v>190</v>
      </c>
      <c r="K6883">
        <v>0</v>
      </c>
      <c r="L6883" s="83">
        <v>42852</v>
      </c>
      <c r="M6883">
        <v>0</v>
      </c>
      <c r="N6883" t="s">
        <v>2434</v>
      </c>
      <c r="O6883">
        <v>2496384</v>
      </c>
    </row>
    <row r="6884" spans="1:15" x14ac:dyDescent="0.2">
      <c r="A6884" t="s">
        <v>10952</v>
      </c>
      <c r="B6884" t="s">
        <v>402</v>
      </c>
      <c r="C6884">
        <v>65.03</v>
      </c>
      <c r="D6884">
        <v>0</v>
      </c>
      <c r="E6884">
        <v>0</v>
      </c>
      <c r="F6884">
        <v>0</v>
      </c>
      <c r="G6884">
        <v>0</v>
      </c>
      <c r="H6884" s="45">
        <v>-16617.12</v>
      </c>
      <c r="I6884" t="s">
        <v>10693</v>
      </c>
      <c r="J6884" t="s">
        <v>169</v>
      </c>
      <c r="K6884">
        <v>0</v>
      </c>
      <c r="L6884" s="83">
        <v>42852</v>
      </c>
      <c r="M6884">
        <v>0</v>
      </c>
      <c r="N6884">
        <v>207410101</v>
      </c>
      <c r="O6884">
        <v>2216010</v>
      </c>
    </row>
    <row r="6885" spans="1:15" x14ac:dyDescent="0.2">
      <c r="A6885" t="s">
        <v>10953</v>
      </c>
      <c r="B6885" t="s">
        <v>2694</v>
      </c>
      <c r="C6885">
        <v>414.57</v>
      </c>
      <c r="D6885">
        <v>0</v>
      </c>
      <c r="E6885">
        <v>0</v>
      </c>
      <c r="F6885">
        <v>0</v>
      </c>
      <c r="G6885">
        <v>0</v>
      </c>
      <c r="H6885" s="45">
        <v>-8765.5300000000007</v>
      </c>
      <c r="I6885" t="s">
        <v>10693</v>
      </c>
      <c r="J6885" t="s">
        <v>164</v>
      </c>
      <c r="K6885">
        <v>0</v>
      </c>
      <c r="L6885" s="83">
        <v>42852</v>
      </c>
      <c r="M6885">
        <v>0</v>
      </c>
      <c r="N6885" t="s">
        <v>2748</v>
      </c>
      <c r="O6885">
        <v>2262864</v>
      </c>
    </row>
    <row r="6886" spans="1:15" x14ac:dyDescent="0.2">
      <c r="A6886" t="s">
        <v>10954</v>
      </c>
      <c r="B6886" t="s">
        <v>4120</v>
      </c>
      <c r="C6886">
        <v>22.5</v>
      </c>
      <c r="D6886">
        <v>0</v>
      </c>
      <c r="E6886">
        <v>0</v>
      </c>
      <c r="F6886">
        <v>0</v>
      </c>
      <c r="G6886">
        <v>0</v>
      </c>
      <c r="H6886" s="45">
        <v>-13312.93</v>
      </c>
      <c r="I6886" t="s">
        <v>10693</v>
      </c>
      <c r="J6886" t="s">
        <v>200</v>
      </c>
      <c r="K6886">
        <v>0</v>
      </c>
      <c r="L6886" s="83">
        <v>42852</v>
      </c>
      <c r="M6886">
        <v>0</v>
      </c>
      <c r="N6886">
        <v>297602104</v>
      </c>
      <c r="O6886">
        <v>2320825</v>
      </c>
    </row>
    <row r="6887" spans="1:15" x14ac:dyDescent="0.2">
      <c r="A6887" t="s">
        <v>10955</v>
      </c>
      <c r="B6887" t="s">
        <v>2869</v>
      </c>
      <c r="C6887">
        <v>55.774999999999999</v>
      </c>
      <c r="D6887">
        <v>0</v>
      </c>
      <c r="E6887">
        <v>0</v>
      </c>
      <c r="F6887">
        <v>0</v>
      </c>
      <c r="G6887">
        <v>0</v>
      </c>
      <c r="H6887" s="45">
        <v>-1405.43</v>
      </c>
      <c r="I6887" t="s">
        <v>10693</v>
      </c>
      <c r="J6887" t="s">
        <v>190</v>
      </c>
      <c r="K6887">
        <v>0</v>
      </c>
      <c r="L6887" s="83">
        <v>42852</v>
      </c>
      <c r="M6887">
        <v>0</v>
      </c>
      <c r="N6887">
        <v>199908104</v>
      </c>
      <c r="O6887">
        <v>2036047</v>
      </c>
    </row>
    <row r="6888" spans="1:15" x14ac:dyDescent="0.2">
      <c r="A6888" t="s">
        <v>10956</v>
      </c>
      <c r="B6888" t="s">
        <v>2096</v>
      </c>
      <c r="C6888">
        <v>68.959999999999994</v>
      </c>
      <c r="D6888">
        <v>0</v>
      </c>
      <c r="E6888">
        <v>0</v>
      </c>
      <c r="F6888">
        <v>0</v>
      </c>
      <c r="G6888">
        <v>0</v>
      </c>
      <c r="H6888" s="45">
        <v>31014.31</v>
      </c>
      <c r="I6888" t="s">
        <v>10684</v>
      </c>
      <c r="J6888" t="s">
        <v>200</v>
      </c>
      <c r="K6888">
        <v>0</v>
      </c>
      <c r="L6888" s="83">
        <v>42852</v>
      </c>
      <c r="M6888">
        <v>0</v>
      </c>
      <c r="N6888">
        <v>398905109</v>
      </c>
      <c r="O6888">
        <v>2121352</v>
      </c>
    </row>
    <row r="6889" spans="1:15" x14ac:dyDescent="0.2">
      <c r="A6889" t="s">
        <v>10957</v>
      </c>
      <c r="B6889" t="s">
        <v>3163</v>
      </c>
      <c r="C6889">
        <v>52.73</v>
      </c>
      <c r="D6889">
        <v>0</v>
      </c>
      <c r="E6889">
        <v>0</v>
      </c>
      <c r="F6889">
        <v>0</v>
      </c>
      <c r="G6889">
        <v>0</v>
      </c>
      <c r="H6889" s="45">
        <v>2387.08</v>
      </c>
      <c r="I6889" t="s">
        <v>10693</v>
      </c>
      <c r="J6889" t="s">
        <v>169</v>
      </c>
      <c r="K6889">
        <v>0</v>
      </c>
      <c r="L6889" s="83">
        <v>42852</v>
      </c>
      <c r="M6889">
        <v>0</v>
      </c>
      <c r="N6889">
        <v>457985208</v>
      </c>
      <c r="O6889">
        <v>2248693</v>
      </c>
    </row>
    <row r="6890" spans="1:15" x14ac:dyDescent="0.2">
      <c r="A6890" t="s">
        <v>10958</v>
      </c>
      <c r="B6890" t="s">
        <v>7744</v>
      </c>
      <c r="C6890">
        <v>17.649999999999999</v>
      </c>
      <c r="D6890">
        <v>0</v>
      </c>
      <c r="E6890">
        <v>0</v>
      </c>
      <c r="F6890">
        <v>0</v>
      </c>
      <c r="G6890">
        <v>0</v>
      </c>
      <c r="H6890" s="45">
        <v>2339.4299999999998</v>
      </c>
      <c r="I6890" t="s">
        <v>10693</v>
      </c>
      <c r="J6890" t="s">
        <v>164</v>
      </c>
      <c r="K6890">
        <v>0</v>
      </c>
      <c r="L6890" s="83">
        <v>42852</v>
      </c>
      <c r="M6890">
        <v>0</v>
      </c>
      <c r="N6890" t="s">
        <v>7765</v>
      </c>
      <c r="O6890" t="s">
        <v>7766</v>
      </c>
    </row>
    <row r="6891" spans="1:15" x14ac:dyDescent="0.2">
      <c r="A6891" t="s">
        <v>10959</v>
      </c>
      <c r="B6891" t="s">
        <v>8122</v>
      </c>
      <c r="C6891">
        <v>34.39</v>
      </c>
      <c r="D6891">
        <v>0</v>
      </c>
      <c r="E6891">
        <v>0</v>
      </c>
      <c r="F6891">
        <v>0</v>
      </c>
      <c r="G6891">
        <v>0</v>
      </c>
      <c r="H6891" s="45">
        <v>5385.94</v>
      </c>
      <c r="I6891" t="s">
        <v>10693</v>
      </c>
      <c r="J6891" t="s">
        <v>188</v>
      </c>
      <c r="K6891">
        <v>0</v>
      </c>
      <c r="L6891" s="83">
        <v>42852</v>
      </c>
      <c r="M6891">
        <v>0</v>
      </c>
      <c r="N6891" t="s">
        <v>8166</v>
      </c>
      <c r="O6891" t="s">
        <v>8167</v>
      </c>
    </row>
    <row r="6892" spans="1:15" x14ac:dyDescent="0.2">
      <c r="A6892" t="s">
        <v>10960</v>
      </c>
      <c r="B6892" t="s">
        <v>5589</v>
      </c>
      <c r="C6892">
        <v>29.78</v>
      </c>
      <c r="D6892">
        <v>0</v>
      </c>
      <c r="E6892">
        <v>0</v>
      </c>
      <c r="F6892">
        <v>0</v>
      </c>
      <c r="G6892">
        <v>0</v>
      </c>
      <c r="H6892" s="45">
        <v>-10870.21</v>
      </c>
      <c r="I6892" t="s">
        <v>10693</v>
      </c>
      <c r="J6892" t="s">
        <v>169</v>
      </c>
      <c r="K6892">
        <v>0</v>
      </c>
      <c r="L6892" s="83">
        <v>42852</v>
      </c>
      <c r="M6892">
        <v>0</v>
      </c>
      <c r="N6892">
        <v>584688105</v>
      </c>
      <c r="O6892">
        <v>2616773</v>
      </c>
    </row>
    <row r="6893" spans="1:15" x14ac:dyDescent="0.2">
      <c r="A6893" t="s">
        <v>10961</v>
      </c>
      <c r="B6893" t="s">
        <v>408</v>
      </c>
      <c r="C6893">
        <v>83.4</v>
      </c>
      <c r="D6893">
        <v>0</v>
      </c>
      <c r="E6893">
        <v>0</v>
      </c>
      <c r="F6893">
        <v>0</v>
      </c>
      <c r="G6893">
        <v>0</v>
      </c>
      <c r="H6893" s="45">
        <v>-15282.96</v>
      </c>
      <c r="I6893" t="s">
        <v>10693</v>
      </c>
      <c r="J6893" t="s">
        <v>164</v>
      </c>
      <c r="K6893">
        <v>0</v>
      </c>
      <c r="L6893" s="83">
        <v>42852</v>
      </c>
      <c r="M6893">
        <v>0</v>
      </c>
      <c r="N6893" t="s">
        <v>177</v>
      </c>
      <c r="O6893" t="s">
        <v>409</v>
      </c>
    </row>
    <row r="6894" spans="1:15" x14ac:dyDescent="0.2">
      <c r="A6894" t="s">
        <v>10962</v>
      </c>
      <c r="B6894" t="s">
        <v>4603</v>
      </c>
      <c r="C6894">
        <v>87.76</v>
      </c>
      <c r="D6894">
        <v>0</v>
      </c>
      <c r="E6894">
        <v>0</v>
      </c>
      <c r="F6894">
        <v>0</v>
      </c>
      <c r="G6894">
        <v>0</v>
      </c>
      <c r="H6894">
        <v>-333.35</v>
      </c>
      <c r="I6894" t="s">
        <v>10684</v>
      </c>
      <c r="J6894" t="s">
        <v>190</v>
      </c>
      <c r="K6894">
        <v>0</v>
      </c>
      <c r="L6894" s="83">
        <v>42852</v>
      </c>
      <c r="M6894">
        <v>0</v>
      </c>
      <c r="N6894">
        <v>615394202</v>
      </c>
      <c r="O6894">
        <v>2601218</v>
      </c>
    </row>
    <row r="6895" spans="1:15" x14ac:dyDescent="0.2">
      <c r="A6895" t="s">
        <v>10963</v>
      </c>
      <c r="B6895" t="s">
        <v>6601</v>
      </c>
      <c r="C6895">
        <v>61.35</v>
      </c>
      <c r="D6895">
        <v>0</v>
      </c>
      <c r="E6895">
        <v>0</v>
      </c>
      <c r="F6895">
        <v>0</v>
      </c>
      <c r="G6895">
        <v>0</v>
      </c>
      <c r="H6895" s="45">
        <v>7981.83</v>
      </c>
      <c r="I6895" t="s">
        <v>10684</v>
      </c>
      <c r="J6895" t="s">
        <v>188</v>
      </c>
      <c r="K6895">
        <v>0</v>
      </c>
      <c r="L6895" s="83">
        <v>42852</v>
      </c>
      <c r="M6895">
        <v>0</v>
      </c>
      <c r="N6895">
        <v>576690101</v>
      </c>
      <c r="O6895">
        <v>2149622</v>
      </c>
    </row>
    <row r="6896" spans="1:15" x14ac:dyDescent="0.2">
      <c r="A6896" t="s">
        <v>10964</v>
      </c>
      <c r="B6896" t="s">
        <v>4073</v>
      </c>
      <c r="C6896">
        <v>178.81</v>
      </c>
      <c r="D6896">
        <v>0</v>
      </c>
      <c r="E6896">
        <v>0</v>
      </c>
      <c r="F6896">
        <v>0</v>
      </c>
      <c r="G6896">
        <v>0</v>
      </c>
      <c r="H6896">
        <v>-645.33000000000004</v>
      </c>
      <c r="I6896" t="s">
        <v>10693</v>
      </c>
      <c r="J6896" t="s">
        <v>164</v>
      </c>
      <c r="K6896">
        <v>0</v>
      </c>
      <c r="L6896" s="83">
        <v>42852</v>
      </c>
      <c r="M6896">
        <v>0</v>
      </c>
      <c r="N6896" t="s">
        <v>4110</v>
      </c>
      <c r="O6896" t="s">
        <v>4111</v>
      </c>
    </row>
    <row r="6897" spans="1:15" x14ac:dyDescent="0.2">
      <c r="A6897" t="s">
        <v>10965</v>
      </c>
      <c r="B6897" t="s">
        <v>3177</v>
      </c>
      <c r="C6897">
        <v>40</v>
      </c>
      <c r="D6897">
        <v>0</v>
      </c>
      <c r="E6897">
        <v>0</v>
      </c>
      <c r="F6897">
        <v>0</v>
      </c>
      <c r="G6897">
        <v>0</v>
      </c>
      <c r="H6897" s="45">
        <v>-54502.09</v>
      </c>
      <c r="I6897" t="s">
        <v>10693</v>
      </c>
      <c r="J6897" t="s">
        <v>200</v>
      </c>
      <c r="K6897">
        <v>0</v>
      </c>
      <c r="L6897" s="83">
        <v>42852</v>
      </c>
      <c r="M6897">
        <v>0</v>
      </c>
      <c r="N6897" t="s">
        <v>3319</v>
      </c>
      <c r="O6897">
        <v>2620398</v>
      </c>
    </row>
    <row r="6898" spans="1:15" x14ac:dyDescent="0.2">
      <c r="A6898" t="s">
        <v>10966</v>
      </c>
      <c r="B6898" t="s">
        <v>1681</v>
      </c>
      <c r="C6898">
        <v>303.76</v>
      </c>
      <c r="D6898">
        <v>0</v>
      </c>
      <c r="E6898">
        <v>0</v>
      </c>
      <c r="F6898">
        <v>0</v>
      </c>
      <c r="G6898">
        <v>0</v>
      </c>
      <c r="H6898" s="45">
        <v>-12991.86</v>
      </c>
      <c r="I6898" t="s">
        <v>10693</v>
      </c>
      <c r="J6898" t="s">
        <v>200</v>
      </c>
      <c r="K6898">
        <v>0</v>
      </c>
      <c r="L6898" s="83">
        <v>42852</v>
      </c>
      <c r="M6898">
        <v>0</v>
      </c>
      <c r="N6898" t="s">
        <v>1729</v>
      </c>
      <c r="O6898" t="s">
        <v>1730</v>
      </c>
    </row>
    <row r="6899" spans="1:15" x14ac:dyDescent="0.2">
      <c r="A6899" t="s">
        <v>10967</v>
      </c>
      <c r="B6899" t="s">
        <v>4664</v>
      </c>
      <c r="C6899">
        <v>71.67</v>
      </c>
      <c r="D6899">
        <v>0</v>
      </c>
      <c r="E6899">
        <v>0</v>
      </c>
      <c r="F6899">
        <v>0</v>
      </c>
      <c r="G6899">
        <v>0</v>
      </c>
      <c r="H6899" s="45">
        <v>11117.42</v>
      </c>
      <c r="I6899" t="s">
        <v>10693</v>
      </c>
      <c r="J6899" t="s">
        <v>190</v>
      </c>
      <c r="K6899">
        <v>0</v>
      </c>
      <c r="L6899" s="83">
        <v>42852</v>
      </c>
      <c r="M6899">
        <v>0</v>
      </c>
      <c r="N6899">
        <v>688239201</v>
      </c>
      <c r="O6899">
        <v>2663520</v>
      </c>
    </row>
    <row r="6900" spans="1:15" x14ac:dyDescent="0.2">
      <c r="A6900" t="s">
        <v>10968</v>
      </c>
      <c r="B6900" t="s">
        <v>6907</v>
      </c>
      <c r="C6900">
        <v>86.98</v>
      </c>
      <c r="D6900">
        <v>0</v>
      </c>
      <c r="E6900">
        <v>0</v>
      </c>
      <c r="F6900">
        <v>0</v>
      </c>
      <c r="G6900">
        <v>0</v>
      </c>
      <c r="H6900" s="45">
        <v>-3882.16</v>
      </c>
      <c r="I6900" t="s">
        <v>10693</v>
      </c>
      <c r="J6900" t="s">
        <v>235</v>
      </c>
      <c r="K6900">
        <v>0</v>
      </c>
      <c r="L6900" s="83">
        <v>42852</v>
      </c>
      <c r="M6900">
        <v>0</v>
      </c>
      <c r="N6900">
        <v>742718109</v>
      </c>
      <c r="O6900">
        <v>2704407</v>
      </c>
    </row>
    <row r="6901" spans="1:15" x14ac:dyDescent="0.2">
      <c r="A6901" t="s">
        <v>10969</v>
      </c>
      <c r="B6901" t="s">
        <v>4515</v>
      </c>
      <c r="C6901">
        <v>18.760000000000002</v>
      </c>
      <c r="D6901">
        <v>0</v>
      </c>
      <c r="E6901">
        <v>0</v>
      </c>
      <c r="F6901">
        <v>0</v>
      </c>
      <c r="G6901">
        <v>0</v>
      </c>
      <c r="H6901" s="45">
        <v>-6781.86</v>
      </c>
      <c r="I6901" t="s">
        <v>10693</v>
      </c>
      <c r="J6901" t="s">
        <v>182</v>
      </c>
      <c r="K6901">
        <v>0</v>
      </c>
      <c r="L6901" s="83">
        <v>42852</v>
      </c>
      <c r="M6901">
        <v>0</v>
      </c>
      <c r="N6901">
        <v>749660106</v>
      </c>
      <c r="O6901">
        <v>2719456</v>
      </c>
    </row>
    <row r="6902" spans="1:15" x14ac:dyDescent="0.2">
      <c r="A6902" t="s">
        <v>10970</v>
      </c>
      <c r="B6902" t="s">
        <v>2475</v>
      </c>
      <c r="C6902">
        <v>66.22</v>
      </c>
      <c r="D6902">
        <v>0</v>
      </c>
      <c r="E6902">
        <v>0</v>
      </c>
      <c r="F6902">
        <v>0</v>
      </c>
      <c r="G6902">
        <v>0</v>
      </c>
      <c r="H6902" s="45">
        <v>4792.3999999999996</v>
      </c>
      <c r="I6902" t="s">
        <v>10693</v>
      </c>
      <c r="J6902" t="s">
        <v>200</v>
      </c>
      <c r="K6902">
        <v>0</v>
      </c>
      <c r="L6902" s="83">
        <v>42852</v>
      </c>
      <c r="M6902">
        <v>0</v>
      </c>
      <c r="N6902" t="s">
        <v>2555</v>
      </c>
      <c r="O6902" t="s">
        <v>2556</v>
      </c>
    </row>
    <row r="6903" spans="1:15" x14ac:dyDescent="0.2">
      <c r="A6903" t="s">
        <v>10971</v>
      </c>
      <c r="B6903" t="s">
        <v>4509</v>
      </c>
      <c r="C6903">
        <v>54.44</v>
      </c>
      <c r="D6903">
        <v>0</v>
      </c>
      <c r="E6903">
        <v>0</v>
      </c>
      <c r="F6903">
        <v>0</v>
      </c>
      <c r="G6903">
        <v>0</v>
      </c>
      <c r="H6903" s="45">
        <v>4885.8</v>
      </c>
      <c r="I6903" t="s">
        <v>10693</v>
      </c>
      <c r="J6903" t="s">
        <v>164</v>
      </c>
      <c r="K6903">
        <v>0</v>
      </c>
      <c r="L6903" s="83">
        <v>42852</v>
      </c>
      <c r="M6903">
        <v>0</v>
      </c>
      <c r="N6903" t="s">
        <v>177</v>
      </c>
      <c r="O6903" t="s">
        <v>4621</v>
      </c>
    </row>
    <row r="6904" spans="1:15" x14ac:dyDescent="0.2">
      <c r="A6904" t="s">
        <v>10972</v>
      </c>
      <c r="B6904" t="s">
        <v>538</v>
      </c>
      <c r="C6904">
        <v>29.2</v>
      </c>
      <c r="D6904">
        <v>0</v>
      </c>
      <c r="E6904">
        <v>0</v>
      </c>
      <c r="F6904">
        <v>0</v>
      </c>
      <c r="G6904">
        <v>0</v>
      </c>
      <c r="H6904" s="45">
        <v>-51904.32</v>
      </c>
      <c r="I6904" t="s">
        <v>10684</v>
      </c>
      <c r="J6904" t="s">
        <v>186</v>
      </c>
      <c r="K6904">
        <v>0</v>
      </c>
      <c r="L6904" s="83">
        <v>42852</v>
      </c>
      <c r="M6904">
        <v>0</v>
      </c>
      <c r="N6904" t="s">
        <v>539</v>
      </c>
      <c r="O6904" t="s">
        <v>540</v>
      </c>
    </row>
    <row r="6905" spans="1:15" x14ac:dyDescent="0.2">
      <c r="A6905" t="s">
        <v>10973</v>
      </c>
      <c r="B6905" t="s">
        <v>2705</v>
      </c>
      <c r="C6905">
        <v>22.574999999999999</v>
      </c>
      <c r="D6905">
        <v>0</v>
      </c>
      <c r="E6905">
        <v>0</v>
      </c>
      <c r="F6905">
        <v>0</v>
      </c>
      <c r="G6905">
        <v>0</v>
      </c>
      <c r="H6905" s="45">
        <v>2587.85</v>
      </c>
      <c r="I6905" t="s">
        <v>10693</v>
      </c>
      <c r="J6905" t="s">
        <v>190</v>
      </c>
      <c r="K6905">
        <v>0</v>
      </c>
      <c r="L6905" s="83">
        <v>42852</v>
      </c>
      <c r="M6905">
        <v>0</v>
      </c>
      <c r="N6905">
        <v>458665304</v>
      </c>
      <c r="O6905" t="s">
        <v>2799</v>
      </c>
    </row>
    <row r="6906" spans="1:15" x14ac:dyDescent="0.2">
      <c r="A6906" t="s">
        <v>10974</v>
      </c>
      <c r="B6906" t="s">
        <v>830</v>
      </c>
      <c r="C6906">
        <v>46.55</v>
      </c>
      <c r="D6906">
        <v>0</v>
      </c>
      <c r="E6906">
        <v>0</v>
      </c>
      <c r="F6906">
        <v>0</v>
      </c>
      <c r="G6906">
        <v>0</v>
      </c>
      <c r="H6906" s="45">
        <v>-6859.9</v>
      </c>
      <c r="I6906" t="s">
        <v>10693</v>
      </c>
      <c r="J6906" t="s">
        <v>190</v>
      </c>
      <c r="K6906">
        <v>0</v>
      </c>
      <c r="L6906" s="83">
        <v>42852</v>
      </c>
      <c r="M6906">
        <v>0</v>
      </c>
      <c r="N6906">
        <v>887389104</v>
      </c>
      <c r="O6906">
        <v>2892807</v>
      </c>
    </row>
    <row r="6907" spans="1:15" x14ac:dyDescent="0.2">
      <c r="A6907" t="s">
        <v>10975</v>
      </c>
      <c r="B6907" t="s">
        <v>730</v>
      </c>
      <c r="C6907">
        <v>31.91</v>
      </c>
      <c r="D6907">
        <v>0</v>
      </c>
      <c r="E6907">
        <v>0</v>
      </c>
      <c r="F6907">
        <v>0</v>
      </c>
      <c r="G6907">
        <v>0</v>
      </c>
      <c r="H6907" s="45">
        <v>34342.01</v>
      </c>
      <c r="I6907" t="s">
        <v>10693</v>
      </c>
      <c r="J6907" t="s">
        <v>164</v>
      </c>
      <c r="K6907">
        <v>0</v>
      </c>
      <c r="L6907" s="83">
        <v>42852</v>
      </c>
      <c r="M6907">
        <v>0</v>
      </c>
      <c r="N6907" t="s">
        <v>731</v>
      </c>
      <c r="O6907" t="s">
        <v>732</v>
      </c>
    </row>
    <row r="6908" spans="1:15" x14ac:dyDescent="0.2">
      <c r="A6908" t="s">
        <v>10976</v>
      </c>
      <c r="B6908" t="s">
        <v>1795</v>
      </c>
      <c r="C6908">
        <v>20.25</v>
      </c>
      <c r="D6908">
        <v>0</v>
      </c>
      <c r="E6908">
        <v>0</v>
      </c>
      <c r="F6908">
        <v>0</v>
      </c>
      <c r="G6908">
        <v>0</v>
      </c>
      <c r="H6908" s="45">
        <v>-36535.71</v>
      </c>
      <c r="I6908" t="s">
        <v>10684</v>
      </c>
      <c r="J6908" t="s">
        <v>164</v>
      </c>
      <c r="K6908">
        <v>0</v>
      </c>
      <c r="L6908" s="83">
        <v>42852</v>
      </c>
      <c r="M6908">
        <v>0</v>
      </c>
      <c r="N6908" t="s">
        <v>1964</v>
      </c>
      <c r="O6908" t="s">
        <v>1965</v>
      </c>
    </row>
    <row r="6909" spans="1:15" x14ac:dyDescent="0.2">
      <c r="A6909" t="s">
        <v>10977</v>
      </c>
      <c r="B6909" t="s">
        <v>83</v>
      </c>
      <c r="C6909">
        <v>130.30000000000001</v>
      </c>
      <c r="D6909">
        <v>0</v>
      </c>
      <c r="E6909">
        <v>0</v>
      </c>
      <c r="F6909">
        <v>0</v>
      </c>
      <c r="G6909">
        <v>0</v>
      </c>
      <c r="H6909" s="45">
        <v>-20684.98</v>
      </c>
      <c r="I6909" t="s">
        <v>10684</v>
      </c>
      <c r="J6909" t="s">
        <v>186</v>
      </c>
      <c r="K6909">
        <v>0</v>
      </c>
      <c r="L6909" s="83">
        <v>42852</v>
      </c>
      <c r="M6909">
        <v>0</v>
      </c>
      <c r="N6909" t="s">
        <v>197</v>
      </c>
      <c r="O6909" t="s">
        <v>198</v>
      </c>
    </row>
    <row r="6910" spans="1:15" x14ac:dyDescent="0.2">
      <c r="A6910" t="s">
        <v>10978</v>
      </c>
      <c r="B6910" t="s">
        <v>6900</v>
      </c>
      <c r="C6910">
        <v>58.95</v>
      </c>
      <c r="D6910">
        <v>0</v>
      </c>
      <c r="E6910">
        <v>0</v>
      </c>
      <c r="F6910">
        <v>0</v>
      </c>
      <c r="G6910">
        <v>0</v>
      </c>
      <c r="H6910">
        <v>-95.55</v>
      </c>
      <c r="I6910" t="s">
        <v>10693</v>
      </c>
      <c r="J6910" t="s">
        <v>188</v>
      </c>
      <c r="K6910">
        <v>0</v>
      </c>
      <c r="L6910" s="83">
        <v>42852</v>
      </c>
      <c r="M6910">
        <v>0</v>
      </c>
      <c r="N6910" t="s">
        <v>7002</v>
      </c>
      <c r="O6910" t="s">
        <v>7003</v>
      </c>
    </row>
    <row r="6911" spans="1:15" x14ac:dyDescent="0.2">
      <c r="A6911" t="s">
        <v>10979</v>
      </c>
      <c r="B6911" t="s">
        <v>6743</v>
      </c>
      <c r="C6911">
        <v>18.45</v>
      </c>
      <c r="D6911">
        <v>0</v>
      </c>
      <c r="E6911">
        <v>0</v>
      </c>
      <c r="F6911">
        <v>0</v>
      </c>
      <c r="G6911">
        <v>0</v>
      </c>
      <c r="H6911" s="45">
        <v>-174012.02</v>
      </c>
      <c r="I6911" t="s">
        <v>10684</v>
      </c>
      <c r="J6911" t="s">
        <v>188</v>
      </c>
      <c r="K6911">
        <v>0</v>
      </c>
      <c r="L6911" s="83">
        <v>42852</v>
      </c>
      <c r="M6911">
        <v>0</v>
      </c>
      <c r="N6911" t="s">
        <v>6825</v>
      </c>
      <c r="O6911">
        <v>2659013</v>
      </c>
    </row>
    <row r="6912" spans="1:15" x14ac:dyDescent="0.2">
      <c r="A6912" t="s">
        <v>10980</v>
      </c>
      <c r="B6912" t="s">
        <v>10981</v>
      </c>
      <c r="C6912">
        <v>57</v>
      </c>
      <c r="D6912">
        <v>0</v>
      </c>
      <c r="E6912">
        <v>0</v>
      </c>
      <c r="F6912">
        <v>0</v>
      </c>
      <c r="G6912">
        <v>0</v>
      </c>
      <c r="H6912" s="45">
        <v>-21961.919999999998</v>
      </c>
      <c r="I6912" t="s">
        <v>210</v>
      </c>
      <c r="J6912" t="s">
        <v>164</v>
      </c>
      <c r="K6912">
        <v>0</v>
      </c>
      <c r="L6912" s="83">
        <v>42852</v>
      </c>
      <c r="M6912">
        <v>0</v>
      </c>
    </row>
    <row r="6913" spans="1:15" x14ac:dyDescent="0.2">
      <c r="A6913" t="s">
        <v>10862</v>
      </c>
      <c r="B6913" t="s">
        <v>10863</v>
      </c>
      <c r="C6913">
        <v>1</v>
      </c>
      <c r="D6913">
        <v>0</v>
      </c>
      <c r="E6913">
        <v>0</v>
      </c>
      <c r="F6913">
        <v>0</v>
      </c>
      <c r="G6913">
        <v>0</v>
      </c>
      <c r="H6913" s="45">
        <v>-18500</v>
      </c>
      <c r="I6913" t="s">
        <v>210</v>
      </c>
      <c r="J6913" t="s">
        <v>164</v>
      </c>
      <c r="K6913">
        <v>0</v>
      </c>
      <c r="L6913" s="83">
        <v>42851</v>
      </c>
      <c r="M6913">
        <v>0</v>
      </c>
    </row>
    <row r="6914" spans="1:15" x14ac:dyDescent="0.2">
      <c r="A6914" t="s">
        <v>10864</v>
      </c>
      <c r="B6914" t="s">
        <v>4173</v>
      </c>
      <c r="C6914">
        <v>31.49</v>
      </c>
      <c r="D6914">
        <v>0</v>
      </c>
      <c r="E6914">
        <v>0</v>
      </c>
      <c r="F6914">
        <v>0</v>
      </c>
      <c r="G6914">
        <v>0</v>
      </c>
      <c r="H6914" s="45">
        <v>7547.86</v>
      </c>
      <c r="I6914" t="s">
        <v>10693</v>
      </c>
      <c r="J6914" t="s">
        <v>188</v>
      </c>
      <c r="K6914">
        <v>0</v>
      </c>
      <c r="L6914" s="83">
        <v>42851</v>
      </c>
      <c r="M6914">
        <v>0</v>
      </c>
      <c r="N6914">
        <v>912909108</v>
      </c>
      <c r="O6914">
        <v>2824770</v>
      </c>
    </row>
    <row r="6915" spans="1:15" x14ac:dyDescent="0.2">
      <c r="A6915" t="s">
        <v>10865</v>
      </c>
      <c r="B6915" t="s">
        <v>3999</v>
      </c>
      <c r="C6915">
        <v>103.74</v>
      </c>
      <c r="D6915">
        <v>0</v>
      </c>
      <c r="E6915">
        <v>0</v>
      </c>
      <c r="F6915">
        <v>0</v>
      </c>
      <c r="G6915">
        <v>0</v>
      </c>
      <c r="H6915" s="45">
        <v>-3494.16</v>
      </c>
      <c r="I6915" t="s">
        <v>10693</v>
      </c>
      <c r="J6915" t="s">
        <v>200</v>
      </c>
      <c r="K6915">
        <v>0</v>
      </c>
      <c r="L6915" s="83">
        <v>42851</v>
      </c>
      <c r="M6915">
        <v>0</v>
      </c>
      <c r="N6915">
        <v>731068102</v>
      </c>
      <c r="O6915">
        <v>2692933</v>
      </c>
    </row>
    <row r="6916" spans="1:15" x14ac:dyDescent="0.2">
      <c r="A6916" t="s">
        <v>10866</v>
      </c>
      <c r="B6916" t="s">
        <v>441</v>
      </c>
      <c r="C6916">
        <v>49.6</v>
      </c>
      <c r="D6916">
        <v>0</v>
      </c>
      <c r="E6916">
        <v>0</v>
      </c>
      <c r="F6916">
        <v>0</v>
      </c>
      <c r="G6916">
        <v>0</v>
      </c>
      <c r="H6916" s="45">
        <v>4008.47</v>
      </c>
      <c r="I6916" t="s">
        <v>10693</v>
      </c>
      <c r="J6916" t="s">
        <v>190</v>
      </c>
      <c r="K6916">
        <v>0</v>
      </c>
      <c r="L6916" s="83">
        <v>42851</v>
      </c>
      <c r="M6916">
        <v>0</v>
      </c>
      <c r="N6916">
        <v>589378108</v>
      </c>
      <c r="O6916">
        <v>2144047</v>
      </c>
    </row>
    <row r="6917" spans="1:15" x14ac:dyDescent="0.2">
      <c r="A6917" t="s">
        <v>10867</v>
      </c>
      <c r="B6917" t="s">
        <v>1821</v>
      </c>
      <c r="C6917">
        <v>63.7</v>
      </c>
      <c r="D6917">
        <v>0</v>
      </c>
      <c r="E6917">
        <v>0</v>
      </c>
      <c r="F6917">
        <v>0</v>
      </c>
      <c r="G6917">
        <v>0</v>
      </c>
      <c r="H6917" s="45">
        <v>15028.81</v>
      </c>
      <c r="I6917" t="s">
        <v>10693</v>
      </c>
      <c r="J6917" t="s">
        <v>186</v>
      </c>
      <c r="K6917">
        <v>0</v>
      </c>
      <c r="L6917" s="83">
        <v>42851</v>
      </c>
      <c r="M6917">
        <v>0</v>
      </c>
      <c r="N6917" t="s">
        <v>1916</v>
      </c>
      <c r="O6917" t="s">
        <v>1917</v>
      </c>
    </row>
    <row r="6918" spans="1:15" x14ac:dyDescent="0.2">
      <c r="A6918" t="s">
        <v>10868</v>
      </c>
      <c r="B6918" t="s">
        <v>4325</v>
      </c>
      <c r="C6918">
        <v>141.87</v>
      </c>
      <c r="D6918">
        <v>0</v>
      </c>
      <c r="E6918">
        <v>0</v>
      </c>
      <c r="F6918">
        <v>0</v>
      </c>
      <c r="G6918">
        <v>0</v>
      </c>
      <c r="H6918" s="45">
        <v>-2323.2199999999998</v>
      </c>
      <c r="I6918" t="s">
        <v>10693</v>
      </c>
      <c r="J6918" t="s">
        <v>169</v>
      </c>
      <c r="K6918">
        <v>0</v>
      </c>
      <c r="L6918" s="83">
        <v>42851</v>
      </c>
      <c r="M6918">
        <v>0</v>
      </c>
      <c r="N6918" s="84">
        <v>2.8176E+112</v>
      </c>
      <c r="O6918">
        <v>2567116</v>
      </c>
    </row>
    <row r="6919" spans="1:15" x14ac:dyDescent="0.2">
      <c r="A6919" t="s">
        <v>10869</v>
      </c>
      <c r="B6919" t="s">
        <v>630</v>
      </c>
      <c r="C6919">
        <v>45.11</v>
      </c>
      <c r="D6919">
        <v>0</v>
      </c>
      <c r="E6919">
        <v>0</v>
      </c>
      <c r="F6919">
        <v>0</v>
      </c>
      <c r="G6919">
        <v>0</v>
      </c>
      <c r="H6919" s="45">
        <v>-1187.4100000000001</v>
      </c>
      <c r="I6919" t="s">
        <v>10693</v>
      </c>
      <c r="J6919" t="s">
        <v>164</v>
      </c>
      <c r="K6919">
        <v>0</v>
      </c>
      <c r="L6919" s="83">
        <v>42851</v>
      </c>
      <c r="M6919">
        <v>0</v>
      </c>
      <c r="N6919">
        <v>225447101</v>
      </c>
      <c r="O6919">
        <v>2232351</v>
      </c>
    </row>
    <row r="6920" spans="1:15" x14ac:dyDescent="0.2">
      <c r="A6920" t="s">
        <v>10870</v>
      </c>
      <c r="B6920" t="s">
        <v>308</v>
      </c>
      <c r="C6920">
        <v>38.83</v>
      </c>
      <c r="D6920">
        <v>0</v>
      </c>
      <c r="E6920">
        <v>0</v>
      </c>
      <c r="F6920">
        <v>0</v>
      </c>
      <c r="G6920">
        <v>0</v>
      </c>
      <c r="H6920" s="45">
        <v>-3026.38</v>
      </c>
      <c r="I6920" t="s">
        <v>10693</v>
      </c>
      <c r="J6920" t="s">
        <v>186</v>
      </c>
      <c r="K6920">
        <v>0</v>
      </c>
      <c r="L6920" s="83">
        <v>42851</v>
      </c>
      <c r="M6920">
        <v>0</v>
      </c>
      <c r="N6920" t="s">
        <v>309</v>
      </c>
      <c r="O6920" t="s">
        <v>310</v>
      </c>
    </row>
    <row r="6921" spans="1:15" x14ac:dyDescent="0.2">
      <c r="A6921" t="s">
        <v>10871</v>
      </c>
      <c r="B6921" t="s">
        <v>4172</v>
      </c>
      <c r="C6921">
        <v>28.58</v>
      </c>
      <c r="D6921">
        <v>0</v>
      </c>
      <c r="E6921">
        <v>0</v>
      </c>
      <c r="F6921">
        <v>0</v>
      </c>
      <c r="G6921">
        <v>0</v>
      </c>
      <c r="H6921" s="45">
        <v>8180.61</v>
      </c>
      <c r="I6921" t="s">
        <v>10693</v>
      </c>
      <c r="J6921" t="s">
        <v>188</v>
      </c>
      <c r="K6921">
        <v>0</v>
      </c>
      <c r="L6921" s="83">
        <v>42851</v>
      </c>
      <c r="M6921">
        <v>0</v>
      </c>
      <c r="N6921" t="s">
        <v>4195</v>
      </c>
      <c r="O6921">
        <v>2526117</v>
      </c>
    </row>
    <row r="6922" spans="1:15" x14ac:dyDescent="0.2">
      <c r="A6922" t="s">
        <v>10872</v>
      </c>
      <c r="B6922" t="s">
        <v>4184</v>
      </c>
      <c r="C6922">
        <v>47.26</v>
      </c>
      <c r="D6922">
        <v>0</v>
      </c>
      <c r="E6922">
        <v>0</v>
      </c>
      <c r="F6922">
        <v>0</v>
      </c>
      <c r="G6922">
        <v>0</v>
      </c>
      <c r="H6922" s="45">
        <v>-11130.09</v>
      </c>
      <c r="I6922" t="s">
        <v>10693</v>
      </c>
      <c r="J6922" t="s">
        <v>200</v>
      </c>
      <c r="K6922">
        <v>0</v>
      </c>
      <c r="L6922" s="83">
        <v>42851</v>
      </c>
      <c r="M6922">
        <v>0</v>
      </c>
      <c r="N6922" t="s">
        <v>4192</v>
      </c>
      <c r="O6922">
        <v>2732635</v>
      </c>
    </row>
    <row r="6923" spans="1:15" x14ac:dyDescent="0.2">
      <c r="A6923" t="s">
        <v>10873</v>
      </c>
      <c r="B6923" t="s">
        <v>2080</v>
      </c>
      <c r="C6923">
        <v>40.375</v>
      </c>
      <c r="D6923">
        <v>0</v>
      </c>
      <c r="E6923">
        <v>0</v>
      </c>
      <c r="F6923">
        <v>0</v>
      </c>
      <c r="G6923">
        <v>0</v>
      </c>
      <c r="H6923" s="45">
        <v>-12788.3</v>
      </c>
      <c r="I6923" t="s">
        <v>10693</v>
      </c>
      <c r="J6923" t="s">
        <v>169</v>
      </c>
      <c r="K6923">
        <v>0</v>
      </c>
      <c r="L6923" s="83">
        <v>42851</v>
      </c>
      <c r="M6923">
        <v>0</v>
      </c>
      <c r="N6923" t="s">
        <v>2139</v>
      </c>
      <c r="O6923" t="s">
        <v>2140</v>
      </c>
    </row>
    <row r="6924" spans="1:15" x14ac:dyDescent="0.2">
      <c r="A6924" t="s">
        <v>10874</v>
      </c>
      <c r="B6924" t="s">
        <v>1784</v>
      </c>
      <c r="C6924">
        <v>26.6</v>
      </c>
      <c r="D6924">
        <v>0</v>
      </c>
      <c r="E6924">
        <v>0</v>
      </c>
      <c r="F6924">
        <v>0</v>
      </c>
      <c r="G6924">
        <v>0</v>
      </c>
      <c r="H6924">
        <v>264.85000000000002</v>
      </c>
      <c r="I6924" t="s">
        <v>10684</v>
      </c>
      <c r="J6924" t="s">
        <v>169</v>
      </c>
      <c r="K6924">
        <v>0</v>
      </c>
      <c r="L6924" s="83">
        <v>42851</v>
      </c>
      <c r="M6924">
        <v>0</v>
      </c>
      <c r="N6924" t="s">
        <v>1865</v>
      </c>
      <c r="O6924">
        <v>2925844</v>
      </c>
    </row>
    <row r="6925" spans="1:15" x14ac:dyDescent="0.2">
      <c r="A6925" t="s">
        <v>10875</v>
      </c>
      <c r="B6925" t="s">
        <v>1661</v>
      </c>
      <c r="C6925">
        <v>45.04</v>
      </c>
      <c r="D6925">
        <v>0</v>
      </c>
      <c r="E6925">
        <v>0</v>
      </c>
      <c r="F6925">
        <v>0</v>
      </c>
      <c r="G6925">
        <v>0</v>
      </c>
      <c r="H6925" s="45">
        <v>70356.58</v>
      </c>
      <c r="I6925" t="s">
        <v>10684</v>
      </c>
      <c r="J6925" t="s">
        <v>188</v>
      </c>
      <c r="K6925">
        <v>0</v>
      </c>
      <c r="L6925" s="83">
        <v>42851</v>
      </c>
      <c r="M6925">
        <v>0</v>
      </c>
      <c r="N6925">
        <v>8474108</v>
      </c>
      <c r="O6925">
        <v>2009834</v>
      </c>
    </row>
    <row r="6926" spans="1:15" x14ac:dyDescent="0.2">
      <c r="A6926" t="s">
        <v>10876</v>
      </c>
      <c r="B6926" t="s">
        <v>404</v>
      </c>
      <c r="C6926">
        <v>132.25</v>
      </c>
      <c r="D6926">
        <v>0</v>
      </c>
      <c r="E6926">
        <v>0</v>
      </c>
      <c r="F6926">
        <v>0</v>
      </c>
      <c r="G6926">
        <v>0</v>
      </c>
      <c r="H6926" s="45">
        <v>9343.27</v>
      </c>
      <c r="I6926" t="s">
        <v>10693</v>
      </c>
      <c r="J6926" t="s">
        <v>190</v>
      </c>
      <c r="K6926">
        <v>0</v>
      </c>
      <c r="L6926" s="83">
        <v>42851</v>
      </c>
      <c r="M6926">
        <v>0</v>
      </c>
      <c r="N6926" t="s">
        <v>405</v>
      </c>
      <c r="O6926" t="s">
        <v>406</v>
      </c>
    </row>
    <row r="6927" spans="1:15" x14ac:dyDescent="0.2">
      <c r="A6927" t="s">
        <v>10877</v>
      </c>
      <c r="B6927" t="s">
        <v>3629</v>
      </c>
      <c r="C6927">
        <v>27.94</v>
      </c>
      <c r="D6927">
        <v>0</v>
      </c>
      <c r="E6927">
        <v>0</v>
      </c>
      <c r="F6927">
        <v>0</v>
      </c>
      <c r="G6927">
        <v>0</v>
      </c>
      <c r="H6927" s="45">
        <v>10638.02</v>
      </c>
      <c r="I6927" t="s">
        <v>10684</v>
      </c>
      <c r="J6927" t="s">
        <v>8017</v>
      </c>
      <c r="K6927">
        <v>0</v>
      </c>
      <c r="L6927" s="83">
        <v>42851</v>
      </c>
      <c r="M6927">
        <v>0</v>
      </c>
      <c r="N6927" t="s">
        <v>177</v>
      </c>
      <c r="O6927" t="s">
        <v>3640</v>
      </c>
    </row>
    <row r="6928" spans="1:15" x14ac:dyDescent="0.2">
      <c r="A6928" t="s">
        <v>10878</v>
      </c>
      <c r="B6928" t="s">
        <v>7740</v>
      </c>
      <c r="C6928">
        <v>49.79</v>
      </c>
      <c r="D6928">
        <v>0</v>
      </c>
      <c r="E6928">
        <v>0</v>
      </c>
      <c r="F6928">
        <v>0</v>
      </c>
      <c r="G6928">
        <v>0</v>
      </c>
      <c r="H6928" s="45">
        <v>6856.57</v>
      </c>
      <c r="I6928" t="s">
        <v>10684</v>
      </c>
      <c r="J6928" t="s">
        <v>200</v>
      </c>
      <c r="K6928">
        <v>0</v>
      </c>
      <c r="L6928" s="83">
        <v>42851</v>
      </c>
      <c r="M6928">
        <v>0</v>
      </c>
      <c r="N6928">
        <v>128195104</v>
      </c>
      <c r="O6928" t="s">
        <v>7754</v>
      </c>
    </row>
    <row r="6929" spans="1:15" x14ac:dyDescent="0.2">
      <c r="A6929" t="s">
        <v>10879</v>
      </c>
      <c r="B6929" t="s">
        <v>1555</v>
      </c>
      <c r="C6929">
        <v>94.81</v>
      </c>
      <c r="D6929">
        <v>0</v>
      </c>
      <c r="E6929">
        <v>0</v>
      </c>
      <c r="F6929">
        <v>0</v>
      </c>
      <c r="G6929">
        <v>0</v>
      </c>
      <c r="H6929" s="45">
        <v>-7059.24</v>
      </c>
      <c r="I6929" t="s">
        <v>10693</v>
      </c>
      <c r="J6929" t="s">
        <v>169</v>
      </c>
      <c r="K6929">
        <v>0</v>
      </c>
      <c r="L6929" s="83">
        <v>42851</v>
      </c>
      <c r="M6929">
        <v>0</v>
      </c>
      <c r="N6929" t="s">
        <v>1610</v>
      </c>
      <c r="O6929">
        <v>2807061</v>
      </c>
    </row>
    <row r="6930" spans="1:15" x14ac:dyDescent="0.2">
      <c r="A6930" t="s">
        <v>10880</v>
      </c>
      <c r="B6930" t="s">
        <v>1339</v>
      </c>
      <c r="C6930">
        <v>58.73</v>
      </c>
      <c r="D6930">
        <v>0</v>
      </c>
      <c r="E6930">
        <v>0</v>
      </c>
      <c r="F6930">
        <v>0</v>
      </c>
      <c r="G6930">
        <v>0</v>
      </c>
      <c r="H6930" s="45">
        <v>-22059.08</v>
      </c>
      <c r="I6930" t="s">
        <v>10684</v>
      </c>
      <c r="J6930" t="s">
        <v>188</v>
      </c>
      <c r="K6930">
        <v>0</v>
      </c>
      <c r="L6930" s="83">
        <v>42851</v>
      </c>
      <c r="M6930">
        <v>0</v>
      </c>
      <c r="N6930">
        <v>144285103</v>
      </c>
      <c r="O6930">
        <v>2177504</v>
      </c>
    </row>
    <row r="6931" spans="1:15" x14ac:dyDescent="0.2">
      <c r="A6931" t="s">
        <v>10881</v>
      </c>
      <c r="B6931" t="s">
        <v>2589</v>
      </c>
      <c r="C6931">
        <v>24.3</v>
      </c>
      <c r="D6931">
        <v>0</v>
      </c>
      <c r="E6931">
        <v>0</v>
      </c>
      <c r="F6931">
        <v>0</v>
      </c>
      <c r="G6931">
        <v>0</v>
      </c>
      <c r="H6931" s="45">
        <v>78420.02</v>
      </c>
      <c r="I6931" t="s">
        <v>10684</v>
      </c>
      <c r="J6931" t="s">
        <v>200</v>
      </c>
      <c r="K6931">
        <v>0</v>
      </c>
      <c r="L6931" s="83">
        <v>42851</v>
      </c>
      <c r="M6931">
        <v>0</v>
      </c>
      <c r="N6931">
        <v>216831107</v>
      </c>
      <c r="O6931">
        <v>2222608</v>
      </c>
    </row>
    <row r="6932" spans="1:15" x14ac:dyDescent="0.2">
      <c r="A6932" t="s">
        <v>10882</v>
      </c>
      <c r="B6932" t="s">
        <v>2296</v>
      </c>
      <c r="C6932">
        <v>39.299999999999997</v>
      </c>
      <c r="D6932">
        <v>0</v>
      </c>
      <c r="E6932">
        <v>0</v>
      </c>
      <c r="F6932">
        <v>0</v>
      </c>
      <c r="G6932">
        <v>0</v>
      </c>
      <c r="H6932" s="45">
        <v>-114730.05</v>
      </c>
      <c r="I6932" t="s">
        <v>10684</v>
      </c>
      <c r="J6932" t="s">
        <v>182</v>
      </c>
      <c r="K6932">
        <v>0</v>
      </c>
      <c r="L6932" s="83">
        <v>42851</v>
      </c>
      <c r="M6932">
        <v>0</v>
      </c>
      <c r="N6932" t="s">
        <v>2339</v>
      </c>
      <c r="O6932" t="s">
        <v>2340</v>
      </c>
    </row>
    <row r="6933" spans="1:15" x14ac:dyDescent="0.2">
      <c r="A6933" t="s">
        <v>10883</v>
      </c>
      <c r="B6933" t="s">
        <v>10857</v>
      </c>
      <c r="C6933">
        <v>16.68</v>
      </c>
      <c r="D6933">
        <v>0</v>
      </c>
      <c r="E6933">
        <v>0</v>
      </c>
      <c r="F6933">
        <v>0</v>
      </c>
      <c r="G6933">
        <v>0</v>
      </c>
      <c r="H6933" s="45">
        <v>14726.21</v>
      </c>
      <c r="I6933" t="s">
        <v>10684</v>
      </c>
      <c r="J6933" t="s">
        <v>186</v>
      </c>
      <c r="K6933">
        <v>0</v>
      </c>
      <c r="L6933" s="83">
        <v>42851</v>
      </c>
      <c r="M6933">
        <v>0</v>
      </c>
      <c r="N6933" t="s">
        <v>177</v>
      </c>
      <c r="O6933">
        <v>2803025</v>
      </c>
    </row>
    <row r="6934" spans="1:15" x14ac:dyDescent="0.2">
      <c r="A6934" t="s">
        <v>10884</v>
      </c>
      <c r="B6934" t="s">
        <v>370</v>
      </c>
      <c r="C6934">
        <v>66.44</v>
      </c>
      <c r="D6934">
        <v>0</v>
      </c>
      <c r="E6934">
        <v>0</v>
      </c>
      <c r="F6934">
        <v>0</v>
      </c>
      <c r="G6934">
        <v>0</v>
      </c>
      <c r="H6934" s="45">
        <v>-11483.7</v>
      </c>
      <c r="I6934" t="s">
        <v>10693</v>
      </c>
      <c r="J6934" t="s">
        <v>186</v>
      </c>
      <c r="K6934">
        <v>0</v>
      </c>
      <c r="L6934" s="83">
        <v>42851</v>
      </c>
      <c r="M6934">
        <v>0</v>
      </c>
      <c r="N6934">
        <v>254709108</v>
      </c>
      <c r="O6934" t="s">
        <v>371</v>
      </c>
    </row>
    <row r="6935" spans="1:15" x14ac:dyDescent="0.2">
      <c r="A6935" t="s">
        <v>10885</v>
      </c>
      <c r="B6935" t="s">
        <v>3172</v>
      </c>
      <c r="C6935">
        <v>263.07</v>
      </c>
      <c r="D6935">
        <v>0</v>
      </c>
      <c r="E6935">
        <v>0</v>
      </c>
      <c r="F6935">
        <v>0</v>
      </c>
      <c r="G6935">
        <v>0</v>
      </c>
      <c r="H6935" s="45">
        <v>-2734.34</v>
      </c>
      <c r="I6935" t="s">
        <v>10684</v>
      </c>
      <c r="J6935" t="s">
        <v>200</v>
      </c>
      <c r="K6935">
        <v>0</v>
      </c>
      <c r="L6935" s="83">
        <v>42851</v>
      </c>
      <c r="M6935">
        <v>0</v>
      </c>
      <c r="N6935" t="s">
        <v>3277</v>
      </c>
      <c r="O6935" t="s">
        <v>3278</v>
      </c>
    </row>
    <row r="6936" spans="1:15" x14ac:dyDescent="0.2">
      <c r="A6936" t="s">
        <v>10886</v>
      </c>
      <c r="B6936" t="s">
        <v>1686</v>
      </c>
      <c r="C6936">
        <v>95.21</v>
      </c>
      <c r="D6936">
        <v>0</v>
      </c>
      <c r="E6936">
        <v>0</v>
      </c>
      <c r="F6936">
        <v>0</v>
      </c>
      <c r="G6936">
        <v>0</v>
      </c>
      <c r="H6936" s="45">
        <v>-1019.82</v>
      </c>
      <c r="I6936" t="s">
        <v>10693</v>
      </c>
      <c r="J6936" t="s">
        <v>164</v>
      </c>
      <c r="K6936">
        <v>0</v>
      </c>
      <c r="L6936" s="83">
        <v>42851</v>
      </c>
      <c r="M6936">
        <v>0</v>
      </c>
      <c r="N6936">
        <v>298736109</v>
      </c>
      <c r="O6936">
        <v>2320148</v>
      </c>
    </row>
    <row r="6937" spans="1:15" x14ac:dyDescent="0.2">
      <c r="A6937" t="s">
        <v>10887</v>
      </c>
      <c r="B6937" t="s">
        <v>3154</v>
      </c>
      <c r="C6937">
        <v>76.45</v>
      </c>
      <c r="D6937">
        <v>0</v>
      </c>
      <c r="E6937">
        <v>0</v>
      </c>
      <c r="F6937">
        <v>0</v>
      </c>
      <c r="G6937">
        <v>0</v>
      </c>
      <c r="H6937" s="45">
        <v>7672.59</v>
      </c>
      <c r="I6937" t="s">
        <v>10684</v>
      </c>
      <c r="J6937" t="s">
        <v>190</v>
      </c>
      <c r="K6937">
        <v>0</v>
      </c>
      <c r="L6937" s="83">
        <v>42851</v>
      </c>
      <c r="M6937">
        <v>0</v>
      </c>
      <c r="N6937" t="s">
        <v>3284</v>
      </c>
      <c r="O6937">
        <v>2474164</v>
      </c>
    </row>
    <row r="6938" spans="1:15" x14ac:dyDescent="0.2">
      <c r="A6938" t="s">
        <v>10888</v>
      </c>
      <c r="B6938" t="s">
        <v>7404</v>
      </c>
      <c r="C6938">
        <v>36.18</v>
      </c>
      <c r="D6938">
        <v>0</v>
      </c>
      <c r="E6938">
        <v>0</v>
      </c>
      <c r="F6938">
        <v>0</v>
      </c>
      <c r="G6938">
        <v>0</v>
      </c>
      <c r="H6938" s="45">
        <v>-1214.5999999999999</v>
      </c>
      <c r="I6938" t="s">
        <v>10684</v>
      </c>
      <c r="J6938" t="s">
        <v>164</v>
      </c>
      <c r="K6938">
        <v>0</v>
      </c>
      <c r="L6938" s="83">
        <v>42851</v>
      </c>
      <c r="M6938">
        <v>0</v>
      </c>
      <c r="N6938">
        <v>101388106</v>
      </c>
      <c r="O6938">
        <v>2389558</v>
      </c>
    </row>
    <row r="6939" spans="1:15" x14ac:dyDescent="0.2">
      <c r="A6939" t="s">
        <v>10889</v>
      </c>
      <c r="B6939" t="s">
        <v>457</v>
      </c>
      <c r="C6939">
        <v>37.72</v>
      </c>
      <c r="D6939">
        <v>0</v>
      </c>
      <c r="E6939">
        <v>0</v>
      </c>
      <c r="F6939">
        <v>0</v>
      </c>
      <c r="G6939">
        <v>0</v>
      </c>
      <c r="H6939" s="45">
        <v>7965.44</v>
      </c>
      <c r="I6939" t="s">
        <v>10693</v>
      </c>
      <c r="J6939" t="s">
        <v>186</v>
      </c>
      <c r="K6939">
        <v>0</v>
      </c>
      <c r="L6939" s="83">
        <v>42851</v>
      </c>
      <c r="M6939">
        <v>0</v>
      </c>
      <c r="N6939">
        <v>337930705</v>
      </c>
      <c r="O6939" t="s">
        <v>458</v>
      </c>
    </row>
    <row r="6940" spans="1:15" x14ac:dyDescent="0.2">
      <c r="A6940" t="s">
        <v>10890</v>
      </c>
      <c r="B6940" t="s">
        <v>10860</v>
      </c>
      <c r="C6940">
        <v>37.799999999999997</v>
      </c>
      <c r="D6940">
        <v>0</v>
      </c>
      <c r="E6940">
        <v>0</v>
      </c>
      <c r="F6940">
        <v>0</v>
      </c>
      <c r="G6940">
        <v>0</v>
      </c>
      <c r="H6940" s="45">
        <v>-13824.95</v>
      </c>
      <c r="I6940" t="s">
        <v>10693</v>
      </c>
      <c r="J6940" t="s">
        <v>186</v>
      </c>
      <c r="K6940">
        <v>0</v>
      </c>
      <c r="L6940" s="83">
        <v>42851</v>
      </c>
      <c r="M6940">
        <v>0</v>
      </c>
      <c r="N6940" t="s">
        <v>10891</v>
      </c>
      <c r="O6940" t="s">
        <v>10892</v>
      </c>
    </row>
    <row r="6941" spans="1:15" x14ac:dyDescent="0.2">
      <c r="A6941" t="s">
        <v>10893</v>
      </c>
      <c r="B6941" t="s">
        <v>572</v>
      </c>
      <c r="C6941">
        <v>28.45</v>
      </c>
      <c r="D6941">
        <v>0</v>
      </c>
      <c r="E6941">
        <v>0</v>
      </c>
      <c r="F6941">
        <v>0</v>
      </c>
      <c r="G6941">
        <v>0</v>
      </c>
      <c r="H6941" s="45">
        <v>-3904</v>
      </c>
      <c r="I6941" t="s">
        <v>10693</v>
      </c>
      <c r="J6941" t="s">
        <v>186</v>
      </c>
      <c r="K6941">
        <v>0</v>
      </c>
      <c r="L6941" s="83">
        <v>42851</v>
      </c>
      <c r="M6941">
        <v>0</v>
      </c>
      <c r="N6941">
        <v>316773100</v>
      </c>
      <c r="O6941">
        <v>2336747</v>
      </c>
    </row>
    <row r="6942" spans="1:15" x14ac:dyDescent="0.2">
      <c r="A6942" t="s">
        <v>10894</v>
      </c>
      <c r="B6942" t="s">
        <v>250</v>
      </c>
      <c r="C6942">
        <v>38.950000000000003</v>
      </c>
      <c r="D6942">
        <v>0</v>
      </c>
      <c r="E6942">
        <v>0</v>
      </c>
      <c r="F6942">
        <v>0</v>
      </c>
      <c r="G6942">
        <v>0</v>
      </c>
      <c r="H6942" s="45">
        <v>-48264.35</v>
      </c>
      <c r="I6942" t="s">
        <v>10684</v>
      </c>
      <c r="J6942" t="s">
        <v>164</v>
      </c>
      <c r="K6942">
        <v>0</v>
      </c>
      <c r="L6942" s="83">
        <v>42851</v>
      </c>
      <c r="M6942">
        <v>0</v>
      </c>
      <c r="N6942" t="s">
        <v>251</v>
      </c>
      <c r="O6942" t="s">
        <v>252</v>
      </c>
    </row>
    <row r="6943" spans="1:15" x14ac:dyDescent="0.2">
      <c r="A6943" t="s">
        <v>10895</v>
      </c>
      <c r="B6943" t="s">
        <v>474</v>
      </c>
      <c r="C6943">
        <v>33.630000000000003</v>
      </c>
      <c r="D6943">
        <v>0</v>
      </c>
      <c r="E6943">
        <v>0</v>
      </c>
      <c r="F6943">
        <v>0</v>
      </c>
      <c r="G6943">
        <v>0</v>
      </c>
      <c r="H6943" s="45">
        <v>-9750.67</v>
      </c>
      <c r="I6943" t="s">
        <v>10693</v>
      </c>
      <c r="J6943" t="s">
        <v>164</v>
      </c>
      <c r="K6943">
        <v>0</v>
      </c>
      <c r="L6943" s="83">
        <v>42851</v>
      </c>
      <c r="M6943">
        <v>0</v>
      </c>
      <c r="N6943">
        <v>219350105</v>
      </c>
      <c r="O6943">
        <v>2224701</v>
      </c>
    </row>
    <row r="6944" spans="1:15" x14ac:dyDescent="0.2">
      <c r="A6944" t="s">
        <v>10896</v>
      </c>
      <c r="B6944" t="s">
        <v>10858</v>
      </c>
      <c r="C6944">
        <v>22.3</v>
      </c>
      <c r="D6944">
        <v>0</v>
      </c>
      <c r="E6944">
        <v>0</v>
      </c>
      <c r="F6944">
        <v>0</v>
      </c>
      <c r="G6944">
        <v>0</v>
      </c>
      <c r="H6944" s="45">
        <v>-11799.96</v>
      </c>
      <c r="I6944" t="s">
        <v>10684</v>
      </c>
      <c r="J6944" t="s">
        <v>186</v>
      </c>
      <c r="K6944">
        <v>0</v>
      </c>
      <c r="L6944" s="83">
        <v>42851</v>
      </c>
      <c r="M6944">
        <v>0</v>
      </c>
      <c r="N6944" t="s">
        <v>10897</v>
      </c>
      <c r="O6944" t="s">
        <v>10898</v>
      </c>
    </row>
    <row r="6945" spans="1:15" x14ac:dyDescent="0.2">
      <c r="A6945" t="s">
        <v>10899</v>
      </c>
      <c r="B6945" t="s">
        <v>2075</v>
      </c>
      <c r="C6945">
        <v>54.47</v>
      </c>
      <c r="D6945">
        <v>0</v>
      </c>
      <c r="E6945">
        <v>0</v>
      </c>
      <c r="F6945">
        <v>0</v>
      </c>
      <c r="G6945">
        <v>0</v>
      </c>
      <c r="H6945" s="45">
        <v>-14447.45</v>
      </c>
      <c r="I6945" t="s">
        <v>10684</v>
      </c>
      <c r="J6945" t="s">
        <v>190</v>
      </c>
      <c r="K6945">
        <v>0</v>
      </c>
      <c r="L6945" s="83">
        <v>42851</v>
      </c>
      <c r="M6945">
        <v>0</v>
      </c>
      <c r="N6945">
        <v>368736104</v>
      </c>
      <c r="O6945" t="s">
        <v>2164</v>
      </c>
    </row>
    <row r="6946" spans="1:15" x14ac:dyDescent="0.2">
      <c r="A6946" t="s">
        <v>10900</v>
      </c>
      <c r="B6946" t="s">
        <v>1030</v>
      </c>
      <c r="C6946">
        <v>121.89</v>
      </c>
      <c r="D6946">
        <v>0</v>
      </c>
      <c r="E6946">
        <v>0</v>
      </c>
      <c r="F6946">
        <v>0</v>
      </c>
      <c r="G6946">
        <v>0</v>
      </c>
      <c r="H6946" s="45">
        <v>-78937.41</v>
      </c>
      <c r="I6946" t="s">
        <v>10684</v>
      </c>
      <c r="J6946" t="s">
        <v>164</v>
      </c>
      <c r="K6946">
        <v>0</v>
      </c>
      <c r="L6946" s="83">
        <v>42851</v>
      </c>
      <c r="M6946">
        <v>0</v>
      </c>
      <c r="N6946">
        <v>400110102</v>
      </c>
      <c r="O6946" t="s">
        <v>1447</v>
      </c>
    </row>
    <row r="6947" spans="1:15" x14ac:dyDescent="0.2">
      <c r="A6947" t="s">
        <v>10901</v>
      </c>
      <c r="B6947" t="s">
        <v>284</v>
      </c>
      <c r="C6947">
        <v>60.83</v>
      </c>
      <c r="D6947">
        <v>0</v>
      </c>
      <c r="E6947">
        <v>0</v>
      </c>
      <c r="F6947">
        <v>0</v>
      </c>
      <c r="G6947">
        <v>0</v>
      </c>
      <c r="H6947" s="45">
        <v>37383.56</v>
      </c>
      <c r="I6947" t="s">
        <v>10684</v>
      </c>
      <c r="J6947" t="s">
        <v>182</v>
      </c>
      <c r="K6947">
        <v>0</v>
      </c>
      <c r="L6947" s="83">
        <v>42851</v>
      </c>
      <c r="M6947">
        <v>0</v>
      </c>
      <c r="N6947">
        <v>423452101</v>
      </c>
      <c r="O6947">
        <v>2420101</v>
      </c>
    </row>
    <row r="6948" spans="1:15" x14ac:dyDescent="0.2">
      <c r="A6948" t="s">
        <v>10902</v>
      </c>
      <c r="B6948" t="s">
        <v>1332</v>
      </c>
      <c r="C6948">
        <v>18.649999999999999</v>
      </c>
      <c r="D6948">
        <v>0</v>
      </c>
      <c r="E6948">
        <v>0</v>
      </c>
      <c r="F6948">
        <v>0</v>
      </c>
      <c r="G6948">
        <v>0</v>
      </c>
      <c r="H6948" s="45">
        <v>-26998.73</v>
      </c>
      <c r="I6948" t="s">
        <v>10684</v>
      </c>
      <c r="J6948" t="s">
        <v>200</v>
      </c>
      <c r="K6948">
        <v>0</v>
      </c>
      <c r="L6948" s="83">
        <v>42851</v>
      </c>
      <c r="M6948">
        <v>0</v>
      </c>
      <c r="N6948">
        <v>567908108</v>
      </c>
      <c r="O6948">
        <v>2250353</v>
      </c>
    </row>
    <row r="6949" spans="1:15" x14ac:dyDescent="0.2">
      <c r="A6949" t="s">
        <v>10903</v>
      </c>
      <c r="B6949" t="s">
        <v>6263</v>
      </c>
      <c r="C6949">
        <v>115.01</v>
      </c>
      <c r="D6949">
        <v>0</v>
      </c>
      <c r="E6949">
        <v>0</v>
      </c>
      <c r="F6949">
        <v>0</v>
      </c>
      <c r="G6949">
        <v>0</v>
      </c>
      <c r="H6949" s="45">
        <v>34177.03</v>
      </c>
      <c r="I6949" t="s">
        <v>10684</v>
      </c>
      <c r="J6949" t="s">
        <v>169</v>
      </c>
      <c r="K6949">
        <v>0</v>
      </c>
      <c r="L6949" s="83">
        <v>42851</v>
      </c>
      <c r="M6949">
        <v>0</v>
      </c>
      <c r="N6949" t="s">
        <v>177</v>
      </c>
      <c r="O6949" t="s">
        <v>6283</v>
      </c>
    </row>
    <row r="6950" spans="1:15" x14ac:dyDescent="0.2">
      <c r="A6950" t="s">
        <v>10904</v>
      </c>
      <c r="B6950" t="s">
        <v>10859</v>
      </c>
      <c r="C6950">
        <v>83.28</v>
      </c>
      <c r="D6950">
        <v>0</v>
      </c>
      <c r="E6950">
        <v>0</v>
      </c>
      <c r="F6950">
        <v>0</v>
      </c>
      <c r="G6950">
        <v>0</v>
      </c>
      <c r="H6950" s="45">
        <v>-3703.11</v>
      </c>
      <c r="I6950" t="s">
        <v>10693</v>
      </c>
      <c r="J6950" t="s">
        <v>169</v>
      </c>
      <c r="K6950">
        <v>0</v>
      </c>
      <c r="L6950" s="83">
        <v>42851</v>
      </c>
      <c r="M6950">
        <v>0</v>
      </c>
      <c r="N6950">
        <v>532457108</v>
      </c>
      <c r="O6950">
        <v>2516152</v>
      </c>
    </row>
    <row r="6951" spans="1:15" x14ac:dyDescent="0.2">
      <c r="A6951" t="s">
        <v>10905</v>
      </c>
      <c r="B6951" t="s">
        <v>4650</v>
      </c>
      <c r="C6951">
        <v>49.1</v>
      </c>
      <c r="D6951">
        <v>0</v>
      </c>
      <c r="E6951">
        <v>0</v>
      </c>
      <c r="F6951">
        <v>0</v>
      </c>
      <c r="G6951">
        <v>0</v>
      </c>
      <c r="H6951" s="45">
        <v>22703.31</v>
      </c>
      <c r="I6951" t="s">
        <v>10684</v>
      </c>
      <c r="J6951" t="s">
        <v>200</v>
      </c>
      <c r="K6951">
        <v>0</v>
      </c>
      <c r="L6951" s="83">
        <v>42851</v>
      </c>
      <c r="M6951">
        <v>0</v>
      </c>
      <c r="N6951">
        <v>589433101</v>
      </c>
      <c r="O6951">
        <v>2578516</v>
      </c>
    </row>
    <row r="6952" spans="1:15" x14ac:dyDescent="0.2">
      <c r="A6952" t="s">
        <v>10906</v>
      </c>
      <c r="B6952" t="s">
        <v>2481</v>
      </c>
      <c r="C6952">
        <v>31.46</v>
      </c>
      <c r="D6952">
        <v>0</v>
      </c>
      <c r="E6952">
        <v>0</v>
      </c>
      <c r="F6952">
        <v>0</v>
      </c>
      <c r="G6952">
        <v>0</v>
      </c>
      <c r="H6952" s="45">
        <v>13888.61</v>
      </c>
      <c r="I6952" t="s">
        <v>10684</v>
      </c>
      <c r="J6952" t="s">
        <v>200</v>
      </c>
      <c r="K6952">
        <v>0</v>
      </c>
      <c r="L6952" s="83">
        <v>42851</v>
      </c>
      <c r="M6952">
        <v>0</v>
      </c>
      <c r="N6952">
        <v>552953101</v>
      </c>
      <c r="O6952">
        <v>2547419</v>
      </c>
    </row>
    <row r="6953" spans="1:15" x14ac:dyDescent="0.2">
      <c r="A6953" t="s">
        <v>10907</v>
      </c>
      <c r="B6953" t="s">
        <v>298</v>
      </c>
      <c r="C6953">
        <v>62.77</v>
      </c>
      <c r="D6953">
        <v>0</v>
      </c>
      <c r="E6953">
        <v>0</v>
      </c>
      <c r="F6953">
        <v>0</v>
      </c>
      <c r="G6953">
        <v>0</v>
      </c>
      <c r="H6953" s="45">
        <v>-9508.8700000000008</v>
      </c>
      <c r="I6953" t="s">
        <v>10684</v>
      </c>
      <c r="J6953" t="s">
        <v>164</v>
      </c>
      <c r="K6953">
        <v>0</v>
      </c>
      <c r="L6953" s="83">
        <v>42851</v>
      </c>
      <c r="M6953">
        <v>0</v>
      </c>
      <c r="N6953">
        <v>595137100</v>
      </c>
      <c r="O6953">
        <v>2588140</v>
      </c>
    </row>
    <row r="6954" spans="1:15" x14ac:dyDescent="0.2">
      <c r="A6954" t="s">
        <v>10908</v>
      </c>
      <c r="B6954" t="s">
        <v>470</v>
      </c>
      <c r="C6954">
        <v>21.18</v>
      </c>
      <c r="D6954">
        <v>0</v>
      </c>
      <c r="E6954">
        <v>0</v>
      </c>
      <c r="F6954">
        <v>0</v>
      </c>
      <c r="G6954">
        <v>0</v>
      </c>
      <c r="H6954" s="45">
        <v>2531.73</v>
      </c>
      <c r="I6954" t="s">
        <v>10693</v>
      </c>
      <c r="J6954" t="s">
        <v>164</v>
      </c>
      <c r="K6954">
        <v>0</v>
      </c>
      <c r="L6954" s="83">
        <v>42851</v>
      </c>
      <c r="M6954">
        <v>0</v>
      </c>
      <c r="N6954" t="s">
        <v>471</v>
      </c>
      <c r="O6954" t="s">
        <v>472</v>
      </c>
    </row>
    <row r="6955" spans="1:15" x14ac:dyDescent="0.2">
      <c r="A6955" t="s">
        <v>10909</v>
      </c>
      <c r="B6955" t="s">
        <v>725</v>
      </c>
      <c r="C6955">
        <v>63.15</v>
      </c>
      <c r="D6955">
        <v>0</v>
      </c>
      <c r="E6955">
        <v>0</v>
      </c>
      <c r="F6955">
        <v>0</v>
      </c>
      <c r="G6955">
        <v>0</v>
      </c>
      <c r="H6955" s="45">
        <v>-14134.06</v>
      </c>
      <c r="I6955" t="s">
        <v>10684</v>
      </c>
      <c r="J6955" t="s">
        <v>190</v>
      </c>
      <c r="K6955">
        <v>0</v>
      </c>
      <c r="L6955" s="83">
        <v>42851</v>
      </c>
      <c r="M6955">
        <v>0</v>
      </c>
      <c r="N6955">
        <v>703343103</v>
      </c>
      <c r="O6955">
        <v>2673154</v>
      </c>
    </row>
    <row r="6956" spans="1:15" x14ac:dyDescent="0.2">
      <c r="A6956" t="s">
        <v>10910</v>
      </c>
      <c r="B6956" t="s">
        <v>1036</v>
      </c>
      <c r="C6956">
        <v>77.099999999999994</v>
      </c>
      <c r="D6956">
        <v>0</v>
      </c>
      <c r="E6956">
        <v>0</v>
      </c>
      <c r="F6956">
        <v>0</v>
      </c>
      <c r="G6956">
        <v>0</v>
      </c>
      <c r="H6956" s="45">
        <v>-24849.87</v>
      </c>
      <c r="I6956" t="s">
        <v>10684</v>
      </c>
      <c r="J6956" t="s">
        <v>186</v>
      </c>
      <c r="K6956">
        <v>0</v>
      </c>
      <c r="L6956" s="83">
        <v>42851</v>
      </c>
      <c r="M6956">
        <v>0</v>
      </c>
      <c r="N6956">
        <v>724078100</v>
      </c>
      <c r="O6956">
        <v>2227089</v>
      </c>
    </row>
    <row r="6957" spans="1:15" x14ac:dyDescent="0.2">
      <c r="A6957" t="s">
        <v>10911</v>
      </c>
      <c r="B6957" t="s">
        <v>1057</v>
      </c>
      <c r="C6957">
        <v>42.15</v>
      </c>
      <c r="D6957">
        <v>0</v>
      </c>
      <c r="E6957">
        <v>0</v>
      </c>
      <c r="F6957">
        <v>0</v>
      </c>
      <c r="G6957">
        <v>0</v>
      </c>
      <c r="H6957" s="45">
        <v>3559.45</v>
      </c>
      <c r="I6957" t="s">
        <v>10693</v>
      </c>
      <c r="J6957" t="s">
        <v>190</v>
      </c>
      <c r="K6957">
        <v>0</v>
      </c>
      <c r="L6957" s="83">
        <v>42851</v>
      </c>
      <c r="M6957">
        <v>0</v>
      </c>
      <c r="N6957" t="s">
        <v>177</v>
      </c>
      <c r="O6957" t="s">
        <v>7850</v>
      </c>
    </row>
    <row r="6958" spans="1:15" x14ac:dyDescent="0.2">
      <c r="A6958" t="s">
        <v>10912</v>
      </c>
      <c r="B6958" t="s">
        <v>1016</v>
      </c>
      <c r="C6958">
        <v>71.075000000000003</v>
      </c>
      <c r="D6958">
        <v>0</v>
      </c>
      <c r="E6958">
        <v>0</v>
      </c>
      <c r="F6958">
        <v>0</v>
      </c>
      <c r="G6958">
        <v>0</v>
      </c>
      <c r="H6958">
        <v>116.8</v>
      </c>
      <c r="I6958" t="s">
        <v>10684</v>
      </c>
      <c r="J6958" t="s">
        <v>164</v>
      </c>
      <c r="K6958">
        <v>0</v>
      </c>
      <c r="L6958" s="83">
        <v>42851</v>
      </c>
      <c r="M6958">
        <v>0</v>
      </c>
      <c r="N6958">
        <v>739276103</v>
      </c>
      <c r="O6958">
        <v>2133045</v>
      </c>
    </row>
    <row r="6959" spans="1:15" x14ac:dyDescent="0.2">
      <c r="A6959" t="s">
        <v>10913</v>
      </c>
      <c r="B6959" t="s">
        <v>2675</v>
      </c>
      <c r="C6959">
        <v>104.82</v>
      </c>
      <c r="D6959">
        <v>0</v>
      </c>
      <c r="E6959">
        <v>0</v>
      </c>
      <c r="F6959">
        <v>0</v>
      </c>
      <c r="G6959">
        <v>0</v>
      </c>
      <c r="H6959" s="45">
        <v>-14823.63</v>
      </c>
      <c r="I6959" t="s">
        <v>10693</v>
      </c>
      <c r="J6959" t="s">
        <v>169</v>
      </c>
      <c r="K6959">
        <v>0</v>
      </c>
      <c r="L6959" s="83">
        <v>42851</v>
      </c>
      <c r="M6959">
        <v>0</v>
      </c>
      <c r="N6959" t="s">
        <v>2780</v>
      </c>
      <c r="O6959" t="s">
        <v>2781</v>
      </c>
    </row>
    <row r="6960" spans="1:15" x14ac:dyDescent="0.2">
      <c r="A6960" t="s">
        <v>10914</v>
      </c>
      <c r="B6960" t="s">
        <v>1027</v>
      </c>
      <c r="C6960">
        <v>122.3</v>
      </c>
      <c r="D6960">
        <v>0</v>
      </c>
      <c r="E6960">
        <v>0</v>
      </c>
      <c r="F6960">
        <v>0</v>
      </c>
      <c r="G6960">
        <v>0</v>
      </c>
      <c r="H6960" s="45">
        <v>-45188.91</v>
      </c>
      <c r="I6960" t="s">
        <v>10684</v>
      </c>
      <c r="J6960" t="s">
        <v>190</v>
      </c>
      <c r="K6960">
        <v>0</v>
      </c>
      <c r="L6960" s="83">
        <v>42851</v>
      </c>
      <c r="M6960">
        <v>0</v>
      </c>
      <c r="N6960">
        <v>743713109</v>
      </c>
      <c r="O6960" t="s">
        <v>1431</v>
      </c>
    </row>
    <row r="6961" spans="1:15" x14ac:dyDescent="0.2">
      <c r="A6961" t="s">
        <v>10915</v>
      </c>
      <c r="B6961" t="s">
        <v>4342</v>
      </c>
      <c r="C6961">
        <v>17.190000000000001</v>
      </c>
      <c r="D6961">
        <v>0</v>
      </c>
      <c r="E6961">
        <v>0</v>
      </c>
      <c r="F6961">
        <v>0</v>
      </c>
      <c r="G6961">
        <v>0</v>
      </c>
      <c r="H6961" s="45">
        <v>13992.15</v>
      </c>
      <c r="I6961" t="s">
        <v>10684</v>
      </c>
      <c r="J6961" t="s">
        <v>182</v>
      </c>
      <c r="K6961">
        <v>0</v>
      </c>
      <c r="L6961" s="83">
        <v>42851</v>
      </c>
      <c r="M6961">
        <v>0</v>
      </c>
      <c r="N6961">
        <v>703481101</v>
      </c>
      <c r="O6961">
        <v>2672537</v>
      </c>
    </row>
    <row r="6962" spans="1:15" x14ac:dyDescent="0.2">
      <c r="A6962" t="s">
        <v>10916</v>
      </c>
      <c r="B6962" t="s">
        <v>1322</v>
      </c>
      <c r="C6962">
        <v>87.025000000000006</v>
      </c>
      <c r="D6962">
        <v>0</v>
      </c>
      <c r="E6962">
        <v>0</v>
      </c>
      <c r="F6962">
        <v>0</v>
      </c>
      <c r="G6962">
        <v>0</v>
      </c>
      <c r="H6962" s="45">
        <v>-26713.74</v>
      </c>
      <c r="I6962" t="s">
        <v>10693</v>
      </c>
      <c r="J6962" t="s">
        <v>164</v>
      </c>
      <c r="K6962">
        <v>0</v>
      </c>
      <c r="L6962" s="83">
        <v>42851</v>
      </c>
      <c r="M6962">
        <v>0</v>
      </c>
      <c r="N6962" t="s">
        <v>1527</v>
      </c>
      <c r="O6962" t="s">
        <v>1528</v>
      </c>
    </row>
    <row r="6963" spans="1:15" x14ac:dyDescent="0.2">
      <c r="A6963" t="s">
        <v>10917</v>
      </c>
      <c r="B6963" t="s">
        <v>7664</v>
      </c>
      <c r="C6963">
        <v>90.72</v>
      </c>
      <c r="D6963">
        <v>0</v>
      </c>
      <c r="E6963">
        <v>0</v>
      </c>
      <c r="F6963">
        <v>0</v>
      </c>
      <c r="G6963">
        <v>0</v>
      </c>
      <c r="H6963">
        <v>-715.22</v>
      </c>
      <c r="I6963" t="s">
        <v>10684</v>
      </c>
      <c r="J6963" t="s">
        <v>188</v>
      </c>
      <c r="K6963">
        <v>0</v>
      </c>
      <c r="L6963" s="83">
        <v>42851</v>
      </c>
      <c r="M6963">
        <v>0</v>
      </c>
      <c r="N6963">
        <v>759509102</v>
      </c>
      <c r="O6963">
        <v>2729068</v>
      </c>
    </row>
    <row r="6964" spans="1:15" x14ac:dyDescent="0.2">
      <c r="A6964" t="s">
        <v>10918</v>
      </c>
      <c r="B6964" t="s">
        <v>833</v>
      </c>
      <c r="C6964">
        <v>75.215000000000003</v>
      </c>
      <c r="D6964">
        <v>0</v>
      </c>
      <c r="E6964">
        <v>0</v>
      </c>
      <c r="F6964">
        <v>0</v>
      </c>
      <c r="G6964">
        <v>0</v>
      </c>
      <c r="H6964" s="45">
        <v>-5671.72</v>
      </c>
      <c r="I6964" t="s">
        <v>10693</v>
      </c>
      <c r="J6964" t="s">
        <v>200</v>
      </c>
      <c r="K6964">
        <v>0</v>
      </c>
      <c r="L6964" s="83">
        <v>42851</v>
      </c>
      <c r="M6964">
        <v>0</v>
      </c>
      <c r="N6964" t="s">
        <v>968</v>
      </c>
      <c r="O6964" t="s">
        <v>1354</v>
      </c>
    </row>
    <row r="6965" spans="1:15" x14ac:dyDescent="0.2">
      <c r="A6965" t="s">
        <v>10919</v>
      </c>
      <c r="B6965" t="s">
        <v>10856</v>
      </c>
      <c r="C6965">
        <v>34.85</v>
      </c>
      <c r="D6965">
        <v>0</v>
      </c>
      <c r="E6965">
        <v>0</v>
      </c>
      <c r="F6965">
        <v>0</v>
      </c>
      <c r="G6965">
        <v>0</v>
      </c>
      <c r="H6965" s="45">
        <v>-26086.11</v>
      </c>
      <c r="I6965" t="s">
        <v>10684</v>
      </c>
      <c r="J6965" t="s">
        <v>200</v>
      </c>
      <c r="K6965">
        <v>0</v>
      </c>
      <c r="L6965" s="83">
        <v>42851</v>
      </c>
      <c r="M6965">
        <v>0</v>
      </c>
      <c r="N6965" t="s">
        <v>10920</v>
      </c>
      <c r="O6965">
        <v>2919290</v>
      </c>
    </row>
    <row r="6966" spans="1:15" x14ac:dyDescent="0.2">
      <c r="A6966" t="s">
        <v>10921</v>
      </c>
      <c r="B6966" t="s">
        <v>858</v>
      </c>
      <c r="C6966">
        <v>71.819999999999993</v>
      </c>
      <c r="D6966">
        <v>0</v>
      </c>
      <c r="E6966">
        <v>0</v>
      </c>
      <c r="F6966">
        <v>0</v>
      </c>
      <c r="G6966">
        <v>0</v>
      </c>
      <c r="H6966" s="45">
        <v>2178.4699999999998</v>
      </c>
      <c r="I6966" t="s">
        <v>10684</v>
      </c>
      <c r="J6966" t="s">
        <v>164</v>
      </c>
      <c r="K6966">
        <v>0</v>
      </c>
      <c r="L6966" s="83">
        <v>42851</v>
      </c>
      <c r="M6966">
        <v>0</v>
      </c>
      <c r="N6966" t="s">
        <v>978</v>
      </c>
      <c r="O6966" t="s">
        <v>1348</v>
      </c>
    </row>
    <row r="6967" spans="1:15" x14ac:dyDescent="0.2">
      <c r="A6967" t="s">
        <v>10922</v>
      </c>
      <c r="B6967" t="s">
        <v>275</v>
      </c>
      <c r="C6967">
        <v>42.685000000000002</v>
      </c>
      <c r="D6967">
        <v>0</v>
      </c>
      <c r="E6967">
        <v>0</v>
      </c>
      <c r="F6967">
        <v>0</v>
      </c>
      <c r="G6967">
        <v>0</v>
      </c>
      <c r="H6967" s="45">
        <v>-26143.279999999999</v>
      </c>
      <c r="I6967" t="s">
        <v>10684</v>
      </c>
      <c r="J6967" t="s">
        <v>164</v>
      </c>
      <c r="K6967">
        <v>0</v>
      </c>
      <c r="L6967" s="83">
        <v>42851</v>
      </c>
      <c r="M6967">
        <v>0</v>
      </c>
      <c r="N6967" t="s">
        <v>276</v>
      </c>
      <c r="O6967">
        <v>2839268</v>
      </c>
    </row>
    <row r="6968" spans="1:15" x14ac:dyDescent="0.2">
      <c r="A6968" t="s">
        <v>10923</v>
      </c>
      <c r="B6968" t="s">
        <v>447</v>
      </c>
      <c r="C6968">
        <v>33.090000000000003</v>
      </c>
      <c r="D6968">
        <v>0</v>
      </c>
      <c r="E6968">
        <v>0</v>
      </c>
      <c r="F6968">
        <v>0</v>
      </c>
      <c r="G6968">
        <v>0</v>
      </c>
      <c r="H6968" s="45">
        <v>-6486.3</v>
      </c>
      <c r="I6968" t="s">
        <v>10693</v>
      </c>
      <c r="J6968" t="s">
        <v>448</v>
      </c>
      <c r="K6968">
        <v>0</v>
      </c>
      <c r="L6968" s="83">
        <v>42851</v>
      </c>
      <c r="M6968">
        <v>0</v>
      </c>
      <c r="N6968" t="s">
        <v>449</v>
      </c>
      <c r="O6968">
        <v>2831811</v>
      </c>
    </row>
    <row r="6969" spans="1:15" x14ac:dyDescent="0.2">
      <c r="A6969" t="s">
        <v>10924</v>
      </c>
      <c r="B6969" t="s">
        <v>10861</v>
      </c>
      <c r="C6969">
        <v>12.62</v>
      </c>
      <c r="D6969">
        <v>0</v>
      </c>
      <c r="E6969">
        <v>0</v>
      </c>
      <c r="F6969">
        <v>0</v>
      </c>
      <c r="G6969">
        <v>0</v>
      </c>
      <c r="H6969">
        <v>-761.97</v>
      </c>
      <c r="I6969" t="s">
        <v>10684</v>
      </c>
      <c r="J6969" t="s">
        <v>235</v>
      </c>
      <c r="K6969">
        <v>0</v>
      </c>
      <c r="L6969" s="83">
        <v>42851</v>
      </c>
      <c r="M6969">
        <v>0</v>
      </c>
      <c r="N6969" t="s">
        <v>10925</v>
      </c>
      <c r="O6969" t="s">
        <v>10926</v>
      </c>
    </row>
    <row r="6970" spans="1:15" x14ac:dyDescent="0.2">
      <c r="A6970" t="s">
        <v>10927</v>
      </c>
      <c r="B6970" t="s">
        <v>2807</v>
      </c>
      <c r="C6970">
        <v>238.3</v>
      </c>
      <c r="D6970">
        <v>0</v>
      </c>
      <c r="E6970">
        <v>0</v>
      </c>
      <c r="F6970">
        <v>0</v>
      </c>
      <c r="G6970">
        <v>0</v>
      </c>
      <c r="H6970" s="45">
        <v>-65343.67</v>
      </c>
      <c r="I6970" t="s">
        <v>10684</v>
      </c>
      <c r="J6970" t="s">
        <v>186</v>
      </c>
      <c r="K6970">
        <v>0</v>
      </c>
      <c r="L6970" s="83">
        <v>42851</v>
      </c>
      <c r="M6970">
        <v>0</v>
      </c>
      <c r="N6970" t="s">
        <v>3003</v>
      </c>
      <c r="O6970" t="s">
        <v>3004</v>
      </c>
    </row>
    <row r="6971" spans="1:15" x14ac:dyDescent="0.2">
      <c r="A6971" t="s">
        <v>10928</v>
      </c>
      <c r="B6971" t="s">
        <v>2479</v>
      </c>
      <c r="C6971">
        <v>38.03</v>
      </c>
      <c r="D6971">
        <v>0</v>
      </c>
      <c r="E6971">
        <v>0</v>
      </c>
      <c r="F6971">
        <v>0</v>
      </c>
      <c r="G6971">
        <v>0</v>
      </c>
      <c r="H6971" s="45">
        <v>13460.01</v>
      </c>
      <c r="I6971" t="s">
        <v>10693</v>
      </c>
      <c r="J6971" t="s">
        <v>190</v>
      </c>
      <c r="K6971">
        <v>0</v>
      </c>
      <c r="L6971" s="83">
        <v>42851</v>
      </c>
      <c r="M6971">
        <v>0</v>
      </c>
      <c r="N6971">
        <v>896522109</v>
      </c>
      <c r="O6971">
        <v>2904627</v>
      </c>
    </row>
    <row r="6972" spans="1:15" x14ac:dyDescent="0.2">
      <c r="A6972" t="s">
        <v>10929</v>
      </c>
      <c r="B6972" t="s">
        <v>2846</v>
      </c>
      <c r="C6972">
        <v>30.35</v>
      </c>
      <c r="D6972">
        <v>0</v>
      </c>
      <c r="E6972">
        <v>0</v>
      </c>
      <c r="F6972">
        <v>0</v>
      </c>
      <c r="G6972">
        <v>0</v>
      </c>
      <c r="H6972" s="45">
        <v>35572.980000000003</v>
      </c>
      <c r="I6972" t="s">
        <v>10684</v>
      </c>
      <c r="J6972" t="s">
        <v>190</v>
      </c>
      <c r="K6972">
        <v>0</v>
      </c>
      <c r="L6972" s="83">
        <v>42851</v>
      </c>
      <c r="M6972">
        <v>0</v>
      </c>
      <c r="N6972">
        <v>896215209</v>
      </c>
      <c r="O6972" t="s">
        <v>3011</v>
      </c>
    </row>
    <row r="6973" spans="1:15" x14ac:dyDescent="0.2">
      <c r="A6973" t="s">
        <v>10930</v>
      </c>
      <c r="B6973" t="s">
        <v>7780</v>
      </c>
      <c r="C6973">
        <v>55.82</v>
      </c>
      <c r="D6973">
        <v>0</v>
      </c>
      <c r="E6973">
        <v>0</v>
      </c>
      <c r="F6973">
        <v>0</v>
      </c>
      <c r="G6973">
        <v>0</v>
      </c>
      <c r="H6973" s="45">
        <v>-10151.790000000001</v>
      </c>
      <c r="I6973" t="s">
        <v>10693</v>
      </c>
      <c r="J6973" t="s">
        <v>190</v>
      </c>
      <c r="K6973">
        <v>0</v>
      </c>
      <c r="L6973" s="83">
        <v>42851</v>
      </c>
      <c r="M6973">
        <v>0</v>
      </c>
      <c r="N6973" t="s">
        <v>7870</v>
      </c>
      <c r="O6973" t="s">
        <v>7871</v>
      </c>
    </row>
    <row r="6974" spans="1:15" x14ac:dyDescent="0.2">
      <c r="A6974" t="s">
        <v>10931</v>
      </c>
      <c r="B6974" t="s">
        <v>6307</v>
      </c>
      <c r="C6974">
        <v>103</v>
      </c>
      <c r="D6974">
        <v>0</v>
      </c>
      <c r="E6974">
        <v>0</v>
      </c>
      <c r="F6974">
        <v>0</v>
      </c>
      <c r="G6974">
        <v>0</v>
      </c>
      <c r="H6974" s="45">
        <v>6381.02</v>
      </c>
      <c r="I6974" t="s">
        <v>10693</v>
      </c>
      <c r="J6974" t="s">
        <v>164</v>
      </c>
      <c r="K6974">
        <v>0</v>
      </c>
      <c r="L6974" s="83">
        <v>42851</v>
      </c>
      <c r="M6974">
        <v>0</v>
      </c>
      <c r="N6974">
        <v>882508104</v>
      </c>
      <c r="O6974">
        <v>2885409</v>
      </c>
    </row>
    <row r="6975" spans="1:15" x14ac:dyDescent="0.2">
      <c r="A6975" t="s">
        <v>10932</v>
      </c>
      <c r="B6975" t="s">
        <v>8990</v>
      </c>
      <c r="C6975">
        <v>19.97</v>
      </c>
      <c r="D6975">
        <v>0</v>
      </c>
      <c r="E6975">
        <v>0</v>
      </c>
      <c r="F6975">
        <v>0</v>
      </c>
      <c r="G6975">
        <v>0</v>
      </c>
      <c r="H6975" s="45">
        <v>-78521.78</v>
      </c>
      <c r="I6975" t="s">
        <v>10684</v>
      </c>
      <c r="J6975" t="s">
        <v>200</v>
      </c>
      <c r="K6975">
        <v>0</v>
      </c>
      <c r="L6975" s="83">
        <v>42851</v>
      </c>
      <c r="M6975">
        <v>0</v>
      </c>
      <c r="N6975">
        <v>904311107</v>
      </c>
      <c r="O6975" t="s">
        <v>329</v>
      </c>
    </row>
    <row r="6976" spans="1:15" x14ac:dyDescent="0.2">
      <c r="A6976" t="s">
        <v>10933</v>
      </c>
      <c r="B6976" t="s">
        <v>241</v>
      </c>
      <c r="C6976">
        <v>71.13</v>
      </c>
      <c r="D6976">
        <v>0</v>
      </c>
      <c r="E6976">
        <v>0</v>
      </c>
      <c r="F6976">
        <v>0</v>
      </c>
      <c r="G6976">
        <v>0</v>
      </c>
      <c r="H6976" s="45">
        <v>19323.34</v>
      </c>
      <c r="I6976" t="s">
        <v>10684</v>
      </c>
      <c r="J6976" t="s">
        <v>164</v>
      </c>
      <c r="K6976">
        <v>0</v>
      </c>
      <c r="L6976" s="83">
        <v>42851</v>
      </c>
      <c r="M6976">
        <v>0</v>
      </c>
      <c r="N6976">
        <v>958102105</v>
      </c>
      <c r="O6976">
        <v>2954699</v>
      </c>
    </row>
    <row r="6977" spans="1:15" x14ac:dyDescent="0.2">
      <c r="A6977" t="s">
        <v>10934</v>
      </c>
      <c r="B6977" t="s">
        <v>2095</v>
      </c>
      <c r="C6977">
        <v>153.29</v>
      </c>
      <c r="D6977">
        <v>0</v>
      </c>
      <c r="E6977">
        <v>0</v>
      </c>
      <c r="F6977">
        <v>0</v>
      </c>
      <c r="G6977">
        <v>0</v>
      </c>
      <c r="H6977" s="45">
        <v>4296.09</v>
      </c>
      <c r="I6977" t="s">
        <v>10693</v>
      </c>
      <c r="J6977" t="s">
        <v>200</v>
      </c>
      <c r="K6977">
        <v>0</v>
      </c>
      <c r="L6977" s="83">
        <v>42851</v>
      </c>
      <c r="M6977">
        <v>0</v>
      </c>
      <c r="N6977">
        <v>983134107</v>
      </c>
      <c r="O6977">
        <v>2963811</v>
      </c>
    </row>
    <row r="6978" spans="1:15" x14ac:dyDescent="0.2">
      <c r="A6978" t="s">
        <v>10935</v>
      </c>
      <c r="B6978" t="s">
        <v>4657</v>
      </c>
      <c r="C6978">
        <v>36.869999999999997</v>
      </c>
      <c r="D6978">
        <v>0</v>
      </c>
      <c r="E6978">
        <v>0</v>
      </c>
      <c r="F6978">
        <v>0</v>
      </c>
      <c r="G6978">
        <v>0</v>
      </c>
      <c r="H6978" s="45">
        <v>34925.82</v>
      </c>
      <c r="I6978" t="s">
        <v>10684</v>
      </c>
      <c r="J6978" t="s">
        <v>164</v>
      </c>
      <c r="K6978">
        <v>0</v>
      </c>
      <c r="L6978" s="83">
        <v>42851</v>
      </c>
      <c r="M6978">
        <v>0</v>
      </c>
      <c r="N6978" t="s">
        <v>177</v>
      </c>
      <c r="O6978" t="s">
        <v>4829</v>
      </c>
    </row>
    <row r="6979" spans="1:15" x14ac:dyDescent="0.2">
      <c r="A6979" t="s">
        <v>10819</v>
      </c>
      <c r="B6979" t="s">
        <v>9414</v>
      </c>
      <c r="C6979">
        <v>18.07</v>
      </c>
      <c r="D6979">
        <v>0</v>
      </c>
      <c r="E6979">
        <v>0</v>
      </c>
      <c r="F6979">
        <v>0</v>
      </c>
      <c r="G6979">
        <v>0</v>
      </c>
      <c r="H6979" s="45">
        <v>-3191.86</v>
      </c>
      <c r="I6979" t="s">
        <v>10693</v>
      </c>
      <c r="J6979" t="s">
        <v>190</v>
      </c>
      <c r="K6979">
        <v>0</v>
      </c>
      <c r="L6979" s="83">
        <v>42850</v>
      </c>
      <c r="M6979">
        <v>0</v>
      </c>
      <c r="N6979">
        <v>929566107</v>
      </c>
      <c r="O6979">
        <v>2932048</v>
      </c>
    </row>
    <row r="6980" spans="1:15" x14ac:dyDescent="0.2">
      <c r="A6980" t="s">
        <v>10820</v>
      </c>
      <c r="B6980" t="s">
        <v>2572</v>
      </c>
      <c r="C6980">
        <v>25.16</v>
      </c>
      <c r="D6980">
        <v>0</v>
      </c>
      <c r="E6980">
        <v>0</v>
      </c>
      <c r="F6980">
        <v>0</v>
      </c>
      <c r="G6980">
        <v>0</v>
      </c>
      <c r="H6980" s="45">
        <v>-2807.15</v>
      </c>
      <c r="I6980" t="s">
        <v>10693</v>
      </c>
      <c r="J6980" t="s">
        <v>182</v>
      </c>
      <c r="K6980">
        <v>0</v>
      </c>
      <c r="L6980" s="83">
        <v>42850</v>
      </c>
      <c r="M6980">
        <v>0</v>
      </c>
      <c r="N6980" s="84">
        <v>9.0346000000000003E+107</v>
      </c>
      <c r="O6980" t="s">
        <v>2661</v>
      </c>
    </row>
    <row r="6981" spans="1:15" x14ac:dyDescent="0.2">
      <c r="A6981" t="s">
        <v>10821</v>
      </c>
      <c r="B6981" t="s">
        <v>334</v>
      </c>
      <c r="C6981">
        <v>36.5</v>
      </c>
      <c r="D6981">
        <v>0</v>
      </c>
      <c r="E6981">
        <v>0</v>
      </c>
      <c r="F6981">
        <v>0</v>
      </c>
      <c r="G6981">
        <v>0</v>
      </c>
      <c r="H6981" s="45">
        <v>-60393.58</v>
      </c>
      <c r="I6981" t="s">
        <v>10684</v>
      </c>
      <c r="J6981" t="s">
        <v>169</v>
      </c>
      <c r="K6981">
        <v>0</v>
      </c>
      <c r="L6981" s="83">
        <v>42850</v>
      </c>
      <c r="M6981">
        <v>0</v>
      </c>
      <c r="N6981">
        <v>639050103</v>
      </c>
      <c r="O6981">
        <v>2771133</v>
      </c>
    </row>
    <row r="6982" spans="1:15" x14ac:dyDescent="0.2">
      <c r="A6982" t="s">
        <v>10822</v>
      </c>
      <c r="B6982" t="s">
        <v>4237</v>
      </c>
      <c r="C6982">
        <v>95.16</v>
      </c>
      <c r="D6982">
        <v>0</v>
      </c>
      <c r="E6982">
        <v>0</v>
      </c>
      <c r="F6982">
        <v>0</v>
      </c>
      <c r="G6982">
        <v>0</v>
      </c>
      <c r="H6982" s="45">
        <v>-11201.02</v>
      </c>
      <c r="I6982" t="s">
        <v>10684</v>
      </c>
      <c r="J6982" t="s">
        <v>186</v>
      </c>
      <c r="K6982">
        <v>0</v>
      </c>
      <c r="L6982" s="83">
        <v>42850</v>
      </c>
      <c r="M6982">
        <v>0</v>
      </c>
      <c r="N6982">
        <v>229899109</v>
      </c>
      <c r="O6982">
        <v>2239556</v>
      </c>
    </row>
    <row r="6983" spans="1:15" x14ac:dyDescent="0.2">
      <c r="A6983" t="s">
        <v>10823</v>
      </c>
      <c r="B6983" t="s">
        <v>425</v>
      </c>
      <c r="C6983">
        <v>146.78</v>
      </c>
      <c r="D6983">
        <v>0</v>
      </c>
      <c r="E6983">
        <v>0</v>
      </c>
      <c r="F6983">
        <v>0</v>
      </c>
      <c r="G6983">
        <v>0</v>
      </c>
      <c r="H6983" s="45">
        <v>11821.07</v>
      </c>
      <c r="I6983" t="s">
        <v>10684</v>
      </c>
      <c r="J6983" t="s">
        <v>164</v>
      </c>
      <c r="K6983">
        <v>0</v>
      </c>
      <c r="L6983" s="83">
        <v>42850</v>
      </c>
      <c r="M6983">
        <v>0</v>
      </c>
      <c r="N6983" t="s">
        <v>177</v>
      </c>
      <c r="O6983" t="s">
        <v>426</v>
      </c>
    </row>
    <row r="6984" spans="1:15" x14ac:dyDescent="0.2">
      <c r="A6984" t="s">
        <v>10824</v>
      </c>
      <c r="B6984" t="s">
        <v>7885</v>
      </c>
      <c r="C6984">
        <v>32.65</v>
      </c>
      <c r="D6984">
        <v>0</v>
      </c>
      <c r="E6984">
        <v>0</v>
      </c>
      <c r="F6984">
        <v>0</v>
      </c>
      <c r="G6984">
        <v>0</v>
      </c>
      <c r="H6984" s="45">
        <v>59400.63</v>
      </c>
      <c r="I6984" t="s">
        <v>10684</v>
      </c>
      <c r="J6984" t="s">
        <v>169</v>
      </c>
      <c r="K6984">
        <v>0</v>
      </c>
      <c r="L6984" s="83">
        <v>42850</v>
      </c>
      <c r="M6984">
        <v>0</v>
      </c>
      <c r="N6984">
        <v>228903100</v>
      </c>
      <c r="O6984">
        <v>2239017</v>
      </c>
    </row>
    <row r="6985" spans="1:15" x14ac:dyDescent="0.2">
      <c r="A6985" t="s">
        <v>10825</v>
      </c>
      <c r="B6985" t="s">
        <v>618</v>
      </c>
      <c r="C6985">
        <v>31.29</v>
      </c>
      <c r="D6985">
        <v>0</v>
      </c>
      <c r="E6985">
        <v>0</v>
      </c>
      <c r="F6985">
        <v>0</v>
      </c>
      <c r="G6985">
        <v>0</v>
      </c>
      <c r="H6985" s="45">
        <v>-10786.01</v>
      </c>
      <c r="I6985" t="s">
        <v>10684</v>
      </c>
      <c r="J6985" t="s">
        <v>186</v>
      </c>
      <c r="K6985">
        <v>0</v>
      </c>
      <c r="L6985" s="83">
        <v>42850</v>
      </c>
      <c r="M6985">
        <v>0</v>
      </c>
      <c r="N6985" t="s">
        <v>619</v>
      </c>
      <c r="O6985" t="s">
        <v>620</v>
      </c>
    </row>
    <row r="6986" spans="1:15" x14ac:dyDescent="0.2">
      <c r="A6986" t="s">
        <v>10826</v>
      </c>
      <c r="B6986" t="s">
        <v>998</v>
      </c>
      <c r="C6986">
        <v>33.950000000000003</v>
      </c>
      <c r="D6986">
        <v>0</v>
      </c>
      <c r="E6986">
        <v>0</v>
      </c>
      <c r="F6986">
        <v>0</v>
      </c>
      <c r="G6986">
        <v>0</v>
      </c>
      <c r="H6986" s="45">
        <v>15904.25</v>
      </c>
      <c r="I6986" t="s">
        <v>10684</v>
      </c>
      <c r="J6986" t="s">
        <v>190</v>
      </c>
      <c r="K6986">
        <v>0</v>
      </c>
      <c r="L6986" s="83">
        <v>42850</v>
      </c>
      <c r="M6986">
        <v>0</v>
      </c>
      <c r="N6986" t="s">
        <v>1239</v>
      </c>
      <c r="O6986" t="s">
        <v>4276</v>
      </c>
    </row>
    <row r="6987" spans="1:15" x14ac:dyDescent="0.2">
      <c r="A6987" t="s">
        <v>10827</v>
      </c>
      <c r="B6987" t="s">
        <v>2593</v>
      </c>
      <c r="C6987">
        <v>34.15</v>
      </c>
      <c r="D6987">
        <v>0</v>
      </c>
      <c r="E6987">
        <v>0</v>
      </c>
      <c r="F6987">
        <v>0</v>
      </c>
      <c r="G6987">
        <v>0</v>
      </c>
      <c r="H6987" s="45">
        <v>-3015.4</v>
      </c>
      <c r="I6987" t="s">
        <v>10684</v>
      </c>
      <c r="J6987" t="s">
        <v>164</v>
      </c>
      <c r="K6987">
        <v>0</v>
      </c>
      <c r="L6987" s="83">
        <v>42850</v>
      </c>
      <c r="M6987">
        <v>0</v>
      </c>
      <c r="N6987" s="84">
        <v>9.2379999999999998E+107</v>
      </c>
      <c r="O6987" t="s">
        <v>2638</v>
      </c>
    </row>
    <row r="6988" spans="1:15" x14ac:dyDescent="0.2">
      <c r="A6988" t="s">
        <v>10828</v>
      </c>
      <c r="B6988" t="s">
        <v>4239</v>
      </c>
      <c r="C6988">
        <v>64.680000000000007</v>
      </c>
      <c r="D6988">
        <v>0</v>
      </c>
      <c r="E6988">
        <v>0</v>
      </c>
      <c r="F6988">
        <v>0</v>
      </c>
      <c r="G6988">
        <v>0</v>
      </c>
      <c r="H6988" s="45">
        <v>-7651.77</v>
      </c>
      <c r="I6988" t="s">
        <v>10684</v>
      </c>
      <c r="J6988" t="s">
        <v>182</v>
      </c>
      <c r="K6988">
        <v>0</v>
      </c>
      <c r="L6988" s="83">
        <v>42850</v>
      </c>
      <c r="M6988">
        <v>0</v>
      </c>
      <c r="N6988" t="s">
        <v>4284</v>
      </c>
      <c r="O6988">
        <v>2023748</v>
      </c>
    </row>
    <row r="6989" spans="1:15" x14ac:dyDescent="0.2">
      <c r="A6989" t="s">
        <v>10829</v>
      </c>
      <c r="B6989" t="s">
        <v>7742</v>
      </c>
      <c r="C6989">
        <v>31.95</v>
      </c>
      <c r="D6989">
        <v>0</v>
      </c>
      <c r="E6989">
        <v>0</v>
      </c>
      <c r="F6989">
        <v>0</v>
      </c>
      <c r="G6989">
        <v>0</v>
      </c>
      <c r="H6989" s="45">
        <v>26866.79</v>
      </c>
      <c r="I6989" t="s">
        <v>10693</v>
      </c>
      <c r="J6989" t="s">
        <v>186</v>
      </c>
      <c r="K6989">
        <v>0</v>
      </c>
      <c r="L6989" s="83">
        <v>42850</v>
      </c>
      <c r="M6989">
        <v>0</v>
      </c>
      <c r="N6989" t="s">
        <v>7760</v>
      </c>
      <c r="O6989" t="s">
        <v>7761</v>
      </c>
    </row>
    <row r="6990" spans="1:15" x14ac:dyDescent="0.2">
      <c r="A6990" t="s">
        <v>10830</v>
      </c>
      <c r="B6990" t="s">
        <v>845</v>
      </c>
      <c r="C6990">
        <v>52.325000000000003</v>
      </c>
      <c r="D6990">
        <v>0</v>
      </c>
      <c r="E6990">
        <v>0</v>
      </c>
      <c r="F6990">
        <v>0</v>
      </c>
      <c r="G6990">
        <v>0</v>
      </c>
      <c r="H6990" s="45">
        <v>5660.32</v>
      </c>
      <c r="I6990" t="s">
        <v>10684</v>
      </c>
      <c r="J6990" t="s">
        <v>190</v>
      </c>
      <c r="K6990">
        <v>0</v>
      </c>
      <c r="L6990" s="83">
        <v>42850</v>
      </c>
      <c r="M6990">
        <v>0</v>
      </c>
      <c r="N6990">
        <v>443320106</v>
      </c>
      <c r="O6990">
        <v>2407632</v>
      </c>
    </row>
    <row r="6991" spans="1:15" x14ac:dyDescent="0.2">
      <c r="A6991" t="s">
        <v>10831</v>
      </c>
      <c r="B6991" t="s">
        <v>368</v>
      </c>
      <c r="C6991">
        <v>83.15</v>
      </c>
      <c r="D6991">
        <v>0</v>
      </c>
      <c r="E6991">
        <v>0</v>
      </c>
      <c r="F6991">
        <v>0</v>
      </c>
      <c r="G6991">
        <v>0</v>
      </c>
      <c r="H6991" s="45">
        <v>6589.09</v>
      </c>
      <c r="I6991" t="s">
        <v>10684</v>
      </c>
      <c r="J6991" t="s">
        <v>190</v>
      </c>
      <c r="K6991">
        <v>0</v>
      </c>
      <c r="L6991" s="83">
        <v>42850</v>
      </c>
      <c r="M6991">
        <v>0</v>
      </c>
      <c r="N6991">
        <v>497266106</v>
      </c>
      <c r="O6991">
        <v>2493534</v>
      </c>
    </row>
    <row r="6992" spans="1:15" x14ac:dyDescent="0.2">
      <c r="A6992" t="s">
        <v>10832</v>
      </c>
      <c r="B6992" t="s">
        <v>4241</v>
      </c>
      <c r="C6992">
        <v>46.07</v>
      </c>
      <c r="D6992">
        <v>0</v>
      </c>
      <c r="E6992">
        <v>0</v>
      </c>
      <c r="F6992">
        <v>0</v>
      </c>
      <c r="G6992">
        <v>0</v>
      </c>
      <c r="H6992" s="45">
        <v>-13852.32</v>
      </c>
      <c r="I6992" t="s">
        <v>10684</v>
      </c>
      <c r="J6992" t="s">
        <v>188</v>
      </c>
      <c r="K6992">
        <v>0</v>
      </c>
      <c r="L6992" s="83">
        <v>42850</v>
      </c>
      <c r="M6992">
        <v>0</v>
      </c>
      <c r="N6992" t="s">
        <v>4291</v>
      </c>
      <c r="O6992" t="s">
        <v>4292</v>
      </c>
    </row>
    <row r="6993" spans="1:15" x14ac:dyDescent="0.2">
      <c r="A6993" t="s">
        <v>10833</v>
      </c>
      <c r="B6993" t="s">
        <v>295</v>
      </c>
      <c r="C6993">
        <v>188.21</v>
      </c>
      <c r="D6993">
        <v>0</v>
      </c>
      <c r="E6993">
        <v>0</v>
      </c>
      <c r="F6993">
        <v>0</v>
      </c>
      <c r="G6993">
        <v>0</v>
      </c>
      <c r="H6993" s="45">
        <v>-3768.66</v>
      </c>
      <c r="I6993" t="s">
        <v>10684</v>
      </c>
      <c r="J6993" t="s">
        <v>200</v>
      </c>
      <c r="K6993">
        <v>0</v>
      </c>
      <c r="L6993" s="83">
        <v>42850</v>
      </c>
      <c r="M6993">
        <v>0</v>
      </c>
      <c r="N6993">
        <v>521865204</v>
      </c>
      <c r="O6993" t="s">
        <v>296</v>
      </c>
    </row>
    <row r="6994" spans="1:15" x14ac:dyDescent="0.2">
      <c r="A6994" t="s">
        <v>10834</v>
      </c>
      <c r="B6994" t="s">
        <v>1693</v>
      </c>
      <c r="C6994">
        <v>189.28</v>
      </c>
      <c r="D6994">
        <v>0</v>
      </c>
      <c r="E6994">
        <v>0</v>
      </c>
      <c r="F6994">
        <v>0</v>
      </c>
      <c r="G6994">
        <v>0</v>
      </c>
      <c r="H6994" s="45">
        <v>2598.2800000000002</v>
      </c>
      <c r="I6994" t="s">
        <v>10693</v>
      </c>
      <c r="J6994" t="s">
        <v>190</v>
      </c>
      <c r="K6994">
        <v>0</v>
      </c>
      <c r="L6994" s="83">
        <v>42850</v>
      </c>
      <c r="M6994">
        <v>0</v>
      </c>
      <c r="N6994">
        <v>526107107</v>
      </c>
      <c r="O6994">
        <v>2442053</v>
      </c>
    </row>
    <row r="6995" spans="1:15" x14ac:dyDescent="0.2">
      <c r="A6995" t="s">
        <v>10835</v>
      </c>
      <c r="B6995" t="s">
        <v>1685</v>
      </c>
      <c r="C6995">
        <v>74.53</v>
      </c>
      <c r="D6995">
        <v>0</v>
      </c>
      <c r="E6995">
        <v>0</v>
      </c>
      <c r="F6995">
        <v>0</v>
      </c>
      <c r="G6995">
        <v>0</v>
      </c>
      <c r="H6995" s="45">
        <v>-8681.01</v>
      </c>
      <c r="I6995" t="s">
        <v>10684</v>
      </c>
      <c r="J6995" t="s">
        <v>169</v>
      </c>
      <c r="K6995">
        <v>0</v>
      </c>
      <c r="L6995" s="83">
        <v>42850</v>
      </c>
      <c r="M6995">
        <v>0</v>
      </c>
      <c r="N6995" t="s">
        <v>1703</v>
      </c>
      <c r="O6995" t="s">
        <v>1704</v>
      </c>
    </row>
    <row r="6996" spans="1:15" x14ac:dyDescent="0.2">
      <c r="A6996" t="s">
        <v>10836</v>
      </c>
      <c r="B6996" t="s">
        <v>3405</v>
      </c>
      <c r="C6996">
        <v>75.5</v>
      </c>
      <c r="D6996">
        <v>0</v>
      </c>
      <c r="E6996">
        <v>0</v>
      </c>
      <c r="F6996">
        <v>0</v>
      </c>
      <c r="G6996">
        <v>0</v>
      </c>
      <c r="H6996" s="45">
        <v>-10825.17</v>
      </c>
      <c r="I6996" t="s">
        <v>10684</v>
      </c>
      <c r="J6996" t="s">
        <v>169</v>
      </c>
      <c r="K6996">
        <v>0</v>
      </c>
      <c r="L6996" s="83">
        <v>42850</v>
      </c>
      <c r="M6996">
        <v>0</v>
      </c>
      <c r="N6996">
        <v>559079207</v>
      </c>
      <c r="O6996">
        <v>2307787</v>
      </c>
    </row>
    <row r="6997" spans="1:15" x14ac:dyDescent="0.2">
      <c r="A6997" t="s">
        <v>10837</v>
      </c>
      <c r="B6997" t="s">
        <v>1015</v>
      </c>
      <c r="C6997">
        <v>69.2</v>
      </c>
      <c r="D6997">
        <v>0</v>
      </c>
      <c r="E6997">
        <v>0</v>
      </c>
      <c r="F6997">
        <v>0</v>
      </c>
      <c r="G6997">
        <v>0</v>
      </c>
      <c r="H6997" s="45">
        <v>-45158.48</v>
      </c>
      <c r="I6997" t="s">
        <v>10684</v>
      </c>
      <c r="J6997" t="s">
        <v>164</v>
      </c>
      <c r="K6997">
        <v>0</v>
      </c>
      <c r="L6997" s="83">
        <v>42850</v>
      </c>
      <c r="M6997">
        <v>0</v>
      </c>
      <c r="N6997" t="s">
        <v>1221</v>
      </c>
      <c r="O6997">
        <v>2688363</v>
      </c>
    </row>
    <row r="6998" spans="1:15" x14ac:dyDescent="0.2">
      <c r="A6998" t="s">
        <v>10838</v>
      </c>
      <c r="B6998" t="s">
        <v>4938</v>
      </c>
      <c r="C6998">
        <v>18.57</v>
      </c>
      <c r="D6998">
        <v>0</v>
      </c>
      <c r="E6998">
        <v>0</v>
      </c>
      <c r="F6998">
        <v>0</v>
      </c>
      <c r="G6998">
        <v>0</v>
      </c>
      <c r="H6998" s="45">
        <v>1045.51</v>
      </c>
      <c r="I6998" t="s">
        <v>10693</v>
      </c>
      <c r="J6998" t="s">
        <v>188</v>
      </c>
      <c r="K6998">
        <v>0</v>
      </c>
      <c r="L6998" s="83">
        <v>42850</v>
      </c>
      <c r="M6998">
        <v>0</v>
      </c>
      <c r="N6998">
        <v>690768403</v>
      </c>
      <c r="O6998">
        <v>2662862</v>
      </c>
    </row>
    <row r="6999" spans="1:15" x14ac:dyDescent="0.2">
      <c r="A6999" t="s">
        <v>10839</v>
      </c>
      <c r="B6999" t="s">
        <v>2007</v>
      </c>
      <c r="C6999">
        <v>27.29</v>
      </c>
      <c r="D6999">
        <v>0</v>
      </c>
      <c r="E6999">
        <v>0</v>
      </c>
      <c r="F6999">
        <v>0</v>
      </c>
      <c r="G6999">
        <v>0</v>
      </c>
      <c r="H6999" s="45">
        <v>3678.58</v>
      </c>
      <c r="I6999" t="s">
        <v>10684</v>
      </c>
      <c r="J6999" t="s">
        <v>182</v>
      </c>
      <c r="K6999">
        <v>0</v>
      </c>
      <c r="L6999" s="83">
        <v>42850</v>
      </c>
      <c r="M6999">
        <v>0</v>
      </c>
      <c r="N6999">
        <v>675232102</v>
      </c>
      <c r="O6999">
        <v>2655583</v>
      </c>
    </row>
    <row r="7000" spans="1:15" x14ac:dyDescent="0.2">
      <c r="A7000" t="s">
        <v>10840</v>
      </c>
      <c r="B7000" t="s">
        <v>2397</v>
      </c>
      <c r="C7000">
        <v>34.9</v>
      </c>
      <c r="D7000">
        <v>0</v>
      </c>
      <c r="E7000">
        <v>0</v>
      </c>
      <c r="F7000">
        <v>0</v>
      </c>
      <c r="G7000">
        <v>0</v>
      </c>
      <c r="H7000" s="45">
        <v>41665.49</v>
      </c>
      <c r="I7000" t="s">
        <v>10684</v>
      </c>
      <c r="J7000" t="s">
        <v>182</v>
      </c>
      <c r="K7000">
        <v>0</v>
      </c>
      <c r="L7000" s="83">
        <v>42850</v>
      </c>
      <c r="M7000">
        <v>0</v>
      </c>
      <c r="N7000">
        <v>678026105</v>
      </c>
      <c r="O7000">
        <v>2724472</v>
      </c>
    </row>
    <row r="7001" spans="1:15" x14ac:dyDescent="0.2">
      <c r="A7001" t="s">
        <v>10841</v>
      </c>
      <c r="B7001" t="s">
        <v>506</v>
      </c>
      <c r="C7001">
        <v>28.15</v>
      </c>
      <c r="D7001">
        <v>0</v>
      </c>
      <c r="E7001">
        <v>0</v>
      </c>
      <c r="F7001">
        <v>0</v>
      </c>
      <c r="G7001">
        <v>0</v>
      </c>
      <c r="H7001" s="45">
        <v>1856.88</v>
      </c>
      <c r="I7001" t="s">
        <v>10693</v>
      </c>
      <c r="J7001" t="s">
        <v>186</v>
      </c>
      <c r="K7001">
        <v>0</v>
      </c>
      <c r="L7001" s="83">
        <v>42850</v>
      </c>
      <c r="M7001">
        <v>0</v>
      </c>
      <c r="N7001">
        <v>684000102</v>
      </c>
      <c r="O7001" t="s">
        <v>507</v>
      </c>
    </row>
    <row r="7002" spans="1:15" x14ac:dyDescent="0.2">
      <c r="A7002" t="s">
        <v>10842</v>
      </c>
      <c r="B7002" t="s">
        <v>2100</v>
      </c>
      <c r="C7002">
        <v>50.99</v>
      </c>
      <c r="D7002">
        <v>0</v>
      </c>
      <c r="E7002">
        <v>0</v>
      </c>
      <c r="F7002">
        <v>0</v>
      </c>
      <c r="G7002">
        <v>0</v>
      </c>
      <c r="H7002" s="45">
        <v>-2322.3000000000002</v>
      </c>
      <c r="I7002" t="s">
        <v>10684</v>
      </c>
      <c r="J7002" t="s">
        <v>200</v>
      </c>
      <c r="K7002">
        <v>0</v>
      </c>
      <c r="L7002" s="83">
        <v>42850</v>
      </c>
      <c r="M7002">
        <v>0</v>
      </c>
      <c r="N7002" t="s">
        <v>2180</v>
      </c>
      <c r="O7002">
        <v>2943523</v>
      </c>
    </row>
    <row r="7003" spans="1:15" x14ac:dyDescent="0.2">
      <c r="A7003" t="s">
        <v>10843</v>
      </c>
      <c r="B7003" t="s">
        <v>10818</v>
      </c>
      <c r="C7003">
        <v>69.650000000000006</v>
      </c>
      <c r="D7003">
        <v>0</v>
      </c>
      <c r="E7003">
        <v>0</v>
      </c>
      <c r="F7003">
        <v>0</v>
      </c>
      <c r="G7003">
        <v>0</v>
      </c>
      <c r="H7003" s="45">
        <v>15899.56</v>
      </c>
      <c r="I7003" t="s">
        <v>10693</v>
      </c>
      <c r="J7003" t="s">
        <v>169</v>
      </c>
      <c r="K7003">
        <v>0</v>
      </c>
      <c r="L7003" s="83">
        <v>42850</v>
      </c>
      <c r="M7003">
        <v>0</v>
      </c>
      <c r="N7003" t="s">
        <v>10844</v>
      </c>
      <c r="O7003">
        <v>2717591</v>
      </c>
    </row>
    <row r="7004" spans="1:15" x14ac:dyDescent="0.2">
      <c r="A7004" t="s">
        <v>10845</v>
      </c>
      <c r="B7004" t="s">
        <v>2463</v>
      </c>
      <c r="C7004">
        <v>122.38</v>
      </c>
      <c r="D7004">
        <v>0</v>
      </c>
      <c r="E7004">
        <v>0</v>
      </c>
      <c r="F7004">
        <v>0</v>
      </c>
      <c r="G7004">
        <v>0</v>
      </c>
      <c r="H7004" s="45">
        <v>107021.24</v>
      </c>
      <c r="I7004" t="s">
        <v>10684</v>
      </c>
      <c r="J7004" t="s">
        <v>164</v>
      </c>
      <c r="K7004">
        <v>0</v>
      </c>
      <c r="L7004" s="83">
        <v>42850</v>
      </c>
      <c r="M7004">
        <v>0</v>
      </c>
      <c r="N7004">
        <v>775133101</v>
      </c>
      <c r="O7004">
        <v>2746700</v>
      </c>
    </row>
    <row r="7005" spans="1:15" x14ac:dyDescent="0.2">
      <c r="A7005" t="s">
        <v>10846</v>
      </c>
      <c r="B7005" t="s">
        <v>3147</v>
      </c>
      <c r="C7005">
        <v>15.43</v>
      </c>
      <c r="D7005">
        <v>0</v>
      </c>
      <c r="E7005">
        <v>0</v>
      </c>
      <c r="F7005">
        <v>0</v>
      </c>
      <c r="G7005">
        <v>0</v>
      </c>
      <c r="H7005" s="45">
        <v>-1682.25</v>
      </c>
      <c r="I7005" t="s">
        <v>10693</v>
      </c>
      <c r="J7005" t="s">
        <v>182</v>
      </c>
      <c r="K7005">
        <v>0</v>
      </c>
      <c r="L7005" s="83">
        <v>42850</v>
      </c>
      <c r="M7005">
        <v>0</v>
      </c>
      <c r="N7005" t="s">
        <v>3341</v>
      </c>
      <c r="O7005">
        <v>2523334</v>
      </c>
    </row>
    <row r="7006" spans="1:15" x14ac:dyDescent="0.2">
      <c r="A7006" t="s">
        <v>10847</v>
      </c>
      <c r="B7006" t="s">
        <v>2576</v>
      </c>
      <c r="C7006">
        <v>20.2</v>
      </c>
      <c r="D7006">
        <v>0</v>
      </c>
      <c r="E7006">
        <v>0</v>
      </c>
      <c r="F7006">
        <v>0</v>
      </c>
      <c r="G7006">
        <v>0</v>
      </c>
      <c r="H7006">
        <v>8.7899999999999991</v>
      </c>
      <c r="I7006" t="s">
        <v>10684</v>
      </c>
      <c r="J7006" t="s">
        <v>200</v>
      </c>
      <c r="K7006">
        <v>0</v>
      </c>
      <c r="L7006" s="83">
        <v>42850</v>
      </c>
      <c r="M7006">
        <v>0</v>
      </c>
      <c r="N7006" t="s">
        <v>2659</v>
      </c>
      <c r="O7006">
        <v>2125246</v>
      </c>
    </row>
    <row r="7007" spans="1:15" x14ac:dyDescent="0.2">
      <c r="A7007" t="s">
        <v>10848</v>
      </c>
      <c r="B7007" t="s">
        <v>2482</v>
      </c>
      <c r="C7007">
        <v>277.55</v>
      </c>
      <c r="D7007">
        <v>0</v>
      </c>
      <c r="E7007">
        <v>0</v>
      </c>
      <c r="F7007">
        <v>0</v>
      </c>
      <c r="G7007">
        <v>0</v>
      </c>
      <c r="H7007" s="45">
        <v>14686.19</v>
      </c>
      <c r="I7007" t="s">
        <v>10684</v>
      </c>
      <c r="J7007" t="s">
        <v>235</v>
      </c>
      <c r="K7007">
        <v>0</v>
      </c>
      <c r="L7007" s="83">
        <v>42850</v>
      </c>
      <c r="M7007">
        <v>0</v>
      </c>
      <c r="N7007">
        <v>100557107</v>
      </c>
      <c r="O7007">
        <v>2113393</v>
      </c>
    </row>
    <row r="7008" spans="1:15" x14ac:dyDescent="0.2">
      <c r="A7008" t="s">
        <v>10849</v>
      </c>
      <c r="B7008" t="s">
        <v>526</v>
      </c>
      <c r="C7008">
        <v>29.1</v>
      </c>
      <c r="D7008">
        <v>0</v>
      </c>
      <c r="E7008">
        <v>0</v>
      </c>
      <c r="F7008">
        <v>0</v>
      </c>
      <c r="G7008">
        <v>0</v>
      </c>
      <c r="H7008" s="45">
        <v>-1290.25</v>
      </c>
      <c r="I7008" t="s">
        <v>10693</v>
      </c>
      <c r="J7008" t="s">
        <v>164</v>
      </c>
      <c r="K7008">
        <v>0</v>
      </c>
      <c r="L7008" s="83">
        <v>42850</v>
      </c>
      <c r="M7008">
        <v>0</v>
      </c>
      <c r="N7008">
        <v>801056102</v>
      </c>
      <c r="O7008" t="s">
        <v>527</v>
      </c>
    </row>
    <row r="7009" spans="1:15" x14ac:dyDescent="0.2">
      <c r="A7009" t="s">
        <v>10850</v>
      </c>
      <c r="B7009" t="s">
        <v>3601</v>
      </c>
      <c r="C7009">
        <v>14.55</v>
      </c>
      <c r="D7009">
        <v>0</v>
      </c>
      <c r="E7009">
        <v>0</v>
      </c>
      <c r="F7009">
        <v>0</v>
      </c>
      <c r="G7009">
        <v>0</v>
      </c>
      <c r="H7009" s="45">
        <v>27656.36</v>
      </c>
      <c r="I7009" t="s">
        <v>10684</v>
      </c>
      <c r="J7009" t="s">
        <v>200</v>
      </c>
      <c r="K7009">
        <v>0</v>
      </c>
      <c r="L7009" s="83">
        <v>42850</v>
      </c>
      <c r="M7009">
        <v>0</v>
      </c>
      <c r="N7009">
        <v>868168105</v>
      </c>
      <c r="O7009">
        <v>2864141</v>
      </c>
    </row>
    <row r="7010" spans="1:15" x14ac:dyDescent="0.2">
      <c r="A7010" t="s">
        <v>10851</v>
      </c>
      <c r="B7010" t="s">
        <v>2862</v>
      </c>
      <c r="C7010">
        <v>80.599999999999994</v>
      </c>
      <c r="D7010">
        <v>0</v>
      </c>
      <c r="E7010">
        <v>0</v>
      </c>
      <c r="F7010">
        <v>0</v>
      </c>
      <c r="G7010">
        <v>0</v>
      </c>
      <c r="H7010" s="45">
        <v>-20186.57</v>
      </c>
      <c r="I7010" t="s">
        <v>10693</v>
      </c>
      <c r="J7010" t="s">
        <v>190</v>
      </c>
      <c r="K7010">
        <v>0</v>
      </c>
      <c r="L7010" s="83">
        <v>42850</v>
      </c>
      <c r="M7010">
        <v>0</v>
      </c>
      <c r="N7010">
        <v>880345103</v>
      </c>
      <c r="O7010">
        <v>2883641</v>
      </c>
    </row>
    <row r="7011" spans="1:15" x14ac:dyDescent="0.2">
      <c r="A7011" t="s">
        <v>10852</v>
      </c>
      <c r="B7011" t="s">
        <v>10817</v>
      </c>
      <c r="C7011">
        <v>14.48</v>
      </c>
      <c r="D7011">
        <v>0</v>
      </c>
      <c r="E7011">
        <v>0</v>
      </c>
      <c r="F7011">
        <v>0</v>
      </c>
      <c r="G7011">
        <v>0</v>
      </c>
      <c r="H7011" s="45">
        <v>-41021.67</v>
      </c>
      <c r="I7011" t="s">
        <v>10684</v>
      </c>
      <c r="J7011" t="s">
        <v>164</v>
      </c>
      <c r="K7011">
        <v>0</v>
      </c>
      <c r="L7011" s="83">
        <v>42850</v>
      </c>
      <c r="M7011">
        <v>0</v>
      </c>
      <c r="N7011" t="s">
        <v>10853</v>
      </c>
      <c r="O7011" t="s">
        <v>10854</v>
      </c>
    </row>
    <row r="7012" spans="1:15" x14ac:dyDescent="0.2">
      <c r="A7012" t="s">
        <v>10855</v>
      </c>
      <c r="B7012" t="s">
        <v>3182</v>
      </c>
      <c r="C7012">
        <v>116.66</v>
      </c>
      <c r="D7012">
        <v>0</v>
      </c>
      <c r="E7012">
        <v>0</v>
      </c>
      <c r="F7012">
        <v>0</v>
      </c>
      <c r="G7012">
        <v>0</v>
      </c>
      <c r="H7012" s="45">
        <v>7168.18</v>
      </c>
      <c r="I7012" t="s">
        <v>10684</v>
      </c>
      <c r="J7012" t="s">
        <v>169</v>
      </c>
      <c r="K7012">
        <v>0</v>
      </c>
      <c r="L7012" s="83">
        <v>42850</v>
      </c>
      <c r="M7012">
        <v>0</v>
      </c>
      <c r="N7012" t="s">
        <v>3355</v>
      </c>
      <c r="O7012">
        <v>2430412</v>
      </c>
    </row>
    <row r="7013" spans="1:15" x14ac:dyDescent="0.2">
      <c r="A7013" t="s">
        <v>10794</v>
      </c>
      <c r="B7013" t="s">
        <v>2080</v>
      </c>
      <c r="C7013">
        <v>40.375</v>
      </c>
      <c r="D7013">
        <v>0</v>
      </c>
      <c r="E7013">
        <v>0</v>
      </c>
      <c r="F7013">
        <v>0</v>
      </c>
      <c r="G7013">
        <v>0</v>
      </c>
      <c r="H7013" s="45">
        <v>11943.72</v>
      </c>
      <c r="I7013" t="s">
        <v>10684</v>
      </c>
      <c r="J7013" t="s">
        <v>169</v>
      </c>
      <c r="K7013">
        <v>0</v>
      </c>
      <c r="L7013" s="83">
        <v>42849</v>
      </c>
      <c r="M7013">
        <v>0</v>
      </c>
      <c r="N7013" t="s">
        <v>2139</v>
      </c>
      <c r="O7013" t="s">
        <v>2140</v>
      </c>
    </row>
    <row r="7014" spans="1:15" x14ac:dyDescent="0.2">
      <c r="A7014" t="s">
        <v>10795</v>
      </c>
      <c r="B7014" t="s">
        <v>4184</v>
      </c>
      <c r="C7014">
        <v>47.26</v>
      </c>
      <c r="D7014">
        <v>0</v>
      </c>
      <c r="E7014">
        <v>0</v>
      </c>
      <c r="F7014">
        <v>0</v>
      </c>
      <c r="G7014">
        <v>0</v>
      </c>
      <c r="H7014" s="45">
        <v>2147.79</v>
      </c>
      <c r="I7014" t="s">
        <v>10684</v>
      </c>
      <c r="J7014" t="s">
        <v>200</v>
      </c>
      <c r="K7014">
        <v>0</v>
      </c>
      <c r="L7014" s="83">
        <v>42849</v>
      </c>
      <c r="M7014">
        <v>0</v>
      </c>
      <c r="N7014" t="s">
        <v>4192</v>
      </c>
      <c r="O7014">
        <v>2732635</v>
      </c>
    </row>
    <row r="7015" spans="1:15" x14ac:dyDescent="0.2">
      <c r="A7015" t="s">
        <v>10796</v>
      </c>
      <c r="B7015" t="s">
        <v>2592</v>
      </c>
      <c r="C7015">
        <v>46.08</v>
      </c>
      <c r="D7015">
        <v>0</v>
      </c>
      <c r="E7015">
        <v>0</v>
      </c>
      <c r="F7015">
        <v>0</v>
      </c>
      <c r="G7015">
        <v>0</v>
      </c>
      <c r="H7015" s="45">
        <v>4489.67</v>
      </c>
      <c r="I7015" t="s">
        <v>10684</v>
      </c>
      <c r="J7015" t="s">
        <v>190</v>
      </c>
      <c r="K7015">
        <v>0</v>
      </c>
      <c r="L7015" s="83">
        <v>42849</v>
      </c>
      <c r="M7015">
        <v>0</v>
      </c>
      <c r="N7015">
        <v>46224101</v>
      </c>
      <c r="O7015">
        <v>2060370</v>
      </c>
    </row>
    <row r="7016" spans="1:15" x14ac:dyDescent="0.2">
      <c r="A7016" t="s">
        <v>10797</v>
      </c>
      <c r="B7016" t="s">
        <v>4172</v>
      </c>
      <c r="C7016">
        <v>28.58</v>
      </c>
      <c r="D7016">
        <v>0</v>
      </c>
      <c r="E7016">
        <v>0</v>
      </c>
      <c r="F7016">
        <v>0</v>
      </c>
      <c r="G7016">
        <v>0</v>
      </c>
      <c r="H7016" s="45">
        <v>-70563.97</v>
      </c>
      <c r="I7016" t="s">
        <v>10684</v>
      </c>
      <c r="J7016" t="s">
        <v>188</v>
      </c>
      <c r="K7016">
        <v>0</v>
      </c>
      <c r="L7016" s="83">
        <v>42849</v>
      </c>
      <c r="M7016">
        <v>0</v>
      </c>
      <c r="N7016" t="s">
        <v>4195</v>
      </c>
      <c r="O7016">
        <v>2526117</v>
      </c>
    </row>
    <row r="7017" spans="1:15" x14ac:dyDescent="0.2">
      <c r="A7017" t="s">
        <v>10798</v>
      </c>
      <c r="B7017" t="s">
        <v>111</v>
      </c>
      <c r="C7017">
        <v>72.900000000000006</v>
      </c>
      <c r="D7017">
        <v>0</v>
      </c>
      <c r="E7017">
        <v>0</v>
      </c>
      <c r="F7017">
        <v>0</v>
      </c>
      <c r="G7017">
        <v>0</v>
      </c>
      <c r="H7017" s="45">
        <v>24278.43</v>
      </c>
      <c r="I7017" t="s">
        <v>10684</v>
      </c>
      <c r="J7017" t="s">
        <v>164</v>
      </c>
      <c r="K7017">
        <v>0</v>
      </c>
      <c r="L7017" s="83">
        <v>42849</v>
      </c>
      <c r="M7017">
        <v>0</v>
      </c>
      <c r="N7017">
        <v>35290105</v>
      </c>
      <c r="O7017">
        <v>2468844</v>
      </c>
    </row>
    <row r="7018" spans="1:15" x14ac:dyDescent="0.2">
      <c r="A7018" t="s">
        <v>10799</v>
      </c>
      <c r="B7018" t="s">
        <v>308</v>
      </c>
      <c r="C7018">
        <v>38.83</v>
      </c>
      <c r="D7018">
        <v>0</v>
      </c>
      <c r="E7018">
        <v>0</v>
      </c>
      <c r="F7018">
        <v>0</v>
      </c>
      <c r="G7018">
        <v>0</v>
      </c>
      <c r="H7018" s="45">
        <v>84387.199999999997</v>
      </c>
      <c r="I7018" t="s">
        <v>10684</v>
      </c>
      <c r="J7018" t="s">
        <v>186</v>
      </c>
      <c r="K7018">
        <v>0</v>
      </c>
      <c r="L7018" s="83">
        <v>42849</v>
      </c>
      <c r="M7018">
        <v>0</v>
      </c>
      <c r="N7018" t="s">
        <v>309</v>
      </c>
      <c r="O7018" t="s">
        <v>310</v>
      </c>
    </row>
    <row r="7019" spans="1:15" x14ac:dyDescent="0.2">
      <c r="A7019" t="s">
        <v>10800</v>
      </c>
      <c r="B7019" t="s">
        <v>4071</v>
      </c>
      <c r="C7019">
        <v>140.75</v>
      </c>
      <c r="D7019">
        <v>0</v>
      </c>
      <c r="E7019">
        <v>0</v>
      </c>
      <c r="F7019">
        <v>0</v>
      </c>
      <c r="G7019">
        <v>0</v>
      </c>
      <c r="H7019" s="45">
        <v>-29450.95</v>
      </c>
      <c r="I7019" t="s">
        <v>10684</v>
      </c>
      <c r="J7019" t="s">
        <v>190</v>
      </c>
      <c r="K7019">
        <v>0</v>
      </c>
      <c r="L7019" s="83">
        <v>42849</v>
      </c>
      <c r="M7019">
        <v>0</v>
      </c>
      <c r="N7019">
        <v>149123101</v>
      </c>
      <c r="O7019">
        <v>2180201</v>
      </c>
    </row>
    <row r="7020" spans="1:15" x14ac:dyDescent="0.2">
      <c r="A7020" t="s">
        <v>10801</v>
      </c>
      <c r="B7020" t="s">
        <v>4072</v>
      </c>
      <c r="C7020">
        <v>39.450000000000003</v>
      </c>
      <c r="D7020">
        <v>0</v>
      </c>
      <c r="E7020">
        <v>0</v>
      </c>
      <c r="F7020">
        <v>0</v>
      </c>
      <c r="G7020">
        <v>0</v>
      </c>
      <c r="H7020" s="45">
        <v>-1940.85</v>
      </c>
      <c r="I7020" t="s">
        <v>10693</v>
      </c>
      <c r="J7020" t="s">
        <v>186</v>
      </c>
      <c r="K7020">
        <v>0</v>
      </c>
      <c r="L7020" s="83">
        <v>42849</v>
      </c>
      <c r="M7020">
        <v>0</v>
      </c>
      <c r="N7020">
        <v>139794101</v>
      </c>
      <c r="O7020" t="s">
        <v>4098</v>
      </c>
    </row>
    <row r="7021" spans="1:15" x14ac:dyDescent="0.2">
      <c r="A7021" t="s">
        <v>10802</v>
      </c>
      <c r="B7021" t="s">
        <v>2104</v>
      </c>
      <c r="C7021">
        <v>77.900000000000006</v>
      </c>
      <c r="D7021">
        <v>0</v>
      </c>
      <c r="E7021">
        <v>0</v>
      </c>
      <c r="F7021">
        <v>0</v>
      </c>
      <c r="G7021">
        <v>0</v>
      </c>
      <c r="H7021" s="45">
        <v>25512.95</v>
      </c>
      <c r="I7021" t="s">
        <v>10684</v>
      </c>
      <c r="J7021" t="s">
        <v>200</v>
      </c>
      <c r="K7021">
        <v>0</v>
      </c>
      <c r="L7021" s="83">
        <v>42849</v>
      </c>
      <c r="M7021">
        <v>0</v>
      </c>
      <c r="N7021">
        <v>139594105</v>
      </c>
      <c r="O7021" t="s">
        <v>2147</v>
      </c>
    </row>
    <row r="7022" spans="1:15" x14ac:dyDescent="0.2">
      <c r="A7022" t="s">
        <v>10803</v>
      </c>
      <c r="B7022" t="s">
        <v>630</v>
      </c>
      <c r="C7022">
        <v>45.11</v>
      </c>
      <c r="D7022">
        <v>0</v>
      </c>
      <c r="E7022">
        <v>0</v>
      </c>
      <c r="F7022">
        <v>0</v>
      </c>
      <c r="G7022">
        <v>0</v>
      </c>
      <c r="H7022" s="45">
        <v>84157.52</v>
      </c>
      <c r="I7022" t="s">
        <v>10684</v>
      </c>
      <c r="J7022" t="s">
        <v>164</v>
      </c>
      <c r="K7022">
        <v>0</v>
      </c>
      <c r="L7022" s="83">
        <v>42849</v>
      </c>
      <c r="M7022">
        <v>0</v>
      </c>
      <c r="N7022">
        <v>225447101</v>
      </c>
      <c r="O7022">
        <v>2232351</v>
      </c>
    </row>
    <row r="7023" spans="1:15" x14ac:dyDescent="0.2">
      <c r="A7023" t="s">
        <v>10804</v>
      </c>
      <c r="B7023" t="s">
        <v>4325</v>
      </c>
      <c r="C7023">
        <v>141.87</v>
      </c>
      <c r="D7023">
        <v>0</v>
      </c>
      <c r="E7023">
        <v>0</v>
      </c>
      <c r="F7023">
        <v>0</v>
      </c>
      <c r="G7023">
        <v>0</v>
      </c>
      <c r="H7023" s="45">
        <v>50078.66</v>
      </c>
      <c r="I7023" t="s">
        <v>10684</v>
      </c>
      <c r="J7023" t="s">
        <v>169</v>
      </c>
      <c r="K7023">
        <v>0</v>
      </c>
      <c r="L7023" s="83">
        <v>42849</v>
      </c>
      <c r="M7023">
        <v>0</v>
      </c>
      <c r="N7023" s="84">
        <v>2.8176E+112</v>
      </c>
      <c r="O7023">
        <v>2567116</v>
      </c>
    </row>
    <row r="7024" spans="1:15" x14ac:dyDescent="0.2">
      <c r="A7024" t="s">
        <v>10805</v>
      </c>
      <c r="B7024" t="s">
        <v>1990</v>
      </c>
      <c r="C7024">
        <v>22.93</v>
      </c>
      <c r="D7024">
        <v>0</v>
      </c>
      <c r="E7024">
        <v>0</v>
      </c>
      <c r="F7024">
        <v>0</v>
      </c>
      <c r="G7024">
        <v>0</v>
      </c>
      <c r="H7024" s="45">
        <v>2196.9</v>
      </c>
      <c r="I7024" t="s">
        <v>10693</v>
      </c>
      <c r="J7024" t="s">
        <v>200</v>
      </c>
      <c r="K7024">
        <v>0</v>
      </c>
      <c r="L7024" s="83">
        <v>42849</v>
      </c>
      <c r="M7024">
        <v>0</v>
      </c>
      <c r="N7024">
        <v>460690100</v>
      </c>
      <c r="O7024">
        <v>2466321</v>
      </c>
    </row>
    <row r="7025" spans="1:15" x14ac:dyDescent="0.2">
      <c r="A7025" t="s">
        <v>10806</v>
      </c>
      <c r="B7025" t="s">
        <v>828</v>
      </c>
      <c r="C7025">
        <v>38.630000000000003</v>
      </c>
      <c r="D7025">
        <v>0</v>
      </c>
      <c r="E7025">
        <v>0</v>
      </c>
      <c r="F7025">
        <v>0</v>
      </c>
      <c r="G7025">
        <v>0</v>
      </c>
      <c r="H7025" s="45">
        <v>29100.26</v>
      </c>
      <c r="I7025" t="s">
        <v>10684</v>
      </c>
      <c r="J7025" t="s">
        <v>190</v>
      </c>
      <c r="K7025">
        <v>0</v>
      </c>
      <c r="L7025" s="83">
        <v>42849</v>
      </c>
      <c r="M7025">
        <v>0</v>
      </c>
      <c r="N7025">
        <v>489170100</v>
      </c>
      <c r="O7025">
        <v>2488121</v>
      </c>
    </row>
    <row r="7026" spans="1:15" x14ac:dyDescent="0.2">
      <c r="A7026" t="s">
        <v>10807</v>
      </c>
      <c r="B7026" t="s">
        <v>1821</v>
      </c>
      <c r="C7026">
        <v>63.7</v>
      </c>
      <c r="D7026">
        <v>0</v>
      </c>
      <c r="E7026">
        <v>0</v>
      </c>
      <c r="F7026">
        <v>0</v>
      </c>
      <c r="G7026">
        <v>0</v>
      </c>
      <c r="H7026">
        <v>603.39</v>
      </c>
      <c r="I7026" t="s">
        <v>10684</v>
      </c>
      <c r="J7026" t="s">
        <v>186</v>
      </c>
      <c r="K7026">
        <v>0</v>
      </c>
      <c r="L7026" s="83">
        <v>42849</v>
      </c>
      <c r="M7026">
        <v>0</v>
      </c>
      <c r="N7026" t="s">
        <v>1916</v>
      </c>
      <c r="O7026" t="s">
        <v>1917</v>
      </c>
    </row>
    <row r="7027" spans="1:15" x14ac:dyDescent="0.2">
      <c r="A7027" t="s">
        <v>10808</v>
      </c>
      <c r="B7027" t="s">
        <v>441</v>
      </c>
      <c r="C7027">
        <v>49.6</v>
      </c>
      <c r="D7027">
        <v>0</v>
      </c>
      <c r="E7027">
        <v>0</v>
      </c>
      <c r="F7027">
        <v>0</v>
      </c>
      <c r="G7027">
        <v>0</v>
      </c>
      <c r="H7027" s="45">
        <v>26272.98</v>
      </c>
      <c r="I7027" t="s">
        <v>10684</v>
      </c>
      <c r="J7027" t="s">
        <v>190</v>
      </c>
      <c r="K7027">
        <v>0</v>
      </c>
      <c r="L7027" s="83">
        <v>42849</v>
      </c>
      <c r="M7027">
        <v>0</v>
      </c>
      <c r="N7027">
        <v>589378108</v>
      </c>
      <c r="O7027">
        <v>2144047</v>
      </c>
    </row>
    <row r="7028" spans="1:15" x14ac:dyDescent="0.2">
      <c r="A7028" t="s">
        <v>10809</v>
      </c>
      <c r="B7028" t="s">
        <v>3999</v>
      </c>
      <c r="C7028">
        <v>103.74</v>
      </c>
      <c r="D7028">
        <v>0</v>
      </c>
      <c r="E7028">
        <v>0</v>
      </c>
      <c r="F7028">
        <v>0</v>
      </c>
      <c r="G7028">
        <v>0</v>
      </c>
      <c r="H7028" s="45">
        <v>-15732.15</v>
      </c>
      <c r="I7028" t="s">
        <v>10684</v>
      </c>
      <c r="J7028" t="s">
        <v>200</v>
      </c>
      <c r="K7028">
        <v>0</v>
      </c>
      <c r="L7028" s="83">
        <v>42849</v>
      </c>
      <c r="M7028">
        <v>0</v>
      </c>
      <c r="N7028">
        <v>731068102</v>
      </c>
      <c r="O7028">
        <v>2692933</v>
      </c>
    </row>
    <row r="7029" spans="1:15" x14ac:dyDescent="0.2">
      <c r="A7029" t="s">
        <v>10810</v>
      </c>
      <c r="B7029" t="s">
        <v>10792</v>
      </c>
      <c r="C7029">
        <v>36.9</v>
      </c>
      <c r="D7029">
        <v>0</v>
      </c>
      <c r="E7029">
        <v>0</v>
      </c>
      <c r="F7029">
        <v>0</v>
      </c>
      <c r="G7029">
        <v>0</v>
      </c>
      <c r="H7029" s="45">
        <v>-7993.19</v>
      </c>
      <c r="I7029" t="s">
        <v>10684</v>
      </c>
      <c r="J7029" t="s">
        <v>186</v>
      </c>
      <c r="K7029">
        <v>0</v>
      </c>
      <c r="L7029" s="83">
        <v>42849</v>
      </c>
      <c r="M7029">
        <v>0</v>
      </c>
      <c r="N7029" t="s">
        <v>10811</v>
      </c>
      <c r="O7029">
        <v>2767217</v>
      </c>
    </row>
    <row r="7030" spans="1:15" x14ac:dyDescent="0.2">
      <c r="A7030" t="s">
        <v>10812</v>
      </c>
      <c r="B7030" t="s">
        <v>4327</v>
      </c>
      <c r="C7030">
        <v>23.2</v>
      </c>
      <c r="D7030">
        <v>0</v>
      </c>
      <c r="E7030">
        <v>0</v>
      </c>
      <c r="F7030">
        <v>0</v>
      </c>
      <c r="G7030">
        <v>0</v>
      </c>
      <c r="H7030" s="45">
        <v>-1788.12</v>
      </c>
      <c r="I7030" t="s">
        <v>10684</v>
      </c>
      <c r="J7030" t="s">
        <v>186</v>
      </c>
      <c r="K7030">
        <v>0</v>
      </c>
      <c r="L7030" s="83">
        <v>42849</v>
      </c>
      <c r="M7030">
        <v>0</v>
      </c>
      <c r="N7030" t="s">
        <v>4486</v>
      </c>
      <c r="O7030" t="s">
        <v>4487</v>
      </c>
    </row>
    <row r="7031" spans="1:15" x14ac:dyDescent="0.2">
      <c r="A7031" t="s">
        <v>10813</v>
      </c>
      <c r="B7031" t="s">
        <v>10793</v>
      </c>
      <c r="C7031">
        <v>25.93</v>
      </c>
      <c r="D7031">
        <v>0</v>
      </c>
      <c r="E7031">
        <v>0</v>
      </c>
      <c r="F7031">
        <v>0</v>
      </c>
      <c r="G7031">
        <v>0</v>
      </c>
      <c r="H7031" s="45">
        <v>-31480.97</v>
      </c>
      <c r="I7031" t="s">
        <v>10684</v>
      </c>
      <c r="J7031" t="s">
        <v>188</v>
      </c>
      <c r="K7031">
        <v>0</v>
      </c>
      <c r="L7031" s="83">
        <v>42849</v>
      </c>
      <c r="M7031">
        <v>0</v>
      </c>
      <c r="N7031">
        <v>878742204</v>
      </c>
      <c r="O7031">
        <v>2124533</v>
      </c>
    </row>
    <row r="7032" spans="1:15" x14ac:dyDescent="0.2">
      <c r="A7032" t="s">
        <v>10814</v>
      </c>
      <c r="B7032" t="s">
        <v>2678</v>
      </c>
      <c r="C7032">
        <v>31.1</v>
      </c>
      <c r="D7032">
        <v>0</v>
      </c>
      <c r="E7032">
        <v>0</v>
      </c>
      <c r="F7032">
        <v>0</v>
      </c>
      <c r="G7032">
        <v>0</v>
      </c>
      <c r="H7032" s="45">
        <v>-45564.66</v>
      </c>
      <c r="I7032" t="s">
        <v>10684</v>
      </c>
      <c r="J7032" t="s">
        <v>186</v>
      </c>
      <c r="K7032">
        <v>0</v>
      </c>
      <c r="L7032" s="83">
        <v>42849</v>
      </c>
      <c r="M7032">
        <v>0</v>
      </c>
      <c r="N7032" t="s">
        <v>2804</v>
      </c>
      <c r="O7032">
        <v>2912374</v>
      </c>
    </row>
    <row r="7033" spans="1:15" x14ac:dyDescent="0.2">
      <c r="A7033" t="s">
        <v>10815</v>
      </c>
      <c r="B7033" t="s">
        <v>6261</v>
      </c>
      <c r="C7033">
        <v>81.83</v>
      </c>
      <c r="D7033">
        <v>0</v>
      </c>
      <c r="E7033">
        <v>0</v>
      </c>
      <c r="F7033">
        <v>0</v>
      </c>
      <c r="G7033">
        <v>0</v>
      </c>
      <c r="H7033" s="45">
        <v>10405.69</v>
      </c>
      <c r="I7033" t="s">
        <v>10684</v>
      </c>
      <c r="J7033" t="s">
        <v>182</v>
      </c>
      <c r="K7033">
        <v>0</v>
      </c>
      <c r="L7033" s="83">
        <v>42849</v>
      </c>
      <c r="M7033">
        <v>0</v>
      </c>
      <c r="N7033" t="s">
        <v>6302</v>
      </c>
      <c r="O7033">
        <v>2041364</v>
      </c>
    </row>
    <row r="7034" spans="1:15" x14ac:dyDescent="0.2">
      <c r="A7034" t="s">
        <v>10816</v>
      </c>
      <c r="B7034" t="s">
        <v>4173</v>
      </c>
      <c r="C7034">
        <v>31.49</v>
      </c>
      <c r="D7034">
        <v>0</v>
      </c>
      <c r="E7034">
        <v>0</v>
      </c>
      <c r="F7034">
        <v>0</v>
      </c>
      <c r="G7034">
        <v>0</v>
      </c>
      <c r="H7034" s="45">
        <v>235313.15</v>
      </c>
      <c r="I7034" t="s">
        <v>10684</v>
      </c>
      <c r="J7034" t="s">
        <v>188</v>
      </c>
      <c r="K7034">
        <v>0</v>
      </c>
      <c r="L7034" s="83">
        <v>42849</v>
      </c>
      <c r="M7034">
        <v>0</v>
      </c>
      <c r="N7034">
        <v>912909108</v>
      </c>
      <c r="O7034">
        <v>2824770</v>
      </c>
    </row>
    <row r="7035" spans="1:15" x14ac:dyDescent="0.2">
      <c r="A7035" t="s">
        <v>10766</v>
      </c>
      <c r="B7035" t="s">
        <v>2300</v>
      </c>
      <c r="C7035">
        <v>28.17</v>
      </c>
      <c r="D7035">
        <v>0</v>
      </c>
      <c r="E7035">
        <v>0</v>
      </c>
      <c r="F7035">
        <v>0</v>
      </c>
      <c r="G7035">
        <v>0</v>
      </c>
      <c r="H7035" s="45">
        <v>11128.78</v>
      </c>
      <c r="I7035" t="s">
        <v>10693</v>
      </c>
      <c r="J7035" t="s">
        <v>164</v>
      </c>
      <c r="K7035">
        <v>0</v>
      </c>
      <c r="L7035" s="83">
        <v>42846</v>
      </c>
      <c r="M7035">
        <v>0</v>
      </c>
      <c r="N7035" t="s">
        <v>2382</v>
      </c>
      <c r="O7035">
        <v>2095703</v>
      </c>
    </row>
    <row r="7036" spans="1:15" x14ac:dyDescent="0.2">
      <c r="A7036" t="s">
        <v>10767</v>
      </c>
      <c r="B7036" t="s">
        <v>1558</v>
      </c>
      <c r="C7036">
        <v>28.21</v>
      </c>
      <c r="D7036">
        <v>0</v>
      </c>
      <c r="E7036">
        <v>0</v>
      </c>
      <c r="F7036">
        <v>0</v>
      </c>
      <c r="G7036">
        <v>0</v>
      </c>
      <c r="H7036" s="45">
        <v>6384.66</v>
      </c>
      <c r="I7036" t="s">
        <v>10693</v>
      </c>
      <c r="J7036" t="s">
        <v>164</v>
      </c>
      <c r="K7036">
        <v>0</v>
      </c>
      <c r="L7036" s="83">
        <v>42846</v>
      </c>
      <c r="M7036">
        <v>0</v>
      </c>
      <c r="N7036" s="84">
        <v>6.2886000000000003E+112</v>
      </c>
      <c r="O7036">
        <v>2632650</v>
      </c>
    </row>
    <row r="7037" spans="1:15" x14ac:dyDescent="0.2">
      <c r="A7037" t="s">
        <v>10768</v>
      </c>
      <c r="B7037" t="s">
        <v>2681</v>
      </c>
      <c r="C7037">
        <v>22.75</v>
      </c>
      <c r="D7037">
        <v>0</v>
      </c>
      <c r="E7037">
        <v>0</v>
      </c>
      <c r="F7037">
        <v>0</v>
      </c>
      <c r="G7037">
        <v>0</v>
      </c>
      <c r="H7037" s="45">
        <v>6753.42</v>
      </c>
      <c r="I7037" t="s">
        <v>10693</v>
      </c>
      <c r="J7037" t="s">
        <v>200</v>
      </c>
      <c r="K7037">
        <v>0</v>
      </c>
      <c r="L7037" s="83">
        <v>42846</v>
      </c>
      <c r="M7037">
        <v>0</v>
      </c>
      <c r="N7037" s="84">
        <v>4.5245E+113</v>
      </c>
      <c r="O7037">
        <v>2473859</v>
      </c>
    </row>
    <row r="7038" spans="1:15" x14ac:dyDescent="0.2">
      <c r="A7038" t="s">
        <v>10769</v>
      </c>
      <c r="B7038" t="s">
        <v>4125</v>
      </c>
      <c r="C7038">
        <v>42.185000000000002</v>
      </c>
      <c r="D7038">
        <v>0</v>
      </c>
      <c r="E7038">
        <v>0</v>
      </c>
      <c r="F7038">
        <v>0</v>
      </c>
      <c r="G7038">
        <v>0</v>
      </c>
      <c r="H7038" s="45">
        <v>-19958.62</v>
      </c>
      <c r="I7038" t="s">
        <v>10693</v>
      </c>
      <c r="J7038" t="s">
        <v>190</v>
      </c>
      <c r="K7038">
        <v>0</v>
      </c>
      <c r="L7038" s="83">
        <v>42846</v>
      </c>
      <c r="M7038">
        <v>0</v>
      </c>
      <c r="N7038" t="s">
        <v>4155</v>
      </c>
      <c r="O7038">
        <v>2325875</v>
      </c>
    </row>
    <row r="7039" spans="1:15" x14ac:dyDescent="0.2">
      <c r="A7039" t="s">
        <v>10770</v>
      </c>
      <c r="B7039" t="s">
        <v>6187</v>
      </c>
      <c r="C7039">
        <v>27.9</v>
      </c>
      <c r="D7039">
        <v>0</v>
      </c>
      <c r="E7039">
        <v>0</v>
      </c>
      <c r="F7039">
        <v>0</v>
      </c>
      <c r="G7039">
        <v>0</v>
      </c>
      <c r="H7039" s="45">
        <v>6384.41</v>
      </c>
      <c r="I7039" t="s">
        <v>10693</v>
      </c>
      <c r="J7039" t="s">
        <v>186</v>
      </c>
      <c r="K7039">
        <v>0</v>
      </c>
      <c r="L7039" s="83">
        <v>42846</v>
      </c>
      <c r="M7039">
        <v>0</v>
      </c>
      <c r="N7039">
        <v>45487105</v>
      </c>
      <c r="O7039">
        <v>2055718</v>
      </c>
    </row>
    <row r="7040" spans="1:15" x14ac:dyDescent="0.2">
      <c r="A7040" t="s">
        <v>10771</v>
      </c>
      <c r="B7040" t="s">
        <v>6181</v>
      </c>
      <c r="C7040">
        <v>72.5</v>
      </c>
      <c r="D7040">
        <v>0</v>
      </c>
      <c r="E7040">
        <v>0</v>
      </c>
      <c r="F7040">
        <v>0</v>
      </c>
      <c r="G7040">
        <v>0</v>
      </c>
      <c r="H7040" s="45">
        <v>-20830.55</v>
      </c>
      <c r="I7040" t="s">
        <v>10684</v>
      </c>
      <c r="J7040" t="s">
        <v>186</v>
      </c>
      <c r="K7040">
        <v>0</v>
      </c>
      <c r="L7040" s="83">
        <v>42846</v>
      </c>
      <c r="M7040">
        <v>0</v>
      </c>
      <c r="N7040" t="s">
        <v>6225</v>
      </c>
      <c r="O7040" t="s">
        <v>6226</v>
      </c>
    </row>
    <row r="7041" spans="1:15" x14ac:dyDescent="0.2">
      <c r="A7041" t="s">
        <v>10772</v>
      </c>
      <c r="B7041" t="s">
        <v>10765</v>
      </c>
      <c r="C7041">
        <v>20</v>
      </c>
      <c r="D7041">
        <v>0</v>
      </c>
      <c r="E7041">
        <v>0</v>
      </c>
      <c r="F7041">
        <v>0</v>
      </c>
      <c r="G7041">
        <v>0</v>
      </c>
      <c r="H7041">
        <v>-134.1</v>
      </c>
      <c r="I7041" t="s">
        <v>10693</v>
      </c>
      <c r="J7041" t="s">
        <v>186</v>
      </c>
      <c r="K7041">
        <v>0</v>
      </c>
      <c r="L7041" s="83">
        <v>42846</v>
      </c>
      <c r="M7041">
        <v>0</v>
      </c>
      <c r="N7041" t="s">
        <v>10773</v>
      </c>
      <c r="O7041" t="s">
        <v>10774</v>
      </c>
    </row>
    <row r="7042" spans="1:15" x14ac:dyDescent="0.2">
      <c r="A7042" t="s">
        <v>10775</v>
      </c>
      <c r="B7042" t="s">
        <v>2097</v>
      </c>
      <c r="C7042">
        <v>21.4</v>
      </c>
      <c r="D7042">
        <v>0</v>
      </c>
      <c r="E7042">
        <v>0</v>
      </c>
      <c r="F7042">
        <v>0</v>
      </c>
      <c r="G7042">
        <v>0</v>
      </c>
      <c r="H7042" s="45">
        <v>-6927.93</v>
      </c>
      <c r="I7042" t="s">
        <v>10684</v>
      </c>
      <c r="J7042" t="s">
        <v>190</v>
      </c>
      <c r="K7042">
        <v>0</v>
      </c>
      <c r="L7042" s="83">
        <v>42846</v>
      </c>
      <c r="M7042">
        <v>0</v>
      </c>
      <c r="N7042">
        <v>498904200</v>
      </c>
      <c r="O7042" t="s">
        <v>2174</v>
      </c>
    </row>
    <row r="7043" spans="1:15" x14ac:dyDescent="0.2">
      <c r="A7043" t="s">
        <v>10776</v>
      </c>
      <c r="B7043" t="s">
        <v>6185</v>
      </c>
      <c r="C7043">
        <v>32.04</v>
      </c>
      <c r="D7043">
        <v>0</v>
      </c>
      <c r="E7043">
        <v>0</v>
      </c>
      <c r="F7043">
        <v>0</v>
      </c>
      <c r="G7043">
        <v>0</v>
      </c>
      <c r="H7043" s="45">
        <v>-3088.06</v>
      </c>
      <c r="I7043" t="s">
        <v>10693</v>
      </c>
      <c r="J7043" t="s">
        <v>186</v>
      </c>
      <c r="K7043">
        <v>0</v>
      </c>
      <c r="L7043" s="83">
        <v>42846</v>
      </c>
      <c r="M7043">
        <v>0</v>
      </c>
      <c r="N7043">
        <v>633707104</v>
      </c>
      <c r="O7043" t="s">
        <v>6236</v>
      </c>
    </row>
    <row r="7044" spans="1:15" x14ac:dyDescent="0.2">
      <c r="A7044" t="s">
        <v>10777</v>
      </c>
      <c r="B7044" t="s">
        <v>2209</v>
      </c>
      <c r="C7044">
        <v>36.44</v>
      </c>
      <c r="D7044">
        <v>0</v>
      </c>
      <c r="E7044">
        <v>0</v>
      </c>
      <c r="F7044">
        <v>0</v>
      </c>
      <c r="G7044">
        <v>0</v>
      </c>
      <c r="H7044" s="45">
        <v>-24653.73</v>
      </c>
      <c r="I7044" t="s">
        <v>10684</v>
      </c>
      <c r="J7044" t="s">
        <v>188</v>
      </c>
      <c r="K7044">
        <v>0</v>
      </c>
      <c r="L7044" s="83">
        <v>42846</v>
      </c>
      <c r="M7044">
        <v>0</v>
      </c>
      <c r="N7044">
        <v>651639106</v>
      </c>
      <c r="O7044">
        <v>2636607</v>
      </c>
    </row>
    <row r="7045" spans="1:15" x14ac:dyDescent="0.2">
      <c r="A7045" t="s">
        <v>10778</v>
      </c>
      <c r="B7045" t="s">
        <v>438</v>
      </c>
      <c r="C7045" s="45">
        <v>3058.36</v>
      </c>
      <c r="D7045">
        <v>0</v>
      </c>
      <c r="E7045">
        <v>0</v>
      </c>
      <c r="F7045">
        <v>0</v>
      </c>
      <c r="G7045">
        <v>0</v>
      </c>
      <c r="H7045">
        <v>935.22</v>
      </c>
      <c r="I7045" t="s">
        <v>10693</v>
      </c>
      <c r="J7045" t="s">
        <v>200</v>
      </c>
      <c r="K7045">
        <v>0</v>
      </c>
      <c r="L7045" s="83">
        <v>42846</v>
      </c>
      <c r="M7045">
        <v>0</v>
      </c>
      <c r="N7045" t="s">
        <v>439</v>
      </c>
      <c r="O7045">
        <v>2637785</v>
      </c>
    </row>
    <row r="7046" spans="1:15" x14ac:dyDescent="0.2">
      <c r="A7046" t="s">
        <v>10779</v>
      </c>
      <c r="B7046" t="s">
        <v>4121</v>
      </c>
      <c r="C7046">
        <v>114.05</v>
      </c>
      <c r="D7046">
        <v>0</v>
      </c>
      <c r="E7046">
        <v>0</v>
      </c>
      <c r="F7046">
        <v>0</v>
      </c>
      <c r="G7046">
        <v>0</v>
      </c>
      <c r="H7046" s="45">
        <v>-20360.8</v>
      </c>
      <c r="I7046" t="s">
        <v>10693</v>
      </c>
      <c r="J7046" t="s">
        <v>164</v>
      </c>
      <c r="K7046">
        <v>0</v>
      </c>
      <c r="L7046" s="83">
        <v>42846</v>
      </c>
      <c r="M7046">
        <v>0</v>
      </c>
      <c r="N7046">
        <v>743424103</v>
      </c>
      <c r="O7046" t="s">
        <v>4162</v>
      </c>
    </row>
    <row r="7047" spans="1:15" x14ac:dyDescent="0.2">
      <c r="A7047" t="s">
        <v>10780</v>
      </c>
      <c r="B7047" t="s">
        <v>3997</v>
      </c>
      <c r="C7047">
        <v>149.4</v>
      </c>
      <c r="D7047">
        <v>0</v>
      </c>
      <c r="E7047">
        <v>0</v>
      </c>
      <c r="F7047">
        <v>0</v>
      </c>
      <c r="G7047">
        <v>0</v>
      </c>
      <c r="H7047" s="45">
        <v>-3268.5</v>
      </c>
      <c r="I7047" t="s">
        <v>10693</v>
      </c>
      <c r="J7047" t="s">
        <v>200</v>
      </c>
      <c r="K7047">
        <v>0</v>
      </c>
      <c r="L7047" s="83">
        <v>42846</v>
      </c>
      <c r="M7047">
        <v>0</v>
      </c>
      <c r="N7047" t="s">
        <v>4047</v>
      </c>
      <c r="O7047">
        <v>2781585</v>
      </c>
    </row>
    <row r="7048" spans="1:15" x14ac:dyDescent="0.2">
      <c r="A7048" t="s">
        <v>10781</v>
      </c>
      <c r="B7048" t="s">
        <v>7785</v>
      </c>
      <c r="C7048">
        <v>394.01</v>
      </c>
      <c r="D7048">
        <v>0</v>
      </c>
      <c r="E7048">
        <v>0</v>
      </c>
      <c r="F7048">
        <v>0</v>
      </c>
      <c r="G7048">
        <v>0</v>
      </c>
      <c r="H7048" s="45">
        <v>-4222.04</v>
      </c>
      <c r="I7048" t="s">
        <v>10693</v>
      </c>
      <c r="J7048" t="s">
        <v>188</v>
      </c>
      <c r="K7048">
        <v>0</v>
      </c>
      <c r="L7048" s="83">
        <v>42846</v>
      </c>
      <c r="M7048">
        <v>0</v>
      </c>
      <c r="N7048">
        <v>824348106</v>
      </c>
      <c r="O7048">
        <v>2804211</v>
      </c>
    </row>
    <row r="7049" spans="1:15" x14ac:dyDescent="0.2">
      <c r="A7049" t="s">
        <v>10782</v>
      </c>
      <c r="B7049" t="s">
        <v>1690</v>
      </c>
      <c r="C7049">
        <v>29.21</v>
      </c>
      <c r="D7049">
        <v>0</v>
      </c>
      <c r="E7049">
        <v>0</v>
      </c>
      <c r="F7049">
        <v>0</v>
      </c>
      <c r="G7049">
        <v>0</v>
      </c>
      <c r="H7049" s="45">
        <v>-14607.7</v>
      </c>
      <c r="I7049" t="s">
        <v>10693</v>
      </c>
      <c r="J7049" t="s">
        <v>200</v>
      </c>
      <c r="K7049">
        <v>0</v>
      </c>
      <c r="L7049" s="83">
        <v>42846</v>
      </c>
      <c r="M7049">
        <v>0</v>
      </c>
      <c r="N7049">
        <v>830566105</v>
      </c>
      <c r="O7049">
        <v>2428042</v>
      </c>
    </row>
    <row r="7050" spans="1:15" x14ac:dyDescent="0.2">
      <c r="A7050" t="s">
        <v>10783</v>
      </c>
      <c r="B7050" t="s">
        <v>2572</v>
      </c>
      <c r="C7050">
        <v>25.16</v>
      </c>
      <c r="D7050">
        <v>0</v>
      </c>
      <c r="E7050">
        <v>0</v>
      </c>
      <c r="F7050">
        <v>0</v>
      </c>
      <c r="G7050">
        <v>0</v>
      </c>
      <c r="H7050" s="45">
        <v>-26354.12</v>
      </c>
      <c r="I7050" t="s">
        <v>10684</v>
      </c>
      <c r="J7050" t="s">
        <v>182</v>
      </c>
      <c r="K7050">
        <v>0</v>
      </c>
      <c r="L7050" s="83">
        <v>42846</v>
      </c>
      <c r="M7050">
        <v>0</v>
      </c>
      <c r="N7050" s="84">
        <v>9.0346000000000003E+107</v>
      </c>
      <c r="O7050" t="s">
        <v>2661</v>
      </c>
    </row>
    <row r="7051" spans="1:15" x14ac:dyDescent="0.2">
      <c r="A7051" t="s">
        <v>10784</v>
      </c>
      <c r="B7051" t="s">
        <v>443</v>
      </c>
      <c r="C7051">
        <v>40.06</v>
      </c>
      <c r="D7051">
        <v>0</v>
      </c>
      <c r="E7051">
        <v>0</v>
      </c>
      <c r="F7051">
        <v>0</v>
      </c>
      <c r="G7051">
        <v>0</v>
      </c>
      <c r="H7051" s="45">
        <v>15046.96</v>
      </c>
      <c r="I7051" t="s">
        <v>10693</v>
      </c>
      <c r="J7051" t="s">
        <v>186</v>
      </c>
      <c r="K7051">
        <v>0</v>
      </c>
      <c r="L7051" s="83">
        <v>42846</v>
      </c>
      <c r="M7051">
        <v>0</v>
      </c>
      <c r="N7051">
        <v>783859101</v>
      </c>
      <c r="O7051">
        <v>2781109</v>
      </c>
    </row>
    <row r="7052" spans="1:15" x14ac:dyDescent="0.2">
      <c r="A7052" t="s">
        <v>10785</v>
      </c>
      <c r="B7052" t="s">
        <v>2091</v>
      </c>
      <c r="C7052">
        <v>41.78</v>
      </c>
      <c r="D7052">
        <v>0</v>
      </c>
      <c r="E7052">
        <v>0</v>
      </c>
      <c r="F7052">
        <v>0</v>
      </c>
      <c r="G7052">
        <v>0</v>
      </c>
      <c r="H7052" s="45">
        <v>-9333.66</v>
      </c>
      <c r="I7052" t="s">
        <v>10693</v>
      </c>
      <c r="J7052" t="s">
        <v>186</v>
      </c>
      <c r="K7052">
        <v>0</v>
      </c>
      <c r="L7052" s="83">
        <v>42846</v>
      </c>
      <c r="M7052">
        <v>0</v>
      </c>
      <c r="N7052">
        <v>860372101</v>
      </c>
      <c r="O7052">
        <v>2848736</v>
      </c>
    </row>
    <row r="7053" spans="1:15" x14ac:dyDescent="0.2">
      <c r="A7053" t="s">
        <v>10786</v>
      </c>
      <c r="B7053" t="s">
        <v>3989</v>
      </c>
      <c r="C7053">
        <v>29.49</v>
      </c>
      <c r="D7053">
        <v>0</v>
      </c>
      <c r="E7053">
        <v>0</v>
      </c>
      <c r="F7053">
        <v>0</v>
      </c>
      <c r="G7053">
        <v>0</v>
      </c>
      <c r="H7053" s="45">
        <v>-31599.85</v>
      </c>
      <c r="I7053" t="s">
        <v>10684</v>
      </c>
      <c r="J7053" t="s">
        <v>190</v>
      </c>
      <c r="K7053">
        <v>0</v>
      </c>
      <c r="L7053" s="83">
        <v>42846</v>
      </c>
      <c r="M7053">
        <v>0</v>
      </c>
      <c r="N7053" t="s">
        <v>4057</v>
      </c>
      <c r="O7053" t="s">
        <v>4058</v>
      </c>
    </row>
    <row r="7054" spans="1:15" x14ac:dyDescent="0.2">
      <c r="A7054" t="s">
        <v>10787</v>
      </c>
      <c r="B7054" t="s">
        <v>2211</v>
      </c>
      <c r="C7054">
        <v>59.36</v>
      </c>
      <c r="D7054">
        <v>0</v>
      </c>
      <c r="E7054">
        <v>0</v>
      </c>
      <c r="F7054">
        <v>0</v>
      </c>
      <c r="G7054">
        <v>0</v>
      </c>
      <c r="H7054" s="45">
        <v>-15000.59</v>
      </c>
      <c r="I7054" t="s">
        <v>10684</v>
      </c>
      <c r="J7054" t="s">
        <v>448</v>
      </c>
      <c r="K7054">
        <v>0</v>
      </c>
      <c r="L7054" s="83">
        <v>42846</v>
      </c>
      <c r="M7054">
        <v>0</v>
      </c>
      <c r="N7054">
        <v>872590104</v>
      </c>
      <c r="O7054" t="s">
        <v>2291</v>
      </c>
    </row>
    <row r="7055" spans="1:15" x14ac:dyDescent="0.2">
      <c r="A7055" t="s">
        <v>10788</v>
      </c>
      <c r="B7055" t="s">
        <v>4122</v>
      </c>
      <c r="C7055">
        <v>30.23</v>
      </c>
      <c r="D7055">
        <v>0</v>
      </c>
      <c r="E7055">
        <v>0</v>
      </c>
      <c r="F7055">
        <v>0</v>
      </c>
      <c r="G7055">
        <v>0</v>
      </c>
      <c r="H7055" s="45">
        <v>-8400.0300000000007</v>
      </c>
      <c r="I7055" t="s">
        <v>10693</v>
      </c>
      <c r="J7055" t="s">
        <v>164</v>
      </c>
      <c r="K7055">
        <v>0</v>
      </c>
      <c r="L7055" s="83">
        <v>42846</v>
      </c>
      <c r="M7055">
        <v>0</v>
      </c>
      <c r="N7055">
        <v>904034105</v>
      </c>
      <c r="O7055">
        <v>2907217</v>
      </c>
    </row>
    <row r="7056" spans="1:15" x14ac:dyDescent="0.2">
      <c r="A7056" t="s">
        <v>10789</v>
      </c>
      <c r="B7056" t="s">
        <v>544</v>
      </c>
      <c r="C7056">
        <v>45.57</v>
      </c>
      <c r="D7056">
        <v>0</v>
      </c>
      <c r="E7056">
        <v>0</v>
      </c>
      <c r="F7056">
        <v>0</v>
      </c>
      <c r="G7056">
        <v>0</v>
      </c>
      <c r="H7056" s="45">
        <v>-2075.85</v>
      </c>
      <c r="I7056" t="s">
        <v>10693</v>
      </c>
      <c r="J7056" t="s">
        <v>448</v>
      </c>
      <c r="K7056">
        <v>0</v>
      </c>
      <c r="L7056" s="83">
        <v>42846</v>
      </c>
      <c r="M7056">
        <v>0</v>
      </c>
      <c r="N7056" t="s">
        <v>545</v>
      </c>
      <c r="O7056">
        <v>2090571</v>
      </c>
    </row>
    <row r="7057" spans="1:15" x14ac:dyDescent="0.2">
      <c r="A7057" t="s">
        <v>10790</v>
      </c>
      <c r="B7057" t="s">
        <v>9414</v>
      </c>
      <c r="C7057">
        <v>18.07</v>
      </c>
      <c r="D7057">
        <v>0</v>
      </c>
      <c r="E7057">
        <v>0</v>
      </c>
      <c r="F7057">
        <v>0</v>
      </c>
      <c r="G7057">
        <v>0</v>
      </c>
      <c r="H7057" s="45">
        <v>-117790.79</v>
      </c>
      <c r="I7057" t="s">
        <v>10684</v>
      </c>
      <c r="J7057" t="s">
        <v>190</v>
      </c>
      <c r="K7057">
        <v>0</v>
      </c>
      <c r="L7057" s="83">
        <v>42846</v>
      </c>
      <c r="M7057">
        <v>0</v>
      </c>
      <c r="N7057">
        <v>929566107</v>
      </c>
      <c r="O7057">
        <v>2932048</v>
      </c>
    </row>
    <row r="7058" spans="1:15" x14ac:dyDescent="0.2">
      <c r="A7058" t="s">
        <v>10791</v>
      </c>
      <c r="B7058" t="s">
        <v>6370</v>
      </c>
      <c r="C7058">
        <v>52.25</v>
      </c>
      <c r="D7058">
        <v>0</v>
      </c>
      <c r="E7058">
        <v>0</v>
      </c>
      <c r="F7058">
        <v>0</v>
      </c>
      <c r="G7058">
        <v>0</v>
      </c>
      <c r="H7058">
        <v>544.48</v>
      </c>
      <c r="I7058" t="s">
        <v>10684</v>
      </c>
      <c r="J7058" t="s">
        <v>186</v>
      </c>
      <c r="K7058">
        <v>0</v>
      </c>
      <c r="L7058" s="83">
        <v>42846</v>
      </c>
      <c r="M7058">
        <v>0</v>
      </c>
      <c r="N7058">
        <v>989701107</v>
      </c>
      <c r="O7058">
        <v>2989828</v>
      </c>
    </row>
    <row r="7059" spans="1:15" x14ac:dyDescent="0.2">
      <c r="A7059" t="s">
        <v>10756</v>
      </c>
      <c r="B7059" t="s">
        <v>3933</v>
      </c>
      <c r="C7059">
        <v>49.12</v>
      </c>
      <c r="D7059">
        <v>0</v>
      </c>
      <c r="E7059">
        <v>0</v>
      </c>
      <c r="F7059">
        <v>0</v>
      </c>
      <c r="G7059">
        <v>0</v>
      </c>
      <c r="H7059" s="45">
        <v>-29596.48</v>
      </c>
      <c r="I7059" t="s">
        <v>10693</v>
      </c>
      <c r="J7059" t="s">
        <v>188</v>
      </c>
      <c r="K7059">
        <v>0</v>
      </c>
      <c r="L7059" s="83">
        <v>42845</v>
      </c>
      <c r="M7059">
        <v>0</v>
      </c>
      <c r="N7059">
        <v>858119100</v>
      </c>
      <c r="O7059">
        <v>2849472</v>
      </c>
    </row>
    <row r="7060" spans="1:15" x14ac:dyDescent="0.2">
      <c r="A7060" t="s">
        <v>10757</v>
      </c>
      <c r="B7060" t="s">
        <v>602</v>
      </c>
      <c r="C7060">
        <v>59.83</v>
      </c>
      <c r="D7060">
        <v>0</v>
      </c>
      <c r="E7060">
        <v>0</v>
      </c>
      <c r="F7060">
        <v>0</v>
      </c>
      <c r="G7060">
        <v>0</v>
      </c>
      <c r="H7060" s="45">
        <v>8350.2000000000007</v>
      </c>
      <c r="I7060" t="s">
        <v>10693</v>
      </c>
      <c r="J7060" t="s">
        <v>186</v>
      </c>
      <c r="K7060">
        <v>0</v>
      </c>
      <c r="L7060" s="83">
        <v>42845</v>
      </c>
      <c r="M7060">
        <v>0</v>
      </c>
      <c r="N7060" t="s">
        <v>603</v>
      </c>
      <c r="O7060">
        <v>2983154</v>
      </c>
    </row>
    <row r="7061" spans="1:15" x14ac:dyDescent="0.2">
      <c r="A7061" t="s">
        <v>10758</v>
      </c>
      <c r="B7061" t="s">
        <v>354</v>
      </c>
      <c r="C7061">
        <v>33.520000000000003</v>
      </c>
      <c r="D7061">
        <v>0</v>
      </c>
      <c r="E7061">
        <v>0</v>
      </c>
      <c r="F7061">
        <v>0</v>
      </c>
      <c r="G7061">
        <v>0</v>
      </c>
      <c r="H7061" s="45">
        <v>3725.18</v>
      </c>
      <c r="I7061" t="s">
        <v>10693</v>
      </c>
      <c r="J7061" t="s">
        <v>164</v>
      </c>
      <c r="K7061">
        <v>0</v>
      </c>
      <c r="L7061" s="83">
        <v>42845</v>
      </c>
      <c r="M7061">
        <v>0</v>
      </c>
      <c r="N7061">
        <v>278642103</v>
      </c>
      <c r="O7061">
        <v>2293819</v>
      </c>
    </row>
    <row r="7062" spans="1:15" x14ac:dyDescent="0.2">
      <c r="A7062" t="s">
        <v>10759</v>
      </c>
      <c r="B7062" t="s">
        <v>1680</v>
      </c>
      <c r="C7062">
        <v>42.68</v>
      </c>
      <c r="D7062">
        <v>0</v>
      </c>
      <c r="E7062">
        <v>0</v>
      </c>
      <c r="F7062">
        <v>0</v>
      </c>
      <c r="G7062">
        <v>0</v>
      </c>
      <c r="H7062" s="45">
        <v>2752.16</v>
      </c>
      <c r="I7062" t="s">
        <v>10693</v>
      </c>
      <c r="J7062" t="s">
        <v>190</v>
      </c>
      <c r="K7062">
        <v>0</v>
      </c>
      <c r="L7062" s="83">
        <v>42845</v>
      </c>
      <c r="M7062">
        <v>0</v>
      </c>
      <c r="N7062">
        <v>404251100</v>
      </c>
      <c r="O7062">
        <v>2435246</v>
      </c>
    </row>
    <row r="7063" spans="1:15" x14ac:dyDescent="0.2">
      <c r="A7063" t="s">
        <v>10760</v>
      </c>
      <c r="B7063" t="s">
        <v>3935</v>
      </c>
      <c r="C7063">
        <v>63.76</v>
      </c>
      <c r="D7063">
        <v>0</v>
      </c>
      <c r="E7063">
        <v>0</v>
      </c>
      <c r="F7063">
        <v>0</v>
      </c>
      <c r="G7063">
        <v>0</v>
      </c>
      <c r="H7063" s="45">
        <v>-11068.59</v>
      </c>
      <c r="I7063" t="s">
        <v>10693</v>
      </c>
      <c r="J7063" t="s">
        <v>186</v>
      </c>
      <c r="K7063">
        <v>0</v>
      </c>
      <c r="L7063" s="83">
        <v>42845</v>
      </c>
      <c r="M7063">
        <v>0</v>
      </c>
      <c r="N7063">
        <v>749607107</v>
      </c>
      <c r="O7063">
        <v>2719070</v>
      </c>
    </row>
    <row r="7064" spans="1:15" x14ac:dyDescent="0.2">
      <c r="A7064" t="s">
        <v>10761</v>
      </c>
      <c r="B7064" t="s">
        <v>2087</v>
      </c>
      <c r="C7064">
        <v>32.5</v>
      </c>
      <c r="D7064">
        <v>0</v>
      </c>
      <c r="E7064">
        <v>0</v>
      </c>
      <c r="F7064">
        <v>0</v>
      </c>
      <c r="G7064">
        <v>0</v>
      </c>
      <c r="H7064" s="45">
        <v>7095.95</v>
      </c>
      <c r="I7064" t="s">
        <v>10693</v>
      </c>
      <c r="J7064" t="s">
        <v>200</v>
      </c>
      <c r="K7064">
        <v>0</v>
      </c>
      <c r="L7064" s="83">
        <v>42845</v>
      </c>
      <c r="M7064">
        <v>0</v>
      </c>
      <c r="N7064" t="s">
        <v>2188</v>
      </c>
      <c r="O7064">
        <v>2320892</v>
      </c>
    </row>
    <row r="7065" spans="1:15" x14ac:dyDescent="0.2">
      <c r="A7065" t="s">
        <v>10762</v>
      </c>
      <c r="B7065" t="s">
        <v>3929</v>
      </c>
      <c r="C7065">
        <v>96.2</v>
      </c>
      <c r="D7065">
        <v>0</v>
      </c>
      <c r="E7065">
        <v>0</v>
      </c>
      <c r="F7065">
        <v>0</v>
      </c>
      <c r="G7065">
        <v>0</v>
      </c>
      <c r="H7065" s="45">
        <v>-19849.86</v>
      </c>
      <c r="I7065" t="s">
        <v>10693</v>
      </c>
      <c r="J7065" t="s">
        <v>186</v>
      </c>
      <c r="K7065">
        <v>0</v>
      </c>
      <c r="L7065" s="83">
        <v>42845</v>
      </c>
      <c r="M7065">
        <v>0</v>
      </c>
      <c r="N7065" t="s">
        <v>3983</v>
      </c>
      <c r="O7065">
        <v>2977209</v>
      </c>
    </row>
    <row r="7066" spans="1:15" x14ac:dyDescent="0.2">
      <c r="A7066" t="s">
        <v>10763</v>
      </c>
      <c r="B7066" t="s">
        <v>6032</v>
      </c>
      <c r="C7066">
        <v>53.45</v>
      </c>
      <c r="D7066">
        <v>0</v>
      </c>
      <c r="E7066">
        <v>0</v>
      </c>
      <c r="F7066">
        <v>0</v>
      </c>
      <c r="G7066">
        <v>0</v>
      </c>
      <c r="H7066" s="45">
        <v>9620.25</v>
      </c>
      <c r="I7066" t="s">
        <v>10693</v>
      </c>
      <c r="J7066" t="s">
        <v>186</v>
      </c>
      <c r="K7066">
        <v>0</v>
      </c>
      <c r="L7066" s="83">
        <v>42845</v>
      </c>
      <c r="M7066">
        <v>0</v>
      </c>
      <c r="N7066">
        <v>902973304</v>
      </c>
      <c r="O7066">
        <v>2736035</v>
      </c>
    </row>
    <row r="7067" spans="1:15" x14ac:dyDescent="0.2">
      <c r="A7067" t="s">
        <v>10764</v>
      </c>
      <c r="B7067" t="s">
        <v>557</v>
      </c>
      <c r="C7067">
        <v>66.959999999999994</v>
      </c>
      <c r="D7067">
        <v>0</v>
      </c>
      <c r="E7067">
        <v>0</v>
      </c>
      <c r="F7067">
        <v>0</v>
      </c>
      <c r="G7067">
        <v>0</v>
      </c>
      <c r="H7067" s="45">
        <v>-21000.3</v>
      </c>
      <c r="I7067" t="s">
        <v>10684</v>
      </c>
      <c r="J7067" t="s">
        <v>186</v>
      </c>
      <c r="K7067">
        <v>0</v>
      </c>
      <c r="L7067" s="83">
        <v>42845</v>
      </c>
      <c r="M7067">
        <v>0</v>
      </c>
      <c r="N7067">
        <v>947890109</v>
      </c>
      <c r="O7067">
        <v>2945143</v>
      </c>
    </row>
    <row r="7068" spans="1:15" x14ac:dyDescent="0.2">
      <c r="A7068" t="s">
        <v>10741</v>
      </c>
      <c r="B7068" t="s">
        <v>2400</v>
      </c>
      <c r="C7068">
        <v>35.96</v>
      </c>
      <c r="D7068">
        <v>0</v>
      </c>
      <c r="E7068">
        <v>0</v>
      </c>
      <c r="F7068">
        <v>0</v>
      </c>
      <c r="G7068">
        <v>0</v>
      </c>
      <c r="H7068" s="45">
        <v>-2278.92</v>
      </c>
      <c r="I7068" t="s">
        <v>10693</v>
      </c>
      <c r="J7068" t="s">
        <v>190</v>
      </c>
      <c r="K7068">
        <v>0</v>
      </c>
      <c r="L7068" s="83">
        <v>42844</v>
      </c>
      <c r="M7068">
        <v>0</v>
      </c>
      <c r="N7068">
        <v>913543104</v>
      </c>
      <c r="O7068">
        <v>2906496</v>
      </c>
    </row>
    <row r="7069" spans="1:15" x14ac:dyDescent="0.2">
      <c r="A7069" t="s">
        <v>10742</v>
      </c>
      <c r="B7069" t="s">
        <v>692</v>
      </c>
      <c r="C7069">
        <v>54.2</v>
      </c>
      <c r="D7069">
        <v>0</v>
      </c>
      <c r="E7069">
        <v>0</v>
      </c>
      <c r="F7069">
        <v>0</v>
      </c>
      <c r="G7069">
        <v>0</v>
      </c>
      <c r="H7069" s="45">
        <v>-15630.57</v>
      </c>
      <c r="I7069" t="s">
        <v>10684</v>
      </c>
      <c r="J7069" t="s">
        <v>190</v>
      </c>
      <c r="K7069">
        <v>0</v>
      </c>
      <c r="L7069" s="83">
        <v>42844</v>
      </c>
      <c r="M7069">
        <v>0</v>
      </c>
      <c r="N7069">
        <v>2474104</v>
      </c>
      <c r="O7069">
        <v>2067672</v>
      </c>
    </row>
    <row r="7070" spans="1:15" x14ac:dyDescent="0.2">
      <c r="A7070" t="s">
        <v>10743</v>
      </c>
      <c r="B7070" t="s">
        <v>535</v>
      </c>
      <c r="C7070">
        <v>42.51</v>
      </c>
      <c r="D7070">
        <v>0</v>
      </c>
      <c r="E7070">
        <v>0</v>
      </c>
      <c r="F7070">
        <v>0</v>
      </c>
      <c r="G7070">
        <v>0</v>
      </c>
      <c r="H7070" s="45">
        <v>10216.66</v>
      </c>
      <c r="I7070" t="s">
        <v>10684</v>
      </c>
      <c r="J7070" t="s">
        <v>186</v>
      </c>
      <c r="K7070">
        <v>0</v>
      </c>
      <c r="L7070" s="83">
        <v>42844</v>
      </c>
      <c r="M7070">
        <v>0</v>
      </c>
      <c r="N7070">
        <v>174610105</v>
      </c>
      <c r="O7070" t="s">
        <v>536</v>
      </c>
    </row>
    <row r="7071" spans="1:15" x14ac:dyDescent="0.2">
      <c r="A7071" t="s">
        <v>10744</v>
      </c>
      <c r="B7071" t="s">
        <v>6080</v>
      </c>
      <c r="C7071">
        <v>82.93</v>
      </c>
      <c r="D7071">
        <v>0</v>
      </c>
      <c r="E7071">
        <v>0</v>
      </c>
      <c r="F7071">
        <v>0</v>
      </c>
      <c r="G7071">
        <v>0</v>
      </c>
      <c r="H7071" s="45">
        <v>-9354.11</v>
      </c>
      <c r="I7071" t="s">
        <v>10684</v>
      </c>
      <c r="J7071" t="s">
        <v>190</v>
      </c>
      <c r="K7071">
        <v>0</v>
      </c>
      <c r="L7071" s="83">
        <v>42844</v>
      </c>
      <c r="M7071">
        <v>0</v>
      </c>
      <c r="N7071">
        <v>361448103</v>
      </c>
      <c r="O7071">
        <v>2362128</v>
      </c>
    </row>
    <row r="7072" spans="1:15" x14ac:dyDescent="0.2">
      <c r="A7072" t="s">
        <v>10745</v>
      </c>
      <c r="B7072" t="s">
        <v>476</v>
      </c>
      <c r="C7072">
        <v>341.97</v>
      </c>
      <c r="D7072">
        <v>0</v>
      </c>
      <c r="E7072">
        <v>0</v>
      </c>
      <c r="F7072">
        <v>0</v>
      </c>
      <c r="G7072">
        <v>0</v>
      </c>
      <c r="H7072" s="45">
        <v>-7332.81</v>
      </c>
      <c r="I7072" t="s">
        <v>10693</v>
      </c>
      <c r="J7072" t="s">
        <v>190</v>
      </c>
      <c r="K7072">
        <v>0</v>
      </c>
      <c r="L7072" s="83">
        <v>42844</v>
      </c>
      <c r="M7072">
        <v>0</v>
      </c>
      <c r="N7072">
        <v>384802104</v>
      </c>
      <c r="O7072">
        <v>2380863</v>
      </c>
    </row>
    <row r="7073" spans="1:15" x14ac:dyDescent="0.2">
      <c r="A7073" t="s">
        <v>10746</v>
      </c>
      <c r="B7073" t="s">
        <v>3990</v>
      </c>
      <c r="C7073">
        <v>39</v>
      </c>
      <c r="D7073">
        <v>0</v>
      </c>
      <c r="E7073">
        <v>0</v>
      </c>
      <c r="F7073">
        <v>0</v>
      </c>
      <c r="G7073">
        <v>0</v>
      </c>
      <c r="H7073" s="45">
        <v>-34532.910000000003</v>
      </c>
      <c r="I7073" t="s">
        <v>10684</v>
      </c>
      <c r="J7073" t="s">
        <v>190</v>
      </c>
      <c r="K7073">
        <v>0</v>
      </c>
      <c r="L7073" s="83">
        <v>42844</v>
      </c>
      <c r="M7073">
        <v>0</v>
      </c>
      <c r="N7073">
        <v>419879101</v>
      </c>
      <c r="O7073">
        <v>2408044</v>
      </c>
    </row>
    <row r="7074" spans="1:15" x14ac:dyDescent="0.2">
      <c r="A7074" t="s">
        <v>10747</v>
      </c>
      <c r="B7074" t="s">
        <v>4125</v>
      </c>
      <c r="C7074">
        <v>42.185000000000002</v>
      </c>
      <c r="D7074">
        <v>0</v>
      </c>
      <c r="E7074">
        <v>0</v>
      </c>
      <c r="F7074">
        <v>0</v>
      </c>
      <c r="G7074">
        <v>0</v>
      </c>
      <c r="H7074" s="45">
        <v>10379.370000000001</v>
      </c>
      <c r="I7074" t="s">
        <v>10684</v>
      </c>
      <c r="J7074" t="s">
        <v>190</v>
      </c>
      <c r="K7074">
        <v>0</v>
      </c>
      <c r="L7074" s="83">
        <v>42844</v>
      </c>
      <c r="M7074">
        <v>0</v>
      </c>
      <c r="N7074" t="s">
        <v>4155</v>
      </c>
      <c r="O7074">
        <v>2325875</v>
      </c>
    </row>
    <row r="7075" spans="1:15" x14ac:dyDescent="0.2">
      <c r="A7075" t="s">
        <v>10748</v>
      </c>
      <c r="B7075" t="s">
        <v>2681</v>
      </c>
      <c r="C7075">
        <v>22.75</v>
      </c>
      <c r="D7075">
        <v>0</v>
      </c>
      <c r="E7075">
        <v>0</v>
      </c>
      <c r="F7075">
        <v>0</v>
      </c>
      <c r="G7075">
        <v>0</v>
      </c>
      <c r="H7075" s="45">
        <v>8886.89</v>
      </c>
      <c r="I7075" t="s">
        <v>10684</v>
      </c>
      <c r="J7075" t="s">
        <v>200</v>
      </c>
      <c r="K7075">
        <v>0</v>
      </c>
      <c r="L7075" s="83">
        <v>42844</v>
      </c>
      <c r="M7075">
        <v>0</v>
      </c>
      <c r="N7075" s="84">
        <v>4.5245E+113</v>
      </c>
      <c r="O7075">
        <v>2473859</v>
      </c>
    </row>
    <row r="7076" spans="1:15" x14ac:dyDescent="0.2">
      <c r="A7076" t="s">
        <v>10749</v>
      </c>
      <c r="B7076" t="s">
        <v>3368</v>
      </c>
      <c r="C7076">
        <v>18.489999999999998</v>
      </c>
      <c r="D7076">
        <v>0</v>
      </c>
      <c r="E7076">
        <v>0</v>
      </c>
      <c r="F7076">
        <v>0</v>
      </c>
      <c r="G7076">
        <v>0</v>
      </c>
      <c r="H7076" s="45">
        <v>8168.45</v>
      </c>
      <c r="I7076" t="s">
        <v>10693</v>
      </c>
      <c r="J7076" t="s">
        <v>200</v>
      </c>
      <c r="K7076">
        <v>0</v>
      </c>
      <c r="L7076" s="83">
        <v>42844</v>
      </c>
      <c r="M7076">
        <v>0</v>
      </c>
      <c r="N7076">
        <v>485865109</v>
      </c>
      <c r="O7076" t="s">
        <v>3391</v>
      </c>
    </row>
    <row r="7077" spans="1:15" x14ac:dyDescent="0.2">
      <c r="A7077" t="s">
        <v>10750</v>
      </c>
      <c r="B7077" t="s">
        <v>117</v>
      </c>
      <c r="C7077">
        <v>41.88</v>
      </c>
      <c r="D7077">
        <v>0</v>
      </c>
      <c r="E7077">
        <v>0</v>
      </c>
      <c r="F7077">
        <v>0</v>
      </c>
      <c r="G7077">
        <v>0</v>
      </c>
      <c r="H7077" s="45">
        <v>-43259</v>
      </c>
      <c r="I7077" t="s">
        <v>10684</v>
      </c>
      <c r="J7077" t="s">
        <v>164</v>
      </c>
      <c r="K7077">
        <v>0</v>
      </c>
      <c r="L7077" s="83">
        <v>42844</v>
      </c>
      <c r="M7077">
        <v>0</v>
      </c>
      <c r="N7077">
        <v>562750109</v>
      </c>
      <c r="O7077">
        <v>2239471</v>
      </c>
    </row>
    <row r="7078" spans="1:15" x14ac:dyDescent="0.2">
      <c r="A7078" t="s">
        <v>10751</v>
      </c>
      <c r="B7078" t="s">
        <v>1558</v>
      </c>
      <c r="C7078">
        <v>28.21</v>
      </c>
      <c r="D7078">
        <v>0</v>
      </c>
      <c r="E7078">
        <v>0</v>
      </c>
      <c r="F7078">
        <v>0</v>
      </c>
      <c r="G7078">
        <v>0</v>
      </c>
      <c r="H7078" s="45">
        <v>15757.52</v>
      </c>
      <c r="I7078" t="s">
        <v>10684</v>
      </c>
      <c r="J7078" t="s">
        <v>164</v>
      </c>
      <c r="K7078">
        <v>0</v>
      </c>
      <c r="L7078" s="83">
        <v>42844</v>
      </c>
      <c r="M7078">
        <v>0</v>
      </c>
      <c r="N7078" s="84">
        <v>6.2886000000000003E+112</v>
      </c>
      <c r="O7078">
        <v>2632650</v>
      </c>
    </row>
    <row r="7079" spans="1:15" x14ac:dyDescent="0.2">
      <c r="A7079" t="s">
        <v>10752</v>
      </c>
      <c r="B7079" t="s">
        <v>7665</v>
      </c>
      <c r="C7079">
        <v>66.25</v>
      </c>
      <c r="D7079">
        <v>0</v>
      </c>
      <c r="E7079">
        <v>0</v>
      </c>
      <c r="F7079">
        <v>0</v>
      </c>
      <c r="G7079">
        <v>0</v>
      </c>
      <c r="H7079" s="45">
        <v>10677.06</v>
      </c>
      <c r="I7079" t="s">
        <v>10684</v>
      </c>
      <c r="J7079" t="s">
        <v>188</v>
      </c>
      <c r="K7079">
        <v>0</v>
      </c>
      <c r="L7079" s="83">
        <v>42844</v>
      </c>
      <c r="M7079">
        <v>0</v>
      </c>
      <c r="N7079">
        <v>670346105</v>
      </c>
      <c r="O7079">
        <v>2651086</v>
      </c>
    </row>
    <row r="7080" spans="1:15" x14ac:dyDescent="0.2">
      <c r="A7080" t="s">
        <v>10753</v>
      </c>
      <c r="B7080" t="s">
        <v>118</v>
      </c>
      <c r="C7080">
        <v>79.36</v>
      </c>
      <c r="D7080">
        <v>0</v>
      </c>
      <c r="E7080">
        <v>0</v>
      </c>
      <c r="F7080">
        <v>0</v>
      </c>
      <c r="G7080">
        <v>0</v>
      </c>
      <c r="H7080" s="45">
        <v>22889.85</v>
      </c>
      <c r="I7080" t="s">
        <v>10684</v>
      </c>
      <c r="J7080" t="s">
        <v>190</v>
      </c>
      <c r="K7080">
        <v>0</v>
      </c>
      <c r="L7080" s="83">
        <v>42844</v>
      </c>
      <c r="M7080">
        <v>0</v>
      </c>
      <c r="N7080">
        <v>770323103</v>
      </c>
      <c r="O7080">
        <v>2110703</v>
      </c>
    </row>
    <row r="7081" spans="1:15" x14ac:dyDescent="0.2">
      <c r="A7081" t="s">
        <v>10754</v>
      </c>
      <c r="B7081" t="s">
        <v>2300</v>
      </c>
      <c r="C7081">
        <v>28.17</v>
      </c>
      <c r="D7081">
        <v>0</v>
      </c>
      <c r="E7081">
        <v>0</v>
      </c>
      <c r="F7081">
        <v>0</v>
      </c>
      <c r="G7081">
        <v>0</v>
      </c>
      <c r="H7081" s="45">
        <v>26065.23</v>
      </c>
      <c r="I7081" t="s">
        <v>10684</v>
      </c>
      <c r="J7081" t="s">
        <v>164</v>
      </c>
      <c r="K7081">
        <v>0</v>
      </c>
      <c r="L7081" s="83">
        <v>42844</v>
      </c>
      <c r="M7081">
        <v>0</v>
      </c>
      <c r="N7081" t="s">
        <v>2382</v>
      </c>
      <c r="O7081">
        <v>2095703</v>
      </c>
    </row>
    <row r="7082" spans="1:15" x14ac:dyDescent="0.2">
      <c r="A7082" t="s">
        <v>10755</v>
      </c>
      <c r="B7082" t="s">
        <v>581</v>
      </c>
      <c r="C7082">
        <v>54.56</v>
      </c>
      <c r="D7082">
        <v>0</v>
      </c>
      <c r="E7082">
        <v>0</v>
      </c>
      <c r="F7082">
        <v>0</v>
      </c>
      <c r="G7082">
        <v>0</v>
      </c>
      <c r="H7082" s="45">
        <v>2780.48</v>
      </c>
      <c r="I7082" t="s">
        <v>10684</v>
      </c>
      <c r="J7082" t="s">
        <v>186</v>
      </c>
      <c r="K7082">
        <v>0</v>
      </c>
      <c r="L7082" s="83">
        <v>42844</v>
      </c>
      <c r="M7082">
        <v>0</v>
      </c>
      <c r="N7082">
        <v>957638109</v>
      </c>
      <c r="O7082" t="s">
        <v>582</v>
      </c>
    </row>
    <row r="7083" spans="1:15" x14ac:dyDescent="0.2">
      <c r="A7083" t="s">
        <v>10728</v>
      </c>
      <c r="B7083" t="s">
        <v>574</v>
      </c>
      <c r="C7083">
        <v>81.34</v>
      </c>
      <c r="D7083">
        <v>0</v>
      </c>
      <c r="E7083">
        <v>0</v>
      </c>
      <c r="F7083">
        <v>0</v>
      </c>
      <c r="G7083">
        <v>0</v>
      </c>
      <c r="H7083" s="45">
        <v>-9256.56</v>
      </c>
      <c r="I7083" t="s">
        <v>10693</v>
      </c>
      <c r="J7083" t="s">
        <v>190</v>
      </c>
      <c r="K7083">
        <v>0</v>
      </c>
      <c r="L7083" s="83">
        <v>42843</v>
      </c>
      <c r="M7083">
        <v>0</v>
      </c>
      <c r="N7083">
        <v>910047109</v>
      </c>
      <c r="O7083" t="s">
        <v>575</v>
      </c>
    </row>
    <row r="7084" spans="1:15" x14ac:dyDescent="0.2">
      <c r="A7084" t="s">
        <v>10729</v>
      </c>
      <c r="B7084" t="s">
        <v>1009</v>
      </c>
      <c r="C7084">
        <v>52.55</v>
      </c>
      <c r="D7084">
        <v>0</v>
      </c>
      <c r="E7084">
        <v>0</v>
      </c>
      <c r="F7084">
        <v>0</v>
      </c>
      <c r="G7084">
        <v>0</v>
      </c>
      <c r="H7084" s="45">
        <v>44700.12</v>
      </c>
      <c r="I7084" t="s">
        <v>10684</v>
      </c>
      <c r="J7084" t="s">
        <v>164</v>
      </c>
      <c r="K7084">
        <v>0</v>
      </c>
      <c r="L7084" s="83">
        <v>42843</v>
      </c>
      <c r="M7084">
        <v>0</v>
      </c>
      <c r="N7084">
        <v>56525108</v>
      </c>
      <c r="O7084">
        <v>2069128</v>
      </c>
    </row>
    <row r="7085" spans="1:15" x14ac:dyDescent="0.2">
      <c r="A7085" t="s">
        <v>10730</v>
      </c>
      <c r="B7085" t="s">
        <v>3941</v>
      </c>
      <c r="C7085">
        <v>50.23</v>
      </c>
      <c r="D7085">
        <v>0</v>
      </c>
      <c r="E7085">
        <v>0</v>
      </c>
      <c r="F7085">
        <v>0</v>
      </c>
      <c r="G7085">
        <v>0</v>
      </c>
      <c r="H7085">
        <v>80.28</v>
      </c>
      <c r="I7085" t="s">
        <v>10693</v>
      </c>
      <c r="J7085" t="s">
        <v>186</v>
      </c>
      <c r="K7085">
        <v>0</v>
      </c>
      <c r="L7085" s="83">
        <v>42843</v>
      </c>
      <c r="M7085">
        <v>0</v>
      </c>
      <c r="N7085">
        <v>115236101</v>
      </c>
      <c r="O7085">
        <v>2692687</v>
      </c>
    </row>
    <row r="7086" spans="1:15" x14ac:dyDescent="0.2">
      <c r="A7086" t="s">
        <v>10731</v>
      </c>
      <c r="B7086" t="s">
        <v>3928</v>
      </c>
      <c r="C7086">
        <v>111.27</v>
      </c>
      <c r="D7086">
        <v>0</v>
      </c>
      <c r="E7086">
        <v>0</v>
      </c>
      <c r="F7086">
        <v>0</v>
      </c>
      <c r="G7086">
        <v>0</v>
      </c>
      <c r="H7086" s="45">
        <v>6326.99</v>
      </c>
      <c r="I7086" t="s">
        <v>10684</v>
      </c>
      <c r="J7086" t="s">
        <v>182</v>
      </c>
      <c r="K7086">
        <v>0</v>
      </c>
      <c r="L7086" s="83">
        <v>42843</v>
      </c>
      <c r="M7086">
        <v>0</v>
      </c>
      <c r="N7086" t="s">
        <v>177</v>
      </c>
      <c r="O7086">
        <v>2182531</v>
      </c>
    </row>
    <row r="7087" spans="1:15" x14ac:dyDescent="0.2">
      <c r="A7087" t="s">
        <v>10732</v>
      </c>
      <c r="B7087" t="s">
        <v>3931</v>
      </c>
      <c r="C7087">
        <v>42.77</v>
      </c>
      <c r="D7087">
        <v>0</v>
      </c>
      <c r="E7087">
        <v>0</v>
      </c>
      <c r="F7087">
        <v>0</v>
      </c>
      <c r="G7087">
        <v>0</v>
      </c>
      <c r="H7087" s="45">
        <v>-3132.84</v>
      </c>
      <c r="I7087" t="s">
        <v>10684</v>
      </c>
      <c r="J7087" t="s">
        <v>186</v>
      </c>
      <c r="K7087">
        <v>0</v>
      </c>
      <c r="L7087" s="83">
        <v>42843</v>
      </c>
      <c r="M7087">
        <v>0</v>
      </c>
      <c r="N7087" t="s">
        <v>3955</v>
      </c>
      <c r="O7087" t="s">
        <v>3956</v>
      </c>
    </row>
    <row r="7088" spans="1:15" x14ac:dyDescent="0.2">
      <c r="A7088" t="s">
        <v>10733</v>
      </c>
      <c r="B7088" t="s">
        <v>708</v>
      </c>
      <c r="C7088">
        <v>22.01</v>
      </c>
      <c r="D7088">
        <v>0</v>
      </c>
      <c r="E7088">
        <v>0</v>
      </c>
      <c r="F7088">
        <v>0</v>
      </c>
      <c r="G7088">
        <v>0</v>
      </c>
      <c r="H7088" s="45">
        <v>-1109.9000000000001</v>
      </c>
      <c r="I7088" t="s">
        <v>10693</v>
      </c>
      <c r="J7088" t="s">
        <v>164</v>
      </c>
      <c r="K7088">
        <v>0</v>
      </c>
      <c r="L7088" s="83">
        <v>42843</v>
      </c>
      <c r="M7088">
        <v>0</v>
      </c>
      <c r="N7088">
        <v>68323104</v>
      </c>
      <c r="O7088" t="s">
        <v>709</v>
      </c>
    </row>
    <row r="7089" spans="1:15" x14ac:dyDescent="0.2">
      <c r="A7089" t="s">
        <v>10734</v>
      </c>
      <c r="B7089" t="s">
        <v>3054</v>
      </c>
      <c r="C7089">
        <v>85.01</v>
      </c>
      <c r="D7089">
        <v>0</v>
      </c>
      <c r="E7089">
        <v>0</v>
      </c>
      <c r="F7089">
        <v>0</v>
      </c>
      <c r="G7089">
        <v>0</v>
      </c>
      <c r="H7089" s="45">
        <v>-87170.95</v>
      </c>
      <c r="I7089" t="s">
        <v>10684</v>
      </c>
      <c r="J7089" t="s">
        <v>200</v>
      </c>
      <c r="K7089">
        <v>0</v>
      </c>
      <c r="L7089" s="83">
        <v>42843</v>
      </c>
      <c r="M7089">
        <v>0</v>
      </c>
      <c r="N7089">
        <v>536797103</v>
      </c>
      <c r="O7089">
        <v>2515030</v>
      </c>
    </row>
    <row r="7090" spans="1:15" x14ac:dyDescent="0.2">
      <c r="A7090" t="s">
        <v>10735</v>
      </c>
      <c r="B7090" t="s">
        <v>638</v>
      </c>
      <c r="C7090">
        <v>49.39</v>
      </c>
      <c r="D7090">
        <v>0</v>
      </c>
      <c r="E7090">
        <v>0</v>
      </c>
      <c r="F7090">
        <v>0</v>
      </c>
      <c r="G7090">
        <v>0</v>
      </c>
      <c r="H7090" s="45">
        <v>12841.67</v>
      </c>
      <c r="I7090" t="s">
        <v>10684</v>
      </c>
      <c r="J7090" t="s">
        <v>186</v>
      </c>
      <c r="K7090">
        <v>0</v>
      </c>
      <c r="L7090" s="83">
        <v>42843</v>
      </c>
      <c r="M7090">
        <v>0</v>
      </c>
      <c r="N7090">
        <v>617446448</v>
      </c>
      <c r="O7090">
        <v>2262314</v>
      </c>
    </row>
    <row r="7091" spans="1:15" x14ac:dyDescent="0.2">
      <c r="A7091" t="s">
        <v>10736</v>
      </c>
      <c r="B7091" t="s">
        <v>627</v>
      </c>
      <c r="C7091">
        <v>250.29</v>
      </c>
      <c r="D7091">
        <v>0</v>
      </c>
      <c r="E7091">
        <v>0</v>
      </c>
      <c r="F7091">
        <v>0</v>
      </c>
      <c r="G7091">
        <v>0</v>
      </c>
      <c r="H7091" s="45">
        <v>8406.76</v>
      </c>
      <c r="I7091" t="s">
        <v>10693</v>
      </c>
      <c r="J7091" t="s">
        <v>200</v>
      </c>
      <c r="K7091">
        <v>0</v>
      </c>
      <c r="L7091" s="83">
        <v>42843</v>
      </c>
      <c r="M7091">
        <v>0</v>
      </c>
      <c r="N7091" t="s">
        <v>628</v>
      </c>
      <c r="O7091">
        <v>2857817</v>
      </c>
    </row>
    <row r="7092" spans="1:15" x14ac:dyDescent="0.2">
      <c r="A7092" t="s">
        <v>10737</v>
      </c>
      <c r="B7092" t="s">
        <v>415</v>
      </c>
      <c r="C7092">
        <v>63.58</v>
      </c>
      <c r="D7092">
        <v>0</v>
      </c>
      <c r="E7092">
        <v>0</v>
      </c>
      <c r="F7092">
        <v>0</v>
      </c>
      <c r="G7092">
        <v>0</v>
      </c>
      <c r="H7092" s="45">
        <v>-10311.52</v>
      </c>
      <c r="I7092" t="s">
        <v>10684</v>
      </c>
      <c r="J7092" t="s">
        <v>164</v>
      </c>
      <c r="K7092">
        <v>0</v>
      </c>
      <c r="L7092" s="83">
        <v>42843</v>
      </c>
      <c r="M7092">
        <v>0</v>
      </c>
      <c r="N7092">
        <v>747525103</v>
      </c>
      <c r="O7092">
        <v>2714923</v>
      </c>
    </row>
    <row r="7093" spans="1:15" x14ac:dyDescent="0.2">
      <c r="A7093" t="s">
        <v>10738</v>
      </c>
      <c r="B7093" t="s">
        <v>3933</v>
      </c>
      <c r="C7093">
        <v>49.12</v>
      </c>
      <c r="D7093">
        <v>0</v>
      </c>
      <c r="E7093">
        <v>0</v>
      </c>
      <c r="F7093">
        <v>0</v>
      </c>
      <c r="G7093">
        <v>0</v>
      </c>
      <c r="H7093" s="45">
        <v>38090.269999999997</v>
      </c>
      <c r="I7093" t="s">
        <v>10684</v>
      </c>
      <c r="J7093" t="s">
        <v>188</v>
      </c>
      <c r="K7093">
        <v>0</v>
      </c>
      <c r="L7093" s="83">
        <v>42843</v>
      </c>
      <c r="M7093">
        <v>0</v>
      </c>
      <c r="N7093">
        <v>858119100</v>
      </c>
      <c r="O7093">
        <v>2849472</v>
      </c>
    </row>
    <row r="7094" spans="1:15" x14ac:dyDescent="0.2">
      <c r="A7094" t="s">
        <v>10739</v>
      </c>
      <c r="B7094" t="s">
        <v>3936</v>
      </c>
      <c r="C7094">
        <v>149.32</v>
      </c>
      <c r="D7094">
        <v>0</v>
      </c>
      <c r="E7094">
        <v>0</v>
      </c>
      <c r="F7094">
        <v>0</v>
      </c>
      <c r="G7094">
        <v>0</v>
      </c>
      <c r="H7094" s="45">
        <v>53407.45</v>
      </c>
      <c r="I7094" t="s">
        <v>10684</v>
      </c>
      <c r="J7094" t="s">
        <v>190</v>
      </c>
      <c r="K7094">
        <v>0</v>
      </c>
      <c r="L7094" s="83">
        <v>42843</v>
      </c>
      <c r="M7094">
        <v>0</v>
      </c>
      <c r="N7094">
        <v>911363109</v>
      </c>
      <c r="O7094">
        <v>2134781</v>
      </c>
    </row>
    <row r="7095" spans="1:15" x14ac:dyDescent="0.2">
      <c r="A7095" t="s">
        <v>10740</v>
      </c>
      <c r="B7095" t="s">
        <v>2391</v>
      </c>
      <c r="C7095">
        <v>139.75</v>
      </c>
      <c r="D7095">
        <v>0</v>
      </c>
      <c r="E7095">
        <v>0</v>
      </c>
      <c r="F7095">
        <v>0</v>
      </c>
      <c r="G7095">
        <v>0</v>
      </c>
      <c r="H7095" s="45">
        <v>-9770.25</v>
      </c>
      <c r="I7095" t="s">
        <v>10684</v>
      </c>
      <c r="J7095" t="s">
        <v>190</v>
      </c>
      <c r="K7095">
        <v>0</v>
      </c>
      <c r="L7095" s="83">
        <v>42843</v>
      </c>
      <c r="M7095">
        <v>0</v>
      </c>
      <c r="N7095">
        <v>920253101</v>
      </c>
      <c r="O7095">
        <v>2926825</v>
      </c>
    </row>
    <row r="7096" spans="1:15" x14ac:dyDescent="0.2">
      <c r="A7096" t="s">
        <v>10719</v>
      </c>
      <c r="B7096" t="s">
        <v>649</v>
      </c>
      <c r="C7096">
        <v>16.05</v>
      </c>
      <c r="D7096">
        <v>0</v>
      </c>
      <c r="E7096">
        <v>0</v>
      </c>
      <c r="F7096">
        <v>0</v>
      </c>
      <c r="G7096">
        <v>0</v>
      </c>
      <c r="H7096" s="45">
        <v>17217.990000000002</v>
      </c>
      <c r="I7096" t="s">
        <v>10684</v>
      </c>
      <c r="J7096" t="s">
        <v>164</v>
      </c>
      <c r="K7096">
        <v>0</v>
      </c>
      <c r="L7096" s="83">
        <v>42842</v>
      </c>
      <c r="M7096">
        <v>0</v>
      </c>
      <c r="N7096" t="s">
        <v>650</v>
      </c>
      <c r="O7096">
        <v>2052924</v>
      </c>
    </row>
    <row r="7097" spans="1:15" x14ac:dyDescent="0.2">
      <c r="A7097" t="s">
        <v>10720</v>
      </c>
      <c r="B7097" t="s">
        <v>3914</v>
      </c>
      <c r="C7097">
        <v>24.15</v>
      </c>
      <c r="D7097">
        <v>0</v>
      </c>
      <c r="E7097">
        <v>0</v>
      </c>
      <c r="F7097">
        <v>0</v>
      </c>
      <c r="G7097">
        <v>0</v>
      </c>
      <c r="H7097" s="45">
        <v>69194.52</v>
      </c>
      <c r="I7097" t="s">
        <v>10684</v>
      </c>
      <c r="J7097" t="s">
        <v>164</v>
      </c>
      <c r="K7097">
        <v>0</v>
      </c>
      <c r="L7097" s="83">
        <v>42842</v>
      </c>
      <c r="M7097">
        <v>0</v>
      </c>
      <c r="N7097">
        <v>128126109</v>
      </c>
      <c r="O7097">
        <v>2164700</v>
      </c>
    </row>
    <row r="7098" spans="1:15" x14ac:dyDescent="0.2">
      <c r="A7098" t="s">
        <v>10721</v>
      </c>
      <c r="B7098" t="s">
        <v>10718</v>
      </c>
      <c r="C7098">
        <v>20.29</v>
      </c>
      <c r="D7098">
        <v>0</v>
      </c>
      <c r="E7098">
        <v>0</v>
      </c>
      <c r="F7098">
        <v>0</v>
      </c>
      <c r="G7098">
        <v>0</v>
      </c>
      <c r="H7098" s="45">
        <v>8340.74</v>
      </c>
      <c r="I7098" t="s">
        <v>10693</v>
      </c>
      <c r="J7098" t="s">
        <v>186</v>
      </c>
      <c r="K7098">
        <v>0</v>
      </c>
      <c r="L7098" s="83">
        <v>42842</v>
      </c>
      <c r="M7098">
        <v>0</v>
      </c>
      <c r="N7098">
        <v>320517105</v>
      </c>
      <c r="O7098">
        <v>2341484</v>
      </c>
    </row>
    <row r="7099" spans="1:15" x14ac:dyDescent="0.2">
      <c r="A7099" t="s">
        <v>10722</v>
      </c>
      <c r="B7099" t="s">
        <v>463</v>
      </c>
      <c r="C7099">
        <v>24.7</v>
      </c>
      <c r="D7099">
        <v>0</v>
      </c>
      <c r="E7099">
        <v>0</v>
      </c>
      <c r="F7099">
        <v>0</v>
      </c>
      <c r="G7099">
        <v>0</v>
      </c>
      <c r="H7099" s="45">
        <v>-8532.11</v>
      </c>
      <c r="I7099" t="s">
        <v>10684</v>
      </c>
      <c r="J7099" t="s">
        <v>186</v>
      </c>
      <c r="K7099">
        <v>0</v>
      </c>
      <c r="L7099" s="83">
        <v>42842</v>
      </c>
      <c r="M7099">
        <v>0</v>
      </c>
      <c r="N7099">
        <v>410495204</v>
      </c>
      <c r="O7099" t="s">
        <v>464</v>
      </c>
    </row>
    <row r="7100" spans="1:15" x14ac:dyDescent="0.2">
      <c r="A7100" t="s">
        <v>10723</v>
      </c>
      <c r="B7100" t="s">
        <v>7606</v>
      </c>
      <c r="C7100">
        <v>17.72</v>
      </c>
      <c r="D7100">
        <v>0</v>
      </c>
      <c r="E7100">
        <v>0</v>
      </c>
      <c r="F7100">
        <v>0</v>
      </c>
      <c r="G7100">
        <v>0</v>
      </c>
      <c r="H7100" s="45">
        <v>8907.2900000000009</v>
      </c>
      <c r="I7100" t="s">
        <v>10684</v>
      </c>
      <c r="J7100" t="s">
        <v>186</v>
      </c>
      <c r="K7100">
        <v>0</v>
      </c>
      <c r="L7100" s="83">
        <v>42842</v>
      </c>
      <c r="M7100">
        <v>0</v>
      </c>
      <c r="N7100" t="s">
        <v>7616</v>
      </c>
      <c r="O7100" t="s">
        <v>7617</v>
      </c>
    </row>
    <row r="7101" spans="1:15" x14ac:dyDescent="0.2">
      <c r="A7101" t="s">
        <v>10724</v>
      </c>
      <c r="B7101" t="s">
        <v>3913</v>
      </c>
      <c r="C7101">
        <v>45.56</v>
      </c>
      <c r="D7101">
        <v>0</v>
      </c>
      <c r="E7101">
        <v>0</v>
      </c>
      <c r="F7101">
        <v>0</v>
      </c>
      <c r="G7101">
        <v>0</v>
      </c>
      <c r="H7101" s="45">
        <v>-28105.279999999999</v>
      </c>
      <c r="I7101" t="s">
        <v>10684</v>
      </c>
      <c r="J7101" t="s">
        <v>186</v>
      </c>
      <c r="K7101">
        <v>0</v>
      </c>
      <c r="L7101" s="83">
        <v>42842</v>
      </c>
      <c r="M7101">
        <v>0</v>
      </c>
      <c r="N7101" t="s">
        <v>3922</v>
      </c>
      <c r="O7101" t="s">
        <v>3923</v>
      </c>
    </row>
    <row r="7102" spans="1:15" x14ac:dyDescent="0.2">
      <c r="A7102" t="s">
        <v>10725</v>
      </c>
      <c r="B7102" t="s">
        <v>4002</v>
      </c>
      <c r="C7102">
        <v>8.3000000000000007</v>
      </c>
      <c r="D7102">
        <v>0</v>
      </c>
      <c r="E7102">
        <v>0</v>
      </c>
      <c r="F7102">
        <v>0</v>
      </c>
      <c r="G7102">
        <v>0</v>
      </c>
      <c r="H7102" s="45">
        <v>58019.46</v>
      </c>
      <c r="I7102" t="s">
        <v>10684</v>
      </c>
      <c r="J7102" t="s">
        <v>200</v>
      </c>
      <c r="K7102">
        <v>0</v>
      </c>
      <c r="L7102" s="83">
        <v>42842</v>
      </c>
      <c r="M7102">
        <v>0</v>
      </c>
      <c r="N7102" t="s">
        <v>4062</v>
      </c>
      <c r="O7102" t="s">
        <v>4063</v>
      </c>
    </row>
    <row r="7103" spans="1:15" x14ac:dyDescent="0.2">
      <c r="A7103" t="s">
        <v>10726</v>
      </c>
      <c r="B7103" t="s">
        <v>2400</v>
      </c>
      <c r="C7103">
        <v>35.96</v>
      </c>
      <c r="D7103">
        <v>0</v>
      </c>
      <c r="E7103">
        <v>0</v>
      </c>
      <c r="F7103">
        <v>0</v>
      </c>
      <c r="G7103">
        <v>0</v>
      </c>
      <c r="H7103" s="45">
        <v>-22445.11</v>
      </c>
      <c r="I7103" t="s">
        <v>10684</v>
      </c>
      <c r="J7103" t="s">
        <v>190</v>
      </c>
      <c r="K7103">
        <v>0</v>
      </c>
      <c r="L7103" s="83">
        <v>42842</v>
      </c>
      <c r="M7103">
        <v>0</v>
      </c>
      <c r="N7103">
        <v>913543104</v>
      </c>
      <c r="O7103">
        <v>2906496</v>
      </c>
    </row>
    <row r="7104" spans="1:15" x14ac:dyDescent="0.2">
      <c r="A7104" t="s">
        <v>10727</v>
      </c>
      <c r="B7104" t="s">
        <v>3895</v>
      </c>
      <c r="C7104">
        <v>51.54</v>
      </c>
      <c r="D7104">
        <v>0</v>
      </c>
      <c r="E7104">
        <v>0</v>
      </c>
      <c r="F7104">
        <v>0</v>
      </c>
      <c r="G7104">
        <v>0</v>
      </c>
      <c r="H7104" s="45">
        <v>5683.27</v>
      </c>
      <c r="I7104" t="s">
        <v>10693</v>
      </c>
      <c r="J7104" t="s">
        <v>186</v>
      </c>
      <c r="K7104">
        <v>0</v>
      </c>
      <c r="L7104" s="83">
        <v>42842</v>
      </c>
      <c r="M7104">
        <v>0</v>
      </c>
      <c r="N7104">
        <v>949746101</v>
      </c>
      <c r="O7104">
        <v>2649100</v>
      </c>
    </row>
    <row r="7105" spans="1:15" x14ac:dyDescent="0.2">
      <c r="A7105" t="s">
        <v>10716</v>
      </c>
      <c r="B7105" t="s">
        <v>509</v>
      </c>
      <c r="C7105">
        <v>39.64</v>
      </c>
      <c r="D7105">
        <v>0</v>
      </c>
      <c r="E7105">
        <v>0</v>
      </c>
      <c r="F7105">
        <v>0</v>
      </c>
      <c r="G7105">
        <v>0</v>
      </c>
      <c r="H7105" s="45">
        <v>-29490.62</v>
      </c>
      <c r="I7105" t="s">
        <v>10684</v>
      </c>
      <c r="J7105" t="s">
        <v>186</v>
      </c>
      <c r="K7105">
        <v>0</v>
      </c>
      <c r="L7105" s="83">
        <v>42838</v>
      </c>
      <c r="M7105">
        <v>0</v>
      </c>
      <c r="N7105" t="s">
        <v>510</v>
      </c>
      <c r="O7105" t="s">
        <v>511</v>
      </c>
    </row>
    <row r="7106" spans="1:15" x14ac:dyDescent="0.2">
      <c r="A7106" t="s">
        <v>10717</v>
      </c>
      <c r="B7106" t="s">
        <v>574</v>
      </c>
      <c r="C7106">
        <v>81.34</v>
      </c>
      <c r="D7106">
        <v>0</v>
      </c>
      <c r="E7106">
        <v>0</v>
      </c>
      <c r="F7106">
        <v>0</v>
      </c>
      <c r="G7106">
        <v>0</v>
      </c>
      <c r="H7106" s="45">
        <v>5120.34</v>
      </c>
      <c r="I7106" t="s">
        <v>10684</v>
      </c>
      <c r="J7106" t="s">
        <v>190</v>
      </c>
      <c r="K7106">
        <v>0</v>
      </c>
      <c r="L7106" s="83">
        <v>42838</v>
      </c>
      <c r="M7106">
        <v>0</v>
      </c>
      <c r="N7106">
        <v>910047109</v>
      </c>
      <c r="O7106" t="s">
        <v>575</v>
      </c>
    </row>
    <row r="7107" spans="1:15" x14ac:dyDescent="0.2">
      <c r="A7107" t="s">
        <v>10713</v>
      </c>
      <c r="B7107" t="s">
        <v>13876</v>
      </c>
      <c r="C7107">
        <v>4.5807029999999997</v>
      </c>
      <c r="D7107">
        <v>0</v>
      </c>
      <c r="E7107">
        <v>0</v>
      </c>
      <c r="F7107">
        <v>0</v>
      </c>
      <c r="G7107">
        <v>0</v>
      </c>
      <c r="H7107" s="45">
        <v>-17391.919999999998</v>
      </c>
      <c r="I7107" t="s">
        <v>210</v>
      </c>
      <c r="J7107" t="s">
        <v>164</v>
      </c>
      <c r="K7107">
        <v>0</v>
      </c>
      <c r="L7107" s="83">
        <v>42837</v>
      </c>
      <c r="M7107">
        <v>0</v>
      </c>
    </row>
    <row r="7108" spans="1:15" x14ac:dyDescent="0.2">
      <c r="A7108" t="s">
        <v>10714</v>
      </c>
      <c r="B7108" t="s">
        <v>9268</v>
      </c>
      <c r="C7108">
        <v>29.04</v>
      </c>
      <c r="D7108">
        <v>0</v>
      </c>
      <c r="E7108">
        <v>0</v>
      </c>
      <c r="F7108">
        <v>0</v>
      </c>
      <c r="G7108">
        <v>0</v>
      </c>
      <c r="H7108" s="45">
        <v>-3809.67</v>
      </c>
      <c r="I7108" t="s">
        <v>10693</v>
      </c>
      <c r="J7108" t="s">
        <v>186</v>
      </c>
      <c r="K7108">
        <v>0</v>
      </c>
      <c r="L7108" s="83">
        <v>42837</v>
      </c>
      <c r="M7108">
        <v>0</v>
      </c>
      <c r="N7108" t="s">
        <v>9270</v>
      </c>
      <c r="O7108">
        <v>2277556</v>
      </c>
    </row>
    <row r="7109" spans="1:15" x14ac:dyDescent="0.2">
      <c r="A7109" t="s">
        <v>10715</v>
      </c>
      <c r="B7109" t="s">
        <v>3878</v>
      </c>
      <c r="C7109">
        <v>42.12</v>
      </c>
      <c r="D7109">
        <v>0</v>
      </c>
      <c r="E7109">
        <v>0</v>
      </c>
      <c r="F7109">
        <v>0</v>
      </c>
      <c r="G7109">
        <v>0</v>
      </c>
      <c r="H7109" s="45">
        <v>8674.6299999999992</v>
      </c>
      <c r="I7109" t="s">
        <v>10693</v>
      </c>
      <c r="J7109" t="s">
        <v>186</v>
      </c>
      <c r="K7109">
        <v>0</v>
      </c>
      <c r="L7109" s="83">
        <v>42837</v>
      </c>
      <c r="M7109">
        <v>0</v>
      </c>
      <c r="N7109">
        <v>63904106</v>
      </c>
      <c r="O7109">
        <v>2085856</v>
      </c>
    </row>
    <row r="7110" spans="1:15" x14ac:dyDescent="0.2">
      <c r="A7110" t="s">
        <v>10712</v>
      </c>
      <c r="B7110" t="s">
        <v>13825</v>
      </c>
      <c r="C7110">
        <v>8.9999999999999993E-3</v>
      </c>
      <c r="D7110">
        <v>0</v>
      </c>
      <c r="E7110">
        <v>0</v>
      </c>
      <c r="F7110">
        <v>0</v>
      </c>
      <c r="G7110">
        <v>0</v>
      </c>
      <c r="H7110" s="45">
        <v>-7143.4</v>
      </c>
      <c r="I7110" t="s">
        <v>210</v>
      </c>
      <c r="J7110" t="s">
        <v>687</v>
      </c>
      <c r="K7110">
        <v>0</v>
      </c>
      <c r="L7110" s="83">
        <v>42837</v>
      </c>
      <c r="M7110">
        <v>0</v>
      </c>
    </row>
    <row r="7111" spans="1:15" x14ac:dyDescent="0.2">
      <c r="A7111" t="s">
        <v>11886</v>
      </c>
      <c r="B7111" t="s">
        <v>11887</v>
      </c>
      <c r="C7111">
        <v>71.02</v>
      </c>
      <c r="D7111">
        <v>0</v>
      </c>
      <c r="E7111">
        <v>0</v>
      </c>
      <c r="F7111">
        <v>0</v>
      </c>
      <c r="G7111">
        <v>0</v>
      </c>
      <c r="H7111" s="45">
        <v>723898.43</v>
      </c>
      <c r="I7111" t="s">
        <v>210</v>
      </c>
      <c r="J7111" t="s">
        <v>164</v>
      </c>
      <c r="K7111">
        <v>0</v>
      </c>
      <c r="L7111" s="83">
        <v>42836</v>
      </c>
      <c r="M7111">
        <v>0</v>
      </c>
      <c r="N7111">
        <v>984332106</v>
      </c>
      <c r="O7111">
        <v>2986539</v>
      </c>
    </row>
    <row r="7112" spans="1:15" x14ac:dyDescent="0.2">
      <c r="A7112" t="s">
        <v>10706</v>
      </c>
      <c r="B7112" t="s">
        <v>13825</v>
      </c>
      <c r="C7112">
        <v>8.9999999999999993E-3</v>
      </c>
      <c r="D7112">
        <v>0</v>
      </c>
      <c r="E7112">
        <v>0</v>
      </c>
      <c r="F7112">
        <v>0</v>
      </c>
      <c r="G7112">
        <v>0</v>
      </c>
      <c r="H7112" s="45">
        <v>7416</v>
      </c>
      <c r="I7112" t="s">
        <v>210</v>
      </c>
      <c r="J7112" t="s">
        <v>687</v>
      </c>
      <c r="K7112">
        <v>0</v>
      </c>
      <c r="L7112" s="83">
        <v>42836</v>
      </c>
      <c r="M7112">
        <v>0</v>
      </c>
    </row>
    <row r="7113" spans="1:15" x14ac:dyDescent="0.2">
      <c r="A7113" t="s">
        <v>10707</v>
      </c>
      <c r="B7113" t="s">
        <v>574</v>
      </c>
      <c r="C7113">
        <v>81.34</v>
      </c>
      <c r="D7113">
        <v>0</v>
      </c>
      <c r="E7113">
        <v>0</v>
      </c>
      <c r="F7113">
        <v>0</v>
      </c>
      <c r="G7113">
        <v>0</v>
      </c>
      <c r="H7113" s="45">
        <v>-1634.25</v>
      </c>
      <c r="I7113" t="s">
        <v>210</v>
      </c>
      <c r="J7113" t="s">
        <v>190</v>
      </c>
      <c r="K7113">
        <v>0</v>
      </c>
      <c r="L7113" s="83">
        <v>42836</v>
      </c>
      <c r="M7113">
        <v>0</v>
      </c>
      <c r="N7113">
        <v>910047109</v>
      </c>
      <c r="O7113" t="s">
        <v>575</v>
      </c>
    </row>
    <row r="7114" spans="1:15" x14ac:dyDescent="0.2">
      <c r="A7114" t="s">
        <v>10709</v>
      </c>
      <c r="B7114" t="s">
        <v>3877</v>
      </c>
      <c r="C7114">
        <v>38.450000000000003</v>
      </c>
      <c r="D7114">
        <v>0</v>
      </c>
      <c r="E7114">
        <v>0</v>
      </c>
      <c r="F7114">
        <v>0</v>
      </c>
      <c r="G7114">
        <v>0</v>
      </c>
      <c r="H7114" s="45">
        <v>-8793.26</v>
      </c>
      <c r="I7114" t="s">
        <v>10693</v>
      </c>
      <c r="J7114" t="s">
        <v>190</v>
      </c>
      <c r="K7114">
        <v>0</v>
      </c>
      <c r="L7114" s="83">
        <v>42836</v>
      </c>
      <c r="M7114">
        <v>0</v>
      </c>
      <c r="N7114" s="84">
        <v>4.0100000000000002E+112</v>
      </c>
      <c r="O7114">
        <v>2804501</v>
      </c>
    </row>
    <row r="7115" spans="1:15" x14ac:dyDescent="0.2">
      <c r="A7115" t="s">
        <v>10710</v>
      </c>
      <c r="B7115" t="s">
        <v>6006</v>
      </c>
      <c r="C7115">
        <v>55.67</v>
      </c>
      <c r="D7115">
        <v>0</v>
      </c>
      <c r="E7115">
        <v>0</v>
      </c>
      <c r="F7115">
        <v>0</v>
      </c>
      <c r="G7115">
        <v>0</v>
      </c>
      <c r="H7115" s="45">
        <v>46035.95</v>
      </c>
      <c r="I7115" t="s">
        <v>10684</v>
      </c>
      <c r="J7115" t="s">
        <v>190</v>
      </c>
      <c r="K7115">
        <v>0</v>
      </c>
      <c r="L7115" s="83">
        <v>42836</v>
      </c>
      <c r="M7115">
        <v>0</v>
      </c>
      <c r="N7115">
        <v>311900104</v>
      </c>
      <c r="O7115">
        <v>2332262</v>
      </c>
    </row>
    <row r="7116" spans="1:15" x14ac:dyDescent="0.2">
      <c r="A7116" t="s">
        <v>10708</v>
      </c>
      <c r="B7116" t="s">
        <v>662</v>
      </c>
      <c r="C7116">
        <v>185.13</v>
      </c>
      <c r="D7116">
        <v>0</v>
      </c>
      <c r="E7116">
        <v>0</v>
      </c>
      <c r="F7116">
        <v>0</v>
      </c>
      <c r="G7116">
        <v>0</v>
      </c>
      <c r="H7116" s="45">
        <v>-554092.61</v>
      </c>
      <c r="I7116" t="s">
        <v>210</v>
      </c>
      <c r="J7116" t="s">
        <v>164</v>
      </c>
      <c r="K7116">
        <v>0</v>
      </c>
      <c r="L7116" s="83">
        <v>42836</v>
      </c>
      <c r="M7116">
        <v>0</v>
      </c>
      <c r="N7116" t="s">
        <v>663</v>
      </c>
      <c r="O7116" t="s">
        <v>664</v>
      </c>
    </row>
    <row r="7117" spans="1:15" x14ac:dyDescent="0.2">
      <c r="A7117" t="s">
        <v>10702</v>
      </c>
      <c r="B7117" t="s">
        <v>3853</v>
      </c>
      <c r="C7117">
        <v>28.2</v>
      </c>
      <c r="D7117">
        <v>0</v>
      </c>
      <c r="E7117">
        <v>0</v>
      </c>
      <c r="F7117">
        <v>0</v>
      </c>
      <c r="G7117">
        <v>0</v>
      </c>
      <c r="H7117" s="45">
        <v>-48820.1</v>
      </c>
      <c r="I7117" t="s">
        <v>10693</v>
      </c>
      <c r="J7117" t="s">
        <v>188</v>
      </c>
      <c r="K7117">
        <v>0</v>
      </c>
      <c r="L7117" s="83">
        <v>42832</v>
      </c>
      <c r="M7117">
        <v>0</v>
      </c>
      <c r="N7117">
        <v>806882106</v>
      </c>
      <c r="O7117">
        <v>2821298</v>
      </c>
    </row>
    <row r="7118" spans="1:15" x14ac:dyDescent="0.2">
      <c r="A7118" t="s">
        <v>10703</v>
      </c>
      <c r="B7118" t="s">
        <v>3852</v>
      </c>
      <c r="C7118">
        <v>52.2</v>
      </c>
      <c r="D7118">
        <v>0</v>
      </c>
      <c r="E7118">
        <v>0</v>
      </c>
      <c r="F7118">
        <v>0</v>
      </c>
      <c r="G7118">
        <v>0</v>
      </c>
      <c r="H7118" s="45">
        <v>2467.14</v>
      </c>
      <c r="I7118" t="s">
        <v>10693</v>
      </c>
      <c r="J7118" t="s">
        <v>188</v>
      </c>
      <c r="K7118">
        <v>0</v>
      </c>
      <c r="L7118" s="83">
        <v>42832</v>
      </c>
      <c r="M7118">
        <v>0</v>
      </c>
      <c r="N7118">
        <v>749685103</v>
      </c>
      <c r="O7118">
        <v>2756174</v>
      </c>
    </row>
    <row r="7119" spans="1:15" x14ac:dyDescent="0.2">
      <c r="A7119" t="s">
        <v>10704</v>
      </c>
      <c r="B7119" t="s">
        <v>3854</v>
      </c>
      <c r="C7119">
        <v>220.78</v>
      </c>
      <c r="D7119">
        <v>0</v>
      </c>
      <c r="E7119">
        <v>0</v>
      </c>
      <c r="F7119">
        <v>0</v>
      </c>
      <c r="G7119">
        <v>0</v>
      </c>
      <c r="H7119" s="45">
        <v>-3417.52</v>
      </c>
      <c r="I7119" t="s">
        <v>10693</v>
      </c>
      <c r="J7119" t="s">
        <v>235</v>
      </c>
      <c r="K7119">
        <v>0</v>
      </c>
      <c r="L7119" s="83">
        <v>42832</v>
      </c>
      <c r="M7119">
        <v>0</v>
      </c>
      <c r="N7119" t="s">
        <v>3868</v>
      </c>
      <c r="O7119">
        <v>2170473</v>
      </c>
    </row>
    <row r="7120" spans="1:15" x14ac:dyDescent="0.2">
      <c r="A7120" t="s">
        <v>10698</v>
      </c>
      <c r="B7120" t="s">
        <v>10699</v>
      </c>
      <c r="C7120">
        <v>26.1</v>
      </c>
      <c r="D7120">
        <v>0</v>
      </c>
      <c r="E7120">
        <v>0</v>
      </c>
      <c r="F7120">
        <v>0</v>
      </c>
      <c r="G7120">
        <v>0</v>
      </c>
      <c r="H7120" s="45">
        <v>121866.49</v>
      </c>
      <c r="I7120" t="s">
        <v>210</v>
      </c>
      <c r="J7120" t="s">
        <v>8017</v>
      </c>
      <c r="K7120">
        <v>0</v>
      </c>
      <c r="L7120" s="83">
        <v>42831</v>
      </c>
      <c r="M7120">
        <v>0</v>
      </c>
      <c r="N7120">
        <v>700517105</v>
      </c>
      <c r="O7120" t="s">
        <v>10700</v>
      </c>
    </row>
    <row r="7121" spans="1:15" x14ac:dyDescent="0.2">
      <c r="A7121" t="s">
        <v>10701</v>
      </c>
      <c r="B7121" t="s">
        <v>694</v>
      </c>
      <c r="C7121">
        <v>19.329999999999998</v>
      </c>
      <c r="D7121">
        <v>0</v>
      </c>
      <c r="E7121">
        <v>0</v>
      </c>
      <c r="F7121">
        <v>0</v>
      </c>
      <c r="G7121">
        <v>0</v>
      </c>
      <c r="H7121" s="45">
        <v>3529.94</v>
      </c>
      <c r="I7121" t="s">
        <v>10693</v>
      </c>
      <c r="J7121" t="s">
        <v>200</v>
      </c>
      <c r="K7121">
        <v>0</v>
      </c>
      <c r="L7121" s="83">
        <v>42831</v>
      </c>
      <c r="M7121">
        <v>0</v>
      </c>
      <c r="N7121">
        <v>75896100</v>
      </c>
      <c r="O7121">
        <v>2085878</v>
      </c>
    </row>
    <row r="7122" spans="1:15" x14ac:dyDescent="0.2">
      <c r="A7122" t="s">
        <v>10692</v>
      </c>
      <c r="B7122" t="s">
        <v>6</v>
      </c>
      <c r="C7122">
        <v>284.06</v>
      </c>
      <c r="D7122">
        <v>0</v>
      </c>
      <c r="E7122">
        <v>0</v>
      </c>
      <c r="F7122">
        <v>0</v>
      </c>
      <c r="G7122">
        <v>0</v>
      </c>
      <c r="H7122" s="45">
        <v>164570.25</v>
      </c>
      <c r="I7122" t="s">
        <v>10693</v>
      </c>
      <c r="J7122" t="s">
        <v>713</v>
      </c>
      <c r="K7122">
        <v>0</v>
      </c>
      <c r="L7122" s="83">
        <v>42830</v>
      </c>
      <c r="M7122">
        <v>0</v>
      </c>
      <c r="N7122" t="s">
        <v>714</v>
      </c>
      <c r="O7122">
        <v>2840215</v>
      </c>
    </row>
    <row r="7123" spans="1:15" x14ac:dyDescent="0.2">
      <c r="A7123" t="s">
        <v>10694</v>
      </c>
      <c r="B7123" t="s">
        <v>10695</v>
      </c>
      <c r="C7123">
        <v>77.98</v>
      </c>
      <c r="D7123">
        <v>0</v>
      </c>
      <c r="E7123">
        <v>0</v>
      </c>
      <c r="F7123">
        <v>0</v>
      </c>
      <c r="G7123">
        <v>0</v>
      </c>
      <c r="H7123" s="45">
        <v>-189296.94</v>
      </c>
      <c r="I7123" t="s">
        <v>7560</v>
      </c>
      <c r="J7123" t="s">
        <v>713</v>
      </c>
      <c r="K7123">
        <v>0</v>
      </c>
      <c r="L7123" s="83">
        <v>42830</v>
      </c>
      <c r="M7123">
        <v>0</v>
      </c>
      <c r="N7123">
        <v>464287804</v>
      </c>
      <c r="O7123">
        <v>2678869</v>
      </c>
    </row>
    <row r="7124" spans="1:15" x14ac:dyDescent="0.2">
      <c r="A7124" t="s">
        <v>10696</v>
      </c>
      <c r="B7124" t="s">
        <v>3850</v>
      </c>
      <c r="C7124">
        <v>133.1</v>
      </c>
      <c r="D7124">
        <v>0</v>
      </c>
      <c r="E7124">
        <v>0</v>
      </c>
      <c r="F7124">
        <v>0</v>
      </c>
      <c r="G7124">
        <v>0</v>
      </c>
      <c r="H7124" s="45">
        <v>14645</v>
      </c>
      <c r="I7124" t="s">
        <v>10693</v>
      </c>
      <c r="J7124" t="s">
        <v>190</v>
      </c>
      <c r="K7124">
        <v>0</v>
      </c>
      <c r="L7124" s="83">
        <v>42830</v>
      </c>
      <c r="M7124">
        <v>0</v>
      </c>
      <c r="N7124" t="s">
        <v>3859</v>
      </c>
      <c r="O7124">
        <v>2818461</v>
      </c>
    </row>
    <row r="7125" spans="1:15" x14ac:dyDescent="0.2">
      <c r="A7125" t="s">
        <v>10697</v>
      </c>
      <c r="B7125" t="s">
        <v>3853</v>
      </c>
      <c r="C7125">
        <v>28.2</v>
      </c>
      <c r="D7125">
        <v>0</v>
      </c>
      <c r="E7125">
        <v>0</v>
      </c>
      <c r="F7125">
        <v>0</v>
      </c>
      <c r="G7125">
        <v>0</v>
      </c>
      <c r="H7125" s="45">
        <v>15016.48</v>
      </c>
      <c r="I7125" t="s">
        <v>10684</v>
      </c>
      <c r="J7125" t="s">
        <v>188</v>
      </c>
      <c r="K7125">
        <v>0</v>
      </c>
      <c r="L7125" s="83">
        <v>42830</v>
      </c>
      <c r="M7125">
        <v>0</v>
      </c>
      <c r="N7125">
        <v>806882106</v>
      </c>
      <c r="O7125">
        <v>2821298</v>
      </c>
    </row>
    <row r="7126" spans="1:15" x14ac:dyDescent="0.2">
      <c r="A7126" t="s">
        <v>10691</v>
      </c>
      <c r="B7126" t="s">
        <v>706</v>
      </c>
      <c r="C7126">
        <v>57.7</v>
      </c>
      <c r="D7126">
        <v>0</v>
      </c>
      <c r="E7126">
        <v>0</v>
      </c>
      <c r="F7126">
        <v>0</v>
      </c>
      <c r="G7126">
        <v>0</v>
      </c>
      <c r="H7126" s="45">
        <v>-105143.88</v>
      </c>
      <c r="I7126" t="s">
        <v>10684</v>
      </c>
      <c r="J7126" t="s">
        <v>190</v>
      </c>
      <c r="K7126">
        <v>0</v>
      </c>
      <c r="L7126" s="83">
        <v>42829</v>
      </c>
      <c r="M7126">
        <v>0</v>
      </c>
      <c r="N7126">
        <v>393657101</v>
      </c>
      <c r="O7126">
        <v>2387530</v>
      </c>
    </row>
    <row r="7127" spans="1:15" x14ac:dyDescent="0.2">
      <c r="A7127" t="s">
        <v>10683</v>
      </c>
      <c r="B7127" t="s">
        <v>6</v>
      </c>
      <c r="C7127">
        <v>284.06</v>
      </c>
      <c r="D7127">
        <v>0</v>
      </c>
      <c r="E7127">
        <v>0</v>
      </c>
      <c r="F7127">
        <v>0</v>
      </c>
      <c r="G7127">
        <v>0</v>
      </c>
      <c r="H7127" s="45">
        <v>111980.37</v>
      </c>
      <c r="I7127" t="s">
        <v>10684</v>
      </c>
      <c r="J7127" t="s">
        <v>713</v>
      </c>
      <c r="K7127">
        <v>0</v>
      </c>
      <c r="L7127" s="83">
        <v>42828</v>
      </c>
      <c r="M7127">
        <v>0</v>
      </c>
      <c r="N7127" t="s">
        <v>714</v>
      </c>
      <c r="O7127">
        <v>2840215</v>
      </c>
    </row>
    <row r="7128" spans="1:15" x14ac:dyDescent="0.2">
      <c r="A7128" t="s">
        <v>10685</v>
      </c>
      <c r="B7128" t="s">
        <v>8492</v>
      </c>
      <c r="C7128">
        <v>45.9</v>
      </c>
      <c r="D7128">
        <v>0</v>
      </c>
      <c r="E7128">
        <v>0</v>
      </c>
      <c r="F7128">
        <v>0</v>
      </c>
      <c r="G7128">
        <v>0</v>
      </c>
      <c r="H7128" s="45">
        <v>-12474.42</v>
      </c>
      <c r="I7128" t="s">
        <v>9184</v>
      </c>
      <c r="J7128" t="s">
        <v>190</v>
      </c>
      <c r="K7128">
        <v>0</v>
      </c>
      <c r="L7128" s="83">
        <v>42828</v>
      </c>
      <c r="M7128">
        <v>0</v>
      </c>
      <c r="N7128">
        <v>233377407</v>
      </c>
      <c r="O7128">
        <v>2276627</v>
      </c>
    </row>
    <row r="7129" spans="1:15" x14ac:dyDescent="0.2">
      <c r="A7129" t="s">
        <v>10686</v>
      </c>
      <c r="B7129" t="s">
        <v>3850</v>
      </c>
      <c r="C7129">
        <v>133.1</v>
      </c>
      <c r="D7129">
        <v>0</v>
      </c>
      <c r="E7129">
        <v>0</v>
      </c>
      <c r="F7129">
        <v>0</v>
      </c>
      <c r="G7129">
        <v>0</v>
      </c>
      <c r="H7129" s="45">
        <v>-81178.36</v>
      </c>
      <c r="I7129" t="s">
        <v>10684</v>
      </c>
      <c r="J7129" t="s">
        <v>190</v>
      </c>
      <c r="K7129">
        <v>0</v>
      </c>
      <c r="L7129" s="83">
        <v>42828</v>
      </c>
      <c r="M7129">
        <v>0</v>
      </c>
      <c r="N7129" t="s">
        <v>3859</v>
      </c>
      <c r="O7129">
        <v>2818461</v>
      </c>
    </row>
    <row r="7130" spans="1:15" x14ac:dyDescent="0.2">
      <c r="A7130" t="s">
        <v>10687</v>
      </c>
      <c r="B7130" t="s">
        <v>683</v>
      </c>
      <c r="C7130">
        <v>38.25</v>
      </c>
      <c r="D7130">
        <v>0</v>
      </c>
      <c r="E7130">
        <v>0</v>
      </c>
      <c r="F7130">
        <v>0</v>
      </c>
      <c r="G7130">
        <v>0</v>
      </c>
      <c r="H7130" s="45">
        <v>31032.84</v>
      </c>
      <c r="I7130" t="s">
        <v>10684</v>
      </c>
      <c r="J7130" t="s">
        <v>188</v>
      </c>
      <c r="K7130">
        <v>0</v>
      </c>
      <c r="L7130" s="83">
        <v>42828</v>
      </c>
      <c r="M7130">
        <v>0</v>
      </c>
      <c r="N7130">
        <v>808194104</v>
      </c>
      <c r="O7130">
        <v>2779342</v>
      </c>
    </row>
    <row r="7131" spans="1:15" x14ac:dyDescent="0.2">
      <c r="A7131" t="s">
        <v>10688</v>
      </c>
      <c r="B7131" t="s">
        <v>10689</v>
      </c>
      <c r="C7131">
        <v>86.75</v>
      </c>
      <c r="D7131">
        <v>0</v>
      </c>
      <c r="E7131">
        <v>0</v>
      </c>
      <c r="F7131">
        <v>0</v>
      </c>
      <c r="G7131">
        <v>0</v>
      </c>
      <c r="H7131" s="45">
        <v>-4616.25</v>
      </c>
      <c r="I7131" t="s">
        <v>210</v>
      </c>
      <c r="J7131" t="s">
        <v>164</v>
      </c>
      <c r="K7131">
        <v>0</v>
      </c>
      <c r="L7131" s="83">
        <v>42828</v>
      </c>
      <c r="M7131">
        <v>0</v>
      </c>
    </row>
    <row r="7132" spans="1:15" x14ac:dyDescent="0.2">
      <c r="A7132" t="s">
        <v>10682</v>
      </c>
      <c r="B7132" t="s">
        <v>3833</v>
      </c>
      <c r="C7132">
        <v>92.07</v>
      </c>
      <c r="D7132">
        <v>0</v>
      </c>
      <c r="E7132">
        <v>0</v>
      </c>
      <c r="F7132">
        <v>0</v>
      </c>
      <c r="G7132">
        <v>0</v>
      </c>
      <c r="H7132" s="45">
        <v>-23222.79</v>
      </c>
      <c r="I7132" t="s">
        <v>9184</v>
      </c>
      <c r="J7132" t="s">
        <v>190</v>
      </c>
      <c r="K7132">
        <v>0</v>
      </c>
      <c r="L7132" s="83">
        <v>42825</v>
      </c>
      <c r="M7132">
        <v>0</v>
      </c>
      <c r="N7132">
        <v>535555106</v>
      </c>
      <c r="O7132">
        <v>2516613</v>
      </c>
    </row>
    <row r="7133" spans="1:15" x14ac:dyDescent="0.2">
      <c r="A7133" t="s">
        <v>10678</v>
      </c>
      <c r="B7133" t="s">
        <v>8492</v>
      </c>
      <c r="C7133">
        <v>45.9</v>
      </c>
      <c r="D7133">
        <v>0</v>
      </c>
      <c r="E7133">
        <v>0</v>
      </c>
      <c r="F7133">
        <v>0</v>
      </c>
      <c r="G7133">
        <v>0</v>
      </c>
      <c r="H7133" s="45">
        <v>-60215.46</v>
      </c>
      <c r="I7133" t="s">
        <v>9174</v>
      </c>
      <c r="J7133" t="s">
        <v>190</v>
      </c>
      <c r="K7133">
        <v>0</v>
      </c>
      <c r="L7133" s="83">
        <v>42824</v>
      </c>
      <c r="M7133">
        <v>0</v>
      </c>
      <c r="N7133">
        <v>233377407</v>
      </c>
      <c r="O7133">
        <v>2276627</v>
      </c>
    </row>
    <row r="7134" spans="1:15" x14ac:dyDescent="0.2">
      <c r="A7134" t="s">
        <v>10679</v>
      </c>
      <c r="B7134" t="s">
        <v>10677</v>
      </c>
      <c r="C7134">
        <v>55.13</v>
      </c>
      <c r="D7134">
        <v>0</v>
      </c>
      <c r="E7134">
        <v>0</v>
      </c>
      <c r="F7134">
        <v>0</v>
      </c>
      <c r="G7134">
        <v>0</v>
      </c>
      <c r="H7134" s="45">
        <v>13542.06</v>
      </c>
      <c r="I7134" t="s">
        <v>9184</v>
      </c>
      <c r="J7134" t="s">
        <v>188</v>
      </c>
      <c r="K7134">
        <v>0</v>
      </c>
      <c r="L7134" s="83">
        <v>42824</v>
      </c>
      <c r="M7134">
        <v>0</v>
      </c>
      <c r="N7134">
        <v>359694106</v>
      </c>
      <c r="O7134">
        <v>2354664</v>
      </c>
    </row>
    <row r="7135" spans="1:15" x14ac:dyDescent="0.2">
      <c r="A7135" t="s">
        <v>10680</v>
      </c>
      <c r="B7135" t="s">
        <v>10681</v>
      </c>
      <c r="C7135">
        <v>0.01</v>
      </c>
      <c r="D7135">
        <v>0</v>
      </c>
      <c r="E7135">
        <v>0</v>
      </c>
      <c r="F7135">
        <v>0</v>
      </c>
      <c r="G7135">
        <v>0</v>
      </c>
      <c r="H7135" s="45">
        <v>-50750</v>
      </c>
      <c r="I7135" t="s">
        <v>210</v>
      </c>
      <c r="J7135" t="s">
        <v>200</v>
      </c>
      <c r="K7135">
        <v>0</v>
      </c>
      <c r="L7135" s="83">
        <v>42824</v>
      </c>
      <c r="M7135">
        <v>0</v>
      </c>
    </row>
    <row r="7136" spans="1:15" x14ac:dyDescent="0.2">
      <c r="A7136" t="s">
        <v>10690</v>
      </c>
      <c r="B7136" t="s">
        <v>10689</v>
      </c>
      <c r="C7136">
        <v>86.75</v>
      </c>
      <c r="D7136" s="45">
        <v>7600</v>
      </c>
      <c r="E7136" s="45">
        <v>659300</v>
      </c>
      <c r="F7136">
        <v>1.44</v>
      </c>
      <c r="G7136" s="45">
        <v>1748</v>
      </c>
      <c r="H7136" s="45">
        <v>655097.96</v>
      </c>
      <c r="I7136" t="s">
        <v>210</v>
      </c>
      <c r="J7136" t="s">
        <v>164</v>
      </c>
      <c r="K7136">
        <v>0</v>
      </c>
      <c r="L7136" s="83">
        <v>42823</v>
      </c>
      <c r="M7136">
        <v>91.79</v>
      </c>
      <c r="N7136">
        <v>205363104</v>
      </c>
      <c r="O7136">
        <v>2215200</v>
      </c>
    </row>
    <row r="7137" spans="1:15" x14ac:dyDescent="0.2">
      <c r="A7137" t="s">
        <v>10674</v>
      </c>
      <c r="B7137" t="s">
        <v>4328</v>
      </c>
      <c r="C7137">
        <v>54.84</v>
      </c>
      <c r="D7137">
        <v>0</v>
      </c>
      <c r="E7137">
        <v>0</v>
      </c>
      <c r="F7137">
        <v>0</v>
      </c>
      <c r="G7137">
        <v>0</v>
      </c>
      <c r="H7137" s="45">
        <v>-4204.1899999999996</v>
      </c>
      <c r="I7137" t="s">
        <v>9184</v>
      </c>
      <c r="J7137" t="s">
        <v>182</v>
      </c>
      <c r="K7137">
        <v>0</v>
      </c>
      <c r="L7137" s="83">
        <v>42823</v>
      </c>
      <c r="M7137">
        <v>0</v>
      </c>
      <c r="N7137">
        <v>811904101</v>
      </c>
      <c r="O7137">
        <v>2797838</v>
      </c>
    </row>
    <row r="7138" spans="1:15" x14ac:dyDescent="0.2">
      <c r="A7138" t="s">
        <v>10675</v>
      </c>
      <c r="B7138" t="s">
        <v>3833</v>
      </c>
      <c r="C7138">
        <v>92.07</v>
      </c>
      <c r="D7138">
        <v>0</v>
      </c>
      <c r="E7138">
        <v>0</v>
      </c>
      <c r="F7138">
        <v>0</v>
      </c>
      <c r="G7138">
        <v>0</v>
      </c>
      <c r="H7138" s="45">
        <v>16983.75</v>
      </c>
      <c r="I7138" t="s">
        <v>9174</v>
      </c>
      <c r="J7138" t="s">
        <v>190</v>
      </c>
      <c r="K7138">
        <v>0</v>
      </c>
      <c r="L7138" s="83">
        <v>42823</v>
      </c>
      <c r="M7138">
        <v>0</v>
      </c>
      <c r="N7138">
        <v>535555106</v>
      </c>
      <c r="O7138">
        <v>2516613</v>
      </c>
    </row>
    <row r="7139" spans="1:15" x14ac:dyDescent="0.2">
      <c r="A7139" t="s">
        <v>10676</v>
      </c>
      <c r="B7139" t="s">
        <v>8991</v>
      </c>
      <c r="C7139">
        <v>74.8</v>
      </c>
      <c r="D7139">
        <v>0</v>
      </c>
      <c r="E7139">
        <v>0</v>
      </c>
      <c r="F7139">
        <v>0</v>
      </c>
      <c r="G7139">
        <v>0</v>
      </c>
      <c r="H7139" s="45">
        <v>-9907.4</v>
      </c>
      <c r="I7139" t="s">
        <v>9184</v>
      </c>
      <c r="J7139" t="s">
        <v>200</v>
      </c>
      <c r="K7139">
        <v>0</v>
      </c>
      <c r="L7139" s="83">
        <v>42823</v>
      </c>
      <c r="M7139">
        <v>0</v>
      </c>
      <c r="N7139">
        <v>681116109</v>
      </c>
      <c r="O7139" t="s">
        <v>9003</v>
      </c>
    </row>
    <row r="7140" spans="1:15" x14ac:dyDescent="0.2">
      <c r="A7140" t="s">
        <v>11922</v>
      </c>
      <c r="B7140" t="s">
        <v>11923</v>
      </c>
      <c r="C7140">
        <v>16.38</v>
      </c>
      <c r="D7140">
        <v>0</v>
      </c>
      <c r="E7140">
        <v>0</v>
      </c>
      <c r="F7140">
        <v>0</v>
      </c>
      <c r="G7140">
        <v>0</v>
      </c>
      <c r="H7140" s="45">
        <v>157313.5</v>
      </c>
      <c r="I7140" t="s">
        <v>210</v>
      </c>
      <c r="J7140" t="s">
        <v>164</v>
      </c>
      <c r="K7140">
        <v>0</v>
      </c>
      <c r="L7140" s="83">
        <v>42822</v>
      </c>
      <c r="M7140">
        <v>0</v>
      </c>
      <c r="N7140" t="s">
        <v>10668</v>
      </c>
      <c r="O7140" t="s">
        <v>10669</v>
      </c>
    </row>
    <row r="7141" spans="1:15" x14ac:dyDescent="0.2">
      <c r="A7141" t="s">
        <v>10670</v>
      </c>
      <c r="B7141" t="s">
        <v>3775</v>
      </c>
      <c r="C7141">
        <v>48.6</v>
      </c>
      <c r="D7141">
        <v>0</v>
      </c>
      <c r="E7141">
        <v>0</v>
      </c>
      <c r="F7141">
        <v>0</v>
      </c>
      <c r="G7141">
        <v>0</v>
      </c>
      <c r="H7141" s="45">
        <v>85126.34</v>
      </c>
      <c r="I7141" t="s">
        <v>9184</v>
      </c>
      <c r="J7141" t="s">
        <v>200</v>
      </c>
      <c r="K7141">
        <v>0</v>
      </c>
      <c r="L7141" s="83">
        <v>42822</v>
      </c>
      <c r="M7141">
        <v>0</v>
      </c>
      <c r="N7141" t="s">
        <v>3783</v>
      </c>
      <c r="O7141">
        <v>2369721</v>
      </c>
    </row>
    <row r="7142" spans="1:15" x14ac:dyDescent="0.2">
      <c r="A7142" t="s">
        <v>10671</v>
      </c>
      <c r="B7142" t="s">
        <v>3818</v>
      </c>
      <c r="C7142">
        <v>45</v>
      </c>
      <c r="D7142">
        <v>0</v>
      </c>
      <c r="E7142">
        <v>0</v>
      </c>
      <c r="F7142">
        <v>0</v>
      </c>
      <c r="G7142">
        <v>0</v>
      </c>
      <c r="H7142" s="45">
        <v>-4620.17</v>
      </c>
      <c r="I7142" t="s">
        <v>9184</v>
      </c>
      <c r="J7142" t="s">
        <v>235</v>
      </c>
      <c r="K7142">
        <v>0</v>
      </c>
      <c r="L7142" s="83">
        <v>42822</v>
      </c>
      <c r="M7142">
        <v>0</v>
      </c>
      <c r="N7142">
        <v>128030202</v>
      </c>
      <c r="O7142">
        <v>2158781</v>
      </c>
    </row>
    <row r="7143" spans="1:15" x14ac:dyDescent="0.2">
      <c r="A7143" t="s">
        <v>10672</v>
      </c>
      <c r="B7143" t="s">
        <v>3835</v>
      </c>
      <c r="C7143">
        <v>108.87</v>
      </c>
      <c r="D7143">
        <v>0</v>
      </c>
      <c r="E7143">
        <v>0</v>
      </c>
      <c r="F7143">
        <v>0</v>
      </c>
      <c r="G7143">
        <v>0</v>
      </c>
      <c r="H7143" s="45">
        <v>7883.21</v>
      </c>
      <c r="I7143" t="s">
        <v>9184</v>
      </c>
      <c r="J7143" t="s">
        <v>200</v>
      </c>
      <c r="K7143">
        <v>0</v>
      </c>
      <c r="L7143" s="83">
        <v>42822</v>
      </c>
      <c r="M7143">
        <v>0</v>
      </c>
      <c r="N7143">
        <v>237194105</v>
      </c>
      <c r="O7143">
        <v>2289874</v>
      </c>
    </row>
    <row r="7144" spans="1:15" x14ac:dyDescent="0.2">
      <c r="A7144" t="s">
        <v>10673</v>
      </c>
      <c r="B7144" t="s">
        <v>679</v>
      </c>
      <c r="C7144">
        <v>41.91</v>
      </c>
      <c r="D7144">
        <v>0</v>
      </c>
      <c r="E7144">
        <v>0</v>
      </c>
      <c r="F7144">
        <v>0</v>
      </c>
      <c r="G7144">
        <v>0</v>
      </c>
      <c r="H7144" s="45">
        <v>31570.67</v>
      </c>
      <c r="I7144" t="s">
        <v>9174</v>
      </c>
      <c r="J7144" t="s">
        <v>164</v>
      </c>
      <c r="K7144">
        <v>0</v>
      </c>
      <c r="L7144" s="83">
        <v>42822</v>
      </c>
      <c r="M7144">
        <v>0</v>
      </c>
      <c r="N7144">
        <v>743312100</v>
      </c>
      <c r="O7144">
        <v>2705198</v>
      </c>
    </row>
    <row r="7145" spans="1:15" x14ac:dyDescent="0.2">
      <c r="A7145" t="s">
        <v>10665</v>
      </c>
      <c r="B7145" t="s">
        <v>3796</v>
      </c>
      <c r="C7145">
        <v>42.65</v>
      </c>
      <c r="D7145">
        <v>0</v>
      </c>
      <c r="E7145">
        <v>0</v>
      </c>
      <c r="F7145">
        <v>0</v>
      </c>
      <c r="G7145">
        <v>0</v>
      </c>
      <c r="H7145" s="45">
        <v>2887.56</v>
      </c>
      <c r="I7145" t="s">
        <v>9174</v>
      </c>
      <c r="J7145" t="s">
        <v>200</v>
      </c>
      <c r="K7145">
        <v>0</v>
      </c>
      <c r="L7145" s="83">
        <v>42821</v>
      </c>
      <c r="M7145">
        <v>0</v>
      </c>
      <c r="N7145">
        <v>238337109</v>
      </c>
      <c r="O7145" t="s">
        <v>3808</v>
      </c>
    </row>
    <row r="7146" spans="1:15" x14ac:dyDescent="0.2">
      <c r="A7146" t="s">
        <v>10666</v>
      </c>
      <c r="B7146" t="s">
        <v>3048</v>
      </c>
      <c r="C7146">
        <v>89.44</v>
      </c>
      <c r="D7146">
        <v>0</v>
      </c>
      <c r="E7146">
        <v>0</v>
      </c>
      <c r="F7146">
        <v>0</v>
      </c>
      <c r="G7146">
        <v>0</v>
      </c>
      <c r="H7146" s="45">
        <v>-96993.53</v>
      </c>
      <c r="I7146" t="s">
        <v>9174</v>
      </c>
      <c r="J7146" t="s">
        <v>200</v>
      </c>
      <c r="K7146">
        <v>0</v>
      </c>
      <c r="L7146" s="83">
        <v>42821</v>
      </c>
      <c r="M7146">
        <v>0</v>
      </c>
      <c r="N7146" t="s">
        <v>10287</v>
      </c>
      <c r="O7146" t="s">
        <v>10288</v>
      </c>
    </row>
    <row r="7147" spans="1:15" x14ac:dyDescent="0.2">
      <c r="A7147" t="s">
        <v>10667</v>
      </c>
      <c r="B7147" t="s">
        <v>3797</v>
      </c>
      <c r="C7147">
        <v>45.3</v>
      </c>
      <c r="D7147">
        <v>0</v>
      </c>
      <c r="E7147">
        <v>0</v>
      </c>
      <c r="F7147">
        <v>0</v>
      </c>
      <c r="G7147">
        <v>0</v>
      </c>
      <c r="H7147" s="45">
        <v>50730.25</v>
      </c>
      <c r="I7147" t="s">
        <v>9174</v>
      </c>
      <c r="J7147" t="s">
        <v>164</v>
      </c>
      <c r="K7147">
        <v>0</v>
      </c>
      <c r="L7147" s="83">
        <v>42821</v>
      </c>
      <c r="M7147">
        <v>0</v>
      </c>
      <c r="N7147" t="s">
        <v>3817</v>
      </c>
      <c r="O7147">
        <v>2849193</v>
      </c>
    </row>
    <row r="7148" spans="1:15" x14ac:dyDescent="0.2">
      <c r="A7148" t="s">
        <v>10658</v>
      </c>
      <c r="B7148" t="s">
        <v>3757</v>
      </c>
      <c r="C7148">
        <v>88.15</v>
      </c>
      <c r="D7148">
        <v>0</v>
      </c>
      <c r="E7148">
        <v>0</v>
      </c>
      <c r="F7148">
        <v>0</v>
      </c>
      <c r="G7148">
        <v>0</v>
      </c>
      <c r="H7148" s="45">
        <v>61154.26</v>
      </c>
      <c r="I7148" t="s">
        <v>9184</v>
      </c>
      <c r="J7148" t="s">
        <v>200</v>
      </c>
      <c r="K7148">
        <v>0</v>
      </c>
      <c r="L7148" s="83">
        <v>42818</v>
      </c>
      <c r="M7148">
        <v>0</v>
      </c>
      <c r="N7148">
        <v>691497309</v>
      </c>
      <c r="O7148">
        <v>2665300</v>
      </c>
    </row>
    <row r="7149" spans="1:15" x14ac:dyDescent="0.2">
      <c r="A7149" t="s">
        <v>10659</v>
      </c>
      <c r="B7149" t="s">
        <v>7553</v>
      </c>
      <c r="C7149">
        <v>59.44</v>
      </c>
      <c r="D7149">
        <v>0</v>
      </c>
      <c r="E7149">
        <v>0</v>
      </c>
      <c r="F7149">
        <v>0</v>
      </c>
      <c r="G7149">
        <v>0</v>
      </c>
      <c r="H7149">
        <v>682.09</v>
      </c>
      <c r="I7149" t="s">
        <v>9184</v>
      </c>
      <c r="J7149" t="s">
        <v>164</v>
      </c>
      <c r="K7149">
        <v>0</v>
      </c>
      <c r="L7149" s="83">
        <v>42818</v>
      </c>
      <c r="M7149">
        <v>0</v>
      </c>
      <c r="N7149">
        <v>595112103</v>
      </c>
      <c r="O7149">
        <v>2588184</v>
      </c>
    </row>
    <row r="7150" spans="1:15" x14ac:dyDescent="0.2">
      <c r="A7150" t="s">
        <v>10660</v>
      </c>
      <c r="B7150" t="s">
        <v>3818</v>
      </c>
      <c r="C7150">
        <v>45</v>
      </c>
      <c r="D7150">
        <v>0</v>
      </c>
      <c r="E7150">
        <v>0</v>
      </c>
      <c r="F7150">
        <v>0</v>
      </c>
      <c r="G7150">
        <v>0</v>
      </c>
      <c r="H7150" s="45">
        <v>-3062.15</v>
      </c>
      <c r="I7150" t="s">
        <v>9174</v>
      </c>
      <c r="J7150" t="s">
        <v>235</v>
      </c>
      <c r="K7150">
        <v>0</v>
      </c>
      <c r="L7150" s="83">
        <v>42818</v>
      </c>
      <c r="M7150">
        <v>0</v>
      </c>
      <c r="N7150">
        <v>128030202</v>
      </c>
      <c r="O7150">
        <v>2158781</v>
      </c>
    </row>
    <row r="7151" spans="1:15" x14ac:dyDescent="0.2">
      <c r="A7151" t="s">
        <v>10661</v>
      </c>
      <c r="B7151" t="s">
        <v>3772</v>
      </c>
      <c r="C7151">
        <v>23.36</v>
      </c>
      <c r="D7151">
        <v>0</v>
      </c>
      <c r="E7151">
        <v>0</v>
      </c>
      <c r="F7151">
        <v>0</v>
      </c>
      <c r="G7151">
        <v>0</v>
      </c>
      <c r="H7151" s="45">
        <v>21817.8</v>
      </c>
      <c r="I7151" t="s">
        <v>9184</v>
      </c>
      <c r="J7151" t="s">
        <v>188</v>
      </c>
      <c r="K7151">
        <v>0</v>
      </c>
      <c r="L7151" s="83">
        <v>42818</v>
      </c>
      <c r="M7151">
        <v>0</v>
      </c>
      <c r="N7151">
        <v>201723103</v>
      </c>
      <c r="O7151">
        <v>2213260</v>
      </c>
    </row>
    <row r="7152" spans="1:15" x14ac:dyDescent="0.2">
      <c r="A7152" t="s">
        <v>10662</v>
      </c>
      <c r="B7152" t="s">
        <v>3775</v>
      </c>
      <c r="C7152">
        <v>48.6</v>
      </c>
      <c r="D7152">
        <v>0</v>
      </c>
      <c r="E7152">
        <v>0</v>
      </c>
      <c r="F7152">
        <v>0</v>
      </c>
      <c r="G7152">
        <v>0</v>
      </c>
      <c r="H7152" s="45">
        <v>83441.77</v>
      </c>
      <c r="I7152" t="s">
        <v>9174</v>
      </c>
      <c r="J7152" t="s">
        <v>200</v>
      </c>
      <c r="K7152">
        <v>0</v>
      </c>
      <c r="L7152" s="83">
        <v>42818</v>
      </c>
      <c r="M7152">
        <v>0</v>
      </c>
      <c r="N7152" t="s">
        <v>3783</v>
      </c>
      <c r="O7152">
        <v>2369721</v>
      </c>
    </row>
    <row r="7153" spans="1:15" x14ac:dyDescent="0.2">
      <c r="A7153" t="s">
        <v>10663</v>
      </c>
      <c r="B7153" t="s">
        <v>3799</v>
      </c>
      <c r="C7153">
        <v>17.37</v>
      </c>
      <c r="D7153">
        <v>0</v>
      </c>
      <c r="E7153">
        <v>0</v>
      </c>
      <c r="F7153">
        <v>0</v>
      </c>
      <c r="G7153">
        <v>0</v>
      </c>
      <c r="H7153" s="45">
        <v>17860.72</v>
      </c>
      <c r="I7153" t="s">
        <v>9184</v>
      </c>
      <c r="J7153" t="s">
        <v>200</v>
      </c>
      <c r="K7153">
        <v>0</v>
      </c>
      <c r="L7153" s="83">
        <v>42818</v>
      </c>
      <c r="M7153">
        <v>0</v>
      </c>
      <c r="N7153" t="s">
        <v>3804</v>
      </c>
      <c r="O7153" t="s">
        <v>3805</v>
      </c>
    </row>
    <row r="7154" spans="1:15" x14ac:dyDescent="0.2">
      <c r="A7154" t="s">
        <v>10664</v>
      </c>
      <c r="B7154" t="s">
        <v>3778</v>
      </c>
      <c r="C7154">
        <v>138.46</v>
      </c>
      <c r="D7154">
        <v>0</v>
      </c>
      <c r="E7154">
        <v>0</v>
      </c>
      <c r="F7154">
        <v>0</v>
      </c>
      <c r="G7154">
        <v>0</v>
      </c>
      <c r="H7154" s="45">
        <v>23065.15</v>
      </c>
      <c r="I7154" t="s">
        <v>9174</v>
      </c>
      <c r="J7154" t="s">
        <v>164</v>
      </c>
      <c r="K7154">
        <v>0</v>
      </c>
      <c r="L7154" s="83">
        <v>42818</v>
      </c>
      <c r="M7154">
        <v>0</v>
      </c>
      <c r="N7154">
        <v>756577102</v>
      </c>
      <c r="O7154">
        <v>2447218</v>
      </c>
    </row>
    <row r="7155" spans="1:15" x14ac:dyDescent="0.2">
      <c r="A7155" t="s">
        <v>10652</v>
      </c>
      <c r="B7155" t="s">
        <v>3774</v>
      </c>
      <c r="C7155">
        <v>46.4</v>
      </c>
      <c r="D7155">
        <v>0</v>
      </c>
      <c r="E7155">
        <v>0</v>
      </c>
      <c r="F7155">
        <v>0</v>
      </c>
      <c r="G7155">
        <v>0</v>
      </c>
      <c r="H7155" s="45">
        <v>-1373.4</v>
      </c>
      <c r="I7155" t="s">
        <v>9184</v>
      </c>
      <c r="J7155" t="s">
        <v>200</v>
      </c>
      <c r="K7155">
        <v>0</v>
      </c>
      <c r="L7155" s="83">
        <v>42817</v>
      </c>
      <c r="M7155">
        <v>0</v>
      </c>
      <c r="N7155">
        <v>974637100</v>
      </c>
      <c r="O7155">
        <v>2972721</v>
      </c>
    </row>
    <row r="7156" spans="1:15" x14ac:dyDescent="0.2">
      <c r="A7156" t="s">
        <v>10653</v>
      </c>
      <c r="B7156" t="s">
        <v>3760</v>
      </c>
      <c r="C7156">
        <v>151.43</v>
      </c>
      <c r="D7156">
        <v>0</v>
      </c>
      <c r="E7156">
        <v>0</v>
      </c>
      <c r="F7156">
        <v>0</v>
      </c>
      <c r="G7156">
        <v>0</v>
      </c>
      <c r="H7156" s="45">
        <v>-6022.14</v>
      </c>
      <c r="I7156" t="s">
        <v>9184</v>
      </c>
      <c r="J7156" t="s">
        <v>200</v>
      </c>
      <c r="K7156">
        <v>0</v>
      </c>
      <c r="L7156" s="83">
        <v>42817</v>
      </c>
      <c r="M7156">
        <v>0</v>
      </c>
      <c r="N7156">
        <v>693656100</v>
      </c>
      <c r="O7156" t="s">
        <v>3770</v>
      </c>
    </row>
    <row r="7157" spans="1:15" x14ac:dyDescent="0.2">
      <c r="A7157" t="s">
        <v>10654</v>
      </c>
      <c r="B7157" t="s">
        <v>9046</v>
      </c>
      <c r="C7157">
        <v>38.25</v>
      </c>
      <c r="D7157">
        <v>0</v>
      </c>
      <c r="E7157">
        <v>0</v>
      </c>
      <c r="F7157">
        <v>0</v>
      </c>
      <c r="G7157">
        <v>0</v>
      </c>
      <c r="H7157" s="45">
        <v>-3326.64</v>
      </c>
      <c r="I7157" t="s">
        <v>9184</v>
      </c>
      <c r="J7157" t="s">
        <v>190</v>
      </c>
      <c r="K7157">
        <v>0</v>
      </c>
      <c r="L7157" s="83">
        <v>42817</v>
      </c>
      <c r="M7157">
        <v>0</v>
      </c>
      <c r="N7157">
        <v>600544100</v>
      </c>
      <c r="O7157">
        <v>2594222</v>
      </c>
    </row>
    <row r="7158" spans="1:15" x14ac:dyDescent="0.2">
      <c r="A7158" t="s">
        <v>10655</v>
      </c>
      <c r="B7158" t="s">
        <v>3773</v>
      </c>
      <c r="C7158">
        <v>9.3800000000000008</v>
      </c>
      <c r="D7158">
        <v>0</v>
      </c>
      <c r="E7158">
        <v>0</v>
      </c>
      <c r="F7158">
        <v>0</v>
      </c>
      <c r="G7158">
        <v>0</v>
      </c>
      <c r="H7158" s="45">
        <v>-74453.25</v>
      </c>
      <c r="I7158" t="s">
        <v>9174</v>
      </c>
      <c r="J7158" t="s">
        <v>200</v>
      </c>
      <c r="K7158">
        <v>0</v>
      </c>
      <c r="L7158" s="83">
        <v>42817</v>
      </c>
      <c r="M7158">
        <v>0</v>
      </c>
      <c r="N7158">
        <v>317923100</v>
      </c>
      <c r="O7158">
        <v>2349819</v>
      </c>
    </row>
    <row r="7159" spans="1:15" x14ac:dyDescent="0.2">
      <c r="A7159" t="s">
        <v>10656</v>
      </c>
      <c r="B7159" t="s">
        <v>5838</v>
      </c>
      <c r="C7159">
        <v>69.959999999999994</v>
      </c>
      <c r="D7159">
        <v>0</v>
      </c>
      <c r="E7159">
        <v>0</v>
      </c>
      <c r="F7159">
        <v>0</v>
      </c>
      <c r="G7159">
        <v>0</v>
      </c>
      <c r="H7159" s="45">
        <v>-4276.96</v>
      </c>
      <c r="I7159" t="s">
        <v>9184</v>
      </c>
      <c r="J7159" t="s">
        <v>200</v>
      </c>
      <c r="K7159">
        <v>0</v>
      </c>
      <c r="L7159" s="83">
        <v>42817</v>
      </c>
      <c r="M7159">
        <v>0</v>
      </c>
      <c r="N7159" t="s">
        <v>5847</v>
      </c>
      <c r="O7159" t="s">
        <v>5848</v>
      </c>
    </row>
    <row r="7160" spans="1:15" x14ac:dyDescent="0.2">
      <c r="A7160" t="s">
        <v>10657</v>
      </c>
      <c r="B7160" t="s">
        <v>3759</v>
      </c>
      <c r="C7160">
        <v>75.77</v>
      </c>
      <c r="D7160">
        <v>0</v>
      </c>
      <c r="E7160">
        <v>0</v>
      </c>
      <c r="F7160">
        <v>0</v>
      </c>
      <c r="G7160">
        <v>0</v>
      </c>
      <c r="H7160" s="45">
        <v>-32113.919999999998</v>
      </c>
      <c r="I7160" t="s">
        <v>9174</v>
      </c>
      <c r="J7160" t="s">
        <v>182</v>
      </c>
      <c r="K7160">
        <v>0</v>
      </c>
      <c r="L7160" s="83">
        <v>42817</v>
      </c>
      <c r="M7160">
        <v>0</v>
      </c>
      <c r="N7160">
        <v>761624105</v>
      </c>
      <c r="O7160">
        <v>2063670</v>
      </c>
    </row>
    <row r="7161" spans="1:15" x14ac:dyDescent="0.2">
      <c r="A7161" t="s">
        <v>10644</v>
      </c>
      <c r="B7161" t="s">
        <v>5873</v>
      </c>
      <c r="C7161">
        <v>64.540000000000006</v>
      </c>
      <c r="D7161">
        <v>0</v>
      </c>
      <c r="E7161">
        <v>0</v>
      </c>
      <c r="F7161">
        <v>0</v>
      </c>
      <c r="G7161">
        <v>0</v>
      </c>
      <c r="H7161" s="45">
        <v>-33547.58</v>
      </c>
      <c r="I7161" t="s">
        <v>9184</v>
      </c>
      <c r="J7161" t="s">
        <v>169</v>
      </c>
      <c r="K7161">
        <v>0</v>
      </c>
      <c r="L7161" s="83">
        <v>42816</v>
      </c>
      <c r="M7161">
        <v>0</v>
      </c>
      <c r="N7161" t="s">
        <v>5875</v>
      </c>
      <c r="O7161" t="s">
        <v>5876</v>
      </c>
    </row>
    <row r="7162" spans="1:15" x14ac:dyDescent="0.2">
      <c r="A7162" t="s">
        <v>10645</v>
      </c>
      <c r="B7162" t="s">
        <v>3758</v>
      </c>
      <c r="C7162">
        <v>6.53</v>
      </c>
      <c r="D7162">
        <v>0</v>
      </c>
      <c r="E7162">
        <v>0</v>
      </c>
      <c r="F7162">
        <v>0</v>
      </c>
      <c r="G7162">
        <v>0</v>
      </c>
      <c r="H7162" s="45">
        <v>12460.32</v>
      </c>
      <c r="I7162" t="s">
        <v>9184</v>
      </c>
      <c r="J7162" t="s">
        <v>200</v>
      </c>
      <c r="K7162">
        <v>0</v>
      </c>
      <c r="L7162" s="83">
        <v>42816</v>
      </c>
      <c r="M7162">
        <v>0</v>
      </c>
      <c r="N7162">
        <v>351793104</v>
      </c>
      <c r="O7162" t="s">
        <v>3765</v>
      </c>
    </row>
    <row r="7163" spans="1:15" x14ac:dyDescent="0.2">
      <c r="A7163" t="s">
        <v>10646</v>
      </c>
      <c r="B7163" t="s">
        <v>8992</v>
      </c>
      <c r="C7163">
        <v>17.940000000000001</v>
      </c>
      <c r="D7163">
        <v>0</v>
      </c>
      <c r="E7163">
        <v>0</v>
      </c>
      <c r="F7163">
        <v>0</v>
      </c>
      <c r="G7163">
        <v>0</v>
      </c>
      <c r="H7163" s="45">
        <v>3071.28</v>
      </c>
      <c r="I7163" t="s">
        <v>9184</v>
      </c>
      <c r="J7163" t="s">
        <v>200</v>
      </c>
      <c r="K7163">
        <v>0</v>
      </c>
      <c r="L7163" s="83">
        <v>42816</v>
      </c>
      <c r="M7163">
        <v>0</v>
      </c>
      <c r="N7163" t="s">
        <v>8998</v>
      </c>
      <c r="O7163" t="s">
        <v>8999</v>
      </c>
    </row>
    <row r="7164" spans="1:15" x14ac:dyDescent="0.2">
      <c r="A7164" t="s">
        <v>10647</v>
      </c>
      <c r="B7164" t="s">
        <v>3777</v>
      </c>
      <c r="C7164">
        <v>46.49</v>
      </c>
      <c r="D7164">
        <v>0</v>
      </c>
      <c r="E7164">
        <v>0</v>
      </c>
      <c r="F7164">
        <v>0</v>
      </c>
      <c r="G7164">
        <v>0</v>
      </c>
      <c r="H7164" s="45">
        <v>-8399.14</v>
      </c>
      <c r="I7164" t="s">
        <v>9184</v>
      </c>
      <c r="J7164" t="s">
        <v>190</v>
      </c>
      <c r="K7164">
        <v>0</v>
      </c>
      <c r="L7164" s="83">
        <v>42816</v>
      </c>
      <c r="M7164">
        <v>0</v>
      </c>
      <c r="N7164">
        <v>361105</v>
      </c>
      <c r="O7164">
        <v>2001119</v>
      </c>
    </row>
    <row r="7165" spans="1:15" x14ac:dyDescent="0.2">
      <c r="A7165" t="s">
        <v>10648</v>
      </c>
      <c r="B7165" t="s">
        <v>747</v>
      </c>
      <c r="C7165">
        <v>39.53</v>
      </c>
      <c r="D7165">
        <v>0</v>
      </c>
      <c r="E7165">
        <v>0</v>
      </c>
      <c r="F7165">
        <v>0</v>
      </c>
      <c r="G7165">
        <v>0</v>
      </c>
      <c r="H7165" s="45">
        <v>-5875.57</v>
      </c>
      <c r="I7165" t="s">
        <v>9184</v>
      </c>
      <c r="J7165" t="s">
        <v>235</v>
      </c>
      <c r="K7165">
        <v>0</v>
      </c>
      <c r="L7165" s="83">
        <v>42816</v>
      </c>
      <c r="M7165">
        <v>0</v>
      </c>
      <c r="N7165" t="s">
        <v>177</v>
      </c>
      <c r="O7165" t="s">
        <v>7524</v>
      </c>
    </row>
    <row r="7166" spans="1:15" x14ac:dyDescent="0.2">
      <c r="A7166" t="s">
        <v>10649</v>
      </c>
      <c r="B7166" t="s">
        <v>3795</v>
      </c>
      <c r="C7166">
        <v>51.26</v>
      </c>
      <c r="D7166">
        <v>0</v>
      </c>
      <c r="E7166">
        <v>0</v>
      </c>
      <c r="F7166">
        <v>0</v>
      </c>
      <c r="G7166">
        <v>0</v>
      </c>
      <c r="H7166" s="45">
        <v>-1710.44</v>
      </c>
      <c r="I7166" t="s">
        <v>9184</v>
      </c>
      <c r="J7166" t="s">
        <v>200</v>
      </c>
      <c r="K7166">
        <v>0</v>
      </c>
      <c r="L7166" s="83">
        <v>42816</v>
      </c>
      <c r="M7166">
        <v>0</v>
      </c>
      <c r="N7166">
        <v>526057104</v>
      </c>
      <c r="O7166">
        <v>2511920</v>
      </c>
    </row>
    <row r="7167" spans="1:15" x14ac:dyDescent="0.2">
      <c r="A7167" t="s">
        <v>10650</v>
      </c>
      <c r="B7167" t="s">
        <v>7553</v>
      </c>
      <c r="C7167">
        <v>59.44</v>
      </c>
      <c r="D7167">
        <v>0</v>
      </c>
      <c r="E7167">
        <v>0</v>
      </c>
      <c r="F7167">
        <v>0</v>
      </c>
      <c r="G7167">
        <v>0</v>
      </c>
      <c r="H7167" s="45">
        <v>60602.79</v>
      </c>
      <c r="I7167" t="s">
        <v>9174</v>
      </c>
      <c r="J7167" t="s">
        <v>164</v>
      </c>
      <c r="K7167">
        <v>0</v>
      </c>
      <c r="L7167" s="83">
        <v>42816</v>
      </c>
      <c r="M7167">
        <v>0</v>
      </c>
      <c r="N7167">
        <v>595112103</v>
      </c>
      <c r="O7167">
        <v>2588184</v>
      </c>
    </row>
    <row r="7168" spans="1:15" x14ac:dyDescent="0.2">
      <c r="A7168" t="s">
        <v>10651</v>
      </c>
      <c r="B7168" t="s">
        <v>3757</v>
      </c>
      <c r="C7168">
        <v>88.15</v>
      </c>
      <c r="D7168">
        <v>0</v>
      </c>
      <c r="E7168">
        <v>0</v>
      </c>
      <c r="F7168">
        <v>0</v>
      </c>
      <c r="G7168">
        <v>0</v>
      </c>
      <c r="H7168" s="45">
        <v>35011.620000000003</v>
      </c>
      <c r="I7168" t="s">
        <v>9174</v>
      </c>
      <c r="J7168" t="s">
        <v>200</v>
      </c>
      <c r="K7168">
        <v>0</v>
      </c>
      <c r="L7168" s="83">
        <v>42816</v>
      </c>
      <c r="M7168">
        <v>0</v>
      </c>
      <c r="N7168">
        <v>691497309</v>
      </c>
      <c r="O7168">
        <v>2665300</v>
      </c>
    </row>
    <row r="7169" spans="1:15" x14ac:dyDescent="0.2">
      <c r="A7169" t="s">
        <v>10639</v>
      </c>
      <c r="B7169" t="s">
        <v>7530</v>
      </c>
      <c r="C7169">
        <v>27.85</v>
      </c>
      <c r="D7169">
        <v>0</v>
      </c>
      <c r="E7169">
        <v>0</v>
      </c>
      <c r="F7169">
        <v>0</v>
      </c>
      <c r="G7169">
        <v>0</v>
      </c>
      <c r="H7169" s="45">
        <v>-26430.21</v>
      </c>
      <c r="I7169" t="s">
        <v>9174</v>
      </c>
      <c r="J7169" t="s">
        <v>190</v>
      </c>
      <c r="K7169">
        <v>0</v>
      </c>
      <c r="L7169" s="83">
        <v>42815</v>
      </c>
      <c r="M7169">
        <v>0</v>
      </c>
      <c r="N7169" t="s">
        <v>7536</v>
      </c>
      <c r="O7169">
        <v>2716792</v>
      </c>
    </row>
    <row r="7170" spans="1:15" x14ac:dyDescent="0.2">
      <c r="A7170" t="s">
        <v>10640</v>
      </c>
      <c r="B7170" t="s">
        <v>9046</v>
      </c>
      <c r="C7170">
        <v>38.25</v>
      </c>
      <c r="D7170">
        <v>0</v>
      </c>
      <c r="E7170">
        <v>0</v>
      </c>
      <c r="F7170">
        <v>0</v>
      </c>
      <c r="G7170">
        <v>0</v>
      </c>
      <c r="H7170" s="45">
        <v>30761.21</v>
      </c>
      <c r="I7170" t="s">
        <v>9174</v>
      </c>
      <c r="J7170" t="s">
        <v>190</v>
      </c>
      <c r="K7170">
        <v>0</v>
      </c>
      <c r="L7170" s="83">
        <v>42815</v>
      </c>
      <c r="M7170">
        <v>0</v>
      </c>
      <c r="N7170">
        <v>600544100</v>
      </c>
      <c r="O7170">
        <v>2594222</v>
      </c>
    </row>
    <row r="7171" spans="1:15" x14ac:dyDescent="0.2">
      <c r="A7171" t="s">
        <v>10641</v>
      </c>
      <c r="B7171" t="s">
        <v>3760</v>
      </c>
      <c r="C7171">
        <v>151.43</v>
      </c>
      <c r="D7171">
        <v>0</v>
      </c>
      <c r="E7171">
        <v>0</v>
      </c>
      <c r="F7171">
        <v>0</v>
      </c>
      <c r="G7171">
        <v>0</v>
      </c>
      <c r="H7171" s="45">
        <v>24320.74</v>
      </c>
      <c r="I7171" t="s">
        <v>9174</v>
      </c>
      <c r="J7171" t="s">
        <v>200</v>
      </c>
      <c r="K7171">
        <v>0</v>
      </c>
      <c r="L7171" s="83">
        <v>42815</v>
      </c>
      <c r="M7171">
        <v>0</v>
      </c>
      <c r="N7171">
        <v>693656100</v>
      </c>
      <c r="O7171" t="s">
        <v>3770</v>
      </c>
    </row>
    <row r="7172" spans="1:15" x14ac:dyDescent="0.2">
      <c r="A7172" t="s">
        <v>10642</v>
      </c>
      <c r="B7172" t="s">
        <v>3037</v>
      </c>
      <c r="C7172">
        <v>36.1</v>
      </c>
      <c r="D7172">
        <v>0</v>
      </c>
      <c r="E7172">
        <v>0</v>
      </c>
      <c r="F7172">
        <v>0</v>
      </c>
      <c r="G7172">
        <v>0</v>
      </c>
      <c r="H7172" s="45">
        <v>-9451.7000000000007</v>
      </c>
      <c r="I7172" t="s">
        <v>9184</v>
      </c>
      <c r="J7172" t="s">
        <v>448</v>
      </c>
      <c r="K7172">
        <v>0</v>
      </c>
      <c r="L7172" s="83">
        <v>42815</v>
      </c>
      <c r="M7172">
        <v>0</v>
      </c>
      <c r="N7172" t="s">
        <v>3143</v>
      </c>
      <c r="O7172">
        <v>2676692</v>
      </c>
    </row>
    <row r="7173" spans="1:15" x14ac:dyDescent="0.2">
      <c r="A7173" t="s">
        <v>10643</v>
      </c>
      <c r="B7173" t="s">
        <v>3774</v>
      </c>
      <c r="C7173">
        <v>46.4</v>
      </c>
      <c r="D7173">
        <v>0</v>
      </c>
      <c r="E7173">
        <v>0</v>
      </c>
      <c r="F7173">
        <v>0</v>
      </c>
      <c r="G7173">
        <v>0</v>
      </c>
      <c r="H7173" s="45">
        <v>35030.33</v>
      </c>
      <c r="I7173" t="s">
        <v>9174</v>
      </c>
      <c r="J7173" t="s">
        <v>200</v>
      </c>
      <c r="K7173">
        <v>0</v>
      </c>
      <c r="L7173" s="83">
        <v>42815</v>
      </c>
      <c r="M7173">
        <v>0</v>
      </c>
      <c r="N7173">
        <v>974637100</v>
      </c>
      <c r="O7173">
        <v>2972721</v>
      </c>
    </row>
    <row r="7174" spans="1:15" x14ac:dyDescent="0.2">
      <c r="A7174" t="s">
        <v>10633</v>
      </c>
      <c r="B7174" t="s">
        <v>3777</v>
      </c>
      <c r="C7174">
        <v>46.49</v>
      </c>
      <c r="D7174">
        <v>0</v>
      </c>
      <c r="E7174">
        <v>0</v>
      </c>
      <c r="F7174">
        <v>0</v>
      </c>
      <c r="G7174">
        <v>0</v>
      </c>
      <c r="H7174" s="45">
        <v>-3546.46</v>
      </c>
      <c r="I7174" t="s">
        <v>9174</v>
      </c>
      <c r="J7174" t="s">
        <v>190</v>
      </c>
      <c r="K7174">
        <v>0</v>
      </c>
      <c r="L7174" s="83">
        <v>42814</v>
      </c>
      <c r="M7174">
        <v>0</v>
      </c>
      <c r="N7174">
        <v>361105</v>
      </c>
      <c r="O7174">
        <v>2001119</v>
      </c>
    </row>
    <row r="7175" spans="1:15" x14ac:dyDescent="0.2">
      <c r="A7175" t="s">
        <v>10634</v>
      </c>
      <c r="B7175" t="s">
        <v>8992</v>
      </c>
      <c r="C7175">
        <v>17.940000000000001</v>
      </c>
      <c r="D7175">
        <v>0</v>
      </c>
      <c r="E7175">
        <v>0</v>
      </c>
      <c r="F7175">
        <v>0</v>
      </c>
      <c r="G7175">
        <v>0</v>
      </c>
      <c r="H7175" s="45">
        <v>-95619.54</v>
      </c>
      <c r="I7175" t="s">
        <v>9174</v>
      </c>
      <c r="J7175" t="s">
        <v>200</v>
      </c>
      <c r="K7175">
        <v>0</v>
      </c>
      <c r="L7175" s="83">
        <v>42814</v>
      </c>
      <c r="M7175">
        <v>0</v>
      </c>
      <c r="N7175" t="s">
        <v>8998</v>
      </c>
      <c r="O7175" t="s">
        <v>8999</v>
      </c>
    </row>
    <row r="7176" spans="1:15" x14ac:dyDescent="0.2">
      <c r="A7176" t="s">
        <v>10635</v>
      </c>
      <c r="B7176" t="s">
        <v>3758</v>
      </c>
      <c r="C7176">
        <v>6.53</v>
      </c>
      <c r="D7176">
        <v>0</v>
      </c>
      <c r="E7176">
        <v>0</v>
      </c>
      <c r="F7176">
        <v>0</v>
      </c>
      <c r="G7176">
        <v>0</v>
      </c>
      <c r="H7176" s="45">
        <v>10562.71</v>
      </c>
      <c r="I7176" t="s">
        <v>9174</v>
      </c>
      <c r="J7176" t="s">
        <v>200</v>
      </c>
      <c r="K7176">
        <v>0</v>
      </c>
      <c r="L7176" s="83">
        <v>42814</v>
      </c>
      <c r="M7176">
        <v>0</v>
      </c>
      <c r="N7176">
        <v>351793104</v>
      </c>
      <c r="O7176" t="s">
        <v>3765</v>
      </c>
    </row>
    <row r="7177" spans="1:15" x14ac:dyDescent="0.2">
      <c r="A7177" t="s">
        <v>10636</v>
      </c>
      <c r="B7177" t="s">
        <v>10632</v>
      </c>
      <c r="C7177">
        <v>20.91</v>
      </c>
      <c r="D7177">
        <v>0</v>
      </c>
      <c r="E7177">
        <v>0</v>
      </c>
      <c r="F7177">
        <v>0</v>
      </c>
      <c r="G7177">
        <v>0</v>
      </c>
      <c r="H7177" s="45">
        <v>22230.62</v>
      </c>
      <c r="I7177" t="s">
        <v>9174</v>
      </c>
      <c r="J7177" t="s">
        <v>188</v>
      </c>
      <c r="K7177">
        <v>0</v>
      </c>
      <c r="L7177" s="83">
        <v>42814</v>
      </c>
      <c r="M7177">
        <v>0</v>
      </c>
      <c r="N7177">
        <v>828336107</v>
      </c>
      <c r="O7177" t="s">
        <v>10637</v>
      </c>
    </row>
    <row r="7178" spans="1:15" x14ac:dyDescent="0.2">
      <c r="A7178" t="s">
        <v>10638</v>
      </c>
      <c r="B7178" t="s">
        <v>12</v>
      </c>
      <c r="C7178">
        <v>94.5</v>
      </c>
      <c r="D7178">
        <v>0</v>
      </c>
      <c r="E7178">
        <v>0</v>
      </c>
      <c r="F7178">
        <v>0</v>
      </c>
      <c r="G7178">
        <v>0</v>
      </c>
      <c r="H7178" s="45">
        <v>7051.49</v>
      </c>
      <c r="I7178" t="s">
        <v>9184</v>
      </c>
      <c r="J7178" t="s">
        <v>200</v>
      </c>
      <c r="K7178">
        <v>0</v>
      </c>
      <c r="L7178" s="83">
        <v>42814</v>
      </c>
      <c r="M7178">
        <v>0</v>
      </c>
      <c r="N7178">
        <v>886547108</v>
      </c>
      <c r="O7178">
        <v>2892090</v>
      </c>
    </row>
    <row r="7179" spans="1:15" x14ac:dyDescent="0.2">
      <c r="A7179" t="s">
        <v>10623</v>
      </c>
      <c r="B7179" t="s">
        <v>3676</v>
      </c>
      <c r="C7179">
        <v>95.43</v>
      </c>
      <c r="D7179">
        <v>0</v>
      </c>
      <c r="E7179">
        <v>0</v>
      </c>
      <c r="F7179">
        <v>0</v>
      </c>
      <c r="G7179">
        <v>0</v>
      </c>
      <c r="H7179" s="45">
        <v>-13802.3</v>
      </c>
      <c r="I7179" t="s">
        <v>9184</v>
      </c>
      <c r="J7179" t="s">
        <v>200</v>
      </c>
      <c r="K7179">
        <v>0</v>
      </c>
      <c r="L7179" s="83">
        <v>42811</v>
      </c>
      <c r="M7179">
        <v>0</v>
      </c>
      <c r="N7179">
        <v>256677105</v>
      </c>
      <c r="O7179" t="s">
        <v>3685</v>
      </c>
    </row>
    <row r="7180" spans="1:15" x14ac:dyDescent="0.2">
      <c r="A7180" t="s">
        <v>10624</v>
      </c>
      <c r="B7180" t="s">
        <v>3733</v>
      </c>
      <c r="C7180">
        <v>15.62</v>
      </c>
      <c r="D7180">
        <v>0</v>
      </c>
      <c r="E7180">
        <v>0</v>
      </c>
      <c r="F7180">
        <v>0</v>
      </c>
      <c r="G7180">
        <v>0</v>
      </c>
      <c r="H7180" s="45">
        <v>-72259.100000000006</v>
      </c>
      <c r="I7180" t="s">
        <v>9184</v>
      </c>
      <c r="J7180" t="s">
        <v>200</v>
      </c>
      <c r="K7180">
        <v>0</v>
      </c>
      <c r="L7180" s="83">
        <v>42811</v>
      </c>
      <c r="M7180">
        <v>0</v>
      </c>
      <c r="N7180">
        <v>149205106</v>
      </c>
      <c r="O7180">
        <v>2180438</v>
      </c>
    </row>
    <row r="7181" spans="1:15" x14ac:dyDescent="0.2">
      <c r="A7181" t="s">
        <v>10625</v>
      </c>
      <c r="B7181" t="s">
        <v>3692</v>
      </c>
      <c r="C7181">
        <v>34.6</v>
      </c>
      <c r="D7181">
        <v>0</v>
      </c>
      <c r="E7181">
        <v>0</v>
      </c>
      <c r="F7181">
        <v>0</v>
      </c>
      <c r="G7181">
        <v>0</v>
      </c>
      <c r="H7181" s="45">
        <v>35637.86</v>
      </c>
      <c r="I7181" t="s">
        <v>9184</v>
      </c>
      <c r="J7181" t="s">
        <v>200</v>
      </c>
      <c r="K7181">
        <v>0</v>
      </c>
      <c r="L7181" s="83">
        <v>42811</v>
      </c>
      <c r="M7181">
        <v>0</v>
      </c>
      <c r="N7181">
        <v>129500104</v>
      </c>
      <c r="O7181" t="s">
        <v>3699</v>
      </c>
    </row>
    <row r="7182" spans="1:15" x14ac:dyDescent="0.2">
      <c r="A7182" t="s">
        <v>10626</v>
      </c>
      <c r="B7182" t="s">
        <v>3715</v>
      </c>
      <c r="C7182">
        <v>225.55</v>
      </c>
      <c r="D7182">
        <v>0</v>
      </c>
      <c r="E7182">
        <v>0</v>
      </c>
      <c r="F7182">
        <v>0</v>
      </c>
      <c r="G7182">
        <v>0</v>
      </c>
      <c r="H7182" s="45">
        <v>8487.48</v>
      </c>
      <c r="I7182" t="s">
        <v>9184</v>
      </c>
      <c r="J7182" t="s">
        <v>164</v>
      </c>
      <c r="K7182">
        <v>0</v>
      </c>
      <c r="L7182" s="83">
        <v>42811</v>
      </c>
      <c r="M7182">
        <v>0</v>
      </c>
      <c r="N7182" t="s">
        <v>3721</v>
      </c>
      <c r="O7182">
        <v>2008154</v>
      </c>
    </row>
    <row r="7183" spans="1:15" x14ac:dyDescent="0.2">
      <c r="A7183" t="s">
        <v>10627</v>
      </c>
      <c r="B7183" t="s">
        <v>10622</v>
      </c>
      <c r="C7183">
        <v>130.38</v>
      </c>
      <c r="D7183">
        <v>0</v>
      </c>
      <c r="E7183">
        <v>0</v>
      </c>
      <c r="F7183">
        <v>0</v>
      </c>
      <c r="G7183">
        <v>0</v>
      </c>
      <c r="H7183" s="45">
        <v>-133224.19</v>
      </c>
      <c r="I7183" t="s">
        <v>9184</v>
      </c>
      <c r="J7183" t="s">
        <v>169</v>
      </c>
      <c r="K7183">
        <v>0</v>
      </c>
      <c r="L7183" s="83">
        <v>42811</v>
      </c>
      <c r="M7183">
        <v>0</v>
      </c>
      <c r="N7183" t="s">
        <v>10628</v>
      </c>
      <c r="O7183" t="s">
        <v>10629</v>
      </c>
    </row>
    <row r="7184" spans="1:15" x14ac:dyDescent="0.2">
      <c r="A7184" t="s">
        <v>10630</v>
      </c>
      <c r="B7184" t="s">
        <v>5776</v>
      </c>
      <c r="C7184">
        <v>49.1</v>
      </c>
      <c r="D7184">
        <v>0</v>
      </c>
      <c r="E7184">
        <v>0</v>
      </c>
      <c r="F7184">
        <v>0</v>
      </c>
      <c r="G7184">
        <v>0</v>
      </c>
      <c r="H7184" s="45">
        <v>-51812.14</v>
      </c>
      <c r="I7184" t="s">
        <v>9174</v>
      </c>
      <c r="J7184" t="s">
        <v>200</v>
      </c>
      <c r="K7184">
        <v>0</v>
      </c>
      <c r="L7184" s="83">
        <v>42811</v>
      </c>
      <c r="M7184">
        <v>0</v>
      </c>
      <c r="N7184">
        <v>624580106</v>
      </c>
      <c r="O7184">
        <v>2643168</v>
      </c>
    </row>
    <row r="7185" spans="1:15" x14ac:dyDescent="0.2">
      <c r="A7185" t="s">
        <v>10631</v>
      </c>
      <c r="B7185" t="s">
        <v>10621</v>
      </c>
      <c r="C7185">
        <v>134.55000000000001</v>
      </c>
      <c r="D7185">
        <v>0</v>
      </c>
      <c r="E7185">
        <v>0</v>
      </c>
      <c r="F7185">
        <v>0</v>
      </c>
      <c r="G7185">
        <v>0</v>
      </c>
      <c r="H7185" s="45">
        <v>-1815.15</v>
      </c>
      <c r="I7185" t="s">
        <v>9184</v>
      </c>
      <c r="J7185" t="s">
        <v>190</v>
      </c>
      <c r="K7185">
        <v>0</v>
      </c>
      <c r="L7185" s="83">
        <v>42811</v>
      </c>
      <c r="M7185">
        <v>0</v>
      </c>
      <c r="N7185">
        <v>637215104</v>
      </c>
      <c r="O7185">
        <v>2626802</v>
      </c>
    </row>
    <row r="7186" spans="1:15" x14ac:dyDescent="0.2">
      <c r="A7186" t="s">
        <v>10612</v>
      </c>
      <c r="B7186" t="s">
        <v>139</v>
      </c>
      <c r="C7186">
        <v>26.96</v>
      </c>
      <c r="D7186">
        <v>0</v>
      </c>
      <c r="E7186">
        <v>0</v>
      </c>
      <c r="F7186">
        <v>0</v>
      </c>
      <c r="G7186">
        <v>0</v>
      </c>
      <c r="H7186" s="45">
        <v>-304689.42</v>
      </c>
      <c r="I7186" t="s">
        <v>210</v>
      </c>
      <c r="J7186" t="s">
        <v>200</v>
      </c>
      <c r="K7186">
        <v>0</v>
      </c>
      <c r="L7186" s="83">
        <v>42810</v>
      </c>
      <c r="M7186">
        <v>0</v>
      </c>
      <c r="N7186">
        <v>651229106</v>
      </c>
      <c r="O7186">
        <v>2635701</v>
      </c>
    </row>
    <row r="7187" spans="1:15" x14ac:dyDescent="0.2">
      <c r="A7187" t="s">
        <v>10711</v>
      </c>
      <c r="B7187" t="s">
        <v>10613</v>
      </c>
      <c r="C7187">
        <v>51.55</v>
      </c>
      <c r="D7187" s="45">
        <v>28120</v>
      </c>
      <c r="E7187" s="45">
        <v>1449586</v>
      </c>
      <c r="F7187">
        <v>3.16</v>
      </c>
      <c r="G7187" s="45">
        <v>19684</v>
      </c>
      <c r="H7187" s="45">
        <v>-431513.39</v>
      </c>
      <c r="I7187" t="s">
        <v>210</v>
      </c>
      <c r="J7187" t="s">
        <v>200</v>
      </c>
      <c r="K7187">
        <v>0</v>
      </c>
      <c r="L7187" s="83">
        <v>42810</v>
      </c>
      <c r="M7187">
        <v>58.72</v>
      </c>
      <c r="N7187">
        <v>135086106</v>
      </c>
      <c r="O7187" t="s">
        <v>10614</v>
      </c>
    </row>
    <row r="7188" spans="1:15" x14ac:dyDescent="0.2">
      <c r="A7188" t="s">
        <v>10615</v>
      </c>
      <c r="B7188" t="s">
        <v>3727</v>
      </c>
      <c r="C7188">
        <v>51.96</v>
      </c>
      <c r="D7188">
        <v>0</v>
      </c>
      <c r="E7188">
        <v>0</v>
      </c>
      <c r="F7188">
        <v>0</v>
      </c>
      <c r="G7188">
        <v>0</v>
      </c>
      <c r="H7188" s="45">
        <v>-27496.22</v>
      </c>
      <c r="I7188" t="s">
        <v>9184</v>
      </c>
      <c r="J7188" t="s">
        <v>200</v>
      </c>
      <c r="K7188">
        <v>0</v>
      </c>
      <c r="L7188" s="83">
        <v>42810</v>
      </c>
      <c r="M7188">
        <v>0</v>
      </c>
      <c r="N7188">
        <v>969904101</v>
      </c>
      <c r="O7188">
        <v>2967589</v>
      </c>
    </row>
    <row r="7189" spans="1:15" x14ac:dyDescent="0.2">
      <c r="A7189" t="s">
        <v>10616</v>
      </c>
      <c r="B7189" t="s">
        <v>7326</v>
      </c>
      <c r="C7189">
        <v>48.24</v>
      </c>
      <c r="D7189">
        <v>0</v>
      </c>
      <c r="E7189">
        <v>0</v>
      </c>
      <c r="F7189">
        <v>0</v>
      </c>
      <c r="G7189">
        <v>0</v>
      </c>
      <c r="H7189" s="45">
        <v>-46809.33</v>
      </c>
      <c r="I7189" t="s">
        <v>9184</v>
      </c>
      <c r="J7189" t="s">
        <v>164</v>
      </c>
      <c r="K7189">
        <v>0</v>
      </c>
      <c r="L7189" s="83">
        <v>42810</v>
      </c>
      <c r="M7189">
        <v>0</v>
      </c>
      <c r="N7189">
        <v>11642105</v>
      </c>
      <c r="O7189" t="s">
        <v>7334</v>
      </c>
    </row>
    <row r="7190" spans="1:15" x14ac:dyDescent="0.2">
      <c r="A7190" t="s">
        <v>10617</v>
      </c>
      <c r="B7190" t="s">
        <v>3709</v>
      </c>
      <c r="C7190">
        <v>31.37</v>
      </c>
      <c r="D7190">
        <v>0</v>
      </c>
      <c r="E7190">
        <v>0</v>
      </c>
      <c r="F7190">
        <v>0</v>
      </c>
      <c r="G7190">
        <v>0</v>
      </c>
      <c r="H7190" s="45">
        <v>-27665.42</v>
      </c>
      <c r="I7190" t="s">
        <v>9184</v>
      </c>
      <c r="J7190" t="s">
        <v>164</v>
      </c>
      <c r="K7190">
        <v>0</v>
      </c>
      <c r="L7190" s="83">
        <v>42810</v>
      </c>
      <c r="M7190">
        <v>0</v>
      </c>
      <c r="N7190">
        <v>466313103</v>
      </c>
      <c r="O7190">
        <v>2471789</v>
      </c>
    </row>
    <row r="7191" spans="1:15" x14ac:dyDescent="0.2">
      <c r="A7191" t="s">
        <v>10618</v>
      </c>
      <c r="B7191" t="s">
        <v>10611</v>
      </c>
      <c r="C7191">
        <v>13.97</v>
      </c>
      <c r="D7191">
        <v>0</v>
      </c>
      <c r="E7191">
        <v>0</v>
      </c>
      <c r="F7191">
        <v>0</v>
      </c>
      <c r="G7191">
        <v>0</v>
      </c>
      <c r="H7191" s="45">
        <v>1588.73</v>
      </c>
      <c r="I7191" t="s">
        <v>9184</v>
      </c>
      <c r="J7191" t="s">
        <v>164</v>
      </c>
      <c r="K7191">
        <v>0</v>
      </c>
      <c r="L7191" s="83">
        <v>42810</v>
      </c>
      <c r="M7191">
        <v>0</v>
      </c>
      <c r="N7191" t="s">
        <v>10619</v>
      </c>
      <c r="O7191" t="s">
        <v>10620</v>
      </c>
    </row>
    <row r="7192" spans="1:15" x14ac:dyDescent="0.2">
      <c r="A7192" t="s">
        <v>10604</v>
      </c>
      <c r="B7192" t="s">
        <v>10603</v>
      </c>
      <c r="C7192">
        <v>13.61</v>
      </c>
      <c r="D7192">
        <v>0</v>
      </c>
      <c r="E7192">
        <v>0</v>
      </c>
      <c r="F7192">
        <v>0</v>
      </c>
      <c r="G7192">
        <v>0</v>
      </c>
      <c r="H7192" s="45">
        <v>-14209.52</v>
      </c>
      <c r="I7192" t="s">
        <v>9184</v>
      </c>
      <c r="J7192" t="s">
        <v>169</v>
      </c>
      <c r="K7192">
        <v>0</v>
      </c>
      <c r="L7192" s="83">
        <v>42809</v>
      </c>
      <c r="M7192">
        <v>0</v>
      </c>
      <c r="N7192">
        <v>4449104</v>
      </c>
      <c r="O7192" t="s">
        <v>10605</v>
      </c>
    </row>
    <row r="7193" spans="1:15" x14ac:dyDescent="0.2">
      <c r="A7193" t="s">
        <v>10606</v>
      </c>
      <c r="B7193" t="s">
        <v>3692</v>
      </c>
      <c r="C7193">
        <v>34.6</v>
      </c>
      <c r="D7193">
        <v>0</v>
      </c>
      <c r="E7193">
        <v>0</v>
      </c>
      <c r="F7193">
        <v>0</v>
      </c>
      <c r="G7193">
        <v>0</v>
      </c>
      <c r="H7193" s="45">
        <v>-49416.83</v>
      </c>
      <c r="I7193" t="s">
        <v>9174</v>
      </c>
      <c r="J7193" t="s">
        <v>200</v>
      </c>
      <c r="K7193">
        <v>0</v>
      </c>
      <c r="L7193" s="83">
        <v>42809</v>
      </c>
      <c r="M7193">
        <v>0</v>
      </c>
      <c r="N7193">
        <v>129500104</v>
      </c>
      <c r="O7193" t="s">
        <v>3699</v>
      </c>
    </row>
    <row r="7194" spans="1:15" x14ac:dyDescent="0.2">
      <c r="A7194" t="s">
        <v>10607</v>
      </c>
      <c r="B7194" t="s">
        <v>3733</v>
      </c>
      <c r="C7194">
        <v>15.62</v>
      </c>
      <c r="D7194">
        <v>0</v>
      </c>
      <c r="E7194">
        <v>0</v>
      </c>
      <c r="F7194">
        <v>0</v>
      </c>
      <c r="G7194">
        <v>0</v>
      </c>
      <c r="H7194" s="45">
        <v>-23875.86</v>
      </c>
      <c r="I7194" t="s">
        <v>9174</v>
      </c>
      <c r="J7194" t="s">
        <v>200</v>
      </c>
      <c r="K7194">
        <v>0</v>
      </c>
      <c r="L7194" s="83">
        <v>42809</v>
      </c>
      <c r="M7194">
        <v>0</v>
      </c>
      <c r="N7194">
        <v>149205106</v>
      </c>
      <c r="O7194">
        <v>2180438</v>
      </c>
    </row>
    <row r="7195" spans="1:15" x14ac:dyDescent="0.2">
      <c r="A7195" t="s">
        <v>10608</v>
      </c>
      <c r="B7195" t="s">
        <v>3676</v>
      </c>
      <c r="C7195">
        <v>95.43</v>
      </c>
      <c r="D7195">
        <v>0</v>
      </c>
      <c r="E7195">
        <v>0</v>
      </c>
      <c r="F7195">
        <v>0</v>
      </c>
      <c r="G7195">
        <v>0</v>
      </c>
      <c r="H7195" s="45">
        <v>-1518.54</v>
      </c>
      <c r="I7195" t="s">
        <v>9174</v>
      </c>
      <c r="J7195" t="s">
        <v>200</v>
      </c>
      <c r="K7195">
        <v>0</v>
      </c>
      <c r="L7195" s="83">
        <v>42809</v>
      </c>
      <c r="M7195">
        <v>0</v>
      </c>
      <c r="N7195">
        <v>256677105</v>
      </c>
      <c r="O7195" t="s">
        <v>3685</v>
      </c>
    </row>
    <row r="7196" spans="1:15" x14ac:dyDescent="0.2">
      <c r="A7196" t="s">
        <v>10609</v>
      </c>
      <c r="B7196" t="s">
        <v>5753</v>
      </c>
      <c r="C7196">
        <v>21.73</v>
      </c>
      <c r="D7196">
        <v>0</v>
      </c>
      <c r="E7196">
        <v>0</v>
      </c>
      <c r="F7196">
        <v>0</v>
      </c>
      <c r="G7196">
        <v>0</v>
      </c>
      <c r="H7196" s="45">
        <v>-23974.09</v>
      </c>
      <c r="I7196" t="s">
        <v>9184</v>
      </c>
      <c r="J7196" t="s">
        <v>200</v>
      </c>
      <c r="K7196">
        <v>0</v>
      </c>
      <c r="L7196" s="83">
        <v>42809</v>
      </c>
      <c r="M7196">
        <v>0</v>
      </c>
      <c r="N7196" t="s">
        <v>5759</v>
      </c>
      <c r="O7196" t="s">
        <v>5760</v>
      </c>
    </row>
    <row r="7197" spans="1:15" x14ac:dyDescent="0.2">
      <c r="A7197" t="s">
        <v>10610</v>
      </c>
      <c r="B7197" t="s">
        <v>3693</v>
      </c>
      <c r="C7197">
        <v>43.29</v>
      </c>
      <c r="D7197">
        <v>0</v>
      </c>
      <c r="E7197">
        <v>0</v>
      </c>
      <c r="F7197">
        <v>0</v>
      </c>
      <c r="G7197">
        <v>0</v>
      </c>
      <c r="H7197" s="45">
        <v>-1611.89</v>
      </c>
      <c r="I7197" t="s">
        <v>9184</v>
      </c>
      <c r="J7197" t="s">
        <v>190</v>
      </c>
      <c r="K7197">
        <v>0</v>
      </c>
      <c r="L7197" s="83">
        <v>42809</v>
      </c>
      <c r="M7197">
        <v>0</v>
      </c>
      <c r="N7197" t="s">
        <v>3702</v>
      </c>
      <c r="O7197" t="s">
        <v>3703</v>
      </c>
    </row>
    <row r="7198" spans="1:15" x14ac:dyDescent="0.2">
      <c r="A7198" t="s">
        <v>10596</v>
      </c>
      <c r="B7198" t="s">
        <v>10586</v>
      </c>
      <c r="C7198">
        <v>275.94</v>
      </c>
      <c r="D7198">
        <v>0</v>
      </c>
      <c r="E7198">
        <v>0</v>
      </c>
      <c r="F7198">
        <v>0</v>
      </c>
      <c r="G7198">
        <v>0</v>
      </c>
      <c r="H7198" s="45">
        <v>-524814.34</v>
      </c>
      <c r="I7198" t="s">
        <v>7560</v>
      </c>
      <c r="J7198" t="s">
        <v>713</v>
      </c>
      <c r="K7198">
        <v>0</v>
      </c>
      <c r="L7198" s="83">
        <v>42808</v>
      </c>
      <c r="M7198">
        <v>0</v>
      </c>
      <c r="N7198">
        <v>464287200</v>
      </c>
      <c r="O7198">
        <v>2593025</v>
      </c>
    </row>
    <row r="7199" spans="1:15" x14ac:dyDescent="0.2">
      <c r="A7199" t="s">
        <v>10597</v>
      </c>
      <c r="B7199" t="s">
        <v>7326</v>
      </c>
      <c r="C7199">
        <v>48.24</v>
      </c>
      <c r="D7199">
        <v>0</v>
      </c>
      <c r="E7199">
        <v>0</v>
      </c>
      <c r="F7199">
        <v>0</v>
      </c>
      <c r="G7199">
        <v>0</v>
      </c>
      <c r="H7199" s="45">
        <v>40838.550000000003</v>
      </c>
      <c r="I7199" t="s">
        <v>9174</v>
      </c>
      <c r="J7199" t="s">
        <v>164</v>
      </c>
      <c r="K7199">
        <v>0</v>
      </c>
      <c r="L7199" s="83">
        <v>42808</v>
      </c>
      <c r="M7199">
        <v>0</v>
      </c>
      <c r="N7199">
        <v>11642105</v>
      </c>
      <c r="O7199" t="s">
        <v>7334</v>
      </c>
    </row>
    <row r="7200" spans="1:15" x14ac:dyDescent="0.2">
      <c r="A7200" t="s">
        <v>10598</v>
      </c>
      <c r="B7200" t="s">
        <v>5587</v>
      </c>
      <c r="C7200">
        <v>11.125</v>
      </c>
      <c r="D7200">
        <v>0</v>
      </c>
      <c r="E7200">
        <v>0</v>
      </c>
      <c r="F7200">
        <v>0</v>
      </c>
      <c r="G7200">
        <v>0</v>
      </c>
      <c r="H7200" s="45">
        <v>19419.93</v>
      </c>
      <c r="I7200" t="s">
        <v>9184</v>
      </c>
      <c r="J7200" t="s">
        <v>169</v>
      </c>
      <c r="K7200">
        <v>0</v>
      </c>
      <c r="L7200" s="83">
        <v>42808</v>
      </c>
      <c r="M7200">
        <v>0</v>
      </c>
      <c r="N7200" t="s">
        <v>5616</v>
      </c>
      <c r="O7200" t="s">
        <v>5617</v>
      </c>
    </row>
    <row r="7201" spans="1:15" x14ac:dyDescent="0.2">
      <c r="A7201" t="s">
        <v>10599</v>
      </c>
      <c r="B7201" t="s">
        <v>8779</v>
      </c>
      <c r="C7201">
        <v>46.55</v>
      </c>
      <c r="D7201">
        <v>0</v>
      </c>
      <c r="E7201">
        <v>0</v>
      </c>
      <c r="F7201">
        <v>0</v>
      </c>
      <c r="G7201">
        <v>0</v>
      </c>
      <c r="H7201" s="45">
        <v>17380.27</v>
      </c>
      <c r="I7201" t="s">
        <v>9184</v>
      </c>
      <c r="J7201" t="s">
        <v>169</v>
      </c>
      <c r="K7201">
        <v>0</v>
      </c>
      <c r="L7201" s="83">
        <v>42808</v>
      </c>
      <c r="M7201">
        <v>0</v>
      </c>
      <c r="N7201" t="s">
        <v>8801</v>
      </c>
      <c r="O7201" t="s">
        <v>8802</v>
      </c>
    </row>
    <row r="7202" spans="1:15" x14ac:dyDescent="0.2">
      <c r="A7202" t="s">
        <v>10600</v>
      </c>
      <c r="B7202" t="s">
        <v>8660</v>
      </c>
      <c r="C7202">
        <v>31.835000000000001</v>
      </c>
      <c r="D7202">
        <v>0</v>
      </c>
      <c r="E7202">
        <v>0</v>
      </c>
      <c r="F7202">
        <v>0</v>
      </c>
      <c r="G7202">
        <v>0</v>
      </c>
      <c r="H7202" s="45">
        <v>-144692.51</v>
      </c>
      <c r="I7202" t="s">
        <v>9184</v>
      </c>
      <c r="J7202" t="s">
        <v>182</v>
      </c>
      <c r="K7202">
        <v>0</v>
      </c>
      <c r="L7202" s="83">
        <v>42808</v>
      </c>
      <c r="M7202">
        <v>0</v>
      </c>
      <c r="N7202" t="s">
        <v>8720</v>
      </c>
      <c r="O7202" t="s">
        <v>8721</v>
      </c>
    </row>
    <row r="7203" spans="1:15" x14ac:dyDescent="0.2">
      <c r="A7203" t="s">
        <v>10601</v>
      </c>
      <c r="B7203" t="s">
        <v>3727</v>
      </c>
      <c r="C7203">
        <v>51.96</v>
      </c>
      <c r="D7203">
        <v>0</v>
      </c>
      <c r="E7203">
        <v>0</v>
      </c>
      <c r="F7203">
        <v>0</v>
      </c>
      <c r="G7203">
        <v>0</v>
      </c>
      <c r="H7203" s="45">
        <v>29157.51</v>
      </c>
      <c r="I7203" t="s">
        <v>9174</v>
      </c>
      <c r="J7203" t="s">
        <v>200</v>
      </c>
      <c r="K7203">
        <v>0</v>
      </c>
      <c r="L7203" s="83">
        <v>42808</v>
      </c>
      <c r="M7203">
        <v>0</v>
      </c>
      <c r="N7203">
        <v>969904101</v>
      </c>
      <c r="O7203">
        <v>2967589</v>
      </c>
    </row>
    <row r="7204" spans="1:15" x14ac:dyDescent="0.2">
      <c r="A7204" t="s">
        <v>10602</v>
      </c>
      <c r="B7204" t="s">
        <v>5986</v>
      </c>
      <c r="C7204">
        <v>149.84</v>
      </c>
      <c r="D7204">
        <v>0</v>
      </c>
      <c r="E7204">
        <v>0</v>
      </c>
      <c r="F7204">
        <v>0</v>
      </c>
      <c r="G7204">
        <v>0</v>
      </c>
      <c r="H7204" s="45">
        <v>11268.26</v>
      </c>
      <c r="I7204" t="s">
        <v>210</v>
      </c>
      <c r="J7204" t="s">
        <v>713</v>
      </c>
      <c r="K7204">
        <v>0</v>
      </c>
      <c r="L7204" s="83">
        <v>42807</v>
      </c>
      <c r="M7204">
        <v>0</v>
      </c>
      <c r="N7204">
        <v>464287655</v>
      </c>
      <c r="O7204">
        <v>2622059</v>
      </c>
    </row>
    <row r="7205" spans="1:15" x14ac:dyDescent="0.2">
      <c r="A7205" t="s">
        <v>10583</v>
      </c>
      <c r="B7205" t="s">
        <v>1073</v>
      </c>
      <c r="C7205">
        <v>43.18</v>
      </c>
      <c r="D7205">
        <v>0</v>
      </c>
      <c r="E7205">
        <v>0</v>
      </c>
      <c r="F7205">
        <v>0</v>
      </c>
      <c r="G7205">
        <v>0</v>
      </c>
      <c r="H7205" s="45">
        <v>1662.96</v>
      </c>
      <c r="I7205" t="s">
        <v>210</v>
      </c>
      <c r="J7205" t="s">
        <v>190</v>
      </c>
      <c r="K7205">
        <v>0</v>
      </c>
      <c r="L7205" s="83">
        <v>42807</v>
      </c>
      <c r="M7205">
        <v>0</v>
      </c>
      <c r="N7205">
        <v>903293405</v>
      </c>
      <c r="O7205">
        <v>2910602</v>
      </c>
    </row>
    <row r="7206" spans="1:15" x14ac:dyDescent="0.2">
      <c r="A7206" t="s">
        <v>10584</v>
      </c>
      <c r="B7206" t="s">
        <v>10093</v>
      </c>
      <c r="C7206">
        <v>19.010000000000002</v>
      </c>
      <c r="D7206">
        <v>0</v>
      </c>
      <c r="E7206">
        <v>0</v>
      </c>
      <c r="F7206">
        <v>0</v>
      </c>
      <c r="G7206">
        <v>0</v>
      </c>
      <c r="H7206" s="45">
        <v>-7595.23</v>
      </c>
      <c r="I7206" t="s">
        <v>210</v>
      </c>
      <c r="J7206" t="s">
        <v>200</v>
      </c>
      <c r="K7206">
        <v>0</v>
      </c>
      <c r="L7206" s="83">
        <v>42807</v>
      </c>
      <c r="M7206">
        <v>0</v>
      </c>
      <c r="N7206" t="s">
        <v>10134</v>
      </c>
      <c r="O7206" t="s">
        <v>10135</v>
      </c>
    </row>
    <row r="7207" spans="1:15" x14ac:dyDescent="0.2">
      <c r="A7207" t="s">
        <v>10585</v>
      </c>
      <c r="B7207" t="s">
        <v>10586</v>
      </c>
      <c r="C7207">
        <v>275.94</v>
      </c>
      <c r="D7207">
        <v>0</v>
      </c>
      <c r="E7207">
        <v>0</v>
      </c>
      <c r="F7207">
        <v>0</v>
      </c>
      <c r="G7207">
        <v>0</v>
      </c>
      <c r="H7207" s="45">
        <v>3841.86</v>
      </c>
      <c r="I7207" t="s">
        <v>210</v>
      </c>
      <c r="J7207" t="s">
        <v>713</v>
      </c>
      <c r="K7207">
        <v>0</v>
      </c>
      <c r="L7207" s="83">
        <v>42807</v>
      </c>
      <c r="M7207">
        <v>0</v>
      </c>
      <c r="N7207">
        <v>464287200</v>
      </c>
      <c r="O7207">
        <v>2593025</v>
      </c>
    </row>
    <row r="7208" spans="1:15" x14ac:dyDescent="0.2">
      <c r="A7208" t="s">
        <v>10587</v>
      </c>
      <c r="B7208" t="s">
        <v>214</v>
      </c>
      <c r="C7208">
        <v>119.56</v>
      </c>
      <c r="D7208">
        <v>0</v>
      </c>
      <c r="E7208">
        <v>0</v>
      </c>
      <c r="F7208">
        <v>0</v>
      </c>
      <c r="G7208">
        <v>0</v>
      </c>
      <c r="H7208" s="45">
        <v>-4141.04</v>
      </c>
      <c r="I7208" t="s">
        <v>210</v>
      </c>
      <c r="J7208" t="s">
        <v>190</v>
      </c>
      <c r="K7208">
        <v>0</v>
      </c>
      <c r="L7208" s="83">
        <v>42807</v>
      </c>
      <c r="M7208">
        <v>0</v>
      </c>
      <c r="N7208">
        <v>443510607</v>
      </c>
      <c r="O7208" t="s">
        <v>215</v>
      </c>
    </row>
    <row r="7209" spans="1:15" x14ac:dyDescent="0.2">
      <c r="A7209" t="s">
        <v>10588</v>
      </c>
      <c r="B7209" t="s">
        <v>8268</v>
      </c>
      <c r="C7209">
        <v>78.67</v>
      </c>
      <c r="D7209">
        <v>0</v>
      </c>
      <c r="E7209">
        <v>0</v>
      </c>
      <c r="F7209">
        <v>0</v>
      </c>
      <c r="G7209">
        <v>0</v>
      </c>
      <c r="H7209" s="45">
        <v>-3590.87</v>
      </c>
      <c r="I7209" t="s">
        <v>210</v>
      </c>
      <c r="J7209" t="s">
        <v>190</v>
      </c>
      <c r="K7209">
        <v>0</v>
      </c>
      <c r="L7209" s="83">
        <v>42807</v>
      </c>
      <c r="M7209">
        <v>0</v>
      </c>
      <c r="N7209" t="s">
        <v>177</v>
      </c>
      <c r="O7209" t="s">
        <v>8326</v>
      </c>
    </row>
    <row r="7210" spans="1:15" x14ac:dyDescent="0.2">
      <c r="A7210" t="s">
        <v>10589</v>
      </c>
      <c r="B7210" t="s">
        <v>2690</v>
      </c>
      <c r="C7210">
        <v>62.03</v>
      </c>
      <c r="D7210">
        <v>0</v>
      </c>
      <c r="E7210">
        <v>0</v>
      </c>
      <c r="F7210">
        <v>0</v>
      </c>
      <c r="G7210">
        <v>0</v>
      </c>
      <c r="H7210" s="45">
        <v>-3718.67</v>
      </c>
      <c r="I7210" t="s">
        <v>210</v>
      </c>
      <c r="J7210" t="s">
        <v>190</v>
      </c>
      <c r="K7210">
        <v>0</v>
      </c>
      <c r="L7210" s="83">
        <v>42807</v>
      </c>
      <c r="M7210">
        <v>0</v>
      </c>
      <c r="N7210">
        <v>184496107</v>
      </c>
      <c r="O7210">
        <v>2202473</v>
      </c>
    </row>
    <row r="7211" spans="1:15" x14ac:dyDescent="0.2">
      <c r="A7211" t="s">
        <v>10590</v>
      </c>
      <c r="B7211" t="s">
        <v>597</v>
      </c>
      <c r="C7211">
        <v>19.64</v>
      </c>
      <c r="D7211">
        <v>0</v>
      </c>
      <c r="E7211">
        <v>0</v>
      </c>
      <c r="F7211">
        <v>0</v>
      </c>
      <c r="G7211">
        <v>0</v>
      </c>
      <c r="H7211" s="45">
        <v>-2309.56</v>
      </c>
      <c r="I7211" t="s">
        <v>210</v>
      </c>
      <c r="J7211" t="s">
        <v>190</v>
      </c>
      <c r="K7211">
        <v>0</v>
      </c>
      <c r="L7211" s="83">
        <v>42807</v>
      </c>
      <c r="M7211">
        <v>0</v>
      </c>
      <c r="N7211">
        <v>109043109</v>
      </c>
      <c r="O7211">
        <v>2156581</v>
      </c>
    </row>
    <row r="7212" spans="1:15" x14ac:dyDescent="0.2">
      <c r="A7212" t="s">
        <v>10591</v>
      </c>
      <c r="B7212" t="s">
        <v>1070</v>
      </c>
      <c r="C7212">
        <v>37.67</v>
      </c>
      <c r="D7212">
        <v>0</v>
      </c>
      <c r="E7212">
        <v>0</v>
      </c>
      <c r="F7212">
        <v>0</v>
      </c>
      <c r="G7212">
        <v>0</v>
      </c>
      <c r="H7212" s="45">
        <v>-2320.4699999999998</v>
      </c>
      <c r="I7212" t="s">
        <v>210</v>
      </c>
      <c r="J7212" t="s">
        <v>190</v>
      </c>
      <c r="K7212">
        <v>0</v>
      </c>
      <c r="L7212" s="83">
        <v>42807</v>
      </c>
      <c r="M7212">
        <v>0</v>
      </c>
      <c r="N7212">
        <v>73685109</v>
      </c>
      <c r="O7212" t="s">
        <v>1416</v>
      </c>
    </row>
    <row r="7213" spans="1:15" x14ac:dyDescent="0.2">
      <c r="A7213" t="s">
        <v>10592</v>
      </c>
      <c r="B7213" t="s">
        <v>2075</v>
      </c>
      <c r="C7213">
        <v>54.47</v>
      </c>
      <c r="D7213">
        <v>0</v>
      </c>
      <c r="E7213">
        <v>0</v>
      </c>
      <c r="F7213">
        <v>0</v>
      </c>
      <c r="G7213">
        <v>0</v>
      </c>
      <c r="H7213" s="45">
        <v>-9706.5</v>
      </c>
      <c r="I7213" t="s">
        <v>210</v>
      </c>
      <c r="J7213" t="s">
        <v>190</v>
      </c>
      <c r="K7213">
        <v>0</v>
      </c>
      <c r="L7213" s="83">
        <v>42807</v>
      </c>
      <c r="M7213">
        <v>0</v>
      </c>
      <c r="N7213">
        <v>368736104</v>
      </c>
      <c r="O7213" t="s">
        <v>2164</v>
      </c>
    </row>
    <row r="7214" spans="1:15" x14ac:dyDescent="0.2">
      <c r="A7214" t="s">
        <v>10593</v>
      </c>
      <c r="B7214" t="s">
        <v>3694</v>
      </c>
      <c r="C7214">
        <v>26</v>
      </c>
      <c r="D7214">
        <v>0</v>
      </c>
      <c r="E7214">
        <v>0</v>
      </c>
      <c r="F7214">
        <v>0</v>
      </c>
      <c r="G7214">
        <v>0</v>
      </c>
      <c r="H7214" s="45">
        <v>41806.35</v>
      </c>
      <c r="I7214" t="s">
        <v>9184</v>
      </c>
      <c r="J7214" t="s">
        <v>200</v>
      </c>
      <c r="K7214">
        <v>0</v>
      </c>
      <c r="L7214" s="83">
        <v>42807</v>
      </c>
      <c r="M7214">
        <v>0</v>
      </c>
      <c r="N7214">
        <v>428567101</v>
      </c>
      <c r="O7214">
        <v>2428376</v>
      </c>
    </row>
    <row r="7215" spans="1:15" x14ac:dyDescent="0.2">
      <c r="A7215" t="s">
        <v>10594</v>
      </c>
      <c r="B7215" t="s">
        <v>3695</v>
      </c>
      <c r="C7215">
        <v>25.7</v>
      </c>
      <c r="D7215">
        <v>0</v>
      </c>
      <c r="E7215">
        <v>0</v>
      </c>
      <c r="F7215">
        <v>0</v>
      </c>
      <c r="G7215">
        <v>0</v>
      </c>
      <c r="H7215" s="45">
        <v>29401.39</v>
      </c>
      <c r="I7215" t="s">
        <v>9184</v>
      </c>
      <c r="J7215" t="s">
        <v>200</v>
      </c>
      <c r="K7215">
        <v>0</v>
      </c>
      <c r="L7215" s="83">
        <v>42807</v>
      </c>
      <c r="M7215">
        <v>0</v>
      </c>
      <c r="N7215">
        <v>118440106</v>
      </c>
      <c r="O7215">
        <v>2149934</v>
      </c>
    </row>
    <row r="7216" spans="1:15" x14ac:dyDescent="0.2">
      <c r="A7216" t="s">
        <v>10595</v>
      </c>
      <c r="B7216" t="s">
        <v>3696</v>
      </c>
      <c r="C7216">
        <v>181.5</v>
      </c>
      <c r="D7216">
        <v>0</v>
      </c>
      <c r="E7216">
        <v>0</v>
      </c>
      <c r="F7216">
        <v>0</v>
      </c>
      <c r="G7216">
        <v>0</v>
      </c>
      <c r="H7216" s="45">
        <v>12403.63</v>
      </c>
      <c r="I7216" t="s">
        <v>9184</v>
      </c>
      <c r="J7216" t="s">
        <v>448</v>
      </c>
      <c r="K7216">
        <v>0</v>
      </c>
      <c r="L7216" s="83">
        <v>42807</v>
      </c>
      <c r="M7216">
        <v>0</v>
      </c>
      <c r="N7216">
        <v>862578101</v>
      </c>
      <c r="O7216" t="s">
        <v>3708</v>
      </c>
    </row>
    <row r="7217" spans="1:15" x14ac:dyDescent="0.2">
      <c r="A7217" t="s">
        <v>10566</v>
      </c>
      <c r="B7217" t="s">
        <v>3677</v>
      </c>
      <c r="C7217">
        <v>27.2</v>
      </c>
      <c r="D7217">
        <v>0</v>
      </c>
      <c r="E7217">
        <v>0</v>
      </c>
      <c r="F7217">
        <v>0</v>
      </c>
      <c r="G7217">
        <v>0</v>
      </c>
      <c r="H7217" s="45">
        <v>-13493.98</v>
      </c>
      <c r="I7217" t="s">
        <v>9184</v>
      </c>
      <c r="J7217" t="s">
        <v>200</v>
      </c>
      <c r="K7217">
        <v>0</v>
      </c>
      <c r="L7217" s="83">
        <v>42804</v>
      </c>
      <c r="M7217">
        <v>0</v>
      </c>
      <c r="N7217">
        <v>989817101</v>
      </c>
      <c r="O7217" t="s">
        <v>3689</v>
      </c>
    </row>
    <row r="7218" spans="1:15" x14ac:dyDescent="0.2">
      <c r="A7218" t="s">
        <v>10567</v>
      </c>
      <c r="B7218" t="s">
        <v>10521</v>
      </c>
      <c r="C7218">
        <v>29.63</v>
      </c>
      <c r="D7218">
        <v>0</v>
      </c>
      <c r="E7218">
        <v>0</v>
      </c>
      <c r="F7218">
        <v>0</v>
      </c>
      <c r="G7218">
        <v>0</v>
      </c>
      <c r="H7218" s="45">
        <v>-20886.009999999998</v>
      </c>
      <c r="I7218" t="s">
        <v>9184</v>
      </c>
      <c r="J7218" t="s">
        <v>190</v>
      </c>
      <c r="K7218">
        <v>0</v>
      </c>
      <c r="L7218" s="83">
        <v>42804</v>
      </c>
      <c r="M7218">
        <v>0</v>
      </c>
      <c r="N7218" t="s">
        <v>10546</v>
      </c>
      <c r="O7218" t="s">
        <v>10547</v>
      </c>
    </row>
    <row r="7219" spans="1:15" x14ac:dyDescent="0.2">
      <c r="A7219" t="s">
        <v>10568</v>
      </c>
      <c r="B7219" t="s">
        <v>3550</v>
      </c>
      <c r="C7219">
        <v>22.44</v>
      </c>
      <c r="D7219">
        <v>0</v>
      </c>
      <c r="E7219">
        <v>0</v>
      </c>
      <c r="F7219">
        <v>0</v>
      </c>
      <c r="G7219">
        <v>0</v>
      </c>
      <c r="H7219" s="45">
        <v>62326.14</v>
      </c>
      <c r="I7219" t="s">
        <v>9184</v>
      </c>
      <c r="J7219" t="s">
        <v>164</v>
      </c>
      <c r="K7219">
        <v>0</v>
      </c>
      <c r="L7219" s="83">
        <v>42804</v>
      </c>
      <c r="M7219">
        <v>0</v>
      </c>
      <c r="N7219" t="s">
        <v>177</v>
      </c>
      <c r="O7219" t="s">
        <v>3580</v>
      </c>
    </row>
    <row r="7220" spans="1:15" x14ac:dyDescent="0.2">
      <c r="A7220" t="s">
        <v>10569</v>
      </c>
      <c r="B7220" t="s">
        <v>3801</v>
      </c>
      <c r="C7220">
        <v>38.270000000000003</v>
      </c>
      <c r="D7220">
        <v>0</v>
      </c>
      <c r="E7220">
        <v>0</v>
      </c>
      <c r="F7220">
        <v>0</v>
      </c>
      <c r="G7220">
        <v>0</v>
      </c>
      <c r="H7220" s="45">
        <v>-55566.42</v>
      </c>
      <c r="I7220" t="s">
        <v>9184</v>
      </c>
      <c r="J7220" t="s">
        <v>200</v>
      </c>
      <c r="K7220">
        <v>0</v>
      </c>
      <c r="L7220" s="83">
        <v>42804</v>
      </c>
      <c r="M7220">
        <v>0</v>
      </c>
      <c r="N7220" t="s">
        <v>177</v>
      </c>
      <c r="O7220" t="s">
        <v>3814</v>
      </c>
    </row>
    <row r="7221" spans="1:15" x14ac:dyDescent="0.2">
      <c r="A7221" t="s">
        <v>10570</v>
      </c>
      <c r="B7221" t="s">
        <v>3632</v>
      </c>
      <c r="C7221">
        <v>17.920000000000002</v>
      </c>
      <c r="D7221">
        <v>0</v>
      </c>
      <c r="E7221">
        <v>0</v>
      </c>
      <c r="F7221">
        <v>0</v>
      </c>
      <c r="G7221">
        <v>0</v>
      </c>
      <c r="H7221" s="45">
        <v>-1699.62</v>
      </c>
      <c r="I7221" t="s">
        <v>9184</v>
      </c>
      <c r="J7221" t="s">
        <v>164</v>
      </c>
      <c r="K7221">
        <v>0</v>
      </c>
      <c r="L7221" s="83">
        <v>42804</v>
      </c>
      <c r="M7221">
        <v>0</v>
      </c>
      <c r="N7221" t="s">
        <v>3656</v>
      </c>
      <c r="O7221" t="s">
        <v>3657</v>
      </c>
    </row>
    <row r="7222" spans="1:15" x14ac:dyDescent="0.2">
      <c r="A7222" t="s">
        <v>10571</v>
      </c>
      <c r="B7222" t="s">
        <v>7497</v>
      </c>
      <c r="C7222">
        <v>18</v>
      </c>
      <c r="D7222">
        <v>0</v>
      </c>
      <c r="E7222">
        <v>0</v>
      </c>
      <c r="F7222">
        <v>0</v>
      </c>
      <c r="G7222">
        <v>0</v>
      </c>
      <c r="H7222" s="45">
        <v>37413.15</v>
      </c>
      <c r="I7222" t="s">
        <v>9184</v>
      </c>
      <c r="J7222" t="s">
        <v>164</v>
      </c>
      <c r="K7222">
        <v>0</v>
      </c>
      <c r="L7222" s="83">
        <v>42804</v>
      </c>
      <c r="M7222">
        <v>0</v>
      </c>
      <c r="N7222" t="s">
        <v>7502</v>
      </c>
      <c r="O7222">
        <v>2517832</v>
      </c>
    </row>
    <row r="7223" spans="1:15" x14ac:dyDescent="0.2">
      <c r="A7223" t="s">
        <v>10572</v>
      </c>
      <c r="B7223" t="s">
        <v>3482</v>
      </c>
      <c r="C7223">
        <v>33.86</v>
      </c>
      <c r="D7223">
        <v>0</v>
      </c>
      <c r="E7223">
        <v>0</v>
      </c>
      <c r="F7223">
        <v>0</v>
      </c>
      <c r="G7223">
        <v>0</v>
      </c>
      <c r="H7223" s="45">
        <v>26713.54</v>
      </c>
      <c r="I7223" t="s">
        <v>9184</v>
      </c>
      <c r="J7223" t="s">
        <v>190</v>
      </c>
      <c r="K7223">
        <v>0</v>
      </c>
      <c r="L7223" s="83">
        <v>42804</v>
      </c>
      <c r="M7223">
        <v>0</v>
      </c>
      <c r="N7223" t="s">
        <v>3503</v>
      </c>
      <c r="O7223" t="s">
        <v>3504</v>
      </c>
    </row>
    <row r="7224" spans="1:15" x14ac:dyDescent="0.2">
      <c r="A7224" t="s">
        <v>10573</v>
      </c>
      <c r="B7224" t="s">
        <v>5403</v>
      </c>
      <c r="C7224">
        <v>37.799999999999997</v>
      </c>
      <c r="D7224">
        <v>0</v>
      </c>
      <c r="E7224">
        <v>0</v>
      </c>
      <c r="F7224">
        <v>0</v>
      </c>
      <c r="G7224">
        <v>0</v>
      </c>
      <c r="H7224" s="45">
        <v>-61989.17</v>
      </c>
      <c r="I7224" t="s">
        <v>9184</v>
      </c>
      <c r="J7224" t="s">
        <v>169</v>
      </c>
      <c r="K7224">
        <v>0</v>
      </c>
      <c r="L7224" s="83">
        <v>42804</v>
      </c>
      <c r="M7224">
        <v>0</v>
      </c>
      <c r="N7224">
        <v>46513107</v>
      </c>
      <c r="O7224" t="s">
        <v>5459</v>
      </c>
    </row>
    <row r="7225" spans="1:15" x14ac:dyDescent="0.2">
      <c r="A7225" t="s">
        <v>10574</v>
      </c>
      <c r="B7225" t="s">
        <v>10563</v>
      </c>
      <c r="C7225">
        <v>19.555</v>
      </c>
      <c r="D7225">
        <v>0</v>
      </c>
      <c r="E7225">
        <v>0</v>
      </c>
      <c r="F7225">
        <v>0</v>
      </c>
      <c r="G7225">
        <v>0</v>
      </c>
      <c r="H7225" s="45">
        <v>-37333.03</v>
      </c>
      <c r="I7225" t="s">
        <v>9184</v>
      </c>
      <c r="J7225" t="s">
        <v>169</v>
      </c>
      <c r="K7225">
        <v>0</v>
      </c>
      <c r="L7225" s="83">
        <v>42804</v>
      </c>
      <c r="M7225">
        <v>0</v>
      </c>
      <c r="N7225">
        <v>140755109</v>
      </c>
      <c r="O7225" t="s">
        <v>10575</v>
      </c>
    </row>
    <row r="7226" spans="1:15" x14ac:dyDescent="0.2">
      <c r="A7226" t="s">
        <v>10576</v>
      </c>
      <c r="B7226" t="s">
        <v>8825</v>
      </c>
      <c r="C7226">
        <v>17.28</v>
      </c>
      <c r="D7226">
        <v>0</v>
      </c>
      <c r="E7226">
        <v>0</v>
      </c>
      <c r="F7226">
        <v>0</v>
      </c>
      <c r="G7226">
        <v>0</v>
      </c>
      <c r="H7226" s="45">
        <v>38676.35</v>
      </c>
      <c r="I7226" t="s">
        <v>9184</v>
      </c>
      <c r="J7226" t="s">
        <v>169</v>
      </c>
      <c r="K7226">
        <v>0</v>
      </c>
      <c r="L7226" s="83">
        <v>42804</v>
      </c>
      <c r="M7226">
        <v>0</v>
      </c>
      <c r="N7226" t="s">
        <v>8838</v>
      </c>
      <c r="O7226" t="s">
        <v>8839</v>
      </c>
    </row>
    <row r="7227" spans="1:15" x14ac:dyDescent="0.2">
      <c r="A7227" t="s">
        <v>10577</v>
      </c>
      <c r="B7227" t="s">
        <v>10564</v>
      </c>
      <c r="C7227">
        <v>18.649999999999999</v>
      </c>
      <c r="D7227">
        <v>0</v>
      </c>
      <c r="E7227">
        <v>0</v>
      </c>
      <c r="F7227">
        <v>0</v>
      </c>
      <c r="G7227">
        <v>0</v>
      </c>
      <c r="H7227" s="45">
        <v>26674.17</v>
      </c>
      <c r="I7227" t="s">
        <v>9184</v>
      </c>
      <c r="J7227" t="s">
        <v>169</v>
      </c>
      <c r="K7227">
        <v>0</v>
      </c>
      <c r="L7227" s="83">
        <v>42804</v>
      </c>
      <c r="M7227">
        <v>0</v>
      </c>
      <c r="N7227" t="s">
        <v>10578</v>
      </c>
      <c r="O7227" t="s">
        <v>10579</v>
      </c>
    </row>
    <row r="7228" spans="1:15" x14ac:dyDescent="0.2">
      <c r="A7228" t="s">
        <v>10580</v>
      </c>
      <c r="B7228" t="s">
        <v>3678</v>
      </c>
      <c r="C7228">
        <v>90.6</v>
      </c>
      <c r="D7228">
        <v>0</v>
      </c>
      <c r="E7228">
        <v>0</v>
      </c>
      <c r="F7228">
        <v>0</v>
      </c>
      <c r="G7228">
        <v>0</v>
      </c>
      <c r="H7228" s="45">
        <v>83519.23</v>
      </c>
      <c r="I7228" t="s">
        <v>9184</v>
      </c>
      <c r="J7228" t="s">
        <v>235</v>
      </c>
      <c r="K7228">
        <v>0</v>
      </c>
      <c r="L7228" s="83">
        <v>42804</v>
      </c>
      <c r="M7228">
        <v>0</v>
      </c>
      <c r="N7228">
        <v>635017106</v>
      </c>
      <c r="O7228">
        <v>2638625</v>
      </c>
    </row>
    <row r="7229" spans="1:15" x14ac:dyDescent="0.2">
      <c r="A7229" t="s">
        <v>10581</v>
      </c>
      <c r="B7229" t="s">
        <v>7021</v>
      </c>
      <c r="C7229">
        <v>25.78</v>
      </c>
      <c r="D7229">
        <v>0</v>
      </c>
      <c r="E7229">
        <v>0</v>
      </c>
      <c r="F7229">
        <v>0</v>
      </c>
      <c r="G7229">
        <v>0</v>
      </c>
      <c r="H7229" s="45">
        <v>-13238.95</v>
      </c>
      <c r="I7229" t="s">
        <v>9184</v>
      </c>
      <c r="J7229" t="s">
        <v>169</v>
      </c>
      <c r="K7229">
        <v>0</v>
      </c>
      <c r="L7229" s="83">
        <v>42804</v>
      </c>
      <c r="M7229">
        <v>0</v>
      </c>
      <c r="N7229" t="s">
        <v>7064</v>
      </c>
      <c r="O7229" t="s">
        <v>7065</v>
      </c>
    </row>
    <row r="7230" spans="1:15" x14ac:dyDescent="0.2">
      <c r="A7230" t="s">
        <v>10582</v>
      </c>
      <c r="B7230" t="s">
        <v>10565</v>
      </c>
      <c r="C7230">
        <v>38.479999999999997</v>
      </c>
      <c r="D7230">
        <v>0</v>
      </c>
      <c r="E7230">
        <v>0</v>
      </c>
      <c r="F7230">
        <v>0</v>
      </c>
      <c r="G7230">
        <v>0</v>
      </c>
      <c r="H7230" s="45">
        <v>-2412.6999999999998</v>
      </c>
      <c r="I7230" t="s">
        <v>9184</v>
      </c>
      <c r="J7230" t="s">
        <v>235</v>
      </c>
      <c r="K7230">
        <v>0</v>
      </c>
      <c r="L7230" s="83">
        <v>42804</v>
      </c>
      <c r="M7230">
        <v>0</v>
      </c>
      <c r="N7230">
        <v>948849104</v>
      </c>
      <c r="O7230">
        <v>2946845</v>
      </c>
    </row>
    <row r="7231" spans="1:15" x14ac:dyDescent="0.2">
      <c r="A7231" t="s">
        <v>10550</v>
      </c>
      <c r="B7231" t="s">
        <v>3600</v>
      </c>
      <c r="C7231">
        <v>41.01</v>
      </c>
      <c r="D7231">
        <v>0</v>
      </c>
      <c r="E7231">
        <v>0</v>
      </c>
      <c r="F7231">
        <v>0</v>
      </c>
      <c r="G7231">
        <v>0</v>
      </c>
      <c r="H7231" s="45">
        <v>-46903.07</v>
      </c>
      <c r="I7231" t="s">
        <v>9184</v>
      </c>
      <c r="J7231" t="s">
        <v>235</v>
      </c>
      <c r="K7231">
        <v>0</v>
      </c>
      <c r="L7231" s="83">
        <v>42803</v>
      </c>
      <c r="M7231">
        <v>0</v>
      </c>
      <c r="N7231">
        <v>911163103</v>
      </c>
      <c r="O7231">
        <v>2895163</v>
      </c>
    </row>
    <row r="7232" spans="1:15" x14ac:dyDescent="0.2">
      <c r="A7232" t="s">
        <v>10551</v>
      </c>
      <c r="B7232" t="s">
        <v>3662</v>
      </c>
      <c r="C7232">
        <v>26.48</v>
      </c>
      <c r="D7232">
        <v>0</v>
      </c>
      <c r="E7232">
        <v>0</v>
      </c>
      <c r="F7232">
        <v>0</v>
      </c>
      <c r="G7232">
        <v>0</v>
      </c>
      <c r="H7232" s="45">
        <v>85150.84</v>
      </c>
      <c r="I7232" t="s">
        <v>9184</v>
      </c>
      <c r="J7232" t="s">
        <v>200</v>
      </c>
      <c r="K7232">
        <v>0</v>
      </c>
      <c r="L7232" s="83">
        <v>42803</v>
      </c>
      <c r="M7232">
        <v>0</v>
      </c>
      <c r="N7232" t="s">
        <v>3673</v>
      </c>
      <c r="O7232" t="s">
        <v>3674</v>
      </c>
    </row>
    <row r="7233" spans="1:15" x14ac:dyDescent="0.2">
      <c r="A7233" t="s">
        <v>10552</v>
      </c>
      <c r="B7233" t="s">
        <v>5854</v>
      </c>
      <c r="C7233">
        <v>49.5</v>
      </c>
      <c r="D7233">
        <v>0</v>
      </c>
      <c r="E7233">
        <v>0</v>
      </c>
      <c r="F7233">
        <v>0</v>
      </c>
      <c r="G7233">
        <v>0</v>
      </c>
      <c r="H7233" s="45">
        <v>-10960.11</v>
      </c>
      <c r="I7233" t="s">
        <v>9184</v>
      </c>
      <c r="J7233" t="s">
        <v>164</v>
      </c>
      <c r="K7233">
        <v>0</v>
      </c>
      <c r="L7233" s="83">
        <v>42803</v>
      </c>
      <c r="M7233">
        <v>0</v>
      </c>
      <c r="N7233">
        <v>816850101</v>
      </c>
      <c r="O7233">
        <v>2795542</v>
      </c>
    </row>
    <row r="7234" spans="1:15" x14ac:dyDescent="0.2">
      <c r="A7234" t="s">
        <v>10553</v>
      </c>
      <c r="B7234" t="s">
        <v>3483</v>
      </c>
      <c r="C7234">
        <v>37.9</v>
      </c>
      <c r="D7234">
        <v>0</v>
      </c>
      <c r="E7234">
        <v>0</v>
      </c>
      <c r="F7234">
        <v>0</v>
      </c>
      <c r="G7234">
        <v>0</v>
      </c>
      <c r="H7234" s="45">
        <v>-7566.94</v>
      </c>
      <c r="I7234" t="s">
        <v>9184</v>
      </c>
      <c r="J7234" t="s">
        <v>164</v>
      </c>
      <c r="K7234">
        <v>0</v>
      </c>
      <c r="L7234" s="83">
        <v>42803</v>
      </c>
      <c r="M7234">
        <v>0</v>
      </c>
      <c r="N7234">
        <v>362393100</v>
      </c>
      <c r="O7234" t="s">
        <v>3506</v>
      </c>
    </row>
    <row r="7235" spans="1:15" x14ac:dyDescent="0.2">
      <c r="A7235" t="s">
        <v>10554</v>
      </c>
      <c r="B7235" t="s">
        <v>3490</v>
      </c>
      <c r="C7235">
        <v>24.11</v>
      </c>
      <c r="D7235">
        <v>0</v>
      </c>
      <c r="E7235">
        <v>0</v>
      </c>
      <c r="F7235">
        <v>0</v>
      </c>
      <c r="G7235">
        <v>0</v>
      </c>
      <c r="H7235" s="45">
        <v>13936.43</v>
      </c>
      <c r="I7235" t="s">
        <v>9184</v>
      </c>
      <c r="J7235" t="s">
        <v>164</v>
      </c>
      <c r="K7235">
        <v>0</v>
      </c>
      <c r="L7235" s="83">
        <v>42803</v>
      </c>
      <c r="M7235">
        <v>0</v>
      </c>
      <c r="N7235">
        <v>171779309</v>
      </c>
      <c r="O7235" t="s">
        <v>3500</v>
      </c>
    </row>
    <row r="7236" spans="1:15" x14ac:dyDescent="0.2">
      <c r="A7236" t="s">
        <v>10555</v>
      </c>
      <c r="B7236" t="s">
        <v>3695</v>
      </c>
      <c r="C7236">
        <v>25.7</v>
      </c>
      <c r="D7236">
        <v>0</v>
      </c>
      <c r="E7236">
        <v>0</v>
      </c>
      <c r="F7236">
        <v>0</v>
      </c>
      <c r="G7236">
        <v>0</v>
      </c>
      <c r="H7236" s="45">
        <v>-98330.23</v>
      </c>
      <c r="I7236" t="s">
        <v>9174</v>
      </c>
      <c r="J7236" t="s">
        <v>200</v>
      </c>
      <c r="K7236">
        <v>0</v>
      </c>
      <c r="L7236" s="83">
        <v>42803</v>
      </c>
      <c r="M7236">
        <v>0</v>
      </c>
      <c r="N7236">
        <v>118440106</v>
      </c>
      <c r="O7236">
        <v>2149934</v>
      </c>
    </row>
    <row r="7237" spans="1:15" x14ac:dyDescent="0.2">
      <c r="A7237" t="s">
        <v>10556</v>
      </c>
      <c r="B7237" t="s">
        <v>3694</v>
      </c>
      <c r="C7237">
        <v>26</v>
      </c>
      <c r="D7237">
        <v>0</v>
      </c>
      <c r="E7237">
        <v>0</v>
      </c>
      <c r="F7237">
        <v>0</v>
      </c>
      <c r="G7237">
        <v>0</v>
      </c>
      <c r="H7237" s="45">
        <v>-27276.38</v>
      </c>
      <c r="I7237" t="s">
        <v>9174</v>
      </c>
      <c r="J7237" t="s">
        <v>200</v>
      </c>
      <c r="K7237">
        <v>0</v>
      </c>
      <c r="L7237" s="83">
        <v>42803</v>
      </c>
      <c r="M7237">
        <v>0</v>
      </c>
      <c r="N7237">
        <v>428567101</v>
      </c>
      <c r="O7237">
        <v>2428376</v>
      </c>
    </row>
    <row r="7238" spans="1:15" x14ac:dyDescent="0.2">
      <c r="A7238" t="s">
        <v>10557</v>
      </c>
      <c r="B7238" t="s">
        <v>6827</v>
      </c>
      <c r="C7238">
        <v>77.010000000000005</v>
      </c>
      <c r="D7238">
        <v>0</v>
      </c>
      <c r="E7238">
        <v>0</v>
      </c>
      <c r="F7238">
        <v>0</v>
      </c>
      <c r="G7238">
        <v>0</v>
      </c>
      <c r="H7238" s="45">
        <v>9823.48</v>
      </c>
      <c r="I7238" t="s">
        <v>9184</v>
      </c>
      <c r="J7238" t="s">
        <v>235</v>
      </c>
      <c r="K7238">
        <v>0</v>
      </c>
      <c r="L7238" s="83">
        <v>42803</v>
      </c>
      <c r="M7238">
        <v>0</v>
      </c>
      <c r="N7238" t="s">
        <v>6874</v>
      </c>
      <c r="O7238" t="s">
        <v>6875</v>
      </c>
    </row>
    <row r="7239" spans="1:15" x14ac:dyDescent="0.2">
      <c r="A7239" t="s">
        <v>10558</v>
      </c>
      <c r="B7239" t="s">
        <v>3714</v>
      </c>
      <c r="C7239">
        <v>127.5</v>
      </c>
      <c r="D7239">
        <v>0</v>
      </c>
      <c r="E7239">
        <v>0</v>
      </c>
      <c r="F7239">
        <v>0</v>
      </c>
      <c r="G7239">
        <v>0</v>
      </c>
      <c r="H7239" s="45">
        <v>-8120.27</v>
      </c>
      <c r="I7239" t="s">
        <v>9184</v>
      </c>
      <c r="J7239" t="s">
        <v>200</v>
      </c>
      <c r="K7239">
        <v>0</v>
      </c>
      <c r="L7239" s="83">
        <v>42803</v>
      </c>
      <c r="M7239">
        <v>0</v>
      </c>
      <c r="N7239">
        <v>168905107</v>
      </c>
      <c r="O7239">
        <v>2106791</v>
      </c>
    </row>
    <row r="7240" spans="1:15" x14ac:dyDescent="0.2">
      <c r="A7240" t="s">
        <v>10559</v>
      </c>
      <c r="B7240" t="s">
        <v>10549</v>
      </c>
      <c r="C7240">
        <v>13.59</v>
      </c>
      <c r="D7240">
        <v>0</v>
      </c>
      <c r="E7240">
        <v>0</v>
      </c>
      <c r="F7240">
        <v>0</v>
      </c>
      <c r="G7240">
        <v>0</v>
      </c>
      <c r="H7240" s="45">
        <v>4882.49</v>
      </c>
      <c r="I7240" t="s">
        <v>9184</v>
      </c>
      <c r="J7240" t="s">
        <v>190</v>
      </c>
      <c r="K7240">
        <v>0</v>
      </c>
      <c r="L7240" s="83">
        <v>42803</v>
      </c>
      <c r="M7240">
        <v>0</v>
      </c>
      <c r="N7240" t="s">
        <v>10560</v>
      </c>
      <c r="O7240" t="s">
        <v>10561</v>
      </c>
    </row>
    <row r="7241" spans="1:15" x14ac:dyDescent="0.2">
      <c r="A7241" t="s">
        <v>10523</v>
      </c>
      <c r="B7241" t="s">
        <v>3555</v>
      </c>
      <c r="C7241">
        <v>42.19</v>
      </c>
      <c r="D7241">
        <v>0</v>
      </c>
      <c r="E7241">
        <v>0</v>
      </c>
      <c r="F7241">
        <v>0</v>
      </c>
      <c r="G7241">
        <v>0</v>
      </c>
      <c r="H7241" s="45">
        <v>13656.53</v>
      </c>
      <c r="I7241" t="s">
        <v>9184</v>
      </c>
      <c r="J7241" t="s">
        <v>200</v>
      </c>
      <c r="K7241">
        <v>0</v>
      </c>
      <c r="L7241" s="83">
        <v>42802</v>
      </c>
      <c r="M7241">
        <v>0</v>
      </c>
      <c r="N7241">
        <v>917047102</v>
      </c>
      <c r="O7241">
        <v>2933438</v>
      </c>
    </row>
    <row r="7242" spans="1:15" x14ac:dyDescent="0.2">
      <c r="A7242" t="s">
        <v>10524</v>
      </c>
      <c r="B7242" t="s">
        <v>685</v>
      </c>
      <c r="C7242">
        <v>23.074999999999999</v>
      </c>
      <c r="D7242">
        <v>0</v>
      </c>
      <c r="E7242">
        <v>0</v>
      </c>
      <c r="F7242">
        <v>0</v>
      </c>
      <c r="G7242">
        <v>0</v>
      </c>
      <c r="H7242" s="45">
        <v>-33963.480000000003</v>
      </c>
      <c r="I7242" t="s">
        <v>9184</v>
      </c>
      <c r="J7242" t="s">
        <v>190</v>
      </c>
      <c r="K7242">
        <v>0</v>
      </c>
      <c r="L7242" s="83">
        <v>42802</v>
      </c>
      <c r="M7242">
        <v>0</v>
      </c>
      <c r="N7242">
        <v>878155100</v>
      </c>
      <c r="O7242">
        <v>2879123</v>
      </c>
    </row>
    <row r="7243" spans="1:15" x14ac:dyDescent="0.2">
      <c r="A7243" t="s">
        <v>10525</v>
      </c>
      <c r="B7243" t="s">
        <v>5801</v>
      </c>
      <c r="C7243">
        <v>14.6</v>
      </c>
      <c r="D7243">
        <v>0</v>
      </c>
      <c r="E7243">
        <v>0</v>
      </c>
      <c r="F7243">
        <v>0</v>
      </c>
      <c r="G7243">
        <v>0</v>
      </c>
      <c r="H7243" s="45">
        <v>-3163.27</v>
      </c>
      <c r="I7243" t="s">
        <v>9184</v>
      </c>
      <c r="J7243" t="s">
        <v>190</v>
      </c>
      <c r="K7243">
        <v>0</v>
      </c>
      <c r="L7243" s="83">
        <v>42802</v>
      </c>
      <c r="M7243">
        <v>0</v>
      </c>
      <c r="N7243">
        <v>628852204</v>
      </c>
      <c r="O7243">
        <v>2617486</v>
      </c>
    </row>
    <row r="7244" spans="1:15" x14ac:dyDescent="0.2">
      <c r="A7244" t="s">
        <v>10526</v>
      </c>
      <c r="B7244" t="s">
        <v>7487</v>
      </c>
      <c r="C7244">
        <v>42.25</v>
      </c>
      <c r="D7244">
        <v>0</v>
      </c>
      <c r="E7244">
        <v>0</v>
      </c>
      <c r="F7244">
        <v>0</v>
      </c>
      <c r="G7244">
        <v>0</v>
      </c>
      <c r="H7244" s="45">
        <v>35061.97</v>
      </c>
      <c r="I7244" t="s">
        <v>9184</v>
      </c>
      <c r="J7244" t="s">
        <v>190</v>
      </c>
      <c r="K7244">
        <v>0</v>
      </c>
      <c r="L7244" s="83">
        <v>42802</v>
      </c>
      <c r="M7244">
        <v>0</v>
      </c>
      <c r="N7244" s="84">
        <v>6.3933999999999998E+112</v>
      </c>
      <c r="O7244">
        <v>2624464</v>
      </c>
    </row>
    <row r="7245" spans="1:15" x14ac:dyDescent="0.2">
      <c r="A7245" t="s">
        <v>10527</v>
      </c>
      <c r="B7245" t="s">
        <v>3732</v>
      </c>
      <c r="C7245">
        <v>18</v>
      </c>
      <c r="D7245">
        <v>0</v>
      </c>
      <c r="E7245">
        <v>0</v>
      </c>
      <c r="F7245">
        <v>0</v>
      </c>
      <c r="G7245">
        <v>0</v>
      </c>
      <c r="H7245" s="45">
        <v>-2870.37</v>
      </c>
      <c r="I7245" t="s">
        <v>9184</v>
      </c>
      <c r="J7245" t="s">
        <v>200</v>
      </c>
      <c r="K7245">
        <v>0</v>
      </c>
      <c r="L7245" s="83">
        <v>42802</v>
      </c>
      <c r="M7245">
        <v>0</v>
      </c>
      <c r="N7245" t="s">
        <v>3744</v>
      </c>
      <c r="O7245" t="s">
        <v>3745</v>
      </c>
    </row>
    <row r="7246" spans="1:15" x14ac:dyDescent="0.2">
      <c r="A7246" t="s">
        <v>10528</v>
      </c>
      <c r="B7246" t="s">
        <v>3595</v>
      </c>
      <c r="C7246">
        <v>55.87</v>
      </c>
      <c r="D7246">
        <v>0</v>
      </c>
      <c r="E7246">
        <v>0</v>
      </c>
      <c r="F7246">
        <v>0</v>
      </c>
      <c r="G7246">
        <v>0</v>
      </c>
      <c r="H7246" s="45">
        <v>-90509.83</v>
      </c>
      <c r="I7246" t="s">
        <v>9184</v>
      </c>
      <c r="J7246" t="s">
        <v>200</v>
      </c>
      <c r="K7246">
        <v>0</v>
      </c>
      <c r="L7246" s="83">
        <v>42802</v>
      </c>
      <c r="M7246">
        <v>0</v>
      </c>
      <c r="N7246" t="s">
        <v>3614</v>
      </c>
      <c r="O7246" t="s">
        <v>3615</v>
      </c>
    </row>
    <row r="7247" spans="1:15" x14ac:dyDescent="0.2">
      <c r="A7247" t="s">
        <v>10529</v>
      </c>
      <c r="B7247" t="s">
        <v>3486</v>
      </c>
      <c r="C7247">
        <v>24.29</v>
      </c>
      <c r="D7247">
        <v>0</v>
      </c>
      <c r="E7247">
        <v>0</v>
      </c>
      <c r="F7247">
        <v>0</v>
      </c>
      <c r="G7247">
        <v>0</v>
      </c>
      <c r="H7247">
        <v>-233.39</v>
      </c>
      <c r="I7247" t="s">
        <v>9184</v>
      </c>
      <c r="J7247" t="s">
        <v>200</v>
      </c>
      <c r="K7247">
        <v>0</v>
      </c>
      <c r="L7247" s="83">
        <v>42802</v>
      </c>
      <c r="M7247">
        <v>0</v>
      </c>
      <c r="N7247">
        <v>93671105</v>
      </c>
      <c r="O7247">
        <v>2105505</v>
      </c>
    </row>
    <row r="7248" spans="1:15" x14ac:dyDescent="0.2">
      <c r="A7248" t="s">
        <v>10530</v>
      </c>
      <c r="B7248" t="s">
        <v>3584</v>
      </c>
      <c r="C7248">
        <v>31.11</v>
      </c>
      <c r="D7248">
        <v>0</v>
      </c>
      <c r="E7248">
        <v>0</v>
      </c>
      <c r="F7248">
        <v>0</v>
      </c>
      <c r="G7248">
        <v>0</v>
      </c>
      <c r="H7248" s="45">
        <v>11110.9</v>
      </c>
      <c r="I7248" t="s">
        <v>9184</v>
      </c>
      <c r="J7248" t="s">
        <v>190</v>
      </c>
      <c r="K7248">
        <v>0</v>
      </c>
      <c r="L7248" s="83">
        <v>42802</v>
      </c>
      <c r="M7248">
        <v>0</v>
      </c>
      <c r="N7248">
        <v>957100</v>
      </c>
      <c r="O7248">
        <v>2024901</v>
      </c>
    </row>
    <row r="7249" spans="1:15" x14ac:dyDescent="0.2">
      <c r="A7249" t="s">
        <v>10531</v>
      </c>
      <c r="B7249" t="s">
        <v>3481</v>
      </c>
      <c r="C7249">
        <v>64.150000000000006</v>
      </c>
      <c r="D7249">
        <v>0</v>
      </c>
      <c r="E7249">
        <v>0</v>
      </c>
      <c r="F7249">
        <v>0</v>
      </c>
      <c r="G7249">
        <v>0</v>
      </c>
      <c r="H7249" s="45">
        <v>-46852.77</v>
      </c>
      <c r="I7249" t="s">
        <v>9184</v>
      </c>
      <c r="J7249" t="s">
        <v>169</v>
      </c>
      <c r="K7249">
        <v>0</v>
      </c>
      <c r="L7249" s="83">
        <v>42802</v>
      </c>
      <c r="M7249">
        <v>0</v>
      </c>
      <c r="N7249" t="s">
        <v>3494</v>
      </c>
      <c r="O7249" t="s">
        <v>3495</v>
      </c>
    </row>
    <row r="7250" spans="1:15" x14ac:dyDescent="0.2">
      <c r="A7250" t="s">
        <v>10532</v>
      </c>
      <c r="B7250" t="s">
        <v>10520</v>
      </c>
      <c r="C7250">
        <v>51.35</v>
      </c>
      <c r="D7250">
        <v>0</v>
      </c>
      <c r="E7250">
        <v>0</v>
      </c>
      <c r="F7250">
        <v>0</v>
      </c>
      <c r="G7250">
        <v>0</v>
      </c>
      <c r="H7250" s="45">
        <v>-4426.1000000000004</v>
      </c>
      <c r="I7250" t="s">
        <v>9184</v>
      </c>
      <c r="J7250" t="s">
        <v>169</v>
      </c>
      <c r="K7250">
        <v>0</v>
      </c>
      <c r="L7250" s="83">
        <v>42802</v>
      </c>
      <c r="M7250">
        <v>0</v>
      </c>
      <c r="N7250">
        <v>20409108</v>
      </c>
      <c r="O7250">
        <v>2796448</v>
      </c>
    </row>
    <row r="7251" spans="1:15" x14ac:dyDescent="0.2">
      <c r="A7251" t="s">
        <v>10533</v>
      </c>
      <c r="B7251" t="s">
        <v>3635</v>
      </c>
      <c r="C7251">
        <v>87.2</v>
      </c>
      <c r="D7251">
        <v>0</v>
      </c>
      <c r="E7251">
        <v>0</v>
      </c>
      <c r="F7251">
        <v>0</v>
      </c>
      <c r="G7251">
        <v>0</v>
      </c>
      <c r="H7251" s="45">
        <v>-60151.05</v>
      </c>
      <c r="I7251" t="s">
        <v>9184</v>
      </c>
      <c r="J7251" t="s">
        <v>235</v>
      </c>
      <c r="K7251">
        <v>0</v>
      </c>
      <c r="L7251" s="83">
        <v>42802</v>
      </c>
      <c r="M7251">
        <v>0</v>
      </c>
      <c r="N7251">
        <v>128246105</v>
      </c>
      <c r="O7251">
        <v>2859200</v>
      </c>
    </row>
    <row r="7252" spans="1:15" x14ac:dyDescent="0.2">
      <c r="A7252" t="s">
        <v>10534</v>
      </c>
      <c r="B7252" t="s">
        <v>3585</v>
      </c>
      <c r="C7252">
        <v>36.6</v>
      </c>
      <c r="D7252">
        <v>0</v>
      </c>
      <c r="E7252">
        <v>0</v>
      </c>
      <c r="F7252">
        <v>0</v>
      </c>
      <c r="G7252">
        <v>0</v>
      </c>
      <c r="H7252" s="45">
        <v>-60819.54</v>
      </c>
      <c r="I7252" t="s">
        <v>9184</v>
      </c>
      <c r="J7252" t="s">
        <v>200</v>
      </c>
      <c r="K7252">
        <v>0</v>
      </c>
      <c r="L7252" s="83">
        <v>42802</v>
      </c>
      <c r="M7252">
        <v>0</v>
      </c>
      <c r="N7252">
        <v>253393102</v>
      </c>
      <c r="O7252">
        <v>2969637</v>
      </c>
    </row>
    <row r="7253" spans="1:15" x14ac:dyDescent="0.2">
      <c r="A7253" t="s">
        <v>10535</v>
      </c>
      <c r="B7253" t="s">
        <v>3482</v>
      </c>
      <c r="C7253">
        <v>33.86</v>
      </c>
      <c r="D7253">
        <v>0</v>
      </c>
      <c r="E7253">
        <v>0</v>
      </c>
      <c r="F7253">
        <v>0</v>
      </c>
      <c r="G7253">
        <v>0</v>
      </c>
      <c r="H7253" s="45">
        <v>-15309.18</v>
      </c>
      <c r="I7253" t="s">
        <v>9174</v>
      </c>
      <c r="J7253" t="s">
        <v>190</v>
      </c>
      <c r="K7253">
        <v>0</v>
      </c>
      <c r="L7253" s="83">
        <v>42802</v>
      </c>
      <c r="M7253">
        <v>0</v>
      </c>
      <c r="N7253" t="s">
        <v>3503</v>
      </c>
      <c r="O7253" t="s">
        <v>3504</v>
      </c>
    </row>
    <row r="7254" spans="1:15" x14ac:dyDescent="0.2">
      <c r="A7254" t="s">
        <v>10536</v>
      </c>
      <c r="B7254" t="s">
        <v>7497</v>
      </c>
      <c r="C7254">
        <v>18</v>
      </c>
      <c r="D7254">
        <v>0</v>
      </c>
      <c r="E7254">
        <v>0</v>
      </c>
      <c r="F7254">
        <v>0</v>
      </c>
      <c r="G7254">
        <v>0</v>
      </c>
      <c r="H7254" s="45">
        <v>-175922.7</v>
      </c>
      <c r="I7254" t="s">
        <v>9174</v>
      </c>
      <c r="J7254" t="s">
        <v>164</v>
      </c>
      <c r="K7254">
        <v>0</v>
      </c>
      <c r="L7254" s="83">
        <v>42802</v>
      </c>
      <c r="M7254">
        <v>0</v>
      </c>
      <c r="N7254" t="s">
        <v>7502</v>
      </c>
      <c r="O7254">
        <v>2517832</v>
      </c>
    </row>
    <row r="7255" spans="1:15" x14ac:dyDescent="0.2">
      <c r="A7255" t="s">
        <v>10537</v>
      </c>
      <c r="B7255" t="s">
        <v>8187</v>
      </c>
      <c r="C7255">
        <v>13.65</v>
      </c>
      <c r="D7255">
        <v>0</v>
      </c>
      <c r="E7255">
        <v>0</v>
      </c>
      <c r="F7255">
        <v>0</v>
      </c>
      <c r="G7255">
        <v>0</v>
      </c>
      <c r="H7255" s="45">
        <v>135740.92000000001</v>
      </c>
      <c r="I7255" t="s">
        <v>9174</v>
      </c>
      <c r="J7255" t="s">
        <v>200</v>
      </c>
      <c r="K7255">
        <v>0</v>
      </c>
      <c r="L7255" s="83">
        <v>42802</v>
      </c>
      <c r="M7255">
        <v>0</v>
      </c>
      <c r="N7255" t="s">
        <v>8222</v>
      </c>
      <c r="O7255" t="s">
        <v>8223</v>
      </c>
    </row>
    <row r="7256" spans="1:15" x14ac:dyDescent="0.2">
      <c r="A7256" t="s">
        <v>10538</v>
      </c>
      <c r="B7256" t="s">
        <v>3529</v>
      </c>
      <c r="C7256">
        <v>72.989999999999995</v>
      </c>
      <c r="D7256">
        <v>0</v>
      </c>
      <c r="E7256">
        <v>0</v>
      </c>
      <c r="F7256">
        <v>0</v>
      </c>
      <c r="G7256">
        <v>0</v>
      </c>
      <c r="H7256" s="45">
        <v>-21038.36</v>
      </c>
      <c r="I7256" t="s">
        <v>9184</v>
      </c>
      <c r="J7256" t="s">
        <v>190</v>
      </c>
      <c r="K7256">
        <v>0</v>
      </c>
      <c r="L7256" s="83">
        <v>42802</v>
      </c>
      <c r="M7256">
        <v>0</v>
      </c>
      <c r="N7256">
        <v>482539103</v>
      </c>
      <c r="O7256" t="s">
        <v>3530</v>
      </c>
    </row>
    <row r="7257" spans="1:15" x14ac:dyDescent="0.2">
      <c r="A7257" t="s">
        <v>10539</v>
      </c>
      <c r="B7257" t="s">
        <v>3632</v>
      </c>
      <c r="C7257">
        <v>17.920000000000002</v>
      </c>
      <c r="D7257">
        <v>0</v>
      </c>
      <c r="E7257">
        <v>0</v>
      </c>
      <c r="F7257">
        <v>0</v>
      </c>
      <c r="G7257">
        <v>0</v>
      </c>
      <c r="H7257" s="45">
        <v>-49903.54</v>
      </c>
      <c r="I7257" t="s">
        <v>9174</v>
      </c>
      <c r="J7257" t="s">
        <v>164</v>
      </c>
      <c r="K7257">
        <v>0</v>
      </c>
      <c r="L7257" s="83">
        <v>42802</v>
      </c>
      <c r="M7257">
        <v>0</v>
      </c>
      <c r="N7257" t="s">
        <v>3656</v>
      </c>
      <c r="O7257" t="s">
        <v>3657</v>
      </c>
    </row>
    <row r="7258" spans="1:15" x14ac:dyDescent="0.2">
      <c r="A7258" t="s">
        <v>10540</v>
      </c>
      <c r="B7258" t="s">
        <v>10522</v>
      </c>
      <c r="C7258">
        <v>17.2</v>
      </c>
      <c r="D7258">
        <v>0</v>
      </c>
      <c r="E7258">
        <v>0</v>
      </c>
      <c r="F7258">
        <v>0</v>
      </c>
      <c r="G7258">
        <v>0</v>
      </c>
      <c r="H7258" s="45">
        <v>-45225.18</v>
      </c>
      <c r="I7258" t="s">
        <v>9174</v>
      </c>
      <c r="J7258" t="s">
        <v>169</v>
      </c>
      <c r="K7258">
        <v>0</v>
      </c>
      <c r="L7258" s="83">
        <v>42802</v>
      </c>
      <c r="M7258">
        <v>0</v>
      </c>
      <c r="N7258" t="s">
        <v>10541</v>
      </c>
      <c r="O7258" t="s">
        <v>10542</v>
      </c>
    </row>
    <row r="7259" spans="1:15" x14ac:dyDescent="0.2">
      <c r="A7259" t="s">
        <v>10543</v>
      </c>
      <c r="B7259" t="s">
        <v>3801</v>
      </c>
      <c r="C7259">
        <v>38.270000000000003</v>
      </c>
      <c r="D7259">
        <v>0</v>
      </c>
      <c r="E7259">
        <v>0</v>
      </c>
      <c r="F7259">
        <v>0</v>
      </c>
      <c r="G7259">
        <v>0</v>
      </c>
      <c r="H7259" s="45">
        <v>-110730.36</v>
      </c>
      <c r="I7259" t="s">
        <v>9174</v>
      </c>
      <c r="J7259" t="s">
        <v>200</v>
      </c>
      <c r="K7259">
        <v>0</v>
      </c>
      <c r="L7259" s="83">
        <v>42802</v>
      </c>
      <c r="M7259">
        <v>0</v>
      </c>
      <c r="N7259" t="s">
        <v>177</v>
      </c>
      <c r="O7259" t="s">
        <v>3814</v>
      </c>
    </row>
    <row r="7260" spans="1:15" x14ac:dyDescent="0.2">
      <c r="A7260" t="s">
        <v>10544</v>
      </c>
      <c r="B7260" t="s">
        <v>3550</v>
      </c>
      <c r="C7260">
        <v>22.44</v>
      </c>
      <c r="D7260">
        <v>0</v>
      </c>
      <c r="E7260">
        <v>0</v>
      </c>
      <c r="F7260">
        <v>0</v>
      </c>
      <c r="G7260">
        <v>0</v>
      </c>
      <c r="H7260" s="45">
        <v>-176532.83</v>
      </c>
      <c r="I7260" t="s">
        <v>9174</v>
      </c>
      <c r="J7260" t="s">
        <v>164</v>
      </c>
      <c r="K7260">
        <v>0</v>
      </c>
      <c r="L7260" s="83">
        <v>42802</v>
      </c>
      <c r="M7260">
        <v>0</v>
      </c>
      <c r="N7260" t="s">
        <v>177</v>
      </c>
      <c r="O7260" t="s">
        <v>3580</v>
      </c>
    </row>
    <row r="7261" spans="1:15" x14ac:dyDescent="0.2">
      <c r="A7261" t="s">
        <v>10545</v>
      </c>
      <c r="B7261" t="s">
        <v>10521</v>
      </c>
      <c r="C7261">
        <v>29.63</v>
      </c>
      <c r="D7261">
        <v>0</v>
      </c>
      <c r="E7261">
        <v>0</v>
      </c>
      <c r="F7261">
        <v>0</v>
      </c>
      <c r="G7261">
        <v>0</v>
      </c>
      <c r="H7261" s="45">
        <v>72493.149999999994</v>
      </c>
      <c r="I7261" t="s">
        <v>9174</v>
      </c>
      <c r="J7261" t="s">
        <v>190</v>
      </c>
      <c r="K7261">
        <v>0</v>
      </c>
      <c r="L7261" s="83">
        <v>42802</v>
      </c>
      <c r="M7261">
        <v>0</v>
      </c>
      <c r="N7261" t="s">
        <v>10546</v>
      </c>
      <c r="O7261" t="s">
        <v>10547</v>
      </c>
    </row>
    <row r="7262" spans="1:15" x14ac:dyDescent="0.2">
      <c r="A7262" t="s">
        <v>10548</v>
      </c>
      <c r="B7262" t="s">
        <v>3677</v>
      </c>
      <c r="C7262">
        <v>27.2</v>
      </c>
      <c r="D7262">
        <v>0</v>
      </c>
      <c r="E7262">
        <v>0</v>
      </c>
      <c r="F7262">
        <v>0</v>
      </c>
      <c r="G7262">
        <v>0</v>
      </c>
      <c r="H7262" s="45">
        <v>158447.82</v>
      </c>
      <c r="I7262" t="s">
        <v>9174</v>
      </c>
      <c r="J7262" t="s">
        <v>200</v>
      </c>
      <c r="K7262">
        <v>0</v>
      </c>
      <c r="L7262" s="83">
        <v>42802</v>
      </c>
      <c r="M7262">
        <v>0</v>
      </c>
      <c r="N7262">
        <v>989817101</v>
      </c>
      <c r="O7262" t="s">
        <v>3689</v>
      </c>
    </row>
    <row r="7263" spans="1:15" x14ac:dyDescent="0.2">
      <c r="A7263" t="s">
        <v>10507</v>
      </c>
      <c r="B7263" t="s">
        <v>328</v>
      </c>
      <c r="C7263">
        <v>10.74</v>
      </c>
      <c r="D7263">
        <v>0</v>
      </c>
      <c r="E7263">
        <v>0</v>
      </c>
      <c r="F7263">
        <v>0</v>
      </c>
      <c r="G7263">
        <v>0</v>
      </c>
      <c r="H7263">
        <v>-185.75</v>
      </c>
      <c r="I7263" t="s">
        <v>210</v>
      </c>
      <c r="J7263" t="s">
        <v>200</v>
      </c>
      <c r="K7263">
        <v>0</v>
      </c>
      <c r="L7263" s="83">
        <v>42801</v>
      </c>
      <c r="M7263">
        <v>0</v>
      </c>
      <c r="N7263">
        <v>904311206</v>
      </c>
      <c r="O7263" t="s">
        <v>8941</v>
      </c>
    </row>
    <row r="7264" spans="1:15" x14ac:dyDescent="0.2">
      <c r="A7264" t="s">
        <v>10508</v>
      </c>
      <c r="B7264" t="s">
        <v>10481</v>
      </c>
      <c r="C7264">
        <v>15.95</v>
      </c>
      <c r="D7264">
        <v>0</v>
      </c>
      <c r="E7264">
        <v>0</v>
      </c>
      <c r="F7264">
        <v>0</v>
      </c>
      <c r="G7264">
        <v>0</v>
      </c>
      <c r="H7264" s="45">
        <v>20802.34</v>
      </c>
      <c r="I7264" t="s">
        <v>9184</v>
      </c>
      <c r="J7264" t="s">
        <v>448</v>
      </c>
      <c r="K7264">
        <v>0</v>
      </c>
      <c r="L7264" s="83">
        <v>42801</v>
      </c>
      <c r="M7264">
        <v>0</v>
      </c>
      <c r="N7264">
        <v>305560302</v>
      </c>
      <c r="O7264" t="s">
        <v>10490</v>
      </c>
    </row>
    <row r="7265" spans="1:15" x14ac:dyDescent="0.2">
      <c r="A7265" t="s">
        <v>10509</v>
      </c>
      <c r="B7265" t="s">
        <v>10505</v>
      </c>
      <c r="C7265">
        <v>20.04</v>
      </c>
      <c r="D7265">
        <v>0</v>
      </c>
      <c r="E7265">
        <v>0</v>
      </c>
      <c r="F7265">
        <v>0</v>
      </c>
      <c r="G7265">
        <v>0</v>
      </c>
      <c r="H7265" s="45">
        <v>33864.730000000003</v>
      </c>
      <c r="I7265" t="s">
        <v>9184</v>
      </c>
      <c r="J7265" t="s">
        <v>190</v>
      </c>
      <c r="K7265">
        <v>0</v>
      </c>
      <c r="L7265" s="83">
        <v>42801</v>
      </c>
      <c r="M7265">
        <v>0</v>
      </c>
      <c r="N7265" t="s">
        <v>10510</v>
      </c>
      <c r="O7265">
        <v>2938002</v>
      </c>
    </row>
    <row r="7266" spans="1:15" x14ac:dyDescent="0.2">
      <c r="A7266" t="s">
        <v>10511</v>
      </c>
      <c r="B7266" t="s">
        <v>3490</v>
      </c>
      <c r="C7266">
        <v>24.11</v>
      </c>
      <c r="D7266">
        <v>0</v>
      </c>
      <c r="E7266">
        <v>0</v>
      </c>
      <c r="F7266">
        <v>0</v>
      </c>
      <c r="G7266">
        <v>0</v>
      </c>
      <c r="H7266" s="45">
        <v>-79149.41</v>
      </c>
      <c r="I7266" t="s">
        <v>9174</v>
      </c>
      <c r="J7266" t="s">
        <v>164</v>
      </c>
      <c r="K7266">
        <v>0</v>
      </c>
      <c r="L7266" s="83">
        <v>42801</v>
      </c>
      <c r="M7266">
        <v>0</v>
      </c>
      <c r="N7266">
        <v>171779309</v>
      </c>
      <c r="O7266" t="s">
        <v>3500</v>
      </c>
    </row>
    <row r="7267" spans="1:15" x14ac:dyDescent="0.2">
      <c r="A7267" t="s">
        <v>10512</v>
      </c>
      <c r="B7267" t="s">
        <v>10506</v>
      </c>
      <c r="C7267">
        <v>19.73</v>
      </c>
      <c r="D7267">
        <v>0</v>
      </c>
      <c r="E7267">
        <v>0</v>
      </c>
      <c r="F7267">
        <v>0</v>
      </c>
      <c r="G7267">
        <v>0</v>
      </c>
      <c r="H7267" s="45">
        <v>-24423.8</v>
      </c>
      <c r="I7267" t="s">
        <v>9184</v>
      </c>
      <c r="J7267" t="s">
        <v>169</v>
      </c>
      <c r="K7267">
        <v>0</v>
      </c>
      <c r="L7267" s="83">
        <v>42801</v>
      </c>
      <c r="M7267">
        <v>0</v>
      </c>
      <c r="N7267">
        <v>206022105</v>
      </c>
      <c r="O7267" t="s">
        <v>10513</v>
      </c>
    </row>
    <row r="7268" spans="1:15" x14ac:dyDescent="0.2">
      <c r="A7268" t="s">
        <v>10514</v>
      </c>
      <c r="B7268" t="s">
        <v>3483</v>
      </c>
      <c r="C7268">
        <v>37.9</v>
      </c>
      <c r="D7268">
        <v>0</v>
      </c>
      <c r="E7268">
        <v>0</v>
      </c>
      <c r="F7268">
        <v>0</v>
      </c>
      <c r="G7268">
        <v>0</v>
      </c>
      <c r="H7268" s="45">
        <v>-110602.99</v>
      </c>
      <c r="I7268" t="s">
        <v>9174</v>
      </c>
      <c r="J7268" t="s">
        <v>164</v>
      </c>
      <c r="K7268">
        <v>0</v>
      </c>
      <c r="L7268" s="83">
        <v>42801</v>
      </c>
      <c r="M7268">
        <v>0</v>
      </c>
      <c r="N7268">
        <v>362393100</v>
      </c>
      <c r="O7268" t="s">
        <v>3506</v>
      </c>
    </row>
    <row r="7269" spans="1:15" x14ac:dyDescent="0.2">
      <c r="A7269" t="s">
        <v>10515</v>
      </c>
      <c r="B7269" t="s">
        <v>5854</v>
      </c>
      <c r="C7269">
        <v>49.5</v>
      </c>
      <c r="D7269">
        <v>0</v>
      </c>
      <c r="E7269">
        <v>0</v>
      </c>
      <c r="F7269">
        <v>0</v>
      </c>
      <c r="G7269">
        <v>0</v>
      </c>
      <c r="H7269" s="45">
        <v>13706.44</v>
      </c>
      <c r="I7269" t="s">
        <v>9174</v>
      </c>
      <c r="J7269" t="s">
        <v>164</v>
      </c>
      <c r="K7269">
        <v>0</v>
      </c>
      <c r="L7269" s="83">
        <v>42801</v>
      </c>
      <c r="M7269">
        <v>0</v>
      </c>
      <c r="N7269">
        <v>816850101</v>
      </c>
      <c r="O7269">
        <v>2795542</v>
      </c>
    </row>
    <row r="7270" spans="1:15" x14ac:dyDescent="0.2">
      <c r="A7270" t="s">
        <v>10516</v>
      </c>
      <c r="B7270" t="s">
        <v>3491</v>
      </c>
      <c r="C7270">
        <v>88.33</v>
      </c>
      <c r="D7270">
        <v>0</v>
      </c>
      <c r="E7270">
        <v>0</v>
      </c>
      <c r="F7270">
        <v>0</v>
      </c>
      <c r="G7270">
        <v>0</v>
      </c>
      <c r="H7270" s="45">
        <v>2411.42</v>
      </c>
      <c r="I7270" t="s">
        <v>9174</v>
      </c>
      <c r="J7270" t="s">
        <v>164</v>
      </c>
      <c r="K7270">
        <v>0</v>
      </c>
      <c r="L7270" s="83">
        <v>42801</v>
      </c>
      <c r="M7270">
        <v>0</v>
      </c>
      <c r="N7270">
        <v>878237106</v>
      </c>
      <c r="O7270">
        <v>2879532</v>
      </c>
    </row>
    <row r="7271" spans="1:15" x14ac:dyDescent="0.2">
      <c r="A7271" t="s">
        <v>10517</v>
      </c>
      <c r="B7271" t="s">
        <v>5881</v>
      </c>
      <c r="C7271">
        <v>100.56</v>
      </c>
      <c r="D7271">
        <v>0</v>
      </c>
      <c r="E7271">
        <v>0</v>
      </c>
      <c r="F7271">
        <v>0</v>
      </c>
      <c r="G7271">
        <v>0</v>
      </c>
      <c r="H7271" s="45">
        <v>30375.85</v>
      </c>
      <c r="I7271" t="s">
        <v>9184</v>
      </c>
      <c r="J7271" t="s">
        <v>200</v>
      </c>
      <c r="K7271">
        <v>0</v>
      </c>
      <c r="L7271" s="83">
        <v>42801</v>
      </c>
      <c r="M7271">
        <v>0</v>
      </c>
      <c r="N7271">
        <v>885160101</v>
      </c>
      <c r="O7271">
        <v>2889876</v>
      </c>
    </row>
    <row r="7272" spans="1:15" x14ac:dyDescent="0.2">
      <c r="A7272" t="s">
        <v>10518</v>
      </c>
      <c r="B7272" t="s">
        <v>3662</v>
      </c>
      <c r="C7272">
        <v>26.48</v>
      </c>
      <c r="D7272">
        <v>0</v>
      </c>
      <c r="E7272">
        <v>0</v>
      </c>
      <c r="F7272">
        <v>0</v>
      </c>
      <c r="G7272">
        <v>0</v>
      </c>
      <c r="H7272" s="45">
        <v>176728.74</v>
      </c>
      <c r="I7272" t="s">
        <v>9174</v>
      </c>
      <c r="J7272" t="s">
        <v>200</v>
      </c>
      <c r="K7272">
        <v>0</v>
      </c>
      <c r="L7272" s="83">
        <v>42801</v>
      </c>
      <c r="M7272">
        <v>0</v>
      </c>
      <c r="N7272" t="s">
        <v>3673</v>
      </c>
      <c r="O7272" t="s">
        <v>3674</v>
      </c>
    </row>
    <row r="7273" spans="1:15" x14ac:dyDescent="0.2">
      <c r="A7273" t="s">
        <v>10519</v>
      </c>
      <c r="B7273" t="s">
        <v>3600</v>
      </c>
      <c r="C7273">
        <v>41.01</v>
      </c>
      <c r="D7273">
        <v>0</v>
      </c>
      <c r="E7273">
        <v>0</v>
      </c>
      <c r="F7273">
        <v>0</v>
      </c>
      <c r="G7273">
        <v>0</v>
      </c>
      <c r="H7273" s="45">
        <v>11301.01</v>
      </c>
      <c r="I7273" t="s">
        <v>9174</v>
      </c>
      <c r="J7273" t="s">
        <v>235</v>
      </c>
      <c r="K7273">
        <v>0</v>
      </c>
      <c r="L7273" s="83">
        <v>42801</v>
      </c>
      <c r="M7273">
        <v>0</v>
      </c>
      <c r="N7273">
        <v>911163103</v>
      </c>
      <c r="O7273">
        <v>2895163</v>
      </c>
    </row>
    <row r="7274" spans="1:15" x14ac:dyDescent="0.2">
      <c r="A7274" t="s">
        <v>10493</v>
      </c>
      <c r="B7274" t="s">
        <v>3518</v>
      </c>
      <c r="C7274">
        <v>42.7</v>
      </c>
      <c r="D7274">
        <v>0</v>
      </c>
      <c r="E7274">
        <v>0</v>
      </c>
      <c r="F7274">
        <v>0</v>
      </c>
      <c r="G7274">
        <v>0</v>
      </c>
      <c r="H7274" s="45">
        <v>-58731.46</v>
      </c>
      <c r="I7274" t="s">
        <v>9184</v>
      </c>
      <c r="J7274" t="s">
        <v>200</v>
      </c>
      <c r="K7274">
        <v>0</v>
      </c>
      <c r="L7274" s="83">
        <v>42800</v>
      </c>
      <c r="M7274">
        <v>0</v>
      </c>
      <c r="N7274">
        <v>89302103</v>
      </c>
      <c r="O7274">
        <v>2218447</v>
      </c>
    </row>
    <row r="7275" spans="1:15" x14ac:dyDescent="0.2">
      <c r="A7275" t="s">
        <v>10494</v>
      </c>
      <c r="B7275" t="s">
        <v>3584</v>
      </c>
      <c r="C7275">
        <v>31.11</v>
      </c>
      <c r="D7275">
        <v>0</v>
      </c>
      <c r="E7275">
        <v>0</v>
      </c>
      <c r="F7275">
        <v>0</v>
      </c>
      <c r="G7275">
        <v>0</v>
      </c>
      <c r="H7275" s="45">
        <v>23841.67</v>
      </c>
      <c r="I7275" t="s">
        <v>9174</v>
      </c>
      <c r="J7275" t="s">
        <v>190</v>
      </c>
      <c r="K7275">
        <v>0</v>
      </c>
      <c r="L7275" s="83">
        <v>42800</v>
      </c>
      <c r="M7275">
        <v>0</v>
      </c>
      <c r="N7275">
        <v>957100</v>
      </c>
      <c r="O7275">
        <v>2024901</v>
      </c>
    </row>
    <row r="7276" spans="1:15" x14ac:dyDescent="0.2">
      <c r="A7276" t="s">
        <v>10495</v>
      </c>
      <c r="B7276" t="s">
        <v>10492</v>
      </c>
      <c r="C7276">
        <v>12.4</v>
      </c>
      <c r="D7276">
        <v>0</v>
      </c>
      <c r="E7276">
        <v>0</v>
      </c>
      <c r="F7276">
        <v>0</v>
      </c>
      <c r="G7276">
        <v>0</v>
      </c>
      <c r="H7276" s="45">
        <v>-57420.23</v>
      </c>
      <c r="I7276" t="s">
        <v>9174</v>
      </c>
      <c r="J7276" t="s">
        <v>200</v>
      </c>
      <c r="K7276">
        <v>0</v>
      </c>
      <c r="L7276" s="83">
        <v>42800</v>
      </c>
      <c r="M7276">
        <v>0</v>
      </c>
      <c r="N7276">
        <v>97488100</v>
      </c>
      <c r="O7276" t="s">
        <v>10496</v>
      </c>
    </row>
    <row r="7277" spans="1:15" x14ac:dyDescent="0.2">
      <c r="A7277" t="s">
        <v>10497</v>
      </c>
      <c r="B7277" t="s">
        <v>3486</v>
      </c>
      <c r="C7277">
        <v>24.29</v>
      </c>
      <c r="D7277">
        <v>0</v>
      </c>
      <c r="E7277">
        <v>0</v>
      </c>
      <c r="F7277">
        <v>0</v>
      </c>
      <c r="G7277">
        <v>0</v>
      </c>
      <c r="H7277" s="45">
        <v>-213013.75</v>
      </c>
      <c r="I7277" t="s">
        <v>9174</v>
      </c>
      <c r="J7277" t="s">
        <v>200</v>
      </c>
      <c r="K7277">
        <v>0</v>
      </c>
      <c r="L7277" s="83">
        <v>42800</v>
      </c>
      <c r="M7277">
        <v>0</v>
      </c>
      <c r="N7277">
        <v>93671105</v>
      </c>
      <c r="O7277">
        <v>2105505</v>
      </c>
    </row>
    <row r="7278" spans="1:15" x14ac:dyDescent="0.2">
      <c r="A7278" t="s">
        <v>10498</v>
      </c>
      <c r="B7278" t="s">
        <v>3595</v>
      </c>
      <c r="C7278">
        <v>55.87</v>
      </c>
      <c r="D7278">
        <v>0</v>
      </c>
      <c r="E7278">
        <v>0</v>
      </c>
      <c r="F7278">
        <v>0</v>
      </c>
      <c r="G7278">
        <v>0</v>
      </c>
      <c r="H7278" s="45">
        <v>-187212.92</v>
      </c>
      <c r="I7278" t="s">
        <v>9174</v>
      </c>
      <c r="J7278" t="s">
        <v>200</v>
      </c>
      <c r="K7278">
        <v>0</v>
      </c>
      <c r="L7278" s="83">
        <v>42800</v>
      </c>
      <c r="M7278">
        <v>0</v>
      </c>
      <c r="N7278" t="s">
        <v>3614</v>
      </c>
      <c r="O7278" t="s">
        <v>3615</v>
      </c>
    </row>
    <row r="7279" spans="1:15" x14ac:dyDescent="0.2">
      <c r="A7279" t="s">
        <v>10499</v>
      </c>
      <c r="B7279" t="s">
        <v>6901</v>
      </c>
      <c r="C7279">
        <v>9.65</v>
      </c>
      <c r="D7279">
        <v>0</v>
      </c>
      <c r="E7279">
        <v>0</v>
      </c>
      <c r="F7279">
        <v>0</v>
      </c>
      <c r="G7279">
        <v>0</v>
      </c>
      <c r="H7279" s="45">
        <v>5582.34</v>
      </c>
      <c r="I7279" t="s">
        <v>9184</v>
      </c>
      <c r="J7279" t="s">
        <v>169</v>
      </c>
      <c r="K7279">
        <v>0</v>
      </c>
      <c r="L7279" s="83">
        <v>42800</v>
      </c>
      <c r="M7279">
        <v>0</v>
      </c>
      <c r="N7279">
        <v>528872302</v>
      </c>
      <c r="O7279" t="s">
        <v>6960</v>
      </c>
    </row>
    <row r="7280" spans="1:15" x14ac:dyDescent="0.2">
      <c r="A7280" t="s">
        <v>10500</v>
      </c>
      <c r="B7280" t="s">
        <v>3732</v>
      </c>
      <c r="C7280">
        <v>18</v>
      </c>
      <c r="D7280">
        <v>0</v>
      </c>
      <c r="E7280">
        <v>0</v>
      </c>
      <c r="F7280">
        <v>0</v>
      </c>
      <c r="G7280">
        <v>0</v>
      </c>
      <c r="H7280" s="45">
        <v>113073.43</v>
      </c>
      <c r="I7280" t="s">
        <v>9174</v>
      </c>
      <c r="J7280" t="s">
        <v>200</v>
      </c>
      <c r="K7280">
        <v>0</v>
      </c>
      <c r="L7280" s="83">
        <v>42800</v>
      </c>
      <c r="M7280">
        <v>0</v>
      </c>
      <c r="N7280" t="s">
        <v>3744</v>
      </c>
      <c r="O7280" t="s">
        <v>3745</v>
      </c>
    </row>
    <row r="7281" spans="1:15" x14ac:dyDescent="0.2">
      <c r="A7281" t="s">
        <v>10501</v>
      </c>
      <c r="B7281" t="s">
        <v>7487</v>
      </c>
      <c r="C7281">
        <v>42.25</v>
      </c>
      <c r="D7281">
        <v>0</v>
      </c>
      <c r="E7281">
        <v>0</v>
      </c>
      <c r="F7281">
        <v>0</v>
      </c>
      <c r="G7281">
        <v>0</v>
      </c>
      <c r="H7281" s="45">
        <v>24451.62</v>
      </c>
      <c r="I7281" t="s">
        <v>9174</v>
      </c>
      <c r="J7281" t="s">
        <v>190</v>
      </c>
      <c r="K7281">
        <v>0</v>
      </c>
      <c r="L7281" s="83">
        <v>42800</v>
      </c>
      <c r="M7281">
        <v>0</v>
      </c>
      <c r="N7281" s="84">
        <v>6.3933999999999998E+112</v>
      </c>
      <c r="O7281">
        <v>2624464</v>
      </c>
    </row>
    <row r="7282" spans="1:15" x14ac:dyDescent="0.2">
      <c r="A7282" t="s">
        <v>10502</v>
      </c>
      <c r="B7282" t="s">
        <v>5801</v>
      </c>
      <c r="C7282">
        <v>14.6</v>
      </c>
      <c r="D7282">
        <v>0</v>
      </c>
      <c r="E7282">
        <v>0</v>
      </c>
      <c r="F7282">
        <v>0</v>
      </c>
      <c r="G7282">
        <v>0</v>
      </c>
      <c r="H7282" s="45">
        <v>7438.6</v>
      </c>
      <c r="I7282" t="s">
        <v>9174</v>
      </c>
      <c r="J7282" t="s">
        <v>190</v>
      </c>
      <c r="K7282">
        <v>0</v>
      </c>
      <c r="L7282" s="83">
        <v>42800</v>
      </c>
      <c r="M7282">
        <v>0</v>
      </c>
      <c r="N7282">
        <v>628852204</v>
      </c>
      <c r="O7282">
        <v>2617486</v>
      </c>
    </row>
    <row r="7283" spans="1:15" x14ac:dyDescent="0.2">
      <c r="A7283" t="s">
        <v>10503</v>
      </c>
      <c r="B7283" t="s">
        <v>685</v>
      </c>
      <c r="C7283">
        <v>23.074999999999999</v>
      </c>
      <c r="D7283">
        <v>0</v>
      </c>
      <c r="E7283">
        <v>0</v>
      </c>
      <c r="F7283">
        <v>0</v>
      </c>
      <c r="G7283">
        <v>0</v>
      </c>
      <c r="H7283" s="45">
        <v>69473.87</v>
      </c>
      <c r="I7283" t="s">
        <v>9174</v>
      </c>
      <c r="J7283" t="s">
        <v>190</v>
      </c>
      <c r="K7283">
        <v>0</v>
      </c>
      <c r="L7283" s="83">
        <v>42800</v>
      </c>
      <c r="M7283">
        <v>0</v>
      </c>
      <c r="N7283">
        <v>878155100</v>
      </c>
      <c r="O7283">
        <v>2879123</v>
      </c>
    </row>
    <row r="7284" spans="1:15" x14ac:dyDescent="0.2">
      <c r="A7284" t="s">
        <v>10504</v>
      </c>
      <c r="B7284" t="s">
        <v>3555</v>
      </c>
      <c r="C7284">
        <v>42.19</v>
      </c>
      <c r="D7284">
        <v>0</v>
      </c>
      <c r="E7284">
        <v>0</v>
      </c>
      <c r="F7284">
        <v>0</v>
      </c>
      <c r="G7284">
        <v>0</v>
      </c>
      <c r="H7284" s="45">
        <v>41970.69</v>
      </c>
      <c r="I7284" t="s">
        <v>9174</v>
      </c>
      <c r="J7284" t="s">
        <v>200</v>
      </c>
      <c r="K7284">
        <v>0</v>
      </c>
      <c r="L7284" s="83">
        <v>42800</v>
      </c>
      <c r="M7284">
        <v>0</v>
      </c>
      <c r="N7284">
        <v>917047102</v>
      </c>
      <c r="O7284">
        <v>2933438</v>
      </c>
    </row>
    <row r="7285" spans="1:15" x14ac:dyDescent="0.2">
      <c r="A7285" t="s">
        <v>10482</v>
      </c>
      <c r="B7285" t="s">
        <v>3601</v>
      </c>
      <c r="C7285">
        <v>14.55</v>
      </c>
      <c r="D7285">
        <v>0</v>
      </c>
      <c r="E7285">
        <v>0</v>
      </c>
      <c r="F7285">
        <v>0</v>
      </c>
      <c r="G7285">
        <v>0</v>
      </c>
      <c r="H7285" s="45">
        <v>11737.39</v>
      </c>
      <c r="I7285" t="s">
        <v>9184</v>
      </c>
      <c r="J7285" t="s">
        <v>200</v>
      </c>
      <c r="K7285">
        <v>0</v>
      </c>
      <c r="L7285" s="83">
        <v>42797</v>
      </c>
      <c r="M7285">
        <v>0</v>
      </c>
      <c r="N7285">
        <v>868168105</v>
      </c>
      <c r="O7285">
        <v>2864141</v>
      </c>
    </row>
    <row r="7286" spans="1:15" x14ac:dyDescent="0.2">
      <c r="A7286" t="s">
        <v>10483</v>
      </c>
      <c r="B7286" t="s">
        <v>3548</v>
      </c>
      <c r="C7286">
        <v>29.69</v>
      </c>
      <c r="D7286">
        <v>0</v>
      </c>
      <c r="E7286">
        <v>0</v>
      </c>
      <c r="F7286">
        <v>0</v>
      </c>
      <c r="G7286">
        <v>0</v>
      </c>
      <c r="H7286" s="45">
        <v>-26784.74</v>
      </c>
      <c r="I7286" t="s">
        <v>9184</v>
      </c>
      <c r="J7286" t="s">
        <v>235</v>
      </c>
      <c r="K7286">
        <v>0</v>
      </c>
      <c r="L7286" s="83">
        <v>42797</v>
      </c>
      <c r="M7286">
        <v>0</v>
      </c>
      <c r="N7286">
        <v>501044101</v>
      </c>
      <c r="O7286">
        <v>2497406</v>
      </c>
    </row>
    <row r="7287" spans="1:15" x14ac:dyDescent="0.2">
      <c r="A7287" t="s">
        <v>10484</v>
      </c>
      <c r="B7287" t="s">
        <v>3521</v>
      </c>
      <c r="C7287">
        <v>17.95</v>
      </c>
      <c r="D7287">
        <v>0</v>
      </c>
      <c r="E7287">
        <v>0</v>
      </c>
      <c r="F7287">
        <v>0</v>
      </c>
      <c r="G7287">
        <v>0</v>
      </c>
      <c r="H7287" s="45">
        <v>-17157.3</v>
      </c>
      <c r="I7287" t="s">
        <v>9184</v>
      </c>
      <c r="J7287" t="s">
        <v>8017</v>
      </c>
      <c r="K7287">
        <v>0</v>
      </c>
      <c r="L7287" s="83">
        <v>42797</v>
      </c>
      <c r="M7287">
        <v>0</v>
      </c>
      <c r="N7287">
        <v>790148100</v>
      </c>
      <c r="O7287">
        <v>2768663</v>
      </c>
    </row>
    <row r="7288" spans="1:15" x14ac:dyDescent="0.2">
      <c r="A7288" t="s">
        <v>10485</v>
      </c>
      <c r="B7288" t="s">
        <v>3479</v>
      </c>
      <c r="C7288">
        <v>88.6</v>
      </c>
      <c r="D7288">
        <v>0</v>
      </c>
      <c r="E7288">
        <v>0</v>
      </c>
      <c r="F7288">
        <v>0</v>
      </c>
      <c r="G7288">
        <v>0</v>
      </c>
      <c r="H7288" s="45">
        <v>1470.33</v>
      </c>
      <c r="I7288" t="s">
        <v>9184</v>
      </c>
      <c r="J7288" t="s">
        <v>164</v>
      </c>
      <c r="K7288">
        <v>0</v>
      </c>
      <c r="L7288" s="83">
        <v>42797</v>
      </c>
      <c r="M7288">
        <v>0</v>
      </c>
      <c r="N7288" t="s">
        <v>3508</v>
      </c>
      <c r="O7288" t="s">
        <v>3509</v>
      </c>
    </row>
    <row r="7289" spans="1:15" x14ac:dyDescent="0.2">
      <c r="A7289" t="s">
        <v>10486</v>
      </c>
      <c r="B7289" t="s">
        <v>10382</v>
      </c>
      <c r="C7289">
        <v>14.01</v>
      </c>
      <c r="D7289">
        <v>0</v>
      </c>
      <c r="E7289">
        <v>0</v>
      </c>
      <c r="F7289">
        <v>0</v>
      </c>
      <c r="G7289">
        <v>0</v>
      </c>
      <c r="H7289" s="45">
        <v>65596.710000000006</v>
      </c>
      <c r="I7289" t="s">
        <v>9184</v>
      </c>
      <c r="J7289" t="s">
        <v>200</v>
      </c>
      <c r="K7289">
        <v>0</v>
      </c>
      <c r="L7289" s="83">
        <v>42797</v>
      </c>
      <c r="M7289">
        <v>0</v>
      </c>
      <c r="N7289" t="s">
        <v>10404</v>
      </c>
      <c r="O7289" t="s">
        <v>10405</v>
      </c>
    </row>
    <row r="7290" spans="1:15" x14ac:dyDescent="0.2">
      <c r="A7290" t="s">
        <v>10487</v>
      </c>
      <c r="B7290" t="s">
        <v>2575</v>
      </c>
      <c r="C7290">
        <v>61.96</v>
      </c>
      <c r="D7290">
        <v>0</v>
      </c>
      <c r="E7290">
        <v>0</v>
      </c>
      <c r="F7290">
        <v>0</v>
      </c>
      <c r="G7290">
        <v>0</v>
      </c>
      <c r="H7290" s="45">
        <v>25913.38</v>
      </c>
      <c r="I7290" t="s">
        <v>9184</v>
      </c>
      <c r="J7290" t="s">
        <v>169</v>
      </c>
      <c r="K7290">
        <v>0</v>
      </c>
      <c r="L7290" s="83">
        <v>42797</v>
      </c>
      <c r="M7290">
        <v>0</v>
      </c>
      <c r="N7290" t="s">
        <v>2618</v>
      </c>
      <c r="O7290" t="s">
        <v>2619</v>
      </c>
    </row>
    <row r="7291" spans="1:15" x14ac:dyDescent="0.2">
      <c r="A7291" t="s">
        <v>10488</v>
      </c>
      <c r="B7291" t="s">
        <v>5282</v>
      </c>
      <c r="C7291">
        <v>35.299999999999997</v>
      </c>
      <c r="D7291">
        <v>0</v>
      </c>
      <c r="E7291">
        <v>0</v>
      </c>
      <c r="F7291">
        <v>0</v>
      </c>
      <c r="G7291">
        <v>0</v>
      </c>
      <c r="H7291" s="45">
        <v>23367.17</v>
      </c>
      <c r="I7291" t="s">
        <v>9174</v>
      </c>
      <c r="J7291" t="s">
        <v>190</v>
      </c>
      <c r="K7291">
        <v>0</v>
      </c>
      <c r="L7291" s="83">
        <v>42797</v>
      </c>
      <c r="M7291">
        <v>0</v>
      </c>
      <c r="N7291" t="s">
        <v>5326</v>
      </c>
      <c r="O7291" t="s">
        <v>5327</v>
      </c>
    </row>
    <row r="7292" spans="1:15" x14ac:dyDescent="0.2">
      <c r="A7292" t="s">
        <v>10489</v>
      </c>
      <c r="B7292" t="s">
        <v>10481</v>
      </c>
      <c r="C7292">
        <v>15.95</v>
      </c>
      <c r="D7292">
        <v>0</v>
      </c>
      <c r="E7292">
        <v>0</v>
      </c>
      <c r="F7292">
        <v>0</v>
      </c>
      <c r="G7292">
        <v>0</v>
      </c>
      <c r="H7292" s="45">
        <v>-10409.959999999999</v>
      </c>
      <c r="I7292" t="s">
        <v>9174</v>
      </c>
      <c r="J7292" t="s">
        <v>448</v>
      </c>
      <c r="K7292">
        <v>0</v>
      </c>
      <c r="L7292" s="83">
        <v>42797</v>
      </c>
      <c r="M7292">
        <v>0</v>
      </c>
      <c r="N7292">
        <v>305560302</v>
      </c>
      <c r="O7292" t="s">
        <v>10490</v>
      </c>
    </row>
    <row r="7293" spans="1:15" x14ac:dyDescent="0.2">
      <c r="A7293" t="s">
        <v>10491</v>
      </c>
      <c r="B7293" t="s">
        <v>3488</v>
      </c>
      <c r="C7293">
        <v>37.25</v>
      </c>
      <c r="D7293">
        <v>0</v>
      </c>
      <c r="E7293">
        <v>0</v>
      </c>
      <c r="F7293">
        <v>0</v>
      </c>
      <c r="G7293">
        <v>0</v>
      </c>
      <c r="H7293">
        <v>-537.04</v>
      </c>
      <c r="I7293" t="s">
        <v>9184</v>
      </c>
      <c r="J7293" t="s">
        <v>164</v>
      </c>
      <c r="K7293">
        <v>0</v>
      </c>
      <c r="L7293" s="83">
        <v>42797</v>
      </c>
      <c r="M7293">
        <v>0</v>
      </c>
      <c r="N7293">
        <v>587200106</v>
      </c>
      <c r="O7293">
        <v>2578033</v>
      </c>
    </row>
    <row r="7294" spans="1:15" x14ac:dyDescent="0.2">
      <c r="A7294" t="s">
        <v>10453</v>
      </c>
      <c r="B7294" t="s">
        <v>2855</v>
      </c>
      <c r="C7294">
        <v>4.3</v>
      </c>
      <c r="D7294">
        <v>0</v>
      </c>
      <c r="E7294">
        <v>0</v>
      </c>
      <c r="F7294">
        <v>0</v>
      </c>
      <c r="G7294">
        <v>0</v>
      </c>
      <c r="H7294" s="45">
        <v>-244205.39</v>
      </c>
      <c r="I7294" t="s">
        <v>9184</v>
      </c>
      <c r="J7294" t="s">
        <v>200</v>
      </c>
      <c r="K7294">
        <v>0</v>
      </c>
      <c r="L7294" s="83">
        <v>42796</v>
      </c>
      <c r="M7294">
        <v>0</v>
      </c>
      <c r="N7294" s="84">
        <v>9.2848999999999997E+105</v>
      </c>
      <c r="O7294" t="s">
        <v>3019</v>
      </c>
    </row>
    <row r="7295" spans="1:15" x14ac:dyDescent="0.2">
      <c r="A7295" t="s">
        <v>10454</v>
      </c>
      <c r="B7295" t="s">
        <v>3201</v>
      </c>
      <c r="C7295">
        <v>37.67</v>
      </c>
      <c r="D7295">
        <v>0</v>
      </c>
      <c r="E7295">
        <v>0</v>
      </c>
      <c r="F7295">
        <v>0</v>
      </c>
      <c r="G7295">
        <v>0</v>
      </c>
      <c r="H7295" s="45">
        <v>47494.84</v>
      </c>
      <c r="I7295" t="s">
        <v>9184</v>
      </c>
      <c r="J7295" t="s">
        <v>200</v>
      </c>
      <c r="K7295">
        <v>0</v>
      </c>
      <c r="L7295" s="83">
        <v>42796</v>
      </c>
      <c r="M7295">
        <v>0</v>
      </c>
      <c r="N7295">
        <v>896047503</v>
      </c>
      <c r="O7295" t="s">
        <v>3350</v>
      </c>
    </row>
    <row r="7296" spans="1:15" x14ac:dyDescent="0.2">
      <c r="A7296" t="s">
        <v>10455</v>
      </c>
      <c r="B7296" t="s">
        <v>2811</v>
      </c>
      <c r="C7296">
        <v>45.2</v>
      </c>
      <c r="D7296">
        <v>0</v>
      </c>
      <c r="E7296">
        <v>0</v>
      </c>
      <c r="F7296">
        <v>0</v>
      </c>
      <c r="G7296">
        <v>0</v>
      </c>
      <c r="H7296" s="45">
        <v>-105871.83</v>
      </c>
      <c r="I7296" t="s">
        <v>9184</v>
      </c>
      <c r="J7296" t="s">
        <v>169</v>
      </c>
      <c r="K7296">
        <v>0</v>
      </c>
      <c r="L7296" s="83">
        <v>42796</v>
      </c>
      <c r="M7296">
        <v>0</v>
      </c>
      <c r="N7296">
        <v>695127100</v>
      </c>
      <c r="O7296" t="s">
        <v>2981</v>
      </c>
    </row>
    <row r="7297" spans="1:15" x14ac:dyDescent="0.2">
      <c r="A7297" t="s">
        <v>10456</v>
      </c>
      <c r="B7297" t="s">
        <v>2837</v>
      </c>
      <c r="C7297">
        <v>60.984999999999999</v>
      </c>
      <c r="D7297">
        <v>0</v>
      </c>
      <c r="E7297">
        <v>0</v>
      </c>
      <c r="F7297">
        <v>0</v>
      </c>
      <c r="G7297">
        <v>0</v>
      </c>
      <c r="H7297" s="45">
        <v>-15146.97</v>
      </c>
      <c r="I7297" t="s">
        <v>9184</v>
      </c>
      <c r="J7297" t="s">
        <v>235</v>
      </c>
      <c r="K7297">
        <v>0</v>
      </c>
      <c r="L7297" s="83">
        <v>42796</v>
      </c>
      <c r="M7297">
        <v>0</v>
      </c>
      <c r="N7297" t="s">
        <v>2968</v>
      </c>
      <c r="O7297" t="s">
        <v>2969</v>
      </c>
    </row>
    <row r="7298" spans="1:15" x14ac:dyDescent="0.2">
      <c r="A7298" t="s">
        <v>10457</v>
      </c>
      <c r="B7298" t="s">
        <v>10334</v>
      </c>
      <c r="C7298">
        <v>43.05</v>
      </c>
      <c r="D7298">
        <v>0</v>
      </c>
      <c r="E7298">
        <v>0</v>
      </c>
      <c r="F7298">
        <v>0</v>
      </c>
      <c r="G7298">
        <v>0</v>
      </c>
      <c r="H7298" s="45">
        <v>-26379.82</v>
      </c>
      <c r="I7298" t="s">
        <v>9184</v>
      </c>
      <c r="J7298" t="s">
        <v>186</v>
      </c>
      <c r="K7298">
        <v>0</v>
      </c>
      <c r="L7298" s="83">
        <v>42796</v>
      </c>
      <c r="M7298">
        <v>0</v>
      </c>
      <c r="N7298" t="s">
        <v>10363</v>
      </c>
      <c r="O7298" t="s">
        <v>10364</v>
      </c>
    </row>
    <row r="7299" spans="1:15" x14ac:dyDescent="0.2">
      <c r="A7299" t="s">
        <v>10458</v>
      </c>
      <c r="B7299" t="s">
        <v>5384</v>
      </c>
      <c r="C7299">
        <v>79.385000000000005</v>
      </c>
      <c r="D7299">
        <v>0</v>
      </c>
      <c r="E7299">
        <v>0</v>
      </c>
      <c r="F7299">
        <v>0</v>
      </c>
      <c r="G7299">
        <v>0</v>
      </c>
      <c r="H7299">
        <v>346.92</v>
      </c>
      <c r="I7299" t="s">
        <v>9184</v>
      </c>
      <c r="J7299" t="s">
        <v>169</v>
      </c>
      <c r="K7299">
        <v>0</v>
      </c>
      <c r="L7299" s="83">
        <v>42796</v>
      </c>
      <c r="M7299">
        <v>0</v>
      </c>
      <c r="N7299">
        <v>269796108</v>
      </c>
      <c r="O7299" t="s">
        <v>5470</v>
      </c>
    </row>
    <row r="7300" spans="1:15" x14ac:dyDescent="0.2">
      <c r="A7300" t="s">
        <v>10459</v>
      </c>
      <c r="B7300" t="s">
        <v>2571</v>
      </c>
      <c r="C7300">
        <v>75.02</v>
      </c>
      <c r="D7300">
        <v>0</v>
      </c>
      <c r="E7300">
        <v>0</v>
      </c>
      <c r="F7300">
        <v>0</v>
      </c>
      <c r="G7300">
        <v>0</v>
      </c>
      <c r="H7300" s="45">
        <v>-33579.75</v>
      </c>
      <c r="I7300" t="s">
        <v>9184</v>
      </c>
      <c r="J7300" t="s">
        <v>190</v>
      </c>
      <c r="K7300">
        <v>0</v>
      </c>
      <c r="L7300" s="83">
        <v>42796</v>
      </c>
      <c r="M7300">
        <v>0</v>
      </c>
      <c r="N7300">
        <v>267475101</v>
      </c>
      <c r="O7300">
        <v>2289841</v>
      </c>
    </row>
    <row r="7301" spans="1:15" x14ac:dyDescent="0.2">
      <c r="A7301" t="s">
        <v>10460</v>
      </c>
      <c r="B7301" t="s">
        <v>5799</v>
      </c>
      <c r="C7301">
        <v>81.59</v>
      </c>
      <c r="D7301">
        <v>0</v>
      </c>
      <c r="E7301">
        <v>0</v>
      </c>
      <c r="F7301">
        <v>0</v>
      </c>
      <c r="G7301">
        <v>0</v>
      </c>
      <c r="H7301" s="45">
        <v>-32630.06</v>
      </c>
      <c r="I7301" t="s">
        <v>9184</v>
      </c>
      <c r="J7301" t="s">
        <v>200</v>
      </c>
      <c r="K7301">
        <v>0</v>
      </c>
      <c r="L7301" s="83">
        <v>42796</v>
      </c>
      <c r="M7301">
        <v>0</v>
      </c>
      <c r="N7301">
        <v>256746108</v>
      </c>
      <c r="O7301">
        <v>2272476</v>
      </c>
    </row>
    <row r="7302" spans="1:15" x14ac:dyDescent="0.2">
      <c r="A7302" t="s">
        <v>10461</v>
      </c>
      <c r="B7302" t="s">
        <v>3051</v>
      </c>
      <c r="C7302">
        <v>70.98</v>
      </c>
      <c r="D7302">
        <v>0</v>
      </c>
      <c r="E7302">
        <v>0</v>
      </c>
      <c r="F7302">
        <v>0</v>
      </c>
      <c r="G7302">
        <v>0</v>
      </c>
      <c r="H7302" s="45">
        <v>24655.31</v>
      </c>
      <c r="I7302" t="s">
        <v>9184</v>
      </c>
      <c r="J7302" t="s">
        <v>200</v>
      </c>
      <c r="K7302">
        <v>0</v>
      </c>
      <c r="L7302" s="83">
        <v>42796</v>
      </c>
      <c r="M7302">
        <v>0</v>
      </c>
      <c r="N7302">
        <v>254423106</v>
      </c>
      <c r="O7302">
        <v>2456957</v>
      </c>
    </row>
    <row r="7303" spans="1:15" x14ac:dyDescent="0.2">
      <c r="A7303" t="s">
        <v>10462</v>
      </c>
      <c r="B7303" t="s">
        <v>3170</v>
      </c>
      <c r="C7303">
        <v>29.06</v>
      </c>
      <c r="D7303">
        <v>0</v>
      </c>
      <c r="E7303">
        <v>0</v>
      </c>
      <c r="F7303">
        <v>0</v>
      </c>
      <c r="G7303">
        <v>0</v>
      </c>
      <c r="H7303" s="45">
        <v>-41083.699999999997</v>
      </c>
      <c r="I7303" t="s">
        <v>9184</v>
      </c>
      <c r="J7303" t="s">
        <v>200</v>
      </c>
      <c r="K7303">
        <v>0</v>
      </c>
      <c r="L7303" s="83">
        <v>42796</v>
      </c>
      <c r="M7303">
        <v>0</v>
      </c>
      <c r="N7303">
        <v>218681104</v>
      </c>
      <c r="O7303" t="s">
        <v>3268</v>
      </c>
    </row>
    <row r="7304" spans="1:15" x14ac:dyDescent="0.2">
      <c r="A7304" t="s">
        <v>10463</v>
      </c>
      <c r="B7304" t="s">
        <v>10336</v>
      </c>
      <c r="C7304">
        <v>11.62</v>
      </c>
      <c r="D7304">
        <v>0</v>
      </c>
      <c r="E7304">
        <v>0</v>
      </c>
      <c r="F7304">
        <v>0</v>
      </c>
      <c r="G7304">
        <v>0</v>
      </c>
      <c r="H7304" s="45">
        <v>30698.86</v>
      </c>
      <c r="I7304" t="s">
        <v>9184</v>
      </c>
      <c r="J7304" t="s">
        <v>169</v>
      </c>
      <c r="K7304">
        <v>0</v>
      </c>
      <c r="L7304" s="83">
        <v>42796</v>
      </c>
      <c r="M7304">
        <v>0</v>
      </c>
      <c r="N7304">
        <v>227483104</v>
      </c>
      <c r="O7304">
        <v>2809056</v>
      </c>
    </row>
    <row r="7305" spans="1:15" x14ac:dyDescent="0.2">
      <c r="A7305" t="s">
        <v>10464</v>
      </c>
      <c r="B7305" t="s">
        <v>3485</v>
      </c>
      <c r="C7305">
        <v>257.97000000000003</v>
      </c>
      <c r="D7305">
        <v>0</v>
      </c>
      <c r="E7305">
        <v>0</v>
      </c>
      <c r="F7305">
        <v>0</v>
      </c>
      <c r="G7305">
        <v>0</v>
      </c>
      <c r="H7305" s="45">
        <v>6706.01</v>
      </c>
      <c r="I7305" t="s">
        <v>9184</v>
      </c>
      <c r="J7305" t="s">
        <v>164</v>
      </c>
      <c r="K7305">
        <v>0</v>
      </c>
      <c r="L7305" s="83">
        <v>42796</v>
      </c>
      <c r="M7305">
        <v>0</v>
      </c>
      <c r="N7305" t="s">
        <v>177</v>
      </c>
      <c r="O7305" t="s">
        <v>3497</v>
      </c>
    </row>
    <row r="7306" spans="1:15" x14ac:dyDescent="0.2">
      <c r="A7306" t="s">
        <v>10465</v>
      </c>
      <c r="B7306" t="s">
        <v>3518</v>
      </c>
      <c r="C7306">
        <v>42.7</v>
      </c>
      <c r="D7306">
        <v>0</v>
      </c>
      <c r="E7306">
        <v>0</v>
      </c>
      <c r="F7306">
        <v>0</v>
      </c>
      <c r="G7306">
        <v>0</v>
      </c>
      <c r="H7306" s="45">
        <v>15323.06</v>
      </c>
      <c r="I7306" t="s">
        <v>9174</v>
      </c>
      <c r="J7306" t="s">
        <v>200</v>
      </c>
      <c r="K7306">
        <v>0</v>
      </c>
      <c r="L7306" s="83">
        <v>42796</v>
      </c>
      <c r="M7306">
        <v>0</v>
      </c>
      <c r="N7306">
        <v>89302103</v>
      </c>
      <c r="O7306">
        <v>2218447</v>
      </c>
    </row>
    <row r="7307" spans="1:15" x14ac:dyDescent="0.2">
      <c r="A7307" t="s">
        <v>10466</v>
      </c>
      <c r="B7307" t="s">
        <v>7243</v>
      </c>
      <c r="C7307">
        <v>22</v>
      </c>
      <c r="D7307">
        <v>0</v>
      </c>
      <c r="E7307">
        <v>0</v>
      </c>
      <c r="F7307">
        <v>0</v>
      </c>
      <c r="G7307">
        <v>0</v>
      </c>
      <c r="H7307" s="45">
        <v>-21853.7</v>
      </c>
      <c r="I7307" t="s">
        <v>9184</v>
      </c>
      <c r="J7307" t="s">
        <v>190</v>
      </c>
      <c r="K7307">
        <v>0</v>
      </c>
      <c r="L7307" s="83">
        <v>42796</v>
      </c>
      <c r="M7307">
        <v>0</v>
      </c>
      <c r="N7307" t="s">
        <v>5248</v>
      </c>
      <c r="O7307" t="s">
        <v>5249</v>
      </c>
    </row>
    <row r="7308" spans="1:15" x14ac:dyDescent="0.2">
      <c r="A7308" t="s">
        <v>10467</v>
      </c>
      <c r="B7308" t="s">
        <v>10452</v>
      </c>
      <c r="C7308">
        <v>19.75</v>
      </c>
      <c r="D7308">
        <v>0</v>
      </c>
      <c r="E7308">
        <v>0</v>
      </c>
      <c r="F7308">
        <v>0</v>
      </c>
      <c r="G7308">
        <v>0</v>
      </c>
      <c r="H7308" s="45">
        <v>25025.71</v>
      </c>
      <c r="I7308" t="s">
        <v>9184</v>
      </c>
      <c r="J7308" t="s">
        <v>164</v>
      </c>
      <c r="K7308">
        <v>0</v>
      </c>
      <c r="L7308" s="83">
        <v>42796</v>
      </c>
      <c r="M7308">
        <v>0</v>
      </c>
      <c r="N7308" t="s">
        <v>10468</v>
      </c>
      <c r="O7308" t="s">
        <v>10469</v>
      </c>
    </row>
    <row r="7309" spans="1:15" x14ac:dyDescent="0.2">
      <c r="A7309" t="s">
        <v>10470</v>
      </c>
      <c r="B7309" t="s">
        <v>3416</v>
      </c>
      <c r="C7309">
        <v>46.2</v>
      </c>
      <c r="D7309">
        <v>0</v>
      </c>
      <c r="E7309">
        <v>0</v>
      </c>
      <c r="F7309">
        <v>0</v>
      </c>
      <c r="G7309">
        <v>0</v>
      </c>
      <c r="H7309" s="45">
        <v>7275.57</v>
      </c>
      <c r="I7309" t="s">
        <v>9184</v>
      </c>
      <c r="J7309" t="s">
        <v>169</v>
      </c>
      <c r="K7309">
        <v>0</v>
      </c>
      <c r="L7309" s="83">
        <v>42796</v>
      </c>
      <c r="M7309">
        <v>0</v>
      </c>
      <c r="N7309" t="s">
        <v>3433</v>
      </c>
      <c r="O7309" t="s">
        <v>3434</v>
      </c>
    </row>
    <row r="7310" spans="1:15" x14ac:dyDescent="0.2">
      <c r="A7310" t="s">
        <v>10471</v>
      </c>
      <c r="B7310" t="s">
        <v>3552</v>
      </c>
      <c r="C7310">
        <v>57.3</v>
      </c>
      <c r="D7310">
        <v>0</v>
      </c>
      <c r="E7310">
        <v>0</v>
      </c>
      <c r="F7310">
        <v>0</v>
      </c>
      <c r="G7310">
        <v>0</v>
      </c>
      <c r="H7310" s="45">
        <v>-10859.31</v>
      </c>
      <c r="I7310" t="s">
        <v>9184</v>
      </c>
      <c r="J7310" t="s">
        <v>188</v>
      </c>
      <c r="K7310">
        <v>0</v>
      </c>
      <c r="L7310" s="83">
        <v>42796</v>
      </c>
      <c r="M7310">
        <v>0</v>
      </c>
      <c r="N7310">
        <v>397624107</v>
      </c>
      <c r="O7310">
        <v>2388016</v>
      </c>
    </row>
    <row r="7311" spans="1:15" x14ac:dyDescent="0.2">
      <c r="A7311" t="s">
        <v>10472</v>
      </c>
      <c r="B7311" t="s">
        <v>3406</v>
      </c>
      <c r="C7311">
        <v>55.98</v>
      </c>
      <c r="D7311">
        <v>0</v>
      </c>
      <c r="E7311">
        <v>0</v>
      </c>
      <c r="F7311">
        <v>0</v>
      </c>
      <c r="G7311">
        <v>0</v>
      </c>
      <c r="H7311" s="45">
        <v>30843.53</v>
      </c>
      <c r="I7311" t="s">
        <v>9184</v>
      </c>
      <c r="J7311" t="s">
        <v>169</v>
      </c>
      <c r="K7311">
        <v>0</v>
      </c>
      <c r="L7311" s="83">
        <v>42796</v>
      </c>
      <c r="M7311">
        <v>0</v>
      </c>
      <c r="N7311" t="s">
        <v>3446</v>
      </c>
      <c r="O7311" t="s">
        <v>3447</v>
      </c>
    </row>
    <row r="7312" spans="1:15" x14ac:dyDescent="0.2">
      <c r="A7312" t="s">
        <v>10473</v>
      </c>
      <c r="B7312" t="s">
        <v>8379</v>
      </c>
      <c r="C7312">
        <v>8.08</v>
      </c>
      <c r="D7312">
        <v>0</v>
      </c>
      <c r="E7312">
        <v>0</v>
      </c>
      <c r="F7312">
        <v>0</v>
      </c>
      <c r="G7312">
        <v>0</v>
      </c>
      <c r="H7312" s="45">
        <v>27744.13</v>
      </c>
      <c r="I7312" t="s">
        <v>9184</v>
      </c>
      <c r="J7312" t="s">
        <v>169</v>
      </c>
      <c r="K7312">
        <v>0</v>
      </c>
      <c r="L7312" s="83">
        <v>42796</v>
      </c>
      <c r="M7312">
        <v>0</v>
      </c>
      <c r="N7312" t="s">
        <v>8464</v>
      </c>
      <c r="O7312" t="s">
        <v>8465</v>
      </c>
    </row>
    <row r="7313" spans="1:15" x14ac:dyDescent="0.2">
      <c r="A7313" t="s">
        <v>10474</v>
      </c>
      <c r="B7313" t="s">
        <v>5590</v>
      </c>
      <c r="C7313">
        <v>18.774999999999999</v>
      </c>
      <c r="D7313">
        <v>0</v>
      </c>
      <c r="E7313">
        <v>0</v>
      </c>
      <c r="F7313">
        <v>0</v>
      </c>
      <c r="G7313">
        <v>0</v>
      </c>
      <c r="H7313" s="45">
        <v>2034.45</v>
      </c>
      <c r="I7313" t="s">
        <v>9184</v>
      </c>
      <c r="J7313" t="s">
        <v>822</v>
      </c>
      <c r="K7313">
        <v>0</v>
      </c>
      <c r="L7313" s="83">
        <v>42796</v>
      </c>
      <c r="M7313">
        <v>0</v>
      </c>
      <c r="N7313" t="s">
        <v>5632</v>
      </c>
      <c r="O7313" t="s">
        <v>5633</v>
      </c>
    </row>
    <row r="7314" spans="1:15" x14ac:dyDescent="0.2">
      <c r="A7314" t="s">
        <v>10475</v>
      </c>
      <c r="B7314" t="s">
        <v>10451</v>
      </c>
      <c r="C7314">
        <v>12.1</v>
      </c>
      <c r="D7314">
        <v>0</v>
      </c>
      <c r="E7314">
        <v>0</v>
      </c>
      <c r="F7314">
        <v>0</v>
      </c>
      <c r="G7314">
        <v>0</v>
      </c>
      <c r="H7314" s="45">
        <v>3836.91</v>
      </c>
      <c r="I7314" t="s">
        <v>9174</v>
      </c>
      <c r="J7314" t="s">
        <v>822</v>
      </c>
      <c r="K7314">
        <v>0</v>
      </c>
      <c r="L7314" s="83">
        <v>42796</v>
      </c>
      <c r="M7314">
        <v>0</v>
      </c>
      <c r="N7314">
        <v>846511103</v>
      </c>
      <c r="O7314" t="s">
        <v>10476</v>
      </c>
    </row>
    <row r="7315" spans="1:15" x14ac:dyDescent="0.2">
      <c r="A7315" t="s">
        <v>10477</v>
      </c>
      <c r="B7315" t="s">
        <v>7017</v>
      </c>
      <c r="C7315">
        <v>66</v>
      </c>
      <c r="D7315">
        <v>0</v>
      </c>
      <c r="E7315">
        <v>0</v>
      </c>
      <c r="F7315">
        <v>0</v>
      </c>
      <c r="G7315">
        <v>0</v>
      </c>
      <c r="H7315" s="45">
        <v>-161418.91</v>
      </c>
      <c r="I7315" t="s">
        <v>9184</v>
      </c>
      <c r="J7315" t="s">
        <v>169</v>
      </c>
      <c r="K7315">
        <v>0</v>
      </c>
      <c r="L7315" s="83">
        <v>42796</v>
      </c>
      <c r="M7315">
        <v>0</v>
      </c>
      <c r="N7315" t="s">
        <v>7094</v>
      </c>
      <c r="O7315" t="s">
        <v>7095</v>
      </c>
    </row>
    <row r="7316" spans="1:15" x14ac:dyDescent="0.2">
      <c r="A7316" t="s">
        <v>10478</v>
      </c>
      <c r="B7316" t="s">
        <v>3186</v>
      </c>
      <c r="C7316">
        <v>46.73</v>
      </c>
      <c r="D7316">
        <v>0</v>
      </c>
      <c r="E7316">
        <v>0</v>
      </c>
      <c r="F7316">
        <v>0</v>
      </c>
      <c r="G7316">
        <v>0</v>
      </c>
      <c r="H7316" s="45">
        <v>-143185.69</v>
      </c>
      <c r="I7316" t="s">
        <v>9184</v>
      </c>
      <c r="J7316" t="s">
        <v>169</v>
      </c>
      <c r="K7316">
        <v>0</v>
      </c>
      <c r="L7316" s="83">
        <v>42796</v>
      </c>
      <c r="M7316">
        <v>0</v>
      </c>
      <c r="N7316" t="s">
        <v>3363</v>
      </c>
      <c r="O7316" t="s">
        <v>3364</v>
      </c>
    </row>
    <row r="7317" spans="1:15" x14ac:dyDescent="0.2">
      <c r="A7317" t="s">
        <v>10479</v>
      </c>
      <c r="B7317" t="s">
        <v>3403</v>
      </c>
      <c r="C7317">
        <v>16.2</v>
      </c>
      <c r="D7317">
        <v>0</v>
      </c>
      <c r="E7317">
        <v>0</v>
      </c>
      <c r="F7317">
        <v>0</v>
      </c>
      <c r="G7317">
        <v>0</v>
      </c>
      <c r="H7317" s="45">
        <v>-26444.639999999999</v>
      </c>
      <c r="I7317" t="s">
        <v>9184</v>
      </c>
      <c r="J7317" t="s">
        <v>169</v>
      </c>
      <c r="K7317">
        <v>0</v>
      </c>
      <c r="L7317" s="83">
        <v>42796</v>
      </c>
      <c r="M7317">
        <v>0</v>
      </c>
      <c r="N7317" t="s">
        <v>3475</v>
      </c>
      <c r="O7317" t="s">
        <v>3476</v>
      </c>
    </row>
    <row r="7318" spans="1:15" x14ac:dyDescent="0.2">
      <c r="A7318" t="s">
        <v>10480</v>
      </c>
      <c r="B7318" t="s">
        <v>3198</v>
      </c>
      <c r="C7318">
        <v>56.48</v>
      </c>
      <c r="D7318">
        <v>0</v>
      </c>
      <c r="E7318">
        <v>0</v>
      </c>
      <c r="F7318">
        <v>0</v>
      </c>
      <c r="G7318">
        <v>0</v>
      </c>
      <c r="H7318">
        <v>50.01</v>
      </c>
      <c r="I7318" t="s">
        <v>9184</v>
      </c>
      <c r="J7318" t="s">
        <v>169</v>
      </c>
      <c r="K7318">
        <v>0</v>
      </c>
      <c r="L7318" s="83">
        <v>42796</v>
      </c>
      <c r="M7318">
        <v>0</v>
      </c>
      <c r="N7318" t="s">
        <v>3366</v>
      </c>
      <c r="O7318" t="s">
        <v>3367</v>
      </c>
    </row>
    <row r="7319" spans="1:15" x14ac:dyDescent="0.2">
      <c r="A7319" t="s">
        <v>10387</v>
      </c>
      <c r="B7319" t="s">
        <v>5395</v>
      </c>
      <c r="C7319">
        <v>52.3</v>
      </c>
      <c r="D7319">
        <v>0</v>
      </c>
      <c r="E7319">
        <v>0</v>
      </c>
      <c r="F7319">
        <v>0</v>
      </c>
      <c r="G7319">
        <v>0</v>
      </c>
      <c r="H7319" s="45">
        <v>-16606.93</v>
      </c>
      <c r="I7319" t="s">
        <v>9184</v>
      </c>
      <c r="J7319" t="s">
        <v>188</v>
      </c>
      <c r="K7319">
        <v>0</v>
      </c>
      <c r="L7319" s="83">
        <v>42795</v>
      </c>
      <c r="M7319">
        <v>0</v>
      </c>
      <c r="N7319" t="s">
        <v>5537</v>
      </c>
      <c r="O7319" t="s">
        <v>5538</v>
      </c>
    </row>
    <row r="7320" spans="1:15" x14ac:dyDescent="0.2">
      <c r="A7320" t="s">
        <v>10388</v>
      </c>
      <c r="B7320" t="s">
        <v>2846</v>
      </c>
      <c r="C7320">
        <v>30.35</v>
      </c>
      <c r="D7320">
        <v>0</v>
      </c>
      <c r="E7320">
        <v>0</v>
      </c>
      <c r="F7320">
        <v>0</v>
      </c>
      <c r="G7320">
        <v>0</v>
      </c>
      <c r="H7320" s="45">
        <v>-38843.85</v>
      </c>
      <c r="I7320" t="s">
        <v>9184</v>
      </c>
      <c r="J7320" t="s">
        <v>190</v>
      </c>
      <c r="K7320">
        <v>0</v>
      </c>
      <c r="L7320" s="83">
        <v>42795</v>
      </c>
      <c r="M7320">
        <v>0</v>
      </c>
      <c r="N7320">
        <v>896215209</v>
      </c>
      <c r="O7320" t="s">
        <v>3011</v>
      </c>
    </row>
    <row r="7321" spans="1:15" x14ac:dyDescent="0.2">
      <c r="A7321" t="s">
        <v>10389</v>
      </c>
      <c r="B7321" t="s">
        <v>3049</v>
      </c>
      <c r="C7321">
        <v>70.94</v>
      </c>
      <c r="D7321">
        <v>0</v>
      </c>
      <c r="E7321">
        <v>0</v>
      </c>
      <c r="F7321">
        <v>0</v>
      </c>
      <c r="G7321">
        <v>0</v>
      </c>
      <c r="H7321" s="45">
        <v>-40360.199999999997</v>
      </c>
      <c r="I7321" t="s">
        <v>9184</v>
      </c>
      <c r="J7321" t="s">
        <v>200</v>
      </c>
      <c r="K7321">
        <v>0</v>
      </c>
      <c r="L7321" s="83">
        <v>42795</v>
      </c>
      <c r="M7321">
        <v>0</v>
      </c>
      <c r="N7321" s="84">
        <v>8.7611999999999999E+110</v>
      </c>
      <c r="O7321">
        <v>2259101</v>
      </c>
    </row>
    <row r="7322" spans="1:15" x14ac:dyDescent="0.2">
      <c r="A7322" t="s">
        <v>10390</v>
      </c>
      <c r="B7322" t="s">
        <v>3191</v>
      </c>
      <c r="C7322">
        <v>36.200000000000003</v>
      </c>
      <c r="D7322">
        <v>0</v>
      </c>
      <c r="E7322">
        <v>0</v>
      </c>
      <c r="F7322">
        <v>0</v>
      </c>
      <c r="G7322">
        <v>0</v>
      </c>
      <c r="H7322" s="45">
        <v>12417.45</v>
      </c>
      <c r="I7322" t="s">
        <v>9184</v>
      </c>
      <c r="J7322" t="s">
        <v>186</v>
      </c>
      <c r="K7322">
        <v>0</v>
      </c>
      <c r="L7322" s="83">
        <v>42795</v>
      </c>
      <c r="M7322">
        <v>0</v>
      </c>
      <c r="N7322" t="s">
        <v>3327</v>
      </c>
      <c r="O7322" t="s">
        <v>3328</v>
      </c>
    </row>
    <row r="7323" spans="1:15" x14ac:dyDescent="0.2">
      <c r="A7323" t="s">
        <v>10391</v>
      </c>
      <c r="B7323" t="s">
        <v>1785</v>
      </c>
      <c r="C7323">
        <v>81.05</v>
      </c>
      <c r="D7323">
        <v>0</v>
      </c>
      <c r="E7323">
        <v>0</v>
      </c>
      <c r="F7323">
        <v>0</v>
      </c>
      <c r="G7323">
        <v>0</v>
      </c>
      <c r="H7323" s="45">
        <v>13084.41</v>
      </c>
      <c r="I7323" t="s">
        <v>9184</v>
      </c>
      <c r="J7323" t="s">
        <v>164</v>
      </c>
      <c r="K7323">
        <v>0</v>
      </c>
      <c r="L7323" s="83">
        <v>42795</v>
      </c>
      <c r="M7323">
        <v>0</v>
      </c>
      <c r="N7323" t="s">
        <v>1908</v>
      </c>
      <c r="O7323" t="s">
        <v>1909</v>
      </c>
    </row>
    <row r="7324" spans="1:15" x14ac:dyDescent="0.2">
      <c r="A7324" t="s">
        <v>10392</v>
      </c>
      <c r="B7324" t="s">
        <v>2852</v>
      </c>
      <c r="C7324">
        <v>81.180000000000007</v>
      </c>
      <c r="D7324">
        <v>0</v>
      </c>
      <c r="E7324">
        <v>0</v>
      </c>
      <c r="F7324">
        <v>0</v>
      </c>
      <c r="G7324">
        <v>0</v>
      </c>
      <c r="H7324" s="45">
        <v>-12940.67</v>
      </c>
      <c r="I7324" t="s">
        <v>9184</v>
      </c>
      <c r="J7324" t="s">
        <v>190</v>
      </c>
      <c r="K7324">
        <v>0</v>
      </c>
      <c r="L7324" s="83">
        <v>42795</v>
      </c>
      <c r="M7324">
        <v>0</v>
      </c>
      <c r="N7324">
        <v>302941109</v>
      </c>
      <c r="O7324">
        <v>2351449</v>
      </c>
    </row>
    <row r="7325" spans="1:15" x14ac:dyDescent="0.2">
      <c r="A7325" t="s">
        <v>10393</v>
      </c>
      <c r="B7325" t="s">
        <v>10303</v>
      </c>
      <c r="C7325">
        <v>15.3</v>
      </c>
      <c r="D7325">
        <v>0</v>
      </c>
      <c r="E7325">
        <v>0</v>
      </c>
      <c r="F7325">
        <v>0</v>
      </c>
      <c r="G7325">
        <v>0</v>
      </c>
      <c r="H7325" s="45">
        <v>51556.99</v>
      </c>
      <c r="I7325" t="s">
        <v>9184</v>
      </c>
      <c r="J7325" t="s">
        <v>164</v>
      </c>
      <c r="K7325">
        <v>0</v>
      </c>
      <c r="L7325" s="83">
        <v>42795</v>
      </c>
      <c r="M7325">
        <v>0</v>
      </c>
      <c r="N7325">
        <v>232517102</v>
      </c>
      <c r="O7325">
        <v>2242372</v>
      </c>
    </row>
    <row r="7326" spans="1:15" x14ac:dyDescent="0.2">
      <c r="A7326" t="s">
        <v>10394</v>
      </c>
      <c r="B7326" t="s">
        <v>3369</v>
      </c>
      <c r="C7326">
        <v>26.125</v>
      </c>
      <c r="D7326">
        <v>0</v>
      </c>
      <c r="E7326">
        <v>0</v>
      </c>
      <c r="F7326">
        <v>0</v>
      </c>
      <c r="G7326">
        <v>0</v>
      </c>
      <c r="H7326" s="45">
        <v>-35128.92</v>
      </c>
      <c r="I7326" t="s">
        <v>9184</v>
      </c>
      <c r="J7326" t="s">
        <v>200</v>
      </c>
      <c r="K7326">
        <v>0</v>
      </c>
      <c r="L7326" s="83">
        <v>42795</v>
      </c>
      <c r="M7326">
        <v>0</v>
      </c>
      <c r="N7326">
        <v>171604101</v>
      </c>
      <c r="O7326" t="s">
        <v>3384</v>
      </c>
    </row>
    <row r="7327" spans="1:15" x14ac:dyDescent="0.2">
      <c r="A7327" t="s">
        <v>10395</v>
      </c>
      <c r="B7327" t="s">
        <v>5115</v>
      </c>
      <c r="C7327">
        <v>71.86</v>
      </c>
      <c r="D7327">
        <v>0</v>
      </c>
      <c r="E7327">
        <v>0</v>
      </c>
      <c r="F7327">
        <v>0</v>
      </c>
      <c r="G7327">
        <v>0</v>
      </c>
      <c r="H7327" s="45">
        <v>23057.84</v>
      </c>
      <c r="I7327" t="s">
        <v>9184</v>
      </c>
      <c r="J7327" t="s">
        <v>169</v>
      </c>
      <c r="K7327">
        <v>0</v>
      </c>
      <c r="L7327" s="83">
        <v>42795</v>
      </c>
      <c r="M7327">
        <v>0</v>
      </c>
      <c r="N7327">
        <v>23436108</v>
      </c>
      <c r="O7327">
        <v>2024332</v>
      </c>
    </row>
    <row r="7328" spans="1:15" x14ac:dyDescent="0.2">
      <c r="A7328" t="s">
        <v>10396</v>
      </c>
      <c r="B7328" t="s">
        <v>5546</v>
      </c>
      <c r="C7328">
        <v>21.82</v>
      </c>
      <c r="D7328">
        <v>0</v>
      </c>
      <c r="E7328">
        <v>0</v>
      </c>
      <c r="F7328">
        <v>0</v>
      </c>
      <c r="G7328">
        <v>0</v>
      </c>
      <c r="H7328" s="45">
        <v>-35740.67</v>
      </c>
      <c r="I7328" t="s">
        <v>9184</v>
      </c>
      <c r="J7328" t="s">
        <v>186</v>
      </c>
      <c r="K7328">
        <v>0</v>
      </c>
      <c r="L7328" s="83">
        <v>42795</v>
      </c>
      <c r="M7328">
        <v>0</v>
      </c>
      <c r="N7328">
        <v>23139884</v>
      </c>
      <c r="O7328" t="s">
        <v>5560</v>
      </c>
    </row>
    <row r="7329" spans="1:15" x14ac:dyDescent="0.2">
      <c r="A7329" t="s">
        <v>10397</v>
      </c>
      <c r="B7329" t="s">
        <v>3547</v>
      </c>
      <c r="C7329">
        <v>42.66</v>
      </c>
      <c r="D7329">
        <v>0</v>
      </c>
      <c r="E7329">
        <v>0</v>
      </c>
      <c r="F7329">
        <v>0</v>
      </c>
      <c r="G7329">
        <v>0</v>
      </c>
      <c r="H7329" s="45">
        <v>-30840.74</v>
      </c>
      <c r="I7329" t="s">
        <v>9184</v>
      </c>
      <c r="J7329" t="s">
        <v>164</v>
      </c>
      <c r="K7329">
        <v>0</v>
      </c>
      <c r="L7329" s="83">
        <v>42795</v>
      </c>
      <c r="M7329">
        <v>0</v>
      </c>
      <c r="N7329" t="s">
        <v>177</v>
      </c>
      <c r="O7329" t="s">
        <v>3564</v>
      </c>
    </row>
    <row r="7330" spans="1:15" x14ac:dyDescent="0.2">
      <c r="A7330" t="s">
        <v>10398</v>
      </c>
      <c r="B7330" t="s">
        <v>6600</v>
      </c>
      <c r="C7330">
        <v>24.15</v>
      </c>
      <c r="D7330">
        <v>0</v>
      </c>
      <c r="E7330">
        <v>0</v>
      </c>
      <c r="F7330">
        <v>0</v>
      </c>
      <c r="G7330">
        <v>0</v>
      </c>
      <c r="H7330" s="45">
        <v>-125191.51</v>
      </c>
      <c r="I7330" t="s">
        <v>9184</v>
      </c>
      <c r="J7330" t="s">
        <v>190</v>
      </c>
      <c r="K7330">
        <v>0</v>
      </c>
      <c r="L7330" s="83">
        <v>42795</v>
      </c>
      <c r="M7330">
        <v>0</v>
      </c>
      <c r="N7330" t="s">
        <v>6654</v>
      </c>
      <c r="O7330" t="s">
        <v>6655</v>
      </c>
    </row>
    <row r="7331" spans="1:15" x14ac:dyDescent="0.2">
      <c r="A7331" t="s">
        <v>10399</v>
      </c>
      <c r="B7331" t="s">
        <v>3418</v>
      </c>
      <c r="C7331">
        <v>18.260000000000002</v>
      </c>
      <c r="D7331">
        <v>0</v>
      </c>
      <c r="E7331">
        <v>0</v>
      </c>
      <c r="F7331">
        <v>0</v>
      </c>
      <c r="G7331">
        <v>0</v>
      </c>
      <c r="H7331" s="45">
        <v>6089.49</v>
      </c>
      <c r="I7331" t="s">
        <v>9184</v>
      </c>
      <c r="J7331" t="s">
        <v>169</v>
      </c>
      <c r="K7331">
        <v>0</v>
      </c>
      <c r="L7331" s="83">
        <v>42795</v>
      </c>
      <c r="M7331">
        <v>0</v>
      </c>
      <c r="N7331">
        <v>4225108</v>
      </c>
      <c r="O7331">
        <v>2713317</v>
      </c>
    </row>
    <row r="7332" spans="1:15" x14ac:dyDescent="0.2">
      <c r="A7332" t="s">
        <v>10400</v>
      </c>
      <c r="B7332" t="s">
        <v>2845</v>
      </c>
      <c r="C7332">
        <v>22.55</v>
      </c>
      <c r="D7332">
        <v>0</v>
      </c>
      <c r="E7332">
        <v>0</v>
      </c>
      <c r="F7332">
        <v>0</v>
      </c>
      <c r="G7332">
        <v>0</v>
      </c>
      <c r="H7332" s="45">
        <v>46914.68</v>
      </c>
      <c r="I7332" t="s">
        <v>9174</v>
      </c>
      <c r="J7332" t="s">
        <v>164</v>
      </c>
      <c r="K7332">
        <v>0</v>
      </c>
      <c r="L7332" s="83">
        <v>42795</v>
      </c>
      <c r="M7332">
        <v>0</v>
      </c>
      <c r="N7332">
        <v>4498101</v>
      </c>
      <c r="O7332">
        <v>2889155</v>
      </c>
    </row>
    <row r="7333" spans="1:15" x14ac:dyDescent="0.2">
      <c r="A7333" t="s">
        <v>10401</v>
      </c>
      <c r="B7333" t="s">
        <v>5110</v>
      </c>
      <c r="C7333">
        <v>42.95</v>
      </c>
      <c r="D7333">
        <v>0</v>
      </c>
      <c r="E7333">
        <v>0</v>
      </c>
      <c r="F7333">
        <v>0</v>
      </c>
      <c r="G7333">
        <v>0</v>
      </c>
      <c r="H7333" s="45">
        <v>31809.61</v>
      </c>
      <c r="I7333" t="s">
        <v>9184</v>
      </c>
      <c r="J7333" t="s">
        <v>169</v>
      </c>
      <c r="K7333">
        <v>0</v>
      </c>
      <c r="L7333" s="83">
        <v>42795</v>
      </c>
      <c r="M7333">
        <v>0</v>
      </c>
      <c r="N7333">
        <v>9128307</v>
      </c>
      <c r="O7333">
        <v>2049777</v>
      </c>
    </row>
    <row r="7334" spans="1:15" x14ac:dyDescent="0.2">
      <c r="A7334" t="s">
        <v>10402</v>
      </c>
      <c r="B7334" t="s">
        <v>2575</v>
      </c>
      <c r="C7334">
        <v>61.96</v>
      </c>
      <c r="D7334">
        <v>0</v>
      </c>
      <c r="E7334">
        <v>0</v>
      </c>
      <c r="F7334">
        <v>0</v>
      </c>
      <c r="G7334">
        <v>0</v>
      </c>
      <c r="H7334" s="45">
        <v>-199167.23</v>
      </c>
      <c r="I7334" t="s">
        <v>9174</v>
      </c>
      <c r="J7334" t="s">
        <v>169</v>
      </c>
      <c r="K7334">
        <v>0</v>
      </c>
      <c r="L7334" s="83">
        <v>42795</v>
      </c>
      <c r="M7334">
        <v>0</v>
      </c>
      <c r="N7334" t="s">
        <v>2618</v>
      </c>
      <c r="O7334" t="s">
        <v>2619</v>
      </c>
    </row>
    <row r="7335" spans="1:15" x14ac:dyDescent="0.2">
      <c r="A7335" t="s">
        <v>10403</v>
      </c>
      <c r="B7335" t="s">
        <v>10382</v>
      </c>
      <c r="C7335">
        <v>14.01</v>
      </c>
      <c r="D7335">
        <v>0</v>
      </c>
      <c r="E7335">
        <v>0</v>
      </c>
      <c r="F7335">
        <v>0</v>
      </c>
      <c r="G7335">
        <v>0</v>
      </c>
      <c r="H7335" s="45">
        <v>36519.589999999997</v>
      </c>
      <c r="I7335" t="s">
        <v>9174</v>
      </c>
      <c r="J7335" t="s">
        <v>200</v>
      </c>
      <c r="K7335">
        <v>0</v>
      </c>
      <c r="L7335" s="83">
        <v>42795</v>
      </c>
      <c r="M7335">
        <v>0</v>
      </c>
      <c r="N7335" t="s">
        <v>10404</v>
      </c>
      <c r="O7335" t="s">
        <v>10405</v>
      </c>
    </row>
    <row r="7336" spans="1:15" x14ac:dyDescent="0.2">
      <c r="A7336" t="s">
        <v>10406</v>
      </c>
      <c r="B7336" t="s">
        <v>3044</v>
      </c>
      <c r="C7336">
        <v>18.72</v>
      </c>
      <c r="D7336">
        <v>0</v>
      </c>
      <c r="E7336">
        <v>0</v>
      </c>
      <c r="F7336">
        <v>0</v>
      </c>
      <c r="G7336">
        <v>0</v>
      </c>
      <c r="H7336" s="45">
        <v>-5948.12</v>
      </c>
      <c r="I7336" t="s">
        <v>9184</v>
      </c>
      <c r="J7336" t="s">
        <v>182</v>
      </c>
      <c r="K7336">
        <v>0</v>
      </c>
      <c r="L7336" s="83">
        <v>42795</v>
      </c>
      <c r="M7336">
        <v>0</v>
      </c>
      <c r="N7336" t="s">
        <v>3095</v>
      </c>
      <c r="O7336" t="s">
        <v>3096</v>
      </c>
    </row>
    <row r="7337" spans="1:15" x14ac:dyDescent="0.2">
      <c r="A7337" t="s">
        <v>10407</v>
      </c>
      <c r="B7337" t="s">
        <v>10386</v>
      </c>
      <c r="C7337">
        <v>18.899999999999999</v>
      </c>
      <c r="D7337">
        <v>0</v>
      </c>
      <c r="E7337">
        <v>0</v>
      </c>
      <c r="F7337">
        <v>0</v>
      </c>
      <c r="G7337">
        <v>0</v>
      </c>
      <c r="H7337" s="45">
        <v>-24480.27</v>
      </c>
      <c r="I7337" t="s">
        <v>9184</v>
      </c>
      <c r="J7337" t="s">
        <v>169</v>
      </c>
      <c r="K7337">
        <v>0</v>
      </c>
      <c r="L7337" s="83">
        <v>42795</v>
      </c>
      <c r="M7337">
        <v>0</v>
      </c>
      <c r="N7337" t="s">
        <v>10408</v>
      </c>
      <c r="O7337" t="s">
        <v>10409</v>
      </c>
    </row>
    <row r="7338" spans="1:15" x14ac:dyDescent="0.2">
      <c r="A7338" t="s">
        <v>10410</v>
      </c>
      <c r="B7338" t="s">
        <v>5902</v>
      </c>
      <c r="C7338">
        <v>622.09</v>
      </c>
      <c r="D7338">
        <v>0</v>
      </c>
      <c r="E7338">
        <v>0</v>
      </c>
      <c r="F7338">
        <v>0</v>
      </c>
      <c r="G7338">
        <v>0</v>
      </c>
      <c r="H7338" s="45">
        <v>-18043.64</v>
      </c>
      <c r="I7338" t="s">
        <v>9184</v>
      </c>
      <c r="J7338" t="s">
        <v>200</v>
      </c>
      <c r="K7338">
        <v>0</v>
      </c>
      <c r="L7338" s="83">
        <v>42795</v>
      </c>
      <c r="M7338">
        <v>0</v>
      </c>
      <c r="N7338">
        <v>53332102</v>
      </c>
      <c r="O7338">
        <v>2065955</v>
      </c>
    </row>
    <row r="7339" spans="1:15" x14ac:dyDescent="0.2">
      <c r="A7339" t="s">
        <v>10411</v>
      </c>
      <c r="B7339" t="s">
        <v>8824</v>
      </c>
      <c r="C7339">
        <v>26.5</v>
      </c>
      <c r="D7339">
        <v>0</v>
      </c>
      <c r="E7339">
        <v>0</v>
      </c>
      <c r="F7339">
        <v>0</v>
      </c>
      <c r="G7339">
        <v>0</v>
      </c>
      <c r="H7339" s="45">
        <v>-1810.71</v>
      </c>
      <c r="I7339" t="s">
        <v>9184</v>
      </c>
      <c r="J7339" t="s">
        <v>235</v>
      </c>
      <c r="K7339">
        <v>0</v>
      </c>
      <c r="L7339" s="83">
        <v>42795</v>
      </c>
      <c r="M7339">
        <v>0</v>
      </c>
      <c r="N7339" t="s">
        <v>8835</v>
      </c>
      <c r="O7339" t="s">
        <v>8836</v>
      </c>
    </row>
    <row r="7340" spans="1:15" x14ac:dyDescent="0.2">
      <c r="A7340" t="s">
        <v>10412</v>
      </c>
      <c r="B7340" t="s">
        <v>3159</v>
      </c>
      <c r="C7340">
        <v>16.41</v>
      </c>
      <c r="D7340">
        <v>0</v>
      </c>
      <c r="E7340">
        <v>0</v>
      </c>
      <c r="F7340">
        <v>0</v>
      </c>
      <c r="G7340">
        <v>0</v>
      </c>
      <c r="H7340" s="45">
        <v>7146.43</v>
      </c>
      <c r="I7340" t="s">
        <v>9184</v>
      </c>
      <c r="J7340" t="s">
        <v>190</v>
      </c>
      <c r="K7340">
        <v>0</v>
      </c>
      <c r="L7340" s="83">
        <v>42795</v>
      </c>
      <c r="M7340">
        <v>0</v>
      </c>
      <c r="N7340">
        <v>167250109</v>
      </c>
      <c r="O7340">
        <v>2200530</v>
      </c>
    </row>
    <row r="7341" spans="1:15" x14ac:dyDescent="0.2">
      <c r="A7341" t="s">
        <v>10413</v>
      </c>
      <c r="B7341" t="s">
        <v>5548</v>
      </c>
      <c r="C7341">
        <v>28.24</v>
      </c>
      <c r="D7341">
        <v>0</v>
      </c>
      <c r="E7341">
        <v>0</v>
      </c>
      <c r="F7341">
        <v>0</v>
      </c>
      <c r="G7341">
        <v>0</v>
      </c>
      <c r="H7341" s="45">
        <v>-2688.39</v>
      </c>
      <c r="I7341" t="s">
        <v>9184</v>
      </c>
      <c r="J7341" t="s">
        <v>822</v>
      </c>
      <c r="K7341">
        <v>0</v>
      </c>
      <c r="L7341" s="83">
        <v>42795</v>
      </c>
      <c r="M7341">
        <v>0</v>
      </c>
      <c r="N7341" t="s">
        <v>5563</v>
      </c>
      <c r="O7341">
        <v>2440637</v>
      </c>
    </row>
    <row r="7342" spans="1:15" x14ac:dyDescent="0.2">
      <c r="A7342" t="s">
        <v>10414</v>
      </c>
      <c r="B7342" t="s">
        <v>2698</v>
      </c>
      <c r="C7342">
        <v>119.43</v>
      </c>
      <c r="D7342">
        <v>0</v>
      </c>
      <c r="E7342">
        <v>0</v>
      </c>
      <c r="F7342">
        <v>0</v>
      </c>
      <c r="G7342">
        <v>0</v>
      </c>
      <c r="H7342" s="45">
        <v>12982.86</v>
      </c>
      <c r="I7342" t="s">
        <v>9184</v>
      </c>
      <c r="J7342" t="s">
        <v>164</v>
      </c>
      <c r="K7342">
        <v>0</v>
      </c>
      <c r="L7342" s="83">
        <v>42795</v>
      </c>
      <c r="M7342">
        <v>0</v>
      </c>
      <c r="N7342" t="s">
        <v>2745</v>
      </c>
      <c r="O7342">
        <v>2310525</v>
      </c>
    </row>
    <row r="7343" spans="1:15" x14ac:dyDescent="0.2">
      <c r="A7343" t="s">
        <v>10415</v>
      </c>
      <c r="B7343" t="s">
        <v>2863</v>
      </c>
      <c r="C7343">
        <v>121.84</v>
      </c>
      <c r="D7343">
        <v>0</v>
      </c>
      <c r="E7343">
        <v>0</v>
      </c>
      <c r="F7343">
        <v>0</v>
      </c>
      <c r="G7343">
        <v>0</v>
      </c>
      <c r="H7343" s="45">
        <v>9046.81</v>
      </c>
      <c r="I7343" t="s">
        <v>9184</v>
      </c>
      <c r="J7343" t="s">
        <v>169</v>
      </c>
      <c r="K7343">
        <v>0</v>
      </c>
      <c r="L7343" s="83">
        <v>42795</v>
      </c>
      <c r="M7343">
        <v>0</v>
      </c>
      <c r="N7343">
        <v>252131107</v>
      </c>
      <c r="O7343" t="s">
        <v>2933</v>
      </c>
    </row>
    <row r="7344" spans="1:15" x14ac:dyDescent="0.2">
      <c r="A7344" t="s">
        <v>10416</v>
      </c>
      <c r="B7344" t="s">
        <v>3414</v>
      </c>
      <c r="C7344">
        <v>75.5</v>
      </c>
      <c r="D7344">
        <v>0</v>
      </c>
      <c r="E7344">
        <v>0</v>
      </c>
      <c r="F7344">
        <v>0</v>
      </c>
      <c r="G7344">
        <v>0</v>
      </c>
      <c r="H7344" s="45">
        <v>4853.8900000000003</v>
      </c>
      <c r="I7344" t="s">
        <v>9184</v>
      </c>
      <c r="J7344" t="s">
        <v>164</v>
      </c>
      <c r="K7344">
        <v>0</v>
      </c>
      <c r="L7344" s="83">
        <v>42795</v>
      </c>
      <c r="M7344">
        <v>0</v>
      </c>
      <c r="N7344">
        <v>278715206</v>
      </c>
      <c r="O7344">
        <v>2008400</v>
      </c>
    </row>
    <row r="7345" spans="1:15" x14ac:dyDescent="0.2">
      <c r="A7345" t="s">
        <v>10417</v>
      </c>
      <c r="B7345" t="s">
        <v>7102</v>
      </c>
      <c r="C7345">
        <v>18.899999999999999</v>
      </c>
      <c r="D7345">
        <v>0</v>
      </c>
      <c r="E7345">
        <v>0</v>
      </c>
      <c r="F7345">
        <v>0</v>
      </c>
      <c r="G7345">
        <v>0</v>
      </c>
      <c r="H7345" s="45">
        <v>51772.53</v>
      </c>
      <c r="I7345" t="s">
        <v>9184</v>
      </c>
      <c r="J7345" t="s">
        <v>169</v>
      </c>
      <c r="K7345">
        <v>0</v>
      </c>
      <c r="L7345" s="83">
        <v>42795</v>
      </c>
      <c r="M7345">
        <v>0</v>
      </c>
      <c r="N7345" t="s">
        <v>7156</v>
      </c>
      <c r="O7345" t="s">
        <v>7157</v>
      </c>
    </row>
    <row r="7346" spans="1:15" x14ac:dyDescent="0.2">
      <c r="A7346" t="s">
        <v>10418</v>
      </c>
      <c r="B7346" t="s">
        <v>2470</v>
      </c>
      <c r="C7346">
        <v>42.74</v>
      </c>
      <c r="D7346">
        <v>0</v>
      </c>
      <c r="E7346">
        <v>0</v>
      </c>
      <c r="F7346">
        <v>0</v>
      </c>
      <c r="G7346">
        <v>0</v>
      </c>
      <c r="H7346" s="45">
        <v>-55441.919999999998</v>
      </c>
      <c r="I7346" t="s">
        <v>9184</v>
      </c>
      <c r="J7346" t="s">
        <v>169</v>
      </c>
      <c r="K7346">
        <v>0</v>
      </c>
      <c r="L7346" s="83">
        <v>42795</v>
      </c>
      <c r="M7346">
        <v>0</v>
      </c>
      <c r="N7346" t="s">
        <v>10419</v>
      </c>
      <c r="O7346" t="s">
        <v>10420</v>
      </c>
    </row>
    <row r="7347" spans="1:15" x14ac:dyDescent="0.2">
      <c r="A7347" t="s">
        <v>10421</v>
      </c>
      <c r="B7347" t="s">
        <v>2591</v>
      </c>
      <c r="C7347">
        <v>57.02</v>
      </c>
      <c r="D7347">
        <v>0</v>
      </c>
      <c r="E7347">
        <v>0</v>
      </c>
      <c r="F7347">
        <v>0</v>
      </c>
      <c r="G7347">
        <v>0</v>
      </c>
      <c r="H7347" s="45">
        <v>-20118.88</v>
      </c>
      <c r="I7347" t="s">
        <v>9184</v>
      </c>
      <c r="J7347" t="s">
        <v>164</v>
      </c>
      <c r="K7347">
        <v>0</v>
      </c>
      <c r="L7347" s="83">
        <v>42795</v>
      </c>
      <c r="M7347">
        <v>0</v>
      </c>
      <c r="N7347">
        <v>302081104</v>
      </c>
      <c r="O7347" t="s">
        <v>2633</v>
      </c>
    </row>
    <row r="7348" spans="1:15" x14ac:dyDescent="0.2">
      <c r="A7348" t="s">
        <v>10422</v>
      </c>
      <c r="B7348" t="s">
        <v>3479</v>
      </c>
      <c r="C7348">
        <v>88.6</v>
      </c>
      <c r="D7348">
        <v>0</v>
      </c>
      <c r="E7348">
        <v>0</v>
      </c>
      <c r="F7348">
        <v>0</v>
      </c>
      <c r="G7348">
        <v>0</v>
      </c>
      <c r="H7348" s="45">
        <v>32281.68</v>
      </c>
      <c r="I7348" t="s">
        <v>9174</v>
      </c>
      <c r="J7348" t="s">
        <v>164</v>
      </c>
      <c r="K7348">
        <v>0</v>
      </c>
      <c r="L7348" s="83">
        <v>42795</v>
      </c>
      <c r="M7348">
        <v>0</v>
      </c>
      <c r="N7348" t="s">
        <v>3508</v>
      </c>
      <c r="O7348" t="s">
        <v>3509</v>
      </c>
    </row>
    <row r="7349" spans="1:15" x14ac:dyDescent="0.2">
      <c r="A7349" t="s">
        <v>10423</v>
      </c>
      <c r="B7349" t="s">
        <v>2840</v>
      </c>
      <c r="C7349">
        <v>58.6</v>
      </c>
      <c r="D7349">
        <v>0</v>
      </c>
      <c r="E7349">
        <v>0</v>
      </c>
      <c r="F7349">
        <v>0</v>
      </c>
      <c r="G7349">
        <v>0</v>
      </c>
      <c r="H7349" s="45">
        <v>-14286</v>
      </c>
      <c r="I7349" t="s">
        <v>9184</v>
      </c>
      <c r="J7349" t="s">
        <v>169</v>
      </c>
      <c r="K7349">
        <v>0</v>
      </c>
      <c r="L7349" s="83">
        <v>42795</v>
      </c>
      <c r="M7349">
        <v>0</v>
      </c>
      <c r="N7349" t="s">
        <v>2950</v>
      </c>
      <c r="O7349" t="s">
        <v>2951</v>
      </c>
    </row>
    <row r="7350" spans="1:15" x14ac:dyDescent="0.2">
      <c r="A7350" t="s">
        <v>10424</v>
      </c>
      <c r="B7350" t="s">
        <v>5386</v>
      </c>
      <c r="C7350">
        <v>227.11</v>
      </c>
      <c r="D7350">
        <v>0</v>
      </c>
      <c r="E7350">
        <v>0</v>
      </c>
      <c r="F7350">
        <v>0</v>
      </c>
      <c r="G7350">
        <v>0</v>
      </c>
      <c r="H7350" s="45">
        <v>11852.98</v>
      </c>
      <c r="I7350" t="s">
        <v>9184</v>
      </c>
      <c r="J7350" t="s">
        <v>169</v>
      </c>
      <c r="K7350">
        <v>0</v>
      </c>
      <c r="L7350" s="83">
        <v>42795</v>
      </c>
      <c r="M7350">
        <v>0</v>
      </c>
      <c r="N7350" t="s">
        <v>5492</v>
      </c>
      <c r="O7350" t="s">
        <v>5493</v>
      </c>
    </row>
    <row r="7351" spans="1:15" x14ac:dyDescent="0.2">
      <c r="A7351" t="s">
        <v>10425</v>
      </c>
      <c r="B7351" t="s">
        <v>2815</v>
      </c>
      <c r="C7351">
        <v>48.695</v>
      </c>
      <c r="D7351">
        <v>0</v>
      </c>
      <c r="E7351">
        <v>0</v>
      </c>
      <c r="F7351">
        <v>0</v>
      </c>
      <c r="G7351">
        <v>0</v>
      </c>
      <c r="H7351" s="45">
        <v>-67931.490000000005</v>
      </c>
      <c r="I7351" t="s">
        <v>9184</v>
      </c>
      <c r="J7351" t="s">
        <v>169</v>
      </c>
      <c r="K7351">
        <v>0</v>
      </c>
      <c r="L7351" s="83">
        <v>42795</v>
      </c>
      <c r="M7351">
        <v>0</v>
      </c>
      <c r="N7351">
        <v>462222100</v>
      </c>
      <c r="O7351" t="s">
        <v>2957</v>
      </c>
    </row>
    <row r="7352" spans="1:15" x14ac:dyDescent="0.2">
      <c r="A7352" t="s">
        <v>10426</v>
      </c>
      <c r="B7352" t="s">
        <v>3521</v>
      </c>
      <c r="C7352">
        <v>17.95</v>
      </c>
      <c r="D7352">
        <v>0</v>
      </c>
      <c r="E7352">
        <v>0</v>
      </c>
      <c r="F7352">
        <v>0</v>
      </c>
      <c r="G7352">
        <v>0</v>
      </c>
      <c r="H7352" s="45">
        <v>-11986.83</v>
      </c>
      <c r="I7352" t="s">
        <v>9174</v>
      </c>
      <c r="J7352" t="s">
        <v>8017</v>
      </c>
      <c r="K7352">
        <v>0</v>
      </c>
      <c r="L7352" s="83">
        <v>42795</v>
      </c>
      <c r="M7352">
        <v>0</v>
      </c>
      <c r="N7352">
        <v>790148100</v>
      </c>
      <c r="O7352">
        <v>2768663</v>
      </c>
    </row>
    <row r="7353" spans="1:15" x14ac:dyDescent="0.2">
      <c r="A7353" t="s">
        <v>10427</v>
      </c>
      <c r="B7353" t="s">
        <v>3407</v>
      </c>
      <c r="C7353">
        <v>179.79</v>
      </c>
      <c r="D7353">
        <v>0</v>
      </c>
      <c r="E7353">
        <v>0</v>
      </c>
      <c r="F7353">
        <v>0</v>
      </c>
      <c r="G7353">
        <v>0</v>
      </c>
      <c r="H7353" s="45">
        <v>-20691.28</v>
      </c>
      <c r="I7353" t="s">
        <v>9184</v>
      </c>
      <c r="J7353" t="s">
        <v>169</v>
      </c>
      <c r="K7353">
        <v>0</v>
      </c>
      <c r="L7353" s="83">
        <v>42795</v>
      </c>
      <c r="M7353">
        <v>0</v>
      </c>
      <c r="N7353" t="s">
        <v>3449</v>
      </c>
      <c r="O7353" t="s">
        <v>3450</v>
      </c>
    </row>
    <row r="7354" spans="1:15" x14ac:dyDescent="0.2">
      <c r="A7354" t="s">
        <v>10428</v>
      </c>
      <c r="B7354" t="s">
        <v>3548</v>
      </c>
      <c r="C7354">
        <v>29.69</v>
      </c>
      <c r="D7354">
        <v>0</v>
      </c>
      <c r="E7354">
        <v>0</v>
      </c>
      <c r="F7354">
        <v>0</v>
      </c>
      <c r="G7354">
        <v>0</v>
      </c>
      <c r="H7354" s="45">
        <v>-44095.360000000001</v>
      </c>
      <c r="I7354" t="s">
        <v>9174</v>
      </c>
      <c r="J7354" t="s">
        <v>235</v>
      </c>
      <c r="K7354">
        <v>0</v>
      </c>
      <c r="L7354" s="83">
        <v>42795</v>
      </c>
      <c r="M7354">
        <v>0</v>
      </c>
      <c r="N7354">
        <v>501044101</v>
      </c>
      <c r="O7354">
        <v>2497406</v>
      </c>
    </row>
    <row r="7355" spans="1:15" x14ac:dyDescent="0.2">
      <c r="A7355" t="s">
        <v>10429</v>
      </c>
      <c r="B7355" t="s">
        <v>3417</v>
      </c>
      <c r="C7355">
        <v>21.344999999999999</v>
      </c>
      <c r="D7355">
        <v>0</v>
      </c>
      <c r="E7355">
        <v>0</v>
      </c>
      <c r="F7355">
        <v>0</v>
      </c>
      <c r="G7355">
        <v>0</v>
      </c>
      <c r="H7355" s="45">
        <v>-10201.719999999999</v>
      </c>
      <c r="I7355" t="s">
        <v>9184</v>
      </c>
      <c r="J7355" t="s">
        <v>169</v>
      </c>
      <c r="K7355">
        <v>0</v>
      </c>
      <c r="L7355" s="83">
        <v>42795</v>
      </c>
      <c r="M7355">
        <v>0</v>
      </c>
      <c r="N7355">
        <v>556099109</v>
      </c>
      <c r="O7355" t="s">
        <v>3456</v>
      </c>
    </row>
    <row r="7356" spans="1:15" x14ac:dyDescent="0.2">
      <c r="A7356" t="s">
        <v>10430</v>
      </c>
      <c r="B7356" t="s">
        <v>4845</v>
      </c>
      <c r="C7356">
        <v>8.61</v>
      </c>
      <c r="D7356">
        <v>0</v>
      </c>
      <c r="E7356">
        <v>0</v>
      </c>
      <c r="F7356">
        <v>0</v>
      </c>
      <c r="G7356">
        <v>0</v>
      </c>
      <c r="H7356" s="45">
        <v>133029.79999999999</v>
      </c>
      <c r="I7356" t="s">
        <v>9184</v>
      </c>
      <c r="J7356" t="s">
        <v>169</v>
      </c>
      <c r="K7356">
        <v>0</v>
      </c>
      <c r="L7356" s="83">
        <v>42795</v>
      </c>
      <c r="M7356">
        <v>0</v>
      </c>
      <c r="N7356">
        <v>651511107</v>
      </c>
      <c r="O7356" t="s">
        <v>4905</v>
      </c>
    </row>
    <row r="7357" spans="1:15" x14ac:dyDescent="0.2">
      <c r="A7357" t="s">
        <v>10431</v>
      </c>
      <c r="B7357" t="s">
        <v>10384</v>
      </c>
      <c r="C7357">
        <v>33.299999999999997</v>
      </c>
      <c r="D7357">
        <v>0</v>
      </c>
      <c r="E7357">
        <v>0</v>
      </c>
      <c r="F7357">
        <v>0</v>
      </c>
      <c r="G7357">
        <v>0</v>
      </c>
      <c r="H7357" s="45">
        <v>-19525.41</v>
      </c>
      <c r="I7357" t="s">
        <v>9184</v>
      </c>
      <c r="J7357" t="s">
        <v>822</v>
      </c>
      <c r="K7357">
        <v>0</v>
      </c>
      <c r="L7357" s="83">
        <v>42795</v>
      </c>
      <c r="M7357">
        <v>0</v>
      </c>
      <c r="N7357">
        <v>629377508</v>
      </c>
      <c r="O7357">
        <v>2212922</v>
      </c>
    </row>
    <row r="7358" spans="1:15" x14ac:dyDescent="0.2">
      <c r="A7358" t="s">
        <v>10432</v>
      </c>
      <c r="B7358" t="s">
        <v>10433</v>
      </c>
      <c r="C7358">
        <v>18.350000000000001</v>
      </c>
      <c r="D7358">
        <v>0</v>
      </c>
      <c r="E7358">
        <v>0</v>
      </c>
      <c r="F7358">
        <v>0</v>
      </c>
      <c r="G7358">
        <v>0</v>
      </c>
      <c r="H7358" s="45">
        <v>4236.1400000000003</v>
      </c>
      <c r="I7358" t="s">
        <v>9184</v>
      </c>
      <c r="J7358" t="s">
        <v>822</v>
      </c>
      <c r="K7358">
        <v>0</v>
      </c>
      <c r="L7358" s="83">
        <v>42795</v>
      </c>
      <c r="M7358">
        <v>0</v>
      </c>
      <c r="N7358" t="s">
        <v>7312</v>
      </c>
      <c r="O7358" t="s">
        <v>7313</v>
      </c>
    </row>
    <row r="7359" spans="1:15" x14ac:dyDescent="0.2">
      <c r="A7359" t="s">
        <v>10434</v>
      </c>
      <c r="B7359" t="s">
        <v>10385</v>
      </c>
      <c r="C7359">
        <v>124.65</v>
      </c>
      <c r="D7359">
        <v>0</v>
      </c>
      <c r="E7359">
        <v>0</v>
      </c>
      <c r="F7359">
        <v>0</v>
      </c>
      <c r="G7359">
        <v>0</v>
      </c>
      <c r="H7359" s="45">
        <v>-19795.95</v>
      </c>
      <c r="I7359" t="s">
        <v>9184</v>
      </c>
      <c r="J7359" t="s">
        <v>169</v>
      </c>
      <c r="K7359">
        <v>0</v>
      </c>
      <c r="L7359" s="83">
        <v>42795</v>
      </c>
      <c r="M7359">
        <v>0</v>
      </c>
      <c r="N7359" t="s">
        <v>10435</v>
      </c>
      <c r="O7359" t="s">
        <v>10436</v>
      </c>
    </row>
    <row r="7360" spans="1:15" x14ac:dyDescent="0.2">
      <c r="A7360" t="s">
        <v>10437</v>
      </c>
      <c r="B7360" t="s">
        <v>3371</v>
      </c>
      <c r="C7360">
        <v>36.049999999999997</v>
      </c>
      <c r="D7360">
        <v>0</v>
      </c>
      <c r="E7360">
        <v>0</v>
      </c>
      <c r="F7360">
        <v>0</v>
      </c>
      <c r="G7360">
        <v>0</v>
      </c>
      <c r="H7360" s="45">
        <v>-3118.04</v>
      </c>
      <c r="I7360" t="s">
        <v>9184</v>
      </c>
      <c r="J7360" t="s">
        <v>822</v>
      </c>
      <c r="K7360">
        <v>0</v>
      </c>
      <c r="L7360" s="83">
        <v>42795</v>
      </c>
      <c r="M7360">
        <v>0</v>
      </c>
      <c r="N7360" t="s">
        <v>3393</v>
      </c>
      <c r="O7360">
        <v>2707826</v>
      </c>
    </row>
    <row r="7361" spans="1:15" x14ac:dyDescent="0.2">
      <c r="A7361" t="s">
        <v>10438</v>
      </c>
      <c r="B7361" t="s">
        <v>3183</v>
      </c>
      <c r="C7361">
        <v>25.39</v>
      </c>
      <c r="D7361">
        <v>0</v>
      </c>
      <c r="E7361">
        <v>0</v>
      </c>
      <c r="F7361">
        <v>0</v>
      </c>
      <c r="G7361">
        <v>0</v>
      </c>
      <c r="H7361" s="45">
        <v>17770.04</v>
      </c>
      <c r="I7361" t="s">
        <v>9184</v>
      </c>
      <c r="J7361" t="s">
        <v>190</v>
      </c>
      <c r="K7361">
        <v>0</v>
      </c>
      <c r="L7361" s="83">
        <v>42795</v>
      </c>
      <c r="M7361">
        <v>0</v>
      </c>
      <c r="N7361" t="s">
        <v>3330</v>
      </c>
      <c r="O7361" t="s">
        <v>3331</v>
      </c>
    </row>
    <row r="7362" spans="1:15" x14ac:dyDescent="0.2">
      <c r="A7362" t="s">
        <v>10439</v>
      </c>
      <c r="B7362" t="s">
        <v>3376</v>
      </c>
      <c r="C7362">
        <v>25.17</v>
      </c>
      <c r="D7362">
        <v>0</v>
      </c>
      <c r="E7362">
        <v>0</v>
      </c>
      <c r="F7362">
        <v>0</v>
      </c>
      <c r="G7362">
        <v>0</v>
      </c>
      <c r="H7362" s="45">
        <v>22775.86</v>
      </c>
      <c r="I7362" t="s">
        <v>9184</v>
      </c>
      <c r="J7362" t="s">
        <v>169</v>
      </c>
      <c r="K7362">
        <v>0</v>
      </c>
      <c r="L7362" s="83">
        <v>42795</v>
      </c>
      <c r="M7362">
        <v>0</v>
      </c>
      <c r="N7362">
        <v>737010108</v>
      </c>
      <c r="O7362" t="s">
        <v>3395</v>
      </c>
    </row>
    <row r="7363" spans="1:15" x14ac:dyDescent="0.2">
      <c r="A7363" t="s">
        <v>10440</v>
      </c>
      <c r="B7363" t="s">
        <v>4840</v>
      </c>
      <c r="C7363">
        <v>5.76</v>
      </c>
      <c r="D7363">
        <v>0</v>
      </c>
      <c r="E7363">
        <v>0</v>
      </c>
      <c r="F7363">
        <v>0</v>
      </c>
      <c r="G7363">
        <v>0</v>
      </c>
      <c r="H7363" s="45">
        <v>-68433.350000000006</v>
      </c>
      <c r="I7363" t="s">
        <v>9184</v>
      </c>
      <c r="J7363" t="s">
        <v>190</v>
      </c>
      <c r="K7363">
        <v>0</v>
      </c>
      <c r="L7363" s="83">
        <v>42795</v>
      </c>
      <c r="M7363">
        <v>0</v>
      </c>
      <c r="N7363">
        <v>257867200</v>
      </c>
      <c r="O7363" t="s">
        <v>8245</v>
      </c>
    </row>
    <row r="7364" spans="1:15" x14ac:dyDescent="0.2">
      <c r="A7364" t="s">
        <v>10441</v>
      </c>
      <c r="B7364" t="s">
        <v>2820</v>
      </c>
      <c r="C7364">
        <v>25.004999999999999</v>
      </c>
      <c r="D7364">
        <v>0</v>
      </c>
      <c r="E7364">
        <v>0</v>
      </c>
      <c r="F7364">
        <v>0</v>
      </c>
      <c r="G7364">
        <v>0</v>
      </c>
      <c r="H7364" s="45">
        <v>34044</v>
      </c>
      <c r="I7364" t="s">
        <v>9184</v>
      </c>
      <c r="J7364" t="s">
        <v>200</v>
      </c>
      <c r="K7364">
        <v>0</v>
      </c>
      <c r="L7364" s="83">
        <v>42795</v>
      </c>
      <c r="M7364">
        <v>0</v>
      </c>
      <c r="N7364" t="s">
        <v>2990</v>
      </c>
      <c r="O7364" t="s">
        <v>2991</v>
      </c>
    </row>
    <row r="7365" spans="1:15" x14ac:dyDescent="0.2">
      <c r="A7365" t="s">
        <v>10442</v>
      </c>
      <c r="B7365" t="s">
        <v>6746</v>
      </c>
      <c r="C7365">
        <v>55.15</v>
      </c>
      <c r="D7365">
        <v>0</v>
      </c>
      <c r="E7365">
        <v>0</v>
      </c>
      <c r="F7365">
        <v>0</v>
      </c>
      <c r="G7365">
        <v>0</v>
      </c>
      <c r="H7365" s="45">
        <v>-8161.56</v>
      </c>
      <c r="I7365" t="s">
        <v>9184</v>
      </c>
      <c r="J7365" t="s">
        <v>200</v>
      </c>
      <c r="K7365">
        <v>0</v>
      </c>
      <c r="L7365" s="83">
        <v>42795</v>
      </c>
      <c r="M7365">
        <v>0</v>
      </c>
      <c r="N7365">
        <v>556269108</v>
      </c>
      <c r="O7365">
        <v>2553911</v>
      </c>
    </row>
    <row r="7366" spans="1:15" x14ac:dyDescent="0.2">
      <c r="A7366" t="s">
        <v>10443</v>
      </c>
      <c r="B7366" t="s">
        <v>4960</v>
      </c>
      <c r="C7366">
        <v>120.52</v>
      </c>
      <c r="D7366">
        <v>0</v>
      </c>
      <c r="E7366">
        <v>0</v>
      </c>
      <c r="F7366">
        <v>0</v>
      </c>
      <c r="G7366">
        <v>0</v>
      </c>
      <c r="H7366" s="45">
        <v>-2003.47</v>
      </c>
      <c r="I7366" t="s">
        <v>9184</v>
      </c>
      <c r="J7366" t="s">
        <v>822</v>
      </c>
      <c r="K7366">
        <v>0</v>
      </c>
      <c r="L7366" s="83">
        <v>42795</v>
      </c>
      <c r="M7366">
        <v>0</v>
      </c>
      <c r="N7366">
        <v>816851109</v>
      </c>
      <c r="O7366">
        <v>2138158</v>
      </c>
    </row>
    <row r="7367" spans="1:15" x14ac:dyDescent="0.2">
      <c r="A7367" t="s">
        <v>10444</v>
      </c>
      <c r="B7367" t="s">
        <v>3601</v>
      </c>
      <c r="C7367">
        <v>14.55</v>
      </c>
      <c r="D7367">
        <v>0</v>
      </c>
      <c r="E7367">
        <v>0</v>
      </c>
      <c r="F7367">
        <v>0</v>
      </c>
      <c r="G7367">
        <v>0</v>
      </c>
      <c r="H7367" s="45">
        <v>75142.86</v>
      </c>
      <c r="I7367" t="s">
        <v>9174</v>
      </c>
      <c r="J7367" t="s">
        <v>200</v>
      </c>
      <c r="K7367">
        <v>0</v>
      </c>
      <c r="L7367" s="83">
        <v>42795</v>
      </c>
      <c r="M7367">
        <v>0</v>
      </c>
      <c r="N7367">
        <v>868168105</v>
      </c>
      <c r="O7367">
        <v>2864141</v>
      </c>
    </row>
    <row r="7368" spans="1:15" x14ac:dyDescent="0.2">
      <c r="A7368" t="s">
        <v>10445</v>
      </c>
      <c r="B7368" t="s">
        <v>3205</v>
      </c>
      <c r="C7368">
        <v>21.9</v>
      </c>
      <c r="D7368">
        <v>0</v>
      </c>
      <c r="E7368">
        <v>0</v>
      </c>
      <c r="F7368">
        <v>0</v>
      </c>
      <c r="G7368">
        <v>0</v>
      </c>
      <c r="H7368" s="45">
        <v>68644.81</v>
      </c>
      <c r="I7368" t="s">
        <v>9184</v>
      </c>
      <c r="J7368" t="s">
        <v>190</v>
      </c>
      <c r="K7368">
        <v>0</v>
      </c>
      <c r="L7368" s="83">
        <v>42795</v>
      </c>
      <c r="M7368">
        <v>0</v>
      </c>
      <c r="N7368" t="s">
        <v>3348</v>
      </c>
      <c r="O7368">
        <v>2767198</v>
      </c>
    </row>
    <row r="7369" spans="1:15" x14ac:dyDescent="0.2">
      <c r="A7369" t="s">
        <v>10446</v>
      </c>
      <c r="B7369" t="s">
        <v>10383</v>
      </c>
      <c r="C7369">
        <v>10.3</v>
      </c>
      <c r="D7369">
        <v>0</v>
      </c>
      <c r="E7369">
        <v>0</v>
      </c>
      <c r="F7369">
        <v>0</v>
      </c>
      <c r="G7369">
        <v>0</v>
      </c>
      <c r="H7369" s="45">
        <v>-61388.79</v>
      </c>
      <c r="I7369" t="s">
        <v>9174</v>
      </c>
      <c r="J7369" t="s">
        <v>200</v>
      </c>
      <c r="K7369">
        <v>0</v>
      </c>
      <c r="L7369" s="83">
        <v>42795</v>
      </c>
      <c r="M7369">
        <v>0</v>
      </c>
      <c r="N7369" t="s">
        <v>10447</v>
      </c>
      <c r="O7369" t="s">
        <v>10448</v>
      </c>
    </row>
    <row r="7370" spans="1:15" x14ac:dyDescent="0.2">
      <c r="A7370" t="s">
        <v>10449</v>
      </c>
      <c r="B7370" t="s">
        <v>2809</v>
      </c>
      <c r="C7370">
        <v>36.18</v>
      </c>
      <c r="D7370">
        <v>0</v>
      </c>
      <c r="E7370">
        <v>0</v>
      </c>
      <c r="F7370">
        <v>0</v>
      </c>
      <c r="G7370">
        <v>0</v>
      </c>
      <c r="H7370" s="45">
        <v>15137.64</v>
      </c>
      <c r="I7370" t="s">
        <v>9184</v>
      </c>
      <c r="J7370" t="s">
        <v>182</v>
      </c>
      <c r="K7370">
        <v>0</v>
      </c>
      <c r="L7370" s="83">
        <v>42795</v>
      </c>
      <c r="M7370">
        <v>0</v>
      </c>
      <c r="N7370">
        <v>959319104</v>
      </c>
      <c r="O7370" t="s">
        <v>3026</v>
      </c>
    </row>
    <row r="7371" spans="1:15" x14ac:dyDescent="0.2">
      <c r="A7371" t="s">
        <v>10450</v>
      </c>
      <c r="B7371" t="s">
        <v>8183</v>
      </c>
      <c r="C7371">
        <v>40.155000000000001</v>
      </c>
      <c r="D7371">
        <v>0</v>
      </c>
      <c r="E7371">
        <v>0</v>
      </c>
      <c r="F7371">
        <v>0</v>
      </c>
      <c r="G7371">
        <v>0</v>
      </c>
      <c r="H7371" s="45">
        <v>34925.18</v>
      </c>
      <c r="I7371" t="s">
        <v>9184</v>
      </c>
      <c r="J7371" t="s">
        <v>169</v>
      </c>
      <c r="K7371">
        <v>0</v>
      </c>
      <c r="L7371" s="83">
        <v>42795</v>
      </c>
      <c r="M7371">
        <v>0</v>
      </c>
      <c r="N7371" t="s">
        <v>8259</v>
      </c>
      <c r="O7371" t="s">
        <v>8260</v>
      </c>
    </row>
    <row r="7372" spans="1:15" x14ac:dyDescent="0.2">
      <c r="A7372" t="s">
        <v>10337</v>
      </c>
      <c r="B7372" t="s">
        <v>2707</v>
      </c>
      <c r="C7372">
        <v>31.29</v>
      </c>
      <c r="D7372">
        <v>0</v>
      </c>
      <c r="E7372">
        <v>0</v>
      </c>
      <c r="F7372">
        <v>0</v>
      </c>
      <c r="G7372">
        <v>0</v>
      </c>
      <c r="H7372" s="45">
        <v>63464.71</v>
      </c>
      <c r="I7372" t="s">
        <v>9184</v>
      </c>
      <c r="J7372" t="s">
        <v>169</v>
      </c>
      <c r="K7372">
        <v>0</v>
      </c>
      <c r="L7372" s="83">
        <v>42794</v>
      </c>
      <c r="M7372">
        <v>0</v>
      </c>
      <c r="N7372" t="s">
        <v>2796</v>
      </c>
      <c r="O7372" t="s">
        <v>2797</v>
      </c>
    </row>
    <row r="7373" spans="1:15" x14ac:dyDescent="0.2">
      <c r="A7373" t="s">
        <v>10338</v>
      </c>
      <c r="B7373" t="s">
        <v>10217</v>
      </c>
      <c r="C7373">
        <v>21</v>
      </c>
      <c r="D7373">
        <v>0</v>
      </c>
      <c r="E7373">
        <v>0</v>
      </c>
      <c r="F7373">
        <v>0</v>
      </c>
      <c r="G7373">
        <v>0</v>
      </c>
      <c r="H7373" s="45">
        <v>3120.62</v>
      </c>
      <c r="I7373" t="s">
        <v>9184</v>
      </c>
      <c r="J7373" t="s">
        <v>190</v>
      </c>
      <c r="K7373">
        <v>0</v>
      </c>
      <c r="L7373" s="83">
        <v>42794</v>
      </c>
      <c r="M7373">
        <v>0</v>
      </c>
      <c r="N7373">
        <v>868607102</v>
      </c>
      <c r="O7373">
        <v>2325819</v>
      </c>
    </row>
    <row r="7374" spans="1:15" x14ac:dyDescent="0.2">
      <c r="A7374" t="s">
        <v>10339</v>
      </c>
      <c r="B7374" t="s">
        <v>2680</v>
      </c>
      <c r="C7374">
        <v>52.77</v>
      </c>
      <c r="D7374">
        <v>0</v>
      </c>
      <c r="E7374">
        <v>0</v>
      </c>
      <c r="F7374">
        <v>0</v>
      </c>
      <c r="G7374">
        <v>0</v>
      </c>
      <c r="H7374" s="45">
        <v>-23690.28</v>
      </c>
      <c r="I7374" t="s">
        <v>9184</v>
      </c>
      <c r="J7374" t="s">
        <v>164</v>
      </c>
      <c r="K7374">
        <v>0</v>
      </c>
      <c r="L7374" s="83">
        <v>42794</v>
      </c>
      <c r="M7374">
        <v>0</v>
      </c>
      <c r="N7374">
        <v>825690100</v>
      </c>
      <c r="O7374" t="s">
        <v>2794</v>
      </c>
    </row>
    <row r="7375" spans="1:15" x14ac:dyDescent="0.2">
      <c r="A7375" t="s">
        <v>10340</v>
      </c>
      <c r="B7375" t="s">
        <v>2682</v>
      </c>
      <c r="C7375">
        <v>48.03</v>
      </c>
      <c r="D7375">
        <v>0</v>
      </c>
      <c r="E7375">
        <v>0</v>
      </c>
      <c r="F7375">
        <v>0</v>
      </c>
      <c r="G7375">
        <v>0</v>
      </c>
      <c r="H7375" s="45">
        <v>-26817.11</v>
      </c>
      <c r="I7375" t="s">
        <v>9184</v>
      </c>
      <c r="J7375" t="s">
        <v>182</v>
      </c>
      <c r="K7375">
        <v>0</v>
      </c>
      <c r="L7375" s="83">
        <v>42794</v>
      </c>
      <c r="M7375">
        <v>0</v>
      </c>
      <c r="N7375" t="s">
        <v>2787</v>
      </c>
      <c r="O7375" t="s">
        <v>2788</v>
      </c>
    </row>
    <row r="7376" spans="1:15" x14ac:dyDescent="0.2">
      <c r="A7376" t="s">
        <v>10341</v>
      </c>
      <c r="B7376" t="s">
        <v>2579</v>
      </c>
      <c r="C7376">
        <v>56.65</v>
      </c>
      <c r="D7376">
        <v>0</v>
      </c>
      <c r="E7376">
        <v>0</v>
      </c>
      <c r="F7376">
        <v>0</v>
      </c>
      <c r="G7376">
        <v>0</v>
      </c>
      <c r="H7376" s="45">
        <v>-55979.45</v>
      </c>
      <c r="I7376" t="s">
        <v>9184</v>
      </c>
      <c r="J7376" t="s">
        <v>164</v>
      </c>
      <c r="K7376">
        <v>0</v>
      </c>
      <c r="L7376" s="83">
        <v>42794</v>
      </c>
      <c r="M7376">
        <v>0</v>
      </c>
      <c r="N7376" t="s">
        <v>2656</v>
      </c>
      <c r="O7376" t="s">
        <v>2657</v>
      </c>
    </row>
    <row r="7377" spans="1:15" x14ac:dyDescent="0.2">
      <c r="A7377" t="s">
        <v>10342</v>
      </c>
      <c r="B7377" t="s">
        <v>3177</v>
      </c>
      <c r="C7377">
        <v>40</v>
      </c>
      <c r="D7377">
        <v>0</v>
      </c>
      <c r="E7377">
        <v>0</v>
      </c>
      <c r="F7377">
        <v>0</v>
      </c>
      <c r="G7377">
        <v>0</v>
      </c>
      <c r="H7377" s="45">
        <v>43429.86</v>
      </c>
      <c r="I7377" t="s">
        <v>9184</v>
      </c>
      <c r="J7377" t="s">
        <v>200</v>
      </c>
      <c r="K7377">
        <v>0</v>
      </c>
      <c r="L7377" s="83">
        <v>42794</v>
      </c>
      <c r="M7377">
        <v>0</v>
      </c>
      <c r="N7377" t="s">
        <v>3319</v>
      </c>
      <c r="O7377">
        <v>2620398</v>
      </c>
    </row>
    <row r="7378" spans="1:15" x14ac:dyDescent="0.2">
      <c r="A7378" t="s">
        <v>10343</v>
      </c>
      <c r="B7378" t="s">
        <v>4323</v>
      </c>
      <c r="C7378">
        <v>109.27500000000001</v>
      </c>
      <c r="D7378">
        <v>0</v>
      </c>
      <c r="E7378">
        <v>0</v>
      </c>
      <c r="F7378">
        <v>0</v>
      </c>
      <c r="G7378">
        <v>0</v>
      </c>
      <c r="H7378" s="45">
        <v>-10144.41</v>
      </c>
      <c r="I7378" t="s">
        <v>9184</v>
      </c>
      <c r="J7378" t="s">
        <v>190</v>
      </c>
      <c r="K7378">
        <v>0</v>
      </c>
      <c r="L7378" s="83">
        <v>42794</v>
      </c>
      <c r="M7378">
        <v>0</v>
      </c>
      <c r="N7378">
        <v>477839104</v>
      </c>
      <c r="O7378" t="s">
        <v>4439</v>
      </c>
    </row>
    <row r="7379" spans="1:15" x14ac:dyDescent="0.2">
      <c r="A7379" t="s">
        <v>10344</v>
      </c>
      <c r="B7379" t="s">
        <v>10216</v>
      </c>
      <c r="C7379">
        <v>80.3</v>
      </c>
      <c r="D7379">
        <v>0</v>
      </c>
      <c r="E7379">
        <v>0</v>
      </c>
      <c r="F7379">
        <v>0</v>
      </c>
      <c r="G7379">
        <v>0</v>
      </c>
      <c r="H7379" s="45">
        <v>-38980.01</v>
      </c>
      <c r="I7379" t="s">
        <v>9184</v>
      </c>
      <c r="J7379" t="s">
        <v>190</v>
      </c>
      <c r="K7379">
        <v>0</v>
      </c>
      <c r="L7379" s="83">
        <v>42794</v>
      </c>
      <c r="M7379">
        <v>0</v>
      </c>
      <c r="N7379" t="s">
        <v>10267</v>
      </c>
      <c r="O7379" t="s">
        <v>10268</v>
      </c>
    </row>
    <row r="7380" spans="1:15" x14ac:dyDescent="0.2">
      <c r="A7380" t="s">
        <v>10345</v>
      </c>
      <c r="B7380" t="s">
        <v>8491</v>
      </c>
      <c r="C7380">
        <v>20.49</v>
      </c>
      <c r="D7380">
        <v>0</v>
      </c>
      <c r="E7380">
        <v>0</v>
      </c>
      <c r="F7380">
        <v>0</v>
      </c>
      <c r="G7380">
        <v>0</v>
      </c>
      <c r="H7380" s="45">
        <v>134855.4</v>
      </c>
      <c r="I7380" t="s">
        <v>9184</v>
      </c>
      <c r="J7380" t="s">
        <v>190</v>
      </c>
      <c r="K7380">
        <v>0</v>
      </c>
      <c r="L7380" s="83">
        <v>42794</v>
      </c>
      <c r="M7380">
        <v>0</v>
      </c>
      <c r="N7380" t="s">
        <v>8572</v>
      </c>
      <c r="O7380" t="s">
        <v>8573</v>
      </c>
    </row>
    <row r="7381" spans="1:15" x14ac:dyDescent="0.2">
      <c r="A7381" t="s">
        <v>10346</v>
      </c>
      <c r="B7381" t="s">
        <v>2079</v>
      </c>
      <c r="C7381">
        <v>15.565</v>
      </c>
      <c r="D7381">
        <v>0</v>
      </c>
      <c r="E7381">
        <v>0</v>
      </c>
      <c r="F7381">
        <v>0</v>
      </c>
      <c r="G7381">
        <v>0</v>
      </c>
      <c r="H7381" s="45">
        <v>-20163.7</v>
      </c>
      <c r="I7381" t="s">
        <v>9184</v>
      </c>
      <c r="J7381" t="s">
        <v>190</v>
      </c>
      <c r="K7381">
        <v>0</v>
      </c>
      <c r="L7381" s="83">
        <v>42794</v>
      </c>
      <c r="M7381">
        <v>0</v>
      </c>
      <c r="N7381">
        <v>296689102</v>
      </c>
      <c r="O7381" t="s">
        <v>2153</v>
      </c>
    </row>
    <row r="7382" spans="1:15" x14ac:dyDescent="0.2">
      <c r="A7382" t="s">
        <v>10347</v>
      </c>
      <c r="B7382" t="s">
        <v>3150</v>
      </c>
      <c r="C7382">
        <v>124.43</v>
      </c>
      <c r="D7382">
        <v>0</v>
      </c>
      <c r="E7382">
        <v>0</v>
      </c>
      <c r="F7382">
        <v>0</v>
      </c>
      <c r="G7382">
        <v>0</v>
      </c>
      <c r="H7382" s="45">
        <v>-11291.2</v>
      </c>
      <c r="I7382" t="s">
        <v>9184</v>
      </c>
      <c r="J7382" t="s">
        <v>182</v>
      </c>
      <c r="K7382">
        <v>0</v>
      </c>
      <c r="L7382" s="83">
        <v>42794</v>
      </c>
      <c r="M7382">
        <v>0</v>
      </c>
      <c r="N7382" t="s">
        <v>3291</v>
      </c>
      <c r="O7382">
        <v>2318024</v>
      </c>
    </row>
    <row r="7383" spans="1:15" x14ac:dyDescent="0.2">
      <c r="A7383" t="s">
        <v>10348</v>
      </c>
      <c r="B7383" t="s">
        <v>2828</v>
      </c>
      <c r="C7383">
        <v>86.5</v>
      </c>
      <c r="D7383">
        <v>0</v>
      </c>
      <c r="E7383">
        <v>0</v>
      </c>
      <c r="F7383">
        <v>0</v>
      </c>
      <c r="G7383">
        <v>0</v>
      </c>
      <c r="H7383" s="45">
        <v>-1297.77</v>
      </c>
      <c r="I7383" t="s">
        <v>9184</v>
      </c>
      <c r="J7383" t="s">
        <v>190</v>
      </c>
      <c r="K7383">
        <v>0</v>
      </c>
      <c r="L7383" s="83">
        <v>42794</v>
      </c>
      <c r="M7383">
        <v>0</v>
      </c>
      <c r="N7383">
        <v>30506109</v>
      </c>
      <c r="O7383">
        <v>2030674</v>
      </c>
    </row>
    <row r="7384" spans="1:15" x14ac:dyDescent="0.2">
      <c r="A7384" t="s">
        <v>10349</v>
      </c>
      <c r="B7384" t="s">
        <v>2000</v>
      </c>
      <c r="C7384">
        <v>11.89</v>
      </c>
      <c r="D7384">
        <v>0</v>
      </c>
      <c r="E7384">
        <v>0</v>
      </c>
      <c r="F7384">
        <v>0</v>
      </c>
      <c r="G7384">
        <v>0</v>
      </c>
      <c r="H7384" s="45">
        <v>-24776.06</v>
      </c>
      <c r="I7384" t="s">
        <v>9184</v>
      </c>
      <c r="J7384" t="s">
        <v>186</v>
      </c>
      <c r="K7384">
        <v>0</v>
      </c>
      <c r="L7384" s="83">
        <v>42794</v>
      </c>
      <c r="M7384">
        <v>0</v>
      </c>
      <c r="N7384">
        <v>32359309</v>
      </c>
      <c r="O7384" t="s">
        <v>2029</v>
      </c>
    </row>
    <row r="7385" spans="1:15" x14ac:dyDescent="0.2">
      <c r="A7385" t="s">
        <v>10350</v>
      </c>
      <c r="B7385" t="s">
        <v>2398</v>
      </c>
      <c r="C7385">
        <v>40.85</v>
      </c>
      <c r="D7385">
        <v>0</v>
      </c>
      <c r="E7385">
        <v>0</v>
      </c>
      <c r="F7385">
        <v>0</v>
      </c>
      <c r="G7385">
        <v>0</v>
      </c>
      <c r="H7385" s="45">
        <v>-18134.16</v>
      </c>
      <c r="I7385" t="s">
        <v>9184</v>
      </c>
      <c r="J7385" t="s">
        <v>190</v>
      </c>
      <c r="K7385">
        <v>0</v>
      </c>
      <c r="L7385" s="83">
        <v>42794</v>
      </c>
      <c r="M7385">
        <v>0</v>
      </c>
      <c r="N7385" t="s">
        <v>2427</v>
      </c>
      <c r="O7385" t="s">
        <v>2428</v>
      </c>
    </row>
    <row r="7386" spans="1:15" x14ac:dyDescent="0.2">
      <c r="A7386" t="s">
        <v>10351</v>
      </c>
      <c r="B7386" t="s">
        <v>5644</v>
      </c>
      <c r="C7386">
        <v>98.77</v>
      </c>
      <c r="D7386">
        <v>0</v>
      </c>
      <c r="E7386">
        <v>0</v>
      </c>
      <c r="F7386">
        <v>0</v>
      </c>
      <c r="G7386">
        <v>0</v>
      </c>
      <c r="H7386" s="45">
        <v>-26423.72</v>
      </c>
      <c r="I7386" t="s">
        <v>9184</v>
      </c>
      <c r="J7386" t="s">
        <v>188</v>
      </c>
      <c r="K7386">
        <v>0</v>
      </c>
      <c r="L7386" s="83">
        <v>42794</v>
      </c>
      <c r="M7386">
        <v>0</v>
      </c>
      <c r="N7386">
        <v>12653101</v>
      </c>
      <c r="O7386">
        <v>2046853</v>
      </c>
    </row>
    <row r="7387" spans="1:15" x14ac:dyDescent="0.2">
      <c r="A7387" t="s">
        <v>10352</v>
      </c>
      <c r="B7387" t="s">
        <v>2710</v>
      </c>
      <c r="C7387">
        <v>69.55</v>
      </c>
      <c r="D7387">
        <v>0</v>
      </c>
      <c r="E7387">
        <v>0</v>
      </c>
      <c r="F7387">
        <v>0</v>
      </c>
      <c r="G7387">
        <v>0</v>
      </c>
      <c r="H7387" s="45">
        <v>19702.04</v>
      </c>
      <c r="I7387" t="s">
        <v>9184</v>
      </c>
      <c r="J7387" t="s">
        <v>190</v>
      </c>
      <c r="K7387">
        <v>0</v>
      </c>
      <c r="L7387" s="83">
        <v>42794</v>
      </c>
      <c r="M7387">
        <v>0</v>
      </c>
      <c r="N7387" t="s">
        <v>2733</v>
      </c>
      <c r="O7387" t="s">
        <v>2734</v>
      </c>
    </row>
    <row r="7388" spans="1:15" x14ac:dyDescent="0.2">
      <c r="A7388" t="s">
        <v>10353</v>
      </c>
      <c r="B7388" t="s">
        <v>3167</v>
      </c>
      <c r="C7388">
        <v>68.45</v>
      </c>
      <c r="D7388">
        <v>0</v>
      </c>
      <c r="E7388">
        <v>0</v>
      </c>
      <c r="F7388">
        <v>0</v>
      </c>
      <c r="G7388">
        <v>0</v>
      </c>
      <c r="H7388" s="45">
        <v>-1941.33</v>
      </c>
      <c r="I7388" t="s">
        <v>9174</v>
      </c>
      <c r="J7388" t="s">
        <v>200</v>
      </c>
      <c r="K7388">
        <v>0</v>
      </c>
      <c r="L7388" s="83">
        <v>42794</v>
      </c>
      <c r="M7388">
        <v>0</v>
      </c>
      <c r="N7388">
        <v>86516101</v>
      </c>
      <c r="O7388">
        <v>2094670</v>
      </c>
    </row>
    <row r="7389" spans="1:15" x14ac:dyDescent="0.2">
      <c r="A7389" t="s">
        <v>10354</v>
      </c>
      <c r="B7389" t="s">
        <v>3374</v>
      </c>
      <c r="C7389">
        <v>49.01</v>
      </c>
      <c r="D7389">
        <v>0</v>
      </c>
      <c r="E7389">
        <v>0</v>
      </c>
      <c r="F7389">
        <v>0</v>
      </c>
      <c r="G7389">
        <v>0</v>
      </c>
      <c r="H7389" s="45">
        <v>61130.7</v>
      </c>
      <c r="I7389" t="s">
        <v>9184</v>
      </c>
      <c r="J7389" t="s">
        <v>200</v>
      </c>
      <c r="K7389">
        <v>0</v>
      </c>
      <c r="L7389" s="83">
        <v>42794</v>
      </c>
      <c r="M7389">
        <v>0</v>
      </c>
      <c r="N7389">
        <v>835898107</v>
      </c>
      <c r="O7389">
        <v>2822406</v>
      </c>
    </row>
    <row r="7390" spans="1:15" x14ac:dyDescent="0.2">
      <c r="A7390" t="s">
        <v>10355</v>
      </c>
      <c r="B7390" t="s">
        <v>10336</v>
      </c>
      <c r="C7390">
        <v>11.62</v>
      </c>
      <c r="D7390">
        <v>0</v>
      </c>
      <c r="E7390">
        <v>0</v>
      </c>
      <c r="F7390">
        <v>0</v>
      </c>
      <c r="G7390">
        <v>0</v>
      </c>
      <c r="H7390" s="45">
        <v>-3795.98</v>
      </c>
      <c r="I7390" t="s">
        <v>9174</v>
      </c>
      <c r="J7390" t="s">
        <v>169</v>
      </c>
      <c r="K7390">
        <v>0</v>
      </c>
      <c r="L7390" s="83">
        <v>42794</v>
      </c>
      <c r="M7390">
        <v>0</v>
      </c>
      <c r="N7390">
        <v>227483104</v>
      </c>
      <c r="O7390">
        <v>2809056</v>
      </c>
    </row>
    <row r="7391" spans="1:15" x14ac:dyDescent="0.2">
      <c r="A7391" t="s">
        <v>10356</v>
      </c>
      <c r="B7391" t="s">
        <v>3051</v>
      </c>
      <c r="C7391">
        <v>70.98</v>
      </c>
      <c r="D7391">
        <v>0</v>
      </c>
      <c r="E7391">
        <v>0</v>
      </c>
      <c r="F7391">
        <v>0</v>
      </c>
      <c r="G7391">
        <v>0</v>
      </c>
      <c r="H7391" s="45">
        <v>113045.72</v>
      </c>
      <c r="I7391" t="s">
        <v>9174</v>
      </c>
      <c r="J7391" t="s">
        <v>200</v>
      </c>
      <c r="K7391">
        <v>0</v>
      </c>
      <c r="L7391" s="83">
        <v>42794</v>
      </c>
      <c r="M7391">
        <v>0</v>
      </c>
      <c r="N7391">
        <v>254423106</v>
      </c>
      <c r="O7391">
        <v>2456957</v>
      </c>
    </row>
    <row r="7392" spans="1:15" x14ac:dyDescent="0.2">
      <c r="A7392" t="s">
        <v>10357</v>
      </c>
      <c r="B7392" t="s">
        <v>7969</v>
      </c>
      <c r="C7392">
        <v>53.32</v>
      </c>
      <c r="D7392">
        <v>0</v>
      </c>
      <c r="E7392">
        <v>0</v>
      </c>
      <c r="F7392">
        <v>0</v>
      </c>
      <c r="G7392">
        <v>0</v>
      </c>
      <c r="H7392" s="45">
        <v>13167.08</v>
      </c>
      <c r="I7392" t="s">
        <v>9184</v>
      </c>
      <c r="J7392" t="s">
        <v>182</v>
      </c>
      <c r="K7392">
        <v>0</v>
      </c>
      <c r="L7392" s="83">
        <v>42794</v>
      </c>
      <c r="M7392">
        <v>0</v>
      </c>
      <c r="N7392">
        <v>246647101</v>
      </c>
      <c r="O7392" t="s">
        <v>8042</v>
      </c>
    </row>
    <row r="7393" spans="1:15" x14ac:dyDescent="0.2">
      <c r="A7393" t="s">
        <v>10358</v>
      </c>
      <c r="B7393" t="s">
        <v>5799</v>
      </c>
      <c r="C7393">
        <v>81.59</v>
      </c>
      <c r="D7393">
        <v>0</v>
      </c>
      <c r="E7393">
        <v>0</v>
      </c>
      <c r="F7393">
        <v>0</v>
      </c>
      <c r="G7393">
        <v>0</v>
      </c>
      <c r="H7393" s="45">
        <v>13799.75</v>
      </c>
      <c r="I7393" t="s">
        <v>9174</v>
      </c>
      <c r="J7393" t="s">
        <v>200</v>
      </c>
      <c r="K7393">
        <v>0</v>
      </c>
      <c r="L7393" s="83">
        <v>42794</v>
      </c>
      <c r="M7393">
        <v>0</v>
      </c>
      <c r="N7393">
        <v>256746108</v>
      </c>
      <c r="O7393">
        <v>2272476</v>
      </c>
    </row>
    <row r="7394" spans="1:15" x14ac:dyDescent="0.2">
      <c r="A7394" t="s">
        <v>10359</v>
      </c>
      <c r="B7394" t="s">
        <v>2571</v>
      </c>
      <c r="C7394">
        <v>75.02</v>
      </c>
      <c r="D7394">
        <v>0</v>
      </c>
      <c r="E7394">
        <v>0</v>
      </c>
      <c r="F7394">
        <v>0</v>
      </c>
      <c r="G7394">
        <v>0</v>
      </c>
      <c r="H7394" s="45">
        <v>76625.17</v>
      </c>
      <c r="I7394" t="s">
        <v>9174</v>
      </c>
      <c r="J7394" t="s">
        <v>190</v>
      </c>
      <c r="K7394">
        <v>0</v>
      </c>
      <c r="L7394" s="83">
        <v>42794</v>
      </c>
      <c r="M7394">
        <v>0</v>
      </c>
      <c r="N7394">
        <v>267475101</v>
      </c>
      <c r="O7394">
        <v>2289841</v>
      </c>
    </row>
    <row r="7395" spans="1:15" x14ac:dyDescent="0.2">
      <c r="A7395" t="s">
        <v>10360</v>
      </c>
      <c r="B7395" t="s">
        <v>5384</v>
      </c>
      <c r="C7395">
        <v>79.385000000000005</v>
      </c>
      <c r="D7395">
        <v>0</v>
      </c>
      <c r="E7395">
        <v>0</v>
      </c>
      <c r="F7395">
        <v>0</v>
      </c>
      <c r="G7395">
        <v>0</v>
      </c>
      <c r="H7395" s="45">
        <v>-33063.51</v>
      </c>
      <c r="I7395" t="s">
        <v>9174</v>
      </c>
      <c r="J7395" t="s">
        <v>169</v>
      </c>
      <c r="K7395">
        <v>0</v>
      </c>
      <c r="L7395" s="83">
        <v>42794</v>
      </c>
      <c r="M7395">
        <v>0</v>
      </c>
      <c r="N7395">
        <v>269796108</v>
      </c>
      <c r="O7395" t="s">
        <v>5470</v>
      </c>
    </row>
    <row r="7396" spans="1:15" x14ac:dyDescent="0.2">
      <c r="A7396" t="s">
        <v>10361</v>
      </c>
      <c r="B7396" t="s">
        <v>2702</v>
      </c>
      <c r="C7396">
        <v>28.725000000000001</v>
      </c>
      <c r="D7396">
        <v>0</v>
      </c>
      <c r="E7396">
        <v>0</v>
      </c>
      <c r="F7396">
        <v>0</v>
      </c>
      <c r="G7396">
        <v>0</v>
      </c>
      <c r="H7396" s="45">
        <v>-2905.75</v>
      </c>
      <c r="I7396" t="s">
        <v>9184</v>
      </c>
      <c r="J7396" t="s">
        <v>200</v>
      </c>
      <c r="K7396">
        <v>0</v>
      </c>
      <c r="L7396" s="83">
        <v>42794</v>
      </c>
      <c r="M7396">
        <v>0</v>
      </c>
      <c r="N7396" t="s">
        <v>2758</v>
      </c>
      <c r="O7396" t="s">
        <v>2759</v>
      </c>
    </row>
    <row r="7397" spans="1:15" x14ac:dyDescent="0.2">
      <c r="A7397" t="s">
        <v>10362</v>
      </c>
      <c r="B7397" t="s">
        <v>10334</v>
      </c>
      <c r="C7397">
        <v>43.05</v>
      </c>
      <c r="D7397">
        <v>0</v>
      </c>
      <c r="E7397">
        <v>0</v>
      </c>
      <c r="F7397">
        <v>0</v>
      </c>
      <c r="G7397">
        <v>0</v>
      </c>
      <c r="H7397" s="45">
        <v>-35293.69</v>
      </c>
      <c r="I7397" t="s">
        <v>9174</v>
      </c>
      <c r="J7397" t="s">
        <v>186</v>
      </c>
      <c r="K7397">
        <v>0</v>
      </c>
      <c r="L7397" s="83">
        <v>42794</v>
      </c>
      <c r="M7397">
        <v>0</v>
      </c>
      <c r="N7397" t="s">
        <v>10363</v>
      </c>
      <c r="O7397" t="s">
        <v>10364</v>
      </c>
    </row>
    <row r="7398" spans="1:15" x14ac:dyDescent="0.2">
      <c r="A7398" t="s">
        <v>10365</v>
      </c>
      <c r="B7398" t="s">
        <v>3196</v>
      </c>
      <c r="C7398">
        <v>20.54</v>
      </c>
      <c r="D7398">
        <v>0</v>
      </c>
      <c r="E7398">
        <v>0</v>
      </c>
      <c r="F7398">
        <v>0</v>
      </c>
      <c r="G7398">
        <v>0</v>
      </c>
      <c r="H7398" s="45">
        <v>4799.38</v>
      </c>
      <c r="I7398" t="s">
        <v>9184</v>
      </c>
      <c r="J7398" t="s">
        <v>169</v>
      </c>
      <c r="K7398">
        <v>0</v>
      </c>
      <c r="L7398" s="83">
        <v>42794</v>
      </c>
      <c r="M7398">
        <v>0</v>
      </c>
      <c r="N7398" t="s">
        <v>177</v>
      </c>
      <c r="O7398" t="s">
        <v>3301</v>
      </c>
    </row>
    <row r="7399" spans="1:15" x14ac:dyDescent="0.2">
      <c r="A7399" t="s">
        <v>10366</v>
      </c>
      <c r="B7399" t="s">
        <v>3373</v>
      </c>
      <c r="C7399">
        <v>39.1</v>
      </c>
      <c r="D7399">
        <v>0</v>
      </c>
      <c r="E7399">
        <v>0</v>
      </c>
      <c r="F7399">
        <v>0</v>
      </c>
      <c r="G7399">
        <v>0</v>
      </c>
      <c r="H7399" s="45">
        <v>-4249.5</v>
      </c>
      <c r="I7399" t="s">
        <v>9184</v>
      </c>
      <c r="J7399" t="s">
        <v>186</v>
      </c>
      <c r="K7399">
        <v>0</v>
      </c>
      <c r="L7399" s="83">
        <v>42794</v>
      </c>
      <c r="M7399">
        <v>0</v>
      </c>
      <c r="N7399">
        <v>459044103</v>
      </c>
      <c r="O7399">
        <v>2243911</v>
      </c>
    </row>
    <row r="7400" spans="1:15" x14ac:dyDescent="0.2">
      <c r="A7400" t="s">
        <v>10367</v>
      </c>
      <c r="B7400" t="s">
        <v>3399</v>
      </c>
      <c r="C7400">
        <v>50.65</v>
      </c>
      <c r="D7400">
        <v>0</v>
      </c>
      <c r="E7400">
        <v>0</v>
      </c>
      <c r="F7400">
        <v>0</v>
      </c>
      <c r="G7400">
        <v>0</v>
      </c>
      <c r="H7400" s="45">
        <v>27920.26</v>
      </c>
      <c r="I7400" t="s">
        <v>9184</v>
      </c>
      <c r="J7400" t="s">
        <v>200</v>
      </c>
      <c r="K7400">
        <v>0</v>
      </c>
      <c r="L7400" s="83">
        <v>42794</v>
      </c>
      <c r="M7400">
        <v>0</v>
      </c>
      <c r="N7400" t="s">
        <v>3443</v>
      </c>
      <c r="O7400" t="s">
        <v>3444</v>
      </c>
    </row>
    <row r="7401" spans="1:15" x14ac:dyDescent="0.2">
      <c r="A7401" t="s">
        <v>10368</v>
      </c>
      <c r="B7401" t="s">
        <v>10335</v>
      </c>
      <c r="C7401">
        <v>121.6</v>
      </c>
      <c r="D7401">
        <v>0</v>
      </c>
      <c r="E7401">
        <v>0</v>
      </c>
      <c r="F7401">
        <v>0</v>
      </c>
      <c r="G7401">
        <v>0</v>
      </c>
      <c r="H7401" s="45">
        <v>24385.97</v>
      </c>
      <c r="I7401" t="s">
        <v>9174</v>
      </c>
      <c r="J7401" t="s">
        <v>169</v>
      </c>
      <c r="K7401">
        <v>0</v>
      </c>
      <c r="L7401" s="83">
        <v>42794</v>
      </c>
      <c r="M7401">
        <v>0</v>
      </c>
      <c r="N7401" t="s">
        <v>177</v>
      </c>
      <c r="O7401" t="s">
        <v>10369</v>
      </c>
    </row>
    <row r="7402" spans="1:15" x14ac:dyDescent="0.2">
      <c r="A7402" t="s">
        <v>10370</v>
      </c>
      <c r="B7402" t="s">
        <v>10333</v>
      </c>
      <c r="C7402">
        <v>8.35</v>
      </c>
      <c r="D7402">
        <v>0</v>
      </c>
      <c r="E7402">
        <v>0</v>
      </c>
      <c r="F7402">
        <v>0</v>
      </c>
      <c r="G7402">
        <v>0</v>
      </c>
      <c r="H7402" s="45">
        <v>-20027.18</v>
      </c>
      <c r="I7402" t="s">
        <v>9184</v>
      </c>
      <c r="J7402" t="s">
        <v>186</v>
      </c>
      <c r="K7402">
        <v>0</v>
      </c>
      <c r="L7402" s="83">
        <v>42794</v>
      </c>
      <c r="M7402">
        <v>0</v>
      </c>
      <c r="N7402" t="s">
        <v>177</v>
      </c>
      <c r="O7402" t="s">
        <v>10371</v>
      </c>
    </row>
    <row r="7403" spans="1:15" x14ac:dyDescent="0.2">
      <c r="A7403" t="s">
        <v>10372</v>
      </c>
      <c r="B7403" t="s">
        <v>2837</v>
      </c>
      <c r="C7403">
        <v>60.984999999999999</v>
      </c>
      <c r="D7403">
        <v>0</v>
      </c>
      <c r="E7403">
        <v>0</v>
      </c>
      <c r="F7403">
        <v>0</v>
      </c>
      <c r="G7403">
        <v>0</v>
      </c>
      <c r="H7403" s="45">
        <v>111026.19</v>
      </c>
      <c r="I7403" t="s">
        <v>9174</v>
      </c>
      <c r="J7403" t="s">
        <v>235</v>
      </c>
      <c r="K7403">
        <v>0</v>
      </c>
      <c r="L7403" s="83">
        <v>42794</v>
      </c>
      <c r="M7403">
        <v>0</v>
      </c>
      <c r="N7403" t="s">
        <v>2968</v>
      </c>
      <c r="O7403" t="s">
        <v>2969</v>
      </c>
    </row>
    <row r="7404" spans="1:15" x14ac:dyDescent="0.2">
      <c r="A7404" t="s">
        <v>10373</v>
      </c>
      <c r="B7404" t="s">
        <v>4347</v>
      </c>
      <c r="C7404">
        <v>51.99</v>
      </c>
      <c r="D7404">
        <v>0</v>
      </c>
      <c r="E7404">
        <v>0</v>
      </c>
      <c r="F7404">
        <v>0</v>
      </c>
      <c r="G7404">
        <v>0</v>
      </c>
      <c r="H7404" s="45">
        <v>-8161.93</v>
      </c>
      <c r="I7404" t="s">
        <v>9184</v>
      </c>
      <c r="J7404" t="s">
        <v>169</v>
      </c>
      <c r="K7404">
        <v>0</v>
      </c>
      <c r="L7404" s="83">
        <v>42794</v>
      </c>
      <c r="M7404">
        <v>0</v>
      </c>
      <c r="N7404" t="s">
        <v>177</v>
      </c>
      <c r="O7404">
        <v>2644547</v>
      </c>
    </row>
    <row r="7405" spans="1:15" x14ac:dyDescent="0.2">
      <c r="A7405" t="s">
        <v>10374</v>
      </c>
      <c r="B7405" t="s">
        <v>2811</v>
      </c>
      <c r="C7405">
        <v>45.2</v>
      </c>
      <c r="D7405">
        <v>0</v>
      </c>
      <c r="E7405">
        <v>0</v>
      </c>
      <c r="F7405">
        <v>0</v>
      </c>
      <c r="G7405">
        <v>0</v>
      </c>
      <c r="H7405" s="45">
        <v>-149543.01999999999</v>
      </c>
      <c r="I7405" t="s">
        <v>9174</v>
      </c>
      <c r="J7405" t="s">
        <v>169</v>
      </c>
      <c r="K7405">
        <v>0</v>
      </c>
      <c r="L7405" s="83">
        <v>42794</v>
      </c>
      <c r="M7405">
        <v>0</v>
      </c>
      <c r="N7405">
        <v>695127100</v>
      </c>
      <c r="O7405" t="s">
        <v>2981</v>
      </c>
    </row>
    <row r="7406" spans="1:15" x14ac:dyDescent="0.2">
      <c r="A7406" t="s">
        <v>10375</v>
      </c>
      <c r="B7406" t="s">
        <v>3524</v>
      </c>
      <c r="C7406">
        <v>30.75</v>
      </c>
      <c r="D7406">
        <v>0</v>
      </c>
      <c r="E7406">
        <v>0</v>
      </c>
      <c r="F7406">
        <v>0</v>
      </c>
      <c r="G7406">
        <v>0</v>
      </c>
      <c r="H7406" s="45">
        <v>-66608.55</v>
      </c>
      <c r="I7406" t="s">
        <v>9184</v>
      </c>
      <c r="J7406" t="s">
        <v>169</v>
      </c>
      <c r="K7406">
        <v>0</v>
      </c>
      <c r="L7406" s="83">
        <v>42794</v>
      </c>
      <c r="M7406">
        <v>0</v>
      </c>
      <c r="N7406">
        <v>761330109</v>
      </c>
      <c r="O7406" t="s">
        <v>3542</v>
      </c>
    </row>
    <row r="7407" spans="1:15" x14ac:dyDescent="0.2">
      <c r="A7407" t="s">
        <v>10376</v>
      </c>
      <c r="B7407" t="s">
        <v>5648</v>
      </c>
      <c r="C7407">
        <v>56.49</v>
      </c>
      <c r="D7407">
        <v>0</v>
      </c>
      <c r="E7407">
        <v>0</v>
      </c>
      <c r="F7407">
        <v>0</v>
      </c>
      <c r="G7407">
        <v>0</v>
      </c>
      <c r="H7407" s="45">
        <v>26106.07</v>
      </c>
      <c r="I7407" t="s">
        <v>9174</v>
      </c>
      <c r="J7407" t="s">
        <v>200</v>
      </c>
      <c r="K7407">
        <v>0</v>
      </c>
      <c r="L7407" s="83">
        <v>42794</v>
      </c>
      <c r="M7407">
        <v>0</v>
      </c>
      <c r="N7407">
        <v>819047101</v>
      </c>
      <c r="O7407" t="s">
        <v>5690</v>
      </c>
    </row>
    <row r="7408" spans="1:15" x14ac:dyDescent="0.2">
      <c r="A7408" t="s">
        <v>10377</v>
      </c>
      <c r="B7408" t="s">
        <v>5591</v>
      </c>
      <c r="C7408">
        <v>28.28</v>
      </c>
      <c r="D7408">
        <v>0</v>
      </c>
      <c r="E7408">
        <v>0</v>
      </c>
      <c r="F7408">
        <v>0</v>
      </c>
      <c r="G7408">
        <v>0</v>
      </c>
      <c r="H7408" s="45">
        <v>-24489.360000000001</v>
      </c>
      <c r="I7408" t="s">
        <v>9184</v>
      </c>
      <c r="J7408" t="s">
        <v>169</v>
      </c>
      <c r="K7408">
        <v>0</v>
      </c>
      <c r="L7408" s="83">
        <v>42794</v>
      </c>
      <c r="M7408">
        <v>0</v>
      </c>
      <c r="N7408" t="s">
        <v>177</v>
      </c>
      <c r="O7408" t="s">
        <v>5642</v>
      </c>
    </row>
    <row r="7409" spans="1:15" x14ac:dyDescent="0.2">
      <c r="A7409" t="s">
        <v>10378</v>
      </c>
      <c r="B7409" t="s">
        <v>2077</v>
      </c>
      <c r="C7409">
        <v>11.82</v>
      </c>
      <c r="D7409">
        <v>0</v>
      </c>
      <c r="E7409">
        <v>0</v>
      </c>
      <c r="F7409">
        <v>0</v>
      </c>
      <c r="G7409">
        <v>0</v>
      </c>
      <c r="H7409">
        <v>461</v>
      </c>
      <c r="I7409" t="s">
        <v>9184</v>
      </c>
      <c r="J7409" t="s">
        <v>200</v>
      </c>
      <c r="K7409">
        <v>0</v>
      </c>
      <c r="L7409" s="83">
        <v>42794</v>
      </c>
      <c r="M7409">
        <v>0</v>
      </c>
      <c r="N7409" t="s">
        <v>2194</v>
      </c>
      <c r="O7409" t="s">
        <v>2195</v>
      </c>
    </row>
    <row r="7410" spans="1:15" x14ac:dyDescent="0.2">
      <c r="A7410" t="s">
        <v>10379</v>
      </c>
      <c r="B7410" t="s">
        <v>3201</v>
      </c>
      <c r="C7410">
        <v>37.67</v>
      </c>
      <c r="D7410">
        <v>0</v>
      </c>
      <c r="E7410">
        <v>0</v>
      </c>
      <c r="F7410">
        <v>0</v>
      </c>
      <c r="G7410">
        <v>0</v>
      </c>
      <c r="H7410" s="45">
        <v>44233.120000000003</v>
      </c>
      <c r="I7410" t="s">
        <v>9174</v>
      </c>
      <c r="J7410" t="s">
        <v>200</v>
      </c>
      <c r="K7410">
        <v>0</v>
      </c>
      <c r="L7410" s="83">
        <v>42794</v>
      </c>
      <c r="M7410">
        <v>0</v>
      </c>
      <c r="N7410">
        <v>896047503</v>
      </c>
      <c r="O7410" t="s">
        <v>3350</v>
      </c>
    </row>
    <row r="7411" spans="1:15" x14ac:dyDescent="0.2">
      <c r="A7411" t="s">
        <v>10380</v>
      </c>
      <c r="B7411" t="s">
        <v>2855</v>
      </c>
      <c r="C7411">
        <v>4.3</v>
      </c>
      <c r="D7411">
        <v>0</v>
      </c>
      <c r="E7411">
        <v>0</v>
      </c>
      <c r="F7411">
        <v>0</v>
      </c>
      <c r="G7411">
        <v>0</v>
      </c>
      <c r="H7411" s="45">
        <v>30988.65</v>
      </c>
      <c r="I7411" t="s">
        <v>9174</v>
      </c>
      <c r="J7411" t="s">
        <v>200</v>
      </c>
      <c r="K7411">
        <v>0</v>
      </c>
      <c r="L7411" s="83">
        <v>42794</v>
      </c>
      <c r="M7411">
        <v>0</v>
      </c>
      <c r="N7411" s="84">
        <v>9.2848999999999997E+105</v>
      </c>
      <c r="O7411" t="s">
        <v>3019</v>
      </c>
    </row>
    <row r="7412" spans="1:15" x14ac:dyDescent="0.2">
      <c r="A7412" t="s">
        <v>10305</v>
      </c>
      <c r="B7412" t="s">
        <v>4846</v>
      </c>
      <c r="C7412">
        <v>20</v>
      </c>
      <c r="D7412">
        <v>0</v>
      </c>
      <c r="E7412">
        <v>0</v>
      </c>
      <c r="F7412">
        <v>0</v>
      </c>
      <c r="G7412">
        <v>0</v>
      </c>
      <c r="H7412" s="45">
        <v>-25578.240000000002</v>
      </c>
      <c r="I7412" t="s">
        <v>9184</v>
      </c>
      <c r="J7412" t="s">
        <v>190</v>
      </c>
      <c r="K7412">
        <v>0</v>
      </c>
      <c r="L7412" s="83">
        <v>42793</v>
      </c>
      <c r="M7412">
        <v>0</v>
      </c>
      <c r="N7412" t="s">
        <v>4895</v>
      </c>
      <c r="O7412" t="s">
        <v>4896</v>
      </c>
    </row>
    <row r="7413" spans="1:15" x14ac:dyDescent="0.2">
      <c r="A7413" t="s">
        <v>10306</v>
      </c>
      <c r="B7413" t="s">
        <v>4512</v>
      </c>
      <c r="C7413">
        <v>23.29</v>
      </c>
      <c r="D7413">
        <v>0</v>
      </c>
      <c r="E7413">
        <v>0</v>
      </c>
      <c r="F7413">
        <v>0</v>
      </c>
      <c r="G7413">
        <v>0</v>
      </c>
      <c r="H7413" s="45">
        <v>-12565.34</v>
      </c>
      <c r="I7413" t="s">
        <v>9184</v>
      </c>
      <c r="J7413" t="s">
        <v>182</v>
      </c>
      <c r="K7413">
        <v>0</v>
      </c>
      <c r="L7413" s="83">
        <v>42793</v>
      </c>
      <c r="M7413">
        <v>0</v>
      </c>
      <c r="N7413">
        <v>127097103</v>
      </c>
      <c r="O7413">
        <v>2162340</v>
      </c>
    </row>
    <row r="7414" spans="1:15" x14ac:dyDescent="0.2">
      <c r="A7414" t="s">
        <v>10307</v>
      </c>
      <c r="B7414" t="s">
        <v>2590</v>
      </c>
      <c r="C7414">
        <v>53.45</v>
      </c>
      <c r="D7414">
        <v>0</v>
      </c>
      <c r="E7414">
        <v>0</v>
      </c>
      <c r="F7414">
        <v>0</v>
      </c>
      <c r="G7414">
        <v>0</v>
      </c>
      <c r="H7414" s="45">
        <v>-12274.88</v>
      </c>
      <c r="I7414" t="s">
        <v>9174</v>
      </c>
      <c r="J7414" t="s">
        <v>190</v>
      </c>
      <c r="K7414">
        <v>0</v>
      </c>
      <c r="L7414" s="83">
        <v>42793</v>
      </c>
      <c r="M7414">
        <v>0</v>
      </c>
      <c r="N7414" t="s">
        <v>2613</v>
      </c>
      <c r="O7414">
        <v>2794657</v>
      </c>
    </row>
    <row r="7415" spans="1:15" x14ac:dyDescent="0.2">
      <c r="A7415" t="s">
        <v>10308</v>
      </c>
      <c r="B7415" t="s">
        <v>6600</v>
      </c>
      <c r="C7415">
        <v>24.15</v>
      </c>
      <c r="D7415">
        <v>0</v>
      </c>
      <c r="E7415">
        <v>0</v>
      </c>
      <c r="F7415">
        <v>0</v>
      </c>
      <c r="G7415">
        <v>0</v>
      </c>
      <c r="H7415" s="45">
        <v>32994</v>
      </c>
      <c r="I7415" t="s">
        <v>9174</v>
      </c>
      <c r="J7415" t="s">
        <v>190</v>
      </c>
      <c r="K7415">
        <v>0</v>
      </c>
      <c r="L7415" s="83">
        <v>42793</v>
      </c>
      <c r="M7415">
        <v>0</v>
      </c>
      <c r="N7415" t="s">
        <v>6654</v>
      </c>
      <c r="O7415" t="s">
        <v>6655</v>
      </c>
    </row>
    <row r="7416" spans="1:15" x14ac:dyDescent="0.2">
      <c r="A7416" t="s">
        <v>10309</v>
      </c>
      <c r="B7416" t="s">
        <v>3547</v>
      </c>
      <c r="C7416">
        <v>42.66</v>
      </c>
      <c r="D7416">
        <v>0</v>
      </c>
      <c r="E7416">
        <v>0</v>
      </c>
      <c r="F7416">
        <v>0</v>
      </c>
      <c r="G7416">
        <v>0</v>
      </c>
      <c r="H7416" s="45">
        <v>28799.89</v>
      </c>
      <c r="I7416" t="s">
        <v>9174</v>
      </c>
      <c r="J7416" t="s">
        <v>164</v>
      </c>
      <c r="K7416">
        <v>0</v>
      </c>
      <c r="L7416" s="83">
        <v>42793</v>
      </c>
      <c r="M7416">
        <v>0</v>
      </c>
      <c r="N7416" t="s">
        <v>177</v>
      </c>
      <c r="O7416" t="s">
        <v>3564</v>
      </c>
    </row>
    <row r="7417" spans="1:15" x14ac:dyDescent="0.2">
      <c r="A7417" t="s">
        <v>10310</v>
      </c>
      <c r="B7417" t="s">
        <v>5546</v>
      </c>
      <c r="C7417">
        <v>21.82</v>
      </c>
      <c r="D7417">
        <v>0</v>
      </c>
      <c r="E7417">
        <v>0</v>
      </c>
      <c r="F7417">
        <v>0</v>
      </c>
      <c r="G7417">
        <v>0</v>
      </c>
      <c r="H7417" s="45">
        <v>8323.4699999999993</v>
      </c>
      <c r="I7417" t="s">
        <v>9174</v>
      </c>
      <c r="J7417" t="s">
        <v>186</v>
      </c>
      <c r="K7417">
        <v>0</v>
      </c>
      <c r="L7417" s="83">
        <v>42793</v>
      </c>
      <c r="M7417">
        <v>0</v>
      </c>
      <c r="N7417">
        <v>23139884</v>
      </c>
      <c r="O7417" t="s">
        <v>5560</v>
      </c>
    </row>
    <row r="7418" spans="1:15" x14ac:dyDescent="0.2">
      <c r="A7418" t="s">
        <v>10311</v>
      </c>
      <c r="B7418" t="s">
        <v>5115</v>
      </c>
      <c r="C7418">
        <v>71.86</v>
      </c>
      <c r="D7418">
        <v>0</v>
      </c>
      <c r="E7418">
        <v>0</v>
      </c>
      <c r="F7418">
        <v>0</v>
      </c>
      <c r="G7418">
        <v>0</v>
      </c>
      <c r="H7418" s="45">
        <v>51176.54</v>
      </c>
      <c r="I7418" t="s">
        <v>9174</v>
      </c>
      <c r="J7418" t="s">
        <v>169</v>
      </c>
      <c r="K7418">
        <v>0</v>
      </c>
      <c r="L7418" s="83">
        <v>42793</v>
      </c>
      <c r="M7418">
        <v>0</v>
      </c>
      <c r="N7418">
        <v>23436108</v>
      </c>
      <c r="O7418">
        <v>2024332</v>
      </c>
    </row>
    <row r="7419" spans="1:15" x14ac:dyDescent="0.2">
      <c r="A7419" t="s">
        <v>10312</v>
      </c>
      <c r="B7419" t="s">
        <v>4350</v>
      </c>
      <c r="C7419">
        <v>44.05</v>
      </c>
      <c r="D7419">
        <v>0</v>
      </c>
      <c r="E7419">
        <v>0</v>
      </c>
      <c r="F7419">
        <v>0</v>
      </c>
      <c r="G7419">
        <v>0</v>
      </c>
      <c r="H7419" s="45">
        <v>-75029.23</v>
      </c>
      <c r="I7419" t="s">
        <v>9184</v>
      </c>
      <c r="J7419" t="s">
        <v>190</v>
      </c>
      <c r="K7419">
        <v>0</v>
      </c>
      <c r="L7419" s="83">
        <v>42793</v>
      </c>
      <c r="M7419">
        <v>0</v>
      </c>
      <c r="N7419" t="s">
        <v>4380</v>
      </c>
      <c r="O7419" t="s">
        <v>4381</v>
      </c>
    </row>
    <row r="7420" spans="1:15" x14ac:dyDescent="0.2">
      <c r="A7420" t="s">
        <v>10313</v>
      </c>
      <c r="B7420" t="s">
        <v>8621</v>
      </c>
      <c r="C7420">
        <v>175.99579900000001</v>
      </c>
      <c r="D7420">
        <v>0</v>
      </c>
      <c r="E7420">
        <v>0</v>
      </c>
      <c r="F7420">
        <v>0</v>
      </c>
      <c r="G7420">
        <v>0</v>
      </c>
      <c r="H7420" s="45">
        <v>27887.67</v>
      </c>
      <c r="I7420" t="s">
        <v>9184</v>
      </c>
      <c r="J7420" t="s">
        <v>186</v>
      </c>
      <c r="K7420">
        <v>0</v>
      </c>
      <c r="L7420" s="83">
        <v>42793</v>
      </c>
      <c r="M7420">
        <v>0</v>
      </c>
      <c r="N7420" t="s">
        <v>177</v>
      </c>
      <c r="O7420" t="s">
        <v>177</v>
      </c>
    </row>
    <row r="7421" spans="1:15" x14ac:dyDescent="0.2">
      <c r="A7421" t="s">
        <v>10314</v>
      </c>
      <c r="B7421" t="s">
        <v>7206</v>
      </c>
      <c r="C7421">
        <v>4.0199999999999996</v>
      </c>
      <c r="D7421">
        <v>0</v>
      </c>
      <c r="E7421">
        <v>0</v>
      </c>
      <c r="F7421">
        <v>0</v>
      </c>
      <c r="G7421">
        <v>0</v>
      </c>
      <c r="H7421" s="45">
        <v>-384860.92</v>
      </c>
      <c r="I7421" t="s">
        <v>9174</v>
      </c>
      <c r="J7421" t="s">
        <v>190</v>
      </c>
      <c r="K7421">
        <v>0</v>
      </c>
      <c r="L7421" s="83">
        <v>42793</v>
      </c>
      <c r="M7421">
        <v>0</v>
      </c>
      <c r="N7421" t="s">
        <v>7216</v>
      </c>
      <c r="O7421" t="s">
        <v>7217</v>
      </c>
    </row>
    <row r="7422" spans="1:15" x14ac:dyDescent="0.2">
      <c r="A7422" t="s">
        <v>10315</v>
      </c>
      <c r="B7422" t="s">
        <v>3369</v>
      </c>
      <c r="C7422">
        <v>26.125</v>
      </c>
      <c r="D7422">
        <v>0</v>
      </c>
      <c r="E7422">
        <v>0</v>
      </c>
      <c r="F7422">
        <v>0</v>
      </c>
      <c r="G7422">
        <v>0</v>
      </c>
      <c r="H7422" s="45">
        <v>-17243.689999999999</v>
      </c>
      <c r="I7422" t="s">
        <v>9174</v>
      </c>
      <c r="J7422" t="s">
        <v>200</v>
      </c>
      <c r="K7422">
        <v>0</v>
      </c>
      <c r="L7422" s="83">
        <v>42793</v>
      </c>
      <c r="M7422">
        <v>0</v>
      </c>
      <c r="N7422">
        <v>171604101</v>
      </c>
      <c r="O7422" t="s">
        <v>3384</v>
      </c>
    </row>
    <row r="7423" spans="1:15" x14ac:dyDescent="0.2">
      <c r="A7423" t="s">
        <v>10316</v>
      </c>
      <c r="B7423" t="s">
        <v>3184</v>
      </c>
      <c r="C7423">
        <v>15.21</v>
      </c>
      <c r="D7423">
        <v>0</v>
      </c>
      <c r="E7423">
        <v>0</v>
      </c>
      <c r="F7423">
        <v>0</v>
      </c>
      <c r="G7423">
        <v>0</v>
      </c>
      <c r="H7423" s="45">
        <v>-21882.9</v>
      </c>
      <c r="I7423" t="s">
        <v>9174</v>
      </c>
      <c r="J7423" t="s">
        <v>169</v>
      </c>
      <c r="K7423">
        <v>0</v>
      </c>
      <c r="L7423" s="83">
        <v>42793</v>
      </c>
      <c r="M7423">
        <v>0</v>
      </c>
      <c r="N7423">
        <v>140475104</v>
      </c>
      <c r="O7423">
        <v>2121772</v>
      </c>
    </row>
    <row r="7424" spans="1:15" x14ac:dyDescent="0.2">
      <c r="A7424" t="s">
        <v>10317</v>
      </c>
      <c r="B7424" t="s">
        <v>10303</v>
      </c>
      <c r="C7424">
        <v>15.3</v>
      </c>
      <c r="D7424">
        <v>0</v>
      </c>
      <c r="E7424">
        <v>0</v>
      </c>
      <c r="F7424">
        <v>0</v>
      </c>
      <c r="G7424">
        <v>0</v>
      </c>
      <c r="H7424" s="45">
        <v>-135684.65</v>
      </c>
      <c r="I7424" t="s">
        <v>9174</v>
      </c>
      <c r="J7424" t="s">
        <v>164</v>
      </c>
      <c r="K7424">
        <v>0</v>
      </c>
      <c r="L7424" s="83">
        <v>42793</v>
      </c>
      <c r="M7424">
        <v>0</v>
      </c>
      <c r="N7424">
        <v>232517102</v>
      </c>
      <c r="O7424">
        <v>2242372</v>
      </c>
    </row>
    <row r="7425" spans="1:15" x14ac:dyDescent="0.2">
      <c r="A7425" t="s">
        <v>10318</v>
      </c>
      <c r="B7425" t="s">
        <v>5098</v>
      </c>
      <c r="C7425">
        <v>8.64</v>
      </c>
      <c r="D7425">
        <v>0</v>
      </c>
      <c r="E7425">
        <v>0</v>
      </c>
      <c r="F7425">
        <v>0</v>
      </c>
      <c r="G7425">
        <v>0</v>
      </c>
      <c r="H7425" s="45">
        <v>-70349.539999999994</v>
      </c>
      <c r="I7425" t="s">
        <v>9174</v>
      </c>
      <c r="J7425" t="s">
        <v>164</v>
      </c>
      <c r="K7425">
        <v>0</v>
      </c>
      <c r="L7425" s="83">
        <v>42793</v>
      </c>
      <c r="M7425">
        <v>0</v>
      </c>
      <c r="N7425" t="s">
        <v>5182</v>
      </c>
      <c r="O7425">
        <v>2889768</v>
      </c>
    </row>
    <row r="7426" spans="1:15" x14ac:dyDescent="0.2">
      <c r="A7426" t="s">
        <v>10319</v>
      </c>
      <c r="B7426" t="s">
        <v>10304</v>
      </c>
      <c r="C7426">
        <v>92.98</v>
      </c>
      <c r="D7426">
        <v>0</v>
      </c>
      <c r="E7426">
        <v>0</v>
      </c>
      <c r="F7426">
        <v>0</v>
      </c>
      <c r="G7426">
        <v>0</v>
      </c>
      <c r="H7426">
        <v>-705.3</v>
      </c>
      <c r="I7426" t="s">
        <v>9184</v>
      </c>
      <c r="J7426" t="s">
        <v>186</v>
      </c>
      <c r="K7426">
        <v>0</v>
      </c>
      <c r="L7426" s="83">
        <v>42793</v>
      </c>
      <c r="M7426">
        <v>0</v>
      </c>
      <c r="N7426" t="s">
        <v>177</v>
      </c>
      <c r="O7426">
        <v>2353014</v>
      </c>
    </row>
    <row r="7427" spans="1:15" x14ac:dyDescent="0.2">
      <c r="A7427" t="s">
        <v>10320</v>
      </c>
      <c r="B7427" t="s">
        <v>2852</v>
      </c>
      <c r="C7427">
        <v>81.180000000000007</v>
      </c>
      <c r="D7427">
        <v>0</v>
      </c>
      <c r="E7427">
        <v>0</v>
      </c>
      <c r="F7427">
        <v>0</v>
      </c>
      <c r="G7427">
        <v>0</v>
      </c>
      <c r="H7427" s="45">
        <v>30197.71</v>
      </c>
      <c r="I7427" t="s">
        <v>9174</v>
      </c>
      <c r="J7427" t="s">
        <v>190</v>
      </c>
      <c r="K7427">
        <v>0</v>
      </c>
      <c r="L7427" s="83">
        <v>42793</v>
      </c>
      <c r="M7427">
        <v>0</v>
      </c>
      <c r="N7427">
        <v>302941109</v>
      </c>
      <c r="O7427">
        <v>2351449</v>
      </c>
    </row>
    <row r="7428" spans="1:15" x14ac:dyDescent="0.2">
      <c r="A7428" t="s">
        <v>10321</v>
      </c>
      <c r="B7428" t="s">
        <v>3040</v>
      </c>
      <c r="C7428">
        <v>54.7</v>
      </c>
      <c r="D7428">
        <v>0</v>
      </c>
      <c r="E7428">
        <v>0</v>
      </c>
      <c r="F7428">
        <v>0</v>
      </c>
      <c r="G7428">
        <v>0</v>
      </c>
      <c r="H7428" s="45">
        <v>3077.2</v>
      </c>
      <c r="I7428" t="s">
        <v>9184</v>
      </c>
      <c r="J7428" t="s">
        <v>200</v>
      </c>
      <c r="K7428">
        <v>0</v>
      </c>
      <c r="L7428" s="83">
        <v>42793</v>
      </c>
      <c r="M7428">
        <v>0</v>
      </c>
      <c r="N7428">
        <v>344849104</v>
      </c>
      <c r="O7428">
        <v>2980906</v>
      </c>
    </row>
    <row r="7429" spans="1:15" x14ac:dyDescent="0.2">
      <c r="A7429" t="s">
        <v>10322</v>
      </c>
      <c r="B7429" t="s">
        <v>8120</v>
      </c>
      <c r="C7429">
        <v>91.83</v>
      </c>
      <c r="D7429">
        <v>0</v>
      </c>
      <c r="E7429">
        <v>0</v>
      </c>
      <c r="F7429">
        <v>0</v>
      </c>
      <c r="G7429">
        <v>0</v>
      </c>
      <c r="H7429" s="45">
        <v>123915.74</v>
      </c>
      <c r="I7429" t="s">
        <v>9174</v>
      </c>
      <c r="J7429" t="s">
        <v>169</v>
      </c>
      <c r="K7429">
        <v>0</v>
      </c>
      <c r="L7429" s="83">
        <v>42793</v>
      </c>
      <c r="M7429">
        <v>0</v>
      </c>
      <c r="N7429" s="84" t="s">
        <v>8154</v>
      </c>
      <c r="O7429" t="s">
        <v>8155</v>
      </c>
    </row>
    <row r="7430" spans="1:15" x14ac:dyDescent="0.2">
      <c r="A7430" t="s">
        <v>10323</v>
      </c>
      <c r="B7430" t="s">
        <v>2588</v>
      </c>
      <c r="C7430">
        <v>175.58</v>
      </c>
      <c r="D7430">
        <v>0</v>
      </c>
      <c r="E7430">
        <v>0</v>
      </c>
      <c r="F7430">
        <v>0</v>
      </c>
      <c r="G7430">
        <v>0</v>
      </c>
      <c r="H7430" s="45">
        <v>-6082.69</v>
      </c>
      <c r="I7430" t="s">
        <v>9174</v>
      </c>
      <c r="J7430" t="s">
        <v>169</v>
      </c>
      <c r="K7430">
        <v>0</v>
      </c>
      <c r="L7430" s="83">
        <v>42793</v>
      </c>
      <c r="M7430">
        <v>0</v>
      </c>
      <c r="N7430" t="s">
        <v>177</v>
      </c>
      <c r="O7430" t="s">
        <v>2647</v>
      </c>
    </row>
    <row r="7431" spans="1:15" x14ac:dyDescent="0.2">
      <c r="A7431" t="s">
        <v>10324</v>
      </c>
      <c r="B7431" t="s">
        <v>2602</v>
      </c>
      <c r="C7431">
        <v>63.5</v>
      </c>
      <c r="D7431">
        <v>0</v>
      </c>
      <c r="E7431">
        <v>0</v>
      </c>
      <c r="F7431">
        <v>0</v>
      </c>
      <c r="G7431">
        <v>0</v>
      </c>
      <c r="H7431" s="45">
        <v>8912.2199999999993</v>
      </c>
      <c r="I7431" t="s">
        <v>9184</v>
      </c>
      <c r="J7431" t="s">
        <v>182</v>
      </c>
      <c r="K7431">
        <v>0</v>
      </c>
      <c r="L7431" s="83">
        <v>42793</v>
      </c>
      <c r="M7431">
        <v>0</v>
      </c>
      <c r="N7431" t="s">
        <v>2649</v>
      </c>
      <c r="O7431">
        <v>2654364</v>
      </c>
    </row>
    <row r="7432" spans="1:15" x14ac:dyDescent="0.2">
      <c r="A7432" t="s">
        <v>10325</v>
      </c>
      <c r="B7432" t="s">
        <v>1785</v>
      </c>
      <c r="C7432">
        <v>81.05</v>
      </c>
      <c r="D7432">
        <v>0</v>
      </c>
      <c r="E7432">
        <v>0</v>
      </c>
      <c r="F7432">
        <v>0</v>
      </c>
      <c r="G7432">
        <v>0</v>
      </c>
      <c r="H7432" s="45">
        <v>57698.48</v>
      </c>
      <c r="I7432" t="s">
        <v>9174</v>
      </c>
      <c r="J7432" t="s">
        <v>164</v>
      </c>
      <c r="K7432">
        <v>0</v>
      </c>
      <c r="L7432" s="83">
        <v>42793</v>
      </c>
      <c r="M7432">
        <v>0</v>
      </c>
      <c r="N7432" t="s">
        <v>1908</v>
      </c>
      <c r="O7432" t="s">
        <v>1909</v>
      </c>
    </row>
    <row r="7433" spans="1:15" x14ac:dyDescent="0.2">
      <c r="A7433" t="s">
        <v>10326</v>
      </c>
      <c r="B7433" t="s">
        <v>1673</v>
      </c>
      <c r="C7433">
        <v>26.25</v>
      </c>
      <c r="D7433">
        <v>0</v>
      </c>
      <c r="E7433">
        <v>0</v>
      </c>
      <c r="F7433">
        <v>0</v>
      </c>
      <c r="G7433">
        <v>0</v>
      </c>
      <c r="H7433">
        <v>-638.83000000000004</v>
      </c>
      <c r="I7433" t="s">
        <v>9174</v>
      </c>
      <c r="J7433" t="s">
        <v>169</v>
      </c>
      <c r="K7433">
        <v>0</v>
      </c>
      <c r="L7433" s="83">
        <v>42793</v>
      </c>
      <c r="M7433">
        <v>0</v>
      </c>
      <c r="N7433" t="s">
        <v>1718</v>
      </c>
      <c r="O7433" t="s">
        <v>1719</v>
      </c>
    </row>
    <row r="7434" spans="1:15" x14ac:dyDescent="0.2">
      <c r="A7434" t="s">
        <v>10327</v>
      </c>
      <c r="B7434" t="s">
        <v>3191</v>
      </c>
      <c r="C7434">
        <v>36.200000000000003</v>
      </c>
      <c r="D7434">
        <v>0</v>
      </c>
      <c r="E7434">
        <v>0</v>
      </c>
      <c r="F7434">
        <v>0</v>
      </c>
      <c r="G7434">
        <v>0</v>
      </c>
      <c r="H7434" s="45">
        <v>-108670.45</v>
      </c>
      <c r="I7434" t="s">
        <v>9174</v>
      </c>
      <c r="J7434" t="s">
        <v>186</v>
      </c>
      <c r="K7434">
        <v>0</v>
      </c>
      <c r="L7434" s="83">
        <v>42793</v>
      </c>
      <c r="M7434">
        <v>0</v>
      </c>
      <c r="N7434" t="s">
        <v>3327</v>
      </c>
      <c r="O7434" t="s">
        <v>3328</v>
      </c>
    </row>
    <row r="7435" spans="1:15" x14ac:dyDescent="0.2">
      <c r="A7435" t="s">
        <v>10328</v>
      </c>
      <c r="B7435" t="s">
        <v>3038</v>
      </c>
      <c r="C7435">
        <v>27.93</v>
      </c>
      <c r="D7435">
        <v>0</v>
      </c>
      <c r="E7435">
        <v>0</v>
      </c>
      <c r="F7435">
        <v>0</v>
      </c>
      <c r="G7435">
        <v>0</v>
      </c>
      <c r="H7435" s="45">
        <v>-71874.759999999995</v>
      </c>
      <c r="I7435" t="s">
        <v>9174</v>
      </c>
      <c r="J7435" t="s">
        <v>200</v>
      </c>
      <c r="K7435">
        <v>0</v>
      </c>
      <c r="L7435" s="83">
        <v>42793</v>
      </c>
      <c r="M7435">
        <v>0</v>
      </c>
      <c r="N7435" t="s">
        <v>3132</v>
      </c>
      <c r="O7435" t="s">
        <v>3133</v>
      </c>
    </row>
    <row r="7436" spans="1:15" x14ac:dyDescent="0.2">
      <c r="A7436" t="s">
        <v>10329</v>
      </c>
      <c r="B7436" t="s">
        <v>4939</v>
      </c>
      <c r="C7436">
        <v>14.81</v>
      </c>
      <c r="D7436">
        <v>0</v>
      </c>
      <c r="E7436">
        <v>0</v>
      </c>
      <c r="F7436">
        <v>0</v>
      </c>
      <c r="G7436">
        <v>0</v>
      </c>
      <c r="H7436" s="45">
        <v>-3582.99</v>
      </c>
      <c r="I7436" t="s">
        <v>9184</v>
      </c>
      <c r="J7436" t="s">
        <v>182</v>
      </c>
      <c r="K7436">
        <v>0</v>
      </c>
      <c r="L7436" s="83">
        <v>42793</v>
      </c>
      <c r="M7436">
        <v>0</v>
      </c>
      <c r="N7436" t="s">
        <v>177</v>
      </c>
      <c r="O7436" t="s">
        <v>5056</v>
      </c>
    </row>
    <row r="7437" spans="1:15" x14ac:dyDescent="0.2">
      <c r="A7437" t="s">
        <v>10330</v>
      </c>
      <c r="B7437" t="s">
        <v>3049</v>
      </c>
      <c r="C7437">
        <v>70.94</v>
      </c>
      <c r="D7437">
        <v>0</v>
      </c>
      <c r="E7437">
        <v>0</v>
      </c>
      <c r="F7437">
        <v>0</v>
      </c>
      <c r="G7437">
        <v>0</v>
      </c>
      <c r="H7437" s="45">
        <v>80644.13</v>
      </c>
      <c r="I7437" t="s">
        <v>9174</v>
      </c>
      <c r="J7437" t="s">
        <v>200</v>
      </c>
      <c r="K7437">
        <v>0</v>
      </c>
      <c r="L7437" s="83">
        <v>42793</v>
      </c>
      <c r="M7437">
        <v>0</v>
      </c>
      <c r="N7437" s="84">
        <v>8.7611999999999999E+110</v>
      </c>
      <c r="O7437">
        <v>2259101</v>
      </c>
    </row>
    <row r="7438" spans="1:15" x14ac:dyDescent="0.2">
      <c r="A7438" t="s">
        <v>10331</v>
      </c>
      <c r="B7438" t="s">
        <v>2846</v>
      </c>
      <c r="C7438">
        <v>30.35</v>
      </c>
      <c r="D7438">
        <v>0</v>
      </c>
      <c r="E7438">
        <v>0</v>
      </c>
      <c r="F7438">
        <v>0</v>
      </c>
      <c r="G7438">
        <v>0</v>
      </c>
      <c r="H7438" s="45">
        <v>-5118.8900000000003</v>
      </c>
      <c r="I7438" t="s">
        <v>9174</v>
      </c>
      <c r="J7438" t="s">
        <v>190</v>
      </c>
      <c r="K7438">
        <v>0</v>
      </c>
      <c r="L7438" s="83">
        <v>42793</v>
      </c>
      <c r="M7438">
        <v>0</v>
      </c>
      <c r="N7438">
        <v>896215209</v>
      </c>
      <c r="O7438" t="s">
        <v>3011</v>
      </c>
    </row>
    <row r="7439" spans="1:15" x14ac:dyDescent="0.2">
      <c r="A7439" t="s">
        <v>10332</v>
      </c>
      <c r="B7439" t="s">
        <v>5395</v>
      </c>
      <c r="C7439">
        <v>52.3</v>
      </c>
      <c r="D7439">
        <v>0</v>
      </c>
      <c r="E7439">
        <v>0</v>
      </c>
      <c r="F7439">
        <v>0</v>
      </c>
      <c r="G7439">
        <v>0</v>
      </c>
      <c r="H7439" s="45">
        <v>61402.8</v>
      </c>
      <c r="I7439" t="s">
        <v>9174</v>
      </c>
      <c r="J7439" t="s">
        <v>188</v>
      </c>
      <c r="K7439">
        <v>0</v>
      </c>
      <c r="L7439" s="83">
        <v>42793</v>
      </c>
      <c r="M7439">
        <v>0</v>
      </c>
      <c r="N7439" t="s">
        <v>5537</v>
      </c>
      <c r="O7439" t="s">
        <v>5538</v>
      </c>
    </row>
    <row r="7440" spans="1:15" x14ac:dyDescent="0.2">
      <c r="A7440" t="s">
        <v>10219</v>
      </c>
      <c r="B7440" t="s">
        <v>10220</v>
      </c>
      <c r="C7440">
        <v>41</v>
      </c>
      <c r="D7440">
        <v>0</v>
      </c>
      <c r="E7440">
        <v>0</v>
      </c>
      <c r="F7440">
        <v>0</v>
      </c>
      <c r="G7440">
        <v>0</v>
      </c>
      <c r="H7440" s="45">
        <v>-3520.3</v>
      </c>
      <c r="I7440" t="s">
        <v>9184</v>
      </c>
      <c r="J7440" t="s">
        <v>164</v>
      </c>
      <c r="K7440">
        <v>0</v>
      </c>
      <c r="L7440" s="83">
        <v>42790</v>
      </c>
      <c r="M7440">
        <v>0</v>
      </c>
    </row>
    <row r="7441" spans="1:15" x14ac:dyDescent="0.2">
      <c r="A7441" t="s">
        <v>10221</v>
      </c>
      <c r="B7441" t="s">
        <v>2818</v>
      </c>
      <c r="C7441">
        <v>8.65</v>
      </c>
      <c r="D7441">
        <v>0</v>
      </c>
      <c r="E7441">
        <v>0</v>
      </c>
      <c r="F7441">
        <v>0</v>
      </c>
      <c r="G7441">
        <v>0</v>
      </c>
      <c r="H7441" s="45">
        <v>-42733.79</v>
      </c>
      <c r="I7441" t="s">
        <v>9184</v>
      </c>
      <c r="J7441" t="s">
        <v>200</v>
      </c>
      <c r="K7441">
        <v>0</v>
      </c>
      <c r="L7441" s="83">
        <v>42790</v>
      </c>
      <c r="M7441">
        <v>0</v>
      </c>
      <c r="N7441" t="s">
        <v>3034</v>
      </c>
      <c r="O7441" t="s">
        <v>3035</v>
      </c>
    </row>
    <row r="7442" spans="1:15" x14ac:dyDescent="0.2">
      <c r="A7442" t="s">
        <v>10222</v>
      </c>
      <c r="B7442" t="s">
        <v>2807</v>
      </c>
      <c r="C7442">
        <v>238.3</v>
      </c>
      <c r="D7442">
        <v>0</v>
      </c>
      <c r="E7442">
        <v>0</v>
      </c>
      <c r="F7442">
        <v>0</v>
      </c>
      <c r="G7442">
        <v>0</v>
      </c>
      <c r="H7442" s="45">
        <v>8023.59</v>
      </c>
      <c r="I7442" t="s">
        <v>9184</v>
      </c>
      <c r="J7442" t="s">
        <v>186</v>
      </c>
      <c r="K7442">
        <v>0</v>
      </c>
      <c r="L7442" s="83">
        <v>42790</v>
      </c>
      <c r="M7442">
        <v>0</v>
      </c>
      <c r="N7442" t="s">
        <v>3003</v>
      </c>
      <c r="O7442" t="s">
        <v>3004</v>
      </c>
    </row>
    <row r="7443" spans="1:15" x14ac:dyDescent="0.2">
      <c r="A7443" t="s">
        <v>10223</v>
      </c>
      <c r="B7443" t="s">
        <v>4941</v>
      </c>
      <c r="C7443">
        <v>19.850000000000001</v>
      </c>
      <c r="D7443">
        <v>0</v>
      </c>
      <c r="E7443">
        <v>0</v>
      </c>
      <c r="F7443">
        <v>0</v>
      </c>
      <c r="G7443">
        <v>0</v>
      </c>
      <c r="H7443" s="45">
        <v>17075.419999999998</v>
      </c>
      <c r="I7443" t="s">
        <v>9184</v>
      </c>
      <c r="J7443" t="s">
        <v>190</v>
      </c>
      <c r="K7443">
        <v>0</v>
      </c>
      <c r="L7443" s="83">
        <v>42790</v>
      </c>
      <c r="M7443">
        <v>0</v>
      </c>
      <c r="N7443">
        <v>901109108</v>
      </c>
      <c r="O7443">
        <v>2681760</v>
      </c>
    </row>
    <row r="7444" spans="1:15" x14ac:dyDescent="0.2">
      <c r="A7444" t="s">
        <v>10224</v>
      </c>
      <c r="B7444" t="s">
        <v>7106</v>
      </c>
      <c r="C7444">
        <v>34.26</v>
      </c>
      <c r="D7444">
        <v>0</v>
      </c>
      <c r="E7444">
        <v>0</v>
      </c>
      <c r="F7444">
        <v>0</v>
      </c>
      <c r="G7444">
        <v>0</v>
      </c>
      <c r="H7444" s="45">
        <v>7438.17</v>
      </c>
      <c r="I7444" t="s">
        <v>9184</v>
      </c>
      <c r="J7444" t="s">
        <v>190</v>
      </c>
      <c r="K7444">
        <v>0</v>
      </c>
      <c r="L7444" s="83">
        <v>42790</v>
      </c>
      <c r="M7444">
        <v>0</v>
      </c>
      <c r="N7444">
        <v>784635104</v>
      </c>
      <c r="O7444">
        <v>2787185</v>
      </c>
    </row>
    <row r="7445" spans="1:15" x14ac:dyDescent="0.2">
      <c r="A7445" t="s">
        <v>10225</v>
      </c>
      <c r="B7445" t="s">
        <v>2826</v>
      </c>
      <c r="C7445">
        <v>100.96</v>
      </c>
      <c r="D7445">
        <v>0</v>
      </c>
      <c r="E7445">
        <v>0</v>
      </c>
      <c r="F7445">
        <v>0</v>
      </c>
      <c r="G7445">
        <v>0</v>
      </c>
      <c r="H7445" s="45">
        <v>6350.61</v>
      </c>
      <c r="I7445" t="s">
        <v>9184</v>
      </c>
      <c r="J7445" t="s">
        <v>235</v>
      </c>
      <c r="K7445">
        <v>0</v>
      </c>
      <c r="L7445" s="83">
        <v>42790</v>
      </c>
      <c r="M7445">
        <v>0</v>
      </c>
      <c r="N7445">
        <v>800013104</v>
      </c>
      <c r="O7445">
        <v>2774336</v>
      </c>
    </row>
    <row r="7446" spans="1:15" x14ac:dyDescent="0.2">
      <c r="A7446" t="s">
        <v>10226</v>
      </c>
      <c r="B7446" t="s">
        <v>3178</v>
      </c>
      <c r="C7446">
        <v>358.86</v>
      </c>
      <c r="D7446">
        <v>0</v>
      </c>
      <c r="E7446">
        <v>0</v>
      </c>
      <c r="F7446">
        <v>0</v>
      </c>
      <c r="G7446">
        <v>0</v>
      </c>
      <c r="H7446" s="45">
        <v>-5536.86</v>
      </c>
      <c r="I7446" t="s">
        <v>9184</v>
      </c>
      <c r="J7446" t="s">
        <v>164</v>
      </c>
      <c r="K7446">
        <v>0</v>
      </c>
      <c r="L7446" s="83">
        <v>42790</v>
      </c>
      <c r="M7446">
        <v>0</v>
      </c>
      <c r="N7446" t="s">
        <v>3312</v>
      </c>
      <c r="O7446" t="s">
        <v>3313</v>
      </c>
    </row>
    <row r="7447" spans="1:15" x14ac:dyDescent="0.2">
      <c r="A7447" t="s">
        <v>10227</v>
      </c>
      <c r="B7447" t="s">
        <v>10090</v>
      </c>
      <c r="C7447">
        <v>19.8</v>
      </c>
      <c r="D7447">
        <v>0</v>
      </c>
      <c r="E7447">
        <v>0</v>
      </c>
      <c r="F7447">
        <v>0</v>
      </c>
      <c r="G7447">
        <v>0</v>
      </c>
      <c r="H7447">
        <v>-453.49</v>
      </c>
      <c r="I7447" t="s">
        <v>9184</v>
      </c>
      <c r="J7447" t="s">
        <v>190</v>
      </c>
      <c r="K7447">
        <v>0</v>
      </c>
      <c r="L7447" s="83">
        <v>42790</v>
      </c>
      <c r="M7447">
        <v>0</v>
      </c>
      <c r="N7447" t="s">
        <v>10137</v>
      </c>
      <c r="O7447" t="s">
        <v>10138</v>
      </c>
    </row>
    <row r="7448" spans="1:15" x14ac:dyDescent="0.2">
      <c r="A7448" t="s">
        <v>10228</v>
      </c>
      <c r="B7448" t="s">
        <v>2816</v>
      </c>
      <c r="C7448">
        <v>62.26</v>
      </c>
      <c r="D7448">
        <v>0</v>
      </c>
      <c r="E7448">
        <v>0</v>
      </c>
      <c r="F7448">
        <v>0</v>
      </c>
      <c r="G7448">
        <v>0</v>
      </c>
      <c r="H7448" s="45">
        <v>-7892.78</v>
      </c>
      <c r="I7448" t="s">
        <v>9184</v>
      </c>
      <c r="J7448" t="s">
        <v>200</v>
      </c>
      <c r="K7448">
        <v>0</v>
      </c>
      <c r="L7448" s="83">
        <v>42790</v>
      </c>
      <c r="M7448">
        <v>0</v>
      </c>
      <c r="N7448">
        <v>500255104</v>
      </c>
      <c r="O7448">
        <v>2496113</v>
      </c>
    </row>
    <row r="7449" spans="1:15" x14ac:dyDescent="0.2">
      <c r="A7449" t="s">
        <v>10229</v>
      </c>
      <c r="B7449" t="s">
        <v>5550</v>
      </c>
      <c r="C7449">
        <v>35.225000000000001</v>
      </c>
      <c r="D7449">
        <v>0</v>
      </c>
      <c r="E7449">
        <v>0</v>
      </c>
      <c r="F7449">
        <v>0</v>
      </c>
      <c r="G7449">
        <v>0</v>
      </c>
      <c r="H7449" s="45">
        <v>9386.27</v>
      </c>
      <c r="I7449" t="s">
        <v>9184</v>
      </c>
      <c r="J7449" t="s">
        <v>188</v>
      </c>
      <c r="K7449">
        <v>0</v>
      </c>
      <c r="L7449" s="83">
        <v>42790</v>
      </c>
      <c r="M7449">
        <v>0</v>
      </c>
      <c r="N7449" t="s">
        <v>5574</v>
      </c>
      <c r="O7449" t="s">
        <v>5575</v>
      </c>
    </row>
    <row r="7450" spans="1:15" x14ac:dyDescent="0.2">
      <c r="A7450" t="s">
        <v>10230</v>
      </c>
      <c r="B7450" t="s">
        <v>2308</v>
      </c>
      <c r="C7450">
        <v>52.28</v>
      </c>
      <c r="D7450">
        <v>0</v>
      </c>
      <c r="E7450">
        <v>0</v>
      </c>
      <c r="F7450">
        <v>0</v>
      </c>
      <c r="G7450">
        <v>0</v>
      </c>
      <c r="H7450" s="45">
        <v>-11370.89</v>
      </c>
      <c r="I7450" t="s">
        <v>9184</v>
      </c>
      <c r="J7450" t="s">
        <v>200</v>
      </c>
      <c r="K7450">
        <v>0</v>
      </c>
      <c r="L7450" s="83">
        <v>42790</v>
      </c>
      <c r="M7450">
        <v>0</v>
      </c>
      <c r="N7450">
        <v>655664100</v>
      </c>
      <c r="O7450">
        <v>2641827</v>
      </c>
    </row>
    <row r="7451" spans="1:15" x14ac:dyDescent="0.2">
      <c r="A7451" t="s">
        <v>10231</v>
      </c>
      <c r="B7451" t="s">
        <v>2491</v>
      </c>
      <c r="C7451">
        <v>75.7</v>
      </c>
      <c r="D7451">
        <v>0</v>
      </c>
      <c r="E7451">
        <v>0</v>
      </c>
      <c r="F7451">
        <v>0</v>
      </c>
      <c r="G7451">
        <v>0</v>
      </c>
      <c r="H7451" s="45">
        <v>2178.77</v>
      </c>
      <c r="I7451" t="s">
        <v>9184</v>
      </c>
      <c r="J7451" t="s">
        <v>164</v>
      </c>
      <c r="K7451">
        <v>0</v>
      </c>
      <c r="L7451" s="83">
        <v>42790</v>
      </c>
      <c r="M7451">
        <v>0</v>
      </c>
      <c r="N7451" t="s">
        <v>2540</v>
      </c>
      <c r="O7451">
        <v>2465737</v>
      </c>
    </row>
    <row r="7452" spans="1:15" x14ac:dyDescent="0.2">
      <c r="A7452" t="s">
        <v>10232</v>
      </c>
      <c r="B7452" t="s">
        <v>2469</v>
      </c>
      <c r="C7452">
        <v>35.049999999999997</v>
      </c>
      <c r="D7452">
        <v>0</v>
      </c>
      <c r="E7452">
        <v>0</v>
      </c>
      <c r="F7452">
        <v>0</v>
      </c>
      <c r="G7452">
        <v>0</v>
      </c>
      <c r="H7452" s="45">
        <v>-14577.7</v>
      </c>
      <c r="I7452" t="s">
        <v>9184</v>
      </c>
      <c r="J7452" t="s">
        <v>190</v>
      </c>
      <c r="K7452">
        <v>0</v>
      </c>
      <c r="L7452" s="83">
        <v>42790</v>
      </c>
      <c r="M7452">
        <v>0</v>
      </c>
      <c r="N7452">
        <v>447462102</v>
      </c>
      <c r="O7452" t="s">
        <v>2538</v>
      </c>
    </row>
    <row r="7453" spans="1:15" x14ac:dyDescent="0.2">
      <c r="A7453" t="s">
        <v>10233</v>
      </c>
      <c r="B7453" t="s">
        <v>2838</v>
      </c>
      <c r="C7453">
        <v>51.08</v>
      </c>
      <c r="D7453">
        <v>0</v>
      </c>
      <c r="E7453">
        <v>0</v>
      </c>
      <c r="F7453">
        <v>0</v>
      </c>
      <c r="G7453">
        <v>0</v>
      </c>
      <c r="H7453" s="45">
        <v>-2687.86</v>
      </c>
      <c r="I7453" t="s">
        <v>9184</v>
      </c>
      <c r="J7453" t="s">
        <v>235</v>
      </c>
      <c r="K7453">
        <v>0</v>
      </c>
      <c r="L7453" s="83">
        <v>42790</v>
      </c>
      <c r="M7453">
        <v>0</v>
      </c>
      <c r="N7453" t="s">
        <v>177</v>
      </c>
      <c r="O7453" t="s">
        <v>2943</v>
      </c>
    </row>
    <row r="7454" spans="1:15" x14ac:dyDescent="0.2">
      <c r="A7454" t="s">
        <v>10234</v>
      </c>
      <c r="B7454" t="s">
        <v>5105</v>
      </c>
      <c r="C7454">
        <v>13.86</v>
      </c>
      <c r="D7454">
        <v>0</v>
      </c>
      <c r="E7454">
        <v>0</v>
      </c>
      <c r="F7454">
        <v>0</v>
      </c>
      <c r="G7454">
        <v>0</v>
      </c>
      <c r="H7454" s="45">
        <v>-31321.81</v>
      </c>
      <c r="I7454" t="s">
        <v>9184</v>
      </c>
      <c r="J7454" t="s">
        <v>169</v>
      </c>
      <c r="K7454">
        <v>0</v>
      </c>
      <c r="L7454" s="83">
        <v>42790</v>
      </c>
      <c r="M7454">
        <v>0</v>
      </c>
      <c r="N7454" t="s">
        <v>5195</v>
      </c>
      <c r="O7454" t="s">
        <v>5196</v>
      </c>
    </row>
    <row r="7455" spans="1:15" x14ac:dyDescent="0.2">
      <c r="A7455" t="s">
        <v>10235</v>
      </c>
      <c r="B7455" t="s">
        <v>2823</v>
      </c>
      <c r="C7455">
        <v>14.97</v>
      </c>
      <c r="D7455">
        <v>0</v>
      </c>
      <c r="E7455">
        <v>0</v>
      </c>
      <c r="F7455">
        <v>0</v>
      </c>
      <c r="G7455">
        <v>0</v>
      </c>
      <c r="H7455" s="45">
        <v>-6893.65</v>
      </c>
      <c r="I7455" t="s">
        <v>9184</v>
      </c>
      <c r="J7455" t="s">
        <v>448</v>
      </c>
      <c r="K7455">
        <v>0</v>
      </c>
      <c r="L7455" s="83">
        <v>42790</v>
      </c>
      <c r="M7455">
        <v>0</v>
      </c>
      <c r="N7455">
        <v>209034107</v>
      </c>
      <c r="O7455" t="s">
        <v>2927</v>
      </c>
    </row>
    <row r="7456" spans="1:15" x14ac:dyDescent="0.2">
      <c r="A7456" t="s">
        <v>10236</v>
      </c>
      <c r="B7456" t="s">
        <v>2817</v>
      </c>
      <c r="C7456">
        <v>42.85</v>
      </c>
      <c r="D7456">
        <v>0</v>
      </c>
      <c r="E7456">
        <v>0</v>
      </c>
      <c r="F7456">
        <v>0</v>
      </c>
      <c r="G7456">
        <v>0</v>
      </c>
      <c r="H7456" s="45">
        <v>-2026.75</v>
      </c>
      <c r="I7456" t="s">
        <v>9184</v>
      </c>
      <c r="J7456" t="s">
        <v>448</v>
      </c>
      <c r="K7456">
        <v>0</v>
      </c>
      <c r="L7456" s="83">
        <v>42790</v>
      </c>
      <c r="M7456">
        <v>0</v>
      </c>
      <c r="N7456" t="s">
        <v>2924</v>
      </c>
      <c r="O7456" t="s">
        <v>2925</v>
      </c>
    </row>
    <row r="7457" spans="1:15" x14ac:dyDescent="0.2">
      <c r="A7457" t="s">
        <v>10237</v>
      </c>
      <c r="B7457" t="s">
        <v>3173</v>
      </c>
      <c r="C7457">
        <v>33.6</v>
      </c>
      <c r="D7457">
        <v>0</v>
      </c>
      <c r="E7457">
        <v>0</v>
      </c>
      <c r="F7457">
        <v>0</v>
      </c>
      <c r="G7457">
        <v>0</v>
      </c>
      <c r="H7457" s="45">
        <v>4976.32</v>
      </c>
      <c r="I7457" t="s">
        <v>9184</v>
      </c>
      <c r="J7457" t="s">
        <v>190</v>
      </c>
      <c r="K7457">
        <v>0</v>
      </c>
      <c r="L7457" s="83">
        <v>42790</v>
      </c>
      <c r="M7457">
        <v>0</v>
      </c>
      <c r="N7457">
        <v>360206</v>
      </c>
      <c r="O7457">
        <v>2268130</v>
      </c>
    </row>
    <row r="7458" spans="1:15" x14ac:dyDescent="0.2">
      <c r="A7458" t="s">
        <v>10238</v>
      </c>
      <c r="B7458" t="s">
        <v>5693</v>
      </c>
      <c r="C7458">
        <v>22.98</v>
      </c>
      <c r="D7458">
        <v>0</v>
      </c>
      <c r="E7458">
        <v>0</v>
      </c>
      <c r="F7458">
        <v>0</v>
      </c>
      <c r="G7458">
        <v>0</v>
      </c>
      <c r="H7458" s="45">
        <v>1124.8</v>
      </c>
      <c r="I7458" t="s">
        <v>9174</v>
      </c>
      <c r="J7458" t="s">
        <v>822</v>
      </c>
      <c r="K7458">
        <v>0</v>
      </c>
      <c r="L7458" s="83">
        <v>42790</v>
      </c>
      <c r="M7458">
        <v>0</v>
      </c>
      <c r="N7458" t="s">
        <v>177</v>
      </c>
      <c r="O7458" t="s">
        <v>5700</v>
      </c>
    </row>
    <row r="7459" spans="1:15" x14ac:dyDescent="0.2">
      <c r="A7459" t="s">
        <v>10239</v>
      </c>
      <c r="B7459" t="s">
        <v>2080</v>
      </c>
      <c r="C7459">
        <v>40.375</v>
      </c>
      <c r="D7459">
        <v>0</v>
      </c>
      <c r="E7459">
        <v>0</v>
      </c>
      <c r="F7459">
        <v>0</v>
      </c>
      <c r="G7459">
        <v>0</v>
      </c>
      <c r="H7459" s="45">
        <v>-2190.4699999999998</v>
      </c>
      <c r="I7459" t="s">
        <v>9184</v>
      </c>
      <c r="J7459" t="s">
        <v>169</v>
      </c>
      <c r="K7459">
        <v>0</v>
      </c>
      <c r="L7459" s="83">
        <v>42790</v>
      </c>
      <c r="M7459">
        <v>0</v>
      </c>
      <c r="N7459" t="s">
        <v>2139</v>
      </c>
      <c r="O7459" t="s">
        <v>2140</v>
      </c>
    </row>
    <row r="7460" spans="1:15" x14ac:dyDescent="0.2">
      <c r="A7460" t="s">
        <v>10240</v>
      </c>
      <c r="B7460" t="s">
        <v>2874</v>
      </c>
      <c r="C7460">
        <v>10.7</v>
      </c>
      <c r="D7460">
        <v>0</v>
      </c>
      <c r="E7460">
        <v>0</v>
      </c>
      <c r="F7460">
        <v>0</v>
      </c>
      <c r="G7460">
        <v>0</v>
      </c>
      <c r="H7460" s="45">
        <v>46859.67</v>
      </c>
      <c r="I7460" t="s">
        <v>9184</v>
      </c>
      <c r="J7460" t="s">
        <v>169</v>
      </c>
      <c r="K7460">
        <v>0</v>
      </c>
      <c r="L7460" s="83">
        <v>42790</v>
      </c>
      <c r="M7460">
        <v>0</v>
      </c>
      <c r="N7460">
        <v>14339105</v>
      </c>
      <c r="O7460" t="s">
        <v>2905</v>
      </c>
    </row>
    <row r="7461" spans="1:15" x14ac:dyDescent="0.2">
      <c r="A7461" t="s">
        <v>10241</v>
      </c>
      <c r="B7461" t="s">
        <v>2829</v>
      </c>
      <c r="C7461">
        <v>60.57</v>
      </c>
      <c r="D7461">
        <v>0</v>
      </c>
      <c r="E7461">
        <v>0</v>
      </c>
      <c r="F7461">
        <v>0</v>
      </c>
      <c r="G7461">
        <v>0</v>
      </c>
      <c r="H7461" s="45">
        <v>-1179.82</v>
      </c>
      <c r="I7461" t="s">
        <v>9184</v>
      </c>
      <c r="J7461" t="s">
        <v>200</v>
      </c>
      <c r="K7461">
        <v>0</v>
      </c>
      <c r="L7461" s="83">
        <v>42790</v>
      </c>
      <c r="M7461">
        <v>0</v>
      </c>
      <c r="N7461" t="s">
        <v>2907</v>
      </c>
      <c r="O7461" t="s">
        <v>2908</v>
      </c>
    </row>
    <row r="7462" spans="1:15" x14ac:dyDescent="0.2">
      <c r="A7462" t="s">
        <v>10242</v>
      </c>
      <c r="B7462" t="s">
        <v>2828</v>
      </c>
      <c r="C7462">
        <v>86.5</v>
      </c>
      <c r="D7462">
        <v>0</v>
      </c>
      <c r="E7462">
        <v>0</v>
      </c>
      <c r="F7462">
        <v>0</v>
      </c>
      <c r="G7462">
        <v>0</v>
      </c>
      <c r="H7462" s="45">
        <v>24532.2</v>
      </c>
      <c r="I7462" t="s">
        <v>9174</v>
      </c>
      <c r="J7462" t="s">
        <v>190</v>
      </c>
      <c r="K7462">
        <v>0</v>
      </c>
      <c r="L7462" s="83">
        <v>42790</v>
      </c>
      <c r="M7462">
        <v>0</v>
      </c>
      <c r="N7462">
        <v>30506109</v>
      </c>
      <c r="O7462">
        <v>2030674</v>
      </c>
    </row>
    <row r="7463" spans="1:15" x14ac:dyDescent="0.2">
      <c r="A7463" t="s">
        <v>10243</v>
      </c>
      <c r="B7463" t="s">
        <v>3181</v>
      </c>
      <c r="C7463">
        <v>45.64</v>
      </c>
      <c r="D7463">
        <v>0</v>
      </c>
      <c r="E7463">
        <v>0</v>
      </c>
      <c r="F7463">
        <v>0</v>
      </c>
      <c r="G7463">
        <v>0</v>
      </c>
      <c r="H7463" s="45">
        <v>-2970.82</v>
      </c>
      <c r="I7463" t="s">
        <v>9184</v>
      </c>
      <c r="J7463" t="s">
        <v>182</v>
      </c>
      <c r="K7463">
        <v>0</v>
      </c>
      <c r="L7463" s="83">
        <v>42790</v>
      </c>
      <c r="M7463">
        <v>0</v>
      </c>
      <c r="N7463">
        <v>37411105</v>
      </c>
      <c r="O7463">
        <v>2043962</v>
      </c>
    </row>
    <row r="7464" spans="1:15" x14ac:dyDescent="0.2">
      <c r="A7464" t="s">
        <v>10244</v>
      </c>
      <c r="B7464" t="s">
        <v>4957</v>
      </c>
      <c r="C7464">
        <v>51.24</v>
      </c>
      <c r="D7464">
        <v>0</v>
      </c>
      <c r="E7464">
        <v>0</v>
      </c>
      <c r="F7464">
        <v>0</v>
      </c>
      <c r="G7464">
        <v>0</v>
      </c>
      <c r="H7464">
        <v>-487.71</v>
      </c>
      <c r="I7464" t="s">
        <v>9184</v>
      </c>
      <c r="J7464" t="s">
        <v>822</v>
      </c>
      <c r="K7464">
        <v>0</v>
      </c>
      <c r="L7464" s="83">
        <v>42790</v>
      </c>
      <c r="M7464">
        <v>0</v>
      </c>
      <c r="N7464">
        <v>29899101</v>
      </c>
      <c r="O7464">
        <v>2267171</v>
      </c>
    </row>
    <row r="7465" spans="1:15" x14ac:dyDescent="0.2">
      <c r="A7465" t="s">
        <v>10245</v>
      </c>
      <c r="B7465" t="s">
        <v>6365</v>
      </c>
      <c r="C7465">
        <v>64</v>
      </c>
      <c r="D7465">
        <v>0</v>
      </c>
      <c r="E7465">
        <v>0</v>
      </c>
      <c r="F7465">
        <v>0</v>
      </c>
      <c r="G7465">
        <v>0</v>
      </c>
      <c r="H7465" s="45">
        <v>-2418.0700000000002</v>
      </c>
      <c r="I7465" t="s">
        <v>9184</v>
      </c>
      <c r="J7465" t="s">
        <v>200</v>
      </c>
      <c r="K7465">
        <v>0</v>
      </c>
      <c r="L7465" s="83">
        <v>42790</v>
      </c>
      <c r="M7465">
        <v>0</v>
      </c>
      <c r="N7465" t="s">
        <v>6403</v>
      </c>
      <c r="O7465">
        <v>2200552</v>
      </c>
    </row>
    <row r="7466" spans="1:15" x14ac:dyDescent="0.2">
      <c r="A7466" t="s">
        <v>10246</v>
      </c>
      <c r="B7466" t="s">
        <v>3153</v>
      </c>
      <c r="C7466">
        <v>105.72</v>
      </c>
      <c r="D7466">
        <v>0</v>
      </c>
      <c r="E7466">
        <v>0</v>
      </c>
      <c r="F7466">
        <v>0</v>
      </c>
      <c r="G7466">
        <v>0</v>
      </c>
      <c r="H7466" s="45">
        <v>-29074.81</v>
      </c>
      <c r="I7466" t="s">
        <v>9184</v>
      </c>
      <c r="J7466" t="s">
        <v>169</v>
      </c>
      <c r="K7466">
        <v>0</v>
      </c>
      <c r="L7466" s="83">
        <v>42790</v>
      </c>
      <c r="M7466">
        <v>0</v>
      </c>
      <c r="N7466" t="s">
        <v>3256</v>
      </c>
      <c r="O7466">
        <v>2437071</v>
      </c>
    </row>
    <row r="7467" spans="1:15" x14ac:dyDescent="0.2">
      <c r="A7467" t="s">
        <v>10247</v>
      </c>
      <c r="B7467" t="s">
        <v>2860</v>
      </c>
      <c r="C7467">
        <v>35.35</v>
      </c>
      <c r="D7467">
        <v>0</v>
      </c>
      <c r="E7467">
        <v>0</v>
      </c>
      <c r="F7467">
        <v>0</v>
      </c>
      <c r="G7467">
        <v>0</v>
      </c>
      <c r="H7467" s="45">
        <v>15849.09</v>
      </c>
      <c r="I7467" t="s">
        <v>9184</v>
      </c>
      <c r="J7467" t="s">
        <v>164</v>
      </c>
      <c r="K7467">
        <v>0</v>
      </c>
      <c r="L7467" s="83">
        <v>42790</v>
      </c>
      <c r="M7467">
        <v>0</v>
      </c>
      <c r="N7467" t="s">
        <v>2919</v>
      </c>
      <c r="O7467" t="s">
        <v>2920</v>
      </c>
    </row>
    <row r="7468" spans="1:15" x14ac:dyDescent="0.2">
      <c r="A7468" t="s">
        <v>10248</v>
      </c>
      <c r="B7468" t="s">
        <v>2601</v>
      </c>
      <c r="C7468">
        <v>31.88</v>
      </c>
      <c r="D7468">
        <v>0</v>
      </c>
      <c r="E7468">
        <v>0</v>
      </c>
      <c r="F7468">
        <v>0</v>
      </c>
      <c r="G7468">
        <v>0</v>
      </c>
      <c r="H7468" s="45">
        <v>-2412.44</v>
      </c>
      <c r="I7468" t="s">
        <v>9184</v>
      </c>
      <c r="J7468" t="s">
        <v>164</v>
      </c>
      <c r="K7468">
        <v>0</v>
      </c>
      <c r="L7468" s="83">
        <v>42790</v>
      </c>
      <c r="M7468">
        <v>0</v>
      </c>
      <c r="N7468" t="s">
        <v>2623</v>
      </c>
      <c r="O7468" t="s">
        <v>2624</v>
      </c>
    </row>
    <row r="7469" spans="1:15" x14ac:dyDescent="0.2">
      <c r="A7469" t="s">
        <v>10249</v>
      </c>
      <c r="B7469" t="s">
        <v>3170</v>
      </c>
      <c r="C7469">
        <v>29.06</v>
      </c>
      <c r="D7469">
        <v>0</v>
      </c>
      <c r="E7469">
        <v>0</v>
      </c>
      <c r="F7469">
        <v>0</v>
      </c>
      <c r="G7469">
        <v>0</v>
      </c>
      <c r="H7469" s="45">
        <v>4221.47</v>
      </c>
      <c r="I7469" t="s">
        <v>9174</v>
      </c>
      <c r="J7469" t="s">
        <v>200</v>
      </c>
      <c r="K7469">
        <v>0</v>
      </c>
      <c r="L7469" s="83">
        <v>42790</v>
      </c>
      <c r="M7469">
        <v>0</v>
      </c>
      <c r="N7469">
        <v>218681104</v>
      </c>
      <c r="O7469" t="s">
        <v>3268</v>
      </c>
    </row>
    <row r="7470" spans="1:15" x14ac:dyDescent="0.2">
      <c r="A7470" t="s">
        <v>10250</v>
      </c>
      <c r="B7470" t="s">
        <v>2847</v>
      </c>
      <c r="C7470">
        <v>99.19</v>
      </c>
      <c r="D7470">
        <v>0</v>
      </c>
      <c r="E7470">
        <v>0</v>
      </c>
      <c r="F7470">
        <v>0</v>
      </c>
      <c r="G7470">
        <v>0</v>
      </c>
      <c r="H7470" s="45">
        <v>-5309.87</v>
      </c>
      <c r="I7470" t="s">
        <v>9184</v>
      </c>
      <c r="J7470" t="s">
        <v>200</v>
      </c>
      <c r="K7470">
        <v>0</v>
      </c>
      <c r="L7470" s="83">
        <v>42790</v>
      </c>
      <c r="M7470">
        <v>0</v>
      </c>
      <c r="N7470">
        <v>146229109</v>
      </c>
      <c r="O7470">
        <v>2980939</v>
      </c>
    </row>
    <row r="7471" spans="1:15" x14ac:dyDescent="0.2">
      <c r="A7471" t="s">
        <v>10251</v>
      </c>
      <c r="B7471" t="s">
        <v>4338</v>
      </c>
      <c r="C7471">
        <v>39.9</v>
      </c>
      <c r="D7471">
        <v>0</v>
      </c>
      <c r="E7471">
        <v>0</v>
      </c>
      <c r="F7471">
        <v>0</v>
      </c>
      <c r="G7471">
        <v>0</v>
      </c>
      <c r="H7471">
        <v>-286.57</v>
      </c>
      <c r="I7471" t="s">
        <v>9184</v>
      </c>
      <c r="J7471" t="s">
        <v>822</v>
      </c>
      <c r="K7471">
        <v>0</v>
      </c>
      <c r="L7471" s="83">
        <v>42790</v>
      </c>
      <c r="M7471">
        <v>0</v>
      </c>
      <c r="N7471">
        <v>130788102</v>
      </c>
      <c r="O7471">
        <v>2165383</v>
      </c>
    </row>
    <row r="7472" spans="1:15" x14ac:dyDescent="0.2">
      <c r="A7472" t="s">
        <v>10252</v>
      </c>
      <c r="B7472" t="s">
        <v>3161</v>
      </c>
      <c r="C7472">
        <v>48.78</v>
      </c>
      <c r="D7472">
        <v>0</v>
      </c>
      <c r="E7472">
        <v>0</v>
      </c>
      <c r="F7472">
        <v>0</v>
      </c>
      <c r="G7472">
        <v>0</v>
      </c>
      <c r="H7472" s="45">
        <v>13510.85</v>
      </c>
      <c r="I7472" t="s">
        <v>9184</v>
      </c>
      <c r="J7472" t="s">
        <v>169</v>
      </c>
      <c r="K7472">
        <v>0</v>
      </c>
      <c r="L7472" s="83">
        <v>42790</v>
      </c>
      <c r="M7472">
        <v>0</v>
      </c>
      <c r="N7472" t="s">
        <v>3281</v>
      </c>
      <c r="O7472" t="s">
        <v>3282</v>
      </c>
    </row>
    <row r="7473" spans="1:15" x14ac:dyDescent="0.2">
      <c r="A7473" t="s">
        <v>10253</v>
      </c>
      <c r="B7473" t="s">
        <v>2676</v>
      </c>
      <c r="C7473">
        <v>39.975000000000001</v>
      </c>
      <c r="D7473">
        <v>0</v>
      </c>
      <c r="E7473">
        <v>0</v>
      </c>
      <c r="F7473">
        <v>0</v>
      </c>
      <c r="G7473">
        <v>0</v>
      </c>
      <c r="H7473" s="45">
        <v>-26121.37</v>
      </c>
      <c r="I7473" t="s">
        <v>9184</v>
      </c>
      <c r="J7473" t="s">
        <v>186</v>
      </c>
      <c r="K7473">
        <v>0</v>
      </c>
      <c r="L7473" s="83">
        <v>42790</v>
      </c>
      <c r="M7473">
        <v>0</v>
      </c>
      <c r="N7473">
        <v>292554102</v>
      </c>
      <c r="O7473">
        <v>2443078</v>
      </c>
    </row>
    <row r="7474" spans="1:15" x14ac:dyDescent="0.2">
      <c r="A7474" t="s">
        <v>10254</v>
      </c>
      <c r="B7474" t="s">
        <v>3045</v>
      </c>
      <c r="C7474">
        <v>49.4</v>
      </c>
      <c r="D7474">
        <v>0</v>
      </c>
      <c r="E7474">
        <v>0</v>
      </c>
      <c r="F7474">
        <v>0</v>
      </c>
      <c r="G7474">
        <v>0</v>
      </c>
      <c r="H7474" s="45">
        <v>3692.67</v>
      </c>
      <c r="I7474" t="s">
        <v>9184</v>
      </c>
      <c r="J7474" t="s">
        <v>822</v>
      </c>
      <c r="K7474">
        <v>0</v>
      </c>
      <c r="L7474" s="83">
        <v>42790</v>
      </c>
      <c r="M7474">
        <v>0</v>
      </c>
      <c r="N7474">
        <v>283677854</v>
      </c>
      <c r="O7474">
        <v>2851808</v>
      </c>
    </row>
    <row r="7475" spans="1:15" x14ac:dyDescent="0.2">
      <c r="A7475" t="s">
        <v>10255</v>
      </c>
      <c r="B7475" t="s">
        <v>3150</v>
      </c>
      <c r="C7475">
        <v>124.43</v>
      </c>
      <c r="D7475">
        <v>0</v>
      </c>
      <c r="E7475">
        <v>0</v>
      </c>
      <c r="F7475">
        <v>0</v>
      </c>
      <c r="G7475">
        <v>0</v>
      </c>
      <c r="H7475">
        <v>971.27</v>
      </c>
      <c r="I7475" t="s">
        <v>9174</v>
      </c>
      <c r="J7475" t="s">
        <v>182</v>
      </c>
      <c r="K7475">
        <v>0</v>
      </c>
      <c r="L7475" s="83">
        <v>42790</v>
      </c>
      <c r="M7475">
        <v>0</v>
      </c>
      <c r="N7475" t="s">
        <v>3291</v>
      </c>
      <c r="O7475">
        <v>2318024</v>
      </c>
    </row>
    <row r="7476" spans="1:15" x14ac:dyDescent="0.2">
      <c r="A7476" t="s">
        <v>10256</v>
      </c>
      <c r="B7476" t="s">
        <v>2079</v>
      </c>
      <c r="C7476">
        <v>15.565</v>
      </c>
      <c r="D7476">
        <v>0</v>
      </c>
      <c r="E7476">
        <v>0</v>
      </c>
      <c r="F7476">
        <v>0</v>
      </c>
      <c r="G7476">
        <v>0</v>
      </c>
      <c r="H7476" s="45">
        <v>-61272.59</v>
      </c>
      <c r="I7476" t="s">
        <v>9174</v>
      </c>
      <c r="J7476" t="s">
        <v>190</v>
      </c>
      <c r="K7476">
        <v>0</v>
      </c>
      <c r="L7476" s="83">
        <v>42790</v>
      </c>
      <c r="M7476">
        <v>0</v>
      </c>
      <c r="N7476">
        <v>296689102</v>
      </c>
      <c r="O7476" t="s">
        <v>2153</v>
      </c>
    </row>
    <row r="7477" spans="1:15" x14ac:dyDescent="0.2">
      <c r="A7477" t="s">
        <v>10257</v>
      </c>
      <c r="B7477" t="s">
        <v>2869</v>
      </c>
      <c r="C7477">
        <v>55.774999999999999</v>
      </c>
      <c r="D7477">
        <v>0</v>
      </c>
      <c r="E7477">
        <v>0</v>
      </c>
      <c r="F7477">
        <v>0</v>
      </c>
      <c r="G7477">
        <v>0</v>
      </c>
      <c r="H7477" s="45">
        <v>7047.75</v>
      </c>
      <c r="I7477" t="s">
        <v>9184</v>
      </c>
      <c r="J7477" t="s">
        <v>190</v>
      </c>
      <c r="K7477">
        <v>0</v>
      </c>
      <c r="L7477" s="83">
        <v>42790</v>
      </c>
      <c r="M7477">
        <v>0</v>
      </c>
      <c r="N7477">
        <v>199908104</v>
      </c>
      <c r="O7477">
        <v>2036047</v>
      </c>
    </row>
    <row r="7478" spans="1:15" x14ac:dyDescent="0.2">
      <c r="A7478" t="s">
        <v>10258</v>
      </c>
      <c r="B7478" t="s">
        <v>2814</v>
      </c>
      <c r="C7478">
        <v>28.15</v>
      </c>
      <c r="D7478">
        <v>0</v>
      </c>
      <c r="E7478">
        <v>0</v>
      </c>
      <c r="F7478">
        <v>0</v>
      </c>
      <c r="G7478">
        <v>0</v>
      </c>
      <c r="H7478" s="45">
        <v>-2219.11</v>
      </c>
      <c r="I7478" t="s">
        <v>9184</v>
      </c>
      <c r="J7478" t="s">
        <v>200</v>
      </c>
      <c r="K7478">
        <v>0</v>
      </c>
      <c r="L7478" s="83">
        <v>42790</v>
      </c>
      <c r="M7478">
        <v>0</v>
      </c>
      <c r="N7478">
        <v>364760108</v>
      </c>
      <c r="O7478">
        <v>2360326</v>
      </c>
    </row>
    <row r="7479" spans="1:15" x14ac:dyDescent="0.2">
      <c r="A7479" t="s">
        <v>10259</v>
      </c>
      <c r="B7479" t="s">
        <v>2853</v>
      </c>
      <c r="C7479">
        <v>76.849999999999994</v>
      </c>
      <c r="D7479">
        <v>0</v>
      </c>
      <c r="E7479">
        <v>0</v>
      </c>
      <c r="F7479">
        <v>0</v>
      </c>
      <c r="G7479">
        <v>0</v>
      </c>
      <c r="H7479" s="45">
        <v>1580.84</v>
      </c>
      <c r="I7479" t="s">
        <v>9184</v>
      </c>
      <c r="J7479" t="s">
        <v>190</v>
      </c>
      <c r="K7479">
        <v>0</v>
      </c>
      <c r="L7479" s="83">
        <v>42790</v>
      </c>
      <c r="M7479">
        <v>0</v>
      </c>
      <c r="N7479" t="s">
        <v>2939</v>
      </c>
      <c r="O7479" t="s">
        <v>2940</v>
      </c>
    </row>
    <row r="7480" spans="1:15" x14ac:dyDescent="0.2">
      <c r="A7480" t="s">
        <v>10260</v>
      </c>
      <c r="B7480" t="s">
        <v>5402</v>
      </c>
      <c r="C7480">
        <v>33.71</v>
      </c>
      <c r="D7480">
        <v>0</v>
      </c>
      <c r="E7480">
        <v>0</v>
      </c>
      <c r="F7480">
        <v>0</v>
      </c>
      <c r="G7480">
        <v>0</v>
      </c>
      <c r="H7480" s="45">
        <v>2033.71</v>
      </c>
      <c r="I7480" t="s">
        <v>9184</v>
      </c>
      <c r="J7480" t="s">
        <v>822</v>
      </c>
      <c r="K7480">
        <v>0</v>
      </c>
      <c r="L7480" s="83">
        <v>42790</v>
      </c>
      <c r="M7480">
        <v>0</v>
      </c>
      <c r="N7480">
        <v>391164100</v>
      </c>
      <c r="O7480">
        <v>2483706</v>
      </c>
    </row>
    <row r="7481" spans="1:15" x14ac:dyDescent="0.2">
      <c r="A7481" t="s">
        <v>10261</v>
      </c>
      <c r="B7481" t="s">
        <v>4339</v>
      </c>
      <c r="C7481">
        <v>34.28</v>
      </c>
      <c r="D7481">
        <v>0</v>
      </c>
      <c r="E7481">
        <v>0</v>
      </c>
      <c r="F7481">
        <v>0</v>
      </c>
      <c r="G7481">
        <v>0</v>
      </c>
      <c r="H7481" s="45">
        <v>29797.62</v>
      </c>
      <c r="I7481" t="s">
        <v>9184</v>
      </c>
      <c r="J7481" t="s">
        <v>190</v>
      </c>
      <c r="K7481">
        <v>0</v>
      </c>
      <c r="L7481" s="83">
        <v>42790</v>
      </c>
      <c r="M7481">
        <v>0</v>
      </c>
      <c r="N7481">
        <v>404030108</v>
      </c>
      <c r="O7481" t="s">
        <v>4426</v>
      </c>
    </row>
    <row r="7482" spans="1:15" x14ac:dyDescent="0.2">
      <c r="A7482" t="s">
        <v>10262</v>
      </c>
      <c r="B7482" t="s">
        <v>2584</v>
      </c>
      <c r="C7482">
        <v>44</v>
      </c>
      <c r="D7482">
        <v>0</v>
      </c>
      <c r="E7482">
        <v>0</v>
      </c>
      <c r="F7482">
        <v>0</v>
      </c>
      <c r="G7482">
        <v>0</v>
      </c>
      <c r="H7482" s="45">
        <v>5386.93</v>
      </c>
      <c r="I7482" t="s">
        <v>9184</v>
      </c>
      <c r="J7482" t="s">
        <v>8017</v>
      </c>
      <c r="K7482">
        <v>0</v>
      </c>
      <c r="L7482" s="83">
        <v>42790</v>
      </c>
      <c r="M7482">
        <v>0</v>
      </c>
      <c r="N7482" t="s">
        <v>2640</v>
      </c>
      <c r="O7482" t="s">
        <v>2641</v>
      </c>
    </row>
    <row r="7483" spans="1:15" x14ac:dyDescent="0.2">
      <c r="A7483" t="s">
        <v>10263</v>
      </c>
      <c r="B7483" t="s">
        <v>3409</v>
      </c>
      <c r="C7483">
        <v>130.76499999999999</v>
      </c>
      <c r="D7483">
        <v>0</v>
      </c>
      <c r="E7483">
        <v>0</v>
      </c>
      <c r="F7483">
        <v>0</v>
      </c>
      <c r="G7483">
        <v>0</v>
      </c>
      <c r="H7483" s="45">
        <v>2968.51</v>
      </c>
      <c r="I7483" t="s">
        <v>9184</v>
      </c>
      <c r="J7483" t="s">
        <v>8017</v>
      </c>
      <c r="K7483">
        <v>0</v>
      </c>
      <c r="L7483" s="83">
        <v>42790</v>
      </c>
      <c r="M7483">
        <v>0</v>
      </c>
      <c r="N7483" t="s">
        <v>3440</v>
      </c>
      <c r="O7483" t="s">
        <v>3441</v>
      </c>
    </row>
    <row r="7484" spans="1:15" x14ac:dyDescent="0.2">
      <c r="A7484" t="s">
        <v>10264</v>
      </c>
      <c r="B7484" t="s">
        <v>8491</v>
      </c>
      <c r="C7484">
        <v>20.49</v>
      </c>
      <c r="D7484">
        <v>0</v>
      </c>
      <c r="E7484">
        <v>0</v>
      </c>
      <c r="F7484">
        <v>0</v>
      </c>
      <c r="G7484">
        <v>0</v>
      </c>
      <c r="H7484" s="45">
        <v>14403.2</v>
      </c>
      <c r="I7484" t="s">
        <v>9174</v>
      </c>
      <c r="J7484" t="s">
        <v>190</v>
      </c>
      <c r="K7484">
        <v>0</v>
      </c>
      <c r="L7484" s="83">
        <v>42790</v>
      </c>
      <c r="M7484">
        <v>0</v>
      </c>
      <c r="N7484" t="s">
        <v>8572</v>
      </c>
      <c r="O7484" t="s">
        <v>8573</v>
      </c>
    </row>
    <row r="7485" spans="1:15" x14ac:dyDescent="0.2">
      <c r="A7485" t="s">
        <v>10265</v>
      </c>
      <c r="B7485" t="s">
        <v>3163</v>
      </c>
      <c r="C7485">
        <v>52.73</v>
      </c>
      <c r="D7485">
        <v>0</v>
      </c>
      <c r="E7485">
        <v>0</v>
      </c>
      <c r="F7485">
        <v>0</v>
      </c>
      <c r="G7485">
        <v>0</v>
      </c>
      <c r="H7485" s="45">
        <v>-4420.59</v>
      </c>
      <c r="I7485" t="s">
        <v>9184</v>
      </c>
      <c r="J7485" t="s">
        <v>169</v>
      </c>
      <c r="K7485">
        <v>0</v>
      </c>
      <c r="L7485" s="83">
        <v>42790</v>
      </c>
      <c r="M7485">
        <v>0</v>
      </c>
      <c r="N7485">
        <v>457985208</v>
      </c>
      <c r="O7485">
        <v>2248693</v>
      </c>
    </row>
    <row r="7486" spans="1:15" x14ac:dyDescent="0.2">
      <c r="A7486" t="s">
        <v>10266</v>
      </c>
      <c r="B7486" t="s">
        <v>10216</v>
      </c>
      <c r="C7486">
        <v>80.3</v>
      </c>
      <c r="D7486">
        <v>0</v>
      </c>
      <c r="E7486">
        <v>0</v>
      </c>
      <c r="F7486">
        <v>0</v>
      </c>
      <c r="G7486">
        <v>0</v>
      </c>
      <c r="H7486" s="45">
        <v>-22024.42</v>
      </c>
      <c r="I7486" t="s">
        <v>9174</v>
      </c>
      <c r="J7486" t="s">
        <v>190</v>
      </c>
      <c r="K7486">
        <v>0</v>
      </c>
      <c r="L7486" s="83">
        <v>42790</v>
      </c>
      <c r="M7486">
        <v>0</v>
      </c>
      <c r="N7486" t="s">
        <v>10267</v>
      </c>
      <c r="O7486" t="s">
        <v>10268</v>
      </c>
    </row>
    <row r="7487" spans="1:15" x14ac:dyDescent="0.2">
      <c r="A7487" t="s">
        <v>10269</v>
      </c>
      <c r="B7487" t="s">
        <v>7107</v>
      </c>
      <c r="C7487">
        <v>71</v>
      </c>
      <c r="D7487">
        <v>0</v>
      </c>
      <c r="E7487">
        <v>0</v>
      </c>
      <c r="F7487">
        <v>0</v>
      </c>
      <c r="G7487">
        <v>0</v>
      </c>
      <c r="H7487" s="45">
        <v>-37510.32</v>
      </c>
      <c r="I7487" t="s">
        <v>9184</v>
      </c>
      <c r="J7487" t="s">
        <v>169</v>
      </c>
      <c r="K7487">
        <v>0</v>
      </c>
      <c r="L7487" s="83">
        <v>42790</v>
      </c>
      <c r="M7487">
        <v>0</v>
      </c>
      <c r="N7487" t="s">
        <v>7164</v>
      </c>
      <c r="O7487" t="s">
        <v>7165</v>
      </c>
    </row>
    <row r="7488" spans="1:15" x14ac:dyDescent="0.2">
      <c r="A7488" t="s">
        <v>10270</v>
      </c>
      <c r="B7488" t="s">
        <v>5907</v>
      </c>
      <c r="C7488">
        <v>22.98</v>
      </c>
      <c r="D7488">
        <v>0</v>
      </c>
      <c r="E7488">
        <v>0</v>
      </c>
      <c r="F7488">
        <v>0</v>
      </c>
      <c r="G7488">
        <v>0</v>
      </c>
      <c r="H7488">
        <v>-317.55</v>
      </c>
      <c r="I7488" t="s">
        <v>9184</v>
      </c>
      <c r="J7488" t="s">
        <v>200</v>
      </c>
      <c r="K7488">
        <v>0</v>
      </c>
      <c r="L7488" s="83">
        <v>42790</v>
      </c>
      <c r="M7488">
        <v>0</v>
      </c>
      <c r="N7488">
        <v>464592104</v>
      </c>
      <c r="O7488">
        <v>2178347</v>
      </c>
    </row>
    <row r="7489" spans="1:15" x14ac:dyDescent="0.2">
      <c r="A7489" t="s">
        <v>10271</v>
      </c>
      <c r="B7489" t="s">
        <v>5975</v>
      </c>
      <c r="C7489">
        <v>70.75</v>
      </c>
      <c r="D7489">
        <v>0</v>
      </c>
      <c r="E7489">
        <v>0</v>
      </c>
      <c r="F7489">
        <v>0</v>
      </c>
      <c r="G7489">
        <v>0</v>
      </c>
      <c r="H7489" s="45">
        <v>2047.96</v>
      </c>
      <c r="I7489" t="s">
        <v>9174</v>
      </c>
      <c r="J7489" t="s">
        <v>169</v>
      </c>
      <c r="K7489">
        <v>0</v>
      </c>
      <c r="L7489" s="83">
        <v>42790</v>
      </c>
      <c r="M7489">
        <v>0</v>
      </c>
      <c r="N7489" t="s">
        <v>6445</v>
      </c>
      <c r="O7489" t="s">
        <v>6446</v>
      </c>
    </row>
    <row r="7490" spans="1:15" x14ac:dyDescent="0.2">
      <c r="A7490" t="s">
        <v>10272</v>
      </c>
      <c r="B7490" t="s">
        <v>4323</v>
      </c>
      <c r="C7490">
        <v>109.27500000000001</v>
      </c>
      <c r="D7490">
        <v>0</v>
      </c>
      <c r="E7490">
        <v>0</v>
      </c>
      <c r="F7490">
        <v>0</v>
      </c>
      <c r="G7490">
        <v>0</v>
      </c>
      <c r="H7490" s="45">
        <v>14995.95</v>
      </c>
      <c r="I7490" t="s">
        <v>9174</v>
      </c>
      <c r="J7490" t="s">
        <v>190</v>
      </c>
      <c r="K7490">
        <v>0</v>
      </c>
      <c r="L7490" s="83">
        <v>42790</v>
      </c>
      <c r="M7490">
        <v>0</v>
      </c>
      <c r="N7490">
        <v>477839104</v>
      </c>
      <c r="O7490" t="s">
        <v>4439</v>
      </c>
    </row>
    <row r="7491" spans="1:15" x14ac:dyDescent="0.2">
      <c r="A7491" t="s">
        <v>10273</v>
      </c>
      <c r="B7491" t="s">
        <v>4241</v>
      </c>
      <c r="C7491">
        <v>46.07</v>
      </c>
      <c r="D7491">
        <v>0</v>
      </c>
      <c r="E7491">
        <v>0</v>
      </c>
      <c r="F7491">
        <v>0</v>
      </c>
      <c r="G7491">
        <v>0</v>
      </c>
      <c r="H7491" s="45">
        <v>2205.7199999999998</v>
      </c>
      <c r="I7491" t="s">
        <v>9174</v>
      </c>
      <c r="J7491" t="s">
        <v>188</v>
      </c>
      <c r="K7491">
        <v>0</v>
      </c>
      <c r="L7491" s="83">
        <v>42790</v>
      </c>
      <c r="M7491">
        <v>0</v>
      </c>
      <c r="N7491" t="s">
        <v>4291</v>
      </c>
      <c r="O7491" t="s">
        <v>4292</v>
      </c>
    </row>
    <row r="7492" spans="1:15" x14ac:dyDescent="0.2">
      <c r="A7492" t="s">
        <v>10274</v>
      </c>
      <c r="B7492" t="s">
        <v>3174</v>
      </c>
      <c r="C7492">
        <v>22.57</v>
      </c>
      <c r="D7492">
        <v>0</v>
      </c>
      <c r="E7492">
        <v>0</v>
      </c>
      <c r="F7492">
        <v>0</v>
      </c>
      <c r="G7492">
        <v>0</v>
      </c>
      <c r="H7492" s="45">
        <v>648082.57999999996</v>
      </c>
      <c r="I7492" t="s">
        <v>9184</v>
      </c>
      <c r="J7492" t="s">
        <v>169</v>
      </c>
      <c r="K7492">
        <v>0</v>
      </c>
      <c r="L7492" s="83">
        <v>42790</v>
      </c>
      <c r="M7492">
        <v>0</v>
      </c>
      <c r="N7492">
        <v>503459604</v>
      </c>
      <c r="O7492" t="s">
        <v>3308</v>
      </c>
    </row>
    <row r="7493" spans="1:15" x14ac:dyDescent="0.2">
      <c r="A7493" t="s">
        <v>10275</v>
      </c>
      <c r="B7493" t="s">
        <v>2842</v>
      </c>
      <c r="C7493">
        <v>33.520000000000003</v>
      </c>
      <c r="D7493">
        <v>0</v>
      </c>
      <c r="E7493">
        <v>0</v>
      </c>
      <c r="F7493">
        <v>0</v>
      </c>
      <c r="G7493">
        <v>0</v>
      </c>
      <c r="H7493" s="45">
        <v>3184.03</v>
      </c>
      <c r="I7493" t="s">
        <v>9184</v>
      </c>
      <c r="J7493" t="s">
        <v>200</v>
      </c>
      <c r="K7493">
        <v>0</v>
      </c>
      <c r="L7493" s="83">
        <v>42790</v>
      </c>
      <c r="M7493">
        <v>0</v>
      </c>
      <c r="N7493">
        <v>501889208</v>
      </c>
      <c r="O7493">
        <v>2971029</v>
      </c>
    </row>
    <row r="7494" spans="1:15" x14ac:dyDescent="0.2">
      <c r="A7494" t="s">
        <v>10276</v>
      </c>
      <c r="B7494" t="s">
        <v>3166</v>
      </c>
      <c r="C7494">
        <v>49.28</v>
      </c>
      <c r="D7494">
        <v>0</v>
      </c>
      <c r="E7494">
        <v>0</v>
      </c>
      <c r="F7494">
        <v>0</v>
      </c>
      <c r="G7494">
        <v>0</v>
      </c>
      <c r="H7494" s="45">
        <v>2022.66</v>
      </c>
      <c r="I7494" t="s">
        <v>9184</v>
      </c>
      <c r="J7494" t="s">
        <v>200</v>
      </c>
      <c r="K7494">
        <v>0</v>
      </c>
      <c r="L7494" s="83">
        <v>42790</v>
      </c>
      <c r="M7494">
        <v>0</v>
      </c>
      <c r="N7494">
        <v>538034109</v>
      </c>
      <c r="O7494" t="s">
        <v>3310</v>
      </c>
    </row>
    <row r="7495" spans="1:15" x14ac:dyDescent="0.2">
      <c r="A7495" t="s">
        <v>10277</v>
      </c>
      <c r="B7495" t="s">
        <v>4660</v>
      </c>
      <c r="C7495">
        <v>94.53</v>
      </c>
      <c r="D7495">
        <v>0</v>
      </c>
      <c r="E7495">
        <v>0</v>
      </c>
      <c r="F7495">
        <v>0</v>
      </c>
      <c r="G7495">
        <v>0</v>
      </c>
      <c r="H7495" s="45">
        <v>8286.82</v>
      </c>
      <c r="I7495" t="s">
        <v>9184</v>
      </c>
      <c r="J7495" t="s">
        <v>190</v>
      </c>
      <c r="K7495">
        <v>0</v>
      </c>
      <c r="L7495" s="83">
        <v>42790</v>
      </c>
      <c r="M7495">
        <v>0</v>
      </c>
      <c r="N7495">
        <v>553498106</v>
      </c>
      <c r="O7495" t="s">
        <v>4787</v>
      </c>
    </row>
    <row r="7496" spans="1:15" x14ac:dyDescent="0.2">
      <c r="A7496" t="s">
        <v>10278</v>
      </c>
      <c r="B7496" t="s">
        <v>5096</v>
      </c>
      <c r="C7496">
        <v>42.1</v>
      </c>
      <c r="D7496">
        <v>0</v>
      </c>
      <c r="E7496">
        <v>0</v>
      </c>
      <c r="F7496">
        <v>0</v>
      </c>
      <c r="G7496">
        <v>0</v>
      </c>
      <c r="H7496">
        <v>613.67999999999995</v>
      </c>
      <c r="I7496" t="s">
        <v>9184</v>
      </c>
      <c r="J7496" t="s">
        <v>190</v>
      </c>
      <c r="K7496">
        <v>0</v>
      </c>
      <c r="L7496" s="83">
        <v>42790</v>
      </c>
      <c r="M7496">
        <v>0</v>
      </c>
      <c r="N7496">
        <v>576323109</v>
      </c>
      <c r="O7496">
        <v>2155306</v>
      </c>
    </row>
    <row r="7497" spans="1:15" x14ac:dyDescent="0.2">
      <c r="A7497" t="s">
        <v>10279</v>
      </c>
      <c r="B7497" t="s">
        <v>3177</v>
      </c>
      <c r="C7497">
        <v>40</v>
      </c>
      <c r="D7497">
        <v>0</v>
      </c>
      <c r="E7497">
        <v>0</v>
      </c>
      <c r="F7497">
        <v>0</v>
      </c>
      <c r="G7497">
        <v>0</v>
      </c>
      <c r="H7497" s="45">
        <v>73000.06</v>
      </c>
      <c r="I7497" t="s">
        <v>9174</v>
      </c>
      <c r="J7497" t="s">
        <v>200</v>
      </c>
      <c r="K7497">
        <v>0</v>
      </c>
      <c r="L7497" s="83">
        <v>42790</v>
      </c>
      <c r="M7497">
        <v>0</v>
      </c>
      <c r="N7497" t="s">
        <v>3319</v>
      </c>
      <c r="O7497">
        <v>2620398</v>
      </c>
    </row>
    <row r="7498" spans="1:15" x14ac:dyDescent="0.2">
      <c r="A7498" t="s">
        <v>10280</v>
      </c>
      <c r="B7498" t="s">
        <v>3404</v>
      </c>
      <c r="C7498">
        <v>63.23</v>
      </c>
      <c r="D7498">
        <v>0</v>
      </c>
      <c r="E7498">
        <v>0</v>
      </c>
      <c r="F7498">
        <v>0</v>
      </c>
      <c r="G7498">
        <v>0</v>
      </c>
      <c r="H7498">
        <v>-633.19000000000005</v>
      </c>
      <c r="I7498" t="s">
        <v>9184</v>
      </c>
      <c r="J7498" t="s">
        <v>169</v>
      </c>
      <c r="K7498">
        <v>0</v>
      </c>
      <c r="L7498" s="83">
        <v>42790</v>
      </c>
      <c r="M7498">
        <v>0</v>
      </c>
      <c r="N7498" t="s">
        <v>3460</v>
      </c>
      <c r="O7498" t="s">
        <v>3461</v>
      </c>
    </row>
    <row r="7499" spans="1:15" x14ac:dyDescent="0.2">
      <c r="A7499" t="s">
        <v>10281</v>
      </c>
      <c r="B7499" t="s">
        <v>2210</v>
      </c>
      <c r="C7499">
        <v>76.849999999999994</v>
      </c>
      <c r="D7499">
        <v>0</v>
      </c>
      <c r="E7499">
        <v>0</v>
      </c>
      <c r="F7499">
        <v>0</v>
      </c>
      <c r="G7499">
        <v>0</v>
      </c>
      <c r="H7499" s="45">
        <v>2047.84</v>
      </c>
      <c r="I7499" t="s">
        <v>9184</v>
      </c>
      <c r="J7499" t="s">
        <v>822</v>
      </c>
      <c r="K7499">
        <v>0</v>
      </c>
      <c r="L7499" s="83">
        <v>42790</v>
      </c>
      <c r="M7499">
        <v>0</v>
      </c>
      <c r="N7499" t="s">
        <v>2281</v>
      </c>
      <c r="O7499" t="s">
        <v>2282</v>
      </c>
    </row>
    <row r="7500" spans="1:15" x14ac:dyDescent="0.2">
      <c r="A7500" t="s">
        <v>10282</v>
      </c>
      <c r="B7500" t="s">
        <v>2458</v>
      </c>
      <c r="C7500">
        <v>56.51</v>
      </c>
      <c r="D7500">
        <v>0</v>
      </c>
      <c r="E7500">
        <v>0</v>
      </c>
      <c r="F7500">
        <v>0</v>
      </c>
      <c r="G7500">
        <v>0</v>
      </c>
      <c r="H7500" s="45">
        <v>-3614.36</v>
      </c>
      <c r="I7500" t="s">
        <v>9174</v>
      </c>
      <c r="J7500" t="s">
        <v>182</v>
      </c>
      <c r="K7500">
        <v>0</v>
      </c>
      <c r="L7500" s="83">
        <v>42790</v>
      </c>
      <c r="M7500">
        <v>0</v>
      </c>
      <c r="N7500">
        <v>682680103</v>
      </c>
      <c r="O7500">
        <v>2130109</v>
      </c>
    </row>
    <row r="7501" spans="1:15" x14ac:dyDescent="0.2">
      <c r="A7501" t="s">
        <v>10283</v>
      </c>
      <c r="B7501" t="s">
        <v>2831</v>
      </c>
      <c r="C7501">
        <v>25.14</v>
      </c>
      <c r="D7501">
        <v>0</v>
      </c>
      <c r="E7501">
        <v>0</v>
      </c>
      <c r="F7501">
        <v>0</v>
      </c>
      <c r="G7501">
        <v>0</v>
      </c>
      <c r="H7501" s="45">
        <v>6392.39</v>
      </c>
      <c r="I7501" t="s">
        <v>9184</v>
      </c>
      <c r="J7501" t="s">
        <v>169</v>
      </c>
      <c r="K7501">
        <v>0</v>
      </c>
      <c r="L7501" s="83">
        <v>42790</v>
      </c>
      <c r="M7501">
        <v>0</v>
      </c>
      <c r="N7501">
        <v>703395103</v>
      </c>
      <c r="O7501">
        <v>2672689</v>
      </c>
    </row>
    <row r="7502" spans="1:15" x14ac:dyDescent="0.2">
      <c r="A7502" t="s">
        <v>10284</v>
      </c>
      <c r="B7502" t="s">
        <v>2844</v>
      </c>
      <c r="C7502">
        <v>59.375</v>
      </c>
      <c r="D7502">
        <v>0</v>
      </c>
      <c r="E7502">
        <v>0</v>
      </c>
      <c r="F7502">
        <v>0</v>
      </c>
      <c r="G7502">
        <v>0</v>
      </c>
      <c r="H7502" s="45">
        <v>-2033.62</v>
      </c>
      <c r="I7502" t="s">
        <v>9184</v>
      </c>
      <c r="J7502" t="s">
        <v>164</v>
      </c>
      <c r="K7502">
        <v>0</v>
      </c>
      <c r="L7502" s="83">
        <v>42790</v>
      </c>
      <c r="M7502">
        <v>0</v>
      </c>
      <c r="N7502">
        <v>705573103</v>
      </c>
      <c r="O7502">
        <v>2675860</v>
      </c>
    </row>
    <row r="7503" spans="1:15" x14ac:dyDescent="0.2">
      <c r="A7503" t="s">
        <v>10285</v>
      </c>
      <c r="B7503" t="s">
        <v>3175</v>
      </c>
      <c r="C7503">
        <v>20.93</v>
      </c>
      <c r="D7503">
        <v>0</v>
      </c>
      <c r="E7503">
        <v>0</v>
      </c>
      <c r="F7503">
        <v>0</v>
      </c>
      <c r="G7503">
        <v>0</v>
      </c>
      <c r="H7503" s="45">
        <v>20081.36</v>
      </c>
      <c r="I7503" t="s">
        <v>9184</v>
      </c>
      <c r="J7503" t="s">
        <v>169</v>
      </c>
      <c r="K7503">
        <v>0</v>
      </c>
      <c r="L7503" s="83">
        <v>42790</v>
      </c>
      <c r="M7503">
        <v>0</v>
      </c>
      <c r="N7503">
        <v>750469207</v>
      </c>
      <c r="O7503" t="s">
        <v>3336</v>
      </c>
    </row>
    <row r="7504" spans="1:15" x14ac:dyDescent="0.2">
      <c r="A7504" t="s">
        <v>10286</v>
      </c>
      <c r="B7504" t="s">
        <v>3048</v>
      </c>
      <c r="C7504">
        <v>89.44</v>
      </c>
      <c r="D7504">
        <v>0</v>
      </c>
      <c r="E7504">
        <v>0</v>
      </c>
      <c r="F7504">
        <v>0</v>
      </c>
      <c r="G7504">
        <v>0</v>
      </c>
      <c r="H7504" s="45">
        <v>-27635.95</v>
      </c>
      <c r="I7504" t="s">
        <v>9184</v>
      </c>
      <c r="J7504" t="s">
        <v>200</v>
      </c>
      <c r="K7504">
        <v>0</v>
      </c>
      <c r="L7504" s="83">
        <v>42790</v>
      </c>
      <c r="M7504">
        <v>0</v>
      </c>
      <c r="N7504" t="s">
        <v>10287</v>
      </c>
      <c r="O7504" t="s">
        <v>10288</v>
      </c>
    </row>
    <row r="7505" spans="1:15" x14ac:dyDescent="0.2">
      <c r="A7505" t="s">
        <v>10289</v>
      </c>
      <c r="B7505" t="s">
        <v>2579</v>
      </c>
      <c r="C7505">
        <v>56.65</v>
      </c>
      <c r="D7505">
        <v>0</v>
      </c>
      <c r="E7505">
        <v>0</v>
      </c>
      <c r="F7505">
        <v>0</v>
      </c>
      <c r="G7505">
        <v>0</v>
      </c>
      <c r="H7505" s="45">
        <v>2038.36</v>
      </c>
      <c r="I7505" t="s">
        <v>9174</v>
      </c>
      <c r="J7505" t="s">
        <v>164</v>
      </c>
      <c r="K7505">
        <v>0</v>
      </c>
      <c r="L7505" s="83">
        <v>42790</v>
      </c>
      <c r="M7505">
        <v>0</v>
      </c>
      <c r="N7505" t="s">
        <v>2656</v>
      </c>
      <c r="O7505" t="s">
        <v>2657</v>
      </c>
    </row>
    <row r="7506" spans="1:15" x14ac:dyDescent="0.2">
      <c r="A7506" t="s">
        <v>10290</v>
      </c>
      <c r="B7506" t="s">
        <v>4840</v>
      </c>
      <c r="C7506">
        <v>5.76</v>
      </c>
      <c r="D7506">
        <v>0</v>
      </c>
      <c r="E7506">
        <v>0</v>
      </c>
      <c r="F7506">
        <v>0</v>
      </c>
      <c r="G7506">
        <v>0</v>
      </c>
      <c r="H7506" s="45">
        <v>-12066.2</v>
      </c>
      <c r="I7506" t="s">
        <v>9174</v>
      </c>
      <c r="J7506" t="s">
        <v>190</v>
      </c>
      <c r="K7506">
        <v>0</v>
      </c>
      <c r="L7506" s="83">
        <v>42790</v>
      </c>
      <c r="M7506">
        <v>0</v>
      </c>
      <c r="N7506">
        <v>257867200</v>
      </c>
      <c r="O7506" t="s">
        <v>8245</v>
      </c>
    </row>
    <row r="7507" spans="1:15" x14ac:dyDescent="0.2">
      <c r="A7507" t="s">
        <v>10291</v>
      </c>
      <c r="B7507" t="s">
        <v>2682</v>
      </c>
      <c r="C7507">
        <v>48.03</v>
      </c>
      <c r="D7507">
        <v>0</v>
      </c>
      <c r="E7507">
        <v>0</v>
      </c>
      <c r="F7507">
        <v>0</v>
      </c>
      <c r="G7507">
        <v>0</v>
      </c>
      <c r="H7507" s="45">
        <v>-3350.75</v>
      </c>
      <c r="I7507" t="s">
        <v>9174</v>
      </c>
      <c r="J7507" t="s">
        <v>182</v>
      </c>
      <c r="K7507">
        <v>0</v>
      </c>
      <c r="L7507" s="83">
        <v>42790</v>
      </c>
      <c r="M7507">
        <v>0</v>
      </c>
      <c r="N7507" t="s">
        <v>2787</v>
      </c>
      <c r="O7507" t="s">
        <v>2788</v>
      </c>
    </row>
    <row r="7508" spans="1:15" x14ac:dyDescent="0.2">
      <c r="A7508" t="s">
        <v>10292</v>
      </c>
      <c r="B7508" t="s">
        <v>3063</v>
      </c>
      <c r="C7508">
        <v>148.285</v>
      </c>
      <c r="D7508">
        <v>0</v>
      </c>
      <c r="E7508">
        <v>0</v>
      </c>
      <c r="F7508">
        <v>0</v>
      </c>
      <c r="G7508">
        <v>0</v>
      </c>
      <c r="H7508" s="45">
        <v>68223.63</v>
      </c>
      <c r="I7508" t="s">
        <v>9184</v>
      </c>
      <c r="J7508" t="s">
        <v>169</v>
      </c>
      <c r="K7508">
        <v>0</v>
      </c>
      <c r="L7508" s="83">
        <v>42790</v>
      </c>
      <c r="M7508">
        <v>0</v>
      </c>
      <c r="N7508" t="s">
        <v>3139</v>
      </c>
      <c r="O7508" t="s">
        <v>3140</v>
      </c>
    </row>
    <row r="7509" spans="1:15" x14ac:dyDescent="0.2">
      <c r="A7509" t="s">
        <v>10293</v>
      </c>
      <c r="B7509" t="s">
        <v>2824</v>
      </c>
      <c r="C7509">
        <v>21.66</v>
      </c>
      <c r="D7509">
        <v>0</v>
      </c>
      <c r="E7509">
        <v>0</v>
      </c>
      <c r="F7509">
        <v>0</v>
      </c>
      <c r="G7509">
        <v>0</v>
      </c>
      <c r="H7509" s="45">
        <v>-21806.13</v>
      </c>
      <c r="I7509" t="s">
        <v>9184</v>
      </c>
      <c r="J7509" t="s">
        <v>235</v>
      </c>
      <c r="K7509">
        <v>0</v>
      </c>
      <c r="L7509" s="83">
        <v>42790</v>
      </c>
      <c r="M7509">
        <v>0</v>
      </c>
      <c r="N7509" t="s">
        <v>2997</v>
      </c>
      <c r="O7509" t="s">
        <v>2998</v>
      </c>
    </row>
    <row r="7510" spans="1:15" x14ac:dyDescent="0.2">
      <c r="A7510" t="s">
        <v>10294</v>
      </c>
      <c r="B7510" t="s">
        <v>5797</v>
      </c>
      <c r="C7510">
        <v>111.5</v>
      </c>
      <c r="D7510">
        <v>0</v>
      </c>
      <c r="E7510">
        <v>0</v>
      </c>
      <c r="F7510">
        <v>0</v>
      </c>
      <c r="G7510">
        <v>0</v>
      </c>
      <c r="H7510" s="45">
        <v>2132</v>
      </c>
      <c r="I7510" t="s">
        <v>9184</v>
      </c>
      <c r="J7510" t="s">
        <v>164</v>
      </c>
      <c r="K7510">
        <v>0</v>
      </c>
      <c r="L7510" s="83">
        <v>42790</v>
      </c>
      <c r="M7510">
        <v>0</v>
      </c>
      <c r="N7510">
        <v>848637104</v>
      </c>
      <c r="O7510" t="s">
        <v>5828</v>
      </c>
    </row>
    <row r="7511" spans="1:15" x14ac:dyDescent="0.2">
      <c r="A7511" t="s">
        <v>10295</v>
      </c>
      <c r="B7511" t="s">
        <v>2680</v>
      </c>
      <c r="C7511">
        <v>52.77</v>
      </c>
      <c r="D7511">
        <v>0</v>
      </c>
      <c r="E7511">
        <v>0</v>
      </c>
      <c r="F7511">
        <v>0</v>
      </c>
      <c r="G7511">
        <v>0</v>
      </c>
      <c r="H7511" s="45">
        <v>-78498.759999999995</v>
      </c>
      <c r="I7511" t="s">
        <v>9174</v>
      </c>
      <c r="J7511" t="s">
        <v>164</v>
      </c>
      <c r="K7511">
        <v>0</v>
      </c>
      <c r="L7511" s="83">
        <v>42790</v>
      </c>
      <c r="M7511">
        <v>0</v>
      </c>
      <c r="N7511">
        <v>825690100</v>
      </c>
      <c r="O7511" t="s">
        <v>2794</v>
      </c>
    </row>
    <row r="7512" spans="1:15" x14ac:dyDescent="0.2">
      <c r="A7512" t="s">
        <v>10296</v>
      </c>
      <c r="B7512" t="s">
        <v>2812</v>
      </c>
      <c r="C7512">
        <v>258.3</v>
      </c>
      <c r="D7512">
        <v>0</v>
      </c>
      <c r="E7512">
        <v>0</v>
      </c>
      <c r="F7512">
        <v>0</v>
      </c>
      <c r="G7512">
        <v>0</v>
      </c>
      <c r="H7512" s="45">
        <v>9010.2099999999991</v>
      </c>
      <c r="I7512" t="s">
        <v>9184</v>
      </c>
      <c r="J7512" t="s">
        <v>164</v>
      </c>
      <c r="K7512">
        <v>0</v>
      </c>
      <c r="L7512" s="83">
        <v>42790</v>
      </c>
      <c r="M7512">
        <v>0</v>
      </c>
      <c r="N7512">
        <v>852857200</v>
      </c>
      <c r="O7512" t="s">
        <v>3000</v>
      </c>
    </row>
    <row r="7513" spans="1:15" x14ac:dyDescent="0.2">
      <c r="A7513" t="s">
        <v>10297</v>
      </c>
      <c r="B7513" t="s">
        <v>10217</v>
      </c>
      <c r="C7513">
        <v>21</v>
      </c>
      <c r="D7513">
        <v>0</v>
      </c>
      <c r="E7513">
        <v>0</v>
      </c>
      <c r="F7513">
        <v>0</v>
      </c>
      <c r="G7513">
        <v>0</v>
      </c>
      <c r="H7513" s="45">
        <v>17304.82</v>
      </c>
      <c r="I7513" t="s">
        <v>9174</v>
      </c>
      <c r="J7513" t="s">
        <v>190</v>
      </c>
      <c r="K7513">
        <v>0</v>
      </c>
      <c r="L7513" s="83">
        <v>42790</v>
      </c>
      <c r="M7513">
        <v>0</v>
      </c>
      <c r="N7513">
        <v>868607102</v>
      </c>
      <c r="O7513">
        <v>2325819</v>
      </c>
    </row>
    <row r="7514" spans="1:15" x14ac:dyDescent="0.2">
      <c r="A7514" t="s">
        <v>10298</v>
      </c>
      <c r="B7514" t="s">
        <v>2707</v>
      </c>
      <c r="C7514">
        <v>31.29</v>
      </c>
      <c r="D7514">
        <v>0</v>
      </c>
      <c r="E7514">
        <v>0</v>
      </c>
      <c r="F7514">
        <v>0</v>
      </c>
      <c r="G7514">
        <v>0</v>
      </c>
      <c r="H7514" s="45">
        <v>30411.82</v>
      </c>
      <c r="I7514" t="s">
        <v>9174</v>
      </c>
      <c r="J7514" t="s">
        <v>169</v>
      </c>
      <c r="K7514">
        <v>0</v>
      </c>
      <c r="L7514" s="83">
        <v>42790</v>
      </c>
      <c r="M7514">
        <v>0</v>
      </c>
      <c r="N7514" t="s">
        <v>2796</v>
      </c>
      <c r="O7514" t="s">
        <v>2797</v>
      </c>
    </row>
    <row r="7515" spans="1:15" x14ac:dyDescent="0.2">
      <c r="A7515" t="s">
        <v>10299</v>
      </c>
      <c r="B7515" t="s">
        <v>2862</v>
      </c>
      <c r="C7515">
        <v>80.599999999999994</v>
      </c>
      <c r="D7515">
        <v>0</v>
      </c>
      <c r="E7515">
        <v>0</v>
      </c>
      <c r="F7515">
        <v>0</v>
      </c>
      <c r="G7515">
        <v>0</v>
      </c>
      <c r="H7515" s="45">
        <v>-15629.37</v>
      </c>
      <c r="I7515" t="s">
        <v>9184</v>
      </c>
      <c r="J7515" t="s">
        <v>190</v>
      </c>
      <c r="K7515">
        <v>0</v>
      </c>
      <c r="L7515" s="83">
        <v>42790</v>
      </c>
      <c r="M7515">
        <v>0</v>
      </c>
      <c r="N7515">
        <v>880345103</v>
      </c>
      <c r="O7515">
        <v>2883641</v>
      </c>
    </row>
    <row r="7516" spans="1:15" x14ac:dyDescent="0.2">
      <c r="A7516" t="s">
        <v>10300</v>
      </c>
      <c r="B7516" t="s">
        <v>10218</v>
      </c>
      <c r="C7516">
        <v>26.2</v>
      </c>
      <c r="D7516">
        <v>0</v>
      </c>
      <c r="E7516">
        <v>0</v>
      </c>
      <c r="F7516">
        <v>0</v>
      </c>
      <c r="G7516">
        <v>0</v>
      </c>
      <c r="H7516" s="45">
        <v>8481.1200000000008</v>
      </c>
      <c r="I7516" t="s">
        <v>9184</v>
      </c>
      <c r="J7516" t="s">
        <v>182</v>
      </c>
      <c r="K7516">
        <v>0</v>
      </c>
      <c r="L7516" s="83">
        <v>42790</v>
      </c>
      <c r="M7516">
        <v>0</v>
      </c>
      <c r="N7516">
        <v>909218109</v>
      </c>
      <c r="O7516">
        <v>2925833</v>
      </c>
    </row>
    <row r="7517" spans="1:15" x14ac:dyDescent="0.2">
      <c r="A7517" t="s">
        <v>10301</v>
      </c>
      <c r="B7517" t="s">
        <v>2850</v>
      </c>
      <c r="C7517">
        <v>117.735</v>
      </c>
      <c r="D7517">
        <v>0</v>
      </c>
      <c r="E7517">
        <v>0</v>
      </c>
      <c r="F7517">
        <v>0</v>
      </c>
      <c r="G7517">
        <v>0</v>
      </c>
      <c r="H7517" s="45">
        <v>-6906.96</v>
      </c>
      <c r="I7517" t="s">
        <v>9184</v>
      </c>
      <c r="J7517" t="s">
        <v>200</v>
      </c>
      <c r="K7517">
        <v>0</v>
      </c>
      <c r="L7517" s="83">
        <v>42790</v>
      </c>
      <c r="M7517">
        <v>0</v>
      </c>
      <c r="N7517" t="s">
        <v>3013</v>
      </c>
      <c r="O7517" t="s">
        <v>3014</v>
      </c>
    </row>
    <row r="7518" spans="1:15" x14ac:dyDescent="0.2">
      <c r="A7518" t="s">
        <v>10302</v>
      </c>
      <c r="B7518" t="s">
        <v>8733</v>
      </c>
      <c r="C7518">
        <v>114.95</v>
      </c>
      <c r="D7518">
        <v>0</v>
      </c>
      <c r="E7518">
        <v>0</v>
      </c>
      <c r="F7518">
        <v>0</v>
      </c>
      <c r="G7518">
        <v>0</v>
      </c>
      <c r="H7518" s="45">
        <v>2301.56</v>
      </c>
      <c r="I7518" t="s">
        <v>9184</v>
      </c>
      <c r="J7518" t="s">
        <v>200</v>
      </c>
      <c r="K7518">
        <v>0</v>
      </c>
      <c r="L7518" s="83">
        <v>42790</v>
      </c>
      <c r="M7518">
        <v>0</v>
      </c>
      <c r="N7518" t="s">
        <v>8773</v>
      </c>
      <c r="O7518" t="s">
        <v>8774</v>
      </c>
    </row>
    <row r="7519" spans="1:15" x14ac:dyDescent="0.2">
      <c r="A7519" t="s">
        <v>10167</v>
      </c>
      <c r="B7519" t="s">
        <v>7208</v>
      </c>
      <c r="C7519">
        <v>26.88</v>
      </c>
      <c r="D7519">
        <v>0</v>
      </c>
      <c r="E7519">
        <v>0</v>
      </c>
      <c r="F7519">
        <v>0</v>
      </c>
      <c r="G7519">
        <v>0</v>
      </c>
      <c r="H7519" s="45">
        <v>13340.11</v>
      </c>
      <c r="I7519" t="s">
        <v>9184</v>
      </c>
      <c r="J7519" t="s">
        <v>200</v>
      </c>
      <c r="K7519">
        <v>0</v>
      </c>
      <c r="L7519" s="83">
        <v>42789</v>
      </c>
      <c r="M7519">
        <v>0</v>
      </c>
      <c r="N7519">
        <v>552074700</v>
      </c>
      <c r="O7519" t="s">
        <v>7240</v>
      </c>
    </row>
    <row r="7520" spans="1:15" x14ac:dyDescent="0.2">
      <c r="A7520" t="s">
        <v>10168</v>
      </c>
      <c r="B7520" t="s">
        <v>8617</v>
      </c>
      <c r="C7520">
        <v>26.905000000000001</v>
      </c>
      <c r="D7520">
        <v>0</v>
      </c>
      <c r="E7520">
        <v>0</v>
      </c>
      <c r="F7520">
        <v>0</v>
      </c>
      <c r="G7520">
        <v>0</v>
      </c>
      <c r="H7520" s="45">
        <v>4293.3999999999996</v>
      </c>
      <c r="I7520" t="s">
        <v>9184</v>
      </c>
      <c r="J7520" t="s">
        <v>190</v>
      </c>
      <c r="K7520">
        <v>0</v>
      </c>
      <c r="L7520" s="83">
        <v>42789</v>
      </c>
      <c r="M7520">
        <v>0</v>
      </c>
      <c r="N7520" t="s">
        <v>8650</v>
      </c>
      <c r="O7520" t="s">
        <v>8651</v>
      </c>
    </row>
    <row r="7521" spans="1:15" x14ac:dyDescent="0.2">
      <c r="A7521" t="s">
        <v>10169</v>
      </c>
      <c r="B7521" t="s">
        <v>3522</v>
      </c>
      <c r="C7521">
        <v>80.650000000000006</v>
      </c>
      <c r="D7521">
        <v>0</v>
      </c>
      <c r="E7521">
        <v>0</v>
      </c>
      <c r="F7521">
        <v>0</v>
      </c>
      <c r="G7521">
        <v>0</v>
      </c>
      <c r="H7521" s="45">
        <v>-2940.6</v>
      </c>
      <c r="I7521" t="s">
        <v>9184</v>
      </c>
      <c r="J7521" t="s">
        <v>188</v>
      </c>
      <c r="K7521">
        <v>0</v>
      </c>
      <c r="L7521" s="83">
        <v>42789</v>
      </c>
      <c r="M7521">
        <v>0</v>
      </c>
      <c r="N7521" t="s">
        <v>177</v>
      </c>
      <c r="O7521" t="s">
        <v>3544</v>
      </c>
    </row>
    <row r="7522" spans="1:15" x14ac:dyDescent="0.2">
      <c r="A7522" t="s">
        <v>10170</v>
      </c>
      <c r="B7522" t="s">
        <v>2705</v>
      </c>
      <c r="C7522">
        <v>22.574999999999999</v>
      </c>
      <c r="D7522">
        <v>0</v>
      </c>
      <c r="E7522">
        <v>0</v>
      </c>
      <c r="F7522">
        <v>0</v>
      </c>
      <c r="G7522">
        <v>0</v>
      </c>
      <c r="H7522" s="45">
        <v>7253.64</v>
      </c>
      <c r="I7522" t="s">
        <v>9184</v>
      </c>
      <c r="J7522" t="s">
        <v>190</v>
      </c>
      <c r="K7522">
        <v>0</v>
      </c>
      <c r="L7522" s="83">
        <v>42789</v>
      </c>
      <c r="M7522">
        <v>0</v>
      </c>
      <c r="N7522">
        <v>458665304</v>
      </c>
      <c r="O7522" t="s">
        <v>2799</v>
      </c>
    </row>
    <row r="7523" spans="1:15" x14ac:dyDescent="0.2">
      <c r="A7523" t="s">
        <v>10171</v>
      </c>
      <c r="B7523" t="s">
        <v>2572</v>
      </c>
      <c r="C7523">
        <v>25.16</v>
      </c>
      <c r="D7523">
        <v>0</v>
      </c>
      <c r="E7523">
        <v>0</v>
      </c>
      <c r="F7523">
        <v>0</v>
      </c>
      <c r="G7523">
        <v>0</v>
      </c>
      <c r="H7523" s="45">
        <v>-14568.58</v>
      </c>
      <c r="I7523" t="s">
        <v>9184</v>
      </c>
      <c r="J7523" t="s">
        <v>182</v>
      </c>
      <c r="K7523">
        <v>0</v>
      </c>
      <c r="L7523" s="83">
        <v>42789</v>
      </c>
      <c r="M7523">
        <v>0</v>
      </c>
      <c r="N7523" s="84">
        <v>9.0346000000000003E+107</v>
      </c>
      <c r="O7523" t="s">
        <v>2661</v>
      </c>
    </row>
    <row r="7524" spans="1:15" x14ac:dyDescent="0.2">
      <c r="A7524" t="s">
        <v>10172</v>
      </c>
      <c r="B7524" t="s">
        <v>3400</v>
      </c>
      <c r="C7524">
        <v>70.19</v>
      </c>
      <c r="D7524">
        <v>0</v>
      </c>
      <c r="E7524">
        <v>0</v>
      </c>
      <c r="F7524">
        <v>0</v>
      </c>
      <c r="G7524">
        <v>0</v>
      </c>
      <c r="H7524" s="45">
        <v>-8281.73</v>
      </c>
      <c r="I7524" t="s">
        <v>9184</v>
      </c>
      <c r="J7524" t="s">
        <v>164</v>
      </c>
      <c r="K7524">
        <v>0</v>
      </c>
      <c r="L7524" s="83">
        <v>42789</v>
      </c>
      <c r="M7524">
        <v>0</v>
      </c>
      <c r="N7524" t="s">
        <v>177</v>
      </c>
      <c r="O7524">
        <v>2579230</v>
      </c>
    </row>
    <row r="7525" spans="1:15" x14ac:dyDescent="0.2">
      <c r="A7525" t="s">
        <v>10173</v>
      </c>
      <c r="B7525" t="s">
        <v>2689</v>
      </c>
      <c r="C7525">
        <v>53.25</v>
      </c>
      <c r="D7525">
        <v>0</v>
      </c>
      <c r="E7525">
        <v>0</v>
      </c>
      <c r="F7525">
        <v>0</v>
      </c>
      <c r="G7525">
        <v>0</v>
      </c>
      <c r="H7525" s="45">
        <v>-2805.6</v>
      </c>
      <c r="I7525" t="s">
        <v>9184</v>
      </c>
      <c r="J7525" t="s">
        <v>200</v>
      </c>
      <c r="K7525">
        <v>0</v>
      </c>
      <c r="L7525" s="83">
        <v>42789</v>
      </c>
      <c r="M7525">
        <v>0</v>
      </c>
      <c r="N7525">
        <v>864159108</v>
      </c>
      <c r="O7525">
        <v>2856289</v>
      </c>
    </row>
    <row r="7526" spans="1:15" x14ac:dyDescent="0.2">
      <c r="A7526" t="s">
        <v>10174</v>
      </c>
      <c r="B7526" t="s">
        <v>7364</v>
      </c>
      <c r="C7526">
        <v>79</v>
      </c>
      <c r="D7526">
        <v>0</v>
      </c>
      <c r="E7526">
        <v>0</v>
      </c>
      <c r="F7526">
        <v>0</v>
      </c>
      <c r="G7526">
        <v>0</v>
      </c>
      <c r="H7526">
        <v>-34.130000000000003</v>
      </c>
      <c r="I7526" t="s">
        <v>9184</v>
      </c>
      <c r="J7526" t="s">
        <v>200</v>
      </c>
      <c r="K7526">
        <v>0</v>
      </c>
      <c r="L7526" s="83">
        <v>42789</v>
      </c>
      <c r="M7526">
        <v>0</v>
      </c>
      <c r="N7526">
        <v>732872106</v>
      </c>
      <c r="O7526" t="s">
        <v>7372</v>
      </c>
    </row>
    <row r="7527" spans="1:15" x14ac:dyDescent="0.2">
      <c r="A7527" t="s">
        <v>10175</v>
      </c>
      <c r="B7527" t="s">
        <v>10032</v>
      </c>
      <c r="C7527">
        <v>6.19</v>
      </c>
      <c r="D7527">
        <v>0</v>
      </c>
      <c r="E7527">
        <v>0</v>
      </c>
      <c r="F7527">
        <v>0</v>
      </c>
      <c r="G7527">
        <v>0</v>
      </c>
      <c r="H7527" s="45">
        <v>-16281.72</v>
      </c>
      <c r="I7527" t="s">
        <v>9184</v>
      </c>
      <c r="J7527" t="s">
        <v>182</v>
      </c>
      <c r="K7527">
        <v>0</v>
      </c>
      <c r="L7527" s="83">
        <v>42789</v>
      </c>
      <c r="M7527">
        <v>0</v>
      </c>
      <c r="N7527" t="s">
        <v>177</v>
      </c>
      <c r="O7527">
        <v>2963372</v>
      </c>
    </row>
    <row r="7528" spans="1:15" x14ac:dyDescent="0.2">
      <c r="A7528" t="s">
        <v>10176</v>
      </c>
      <c r="B7528" t="s">
        <v>2673</v>
      </c>
      <c r="C7528">
        <v>62.67</v>
      </c>
      <c r="D7528">
        <v>0</v>
      </c>
      <c r="E7528">
        <v>0</v>
      </c>
      <c r="F7528">
        <v>0</v>
      </c>
      <c r="G7528">
        <v>0</v>
      </c>
      <c r="H7528" s="45">
        <v>-18593.39</v>
      </c>
      <c r="I7528" t="s">
        <v>9184</v>
      </c>
      <c r="J7528" t="s">
        <v>164</v>
      </c>
      <c r="K7528">
        <v>0</v>
      </c>
      <c r="L7528" s="83">
        <v>42789</v>
      </c>
      <c r="M7528">
        <v>0</v>
      </c>
      <c r="N7528" t="s">
        <v>177</v>
      </c>
      <c r="O7528" t="s">
        <v>2772</v>
      </c>
    </row>
    <row r="7529" spans="1:15" x14ac:dyDescent="0.2">
      <c r="A7529" t="s">
        <v>10177</v>
      </c>
      <c r="B7529" t="s">
        <v>2230</v>
      </c>
      <c r="C7529">
        <v>63.09</v>
      </c>
      <c r="D7529">
        <v>0</v>
      </c>
      <c r="E7529">
        <v>0</v>
      </c>
      <c r="F7529">
        <v>0</v>
      </c>
      <c r="G7529">
        <v>0</v>
      </c>
      <c r="H7529" s="45">
        <v>-10434.44</v>
      </c>
      <c r="I7529" t="s">
        <v>9184</v>
      </c>
      <c r="J7529" t="s">
        <v>164</v>
      </c>
      <c r="K7529">
        <v>0</v>
      </c>
      <c r="L7529" s="83">
        <v>42789</v>
      </c>
      <c r="M7529">
        <v>0</v>
      </c>
      <c r="N7529">
        <v>564563104</v>
      </c>
      <c r="O7529">
        <v>2825308</v>
      </c>
    </row>
    <row r="7530" spans="1:15" x14ac:dyDescent="0.2">
      <c r="A7530" t="s">
        <v>10178</v>
      </c>
      <c r="B7530" t="s">
        <v>10035</v>
      </c>
      <c r="C7530">
        <v>43.25</v>
      </c>
      <c r="D7530">
        <v>0</v>
      </c>
      <c r="E7530">
        <v>0</v>
      </c>
      <c r="F7530">
        <v>0</v>
      </c>
      <c r="G7530">
        <v>0</v>
      </c>
      <c r="H7530" s="45">
        <v>2861.99</v>
      </c>
      <c r="I7530" t="s">
        <v>9184</v>
      </c>
      <c r="J7530" t="s">
        <v>190</v>
      </c>
      <c r="K7530">
        <v>0</v>
      </c>
      <c r="L7530" s="83">
        <v>42789</v>
      </c>
      <c r="M7530">
        <v>0</v>
      </c>
      <c r="N7530">
        <v>550819106</v>
      </c>
      <c r="O7530">
        <v>2534671</v>
      </c>
    </row>
    <row r="7531" spans="1:15" x14ac:dyDescent="0.2">
      <c r="A7531" t="s">
        <v>10179</v>
      </c>
      <c r="B7531" t="s">
        <v>2696</v>
      </c>
      <c r="C7531">
        <v>35.22</v>
      </c>
      <c r="D7531">
        <v>0</v>
      </c>
      <c r="E7531">
        <v>0</v>
      </c>
      <c r="F7531">
        <v>0</v>
      </c>
      <c r="G7531">
        <v>0</v>
      </c>
      <c r="H7531" s="45">
        <v>19905.259999999998</v>
      </c>
      <c r="I7531" t="s">
        <v>9184</v>
      </c>
      <c r="J7531" t="s">
        <v>200</v>
      </c>
      <c r="K7531">
        <v>0</v>
      </c>
      <c r="L7531" s="83">
        <v>42789</v>
      </c>
      <c r="M7531">
        <v>0</v>
      </c>
      <c r="N7531">
        <v>501797104</v>
      </c>
      <c r="O7531" t="s">
        <v>2769</v>
      </c>
    </row>
    <row r="7532" spans="1:15" x14ac:dyDescent="0.2">
      <c r="A7532" t="s">
        <v>10180</v>
      </c>
      <c r="B7532" t="s">
        <v>2701</v>
      </c>
      <c r="C7532">
        <v>35.799999999999997</v>
      </c>
      <c r="D7532">
        <v>0</v>
      </c>
      <c r="E7532">
        <v>0</v>
      </c>
      <c r="F7532">
        <v>0</v>
      </c>
      <c r="G7532">
        <v>0</v>
      </c>
      <c r="H7532" s="45">
        <v>-17210.400000000001</v>
      </c>
      <c r="I7532" t="s">
        <v>9184</v>
      </c>
      <c r="J7532" t="s">
        <v>200</v>
      </c>
      <c r="K7532">
        <v>0</v>
      </c>
      <c r="L7532" s="83">
        <v>42789</v>
      </c>
      <c r="M7532">
        <v>0</v>
      </c>
      <c r="N7532">
        <v>404303109</v>
      </c>
      <c r="O7532" t="s">
        <v>2765</v>
      </c>
    </row>
    <row r="7533" spans="1:15" x14ac:dyDescent="0.2">
      <c r="A7533" t="s">
        <v>10181</v>
      </c>
      <c r="B7533" t="s">
        <v>6609</v>
      </c>
      <c r="C7533">
        <v>23.6</v>
      </c>
      <c r="D7533">
        <v>0</v>
      </c>
      <c r="E7533">
        <v>0</v>
      </c>
      <c r="F7533">
        <v>0</v>
      </c>
      <c r="G7533">
        <v>0</v>
      </c>
      <c r="H7533" s="45">
        <v>-13580.04</v>
      </c>
      <c r="I7533" t="s">
        <v>9184</v>
      </c>
      <c r="J7533" t="s">
        <v>164</v>
      </c>
      <c r="K7533">
        <v>0</v>
      </c>
      <c r="L7533" s="83">
        <v>42789</v>
      </c>
      <c r="M7533">
        <v>0</v>
      </c>
      <c r="N7533" t="s">
        <v>6678</v>
      </c>
      <c r="O7533" t="s">
        <v>6679</v>
      </c>
    </row>
    <row r="7534" spans="1:15" x14ac:dyDescent="0.2">
      <c r="A7534" t="s">
        <v>10182</v>
      </c>
      <c r="B7534" t="s">
        <v>5389</v>
      </c>
      <c r="C7534">
        <v>23.24</v>
      </c>
      <c r="D7534">
        <v>0</v>
      </c>
      <c r="E7534">
        <v>0</v>
      </c>
      <c r="F7534">
        <v>0</v>
      </c>
      <c r="G7534">
        <v>0</v>
      </c>
      <c r="H7534" s="45">
        <v>-7498.66</v>
      </c>
      <c r="I7534" t="s">
        <v>9184</v>
      </c>
      <c r="J7534" t="s">
        <v>164</v>
      </c>
      <c r="K7534">
        <v>0</v>
      </c>
      <c r="L7534" s="83">
        <v>42789</v>
      </c>
      <c r="M7534">
        <v>0</v>
      </c>
      <c r="N7534">
        <v>212485106</v>
      </c>
      <c r="O7534">
        <v>2284761</v>
      </c>
    </row>
    <row r="7535" spans="1:15" x14ac:dyDescent="0.2">
      <c r="A7535" t="s">
        <v>10183</v>
      </c>
      <c r="B7535" t="s">
        <v>2694</v>
      </c>
      <c r="C7535">
        <v>414.57</v>
      </c>
      <c r="D7535">
        <v>0</v>
      </c>
      <c r="E7535">
        <v>0</v>
      </c>
      <c r="F7535">
        <v>0</v>
      </c>
      <c r="G7535">
        <v>0</v>
      </c>
      <c r="H7535" s="45">
        <v>-6163.39</v>
      </c>
      <c r="I7535" t="s">
        <v>9184</v>
      </c>
      <c r="J7535" t="s">
        <v>164</v>
      </c>
      <c r="K7535">
        <v>0</v>
      </c>
      <c r="L7535" s="83">
        <v>42789</v>
      </c>
      <c r="M7535">
        <v>0</v>
      </c>
      <c r="N7535" t="s">
        <v>2748</v>
      </c>
      <c r="O7535">
        <v>2262864</v>
      </c>
    </row>
    <row r="7536" spans="1:15" x14ac:dyDescent="0.2">
      <c r="A7536" t="s">
        <v>10184</v>
      </c>
      <c r="B7536" t="s">
        <v>2674</v>
      </c>
      <c r="C7536">
        <v>64.784999999999997</v>
      </c>
      <c r="D7536">
        <v>0</v>
      </c>
      <c r="E7536">
        <v>0</v>
      </c>
      <c r="F7536">
        <v>0</v>
      </c>
      <c r="G7536">
        <v>0</v>
      </c>
      <c r="H7536" s="45">
        <v>-9030.0400000000009</v>
      </c>
      <c r="I7536" t="s">
        <v>9184</v>
      </c>
      <c r="J7536" t="s">
        <v>182</v>
      </c>
      <c r="K7536">
        <v>0</v>
      </c>
      <c r="L7536" s="83">
        <v>42789</v>
      </c>
      <c r="M7536">
        <v>0</v>
      </c>
      <c r="N7536">
        <v>212015101</v>
      </c>
      <c r="O7536" t="s">
        <v>2740</v>
      </c>
    </row>
    <row r="7537" spans="1:15" x14ac:dyDescent="0.2">
      <c r="A7537" t="s">
        <v>10185</v>
      </c>
      <c r="B7537" t="s">
        <v>6905</v>
      </c>
      <c r="C7537">
        <v>51.65</v>
      </c>
      <c r="D7537">
        <v>0</v>
      </c>
      <c r="E7537">
        <v>0</v>
      </c>
      <c r="F7537">
        <v>0</v>
      </c>
      <c r="G7537">
        <v>0</v>
      </c>
      <c r="H7537" s="45">
        <v>-3220.52</v>
      </c>
      <c r="I7537" t="s">
        <v>9184</v>
      </c>
      <c r="J7537" t="s">
        <v>169</v>
      </c>
      <c r="K7537">
        <v>0</v>
      </c>
      <c r="L7537" s="83">
        <v>42789</v>
      </c>
      <c r="M7537">
        <v>0</v>
      </c>
      <c r="N7537">
        <v>90672106</v>
      </c>
      <c r="O7537" t="s">
        <v>6922</v>
      </c>
    </row>
    <row r="7538" spans="1:15" x14ac:dyDescent="0.2">
      <c r="A7538" t="s">
        <v>10186</v>
      </c>
      <c r="B7538" t="s">
        <v>2228</v>
      </c>
      <c r="C7538">
        <v>24.68</v>
      </c>
      <c r="D7538">
        <v>0</v>
      </c>
      <c r="E7538">
        <v>0</v>
      </c>
      <c r="F7538">
        <v>0</v>
      </c>
      <c r="G7538">
        <v>0</v>
      </c>
      <c r="H7538" s="45">
        <v>-6878.54</v>
      </c>
      <c r="I7538" t="s">
        <v>9184</v>
      </c>
      <c r="J7538" t="s">
        <v>164</v>
      </c>
      <c r="K7538">
        <v>0</v>
      </c>
      <c r="L7538" s="83">
        <v>42789</v>
      </c>
      <c r="M7538">
        <v>0</v>
      </c>
      <c r="N7538" t="s">
        <v>177</v>
      </c>
      <c r="O7538" t="s">
        <v>2249</v>
      </c>
    </row>
    <row r="7539" spans="1:15" x14ac:dyDescent="0.2">
      <c r="A7539" t="s">
        <v>10187</v>
      </c>
      <c r="B7539" t="s">
        <v>4949</v>
      </c>
      <c r="C7539">
        <v>50.7</v>
      </c>
      <c r="D7539">
        <v>0</v>
      </c>
      <c r="E7539">
        <v>0</v>
      </c>
      <c r="F7539">
        <v>0</v>
      </c>
      <c r="G7539">
        <v>0</v>
      </c>
      <c r="H7539" s="45">
        <v>4444.25</v>
      </c>
      <c r="I7539" t="s">
        <v>9184</v>
      </c>
      <c r="J7539" t="s">
        <v>822</v>
      </c>
      <c r="K7539">
        <v>0</v>
      </c>
      <c r="L7539" s="83">
        <v>42789</v>
      </c>
      <c r="M7539">
        <v>0</v>
      </c>
      <c r="N7539" t="s">
        <v>4989</v>
      </c>
      <c r="O7539">
        <v>2942605</v>
      </c>
    </row>
    <row r="7540" spans="1:15" x14ac:dyDescent="0.2">
      <c r="A7540" t="s">
        <v>10188</v>
      </c>
      <c r="B7540" t="s">
        <v>2297</v>
      </c>
      <c r="C7540">
        <v>44</v>
      </c>
      <c r="D7540">
        <v>0</v>
      </c>
      <c r="E7540">
        <v>0</v>
      </c>
      <c r="F7540">
        <v>0</v>
      </c>
      <c r="G7540">
        <v>0</v>
      </c>
      <c r="H7540" s="45">
        <v>-25020.67</v>
      </c>
      <c r="I7540" t="s">
        <v>9174</v>
      </c>
      <c r="J7540" t="s">
        <v>188</v>
      </c>
      <c r="K7540">
        <v>0</v>
      </c>
      <c r="L7540" s="83">
        <v>42789</v>
      </c>
      <c r="M7540">
        <v>0</v>
      </c>
      <c r="N7540" t="s">
        <v>2334</v>
      </c>
      <c r="O7540" t="s">
        <v>2335</v>
      </c>
    </row>
    <row r="7541" spans="1:15" x14ac:dyDescent="0.2">
      <c r="A7541" t="s">
        <v>10189</v>
      </c>
      <c r="B7541" t="s">
        <v>3057</v>
      </c>
      <c r="C7541">
        <v>201.15</v>
      </c>
      <c r="D7541">
        <v>0</v>
      </c>
      <c r="E7541">
        <v>0</v>
      </c>
      <c r="F7541">
        <v>0</v>
      </c>
      <c r="G7541">
        <v>0</v>
      </c>
      <c r="H7541" s="45">
        <v>128618.01</v>
      </c>
      <c r="I7541" t="s">
        <v>9184</v>
      </c>
      <c r="J7541" t="s">
        <v>169</v>
      </c>
      <c r="K7541">
        <v>0</v>
      </c>
      <c r="L7541" s="83">
        <v>42789</v>
      </c>
      <c r="M7541">
        <v>0</v>
      </c>
      <c r="N7541" t="s">
        <v>3098</v>
      </c>
      <c r="O7541" t="s">
        <v>3099</v>
      </c>
    </row>
    <row r="7542" spans="1:15" x14ac:dyDescent="0.2">
      <c r="A7542" t="s">
        <v>10190</v>
      </c>
      <c r="B7542" t="s">
        <v>4245</v>
      </c>
      <c r="C7542">
        <v>49.06</v>
      </c>
      <c r="D7542">
        <v>0</v>
      </c>
      <c r="E7542">
        <v>0</v>
      </c>
      <c r="F7542">
        <v>0</v>
      </c>
      <c r="G7542">
        <v>0</v>
      </c>
      <c r="H7542">
        <v>-382.8</v>
      </c>
      <c r="I7542" t="s">
        <v>9184</v>
      </c>
      <c r="J7542" t="s">
        <v>200</v>
      </c>
      <c r="K7542">
        <v>0</v>
      </c>
      <c r="L7542" s="83">
        <v>42789</v>
      </c>
      <c r="M7542">
        <v>0</v>
      </c>
      <c r="N7542">
        <v>163072101</v>
      </c>
      <c r="O7542">
        <v>2192392</v>
      </c>
    </row>
    <row r="7543" spans="1:15" x14ac:dyDescent="0.2">
      <c r="A7543" t="s">
        <v>10191</v>
      </c>
      <c r="B7543" t="s">
        <v>3195</v>
      </c>
      <c r="C7543">
        <v>36.880000000000003</v>
      </c>
      <c r="D7543">
        <v>0</v>
      </c>
      <c r="E7543">
        <v>0</v>
      </c>
      <c r="F7543">
        <v>0</v>
      </c>
      <c r="G7543">
        <v>0</v>
      </c>
      <c r="H7543" s="45">
        <v>-3351.74</v>
      </c>
      <c r="I7543" t="s">
        <v>9184</v>
      </c>
      <c r="J7543" t="s">
        <v>169</v>
      </c>
      <c r="K7543">
        <v>0</v>
      </c>
      <c r="L7543" s="83">
        <v>42789</v>
      </c>
      <c r="M7543">
        <v>0</v>
      </c>
      <c r="N7543">
        <v>189464100</v>
      </c>
      <c r="O7543" t="s">
        <v>3266</v>
      </c>
    </row>
    <row r="7544" spans="1:15" x14ac:dyDescent="0.2">
      <c r="A7544" t="s">
        <v>10192</v>
      </c>
      <c r="B7544" t="s">
        <v>4512</v>
      </c>
      <c r="C7544">
        <v>23.29</v>
      </c>
      <c r="D7544">
        <v>0</v>
      </c>
      <c r="E7544">
        <v>0</v>
      </c>
      <c r="F7544">
        <v>0</v>
      </c>
      <c r="G7544">
        <v>0</v>
      </c>
      <c r="H7544" s="45">
        <v>-5021.3500000000004</v>
      </c>
      <c r="I7544" t="s">
        <v>9174</v>
      </c>
      <c r="J7544" t="s">
        <v>182</v>
      </c>
      <c r="K7544">
        <v>0</v>
      </c>
      <c r="L7544" s="83">
        <v>42789</v>
      </c>
      <c r="M7544">
        <v>0</v>
      </c>
      <c r="N7544">
        <v>127097103</v>
      </c>
      <c r="O7544">
        <v>2162340</v>
      </c>
    </row>
    <row r="7545" spans="1:15" x14ac:dyDescent="0.2">
      <c r="A7545" t="s">
        <v>10193</v>
      </c>
      <c r="B7545" t="s">
        <v>2227</v>
      </c>
      <c r="C7545">
        <v>71.09</v>
      </c>
      <c r="D7545">
        <v>0</v>
      </c>
      <c r="E7545">
        <v>0</v>
      </c>
      <c r="F7545">
        <v>0</v>
      </c>
      <c r="G7545">
        <v>0</v>
      </c>
      <c r="H7545" s="45">
        <v>2314.09</v>
      </c>
      <c r="I7545" t="s">
        <v>9184</v>
      </c>
      <c r="J7545" t="s">
        <v>200</v>
      </c>
      <c r="K7545">
        <v>0</v>
      </c>
      <c r="L7545" s="83">
        <v>42789</v>
      </c>
      <c r="M7545">
        <v>0</v>
      </c>
      <c r="N7545">
        <v>258278100</v>
      </c>
      <c r="O7545">
        <v>2718594</v>
      </c>
    </row>
    <row r="7546" spans="1:15" x14ac:dyDescent="0.2">
      <c r="A7546" t="s">
        <v>10194</v>
      </c>
      <c r="B7546" t="s">
        <v>2402</v>
      </c>
      <c r="C7546">
        <v>47.8</v>
      </c>
      <c r="D7546">
        <v>0</v>
      </c>
      <c r="E7546">
        <v>0</v>
      </c>
      <c r="F7546">
        <v>0</v>
      </c>
      <c r="G7546">
        <v>0</v>
      </c>
      <c r="H7546" s="45">
        <v>-8039.75</v>
      </c>
      <c r="I7546" t="s">
        <v>9184</v>
      </c>
      <c r="J7546" t="s">
        <v>186</v>
      </c>
      <c r="K7546">
        <v>0</v>
      </c>
      <c r="L7546" s="83">
        <v>42789</v>
      </c>
      <c r="M7546">
        <v>0</v>
      </c>
      <c r="N7546">
        <v>292218104</v>
      </c>
      <c r="O7546" t="s">
        <v>2441</v>
      </c>
    </row>
    <row r="7547" spans="1:15" x14ac:dyDescent="0.2">
      <c r="A7547" t="s">
        <v>10195</v>
      </c>
      <c r="B7547" t="s">
        <v>10166</v>
      </c>
      <c r="C7547">
        <v>46.36</v>
      </c>
      <c r="D7547">
        <v>0</v>
      </c>
      <c r="E7547">
        <v>0</v>
      </c>
      <c r="F7547">
        <v>0</v>
      </c>
      <c r="G7547">
        <v>0</v>
      </c>
      <c r="H7547" s="45">
        <v>103256.94</v>
      </c>
      <c r="I7547" t="s">
        <v>9184</v>
      </c>
      <c r="J7547" t="s">
        <v>169</v>
      </c>
      <c r="K7547">
        <v>0</v>
      </c>
      <c r="L7547" s="83">
        <v>42789</v>
      </c>
      <c r="M7547">
        <v>0</v>
      </c>
      <c r="N7547" t="s">
        <v>10196</v>
      </c>
      <c r="O7547" t="s">
        <v>10197</v>
      </c>
    </row>
    <row r="7548" spans="1:15" x14ac:dyDescent="0.2">
      <c r="A7548" t="s">
        <v>10198</v>
      </c>
      <c r="B7548" t="s">
        <v>4946</v>
      </c>
      <c r="C7548">
        <v>55.51</v>
      </c>
      <c r="D7548">
        <v>0</v>
      </c>
      <c r="E7548">
        <v>0</v>
      </c>
      <c r="F7548">
        <v>0</v>
      </c>
      <c r="G7548">
        <v>0</v>
      </c>
      <c r="H7548" s="45">
        <v>-13731.14</v>
      </c>
      <c r="I7548" t="s">
        <v>9184</v>
      </c>
      <c r="J7548" t="s">
        <v>186</v>
      </c>
      <c r="K7548">
        <v>0</v>
      </c>
      <c r="L7548" s="83">
        <v>42789</v>
      </c>
      <c r="M7548">
        <v>0</v>
      </c>
      <c r="N7548" t="s">
        <v>5013</v>
      </c>
      <c r="O7548" t="s">
        <v>5014</v>
      </c>
    </row>
    <row r="7549" spans="1:15" x14ac:dyDescent="0.2">
      <c r="A7549" t="s">
        <v>10199</v>
      </c>
      <c r="B7549" t="s">
        <v>2404</v>
      </c>
      <c r="C7549">
        <v>60.35</v>
      </c>
      <c r="D7549">
        <v>0</v>
      </c>
      <c r="E7549">
        <v>0</v>
      </c>
      <c r="F7549">
        <v>0</v>
      </c>
      <c r="G7549">
        <v>0</v>
      </c>
      <c r="H7549" s="45">
        <v>-14680.5</v>
      </c>
      <c r="I7549" t="s">
        <v>9184</v>
      </c>
      <c r="J7549" t="s">
        <v>200</v>
      </c>
      <c r="K7549">
        <v>0</v>
      </c>
      <c r="L7549" s="83">
        <v>42789</v>
      </c>
      <c r="M7549">
        <v>0</v>
      </c>
      <c r="N7549" t="s">
        <v>177</v>
      </c>
      <c r="O7549" t="s">
        <v>2444</v>
      </c>
    </row>
    <row r="7550" spans="1:15" x14ac:dyDescent="0.2">
      <c r="A7550" t="s">
        <v>10200</v>
      </c>
      <c r="B7550" t="s">
        <v>2677</v>
      </c>
      <c r="C7550">
        <v>69.11</v>
      </c>
      <c r="D7550">
        <v>0</v>
      </c>
      <c r="E7550">
        <v>0</v>
      </c>
      <c r="F7550">
        <v>0</v>
      </c>
      <c r="G7550">
        <v>0</v>
      </c>
      <c r="H7550" s="45">
        <v>7489.98</v>
      </c>
      <c r="I7550" t="s">
        <v>9184</v>
      </c>
      <c r="J7550" t="s">
        <v>182</v>
      </c>
      <c r="K7550">
        <v>0</v>
      </c>
      <c r="L7550" s="83">
        <v>42789</v>
      </c>
      <c r="M7550">
        <v>0</v>
      </c>
      <c r="N7550">
        <v>436106108</v>
      </c>
      <c r="O7550" t="s">
        <v>2763</v>
      </c>
    </row>
    <row r="7551" spans="1:15" x14ac:dyDescent="0.2">
      <c r="A7551" t="s">
        <v>10201</v>
      </c>
      <c r="B7551" t="s">
        <v>5270</v>
      </c>
      <c r="C7551">
        <v>29.98</v>
      </c>
      <c r="D7551">
        <v>0</v>
      </c>
      <c r="E7551">
        <v>0</v>
      </c>
      <c r="F7551">
        <v>0</v>
      </c>
      <c r="G7551">
        <v>0</v>
      </c>
      <c r="H7551" s="45">
        <v>-16035.18</v>
      </c>
      <c r="I7551" t="s">
        <v>9174</v>
      </c>
      <c r="J7551" t="s">
        <v>169</v>
      </c>
      <c r="K7551">
        <v>0</v>
      </c>
      <c r="L7551" s="83">
        <v>42789</v>
      </c>
      <c r="M7551">
        <v>0</v>
      </c>
      <c r="N7551" t="s">
        <v>5353</v>
      </c>
      <c r="O7551">
        <v>2418043</v>
      </c>
    </row>
    <row r="7552" spans="1:15" x14ac:dyDescent="0.2">
      <c r="A7552" t="s">
        <v>10202</v>
      </c>
      <c r="B7552" t="s">
        <v>4846</v>
      </c>
      <c r="C7552">
        <v>20</v>
      </c>
      <c r="D7552">
        <v>0</v>
      </c>
      <c r="E7552">
        <v>0</v>
      </c>
      <c r="F7552">
        <v>0</v>
      </c>
      <c r="G7552">
        <v>0</v>
      </c>
      <c r="H7552" s="45">
        <v>-20117.09</v>
      </c>
      <c r="I7552" t="s">
        <v>9174</v>
      </c>
      <c r="J7552" t="s">
        <v>190</v>
      </c>
      <c r="K7552">
        <v>0</v>
      </c>
      <c r="L7552" s="83">
        <v>42789</v>
      </c>
      <c r="M7552">
        <v>0</v>
      </c>
      <c r="N7552" t="s">
        <v>4895</v>
      </c>
      <c r="O7552" t="s">
        <v>4896</v>
      </c>
    </row>
    <row r="7553" spans="1:15" x14ac:dyDescent="0.2">
      <c r="A7553" t="s">
        <v>10203</v>
      </c>
      <c r="B7553" t="s">
        <v>5118</v>
      </c>
      <c r="C7553">
        <v>27.47</v>
      </c>
      <c r="D7553">
        <v>0</v>
      </c>
      <c r="E7553">
        <v>0</v>
      </c>
      <c r="F7553">
        <v>0</v>
      </c>
      <c r="G7553">
        <v>0</v>
      </c>
      <c r="H7553" s="45">
        <v>4266.74</v>
      </c>
      <c r="I7553" t="s">
        <v>9184</v>
      </c>
      <c r="J7553" t="s">
        <v>822</v>
      </c>
      <c r="K7553">
        <v>0</v>
      </c>
      <c r="L7553" s="83">
        <v>42789</v>
      </c>
      <c r="M7553">
        <v>0</v>
      </c>
      <c r="N7553" t="s">
        <v>5223</v>
      </c>
      <c r="O7553">
        <v>2645409</v>
      </c>
    </row>
    <row r="7554" spans="1:15" x14ac:dyDescent="0.2">
      <c r="A7554" t="s">
        <v>10204</v>
      </c>
      <c r="B7554" t="s">
        <v>5271</v>
      </c>
      <c r="C7554">
        <v>29.15</v>
      </c>
      <c r="D7554">
        <v>0</v>
      </c>
      <c r="E7554">
        <v>0</v>
      </c>
      <c r="F7554">
        <v>0</v>
      </c>
      <c r="G7554">
        <v>0</v>
      </c>
      <c r="H7554" s="45">
        <v>-43929.31</v>
      </c>
      <c r="I7554" t="s">
        <v>9174</v>
      </c>
      <c r="J7554" t="s">
        <v>169</v>
      </c>
      <c r="K7554">
        <v>0</v>
      </c>
      <c r="L7554" s="83">
        <v>42789</v>
      </c>
      <c r="M7554">
        <v>0</v>
      </c>
      <c r="N7554" t="s">
        <v>5371</v>
      </c>
      <c r="O7554" t="s">
        <v>5372</v>
      </c>
    </row>
    <row r="7555" spans="1:15" x14ac:dyDescent="0.2">
      <c r="A7555" t="s">
        <v>10205</v>
      </c>
      <c r="B7555" t="s">
        <v>9129</v>
      </c>
      <c r="C7555">
        <v>44.5</v>
      </c>
      <c r="D7555">
        <v>0</v>
      </c>
      <c r="E7555">
        <v>0</v>
      </c>
      <c r="F7555">
        <v>0</v>
      </c>
      <c r="G7555">
        <v>0</v>
      </c>
      <c r="H7555" s="45">
        <v>-10936.38</v>
      </c>
      <c r="I7555" t="s">
        <v>9184</v>
      </c>
      <c r="J7555" t="s">
        <v>186</v>
      </c>
      <c r="K7555">
        <v>0</v>
      </c>
      <c r="L7555" s="83">
        <v>42789</v>
      </c>
      <c r="M7555">
        <v>0</v>
      </c>
      <c r="N7555" t="s">
        <v>9130</v>
      </c>
      <c r="O7555">
        <v>2612737</v>
      </c>
    </row>
    <row r="7556" spans="1:15" x14ac:dyDescent="0.2">
      <c r="A7556" t="s">
        <v>10206</v>
      </c>
      <c r="B7556" t="s">
        <v>2675</v>
      </c>
      <c r="C7556">
        <v>104.82</v>
      </c>
      <c r="D7556">
        <v>0</v>
      </c>
      <c r="E7556">
        <v>0</v>
      </c>
      <c r="F7556">
        <v>0</v>
      </c>
      <c r="G7556">
        <v>0</v>
      </c>
      <c r="H7556" s="45">
        <v>3128.75</v>
      </c>
      <c r="I7556" t="s">
        <v>9184</v>
      </c>
      <c r="J7556" t="s">
        <v>169</v>
      </c>
      <c r="K7556">
        <v>0</v>
      </c>
      <c r="L7556" s="83">
        <v>42789</v>
      </c>
      <c r="M7556">
        <v>0</v>
      </c>
      <c r="N7556" t="s">
        <v>2780</v>
      </c>
      <c r="O7556" t="s">
        <v>2781</v>
      </c>
    </row>
    <row r="7557" spans="1:15" x14ac:dyDescent="0.2">
      <c r="A7557" t="s">
        <v>10207</v>
      </c>
      <c r="B7557" t="s">
        <v>6504</v>
      </c>
      <c r="C7557">
        <v>10</v>
      </c>
      <c r="D7557">
        <v>0</v>
      </c>
      <c r="E7557">
        <v>0</v>
      </c>
      <c r="F7557">
        <v>0</v>
      </c>
      <c r="G7557">
        <v>0</v>
      </c>
      <c r="H7557" s="45">
        <v>-57231.01</v>
      </c>
      <c r="I7557" t="s">
        <v>9184</v>
      </c>
      <c r="J7557" t="s">
        <v>182</v>
      </c>
      <c r="K7557">
        <v>0</v>
      </c>
      <c r="L7557" s="83">
        <v>42789</v>
      </c>
      <c r="M7557">
        <v>0</v>
      </c>
      <c r="N7557" t="s">
        <v>6579</v>
      </c>
      <c r="O7557" t="s">
        <v>6580</v>
      </c>
    </row>
    <row r="7558" spans="1:15" x14ac:dyDescent="0.2">
      <c r="A7558" t="s">
        <v>10208</v>
      </c>
      <c r="B7558" t="s">
        <v>2830</v>
      </c>
      <c r="C7558">
        <v>49.01</v>
      </c>
      <c r="D7558">
        <v>0</v>
      </c>
      <c r="E7558">
        <v>0</v>
      </c>
      <c r="F7558">
        <v>0</v>
      </c>
      <c r="G7558">
        <v>0</v>
      </c>
      <c r="H7558" s="45">
        <v>-17489.84</v>
      </c>
      <c r="I7558" t="s">
        <v>9184</v>
      </c>
      <c r="J7558" t="s">
        <v>169</v>
      </c>
      <c r="K7558">
        <v>0</v>
      </c>
      <c r="L7558" s="83">
        <v>42789</v>
      </c>
      <c r="M7558">
        <v>0</v>
      </c>
      <c r="N7558">
        <v>759916109</v>
      </c>
      <c r="O7558">
        <v>2731654</v>
      </c>
    </row>
    <row r="7559" spans="1:15" x14ac:dyDescent="0.2">
      <c r="A7559" t="s">
        <v>10209</v>
      </c>
      <c r="B7559" t="s">
        <v>2482</v>
      </c>
      <c r="C7559">
        <v>277.55</v>
      </c>
      <c r="D7559">
        <v>0</v>
      </c>
      <c r="E7559">
        <v>0</v>
      </c>
      <c r="F7559">
        <v>0</v>
      </c>
      <c r="G7559">
        <v>0</v>
      </c>
      <c r="H7559" s="45">
        <v>-9543.3700000000008</v>
      </c>
      <c r="I7559" t="s">
        <v>9184</v>
      </c>
      <c r="J7559" t="s">
        <v>235</v>
      </c>
      <c r="K7559">
        <v>0</v>
      </c>
      <c r="L7559" s="83">
        <v>42789</v>
      </c>
      <c r="M7559">
        <v>0</v>
      </c>
      <c r="N7559">
        <v>100557107</v>
      </c>
      <c r="O7559">
        <v>2113393</v>
      </c>
    </row>
    <row r="7560" spans="1:15" x14ac:dyDescent="0.2">
      <c r="A7560" t="s">
        <v>10210</v>
      </c>
      <c r="B7560" t="s">
        <v>4954</v>
      </c>
      <c r="C7560">
        <v>27.774999999999999</v>
      </c>
      <c r="D7560">
        <v>0</v>
      </c>
      <c r="E7560">
        <v>0</v>
      </c>
      <c r="F7560">
        <v>0</v>
      </c>
      <c r="G7560">
        <v>0</v>
      </c>
      <c r="H7560" s="45">
        <v>4720.43</v>
      </c>
      <c r="I7560" t="s">
        <v>9184</v>
      </c>
      <c r="J7560" t="s">
        <v>200</v>
      </c>
      <c r="K7560">
        <v>0</v>
      </c>
      <c r="L7560" s="83">
        <v>42789</v>
      </c>
      <c r="M7560">
        <v>0</v>
      </c>
      <c r="N7560">
        <v>829226109</v>
      </c>
      <c r="O7560">
        <v>2799351</v>
      </c>
    </row>
    <row r="7561" spans="1:15" x14ac:dyDescent="0.2">
      <c r="A7561" t="s">
        <v>10211</v>
      </c>
      <c r="B7561" t="s">
        <v>5124</v>
      </c>
      <c r="C7561">
        <v>26.95</v>
      </c>
      <c r="D7561">
        <v>0</v>
      </c>
      <c r="E7561">
        <v>0</v>
      </c>
      <c r="F7561">
        <v>0</v>
      </c>
      <c r="G7561">
        <v>0</v>
      </c>
      <c r="H7561" s="45">
        <v>-43625.24</v>
      </c>
      <c r="I7561" t="s">
        <v>9184</v>
      </c>
      <c r="J7561" t="s">
        <v>182</v>
      </c>
      <c r="K7561">
        <v>0</v>
      </c>
      <c r="L7561" s="83">
        <v>42789</v>
      </c>
      <c r="M7561">
        <v>0</v>
      </c>
      <c r="N7561" t="s">
        <v>5245</v>
      </c>
      <c r="O7561">
        <v>2764188</v>
      </c>
    </row>
    <row r="7562" spans="1:15" x14ac:dyDescent="0.2">
      <c r="A7562" t="s">
        <v>10212</v>
      </c>
      <c r="B7562" t="s">
        <v>6306</v>
      </c>
      <c r="C7562">
        <v>43.4</v>
      </c>
      <c r="D7562">
        <v>0</v>
      </c>
      <c r="E7562">
        <v>0</v>
      </c>
      <c r="F7562">
        <v>0</v>
      </c>
      <c r="G7562">
        <v>0</v>
      </c>
      <c r="H7562" s="45">
        <v>-5619.41</v>
      </c>
      <c r="I7562" t="s">
        <v>9184</v>
      </c>
      <c r="J7562" t="s">
        <v>822</v>
      </c>
      <c r="K7562">
        <v>0</v>
      </c>
      <c r="L7562" s="83">
        <v>42789</v>
      </c>
      <c r="M7562">
        <v>0</v>
      </c>
      <c r="N7562">
        <v>842587107</v>
      </c>
      <c r="O7562">
        <v>2829601</v>
      </c>
    </row>
    <row r="7563" spans="1:15" x14ac:dyDescent="0.2">
      <c r="A7563" t="s">
        <v>10213</v>
      </c>
      <c r="B7563" t="s">
        <v>5713</v>
      </c>
      <c r="C7563">
        <v>71.19</v>
      </c>
      <c r="D7563">
        <v>0</v>
      </c>
      <c r="E7563">
        <v>0</v>
      </c>
      <c r="F7563">
        <v>0</v>
      </c>
      <c r="G7563">
        <v>0</v>
      </c>
      <c r="H7563">
        <v>353.92</v>
      </c>
      <c r="I7563" t="s">
        <v>9184</v>
      </c>
      <c r="J7563" t="s">
        <v>200</v>
      </c>
      <c r="K7563">
        <v>0</v>
      </c>
      <c r="L7563" s="83">
        <v>42789</v>
      </c>
      <c r="M7563">
        <v>0</v>
      </c>
      <c r="N7563">
        <v>872540109</v>
      </c>
      <c r="O7563">
        <v>2989301</v>
      </c>
    </row>
    <row r="7564" spans="1:15" x14ac:dyDescent="0.2">
      <c r="A7564" t="s">
        <v>10214</v>
      </c>
      <c r="B7564" t="s">
        <v>2595</v>
      </c>
      <c r="C7564">
        <v>44.32</v>
      </c>
      <c r="D7564">
        <v>0</v>
      </c>
      <c r="E7564">
        <v>0</v>
      </c>
      <c r="F7564">
        <v>0</v>
      </c>
      <c r="G7564">
        <v>0</v>
      </c>
      <c r="H7564" s="45">
        <v>1482.81</v>
      </c>
      <c r="I7564" t="s">
        <v>9184</v>
      </c>
      <c r="J7564" t="s">
        <v>200</v>
      </c>
      <c r="K7564">
        <v>0</v>
      </c>
      <c r="L7564" s="83">
        <v>42789</v>
      </c>
      <c r="M7564">
        <v>0</v>
      </c>
      <c r="N7564">
        <v>889478103</v>
      </c>
      <c r="O7564">
        <v>2896092</v>
      </c>
    </row>
    <row r="7565" spans="1:15" x14ac:dyDescent="0.2">
      <c r="A7565" t="s">
        <v>10215</v>
      </c>
      <c r="B7565" t="s">
        <v>3182</v>
      </c>
      <c r="C7565">
        <v>116.66</v>
      </c>
      <c r="D7565">
        <v>0</v>
      </c>
      <c r="E7565">
        <v>0</v>
      </c>
      <c r="F7565">
        <v>0</v>
      </c>
      <c r="G7565">
        <v>0</v>
      </c>
      <c r="H7565" s="45">
        <v>-9742.99</v>
      </c>
      <c r="I7565" t="s">
        <v>9184</v>
      </c>
      <c r="J7565" t="s">
        <v>169</v>
      </c>
      <c r="K7565">
        <v>0</v>
      </c>
      <c r="L7565" s="83">
        <v>42789</v>
      </c>
      <c r="M7565">
        <v>0</v>
      </c>
      <c r="N7565" t="s">
        <v>3355</v>
      </c>
      <c r="O7565">
        <v>2430412</v>
      </c>
    </row>
    <row r="7566" spans="1:15" x14ac:dyDescent="0.2">
      <c r="A7566" t="s">
        <v>10094</v>
      </c>
      <c r="B7566" t="s">
        <v>2299</v>
      </c>
      <c r="C7566">
        <v>10.55</v>
      </c>
      <c r="D7566">
        <v>0</v>
      </c>
      <c r="E7566">
        <v>0</v>
      </c>
      <c r="F7566">
        <v>0</v>
      </c>
      <c r="G7566">
        <v>0</v>
      </c>
      <c r="H7566" s="45">
        <v>-11561.62</v>
      </c>
      <c r="I7566" t="s">
        <v>210</v>
      </c>
      <c r="J7566" t="s">
        <v>200</v>
      </c>
      <c r="K7566">
        <v>0</v>
      </c>
      <c r="L7566" s="83">
        <v>42788</v>
      </c>
      <c r="M7566">
        <v>0</v>
      </c>
      <c r="N7566">
        <v>552697104</v>
      </c>
      <c r="O7566">
        <v>2574495</v>
      </c>
    </row>
    <row r="7567" spans="1:15" x14ac:dyDescent="0.2">
      <c r="A7567" t="s">
        <v>10095</v>
      </c>
      <c r="B7567" t="s">
        <v>4334</v>
      </c>
      <c r="C7567">
        <v>9.6199999999999992</v>
      </c>
      <c r="D7567">
        <v>0</v>
      </c>
      <c r="E7567">
        <v>0</v>
      </c>
      <c r="F7567">
        <v>0</v>
      </c>
      <c r="G7567">
        <v>0</v>
      </c>
      <c r="H7567" s="45">
        <v>7261.73</v>
      </c>
      <c r="I7567" t="s">
        <v>9184</v>
      </c>
      <c r="J7567" t="s">
        <v>182</v>
      </c>
      <c r="K7567">
        <v>0</v>
      </c>
      <c r="L7567" s="83">
        <v>42788</v>
      </c>
      <c r="M7567">
        <v>0</v>
      </c>
      <c r="N7567">
        <v>868157108</v>
      </c>
      <c r="O7567">
        <v>2806109</v>
      </c>
    </row>
    <row r="7568" spans="1:15" x14ac:dyDescent="0.2">
      <c r="A7568" t="s">
        <v>10096</v>
      </c>
      <c r="B7568" t="s">
        <v>1991</v>
      </c>
      <c r="C7568">
        <v>48</v>
      </c>
      <c r="D7568">
        <v>0</v>
      </c>
      <c r="E7568">
        <v>0</v>
      </c>
      <c r="F7568">
        <v>0</v>
      </c>
      <c r="G7568">
        <v>0</v>
      </c>
      <c r="H7568" s="45">
        <v>-54665.62</v>
      </c>
      <c r="I7568" t="s">
        <v>9184</v>
      </c>
      <c r="J7568" t="s">
        <v>200</v>
      </c>
      <c r="K7568">
        <v>0</v>
      </c>
      <c r="L7568" s="83">
        <v>42788</v>
      </c>
      <c r="M7568">
        <v>0</v>
      </c>
      <c r="N7568" t="s">
        <v>2061</v>
      </c>
      <c r="O7568">
        <v>2966144</v>
      </c>
    </row>
    <row r="7569" spans="1:15" x14ac:dyDescent="0.2">
      <c r="A7569" t="s">
        <v>10097</v>
      </c>
      <c r="B7569" t="s">
        <v>632</v>
      </c>
      <c r="C7569">
        <v>12.7</v>
      </c>
      <c r="D7569">
        <v>0</v>
      </c>
      <c r="E7569">
        <v>0</v>
      </c>
      <c r="F7569">
        <v>0</v>
      </c>
      <c r="G7569">
        <v>0</v>
      </c>
      <c r="H7569" s="45">
        <v>24670.22</v>
      </c>
      <c r="I7569" t="s">
        <v>9184</v>
      </c>
      <c r="J7569" t="s">
        <v>200</v>
      </c>
      <c r="K7569">
        <v>0</v>
      </c>
      <c r="L7569" s="83">
        <v>42788</v>
      </c>
      <c r="M7569">
        <v>0</v>
      </c>
      <c r="N7569" t="s">
        <v>633</v>
      </c>
      <c r="O7569">
        <v>2415936</v>
      </c>
    </row>
    <row r="7570" spans="1:15" x14ac:dyDescent="0.2">
      <c r="A7570" t="s">
        <v>10098</v>
      </c>
      <c r="B7570" t="s">
        <v>4963</v>
      </c>
      <c r="C7570">
        <v>36</v>
      </c>
      <c r="D7570">
        <v>0</v>
      </c>
      <c r="E7570">
        <v>0</v>
      </c>
      <c r="F7570">
        <v>0</v>
      </c>
      <c r="G7570">
        <v>0</v>
      </c>
      <c r="H7570" s="45">
        <v>13735.67</v>
      </c>
      <c r="I7570" t="s">
        <v>9184</v>
      </c>
      <c r="J7570" t="s">
        <v>190</v>
      </c>
      <c r="K7570">
        <v>0</v>
      </c>
      <c r="L7570" s="83">
        <v>42788</v>
      </c>
      <c r="M7570">
        <v>0</v>
      </c>
      <c r="N7570" t="s">
        <v>5031</v>
      </c>
      <c r="O7570" t="s">
        <v>5032</v>
      </c>
    </row>
    <row r="7571" spans="1:15" x14ac:dyDescent="0.2">
      <c r="A7571" t="s">
        <v>10099</v>
      </c>
      <c r="B7571" t="s">
        <v>2583</v>
      </c>
      <c r="C7571">
        <v>35.81</v>
      </c>
      <c r="D7571">
        <v>0</v>
      </c>
      <c r="E7571">
        <v>0</v>
      </c>
      <c r="F7571">
        <v>0</v>
      </c>
      <c r="G7571">
        <v>0</v>
      </c>
      <c r="H7571" s="45">
        <v>20157.37</v>
      </c>
      <c r="I7571" t="s">
        <v>9184</v>
      </c>
      <c r="J7571" t="s">
        <v>200</v>
      </c>
      <c r="K7571">
        <v>0</v>
      </c>
      <c r="L7571" s="83">
        <v>42788</v>
      </c>
      <c r="M7571">
        <v>0</v>
      </c>
      <c r="N7571" t="s">
        <v>2651</v>
      </c>
      <c r="O7571">
        <v>2345022</v>
      </c>
    </row>
    <row r="7572" spans="1:15" x14ac:dyDescent="0.2">
      <c r="A7572" t="s">
        <v>10100</v>
      </c>
      <c r="B7572" t="s">
        <v>2223</v>
      </c>
      <c r="C7572">
        <v>32.9</v>
      </c>
      <c r="D7572">
        <v>0</v>
      </c>
      <c r="E7572">
        <v>0</v>
      </c>
      <c r="F7572">
        <v>0</v>
      </c>
      <c r="G7572">
        <v>0</v>
      </c>
      <c r="H7572" s="45">
        <v>-26744.240000000002</v>
      </c>
      <c r="I7572" t="s">
        <v>9184</v>
      </c>
      <c r="J7572" t="s">
        <v>200</v>
      </c>
      <c r="K7572">
        <v>0</v>
      </c>
      <c r="L7572" s="83">
        <v>42788</v>
      </c>
      <c r="M7572">
        <v>0</v>
      </c>
      <c r="N7572">
        <v>505336107</v>
      </c>
      <c r="O7572">
        <v>2508405</v>
      </c>
    </row>
    <row r="7573" spans="1:15" x14ac:dyDescent="0.2">
      <c r="A7573" t="s">
        <v>10101</v>
      </c>
      <c r="B7573" t="s">
        <v>2319</v>
      </c>
      <c r="C7573">
        <v>112.06</v>
      </c>
      <c r="D7573">
        <v>0</v>
      </c>
      <c r="E7573">
        <v>0</v>
      </c>
      <c r="F7573">
        <v>0</v>
      </c>
      <c r="G7573">
        <v>0</v>
      </c>
      <c r="H7573" s="45">
        <v>-20000.2</v>
      </c>
      <c r="I7573" t="s">
        <v>9184</v>
      </c>
      <c r="J7573" t="s">
        <v>188</v>
      </c>
      <c r="K7573">
        <v>0</v>
      </c>
      <c r="L7573" s="83">
        <v>42788</v>
      </c>
      <c r="M7573">
        <v>0</v>
      </c>
      <c r="N7573">
        <v>483007704</v>
      </c>
      <c r="O7573" t="s">
        <v>2365</v>
      </c>
    </row>
    <row r="7574" spans="1:15" x14ac:dyDescent="0.2">
      <c r="A7574" t="s">
        <v>10102</v>
      </c>
      <c r="B7574" t="s">
        <v>4250</v>
      </c>
      <c r="C7574">
        <v>44.51</v>
      </c>
      <c r="D7574">
        <v>0</v>
      </c>
      <c r="E7574">
        <v>0</v>
      </c>
      <c r="F7574">
        <v>0</v>
      </c>
      <c r="G7574">
        <v>0</v>
      </c>
      <c r="H7574" s="45">
        <v>-11240.89</v>
      </c>
      <c r="I7574" t="s">
        <v>9184</v>
      </c>
      <c r="J7574" t="s">
        <v>188</v>
      </c>
      <c r="K7574">
        <v>0</v>
      </c>
      <c r="L7574" s="83">
        <v>42788</v>
      </c>
      <c r="M7574">
        <v>0</v>
      </c>
      <c r="N7574" t="s">
        <v>4287</v>
      </c>
      <c r="O7574" t="s">
        <v>4288</v>
      </c>
    </row>
    <row r="7575" spans="1:15" x14ac:dyDescent="0.2">
      <c r="A7575" t="s">
        <v>10103</v>
      </c>
      <c r="B7575" t="s">
        <v>9973</v>
      </c>
      <c r="C7575">
        <v>28.36</v>
      </c>
      <c r="D7575">
        <v>0</v>
      </c>
      <c r="E7575">
        <v>0</v>
      </c>
      <c r="F7575">
        <v>0</v>
      </c>
      <c r="G7575">
        <v>0</v>
      </c>
      <c r="H7575" s="45">
        <v>17743.96</v>
      </c>
      <c r="I7575" t="s">
        <v>9184</v>
      </c>
      <c r="J7575" t="s">
        <v>169</v>
      </c>
      <c r="K7575">
        <v>0</v>
      </c>
      <c r="L7575" s="83">
        <v>42788</v>
      </c>
      <c r="M7575">
        <v>0</v>
      </c>
      <c r="N7575" t="s">
        <v>10003</v>
      </c>
      <c r="O7575">
        <v>2577870</v>
      </c>
    </row>
    <row r="7576" spans="1:15" x14ac:dyDescent="0.2">
      <c r="A7576" t="s">
        <v>10104</v>
      </c>
      <c r="B7576" t="s">
        <v>2582</v>
      </c>
      <c r="C7576">
        <v>52.35</v>
      </c>
      <c r="D7576">
        <v>0</v>
      </c>
      <c r="E7576">
        <v>0</v>
      </c>
      <c r="F7576">
        <v>0</v>
      </c>
      <c r="G7576">
        <v>0</v>
      </c>
      <c r="H7576" s="45">
        <v>36191.42</v>
      </c>
      <c r="I7576" t="s">
        <v>9184</v>
      </c>
      <c r="J7576" t="s">
        <v>164</v>
      </c>
      <c r="K7576">
        <v>0</v>
      </c>
      <c r="L7576" s="83">
        <v>42788</v>
      </c>
      <c r="M7576">
        <v>0</v>
      </c>
      <c r="N7576">
        <v>336433107</v>
      </c>
      <c r="O7576" t="s">
        <v>2636</v>
      </c>
    </row>
    <row r="7577" spans="1:15" x14ac:dyDescent="0.2">
      <c r="A7577" t="s">
        <v>10105</v>
      </c>
      <c r="B7577" t="s">
        <v>5112</v>
      </c>
      <c r="C7577">
        <v>59.875</v>
      </c>
      <c r="D7577">
        <v>0</v>
      </c>
      <c r="E7577">
        <v>0</v>
      </c>
      <c r="F7577">
        <v>0</v>
      </c>
      <c r="G7577">
        <v>0</v>
      </c>
      <c r="H7577" s="45">
        <v>18648.490000000002</v>
      </c>
      <c r="I7577" t="s">
        <v>9174</v>
      </c>
      <c r="J7577" t="s">
        <v>190</v>
      </c>
      <c r="K7577">
        <v>0</v>
      </c>
      <c r="L7577" s="83">
        <v>42788</v>
      </c>
      <c r="M7577">
        <v>0</v>
      </c>
      <c r="N7577">
        <v>49164205</v>
      </c>
      <c r="O7577" t="s">
        <v>5157</v>
      </c>
    </row>
    <row r="7578" spans="1:15" x14ac:dyDescent="0.2">
      <c r="A7578" t="s">
        <v>10106</v>
      </c>
      <c r="B7578" t="s">
        <v>2573</v>
      </c>
      <c r="C7578">
        <v>52.19</v>
      </c>
      <c r="D7578">
        <v>0</v>
      </c>
      <c r="E7578">
        <v>0</v>
      </c>
      <c r="F7578">
        <v>0</v>
      </c>
      <c r="G7578">
        <v>0</v>
      </c>
      <c r="H7578" s="45">
        <v>-6649.29</v>
      </c>
      <c r="I7578" t="s">
        <v>9184</v>
      </c>
      <c r="J7578" t="s">
        <v>190</v>
      </c>
      <c r="K7578">
        <v>0</v>
      </c>
      <c r="L7578" s="83">
        <v>42788</v>
      </c>
      <c r="M7578">
        <v>0</v>
      </c>
      <c r="N7578" t="s">
        <v>177</v>
      </c>
      <c r="O7578" t="s">
        <v>2616</v>
      </c>
    </row>
    <row r="7579" spans="1:15" x14ac:dyDescent="0.2">
      <c r="A7579" t="s">
        <v>10107</v>
      </c>
      <c r="B7579" t="s">
        <v>2217</v>
      </c>
      <c r="C7579">
        <v>21.74</v>
      </c>
      <c r="D7579">
        <v>0</v>
      </c>
      <c r="E7579">
        <v>0</v>
      </c>
      <c r="F7579">
        <v>0</v>
      </c>
      <c r="G7579">
        <v>0</v>
      </c>
      <c r="H7579" s="45">
        <v>10876.35</v>
      </c>
      <c r="I7579" t="s">
        <v>9184</v>
      </c>
      <c r="J7579" t="s">
        <v>169</v>
      </c>
      <c r="K7579">
        <v>0</v>
      </c>
      <c r="L7579" s="83">
        <v>42788</v>
      </c>
      <c r="M7579">
        <v>0</v>
      </c>
      <c r="N7579">
        <v>12423109</v>
      </c>
      <c r="O7579">
        <v>2385471</v>
      </c>
    </row>
    <row r="7580" spans="1:15" x14ac:dyDescent="0.2">
      <c r="A7580" t="s">
        <v>10108</v>
      </c>
      <c r="B7580" t="s">
        <v>4350</v>
      </c>
      <c r="C7580">
        <v>44.05</v>
      </c>
      <c r="D7580">
        <v>0</v>
      </c>
      <c r="E7580">
        <v>0</v>
      </c>
      <c r="F7580">
        <v>0</v>
      </c>
      <c r="G7580">
        <v>0</v>
      </c>
      <c r="H7580" s="45">
        <v>-9613.9599999999991</v>
      </c>
      <c r="I7580" t="s">
        <v>9174</v>
      </c>
      <c r="J7580" t="s">
        <v>190</v>
      </c>
      <c r="K7580">
        <v>0</v>
      </c>
      <c r="L7580" s="83">
        <v>42788</v>
      </c>
      <c r="M7580">
        <v>0</v>
      </c>
      <c r="N7580" t="s">
        <v>4380</v>
      </c>
      <c r="O7580" t="s">
        <v>4381</v>
      </c>
    </row>
    <row r="7581" spans="1:15" x14ac:dyDescent="0.2">
      <c r="A7581" t="s">
        <v>10109</v>
      </c>
      <c r="B7581" t="s">
        <v>10089</v>
      </c>
      <c r="C7581">
        <v>10.7</v>
      </c>
      <c r="D7581">
        <v>0</v>
      </c>
      <c r="E7581">
        <v>0</v>
      </c>
      <c r="F7581">
        <v>0</v>
      </c>
      <c r="G7581">
        <v>0</v>
      </c>
      <c r="H7581" s="45">
        <v>-83455.92</v>
      </c>
      <c r="I7581" t="s">
        <v>9174</v>
      </c>
      <c r="J7581" t="s">
        <v>182</v>
      </c>
      <c r="K7581">
        <v>0</v>
      </c>
      <c r="L7581" s="83">
        <v>42788</v>
      </c>
      <c r="M7581">
        <v>0</v>
      </c>
      <c r="N7581" t="s">
        <v>10110</v>
      </c>
      <c r="O7581" t="s">
        <v>10111</v>
      </c>
    </row>
    <row r="7582" spans="1:15" x14ac:dyDescent="0.2">
      <c r="A7582" t="s">
        <v>10112</v>
      </c>
      <c r="B7582" t="s">
        <v>8383</v>
      </c>
      <c r="C7582">
        <v>90</v>
      </c>
      <c r="D7582">
        <v>0</v>
      </c>
      <c r="E7582">
        <v>0</v>
      </c>
      <c r="F7582">
        <v>0</v>
      </c>
      <c r="G7582">
        <v>0</v>
      </c>
      <c r="H7582" s="45">
        <v>6127.86</v>
      </c>
      <c r="I7582" t="s">
        <v>9184</v>
      </c>
      <c r="J7582" t="s">
        <v>822</v>
      </c>
      <c r="K7582">
        <v>0</v>
      </c>
      <c r="L7582" s="83">
        <v>42788</v>
      </c>
      <c r="M7582">
        <v>0</v>
      </c>
      <c r="N7582">
        <v>30420103</v>
      </c>
      <c r="O7582" t="s">
        <v>8420</v>
      </c>
    </row>
    <row r="7583" spans="1:15" x14ac:dyDescent="0.2">
      <c r="A7583" t="s">
        <v>10113</v>
      </c>
      <c r="B7583" t="s">
        <v>3199</v>
      </c>
      <c r="C7583">
        <v>54.85</v>
      </c>
      <c r="D7583">
        <v>0</v>
      </c>
      <c r="E7583">
        <v>0</v>
      </c>
      <c r="F7583">
        <v>0</v>
      </c>
      <c r="G7583">
        <v>0</v>
      </c>
      <c r="H7583" s="45">
        <v>-68155.48</v>
      </c>
      <c r="I7583" t="s">
        <v>9174</v>
      </c>
      <c r="J7583" t="s">
        <v>164</v>
      </c>
      <c r="K7583">
        <v>0</v>
      </c>
      <c r="L7583" s="83">
        <v>42788</v>
      </c>
      <c r="M7583">
        <v>0</v>
      </c>
      <c r="N7583" t="s">
        <v>3258</v>
      </c>
      <c r="O7583" t="s">
        <v>3259</v>
      </c>
    </row>
    <row r="7584" spans="1:15" x14ac:dyDescent="0.2">
      <c r="A7584" t="s">
        <v>10114</v>
      </c>
      <c r="B7584" t="s">
        <v>3187</v>
      </c>
      <c r="C7584">
        <v>94.69</v>
      </c>
      <c r="D7584">
        <v>0</v>
      </c>
      <c r="E7584">
        <v>0</v>
      </c>
      <c r="F7584">
        <v>0</v>
      </c>
      <c r="G7584">
        <v>0</v>
      </c>
      <c r="H7584" s="45">
        <v>1109.47</v>
      </c>
      <c r="I7584" t="s">
        <v>9174</v>
      </c>
      <c r="J7584" t="s">
        <v>169</v>
      </c>
      <c r="K7584">
        <v>0</v>
      </c>
      <c r="L7584" s="83">
        <v>42788</v>
      </c>
      <c r="M7584">
        <v>0</v>
      </c>
      <c r="N7584" t="s">
        <v>3262</v>
      </c>
      <c r="O7584" t="s">
        <v>3263</v>
      </c>
    </row>
    <row r="7585" spans="1:15" x14ac:dyDescent="0.2">
      <c r="A7585" t="s">
        <v>10115</v>
      </c>
      <c r="B7585" t="s">
        <v>2861</v>
      </c>
      <c r="C7585">
        <v>161.37</v>
      </c>
      <c r="D7585">
        <v>0</v>
      </c>
      <c r="E7585">
        <v>0</v>
      </c>
      <c r="F7585">
        <v>0</v>
      </c>
      <c r="G7585">
        <v>0</v>
      </c>
      <c r="H7585" s="45">
        <v>3803.34</v>
      </c>
      <c r="I7585" t="s">
        <v>9184</v>
      </c>
      <c r="J7585" t="s">
        <v>200</v>
      </c>
      <c r="K7585">
        <v>0</v>
      </c>
      <c r="L7585" s="83">
        <v>42788</v>
      </c>
      <c r="M7585">
        <v>0</v>
      </c>
      <c r="N7585" t="s">
        <v>2922</v>
      </c>
      <c r="O7585">
        <v>2231091</v>
      </c>
    </row>
    <row r="7586" spans="1:15" x14ac:dyDescent="0.2">
      <c r="A7586" t="s">
        <v>10116</v>
      </c>
      <c r="B7586" t="s">
        <v>2817</v>
      </c>
      <c r="C7586">
        <v>42.85</v>
      </c>
      <c r="D7586">
        <v>0</v>
      </c>
      <c r="E7586">
        <v>0</v>
      </c>
      <c r="F7586">
        <v>0</v>
      </c>
      <c r="G7586">
        <v>0</v>
      </c>
      <c r="H7586">
        <v>461.55</v>
      </c>
      <c r="I7586" t="s">
        <v>9174</v>
      </c>
      <c r="J7586" t="s">
        <v>448</v>
      </c>
      <c r="K7586">
        <v>0</v>
      </c>
      <c r="L7586" s="83">
        <v>42788</v>
      </c>
      <c r="M7586">
        <v>0</v>
      </c>
      <c r="N7586" t="s">
        <v>2924</v>
      </c>
      <c r="O7586" t="s">
        <v>2925</v>
      </c>
    </row>
    <row r="7587" spans="1:15" x14ac:dyDescent="0.2">
      <c r="A7587" t="s">
        <v>10117</v>
      </c>
      <c r="B7587" t="s">
        <v>2674</v>
      </c>
      <c r="C7587">
        <v>64.784999999999997</v>
      </c>
      <c r="D7587">
        <v>0</v>
      </c>
      <c r="E7587">
        <v>0</v>
      </c>
      <c r="F7587">
        <v>0</v>
      </c>
      <c r="G7587">
        <v>0</v>
      </c>
      <c r="H7587" s="45">
        <v>-3283.66</v>
      </c>
      <c r="I7587" t="s">
        <v>9174</v>
      </c>
      <c r="J7587" t="s">
        <v>182</v>
      </c>
      <c r="K7587">
        <v>0</v>
      </c>
      <c r="L7587" s="83">
        <v>42788</v>
      </c>
      <c r="M7587">
        <v>0</v>
      </c>
      <c r="N7587">
        <v>212015101</v>
      </c>
      <c r="O7587" t="s">
        <v>2740</v>
      </c>
    </row>
    <row r="7588" spans="1:15" x14ac:dyDescent="0.2">
      <c r="A7588" t="s">
        <v>10118</v>
      </c>
      <c r="B7588" t="s">
        <v>2823</v>
      </c>
      <c r="C7588">
        <v>14.97</v>
      </c>
      <c r="D7588">
        <v>0</v>
      </c>
      <c r="E7588">
        <v>0</v>
      </c>
      <c r="F7588">
        <v>0</v>
      </c>
      <c r="G7588">
        <v>0</v>
      </c>
      <c r="H7588" s="45">
        <v>44800.39</v>
      </c>
      <c r="I7588" t="s">
        <v>9174</v>
      </c>
      <c r="J7588" t="s">
        <v>448</v>
      </c>
      <c r="K7588">
        <v>0</v>
      </c>
      <c r="L7588" s="83">
        <v>42788</v>
      </c>
      <c r="M7588">
        <v>0</v>
      </c>
      <c r="N7588">
        <v>209034107</v>
      </c>
      <c r="O7588" t="s">
        <v>2927</v>
      </c>
    </row>
    <row r="7589" spans="1:15" x14ac:dyDescent="0.2">
      <c r="A7589" t="s">
        <v>10119</v>
      </c>
      <c r="B7589" t="s">
        <v>3046</v>
      </c>
      <c r="C7589">
        <v>135.15</v>
      </c>
      <c r="D7589">
        <v>0</v>
      </c>
      <c r="E7589">
        <v>0</v>
      </c>
      <c r="F7589">
        <v>0</v>
      </c>
      <c r="G7589">
        <v>0</v>
      </c>
      <c r="H7589" s="45">
        <v>2814.79</v>
      </c>
      <c r="I7589" t="s">
        <v>9184</v>
      </c>
      <c r="J7589" t="s">
        <v>182</v>
      </c>
      <c r="K7589">
        <v>0</v>
      </c>
      <c r="L7589" s="83">
        <v>42788</v>
      </c>
      <c r="M7589">
        <v>0</v>
      </c>
      <c r="N7589" t="s">
        <v>3104</v>
      </c>
      <c r="O7589" t="s">
        <v>3105</v>
      </c>
    </row>
    <row r="7590" spans="1:15" x14ac:dyDescent="0.2">
      <c r="A7590" t="s">
        <v>10120</v>
      </c>
      <c r="B7590" t="s">
        <v>2709</v>
      </c>
      <c r="C7590">
        <v>74.8</v>
      </c>
      <c r="D7590">
        <v>0</v>
      </c>
      <c r="E7590">
        <v>0</v>
      </c>
      <c r="F7590">
        <v>0</v>
      </c>
      <c r="G7590">
        <v>0</v>
      </c>
      <c r="H7590" s="45">
        <v>31079.7</v>
      </c>
      <c r="I7590" t="s">
        <v>9184</v>
      </c>
      <c r="J7590" t="s">
        <v>200</v>
      </c>
      <c r="K7590">
        <v>0</v>
      </c>
      <c r="L7590" s="83">
        <v>42788</v>
      </c>
      <c r="M7590">
        <v>0</v>
      </c>
      <c r="N7590">
        <v>254067101</v>
      </c>
      <c r="O7590">
        <v>2269768</v>
      </c>
    </row>
    <row r="7591" spans="1:15" x14ac:dyDescent="0.2">
      <c r="A7591" t="s">
        <v>10121</v>
      </c>
      <c r="B7591" t="s">
        <v>2460</v>
      </c>
      <c r="C7591">
        <v>4.5599999999999996</v>
      </c>
      <c r="D7591">
        <v>0</v>
      </c>
      <c r="E7591">
        <v>0</v>
      </c>
      <c r="F7591">
        <v>0</v>
      </c>
      <c r="G7591">
        <v>0</v>
      </c>
      <c r="H7591" s="45">
        <v>-51244.98</v>
      </c>
      <c r="I7591" t="s">
        <v>9184</v>
      </c>
      <c r="J7591" t="s">
        <v>169</v>
      </c>
      <c r="K7591">
        <v>0</v>
      </c>
      <c r="L7591" s="83">
        <v>42788</v>
      </c>
      <c r="M7591">
        <v>0</v>
      </c>
      <c r="N7591">
        <v>249908104</v>
      </c>
      <c r="O7591">
        <v>2100179</v>
      </c>
    </row>
    <row r="7592" spans="1:15" x14ac:dyDescent="0.2">
      <c r="A7592" t="s">
        <v>10122</v>
      </c>
      <c r="B7592" t="s">
        <v>8269</v>
      </c>
      <c r="C7592">
        <v>130.94999999999999</v>
      </c>
      <c r="D7592">
        <v>0</v>
      </c>
      <c r="E7592">
        <v>0</v>
      </c>
      <c r="F7592">
        <v>0</v>
      </c>
      <c r="G7592">
        <v>0</v>
      </c>
      <c r="H7592" s="45">
        <v>3258.88</v>
      </c>
      <c r="I7592" t="s">
        <v>9184</v>
      </c>
      <c r="J7592" t="s">
        <v>188</v>
      </c>
      <c r="K7592">
        <v>0</v>
      </c>
      <c r="L7592" s="83">
        <v>42788</v>
      </c>
      <c r="M7592">
        <v>0</v>
      </c>
      <c r="N7592">
        <v>278865100</v>
      </c>
      <c r="O7592">
        <v>2304227</v>
      </c>
    </row>
    <row r="7593" spans="1:15" x14ac:dyDescent="0.2">
      <c r="A7593" t="s">
        <v>10123</v>
      </c>
      <c r="B7593" t="s">
        <v>6368</v>
      </c>
      <c r="C7593">
        <v>50.91</v>
      </c>
      <c r="D7593">
        <v>0</v>
      </c>
      <c r="E7593">
        <v>0</v>
      </c>
      <c r="F7593">
        <v>0</v>
      </c>
      <c r="G7593">
        <v>0</v>
      </c>
      <c r="H7593" s="45">
        <v>-38700.910000000003</v>
      </c>
      <c r="I7593" t="s">
        <v>9184</v>
      </c>
      <c r="J7593" t="s">
        <v>169</v>
      </c>
      <c r="K7593">
        <v>0</v>
      </c>
      <c r="L7593" s="83">
        <v>42788</v>
      </c>
      <c r="M7593">
        <v>0</v>
      </c>
      <c r="N7593" t="s">
        <v>6426</v>
      </c>
      <c r="O7593">
        <v>2719951</v>
      </c>
    </row>
    <row r="7594" spans="1:15" x14ac:dyDescent="0.2">
      <c r="A7594" t="s">
        <v>10124</v>
      </c>
      <c r="B7594" t="s">
        <v>4837</v>
      </c>
      <c r="C7594">
        <v>70.540000000000006</v>
      </c>
      <c r="D7594">
        <v>0</v>
      </c>
      <c r="E7594">
        <v>0</v>
      </c>
      <c r="F7594">
        <v>0</v>
      </c>
      <c r="G7594">
        <v>0</v>
      </c>
      <c r="H7594" s="45">
        <v>1072.43</v>
      </c>
      <c r="I7594" t="s">
        <v>9184</v>
      </c>
      <c r="J7594" t="s">
        <v>190</v>
      </c>
      <c r="K7594">
        <v>0</v>
      </c>
      <c r="L7594" s="83">
        <v>42788</v>
      </c>
      <c r="M7594">
        <v>0</v>
      </c>
      <c r="N7594">
        <v>302130109</v>
      </c>
      <c r="O7594">
        <v>2325507</v>
      </c>
    </row>
    <row r="7595" spans="1:15" x14ac:dyDescent="0.2">
      <c r="A7595" t="s">
        <v>10125</v>
      </c>
      <c r="B7595" t="s">
        <v>8267</v>
      </c>
      <c r="C7595">
        <v>38</v>
      </c>
      <c r="D7595">
        <v>0</v>
      </c>
      <c r="E7595">
        <v>0</v>
      </c>
      <c r="F7595">
        <v>0</v>
      </c>
      <c r="G7595">
        <v>0</v>
      </c>
      <c r="H7595" s="45">
        <v>2988.42</v>
      </c>
      <c r="I7595" t="s">
        <v>9184</v>
      </c>
      <c r="J7595" t="s">
        <v>235</v>
      </c>
      <c r="K7595">
        <v>0</v>
      </c>
      <c r="L7595" s="83">
        <v>42788</v>
      </c>
      <c r="M7595">
        <v>0</v>
      </c>
      <c r="N7595" t="s">
        <v>177</v>
      </c>
      <c r="O7595">
        <v>2118707</v>
      </c>
    </row>
    <row r="7596" spans="1:15" x14ac:dyDescent="0.2">
      <c r="A7596" t="s">
        <v>10126</v>
      </c>
      <c r="B7596" t="s">
        <v>5105</v>
      </c>
      <c r="C7596">
        <v>13.86</v>
      </c>
      <c r="D7596">
        <v>0</v>
      </c>
      <c r="E7596">
        <v>0</v>
      </c>
      <c r="F7596">
        <v>0</v>
      </c>
      <c r="G7596">
        <v>0</v>
      </c>
      <c r="H7596" s="45">
        <v>-5100.21</v>
      </c>
      <c r="I7596" t="s">
        <v>9174</v>
      </c>
      <c r="J7596" t="s">
        <v>169</v>
      </c>
      <c r="K7596">
        <v>0</v>
      </c>
      <c r="L7596" s="83">
        <v>42788</v>
      </c>
      <c r="M7596">
        <v>0</v>
      </c>
      <c r="N7596" t="s">
        <v>5195</v>
      </c>
      <c r="O7596" t="s">
        <v>5196</v>
      </c>
    </row>
    <row r="7597" spans="1:15" x14ac:dyDescent="0.2">
      <c r="A7597" t="s">
        <v>10127</v>
      </c>
      <c r="B7597" t="s">
        <v>2838</v>
      </c>
      <c r="C7597">
        <v>51.08</v>
      </c>
      <c r="D7597">
        <v>0</v>
      </c>
      <c r="E7597">
        <v>0</v>
      </c>
      <c r="F7597">
        <v>0</v>
      </c>
      <c r="G7597">
        <v>0</v>
      </c>
      <c r="H7597" s="45">
        <v>-16137.21</v>
      </c>
      <c r="I7597" t="s">
        <v>9174</v>
      </c>
      <c r="J7597" t="s">
        <v>235</v>
      </c>
      <c r="K7597">
        <v>0</v>
      </c>
      <c r="L7597" s="83">
        <v>42788</v>
      </c>
      <c r="M7597">
        <v>0</v>
      </c>
      <c r="N7597" t="s">
        <v>177</v>
      </c>
      <c r="O7597" t="s">
        <v>2943</v>
      </c>
    </row>
    <row r="7598" spans="1:15" x14ac:dyDescent="0.2">
      <c r="A7598" t="s">
        <v>10128</v>
      </c>
      <c r="B7598" t="s">
        <v>2469</v>
      </c>
      <c r="C7598">
        <v>35.049999999999997</v>
      </c>
      <c r="D7598">
        <v>0</v>
      </c>
      <c r="E7598">
        <v>0</v>
      </c>
      <c r="F7598">
        <v>0</v>
      </c>
      <c r="G7598">
        <v>0</v>
      </c>
      <c r="H7598" s="45">
        <v>7210.12</v>
      </c>
      <c r="I7598" t="s">
        <v>9174</v>
      </c>
      <c r="J7598" t="s">
        <v>190</v>
      </c>
      <c r="K7598">
        <v>0</v>
      </c>
      <c r="L7598" s="83">
        <v>42788</v>
      </c>
      <c r="M7598">
        <v>0</v>
      </c>
      <c r="N7598">
        <v>447462102</v>
      </c>
      <c r="O7598" t="s">
        <v>2538</v>
      </c>
    </row>
    <row r="7599" spans="1:15" x14ac:dyDescent="0.2">
      <c r="A7599" t="s">
        <v>10129</v>
      </c>
      <c r="B7599" t="s">
        <v>2491</v>
      </c>
      <c r="C7599">
        <v>75.7</v>
      </c>
      <c r="D7599">
        <v>0</v>
      </c>
      <c r="E7599">
        <v>0</v>
      </c>
      <c r="F7599">
        <v>0</v>
      </c>
      <c r="G7599">
        <v>0</v>
      </c>
      <c r="H7599" s="45">
        <v>-42209.75</v>
      </c>
      <c r="I7599" t="s">
        <v>9174</v>
      </c>
      <c r="J7599" t="s">
        <v>164</v>
      </c>
      <c r="K7599">
        <v>0</v>
      </c>
      <c r="L7599" s="83">
        <v>42788</v>
      </c>
      <c r="M7599">
        <v>0</v>
      </c>
      <c r="N7599" t="s">
        <v>2540</v>
      </c>
      <c r="O7599">
        <v>2465737</v>
      </c>
    </row>
    <row r="7600" spans="1:15" x14ac:dyDescent="0.2">
      <c r="A7600" t="s">
        <v>10130</v>
      </c>
      <c r="B7600" t="s">
        <v>2308</v>
      </c>
      <c r="C7600">
        <v>52.28</v>
      </c>
      <c r="D7600">
        <v>0</v>
      </c>
      <c r="E7600">
        <v>0</v>
      </c>
      <c r="F7600">
        <v>0</v>
      </c>
      <c r="G7600">
        <v>0</v>
      </c>
      <c r="H7600" s="45">
        <v>-17648.3</v>
      </c>
      <c r="I7600" t="s">
        <v>9174</v>
      </c>
      <c r="J7600" t="s">
        <v>200</v>
      </c>
      <c r="K7600">
        <v>0</v>
      </c>
      <c r="L7600" s="83">
        <v>42788</v>
      </c>
      <c r="M7600">
        <v>0</v>
      </c>
      <c r="N7600">
        <v>655664100</v>
      </c>
      <c r="O7600">
        <v>2641827</v>
      </c>
    </row>
    <row r="7601" spans="1:15" x14ac:dyDescent="0.2">
      <c r="A7601" t="s">
        <v>10131</v>
      </c>
      <c r="B7601" t="s">
        <v>5550</v>
      </c>
      <c r="C7601">
        <v>35.225000000000001</v>
      </c>
      <c r="D7601">
        <v>0</v>
      </c>
      <c r="E7601">
        <v>0</v>
      </c>
      <c r="F7601">
        <v>0</v>
      </c>
      <c r="G7601">
        <v>0</v>
      </c>
      <c r="H7601" s="45">
        <v>-2262.0100000000002</v>
      </c>
      <c r="I7601" t="s">
        <v>9174</v>
      </c>
      <c r="J7601" t="s">
        <v>188</v>
      </c>
      <c r="K7601">
        <v>0</v>
      </c>
      <c r="L7601" s="83">
        <v>42788</v>
      </c>
      <c r="M7601">
        <v>0</v>
      </c>
      <c r="N7601" t="s">
        <v>5574</v>
      </c>
      <c r="O7601" t="s">
        <v>5575</v>
      </c>
    </row>
    <row r="7602" spans="1:15" x14ac:dyDescent="0.2">
      <c r="A7602" t="s">
        <v>10132</v>
      </c>
      <c r="B7602" t="s">
        <v>2816</v>
      </c>
      <c r="C7602">
        <v>62.26</v>
      </c>
      <c r="D7602">
        <v>0</v>
      </c>
      <c r="E7602">
        <v>0</v>
      </c>
      <c r="F7602">
        <v>0</v>
      </c>
      <c r="G7602">
        <v>0</v>
      </c>
      <c r="H7602" s="45">
        <v>-11954.27</v>
      </c>
      <c r="I7602" t="s">
        <v>9174</v>
      </c>
      <c r="J7602" t="s">
        <v>200</v>
      </c>
      <c r="K7602">
        <v>0</v>
      </c>
      <c r="L7602" s="83">
        <v>42788</v>
      </c>
      <c r="M7602">
        <v>0</v>
      </c>
      <c r="N7602">
        <v>500255104</v>
      </c>
      <c r="O7602">
        <v>2496113</v>
      </c>
    </row>
    <row r="7603" spans="1:15" x14ac:dyDescent="0.2">
      <c r="A7603" t="s">
        <v>10133</v>
      </c>
      <c r="B7603" t="s">
        <v>10093</v>
      </c>
      <c r="C7603">
        <v>19.010000000000002</v>
      </c>
      <c r="D7603">
        <v>0</v>
      </c>
      <c r="E7603">
        <v>0</v>
      </c>
      <c r="F7603">
        <v>0</v>
      </c>
      <c r="G7603">
        <v>0</v>
      </c>
      <c r="H7603" s="45">
        <v>-9033.35</v>
      </c>
      <c r="I7603" t="s">
        <v>9184</v>
      </c>
      <c r="J7603" t="s">
        <v>200</v>
      </c>
      <c r="K7603">
        <v>0</v>
      </c>
      <c r="L7603" s="83">
        <v>42788</v>
      </c>
      <c r="M7603">
        <v>0</v>
      </c>
      <c r="N7603" t="s">
        <v>10134</v>
      </c>
      <c r="O7603" t="s">
        <v>10135</v>
      </c>
    </row>
    <row r="7604" spans="1:15" x14ac:dyDescent="0.2">
      <c r="A7604" t="s">
        <v>10136</v>
      </c>
      <c r="B7604" t="s">
        <v>10090</v>
      </c>
      <c r="C7604">
        <v>19.8</v>
      </c>
      <c r="D7604">
        <v>0</v>
      </c>
      <c r="E7604">
        <v>0</v>
      </c>
      <c r="F7604">
        <v>0</v>
      </c>
      <c r="G7604">
        <v>0</v>
      </c>
      <c r="H7604" s="45">
        <v>14872.2</v>
      </c>
      <c r="I7604" t="s">
        <v>9174</v>
      </c>
      <c r="J7604" t="s">
        <v>190</v>
      </c>
      <c r="K7604">
        <v>0</v>
      </c>
      <c r="L7604" s="83">
        <v>42788</v>
      </c>
      <c r="M7604">
        <v>0</v>
      </c>
      <c r="N7604" t="s">
        <v>10137</v>
      </c>
      <c r="O7604" t="s">
        <v>10138</v>
      </c>
    </row>
    <row r="7605" spans="1:15" x14ac:dyDescent="0.2">
      <c r="A7605" t="s">
        <v>10139</v>
      </c>
      <c r="B7605" t="s">
        <v>8921</v>
      </c>
      <c r="C7605">
        <v>78.010000000000005</v>
      </c>
      <c r="D7605">
        <v>0</v>
      </c>
      <c r="E7605">
        <v>0</v>
      </c>
      <c r="F7605">
        <v>0</v>
      </c>
      <c r="G7605">
        <v>0</v>
      </c>
      <c r="H7605" s="45">
        <v>2908.21</v>
      </c>
      <c r="I7605" t="s">
        <v>9184</v>
      </c>
      <c r="J7605" t="s">
        <v>169</v>
      </c>
      <c r="K7605">
        <v>0</v>
      </c>
      <c r="L7605" s="83">
        <v>42788</v>
      </c>
      <c r="M7605">
        <v>0</v>
      </c>
      <c r="N7605" t="s">
        <v>177</v>
      </c>
      <c r="O7605" t="s">
        <v>8937</v>
      </c>
    </row>
    <row r="7606" spans="1:15" x14ac:dyDescent="0.2">
      <c r="A7606" t="s">
        <v>10140</v>
      </c>
      <c r="B7606" t="s">
        <v>3178</v>
      </c>
      <c r="C7606">
        <v>358.86</v>
      </c>
      <c r="D7606">
        <v>0</v>
      </c>
      <c r="E7606">
        <v>0</v>
      </c>
      <c r="F7606">
        <v>0</v>
      </c>
      <c r="G7606">
        <v>0</v>
      </c>
      <c r="H7606" s="45">
        <v>3265.42</v>
      </c>
      <c r="I7606" t="s">
        <v>9174</v>
      </c>
      <c r="J7606" t="s">
        <v>164</v>
      </c>
      <c r="K7606">
        <v>0</v>
      </c>
      <c r="L7606" s="83">
        <v>42788</v>
      </c>
      <c r="M7606">
        <v>0</v>
      </c>
      <c r="N7606" t="s">
        <v>3312</v>
      </c>
      <c r="O7606" t="s">
        <v>3313</v>
      </c>
    </row>
    <row r="7607" spans="1:15" x14ac:dyDescent="0.2">
      <c r="A7607" t="s">
        <v>10141</v>
      </c>
      <c r="B7607" t="s">
        <v>4640</v>
      </c>
      <c r="C7607">
        <v>43.82</v>
      </c>
      <c r="D7607">
        <v>0</v>
      </c>
      <c r="E7607">
        <v>0</v>
      </c>
      <c r="F7607">
        <v>0</v>
      </c>
      <c r="G7607">
        <v>0</v>
      </c>
      <c r="H7607" s="45">
        <v>-5340.16</v>
      </c>
      <c r="I7607" t="s">
        <v>9184</v>
      </c>
      <c r="J7607" t="s">
        <v>190</v>
      </c>
      <c r="K7607">
        <v>0</v>
      </c>
      <c r="L7607" s="83">
        <v>42788</v>
      </c>
      <c r="M7607">
        <v>0</v>
      </c>
      <c r="N7607" t="s">
        <v>4780</v>
      </c>
      <c r="O7607" t="s">
        <v>4781</v>
      </c>
    </row>
    <row r="7608" spans="1:15" x14ac:dyDescent="0.2">
      <c r="A7608" t="s">
        <v>10142</v>
      </c>
      <c r="B7608" t="s">
        <v>2209</v>
      </c>
      <c r="C7608">
        <v>36.44</v>
      </c>
      <c r="D7608">
        <v>0</v>
      </c>
      <c r="E7608">
        <v>0</v>
      </c>
      <c r="F7608">
        <v>0</v>
      </c>
      <c r="G7608">
        <v>0</v>
      </c>
      <c r="H7608" s="45">
        <v>-8983.19</v>
      </c>
      <c r="I7608" t="s">
        <v>9184</v>
      </c>
      <c r="J7608" t="s">
        <v>188</v>
      </c>
      <c r="K7608">
        <v>0</v>
      </c>
      <c r="L7608" s="83">
        <v>42788</v>
      </c>
      <c r="M7608">
        <v>0</v>
      </c>
      <c r="N7608">
        <v>651639106</v>
      </c>
      <c r="O7608">
        <v>2636607</v>
      </c>
    </row>
    <row r="7609" spans="1:15" x14ac:dyDescent="0.2">
      <c r="A7609" t="s">
        <v>10143</v>
      </c>
      <c r="B7609" t="s">
        <v>3059</v>
      </c>
      <c r="C7609">
        <v>27.5</v>
      </c>
      <c r="D7609">
        <v>0</v>
      </c>
      <c r="E7609">
        <v>0</v>
      </c>
      <c r="F7609">
        <v>0</v>
      </c>
      <c r="G7609">
        <v>0</v>
      </c>
      <c r="H7609" s="45">
        <v>-15713.32</v>
      </c>
      <c r="I7609" t="s">
        <v>9184</v>
      </c>
      <c r="J7609" t="s">
        <v>182</v>
      </c>
      <c r="K7609">
        <v>0</v>
      </c>
      <c r="L7609" s="83">
        <v>42788</v>
      </c>
      <c r="M7609">
        <v>0</v>
      </c>
      <c r="N7609">
        <v>651290108</v>
      </c>
      <c r="O7609">
        <v>2635079</v>
      </c>
    </row>
    <row r="7610" spans="1:15" x14ac:dyDescent="0.2">
      <c r="A7610" t="s">
        <v>10144</v>
      </c>
      <c r="B7610" t="s">
        <v>2819</v>
      </c>
      <c r="C7610">
        <v>119</v>
      </c>
      <c r="D7610">
        <v>0</v>
      </c>
      <c r="E7610">
        <v>0</v>
      </c>
      <c r="F7610">
        <v>0</v>
      </c>
      <c r="G7610">
        <v>0</v>
      </c>
      <c r="H7610" s="45">
        <v>25234.23</v>
      </c>
      <c r="I7610" t="s">
        <v>9174</v>
      </c>
      <c r="J7610" t="s">
        <v>164</v>
      </c>
      <c r="K7610">
        <v>0</v>
      </c>
      <c r="L7610" s="83">
        <v>42788</v>
      </c>
      <c r="M7610">
        <v>0</v>
      </c>
      <c r="N7610" t="s">
        <v>2976</v>
      </c>
      <c r="O7610">
        <v>2277880</v>
      </c>
    </row>
    <row r="7611" spans="1:15" x14ac:dyDescent="0.2">
      <c r="A7611" t="s">
        <v>10145</v>
      </c>
      <c r="B7611" t="s">
        <v>2685</v>
      </c>
      <c r="C7611">
        <v>30.274999999999999</v>
      </c>
      <c r="D7611">
        <v>0</v>
      </c>
      <c r="E7611">
        <v>0</v>
      </c>
      <c r="F7611">
        <v>0</v>
      </c>
      <c r="G7611">
        <v>0</v>
      </c>
      <c r="H7611" s="45">
        <v>18026.509999999998</v>
      </c>
      <c r="I7611" t="s">
        <v>9174</v>
      </c>
      <c r="J7611" t="s">
        <v>182</v>
      </c>
      <c r="K7611">
        <v>0</v>
      </c>
      <c r="L7611" s="83">
        <v>42788</v>
      </c>
      <c r="M7611">
        <v>0</v>
      </c>
      <c r="N7611">
        <v>701877102</v>
      </c>
      <c r="O7611" t="s">
        <v>2778</v>
      </c>
    </row>
    <row r="7612" spans="1:15" x14ac:dyDescent="0.2">
      <c r="A7612" t="s">
        <v>10146</v>
      </c>
      <c r="B7612" t="s">
        <v>2585</v>
      </c>
      <c r="C7612">
        <v>41.81</v>
      </c>
      <c r="D7612">
        <v>0</v>
      </c>
      <c r="E7612">
        <v>0</v>
      </c>
      <c r="F7612">
        <v>0</v>
      </c>
      <c r="G7612">
        <v>0</v>
      </c>
      <c r="H7612" s="45">
        <v>-5909.91</v>
      </c>
      <c r="I7612" t="s">
        <v>9184</v>
      </c>
      <c r="J7612" t="s">
        <v>200</v>
      </c>
      <c r="K7612">
        <v>0</v>
      </c>
      <c r="L7612" s="83">
        <v>42788</v>
      </c>
      <c r="M7612">
        <v>0</v>
      </c>
      <c r="N7612">
        <v>698813102</v>
      </c>
      <c r="O7612">
        <v>2696117</v>
      </c>
    </row>
    <row r="7613" spans="1:15" x14ac:dyDescent="0.2">
      <c r="A7613" t="s">
        <v>10147</v>
      </c>
      <c r="B7613" t="s">
        <v>6599</v>
      </c>
      <c r="C7613">
        <v>21.754999999999999</v>
      </c>
      <c r="D7613">
        <v>0</v>
      </c>
      <c r="E7613">
        <v>0</v>
      </c>
      <c r="F7613">
        <v>0</v>
      </c>
      <c r="G7613">
        <v>0</v>
      </c>
      <c r="H7613" s="45">
        <v>29197.33</v>
      </c>
      <c r="I7613" t="s">
        <v>9184</v>
      </c>
      <c r="J7613" t="s">
        <v>190</v>
      </c>
      <c r="K7613">
        <v>0</v>
      </c>
      <c r="L7613" s="83">
        <v>42788</v>
      </c>
      <c r="M7613">
        <v>0</v>
      </c>
      <c r="N7613">
        <v>747301109</v>
      </c>
      <c r="O7613" t="s">
        <v>6717</v>
      </c>
    </row>
    <row r="7614" spans="1:15" x14ac:dyDescent="0.2">
      <c r="A7614" t="s">
        <v>10148</v>
      </c>
      <c r="B7614" t="s">
        <v>2826</v>
      </c>
      <c r="C7614">
        <v>100.96</v>
      </c>
      <c r="D7614">
        <v>0</v>
      </c>
      <c r="E7614">
        <v>0</v>
      </c>
      <c r="F7614">
        <v>0</v>
      </c>
      <c r="G7614">
        <v>0</v>
      </c>
      <c r="H7614">
        <v>-956.87</v>
      </c>
      <c r="I7614" t="s">
        <v>9174</v>
      </c>
      <c r="J7614" t="s">
        <v>235</v>
      </c>
      <c r="K7614">
        <v>0</v>
      </c>
      <c r="L7614" s="83">
        <v>42788</v>
      </c>
      <c r="M7614">
        <v>0</v>
      </c>
      <c r="N7614">
        <v>800013104</v>
      </c>
      <c r="O7614">
        <v>2774336</v>
      </c>
    </row>
    <row r="7615" spans="1:15" x14ac:dyDescent="0.2">
      <c r="A7615" t="s">
        <v>10149</v>
      </c>
      <c r="B7615" t="s">
        <v>2576</v>
      </c>
      <c r="C7615">
        <v>20.2</v>
      </c>
      <c r="D7615">
        <v>0</v>
      </c>
      <c r="E7615">
        <v>0</v>
      </c>
      <c r="F7615">
        <v>0</v>
      </c>
      <c r="G7615">
        <v>0</v>
      </c>
      <c r="H7615" s="45">
        <v>-41527.17</v>
      </c>
      <c r="I7615" t="s">
        <v>9184</v>
      </c>
      <c r="J7615" t="s">
        <v>200</v>
      </c>
      <c r="K7615">
        <v>0</v>
      </c>
      <c r="L7615" s="83">
        <v>42788</v>
      </c>
      <c r="M7615">
        <v>0</v>
      </c>
      <c r="N7615" t="s">
        <v>2659</v>
      </c>
      <c r="O7615">
        <v>2125246</v>
      </c>
    </row>
    <row r="7616" spans="1:15" x14ac:dyDescent="0.2">
      <c r="A7616" t="s">
        <v>10150</v>
      </c>
      <c r="B7616" t="s">
        <v>2314</v>
      </c>
      <c r="C7616">
        <v>55.87</v>
      </c>
      <c r="D7616">
        <v>0</v>
      </c>
      <c r="E7616">
        <v>0</v>
      </c>
      <c r="F7616">
        <v>0</v>
      </c>
      <c r="G7616">
        <v>0</v>
      </c>
      <c r="H7616">
        <v>-33.42</v>
      </c>
      <c r="I7616" t="s">
        <v>9184</v>
      </c>
      <c r="J7616" t="s">
        <v>169</v>
      </c>
      <c r="K7616">
        <v>0</v>
      </c>
      <c r="L7616" s="83">
        <v>42788</v>
      </c>
      <c r="M7616">
        <v>0</v>
      </c>
      <c r="N7616" t="s">
        <v>2379</v>
      </c>
      <c r="O7616" t="s">
        <v>2380</v>
      </c>
    </row>
    <row r="7617" spans="1:15" x14ac:dyDescent="0.2">
      <c r="A7617" t="s">
        <v>10151</v>
      </c>
      <c r="B7617" t="s">
        <v>7207</v>
      </c>
      <c r="C7617">
        <v>80.39</v>
      </c>
      <c r="D7617">
        <v>0</v>
      </c>
      <c r="E7617">
        <v>0</v>
      </c>
      <c r="F7617">
        <v>0</v>
      </c>
      <c r="G7617">
        <v>0</v>
      </c>
      <c r="H7617" s="45">
        <v>-4467.0200000000004</v>
      </c>
      <c r="I7617" t="s">
        <v>9184</v>
      </c>
      <c r="J7617" t="s">
        <v>200</v>
      </c>
      <c r="K7617">
        <v>0</v>
      </c>
      <c r="L7617" s="83">
        <v>42788</v>
      </c>
      <c r="M7617">
        <v>0</v>
      </c>
      <c r="N7617">
        <v>811065101</v>
      </c>
      <c r="O7617" t="s">
        <v>7235</v>
      </c>
    </row>
    <row r="7618" spans="1:15" x14ac:dyDescent="0.2">
      <c r="A7618" t="s">
        <v>10152</v>
      </c>
      <c r="B7618" t="s">
        <v>7106</v>
      </c>
      <c r="C7618">
        <v>34.26</v>
      </c>
      <c r="D7618">
        <v>0</v>
      </c>
      <c r="E7618">
        <v>0</v>
      </c>
      <c r="F7618">
        <v>0</v>
      </c>
      <c r="G7618">
        <v>0</v>
      </c>
      <c r="H7618" s="45">
        <v>11764.68</v>
      </c>
      <c r="I7618" t="s">
        <v>9174</v>
      </c>
      <c r="J7618" t="s">
        <v>190</v>
      </c>
      <c r="K7618">
        <v>0</v>
      </c>
      <c r="L7618" s="83">
        <v>42788</v>
      </c>
      <c r="M7618">
        <v>0</v>
      </c>
      <c r="N7618">
        <v>784635104</v>
      </c>
      <c r="O7618">
        <v>2787185</v>
      </c>
    </row>
    <row r="7619" spans="1:15" x14ac:dyDescent="0.2">
      <c r="A7619" t="s">
        <v>10153</v>
      </c>
      <c r="B7619" t="s">
        <v>7985</v>
      </c>
      <c r="C7619">
        <v>271.08999999999997</v>
      </c>
      <c r="D7619">
        <v>0</v>
      </c>
      <c r="E7619">
        <v>0</v>
      </c>
      <c r="F7619">
        <v>0</v>
      </c>
      <c r="G7619">
        <v>0</v>
      </c>
      <c r="H7619" s="45">
        <v>4525.6899999999996</v>
      </c>
      <c r="I7619" t="s">
        <v>9174</v>
      </c>
      <c r="J7619" t="s">
        <v>169</v>
      </c>
      <c r="K7619">
        <v>0</v>
      </c>
      <c r="L7619" s="83">
        <v>42788</v>
      </c>
      <c r="M7619">
        <v>0</v>
      </c>
      <c r="N7619">
        <v>879369106</v>
      </c>
      <c r="O7619">
        <v>2881407</v>
      </c>
    </row>
    <row r="7620" spans="1:15" x14ac:dyDescent="0.2">
      <c r="A7620" t="s">
        <v>10154</v>
      </c>
      <c r="B7620" t="s">
        <v>4941</v>
      </c>
      <c r="C7620">
        <v>19.850000000000001</v>
      </c>
      <c r="D7620">
        <v>0</v>
      </c>
      <c r="E7620">
        <v>0</v>
      </c>
      <c r="F7620">
        <v>0</v>
      </c>
      <c r="G7620">
        <v>0</v>
      </c>
      <c r="H7620" s="45">
        <v>8320.0400000000009</v>
      </c>
      <c r="I7620" t="s">
        <v>9174</v>
      </c>
      <c r="J7620" t="s">
        <v>190</v>
      </c>
      <c r="K7620">
        <v>0</v>
      </c>
      <c r="L7620" s="83">
        <v>42788</v>
      </c>
      <c r="M7620">
        <v>0</v>
      </c>
      <c r="N7620">
        <v>901109108</v>
      </c>
      <c r="O7620">
        <v>2681760</v>
      </c>
    </row>
    <row r="7621" spans="1:15" x14ac:dyDescent="0.2">
      <c r="A7621" t="s">
        <v>10155</v>
      </c>
      <c r="B7621" t="s">
        <v>2807</v>
      </c>
      <c r="C7621">
        <v>238.3</v>
      </c>
      <c r="D7621">
        <v>0</v>
      </c>
      <c r="E7621">
        <v>0</v>
      </c>
      <c r="F7621">
        <v>0</v>
      </c>
      <c r="G7621">
        <v>0</v>
      </c>
      <c r="H7621" s="45">
        <v>24618.74</v>
      </c>
      <c r="I7621" t="s">
        <v>9174</v>
      </c>
      <c r="J7621" t="s">
        <v>186</v>
      </c>
      <c r="K7621">
        <v>0</v>
      </c>
      <c r="L7621" s="83">
        <v>42788</v>
      </c>
      <c r="M7621">
        <v>0</v>
      </c>
      <c r="N7621" t="s">
        <v>3003</v>
      </c>
      <c r="O7621" t="s">
        <v>3004</v>
      </c>
    </row>
    <row r="7622" spans="1:15" x14ac:dyDescent="0.2">
      <c r="A7622" t="s">
        <v>10156</v>
      </c>
      <c r="B7622" t="s">
        <v>10092</v>
      </c>
      <c r="C7622">
        <v>18.57</v>
      </c>
      <c r="D7622">
        <v>0</v>
      </c>
      <c r="E7622">
        <v>0</v>
      </c>
      <c r="F7622">
        <v>0</v>
      </c>
      <c r="G7622">
        <v>0</v>
      </c>
      <c r="H7622" s="45">
        <v>-59970.91</v>
      </c>
      <c r="I7622" t="s">
        <v>9184</v>
      </c>
      <c r="J7622" t="s">
        <v>188</v>
      </c>
      <c r="K7622">
        <v>0</v>
      </c>
      <c r="L7622" s="83">
        <v>42788</v>
      </c>
      <c r="M7622">
        <v>0</v>
      </c>
      <c r="N7622" t="s">
        <v>177</v>
      </c>
      <c r="O7622" t="s">
        <v>10157</v>
      </c>
    </row>
    <row r="7623" spans="1:15" x14ac:dyDescent="0.2">
      <c r="A7623" t="s">
        <v>10158</v>
      </c>
      <c r="B7623" t="s">
        <v>10088</v>
      </c>
      <c r="C7623">
        <v>35.25</v>
      </c>
      <c r="D7623">
        <v>0</v>
      </c>
      <c r="E7623">
        <v>0</v>
      </c>
      <c r="F7623">
        <v>0</v>
      </c>
      <c r="G7623">
        <v>0</v>
      </c>
      <c r="H7623" s="45">
        <v>41447.01</v>
      </c>
      <c r="I7623" t="s">
        <v>9174</v>
      </c>
      <c r="J7623" t="s">
        <v>169</v>
      </c>
      <c r="K7623">
        <v>0</v>
      </c>
      <c r="L7623" s="83">
        <v>42788</v>
      </c>
      <c r="M7623">
        <v>0</v>
      </c>
      <c r="N7623" t="s">
        <v>10159</v>
      </c>
      <c r="O7623" t="s">
        <v>10160</v>
      </c>
    </row>
    <row r="7624" spans="1:15" x14ac:dyDescent="0.2">
      <c r="A7624" t="s">
        <v>10161</v>
      </c>
      <c r="B7624" t="s">
        <v>4936</v>
      </c>
      <c r="C7624">
        <v>56.66</v>
      </c>
      <c r="D7624">
        <v>0</v>
      </c>
      <c r="E7624">
        <v>0</v>
      </c>
      <c r="F7624">
        <v>0</v>
      </c>
      <c r="G7624">
        <v>0</v>
      </c>
      <c r="H7624" s="45">
        <v>2208.9699999999998</v>
      </c>
      <c r="I7624" t="s">
        <v>9184</v>
      </c>
      <c r="J7624" t="s">
        <v>200</v>
      </c>
      <c r="K7624">
        <v>0</v>
      </c>
      <c r="L7624" s="83">
        <v>42788</v>
      </c>
      <c r="M7624">
        <v>0</v>
      </c>
      <c r="N7624">
        <v>882681109</v>
      </c>
      <c r="O7624" t="s">
        <v>5084</v>
      </c>
    </row>
    <row r="7625" spans="1:15" x14ac:dyDescent="0.2">
      <c r="A7625" t="s">
        <v>10162</v>
      </c>
      <c r="B7625" t="s">
        <v>7363</v>
      </c>
      <c r="C7625">
        <v>91.52</v>
      </c>
      <c r="D7625">
        <v>0</v>
      </c>
      <c r="E7625">
        <v>0</v>
      </c>
      <c r="F7625">
        <v>0</v>
      </c>
      <c r="G7625">
        <v>0</v>
      </c>
      <c r="H7625">
        <v>-454.38</v>
      </c>
      <c r="I7625" t="s">
        <v>9184</v>
      </c>
      <c r="J7625" t="s">
        <v>235</v>
      </c>
      <c r="K7625">
        <v>0</v>
      </c>
      <c r="L7625" s="83">
        <v>42788</v>
      </c>
      <c r="M7625">
        <v>0</v>
      </c>
      <c r="N7625">
        <v>931142103</v>
      </c>
      <c r="O7625">
        <v>2936921</v>
      </c>
    </row>
    <row r="7626" spans="1:15" x14ac:dyDescent="0.2">
      <c r="A7626" t="s">
        <v>10163</v>
      </c>
      <c r="B7626" t="s">
        <v>10091</v>
      </c>
      <c r="C7626">
        <v>19.649999999999999</v>
      </c>
      <c r="D7626">
        <v>0</v>
      </c>
      <c r="E7626">
        <v>0</v>
      </c>
      <c r="F7626">
        <v>0</v>
      </c>
      <c r="G7626">
        <v>0</v>
      </c>
      <c r="H7626">
        <v>-465.75</v>
      </c>
      <c r="I7626" t="s">
        <v>9184</v>
      </c>
      <c r="J7626" t="s">
        <v>164</v>
      </c>
      <c r="K7626">
        <v>0</v>
      </c>
      <c r="L7626" s="83">
        <v>42788</v>
      </c>
      <c r="M7626">
        <v>0</v>
      </c>
      <c r="N7626" t="s">
        <v>10164</v>
      </c>
      <c r="O7626">
        <v>2654245</v>
      </c>
    </row>
    <row r="7627" spans="1:15" x14ac:dyDescent="0.2">
      <c r="A7627" t="s">
        <v>10165</v>
      </c>
      <c r="B7627" t="s">
        <v>2818</v>
      </c>
      <c r="C7627">
        <v>8.65</v>
      </c>
      <c r="D7627">
        <v>0</v>
      </c>
      <c r="E7627">
        <v>0</v>
      </c>
      <c r="F7627">
        <v>0</v>
      </c>
      <c r="G7627">
        <v>0</v>
      </c>
      <c r="H7627" s="45">
        <v>40118.480000000003</v>
      </c>
      <c r="I7627" t="s">
        <v>9174</v>
      </c>
      <c r="J7627" t="s">
        <v>200</v>
      </c>
      <c r="K7627">
        <v>0</v>
      </c>
      <c r="L7627" s="83">
        <v>42788</v>
      </c>
      <c r="M7627">
        <v>0</v>
      </c>
      <c r="N7627" t="s">
        <v>3034</v>
      </c>
      <c r="O7627" t="s">
        <v>3035</v>
      </c>
    </row>
    <row r="7628" spans="1:15" x14ac:dyDescent="0.2">
      <c r="A7628" t="s">
        <v>10036</v>
      </c>
      <c r="B7628" t="s">
        <v>1795</v>
      </c>
      <c r="C7628">
        <v>20.25</v>
      </c>
      <c r="D7628">
        <v>0</v>
      </c>
      <c r="E7628">
        <v>0</v>
      </c>
      <c r="F7628">
        <v>0</v>
      </c>
      <c r="G7628">
        <v>0</v>
      </c>
      <c r="H7628" s="45">
        <v>3515.92</v>
      </c>
      <c r="I7628" t="s">
        <v>9184</v>
      </c>
      <c r="J7628" t="s">
        <v>164</v>
      </c>
      <c r="K7628">
        <v>0</v>
      </c>
      <c r="L7628" s="83">
        <v>42787</v>
      </c>
      <c r="M7628">
        <v>0</v>
      </c>
      <c r="N7628" t="s">
        <v>1964</v>
      </c>
      <c r="O7628" t="s">
        <v>1965</v>
      </c>
    </row>
    <row r="7629" spans="1:15" x14ac:dyDescent="0.2">
      <c r="A7629" t="s">
        <v>10037</v>
      </c>
      <c r="B7629" t="s">
        <v>8496</v>
      </c>
      <c r="C7629">
        <v>17.25</v>
      </c>
      <c r="D7629">
        <v>0</v>
      </c>
      <c r="E7629">
        <v>0</v>
      </c>
      <c r="F7629">
        <v>0</v>
      </c>
      <c r="G7629">
        <v>0</v>
      </c>
      <c r="H7629" s="45">
        <v>-5568.97</v>
      </c>
      <c r="I7629" t="s">
        <v>9184</v>
      </c>
      <c r="J7629" t="s">
        <v>182</v>
      </c>
      <c r="K7629">
        <v>0</v>
      </c>
      <c r="L7629" s="83">
        <v>42787</v>
      </c>
      <c r="M7629">
        <v>0</v>
      </c>
      <c r="N7629" t="s">
        <v>177</v>
      </c>
      <c r="O7629" t="s">
        <v>8565</v>
      </c>
    </row>
    <row r="7630" spans="1:15" x14ac:dyDescent="0.2">
      <c r="A7630" t="s">
        <v>10038</v>
      </c>
      <c r="B7630" t="s">
        <v>8498</v>
      </c>
      <c r="C7630">
        <v>55.22</v>
      </c>
      <c r="D7630">
        <v>0</v>
      </c>
      <c r="E7630">
        <v>0</v>
      </c>
      <c r="F7630">
        <v>0</v>
      </c>
      <c r="G7630">
        <v>0</v>
      </c>
      <c r="H7630" s="45">
        <v>5947.66</v>
      </c>
      <c r="I7630" t="s">
        <v>9184</v>
      </c>
      <c r="J7630" t="s">
        <v>190</v>
      </c>
      <c r="K7630">
        <v>0</v>
      </c>
      <c r="L7630" s="83">
        <v>42787</v>
      </c>
      <c r="M7630">
        <v>0</v>
      </c>
      <c r="N7630">
        <v>343412102</v>
      </c>
      <c r="O7630">
        <v>2696838</v>
      </c>
    </row>
    <row r="7631" spans="1:15" x14ac:dyDescent="0.2">
      <c r="A7631" t="s">
        <v>10039</v>
      </c>
      <c r="B7631" t="s">
        <v>2311</v>
      </c>
      <c r="C7631">
        <v>43.47</v>
      </c>
      <c r="D7631">
        <v>0</v>
      </c>
      <c r="E7631">
        <v>0</v>
      </c>
      <c r="F7631">
        <v>0</v>
      </c>
      <c r="G7631">
        <v>0</v>
      </c>
      <c r="H7631" s="45">
        <v>3357.93</v>
      </c>
      <c r="I7631" t="s">
        <v>9184</v>
      </c>
      <c r="J7631" t="s">
        <v>200</v>
      </c>
      <c r="K7631">
        <v>0</v>
      </c>
      <c r="L7631" s="83">
        <v>42787</v>
      </c>
      <c r="M7631">
        <v>0</v>
      </c>
      <c r="N7631">
        <v>2535300</v>
      </c>
      <c r="O7631">
        <v>2002918</v>
      </c>
    </row>
    <row r="7632" spans="1:15" x14ac:dyDescent="0.2">
      <c r="A7632" t="s">
        <v>10040</v>
      </c>
      <c r="B7632" t="s">
        <v>2228</v>
      </c>
      <c r="C7632">
        <v>24.68</v>
      </c>
      <c r="D7632">
        <v>0</v>
      </c>
      <c r="E7632">
        <v>0</v>
      </c>
      <c r="F7632">
        <v>0</v>
      </c>
      <c r="G7632">
        <v>0</v>
      </c>
      <c r="H7632" s="45">
        <v>-61632.07</v>
      </c>
      <c r="I7632" t="s">
        <v>9174</v>
      </c>
      <c r="J7632" t="s">
        <v>164</v>
      </c>
      <c r="K7632">
        <v>0</v>
      </c>
      <c r="L7632" s="83">
        <v>42787</v>
      </c>
      <c r="M7632">
        <v>0</v>
      </c>
      <c r="N7632" t="s">
        <v>177</v>
      </c>
      <c r="O7632" t="s">
        <v>2249</v>
      </c>
    </row>
    <row r="7633" spans="1:15" x14ac:dyDescent="0.2">
      <c r="A7633" t="s">
        <v>10041</v>
      </c>
      <c r="B7633" t="s">
        <v>2219</v>
      </c>
      <c r="C7633">
        <v>45.01</v>
      </c>
      <c r="D7633">
        <v>0</v>
      </c>
      <c r="E7633">
        <v>0</v>
      </c>
      <c r="F7633">
        <v>0</v>
      </c>
      <c r="G7633">
        <v>0</v>
      </c>
      <c r="H7633" s="45">
        <v>-16106.24</v>
      </c>
      <c r="I7633" t="s">
        <v>9184</v>
      </c>
      <c r="J7633" t="s">
        <v>190</v>
      </c>
      <c r="K7633">
        <v>0</v>
      </c>
      <c r="L7633" s="83">
        <v>42787</v>
      </c>
      <c r="M7633">
        <v>0</v>
      </c>
      <c r="N7633">
        <v>46433108</v>
      </c>
      <c r="O7633">
        <v>2060518</v>
      </c>
    </row>
    <row r="7634" spans="1:15" x14ac:dyDescent="0.2">
      <c r="A7634" t="s">
        <v>10042</v>
      </c>
      <c r="B7634" t="s">
        <v>6905</v>
      </c>
      <c r="C7634">
        <v>51.65</v>
      </c>
      <c r="D7634">
        <v>0</v>
      </c>
      <c r="E7634">
        <v>0</v>
      </c>
      <c r="F7634">
        <v>0</v>
      </c>
      <c r="G7634">
        <v>0</v>
      </c>
      <c r="H7634" s="45">
        <v>15984.59</v>
      </c>
      <c r="I7634" t="s">
        <v>9174</v>
      </c>
      <c r="J7634" t="s">
        <v>169</v>
      </c>
      <c r="K7634">
        <v>0</v>
      </c>
      <c r="L7634" s="83">
        <v>42787</v>
      </c>
      <c r="M7634">
        <v>0</v>
      </c>
      <c r="N7634">
        <v>90672106</v>
      </c>
      <c r="O7634" t="s">
        <v>6922</v>
      </c>
    </row>
    <row r="7635" spans="1:15" x14ac:dyDescent="0.2">
      <c r="A7635" t="s">
        <v>10043</v>
      </c>
      <c r="B7635" t="s">
        <v>4181</v>
      </c>
      <c r="C7635">
        <v>18.13</v>
      </c>
      <c r="D7635">
        <v>0</v>
      </c>
      <c r="E7635">
        <v>0</v>
      </c>
      <c r="F7635">
        <v>0</v>
      </c>
      <c r="G7635">
        <v>0</v>
      </c>
      <c r="H7635" s="45">
        <v>-48367.05</v>
      </c>
      <c r="I7635" t="s">
        <v>9184</v>
      </c>
      <c r="J7635" t="s">
        <v>200</v>
      </c>
      <c r="K7635">
        <v>0</v>
      </c>
      <c r="L7635" s="83">
        <v>42787</v>
      </c>
      <c r="M7635">
        <v>0</v>
      </c>
      <c r="N7635">
        <v>94235108</v>
      </c>
      <c r="O7635" t="s">
        <v>4199</v>
      </c>
    </row>
    <row r="7636" spans="1:15" x14ac:dyDescent="0.2">
      <c r="A7636" t="s">
        <v>10044</v>
      </c>
      <c r="B7636" t="s">
        <v>3882</v>
      </c>
      <c r="C7636">
        <v>28</v>
      </c>
      <c r="D7636">
        <v>0</v>
      </c>
      <c r="E7636">
        <v>0</v>
      </c>
      <c r="F7636">
        <v>0</v>
      </c>
      <c r="G7636">
        <v>0</v>
      </c>
      <c r="H7636" s="45">
        <v>3542</v>
      </c>
      <c r="I7636" t="s">
        <v>9184</v>
      </c>
      <c r="J7636" t="s">
        <v>186</v>
      </c>
      <c r="K7636">
        <v>0</v>
      </c>
      <c r="L7636" s="83">
        <v>42787</v>
      </c>
      <c r="M7636">
        <v>0</v>
      </c>
      <c r="N7636" t="s">
        <v>177</v>
      </c>
      <c r="O7636">
        <v>2069485</v>
      </c>
    </row>
    <row r="7637" spans="1:15" x14ac:dyDescent="0.2">
      <c r="A7637" t="s">
        <v>10045</v>
      </c>
      <c r="B7637" t="s">
        <v>2694</v>
      </c>
      <c r="C7637">
        <v>414.57</v>
      </c>
      <c r="D7637">
        <v>0</v>
      </c>
      <c r="E7637">
        <v>0</v>
      </c>
      <c r="F7637">
        <v>0</v>
      </c>
      <c r="G7637">
        <v>0</v>
      </c>
      <c r="H7637" s="45">
        <v>-11911.81</v>
      </c>
      <c r="I7637" t="s">
        <v>9174</v>
      </c>
      <c r="J7637" t="s">
        <v>164</v>
      </c>
      <c r="K7637">
        <v>0</v>
      </c>
      <c r="L7637" s="83">
        <v>42787</v>
      </c>
      <c r="M7637">
        <v>0</v>
      </c>
      <c r="N7637" t="s">
        <v>2748</v>
      </c>
      <c r="O7637">
        <v>2262864</v>
      </c>
    </row>
    <row r="7638" spans="1:15" x14ac:dyDescent="0.2">
      <c r="A7638" t="s">
        <v>10046</v>
      </c>
      <c r="B7638" t="s">
        <v>2589</v>
      </c>
      <c r="C7638">
        <v>24.3</v>
      </c>
      <c r="D7638">
        <v>0</v>
      </c>
      <c r="E7638">
        <v>0</v>
      </c>
      <c r="F7638">
        <v>0</v>
      </c>
      <c r="G7638">
        <v>0</v>
      </c>
      <c r="H7638" s="45">
        <v>5443.69</v>
      </c>
      <c r="I7638" t="s">
        <v>9184</v>
      </c>
      <c r="J7638" t="s">
        <v>200</v>
      </c>
      <c r="K7638">
        <v>0</v>
      </c>
      <c r="L7638" s="83">
        <v>42787</v>
      </c>
      <c r="M7638">
        <v>0</v>
      </c>
      <c r="N7638">
        <v>216831107</v>
      </c>
      <c r="O7638">
        <v>2222608</v>
      </c>
    </row>
    <row r="7639" spans="1:15" x14ac:dyDescent="0.2">
      <c r="A7639" t="s">
        <v>10047</v>
      </c>
      <c r="B7639" t="s">
        <v>5389</v>
      </c>
      <c r="C7639">
        <v>23.24</v>
      </c>
      <c r="D7639">
        <v>0</v>
      </c>
      <c r="E7639">
        <v>0</v>
      </c>
      <c r="F7639">
        <v>0</v>
      </c>
      <c r="G7639">
        <v>0</v>
      </c>
      <c r="H7639" s="45">
        <v>-39808.519999999997</v>
      </c>
      <c r="I7639" t="s">
        <v>9174</v>
      </c>
      <c r="J7639" t="s">
        <v>164</v>
      </c>
      <c r="K7639">
        <v>0</v>
      </c>
      <c r="L7639" s="83">
        <v>42787</v>
      </c>
      <c r="M7639">
        <v>0</v>
      </c>
      <c r="N7639">
        <v>212485106</v>
      </c>
      <c r="O7639">
        <v>2284761</v>
      </c>
    </row>
    <row r="7640" spans="1:15" x14ac:dyDescent="0.2">
      <c r="A7640" t="s">
        <v>10048</v>
      </c>
      <c r="B7640" t="s">
        <v>2598</v>
      </c>
      <c r="C7640">
        <v>139.69999999999999</v>
      </c>
      <c r="D7640">
        <v>0</v>
      </c>
      <c r="E7640">
        <v>0</v>
      </c>
      <c r="F7640">
        <v>0</v>
      </c>
      <c r="G7640">
        <v>0</v>
      </c>
      <c r="H7640" s="45">
        <v>4336.63</v>
      </c>
      <c r="I7640" t="s">
        <v>9184</v>
      </c>
      <c r="J7640" t="s">
        <v>190</v>
      </c>
      <c r="K7640">
        <v>0</v>
      </c>
      <c r="L7640" s="83">
        <v>42787</v>
      </c>
      <c r="M7640">
        <v>0</v>
      </c>
      <c r="N7640">
        <v>244199105</v>
      </c>
      <c r="O7640">
        <v>2261203</v>
      </c>
    </row>
    <row r="7641" spans="1:15" x14ac:dyDescent="0.2">
      <c r="A7641" t="s">
        <v>10049</v>
      </c>
      <c r="B7641" t="s">
        <v>6609</v>
      </c>
      <c r="C7641">
        <v>23.6</v>
      </c>
      <c r="D7641">
        <v>0</v>
      </c>
      <c r="E7641">
        <v>0</v>
      </c>
      <c r="F7641">
        <v>0</v>
      </c>
      <c r="G7641">
        <v>0</v>
      </c>
      <c r="H7641" s="45">
        <v>3696.63</v>
      </c>
      <c r="I7641" t="s">
        <v>9174</v>
      </c>
      <c r="J7641" t="s">
        <v>164</v>
      </c>
      <c r="K7641">
        <v>0</v>
      </c>
      <c r="L7641" s="83">
        <v>42787</v>
      </c>
      <c r="M7641">
        <v>0</v>
      </c>
      <c r="N7641" t="s">
        <v>6678</v>
      </c>
      <c r="O7641" t="s">
        <v>6679</v>
      </c>
    </row>
    <row r="7642" spans="1:15" x14ac:dyDescent="0.2">
      <c r="A7642" t="s">
        <v>10050</v>
      </c>
      <c r="B7642" t="s">
        <v>3164</v>
      </c>
      <c r="C7642">
        <v>44</v>
      </c>
      <c r="D7642">
        <v>0</v>
      </c>
      <c r="E7642">
        <v>0</v>
      </c>
      <c r="F7642">
        <v>0</v>
      </c>
      <c r="G7642">
        <v>0</v>
      </c>
      <c r="H7642" s="45">
        <v>-5252.29</v>
      </c>
      <c r="I7642" t="s">
        <v>9184</v>
      </c>
      <c r="J7642" t="s">
        <v>190</v>
      </c>
      <c r="K7642">
        <v>0</v>
      </c>
      <c r="L7642" s="83">
        <v>42787</v>
      </c>
      <c r="M7642">
        <v>0</v>
      </c>
      <c r="N7642">
        <v>387328107</v>
      </c>
      <c r="O7642">
        <v>2381189</v>
      </c>
    </row>
    <row r="7643" spans="1:15" x14ac:dyDescent="0.2">
      <c r="A7643" t="s">
        <v>10051</v>
      </c>
      <c r="B7643" t="s">
        <v>10034</v>
      </c>
      <c r="C7643">
        <v>22.13</v>
      </c>
      <c r="D7643">
        <v>0</v>
      </c>
      <c r="E7643">
        <v>0</v>
      </c>
      <c r="F7643">
        <v>0</v>
      </c>
      <c r="G7643">
        <v>0</v>
      </c>
      <c r="H7643" s="45">
        <v>20796.990000000002</v>
      </c>
      <c r="I7643" t="s">
        <v>9174</v>
      </c>
      <c r="J7643" t="s">
        <v>164</v>
      </c>
      <c r="K7643">
        <v>0</v>
      </c>
      <c r="L7643" s="83">
        <v>42787</v>
      </c>
      <c r="M7643">
        <v>0</v>
      </c>
      <c r="N7643" t="s">
        <v>10052</v>
      </c>
      <c r="O7643" t="s">
        <v>10053</v>
      </c>
    </row>
    <row r="7644" spans="1:15" x14ac:dyDescent="0.2">
      <c r="A7644" t="s">
        <v>10054</v>
      </c>
      <c r="B7644" t="s">
        <v>2701</v>
      </c>
      <c r="C7644">
        <v>35.799999999999997</v>
      </c>
      <c r="D7644">
        <v>0</v>
      </c>
      <c r="E7644">
        <v>0</v>
      </c>
      <c r="F7644">
        <v>0</v>
      </c>
      <c r="G7644">
        <v>0</v>
      </c>
      <c r="H7644" s="45">
        <v>16475.64</v>
      </c>
      <c r="I7644" t="s">
        <v>9174</v>
      </c>
      <c r="J7644" t="s">
        <v>200</v>
      </c>
      <c r="K7644">
        <v>0</v>
      </c>
      <c r="L7644" s="83">
        <v>42787</v>
      </c>
      <c r="M7644">
        <v>0</v>
      </c>
      <c r="N7644">
        <v>404303109</v>
      </c>
      <c r="O7644" t="s">
        <v>2765</v>
      </c>
    </row>
    <row r="7645" spans="1:15" x14ac:dyDescent="0.2">
      <c r="A7645" t="s">
        <v>10055</v>
      </c>
      <c r="B7645" t="s">
        <v>2696</v>
      </c>
      <c r="C7645">
        <v>35.22</v>
      </c>
      <c r="D7645">
        <v>0</v>
      </c>
      <c r="E7645">
        <v>0</v>
      </c>
      <c r="F7645">
        <v>0</v>
      </c>
      <c r="G7645">
        <v>0</v>
      </c>
      <c r="H7645" s="45">
        <v>48909.66</v>
      </c>
      <c r="I7645" t="s">
        <v>9174</v>
      </c>
      <c r="J7645" t="s">
        <v>200</v>
      </c>
      <c r="K7645">
        <v>0</v>
      </c>
      <c r="L7645" s="83">
        <v>42787</v>
      </c>
      <c r="M7645">
        <v>0</v>
      </c>
      <c r="N7645">
        <v>501797104</v>
      </c>
      <c r="O7645" t="s">
        <v>2769</v>
      </c>
    </row>
    <row r="7646" spans="1:15" x14ac:dyDescent="0.2">
      <c r="A7646" t="s">
        <v>10056</v>
      </c>
      <c r="B7646" t="s">
        <v>10035</v>
      </c>
      <c r="C7646">
        <v>43.25</v>
      </c>
      <c r="D7646">
        <v>0</v>
      </c>
      <c r="E7646">
        <v>0</v>
      </c>
      <c r="F7646">
        <v>0</v>
      </c>
      <c r="G7646">
        <v>0</v>
      </c>
      <c r="H7646" s="45">
        <v>-35947.54</v>
      </c>
      <c r="I7646" t="s">
        <v>9174</v>
      </c>
      <c r="J7646" t="s">
        <v>190</v>
      </c>
      <c r="K7646">
        <v>0</v>
      </c>
      <c r="L7646" s="83">
        <v>42787</v>
      </c>
      <c r="M7646">
        <v>0</v>
      </c>
      <c r="N7646">
        <v>550819106</v>
      </c>
      <c r="O7646">
        <v>2534671</v>
      </c>
    </row>
    <row r="7647" spans="1:15" x14ac:dyDescent="0.2">
      <c r="A7647" t="s">
        <v>10057</v>
      </c>
      <c r="B7647" t="s">
        <v>5393</v>
      </c>
      <c r="C7647">
        <v>15.45</v>
      </c>
      <c r="D7647">
        <v>0</v>
      </c>
      <c r="E7647">
        <v>0</v>
      </c>
      <c r="F7647">
        <v>0</v>
      </c>
      <c r="G7647">
        <v>0</v>
      </c>
      <c r="H7647" s="45">
        <v>-62648.49</v>
      </c>
      <c r="I7647" t="s">
        <v>9184</v>
      </c>
      <c r="J7647" t="s">
        <v>200</v>
      </c>
      <c r="K7647">
        <v>0</v>
      </c>
      <c r="L7647" s="83">
        <v>42787</v>
      </c>
      <c r="M7647">
        <v>0</v>
      </c>
      <c r="N7647">
        <v>531465102</v>
      </c>
      <c r="O7647" t="s">
        <v>5498</v>
      </c>
    </row>
    <row r="7648" spans="1:15" x14ac:dyDescent="0.2">
      <c r="A7648" t="s">
        <v>10058</v>
      </c>
      <c r="B7648" t="s">
        <v>2230</v>
      </c>
      <c r="C7648">
        <v>63.09</v>
      </c>
      <c r="D7648">
        <v>0</v>
      </c>
      <c r="E7648">
        <v>0</v>
      </c>
      <c r="F7648">
        <v>0</v>
      </c>
      <c r="G7648">
        <v>0</v>
      </c>
      <c r="H7648" s="45">
        <v>-20917.150000000001</v>
      </c>
      <c r="I7648" t="s">
        <v>9174</v>
      </c>
      <c r="J7648" t="s">
        <v>164</v>
      </c>
      <c r="K7648">
        <v>0</v>
      </c>
      <c r="L7648" s="83">
        <v>42787</v>
      </c>
      <c r="M7648">
        <v>0</v>
      </c>
      <c r="N7648">
        <v>564563104</v>
      </c>
      <c r="O7648">
        <v>2825308</v>
      </c>
    </row>
    <row r="7649" spans="1:15" x14ac:dyDescent="0.2">
      <c r="A7649" t="s">
        <v>10059</v>
      </c>
      <c r="B7649" t="s">
        <v>2673</v>
      </c>
      <c r="C7649">
        <v>62.67</v>
      </c>
      <c r="D7649">
        <v>0</v>
      </c>
      <c r="E7649">
        <v>0</v>
      </c>
      <c r="F7649">
        <v>0</v>
      </c>
      <c r="G7649">
        <v>0</v>
      </c>
      <c r="H7649" s="45">
        <v>15720.64</v>
      </c>
      <c r="I7649" t="s">
        <v>9174</v>
      </c>
      <c r="J7649" t="s">
        <v>164</v>
      </c>
      <c r="K7649">
        <v>0</v>
      </c>
      <c r="L7649" s="83">
        <v>42787</v>
      </c>
      <c r="M7649">
        <v>0</v>
      </c>
      <c r="N7649" t="s">
        <v>177</v>
      </c>
      <c r="O7649" t="s">
        <v>2772</v>
      </c>
    </row>
    <row r="7650" spans="1:15" x14ac:dyDescent="0.2">
      <c r="A7650" t="s">
        <v>10060</v>
      </c>
      <c r="B7650" t="s">
        <v>6601</v>
      </c>
      <c r="C7650">
        <v>61.35</v>
      </c>
      <c r="D7650">
        <v>0</v>
      </c>
      <c r="E7650">
        <v>0</v>
      </c>
      <c r="F7650">
        <v>0</v>
      </c>
      <c r="G7650">
        <v>0</v>
      </c>
      <c r="H7650" s="45">
        <v>-3578.73</v>
      </c>
      <c r="I7650" t="s">
        <v>9184</v>
      </c>
      <c r="J7650" t="s">
        <v>188</v>
      </c>
      <c r="K7650">
        <v>0</v>
      </c>
      <c r="L7650" s="83">
        <v>42787</v>
      </c>
      <c r="M7650">
        <v>0</v>
      </c>
      <c r="N7650">
        <v>576690101</v>
      </c>
      <c r="O7650">
        <v>2149622</v>
      </c>
    </row>
    <row r="7651" spans="1:15" x14ac:dyDescent="0.2">
      <c r="A7651" t="s">
        <v>10061</v>
      </c>
      <c r="B7651" t="s">
        <v>3885</v>
      </c>
      <c r="C7651">
        <v>17.100000000000001</v>
      </c>
      <c r="D7651">
        <v>0</v>
      </c>
      <c r="E7651">
        <v>0</v>
      </c>
      <c r="F7651">
        <v>0</v>
      </c>
      <c r="G7651">
        <v>0</v>
      </c>
      <c r="H7651" s="45">
        <v>-9231.9</v>
      </c>
      <c r="I7651" t="s">
        <v>9174</v>
      </c>
      <c r="J7651" t="s">
        <v>200</v>
      </c>
      <c r="K7651">
        <v>0</v>
      </c>
      <c r="L7651" s="83">
        <v>42787</v>
      </c>
      <c r="M7651">
        <v>0</v>
      </c>
      <c r="N7651" t="s">
        <v>3886</v>
      </c>
      <c r="O7651" t="s">
        <v>3887</v>
      </c>
    </row>
    <row r="7652" spans="1:15" x14ac:dyDescent="0.2">
      <c r="A7652" t="s">
        <v>10062</v>
      </c>
      <c r="B7652" t="s">
        <v>10032</v>
      </c>
      <c r="C7652">
        <v>6.19</v>
      </c>
      <c r="D7652">
        <v>0</v>
      </c>
      <c r="E7652">
        <v>0</v>
      </c>
      <c r="F7652">
        <v>0</v>
      </c>
      <c r="G7652">
        <v>0</v>
      </c>
      <c r="H7652" s="45">
        <v>-3765.35</v>
      </c>
      <c r="I7652" t="s">
        <v>9174</v>
      </c>
      <c r="J7652" t="s">
        <v>182</v>
      </c>
      <c r="K7652">
        <v>0</v>
      </c>
      <c r="L7652" s="83">
        <v>42787</v>
      </c>
      <c r="M7652">
        <v>0</v>
      </c>
      <c r="N7652" t="s">
        <v>177</v>
      </c>
      <c r="O7652">
        <v>2963372</v>
      </c>
    </row>
    <row r="7653" spans="1:15" x14ac:dyDescent="0.2">
      <c r="A7653" t="s">
        <v>10063</v>
      </c>
      <c r="B7653" t="s">
        <v>2866</v>
      </c>
      <c r="C7653">
        <v>50.615000000000002</v>
      </c>
      <c r="D7653">
        <v>0</v>
      </c>
      <c r="E7653">
        <v>0</v>
      </c>
      <c r="F7653">
        <v>0</v>
      </c>
      <c r="G7653">
        <v>0</v>
      </c>
      <c r="H7653" s="45">
        <v>17017.04</v>
      </c>
      <c r="I7653" t="s">
        <v>9174</v>
      </c>
      <c r="J7653" t="s">
        <v>200</v>
      </c>
      <c r="K7653">
        <v>0</v>
      </c>
      <c r="L7653" s="83">
        <v>42787</v>
      </c>
      <c r="M7653">
        <v>0</v>
      </c>
      <c r="N7653" t="s">
        <v>177</v>
      </c>
      <c r="O7653" t="s">
        <v>2971</v>
      </c>
    </row>
    <row r="7654" spans="1:15" x14ac:dyDescent="0.2">
      <c r="A7654" t="s">
        <v>10064</v>
      </c>
      <c r="B7654" t="s">
        <v>2466</v>
      </c>
      <c r="C7654">
        <v>131.63999999999999</v>
      </c>
      <c r="D7654">
        <v>0</v>
      </c>
      <c r="E7654">
        <v>0</v>
      </c>
      <c r="F7654">
        <v>0</v>
      </c>
      <c r="G7654">
        <v>0</v>
      </c>
      <c r="H7654">
        <v>94.34</v>
      </c>
      <c r="I7654" t="s">
        <v>9184</v>
      </c>
      <c r="J7654" t="s">
        <v>190</v>
      </c>
      <c r="K7654">
        <v>0</v>
      </c>
      <c r="L7654" s="83">
        <v>42787</v>
      </c>
      <c r="M7654">
        <v>0</v>
      </c>
      <c r="N7654">
        <v>655663102</v>
      </c>
      <c r="O7654">
        <v>2641838</v>
      </c>
    </row>
    <row r="7655" spans="1:15" x14ac:dyDescent="0.2">
      <c r="A7655" t="s">
        <v>10065</v>
      </c>
      <c r="B7655" t="s">
        <v>7364</v>
      </c>
      <c r="C7655">
        <v>79</v>
      </c>
      <c r="D7655">
        <v>0</v>
      </c>
      <c r="E7655">
        <v>0</v>
      </c>
      <c r="F7655">
        <v>0</v>
      </c>
      <c r="G7655">
        <v>0</v>
      </c>
      <c r="H7655">
        <v>497.71</v>
      </c>
      <c r="I7655" t="s">
        <v>9174</v>
      </c>
      <c r="J7655" t="s">
        <v>200</v>
      </c>
      <c r="K7655">
        <v>0</v>
      </c>
      <c r="L7655" s="83">
        <v>42787</v>
      </c>
      <c r="M7655">
        <v>0</v>
      </c>
      <c r="N7655">
        <v>732872106</v>
      </c>
      <c r="O7655" t="s">
        <v>7372</v>
      </c>
    </row>
    <row r="7656" spans="1:15" x14ac:dyDescent="0.2">
      <c r="A7656" t="s">
        <v>10066</v>
      </c>
      <c r="B7656" t="s">
        <v>2689</v>
      </c>
      <c r="C7656">
        <v>53.25</v>
      </c>
      <c r="D7656">
        <v>0</v>
      </c>
      <c r="E7656">
        <v>0</v>
      </c>
      <c r="F7656">
        <v>0</v>
      </c>
      <c r="G7656">
        <v>0</v>
      </c>
      <c r="H7656" s="45">
        <v>-3273.67</v>
      </c>
      <c r="I7656" t="s">
        <v>9174</v>
      </c>
      <c r="J7656" t="s">
        <v>200</v>
      </c>
      <c r="K7656">
        <v>0</v>
      </c>
      <c r="L7656" s="83">
        <v>42787</v>
      </c>
      <c r="M7656">
        <v>0</v>
      </c>
      <c r="N7656">
        <v>864159108</v>
      </c>
      <c r="O7656">
        <v>2856289</v>
      </c>
    </row>
    <row r="7657" spans="1:15" x14ac:dyDescent="0.2">
      <c r="A7657" t="s">
        <v>10067</v>
      </c>
      <c r="B7657" t="s">
        <v>4940</v>
      </c>
      <c r="C7657">
        <v>28.65</v>
      </c>
      <c r="D7657">
        <v>0</v>
      </c>
      <c r="E7657">
        <v>0</v>
      </c>
      <c r="F7657">
        <v>0</v>
      </c>
      <c r="G7657">
        <v>0</v>
      </c>
      <c r="H7657" s="45">
        <v>-4394.9399999999996</v>
      </c>
      <c r="I7657" t="s">
        <v>9174</v>
      </c>
      <c r="J7657" t="s">
        <v>182</v>
      </c>
      <c r="K7657">
        <v>0</v>
      </c>
      <c r="L7657" s="83">
        <v>42787</v>
      </c>
      <c r="M7657">
        <v>0</v>
      </c>
      <c r="N7657">
        <v>762760106</v>
      </c>
      <c r="O7657" t="s">
        <v>5058</v>
      </c>
    </row>
    <row r="7658" spans="1:15" x14ac:dyDescent="0.2">
      <c r="A7658" t="s">
        <v>10068</v>
      </c>
      <c r="B7658" t="s">
        <v>2488</v>
      </c>
      <c r="C7658">
        <v>43.625</v>
      </c>
      <c r="D7658">
        <v>0</v>
      </c>
      <c r="E7658">
        <v>0</v>
      </c>
      <c r="F7658">
        <v>0</v>
      </c>
      <c r="G7658">
        <v>0</v>
      </c>
      <c r="H7658" s="45">
        <v>-3596.68</v>
      </c>
      <c r="I7658" t="s">
        <v>9184</v>
      </c>
      <c r="J7658" t="s">
        <v>190</v>
      </c>
      <c r="K7658">
        <v>0</v>
      </c>
      <c r="L7658" s="83">
        <v>42787</v>
      </c>
      <c r="M7658">
        <v>0</v>
      </c>
      <c r="N7658">
        <v>374689107</v>
      </c>
      <c r="O7658">
        <v>2369226</v>
      </c>
    </row>
    <row r="7659" spans="1:15" x14ac:dyDescent="0.2">
      <c r="A7659" t="s">
        <v>10069</v>
      </c>
      <c r="B7659" t="s">
        <v>2463</v>
      </c>
      <c r="C7659">
        <v>122.38</v>
      </c>
      <c r="D7659">
        <v>0</v>
      </c>
      <c r="E7659">
        <v>0</v>
      </c>
      <c r="F7659">
        <v>0</v>
      </c>
      <c r="G7659">
        <v>0</v>
      </c>
      <c r="H7659">
        <v>-294.13</v>
      </c>
      <c r="I7659" t="s">
        <v>9184</v>
      </c>
      <c r="J7659" t="s">
        <v>164</v>
      </c>
      <c r="K7659">
        <v>0</v>
      </c>
      <c r="L7659" s="83">
        <v>42787</v>
      </c>
      <c r="M7659">
        <v>0</v>
      </c>
      <c r="N7659">
        <v>775133101</v>
      </c>
      <c r="O7659">
        <v>2746700</v>
      </c>
    </row>
    <row r="7660" spans="1:15" x14ac:dyDescent="0.2">
      <c r="A7660" t="s">
        <v>10070</v>
      </c>
      <c r="B7660" t="s">
        <v>3147</v>
      </c>
      <c r="C7660">
        <v>15.43</v>
      </c>
      <c r="D7660">
        <v>0</v>
      </c>
      <c r="E7660">
        <v>0</v>
      </c>
      <c r="F7660">
        <v>0</v>
      </c>
      <c r="G7660">
        <v>0</v>
      </c>
      <c r="H7660" s="45">
        <v>-16045.4</v>
      </c>
      <c r="I7660" t="s">
        <v>9174</v>
      </c>
      <c r="J7660" t="s">
        <v>182</v>
      </c>
      <c r="K7660">
        <v>0</v>
      </c>
      <c r="L7660" s="83">
        <v>42787</v>
      </c>
      <c r="M7660">
        <v>0</v>
      </c>
      <c r="N7660" t="s">
        <v>3341</v>
      </c>
      <c r="O7660">
        <v>2523334</v>
      </c>
    </row>
    <row r="7661" spans="1:15" x14ac:dyDescent="0.2">
      <c r="A7661" t="s">
        <v>10071</v>
      </c>
      <c r="B7661" t="s">
        <v>3400</v>
      </c>
      <c r="C7661">
        <v>70.19</v>
      </c>
      <c r="D7661">
        <v>0</v>
      </c>
      <c r="E7661">
        <v>0</v>
      </c>
      <c r="F7661">
        <v>0</v>
      </c>
      <c r="G7661">
        <v>0</v>
      </c>
      <c r="H7661" s="45">
        <v>-71589.05</v>
      </c>
      <c r="I7661" t="s">
        <v>9174</v>
      </c>
      <c r="J7661" t="s">
        <v>164</v>
      </c>
      <c r="K7661">
        <v>0</v>
      </c>
      <c r="L7661" s="83">
        <v>42787</v>
      </c>
      <c r="M7661">
        <v>0</v>
      </c>
      <c r="N7661" t="s">
        <v>177</v>
      </c>
      <c r="O7661">
        <v>2579230</v>
      </c>
    </row>
    <row r="7662" spans="1:15" x14ac:dyDescent="0.2">
      <c r="A7662" t="s">
        <v>10072</v>
      </c>
      <c r="B7662" t="s">
        <v>10033</v>
      </c>
      <c r="C7662">
        <v>60.45</v>
      </c>
      <c r="D7662">
        <v>0</v>
      </c>
      <c r="E7662">
        <v>0</v>
      </c>
      <c r="F7662">
        <v>0</v>
      </c>
      <c r="G7662">
        <v>0</v>
      </c>
      <c r="H7662" s="45">
        <v>-3122.88</v>
      </c>
      <c r="I7662" t="s">
        <v>9174</v>
      </c>
      <c r="J7662" t="s">
        <v>822</v>
      </c>
      <c r="K7662">
        <v>0</v>
      </c>
      <c r="L7662" s="83">
        <v>42787</v>
      </c>
      <c r="M7662">
        <v>0</v>
      </c>
      <c r="N7662">
        <v>784305104</v>
      </c>
      <c r="O7662">
        <v>2811932</v>
      </c>
    </row>
    <row r="7663" spans="1:15" x14ac:dyDescent="0.2">
      <c r="A7663" t="s">
        <v>10073</v>
      </c>
      <c r="B7663" t="s">
        <v>2572</v>
      </c>
      <c r="C7663">
        <v>25.16</v>
      </c>
      <c r="D7663">
        <v>0</v>
      </c>
      <c r="E7663">
        <v>0</v>
      </c>
      <c r="F7663">
        <v>0</v>
      </c>
      <c r="G7663">
        <v>0</v>
      </c>
      <c r="H7663" s="45">
        <v>11852</v>
      </c>
      <c r="I7663" t="s">
        <v>9174</v>
      </c>
      <c r="J7663" t="s">
        <v>182</v>
      </c>
      <c r="K7663">
        <v>0</v>
      </c>
      <c r="L7663" s="83">
        <v>42787</v>
      </c>
      <c r="M7663">
        <v>0</v>
      </c>
      <c r="N7663" s="84">
        <v>9.0346000000000003E+107</v>
      </c>
      <c r="O7663" t="s">
        <v>2661</v>
      </c>
    </row>
    <row r="7664" spans="1:15" x14ac:dyDescent="0.2">
      <c r="A7664" t="s">
        <v>10074</v>
      </c>
      <c r="B7664" t="s">
        <v>4947</v>
      </c>
      <c r="C7664">
        <v>20.77</v>
      </c>
      <c r="D7664">
        <v>0</v>
      </c>
      <c r="E7664">
        <v>0</v>
      </c>
      <c r="F7664">
        <v>0</v>
      </c>
      <c r="G7664">
        <v>0</v>
      </c>
      <c r="H7664" s="45">
        <v>9972.75</v>
      </c>
      <c r="I7664" t="s">
        <v>9174</v>
      </c>
      <c r="J7664" t="s">
        <v>188</v>
      </c>
      <c r="K7664">
        <v>0</v>
      </c>
      <c r="L7664" s="83">
        <v>42787</v>
      </c>
      <c r="M7664">
        <v>0</v>
      </c>
      <c r="N7664" t="s">
        <v>5071</v>
      </c>
      <c r="O7664" t="s">
        <v>5072</v>
      </c>
    </row>
    <row r="7665" spans="1:15" x14ac:dyDescent="0.2">
      <c r="A7665" t="s">
        <v>10075</v>
      </c>
      <c r="B7665" t="s">
        <v>2216</v>
      </c>
      <c r="C7665">
        <v>37.729999999999997</v>
      </c>
      <c r="D7665">
        <v>0</v>
      </c>
      <c r="E7665">
        <v>0</v>
      </c>
      <c r="F7665">
        <v>0</v>
      </c>
      <c r="G7665">
        <v>0</v>
      </c>
      <c r="H7665" s="45">
        <v>-2057.6799999999998</v>
      </c>
      <c r="I7665" t="s">
        <v>9174</v>
      </c>
      <c r="J7665" t="s">
        <v>190</v>
      </c>
      <c r="K7665">
        <v>0</v>
      </c>
      <c r="L7665" s="83">
        <v>42787</v>
      </c>
      <c r="M7665">
        <v>0</v>
      </c>
      <c r="N7665">
        <v>880779103</v>
      </c>
      <c r="O7665">
        <v>2884224</v>
      </c>
    </row>
    <row r="7666" spans="1:15" x14ac:dyDescent="0.2">
      <c r="A7666" t="s">
        <v>10076</v>
      </c>
      <c r="B7666" t="s">
        <v>2705</v>
      </c>
      <c r="C7666">
        <v>22.574999999999999</v>
      </c>
      <c r="D7666">
        <v>0</v>
      </c>
      <c r="E7666">
        <v>0</v>
      </c>
      <c r="F7666">
        <v>0</v>
      </c>
      <c r="G7666">
        <v>0</v>
      </c>
      <c r="H7666" s="45">
        <v>28071.67</v>
      </c>
      <c r="I7666" t="s">
        <v>9174</v>
      </c>
      <c r="J7666" t="s">
        <v>190</v>
      </c>
      <c r="K7666">
        <v>0</v>
      </c>
      <c r="L7666" s="83">
        <v>42787</v>
      </c>
      <c r="M7666">
        <v>0</v>
      </c>
      <c r="N7666">
        <v>458665304</v>
      </c>
      <c r="O7666" t="s">
        <v>2799</v>
      </c>
    </row>
    <row r="7667" spans="1:15" x14ac:dyDescent="0.2">
      <c r="A7667" t="s">
        <v>10077</v>
      </c>
      <c r="B7667" t="s">
        <v>3522</v>
      </c>
      <c r="C7667">
        <v>80.650000000000006</v>
      </c>
      <c r="D7667">
        <v>0</v>
      </c>
      <c r="E7667">
        <v>0</v>
      </c>
      <c r="F7667">
        <v>0</v>
      </c>
      <c r="G7667">
        <v>0</v>
      </c>
      <c r="H7667">
        <v>-598.54999999999995</v>
      </c>
      <c r="I7667" t="s">
        <v>9174</v>
      </c>
      <c r="J7667" t="s">
        <v>188</v>
      </c>
      <c r="K7667">
        <v>0</v>
      </c>
      <c r="L7667" s="83">
        <v>42787</v>
      </c>
      <c r="M7667">
        <v>0</v>
      </c>
      <c r="N7667" t="s">
        <v>177</v>
      </c>
      <c r="O7667" t="s">
        <v>3544</v>
      </c>
    </row>
    <row r="7668" spans="1:15" x14ac:dyDescent="0.2">
      <c r="A7668" t="s">
        <v>10078</v>
      </c>
      <c r="B7668" t="s">
        <v>2004</v>
      </c>
      <c r="C7668">
        <v>341.99</v>
      </c>
      <c r="D7668">
        <v>0</v>
      </c>
      <c r="E7668">
        <v>0</v>
      </c>
      <c r="F7668">
        <v>0</v>
      </c>
      <c r="G7668">
        <v>0</v>
      </c>
      <c r="H7668" s="45">
        <v>23346.080000000002</v>
      </c>
      <c r="I7668" t="s">
        <v>9174</v>
      </c>
      <c r="J7668" t="s">
        <v>200</v>
      </c>
      <c r="K7668">
        <v>0</v>
      </c>
      <c r="L7668" s="83">
        <v>42787</v>
      </c>
      <c r="M7668">
        <v>0</v>
      </c>
      <c r="N7668" t="s">
        <v>2065</v>
      </c>
      <c r="O7668" t="s">
        <v>2066</v>
      </c>
    </row>
    <row r="7669" spans="1:15" x14ac:dyDescent="0.2">
      <c r="A7669" t="s">
        <v>10079</v>
      </c>
      <c r="B7669" t="s">
        <v>119</v>
      </c>
      <c r="C7669">
        <v>41.009701</v>
      </c>
      <c r="D7669">
        <v>0</v>
      </c>
      <c r="E7669">
        <v>0</v>
      </c>
      <c r="F7669">
        <v>0</v>
      </c>
      <c r="G7669">
        <v>0</v>
      </c>
      <c r="H7669" s="45">
        <v>-15562.36</v>
      </c>
      <c r="I7669" t="s">
        <v>9174</v>
      </c>
      <c r="J7669" t="s">
        <v>164</v>
      </c>
      <c r="K7669">
        <v>0</v>
      </c>
      <c r="L7669" s="83">
        <v>42787</v>
      </c>
      <c r="M7669">
        <v>0</v>
      </c>
      <c r="N7669" t="s">
        <v>10080</v>
      </c>
      <c r="O7669" t="s">
        <v>10081</v>
      </c>
    </row>
    <row r="7670" spans="1:15" x14ac:dyDescent="0.2">
      <c r="A7670" t="s">
        <v>10082</v>
      </c>
      <c r="B7670" t="s">
        <v>2400</v>
      </c>
      <c r="C7670">
        <v>35.96</v>
      </c>
      <c r="D7670">
        <v>0</v>
      </c>
      <c r="E7670">
        <v>0</v>
      </c>
      <c r="F7670">
        <v>0</v>
      </c>
      <c r="G7670">
        <v>0</v>
      </c>
      <c r="H7670" s="45">
        <v>-30150.23</v>
      </c>
      <c r="I7670" t="s">
        <v>9174</v>
      </c>
      <c r="J7670" t="s">
        <v>190</v>
      </c>
      <c r="K7670">
        <v>0</v>
      </c>
      <c r="L7670" s="83">
        <v>42787</v>
      </c>
      <c r="M7670">
        <v>0</v>
      </c>
      <c r="N7670">
        <v>913543104</v>
      </c>
      <c r="O7670">
        <v>2906496</v>
      </c>
    </row>
    <row r="7671" spans="1:15" x14ac:dyDescent="0.2">
      <c r="A7671" t="s">
        <v>10083</v>
      </c>
      <c r="B7671" t="s">
        <v>8617</v>
      </c>
      <c r="C7671">
        <v>26.905000000000001</v>
      </c>
      <c r="D7671">
        <v>0</v>
      </c>
      <c r="E7671">
        <v>0</v>
      </c>
      <c r="F7671">
        <v>0</v>
      </c>
      <c r="G7671">
        <v>0</v>
      </c>
      <c r="H7671" s="45">
        <v>15608.8</v>
      </c>
      <c r="I7671" t="s">
        <v>9174</v>
      </c>
      <c r="J7671" t="s">
        <v>190</v>
      </c>
      <c r="K7671">
        <v>0</v>
      </c>
      <c r="L7671" s="83">
        <v>42787</v>
      </c>
      <c r="M7671">
        <v>0</v>
      </c>
      <c r="N7671" t="s">
        <v>8650</v>
      </c>
      <c r="O7671" t="s">
        <v>8651</v>
      </c>
    </row>
    <row r="7672" spans="1:15" x14ac:dyDescent="0.2">
      <c r="A7672" t="s">
        <v>10084</v>
      </c>
      <c r="B7672" t="s">
        <v>2389</v>
      </c>
      <c r="C7672">
        <v>92.27</v>
      </c>
      <c r="D7672">
        <v>0</v>
      </c>
      <c r="E7672">
        <v>0</v>
      </c>
      <c r="F7672">
        <v>0</v>
      </c>
      <c r="G7672">
        <v>0</v>
      </c>
      <c r="H7672" s="45">
        <v>1957.85</v>
      </c>
      <c r="I7672" t="s">
        <v>9184</v>
      </c>
      <c r="J7672" t="s">
        <v>200</v>
      </c>
      <c r="K7672">
        <v>0</v>
      </c>
      <c r="L7672" s="83">
        <v>42787</v>
      </c>
      <c r="M7672">
        <v>0</v>
      </c>
      <c r="N7672">
        <v>918204108</v>
      </c>
      <c r="O7672">
        <v>2928683</v>
      </c>
    </row>
    <row r="7673" spans="1:15" x14ac:dyDescent="0.2">
      <c r="A7673" t="s">
        <v>10085</v>
      </c>
      <c r="B7673" t="s">
        <v>7208</v>
      </c>
      <c r="C7673">
        <v>26.88</v>
      </c>
      <c r="D7673">
        <v>0</v>
      </c>
      <c r="E7673">
        <v>0</v>
      </c>
      <c r="F7673">
        <v>0</v>
      </c>
      <c r="G7673">
        <v>0</v>
      </c>
      <c r="H7673">
        <v>-692.55</v>
      </c>
      <c r="I7673" t="s">
        <v>9174</v>
      </c>
      <c r="J7673" t="s">
        <v>200</v>
      </c>
      <c r="K7673">
        <v>0</v>
      </c>
      <c r="L7673" s="83">
        <v>42787</v>
      </c>
      <c r="M7673">
        <v>0</v>
      </c>
      <c r="N7673">
        <v>552074700</v>
      </c>
      <c r="O7673" t="s">
        <v>7240</v>
      </c>
    </row>
    <row r="7674" spans="1:15" x14ac:dyDescent="0.2">
      <c r="A7674" t="s">
        <v>10086</v>
      </c>
      <c r="B7674" t="s">
        <v>2586</v>
      </c>
      <c r="C7674">
        <v>31.79</v>
      </c>
      <c r="D7674">
        <v>0</v>
      </c>
      <c r="E7674">
        <v>0</v>
      </c>
      <c r="F7674">
        <v>0</v>
      </c>
      <c r="G7674">
        <v>0</v>
      </c>
      <c r="H7674" s="45">
        <v>31318.75</v>
      </c>
      <c r="I7674" t="s">
        <v>9174</v>
      </c>
      <c r="J7674" t="s">
        <v>200</v>
      </c>
      <c r="K7674">
        <v>0</v>
      </c>
      <c r="L7674" s="83">
        <v>42787</v>
      </c>
      <c r="M7674">
        <v>0</v>
      </c>
      <c r="N7674">
        <v>978097103</v>
      </c>
      <c r="O7674">
        <v>2977500</v>
      </c>
    </row>
    <row r="7675" spans="1:15" x14ac:dyDescent="0.2">
      <c r="A7675" t="s">
        <v>10087</v>
      </c>
      <c r="B7675" t="s">
        <v>8619</v>
      </c>
      <c r="C7675">
        <v>39.57</v>
      </c>
      <c r="D7675">
        <v>0</v>
      </c>
      <c r="E7675">
        <v>0</v>
      </c>
      <c r="F7675">
        <v>0</v>
      </c>
      <c r="G7675">
        <v>0</v>
      </c>
      <c r="H7675">
        <v>-830.16</v>
      </c>
      <c r="I7675" t="s">
        <v>9184</v>
      </c>
      <c r="J7675" t="s">
        <v>169</v>
      </c>
      <c r="K7675">
        <v>0</v>
      </c>
      <c r="L7675" s="83">
        <v>42787</v>
      </c>
      <c r="M7675">
        <v>0</v>
      </c>
      <c r="N7675" t="s">
        <v>8654</v>
      </c>
      <c r="O7675" t="s">
        <v>8655</v>
      </c>
    </row>
    <row r="7676" spans="1:15" x14ac:dyDescent="0.2">
      <c r="A7676" t="s">
        <v>9977</v>
      </c>
      <c r="B7676" t="s">
        <v>4657</v>
      </c>
      <c r="C7676">
        <v>36.869999999999997</v>
      </c>
      <c r="D7676">
        <v>0</v>
      </c>
      <c r="E7676">
        <v>0</v>
      </c>
      <c r="F7676">
        <v>0</v>
      </c>
      <c r="G7676">
        <v>0</v>
      </c>
      <c r="H7676" s="45">
        <v>12925.34</v>
      </c>
      <c r="I7676" t="s">
        <v>9184</v>
      </c>
      <c r="J7676" t="s">
        <v>164</v>
      </c>
      <c r="K7676">
        <v>0</v>
      </c>
      <c r="L7676" s="83">
        <v>42783</v>
      </c>
      <c r="M7676">
        <v>0</v>
      </c>
      <c r="N7676" t="s">
        <v>177</v>
      </c>
      <c r="O7676" t="s">
        <v>4829</v>
      </c>
    </row>
    <row r="7677" spans="1:15" x14ac:dyDescent="0.2">
      <c r="A7677" t="s">
        <v>9978</v>
      </c>
      <c r="B7677" t="s">
        <v>2310</v>
      </c>
      <c r="C7677">
        <v>44.95</v>
      </c>
      <c r="D7677">
        <v>0</v>
      </c>
      <c r="E7677">
        <v>0</v>
      </c>
      <c r="F7677">
        <v>0</v>
      </c>
      <c r="G7677">
        <v>0</v>
      </c>
      <c r="H7677" s="45">
        <v>13416.74</v>
      </c>
      <c r="I7677" t="s">
        <v>9184</v>
      </c>
      <c r="J7677" t="s">
        <v>200</v>
      </c>
      <c r="K7677">
        <v>0</v>
      </c>
      <c r="L7677" s="83">
        <v>42783</v>
      </c>
      <c r="M7677">
        <v>0</v>
      </c>
      <c r="N7677">
        <v>913483103</v>
      </c>
      <c r="O7677">
        <v>2911683</v>
      </c>
    </row>
    <row r="7678" spans="1:15" x14ac:dyDescent="0.2">
      <c r="A7678" t="s">
        <v>9979</v>
      </c>
      <c r="B7678" t="s">
        <v>1336</v>
      </c>
      <c r="C7678">
        <v>48.45</v>
      </c>
      <c r="D7678">
        <v>0</v>
      </c>
      <c r="E7678">
        <v>0</v>
      </c>
      <c r="F7678">
        <v>0</v>
      </c>
      <c r="G7678">
        <v>0</v>
      </c>
      <c r="H7678" s="45">
        <v>-83397.649999999994</v>
      </c>
      <c r="I7678" t="s">
        <v>9184</v>
      </c>
      <c r="J7678" t="s">
        <v>200</v>
      </c>
      <c r="K7678">
        <v>0</v>
      </c>
      <c r="L7678" s="83">
        <v>42783</v>
      </c>
      <c r="M7678">
        <v>0</v>
      </c>
      <c r="N7678" t="s">
        <v>1535</v>
      </c>
      <c r="O7678">
        <v>2216991</v>
      </c>
    </row>
    <row r="7679" spans="1:15" x14ac:dyDescent="0.2">
      <c r="A7679" t="s">
        <v>9980</v>
      </c>
      <c r="B7679" t="s">
        <v>2307</v>
      </c>
      <c r="C7679">
        <v>172.48</v>
      </c>
      <c r="D7679">
        <v>0</v>
      </c>
      <c r="E7679">
        <v>0</v>
      </c>
      <c r="F7679">
        <v>0</v>
      </c>
      <c r="G7679">
        <v>0</v>
      </c>
      <c r="H7679" s="45">
        <v>3968.26</v>
      </c>
      <c r="I7679" t="s">
        <v>9184</v>
      </c>
      <c r="J7679" t="s">
        <v>169</v>
      </c>
      <c r="K7679">
        <v>0</v>
      </c>
      <c r="L7679" s="83">
        <v>42783</v>
      </c>
      <c r="M7679">
        <v>0</v>
      </c>
      <c r="N7679" t="s">
        <v>2372</v>
      </c>
      <c r="O7679">
        <v>2586122</v>
      </c>
    </row>
    <row r="7680" spans="1:15" x14ac:dyDescent="0.2">
      <c r="A7680" t="s">
        <v>9981</v>
      </c>
      <c r="B7680" t="s">
        <v>2212</v>
      </c>
      <c r="C7680">
        <v>51.83</v>
      </c>
      <c r="D7680">
        <v>0</v>
      </c>
      <c r="E7680">
        <v>0</v>
      </c>
      <c r="F7680">
        <v>0</v>
      </c>
      <c r="G7680">
        <v>0</v>
      </c>
      <c r="H7680" s="45">
        <v>42425.91</v>
      </c>
      <c r="I7680" t="s">
        <v>9184</v>
      </c>
      <c r="J7680" t="s">
        <v>164</v>
      </c>
      <c r="K7680">
        <v>0</v>
      </c>
      <c r="L7680" s="83">
        <v>42783</v>
      </c>
      <c r="M7680">
        <v>0</v>
      </c>
      <c r="N7680" t="s">
        <v>177</v>
      </c>
      <c r="O7680" t="s">
        <v>2261</v>
      </c>
    </row>
    <row r="7681" spans="1:15" x14ac:dyDescent="0.2">
      <c r="A7681" t="s">
        <v>9982</v>
      </c>
      <c r="B7681" t="s">
        <v>8262</v>
      </c>
      <c r="C7681">
        <v>52.3</v>
      </c>
      <c r="D7681">
        <v>0</v>
      </c>
      <c r="E7681">
        <v>0</v>
      </c>
      <c r="F7681">
        <v>0</v>
      </c>
      <c r="G7681">
        <v>0</v>
      </c>
      <c r="H7681" s="45">
        <v>57064.12</v>
      </c>
      <c r="I7681" t="s">
        <v>9184</v>
      </c>
      <c r="J7681" t="s">
        <v>169</v>
      </c>
      <c r="K7681">
        <v>0</v>
      </c>
      <c r="L7681" s="83">
        <v>42783</v>
      </c>
      <c r="M7681">
        <v>0</v>
      </c>
      <c r="N7681">
        <v>1744101</v>
      </c>
      <c r="O7681">
        <v>2813552</v>
      </c>
    </row>
    <row r="7682" spans="1:15" x14ac:dyDescent="0.2">
      <c r="A7682" t="s">
        <v>9983</v>
      </c>
      <c r="B7682" t="s">
        <v>860</v>
      </c>
      <c r="C7682">
        <v>132.96</v>
      </c>
      <c r="D7682">
        <v>0</v>
      </c>
      <c r="E7682">
        <v>0</v>
      </c>
      <c r="F7682">
        <v>0</v>
      </c>
      <c r="G7682">
        <v>0</v>
      </c>
      <c r="H7682" s="45">
        <v>-31351.78</v>
      </c>
      <c r="I7682" t="s">
        <v>9184</v>
      </c>
      <c r="J7682" t="s">
        <v>169</v>
      </c>
      <c r="K7682">
        <v>0</v>
      </c>
      <c r="L7682" s="83">
        <v>42783</v>
      </c>
      <c r="M7682">
        <v>0</v>
      </c>
      <c r="N7682">
        <v>15351109</v>
      </c>
      <c r="O7682">
        <v>2036070</v>
      </c>
    </row>
    <row r="7683" spans="1:15" x14ac:dyDescent="0.2">
      <c r="A7683" t="s">
        <v>9984</v>
      </c>
      <c r="B7683" t="s">
        <v>2597</v>
      </c>
      <c r="C7683">
        <v>62.87</v>
      </c>
      <c r="D7683">
        <v>0</v>
      </c>
      <c r="E7683">
        <v>0</v>
      </c>
      <c r="F7683">
        <v>0</v>
      </c>
      <c r="G7683">
        <v>0</v>
      </c>
      <c r="H7683" s="45">
        <v>-6648.74</v>
      </c>
      <c r="I7683" t="s">
        <v>9184</v>
      </c>
      <c r="J7683" t="s">
        <v>822</v>
      </c>
      <c r="K7683">
        <v>0</v>
      </c>
      <c r="L7683" s="83">
        <v>42783</v>
      </c>
      <c r="M7683">
        <v>0</v>
      </c>
      <c r="N7683">
        <v>23608102</v>
      </c>
      <c r="O7683">
        <v>2050832</v>
      </c>
    </row>
    <row r="7684" spans="1:15" x14ac:dyDescent="0.2">
      <c r="A7684" t="s">
        <v>9985</v>
      </c>
      <c r="B7684" t="s">
        <v>2487</v>
      </c>
      <c r="C7684">
        <v>67.25</v>
      </c>
      <c r="D7684">
        <v>0</v>
      </c>
      <c r="E7684">
        <v>0</v>
      </c>
      <c r="F7684">
        <v>0</v>
      </c>
      <c r="G7684">
        <v>0</v>
      </c>
      <c r="H7684" s="45">
        <v>-146107.1</v>
      </c>
      <c r="I7684" t="s">
        <v>9184</v>
      </c>
      <c r="J7684" t="s">
        <v>169</v>
      </c>
      <c r="K7684">
        <v>0</v>
      </c>
      <c r="L7684" s="83">
        <v>42783</v>
      </c>
      <c r="M7684">
        <v>0</v>
      </c>
      <c r="N7684" t="s">
        <v>2510</v>
      </c>
      <c r="O7684" t="s">
        <v>2511</v>
      </c>
    </row>
    <row r="7685" spans="1:15" x14ac:dyDescent="0.2">
      <c r="A7685" t="s">
        <v>9986</v>
      </c>
      <c r="B7685" t="s">
        <v>5104</v>
      </c>
      <c r="C7685">
        <v>245.05</v>
      </c>
      <c r="D7685">
        <v>0</v>
      </c>
      <c r="E7685">
        <v>0</v>
      </c>
      <c r="F7685">
        <v>0</v>
      </c>
      <c r="G7685">
        <v>0</v>
      </c>
      <c r="H7685" s="45">
        <v>9163.4599999999991</v>
      </c>
      <c r="I7685" t="s">
        <v>9184</v>
      </c>
      <c r="J7685" t="s">
        <v>164</v>
      </c>
      <c r="K7685">
        <v>0</v>
      </c>
      <c r="L7685" s="83">
        <v>42783</v>
      </c>
      <c r="M7685">
        <v>0</v>
      </c>
      <c r="N7685">
        <v>40413106</v>
      </c>
      <c r="O7685" t="s">
        <v>5166</v>
      </c>
    </row>
    <row r="7686" spans="1:15" x14ac:dyDescent="0.2">
      <c r="A7686" t="s">
        <v>9987</v>
      </c>
      <c r="B7686" t="s">
        <v>2592</v>
      </c>
      <c r="C7686">
        <v>46.08</v>
      </c>
      <c r="D7686">
        <v>0</v>
      </c>
      <c r="E7686">
        <v>0</v>
      </c>
      <c r="F7686">
        <v>0</v>
      </c>
      <c r="G7686">
        <v>0</v>
      </c>
      <c r="H7686" s="45">
        <v>-37941.9</v>
      </c>
      <c r="I7686" t="s">
        <v>9174</v>
      </c>
      <c r="J7686" t="s">
        <v>190</v>
      </c>
      <c r="K7686">
        <v>0</v>
      </c>
      <c r="L7686" s="83">
        <v>42783</v>
      </c>
      <c r="M7686">
        <v>0</v>
      </c>
      <c r="N7686">
        <v>46224101</v>
      </c>
      <c r="O7686">
        <v>2060370</v>
      </c>
    </row>
    <row r="7687" spans="1:15" x14ac:dyDescent="0.2">
      <c r="A7687" t="s">
        <v>9988</v>
      </c>
      <c r="B7687" t="s">
        <v>9974</v>
      </c>
      <c r="C7687">
        <v>37.15</v>
      </c>
      <c r="D7687">
        <v>0</v>
      </c>
      <c r="E7687">
        <v>0</v>
      </c>
      <c r="F7687">
        <v>0</v>
      </c>
      <c r="G7687">
        <v>0</v>
      </c>
      <c r="H7687" s="45">
        <v>-3820.03</v>
      </c>
      <c r="I7687" t="s">
        <v>9184</v>
      </c>
      <c r="J7687" t="s">
        <v>164</v>
      </c>
      <c r="K7687">
        <v>0</v>
      </c>
      <c r="L7687" s="83">
        <v>42783</v>
      </c>
      <c r="M7687">
        <v>0</v>
      </c>
      <c r="N7687">
        <v>95229100</v>
      </c>
      <c r="O7687" t="s">
        <v>9989</v>
      </c>
    </row>
    <row r="7688" spans="1:15" x14ac:dyDescent="0.2">
      <c r="A7688" t="s">
        <v>9990</v>
      </c>
      <c r="B7688" t="s">
        <v>2305</v>
      </c>
      <c r="C7688">
        <v>61.5</v>
      </c>
      <c r="D7688">
        <v>0</v>
      </c>
      <c r="E7688">
        <v>0</v>
      </c>
      <c r="F7688">
        <v>0</v>
      </c>
      <c r="G7688">
        <v>0</v>
      </c>
      <c r="H7688" s="45">
        <v>9481.8799999999992</v>
      </c>
      <c r="I7688" t="s">
        <v>9184</v>
      </c>
      <c r="J7688" t="s">
        <v>200</v>
      </c>
      <c r="K7688">
        <v>0</v>
      </c>
      <c r="L7688" s="83">
        <v>42783</v>
      </c>
      <c r="M7688">
        <v>0</v>
      </c>
      <c r="N7688">
        <v>126804301</v>
      </c>
      <c r="O7688" t="s">
        <v>2337</v>
      </c>
    </row>
    <row r="7689" spans="1:15" x14ac:dyDescent="0.2">
      <c r="A7689" t="s">
        <v>9991</v>
      </c>
      <c r="B7689" t="s">
        <v>4341</v>
      </c>
      <c r="C7689">
        <v>303.66000000000003</v>
      </c>
      <c r="D7689">
        <v>0</v>
      </c>
      <c r="E7689">
        <v>0</v>
      </c>
      <c r="F7689">
        <v>0</v>
      </c>
      <c r="G7689">
        <v>0</v>
      </c>
      <c r="H7689" s="45">
        <v>-1282.94</v>
      </c>
      <c r="I7689" t="s">
        <v>9184</v>
      </c>
      <c r="J7689" t="s">
        <v>200</v>
      </c>
      <c r="K7689">
        <v>0</v>
      </c>
      <c r="L7689" s="83">
        <v>42783</v>
      </c>
      <c r="M7689">
        <v>0</v>
      </c>
      <c r="N7689" t="s">
        <v>7219</v>
      </c>
      <c r="O7689" t="s">
        <v>7220</v>
      </c>
    </row>
    <row r="7690" spans="1:15" x14ac:dyDescent="0.2">
      <c r="A7690" t="s">
        <v>9992</v>
      </c>
      <c r="B7690" t="s">
        <v>9976</v>
      </c>
      <c r="C7690">
        <v>35.79</v>
      </c>
      <c r="D7690">
        <v>0</v>
      </c>
      <c r="E7690">
        <v>0</v>
      </c>
      <c r="F7690">
        <v>0</v>
      </c>
      <c r="G7690">
        <v>0</v>
      </c>
      <c r="H7690" s="45">
        <v>66064.38</v>
      </c>
      <c r="I7690" t="s">
        <v>9184</v>
      </c>
      <c r="J7690" t="s">
        <v>182</v>
      </c>
      <c r="K7690">
        <v>0</v>
      </c>
      <c r="L7690" s="83">
        <v>42783</v>
      </c>
      <c r="M7690">
        <v>0</v>
      </c>
      <c r="N7690" t="s">
        <v>9993</v>
      </c>
      <c r="O7690" t="s">
        <v>9994</v>
      </c>
    </row>
    <row r="7691" spans="1:15" x14ac:dyDescent="0.2">
      <c r="A7691" t="s">
        <v>9995</v>
      </c>
      <c r="B7691" t="s">
        <v>2296</v>
      </c>
      <c r="C7691">
        <v>39.299999999999997</v>
      </c>
      <c r="D7691">
        <v>0</v>
      </c>
      <c r="E7691">
        <v>0</v>
      </c>
      <c r="F7691">
        <v>0</v>
      </c>
      <c r="G7691">
        <v>0</v>
      </c>
      <c r="H7691" s="45">
        <v>-34348</v>
      </c>
      <c r="I7691" t="s">
        <v>9184</v>
      </c>
      <c r="J7691" t="s">
        <v>182</v>
      </c>
      <c r="K7691">
        <v>0</v>
      </c>
      <c r="L7691" s="83">
        <v>42783</v>
      </c>
      <c r="M7691">
        <v>0</v>
      </c>
      <c r="N7691" t="s">
        <v>2339</v>
      </c>
      <c r="O7691" t="s">
        <v>2340</v>
      </c>
    </row>
    <row r="7692" spans="1:15" x14ac:dyDescent="0.2">
      <c r="A7692" t="s">
        <v>9996</v>
      </c>
      <c r="B7692" t="s">
        <v>5545</v>
      </c>
      <c r="C7692">
        <v>9.09</v>
      </c>
      <c r="D7692">
        <v>0</v>
      </c>
      <c r="E7692">
        <v>0</v>
      </c>
      <c r="F7692">
        <v>0</v>
      </c>
      <c r="G7692">
        <v>0</v>
      </c>
      <c r="H7692" s="45">
        <v>-6635.55</v>
      </c>
      <c r="I7692" t="s">
        <v>9184</v>
      </c>
      <c r="J7692" t="s">
        <v>235</v>
      </c>
      <c r="K7692">
        <v>0</v>
      </c>
      <c r="L7692" s="83">
        <v>42783</v>
      </c>
      <c r="M7692">
        <v>0</v>
      </c>
      <c r="N7692">
        <v>242370203</v>
      </c>
      <c r="O7692" t="s">
        <v>5567</v>
      </c>
    </row>
    <row r="7693" spans="1:15" x14ac:dyDescent="0.2">
      <c r="A7693" t="s">
        <v>9997</v>
      </c>
      <c r="B7693" t="s">
        <v>2473</v>
      </c>
      <c r="C7693">
        <v>89.36</v>
      </c>
      <c r="D7693">
        <v>0</v>
      </c>
      <c r="E7693">
        <v>0</v>
      </c>
      <c r="F7693">
        <v>0</v>
      </c>
      <c r="G7693">
        <v>0</v>
      </c>
      <c r="H7693" s="45">
        <v>-10063</v>
      </c>
      <c r="I7693" t="s">
        <v>9184</v>
      </c>
      <c r="J7693" t="s">
        <v>822</v>
      </c>
      <c r="K7693">
        <v>0</v>
      </c>
      <c r="L7693" s="83">
        <v>42783</v>
      </c>
      <c r="M7693">
        <v>0</v>
      </c>
      <c r="N7693" t="s">
        <v>2524</v>
      </c>
      <c r="O7693" t="s">
        <v>2525</v>
      </c>
    </row>
    <row r="7694" spans="1:15" x14ac:dyDescent="0.2">
      <c r="A7694" t="s">
        <v>9998</v>
      </c>
      <c r="B7694" t="s">
        <v>2298</v>
      </c>
      <c r="C7694">
        <v>87.69</v>
      </c>
      <c r="D7694">
        <v>0</v>
      </c>
      <c r="E7694">
        <v>0</v>
      </c>
      <c r="F7694">
        <v>0</v>
      </c>
      <c r="G7694">
        <v>0</v>
      </c>
      <c r="H7694" s="45">
        <v>-14303.2</v>
      </c>
      <c r="I7694" t="s">
        <v>9184</v>
      </c>
      <c r="J7694" t="s">
        <v>822</v>
      </c>
      <c r="K7694">
        <v>0</v>
      </c>
      <c r="L7694" s="83">
        <v>42783</v>
      </c>
      <c r="M7694">
        <v>0</v>
      </c>
      <c r="N7694">
        <v>209115104</v>
      </c>
      <c r="O7694">
        <v>2216850</v>
      </c>
    </row>
    <row r="7695" spans="1:15" x14ac:dyDescent="0.2">
      <c r="A7695" t="s">
        <v>9999</v>
      </c>
      <c r="B7695" t="s">
        <v>2474</v>
      </c>
      <c r="C7695">
        <v>50.21</v>
      </c>
      <c r="D7695">
        <v>0</v>
      </c>
      <c r="E7695">
        <v>0</v>
      </c>
      <c r="F7695">
        <v>0</v>
      </c>
      <c r="G7695">
        <v>0</v>
      </c>
      <c r="H7695" s="45">
        <v>-31867.14</v>
      </c>
      <c r="I7695" t="s">
        <v>9184</v>
      </c>
      <c r="J7695" t="s">
        <v>190</v>
      </c>
      <c r="K7695">
        <v>0</v>
      </c>
      <c r="L7695" s="83">
        <v>42783</v>
      </c>
      <c r="M7695">
        <v>0</v>
      </c>
      <c r="N7695" t="s">
        <v>2530</v>
      </c>
      <c r="O7695">
        <v>2288406</v>
      </c>
    </row>
    <row r="7696" spans="1:15" x14ac:dyDescent="0.2">
      <c r="A7696" t="s">
        <v>10000</v>
      </c>
      <c r="B7696" t="s">
        <v>2582</v>
      </c>
      <c r="C7696">
        <v>52.35</v>
      </c>
      <c r="D7696">
        <v>0</v>
      </c>
      <c r="E7696">
        <v>0</v>
      </c>
      <c r="F7696">
        <v>0</v>
      </c>
      <c r="G7696">
        <v>0</v>
      </c>
      <c r="H7696" s="45">
        <v>6905.34</v>
      </c>
      <c r="I7696" t="s">
        <v>9174</v>
      </c>
      <c r="J7696" t="s">
        <v>164</v>
      </c>
      <c r="K7696">
        <v>0</v>
      </c>
      <c r="L7696" s="83">
        <v>42783</v>
      </c>
      <c r="M7696">
        <v>0</v>
      </c>
      <c r="N7696">
        <v>336433107</v>
      </c>
      <c r="O7696" t="s">
        <v>2636</v>
      </c>
    </row>
    <row r="7697" spans="1:15" x14ac:dyDescent="0.2">
      <c r="A7697" t="s">
        <v>10001</v>
      </c>
      <c r="B7697" t="s">
        <v>5401</v>
      </c>
      <c r="C7697">
        <v>240.54</v>
      </c>
      <c r="D7697">
        <v>0</v>
      </c>
      <c r="E7697">
        <v>0</v>
      </c>
      <c r="F7697">
        <v>0</v>
      </c>
      <c r="G7697">
        <v>0</v>
      </c>
      <c r="H7697" s="45">
        <v>17650.16</v>
      </c>
      <c r="I7697" t="s">
        <v>9184</v>
      </c>
      <c r="J7697" t="s">
        <v>190</v>
      </c>
      <c r="K7697">
        <v>0</v>
      </c>
      <c r="L7697" s="83">
        <v>42783</v>
      </c>
      <c r="M7697">
        <v>0</v>
      </c>
      <c r="N7697">
        <v>446413106</v>
      </c>
      <c r="O7697" t="s">
        <v>5483</v>
      </c>
    </row>
    <row r="7698" spans="1:15" x14ac:dyDescent="0.2">
      <c r="A7698" t="s">
        <v>10002</v>
      </c>
      <c r="B7698" t="s">
        <v>9973</v>
      </c>
      <c r="C7698">
        <v>28.36</v>
      </c>
      <c r="D7698">
        <v>0</v>
      </c>
      <c r="E7698">
        <v>0</v>
      </c>
      <c r="F7698">
        <v>0</v>
      </c>
      <c r="G7698">
        <v>0</v>
      </c>
      <c r="H7698" s="45">
        <v>-1334.34</v>
      </c>
      <c r="I7698" t="s">
        <v>9174</v>
      </c>
      <c r="J7698" t="s">
        <v>169</v>
      </c>
      <c r="K7698">
        <v>0</v>
      </c>
      <c r="L7698" s="83">
        <v>42783</v>
      </c>
      <c r="M7698">
        <v>0</v>
      </c>
      <c r="N7698" t="s">
        <v>10003</v>
      </c>
      <c r="O7698">
        <v>2577870</v>
      </c>
    </row>
    <row r="7699" spans="1:15" x14ac:dyDescent="0.2">
      <c r="A7699" t="s">
        <v>10004</v>
      </c>
      <c r="B7699" t="s">
        <v>4250</v>
      </c>
      <c r="C7699">
        <v>44.51</v>
      </c>
      <c r="D7699">
        <v>0</v>
      </c>
      <c r="E7699">
        <v>0</v>
      </c>
      <c r="F7699">
        <v>0</v>
      </c>
      <c r="G7699">
        <v>0</v>
      </c>
      <c r="H7699" s="45">
        <v>46617.83</v>
      </c>
      <c r="I7699" t="s">
        <v>9174</v>
      </c>
      <c r="J7699" t="s">
        <v>188</v>
      </c>
      <c r="K7699">
        <v>0</v>
      </c>
      <c r="L7699" s="83">
        <v>42783</v>
      </c>
      <c r="M7699">
        <v>0</v>
      </c>
      <c r="N7699" t="s">
        <v>4287</v>
      </c>
      <c r="O7699" t="s">
        <v>4288</v>
      </c>
    </row>
    <row r="7700" spans="1:15" x14ac:dyDescent="0.2">
      <c r="A7700" t="s">
        <v>10005</v>
      </c>
      <c r="B7700" t="s">
        <v>2319</v>
      </c>
      <c r="C7700">
        <v>112.06</v>
      </c>
      <c r="D7700">
        <v>0</v>
      </c>
      <c r="E7700">
        <v>0</v>
      </c>
      <c r="F7700">
        <v>0</v>
      </c>
      <c r="G7700">
        <v>0</v>
      </c>
      <c r="H7700" s="45">
        <v>1570.41</v>
      </c>
      <c r="I7700" t="s">
        <v>9174</v>
      </c>
      <c r="J7700" t="s">
        <v>188</v>
      </c>
      <c r="K7700">
        <v>0</v>
      </c>
      <c r="L7700" s="83">
        <v>42783</v>
      </c>
      <c r="M7700">
        <v>0</v>
      </c>
      <c r="N7700">
        <v>483007704</v>
      </c>
      <c r="O7700" t="s">
        <v>2365</v>
      </c>
    </row>
    <row r="7701" spans="1:15" x14ac:dyDescent="0.2">
      <c r="A7701" t="s">
        <v>10006</v>
      </c>
      <c r="B7701" t="s">
        <v>3368</v>
      </c>
      <c r="C7701">
        <v>18.489999999999998</v>
      </c>
      <c r="D7701">
        <v>0</v>
      </c>
      <c r="E7701">
        <v>0</v>
      </c>
      <c r="F7701">
        <v>0</v>
      </c>
      <c r="G7701">
        <v>0</v>
      </c>
      <c r="H7701" s="45">
        <v>17844.7</v>
      </c>
      <c r="I7701" t="s">
        <v>9184</v>
      </c>
      <c r="J7701" t="s">
        <v>200</v>
      </c>
      <c r="K7701">
        <v>0</v>
      </c>
      <c r="L7701" s="83">
        <v>42783</v>
      </c>
      <c r="M7701">
        <v>0</v>
      </c>
      <c r="N7701">
        <v>485865109</v>
      </c>
      <c r="O7701" t="s">
        <v>3391</v>
      </c>
    </row>
    <row r="7702" spans="1:15" x14ac:dyDescent="0.2">
      <c r="A7702" t="s">
        <v>10007</v>
      </c>
      <c r="B7702" t="s">
        <v>2223</v>
      </c>
      <c r="C7702">
        <v>32.9</v>
      </c>
      <c r="D7702">
        <v>0</v>
      </c>
      <c r="E7702">
        <v>0</v>
      </c>
      <c r="F7702">
        <v>0</v>
      </c>
      <c r="G7702">
        <v>0</v>
      </c>
      <c r="H7702" s="45">
        <v>-5223.54</v>
      </c>
      <c r="I7702" t="s">
        <v>9174</v>
      </c>
      <c r="J7702" t="s">
        <v>200</v>
      </c>
      <c r="K7702">
        <v>0</v>
      </c>
      <c r="L7702" s="83">
        <v>42783</v>
      </c>
      <c r="M7702">
        <v>0</v>
      </c>
      <c r="N7702">
        <v>505336107</v>
      </c>
      <c r="O7702">
        <v>2508405</v>
      </c>
    </row>
    <row r="7703" spans="1:15" x14ac:dyDescent="0.2">
      <c r="A7703" t="s">
        <v>10008</v>
      </c>
      <c r="B7703" t="s">
        <v>2583</v>
      </c>
      <c r="C7703">
        <v>35.81</v>
      </c>
      <c r="D7703">
        <v>0</v>
      </c>
      <c r="E7703">
        <v>0</v>
      </c>
      <c r="F7703">
        <v>0</v>
      </c>
      <c r="G7703">
        <v>0</v>
      </c>
      <c r="H7703" s="45">
        <v>-7579.33</v>
      </c>
      <c r="I7703" t="s">
        <v>9174</v>
      </c>
      <c r="J7703" t="s">
        <v>200</v>
      </c>
      <c r="K7703">
        <v>0</v>
      </c>
      <c r="L7703" s="83">
        <v>42783</v>
      </c>
      <c r="M7703">
        <v>0</v>
      </c>
      <c r="N7703" t="s">
        <v>2651</v>
      </c>
      <c r="O7703">
        <v>2345022</v>
      </c>
    </row>
    <row r="7704" spans="1:15" x14ac:dyDescent="0.2">
      <c r="A7704" t="s">
        <v>10009</v>
      </c>
      <c r="B7704" t="s">
        <v>4963</v>
      </c>
      <c r="C7704">
        <v>36</v>
      </c>
      <c r="D7704">
        <v>0</v>
      </c>
      <c r="E7704">
        <v>0</v>
      </c>
      <c r="F7704">
        <v>0</v>
      </c>
      <c r="G7704">
        <v>0</v>
      </c>
      <c r="H7704" s="45">
        <v>-125758.96</v>
      </c>
      <c r="I7704" t="s">
        <v>9174</v>
      </c>
      <c r="J7704" t="s">
        <v>190</v>
      </c>
      <c r="K7704">
        <v>0</v>
      </c>
      <c r="L7704" s="83">
        <v>42783</v>
      </c>
      <c r="M7704">
        <v>0</v>
      </c>
      <c r="N7704" t="s">
        <v>5031</v>
      </c>
      <c r="O7704" t="s">
        <v>5032</v>
      </c>
    </row>
    <row r="7705" spans="1:15" x14ac:dyDescent="0.2">
      <c r="A7705" t="s">
        <v>10010</v>
      </c>
      <c r="B7705" t="s">
        <v>632</v>
      </c>
      <c r="C7705">
        <v>12.7</v>
      </c>
      <c r="D7705">
        <v>0</v>
      </c>
      <c r="E7705">
        <v>0</v>
      </c>
      <c r="F7705">
        <v>0</v>
      </c>
      <c r="G7705">
        <v>0</v>
      </c>
      <c r="H7705" s="45">
        <v>-77485.440000000002</v>
      </c>
      <c r="I7705" t="s">
        <v>9174</v>
      </c>
      <c r="J7705" t="s">
        <v>200</v>
      </c>
      <c r="K7705">
        <v>0</v>
      </c>
      <c r="L7705" s="83">
        <v>42783</v>
      </c>
      <c r="M7705">
        <v>0</v>
      </c>
      <c r="N7705" t="s">
        <v>633</v>
      </c>
      <c r="O7705">
        <v>2415936</v>
      </c>
    </row>
    <row r="7706" spans="1:15" x14ac:dyDescent="0.2">
      <c r="A7706" t="s">
        <v>10011</v>
      </c>
      <c r="B7706" t="s">
        <v>1780</v>
      </c>
      <c r="C7706">
        <v>70.83</v>
      </c>
      <c r="D7706">
        <v>0</v>
      </c>
      <c r="E7706">
        <v>0</v>
      </c>
      <c r="F7706">
        <v>0</v>
      </c>
      <c r="G7706">
        <v>0</v>
      </c>
      <c r="H7706" s="45">
        <v>-25115.03</v>
      </c>
      <c r="I7706" t="s">
        <v>9184</v>
      </c>
      <c r="J7706" t="s">
        <v>235</v>
      </c>
      <c r="K7706">
        <v>0</v>
      </c>
      <c r="L7706" s="83">
        <v>42783</v>
      </c>
      <c r="M7706">
        <v>0</v>
      </c>
      <c r="N7706" t="s">
        <v>1928</v>
      </c>
      <c r="O7706">
        <v>2616870</v>
      </c>
    </row>
    <row r="7707" spans="1:15" x14ac:dyDescent="0.2">
      <c r="A7707" t="s">
        <v>10012</v>
      </c>
      <c r="B7707" t="s">
        <v>7663</v>
      </c>
      <c r="C7707">
        <v>60.71</v>
      </c>
      <c r="D7707">
        <v>0</v>
      </c>
      <c r="E7707">
        <v>0</v>
      </c>
      <c r="F7707">
        <v>0</v>
      </c>
      <c r="G7707">
        <v>0</v>
      </c>
      <c r="H7707" s="45">
        <v>1222.47</v>
      </c>
      <c r="I7707" t="s">
        <v>9184</v>
      </c>
      <c r="J7707" t="s">
        <v>822</v>
      </c>
      <c r="K7707">
        <v>0</v>
      </c>
      <c r="L7707" s="83">
        <v>42783</v>
      </c>
      <c r="M7707">
        <v>0</v>
      </c>
      <c r="N7707">
        <v>668074305</v>
      </c>
      <c r="O7707" t="s">
        <v>7696</v>
      </c>
    </row>
    <row r="7708" spans="1:15" x14ac:dyDescent="0.2">
      <c r="A7708" t="s">
        <v>10013</v>
      </c>
      <c r="B7708" t="s">
        <v>725</v>
      </c>
      <c r="C7708">
        <v>63.15</v>
      </c>
      <c r="D7708">
        <v>0</v>
      </c>
      <c r="E7708">
        <v>0</v>
      </c>
      <c r="F7708">
        <v>0</v>
      </c>
      <c r="G7708">
        <v>0</v>
      </c>
      <c r="H7708" s="45">
        <v>1928.26</v>
      </c>
      <c r="I7708" t="s">
        <v>9184</v>
      </c>
      <c r="J7708" t="s">
        <v>190</v>
      </c>
      <c r="K7708">
        <v>0</v>
      </c>
      <c r="L7708" s="83">
        <v>42783</v>
      </c>
      <c r="M7708">
        <v>0</v>
      </c>
      <c r="N7708">
        <v>703343103</v>
      </c>
      <c r="O7708">
        <v>2673154</v>
      </c>
    </row>
    <row r="7709" spans="1:15" x14ac:dyDescent="0.2">
      <c r="A7709" t="s">
        <v>10014</v>
      </c>
      <c r="B7709" t="s">
        <v>3194</v>
      </c>
      <c r="C7709">
        <v>77.38</v>
      </c>
      <c r="D7709">
        <v>0</v>
      </c>
      <c r="E7709">
        <v>0</v>
      </c>
      <c r="F7709">
        <v>0</v>
      </c>
      <c r="G7709">
        <v>0</v>
      </c>
      <c r="H7709" s="45">
        <v>6703.43</v>
      </c>
      <c r="I7709" t="s">
        <v>9184</v>
      </c>
      <c r="J7709" t="s">
        <v>169</v>
      </c>
      <c r="K7709">
        <v>0</v>
      </c>
      <c r="L7709" s="83">
        <v>42783</v>
      </c>
      <c r="M7709">
        <v>0</v>
      </c>
      <c r="N7709" t="s">
        <v>3333</v>
      </c>
      <c r="O7709" t="s">
        <v>3334</v>
      </c>
    </row>
    <row r="7710" spans="1:15" x14ac:dyDescent="0.2">
      <c r="A7710" t="s">
        <v>10015</v>
      </c>
      <c r="B7710" t="s">
        <v>5387</v>
      </c>
      <c r="C7710">
        <v>37.9</v>
      </c>
      <c r="D7710">
        <v>0</v>
      </c>
      <c r="E7710">
        <v>0</v>
      </c>
      <c r="F7710">
        <v>0</v>
      </c>
      <c r="G7710">
        <v>0</v>
      </c>
      <c r="H7710" s="45">
        <v>-152039.31</v>
      </c>
      <c r="I7710" t="s">
        <v>9174</v>
      </c>
      <c r="J7710" t="s">
        <v>190</v>
      </c>
      <c r="K7710">
        <v>0</v>
      </c>
      <c r="L7710" s="83">
        <v>42783</v>
      </c>
      <c r="M7710">
        <v>0</v>
      </c>
      <c r="N7710">
        <v>767744105</v>
      </c>
      <c r="O7710">
        <v>2202729</v>
      </c>
    </row>
    <row r="7711" spans="1:15" x14ac:dyDescent="0.2">
      <c r="A7711" t="s">
        <v>10016</v>
      </c>
      <c r="B7711" t="s">
        <v>1991</v>
      </c>
      <c r="C7711">
        <v>48</v>
      </c>
      <c r="D7711">
        <v>0</v>
      </c>
      <c r="E7711">
        <v>0</v>
      </c>
      <c r="F7711">
        <v>0</v>
      </c>
      <c r="G7711">
        <v>0</v>
      </c>
      <c r="H7711" s="45">
        <v>-47978.66</v>
      </c>
      <c r="I7711" t="s">
        <v>9174</v>
      </c>
      <c r="J7711" t="s">
        <v>200</v>
      </c>
      <c r="K7711">
        <v>0</v>
      </c>
      <c r="L7711" s="83">
        <v>42783</v>
      </c>
      <c r="M7711">
        <v>0</v>
      </c>
      <c r="N7711" t="s">
        <v>2061</v>
      </c>
      <c r="O7711">
        <v>2966144</v>
      </c>
    </row>
    <row r="7712" spans="1:15" x14ac:dyDescent="0.2">
      <c r="A7712" t="s">
        <v>10017</v>
      </c>
      <c r="B7712" t="s">
        <v>3372</v>
      </c>
      <c r="C7712">
        <v>41.71</v>
      </c>
      <c r="D7712">
        <v>0</v>
      </c>
      <c r="E7712">
        <v>0</v>
      </c>
      <c r="F7712">
        <v>0</v>
      </c>
      <c r="G7712">
        <v>0</v>
      </c>
      <c r="H7712" s="45">
        <v>2264.33</v>
      </c>
      <c r="I7712" t="s">
        <v>9184</v>
      </c>
      <c r="J7712" t="s">
        <v>200</v>
      </c>
      <c r="K7712">
        <v>0</v>
      </c>
      <c r="L7712" s="83">
        <v>42783</v>
      </c>
      <c r="M7712">
        <v>0</v>
      </c>
      <c r="N7712">
        <v>853666105</v>
      </c>
      <c r="O7712">
        <v>2838306</v>
      </c>
    </row>
    <row r="7713" spans="1:15" x14ac:dyDescent="0.2">
      <c r="A7713" t="s">
        <v>10018</v>
      </c>
      <c r="B7713" t="s">
        <v>101</v>
      </c>
      <c r="C7713">
        <v>33.79</v>
      </c>
      <c r="D7713">
        <v>0</v>
      </c>
      <c r="E7713">
        <v>0</v>
      </c>
      <c r="F7713">
        <v>0</v>
      </c>
      <c r="G7713">
        <v>0</v>
      </c>
      <c r="H7713" s="45">
        <v>97815.96</v>
      </c>
      <c r="I7713" t="s">
        <v>9174</v>
      </c>
      <c r="J7713" t="s">
        <v>164</v>
      </c>
      <c r="K7713">
        <v>0</v>
      </c>
      <c r="L7713" s="83">
        <v>42783</v>
      </c>
      <c r="M7713">
        <v>0</v>
      </c>
      <c r="N7713" t="s">
        <v>184</v>
      </c>
      <c r="O7713">
        <v>2608123</v>
      </c>
    </row>
    <row r="7714" spans="1:15" x14ac:dyDescent="0.2">
      <c r="A7714" t="s">
        <v>10019</v>
      </c>
      <c r="B7714" t="s">
        <v>4334</v>
      </c>
      <c r="C7714">
        <v>9.6199999999999992</v>
      </c>
      <c r="D7714">
        <v>0</v>
      </c>
      <c r="E7714">
        <v>0</v>
      </c>
      <c r="F7714">
        <v>0</v>
      </c>
      <c r="G7714">
        <v>0</v>
      </c>
      <c r="H7714" s="45">
        <v>-11391.84</v>
      </c>
      <c r="I7714" t="s">
        <v>9174</v>
      </c>
      <c r="J7714" t="s">
        <v>182</v>
      </c>
      <c r="K7714">
        <v>0</v>
      </c>
      <c r="L7714" s="83">
        <v>42783</v>
      </c>
      <c r="M7714">
        <v>0</v>
      </c>
      <c r="N7714">
        <v>868157108</v>
      </c>
      <c r="O7714">
        <v>2806109</v>
      </c>
    </row>
    <row r="7715" spans="1:15" x14ac:dyDescent="0.2">
      <c r="A7715" t="s">
        <v>10020</v>
      </c>
      <c r="B7715" t="s">
        <v>2300</v>
      </c>
      <c r="C7715">
        <v>28.17</v>
      </c>
      <c r="D7715">
        <v>0</v>
      </c>
      <c r="E7715">
        <v>0</v>
      </c>
      <c r="F7715">
        <v>0</v>
      </c>
      <c r="G7715">
        <v>0</v>
      </c>
      <c r="H7715">
        <v>956.28</v>
      </c>
      <c r="I7715" t="s">
        <v>9184</v>
      </c>
      <c r="J7715" t="s">
        <v>164</v>
      </c>
      <c r="K7715">
        <v>0</v>
      </c>
      <c r="L7715" s="83">
        <v>42783</v>
      </c>
      <c r="M7715">
        <v>0</v>
      </c>
      <c r="N7715" t="s">
        <v>2382</v>
      </c>
      <c r="O7715">
        <v>2095703</v>
      </c>
    </row>
    <row r="7716" spans="1:15" x14ac:dyDescent="0.2">
      <c r="A7716" t="s">
        <v>10021</v>
      </c>
      <c r="B7716" t="s">
        <v>4943</v>
      </c>
      <c r="C7716">
        <v>13.7</v>
      </c>
      <c r="D7716">
        <v>0</v>
      </c>
      <c r="E7716">
        <v>0</v>
      </c>
      <c r="F7716">
        <v>0</v>
      </c>
      <c r="G7716">
        <v>0</v>
      </c>
      <c r="H7716" s="45">
        <v>-69979.240000000005</v>
      </c>
      <c r="I7716" t="s">
        <v>9184</v>
      </c>
      <c r="J7716" t="s">
        <v>190</v>
      </c>
      <c r="K7716">
        <v>0</v>
      </c>
      <c r="L7716" s="83">
        <v>42783</v>
      </c>
      <c r="M7716">
        <v>0</v>
      </c>
      <c r="N7716" t="s">
        <v>177</v>
      </c>
      <c r="O7716" t="s">
        <v>5076</v>
      </c>
    </row>
    <row r="7717" spans="1:15" x14ac:dyDescent="0.2">
      <c r="A7717" t="s">
        <v>10022</v>
      </c>
      <c r="B7717" t="s">
        <v>2603</v>
      </c>
      <c r="C7717">
        <v>44.05</v>
      </c>
      <c r="D7717">
        <v>0</v>
      </c>
      <c r="E7717">
        <v>0</v>
      </c>
      <c r="F7717">
        <v>0</v>
      </c>
      <c r="G7717">
        <v>0</v>
      </c>
      <c r="H7717" s="45">
        <v>93250.07</v>
      </c>
      <c r="I7717" t="s">
        <v>9174</v>
      </c>
      <c r="J7717" t="s">
        <v>200</v>
      </c>
      <c r="K7717">
        <v>0</v>
      </c>
      <c r="L7717" s="83">
        <v>42783</v>
      </c>
      <c r="M7717">
        <v>0</v>
      </c>
      <c r="N7717" t="s">
        <v>2663</v>
      </c>
      <c r="O7717" t="s">
        <v>2664</v>
      </c>
    </row>
    <row r="7718" spans="1:15" x14ac:dyDescent="0.2">
      <c r="A7718" t="s">
        <v>10023</v>
      </c>
      <c r="B7718" t="s">
        <v>9975</v>
      </c>
      <c r="C7718">
        <v>15.51</v>
      </c>
      <c r="D7718">
        <v>0</v>
      </c>
      <c r="E7718">
        <v>0</v>
      </c>
      <c r="F7718">
        <v>0</v>
      </c>
      <c r="G7718">
        <v>0</v>
      </c>
      <c r="H7718" s="45">
        <v>26420.16</v>
      </c>
      <c r="I7718" t="s">
        <v>9184</v>
      </c>
      <c r="J7718" t="s">
        <v>188</v>
      </c>
      <c r="K7718">
        <v>0</v>
      </c>
      <c r="L7718" s="83">
        <v>42783</v>
      </c>
      <c r="M7718">
        <v>0</v>
      </c>
      <c r="N7718">
        <v>887399103</v>
      </c>
      <c r="O7718" t="s">
        <v>10024</v>
      </c>
    </row>
    <row r="7719" spans="1:15" x14ac:dyDescent="0.2">
      <c r="A7719" t="s">
        <v>10025</v>
      </c>
      <c r="B7719" t="s">
        <v>2872</v>
      </c>
      <c r="C7719">
        <v>77.42</v>
      </c>
      <c r="D7719">
        <v>0</v>
      </c>
      <c r="E7719">
        <v>0</v>
      </c>
      <c r="F7719">
        <v>0</v>
      </c>
      <c r="G7719">
        <v>0</v>
      </c>
      <c r="H7719" s="45">
        <v>19812.3</v>
      </c>
      <c r="I7719" t="s">
        <v>9174</v>
      </c>
      <c r="J7719" t="s">
        <v>190</v>
      </c>
      <c r="K7719">
        <v>0</v>
      </c>
      <c r="L7719" s="83">
        <v>42783</v>
      </c>
      <c r="M7719">
        <v>0</v>
      </c>
      <c r="N7719" t="s">
        <v>3006</v>
      </c>
      <c r="O7719">
        <v>2483074</v>
      </c>
    </row>
    <row r="7720" spans="1:15" x14ac:dyDescent="0.2">
      <c r="A7720" t="s">
        <v>10026</v>
      </c>
      <c r="B7720" t="s">
        <v>2479</v>
      </c>
      <c r="C7720">
        <v>38.03</v>
      </c>
      <c r="D7720">
        <v>0</v>
      </c>
      <c r="E7720">
        <v>0</v>
      </c>
      <c r="F7720">
        <v>0</v>
      </c>
      <c r="G7720">
        <v>0</v>
      </c>
      <c r="H7720" s="45">
        <v>-34142.75</v>
      </c>
      <c r="I7720" t="s">
        <v>9184</v>
      </c>
      <c r="J7720" t="s">
        <v>190</v>
      </c>
      <c r="K7720">
        <v>0</v>
      </c>
      <c r="L7720" s="83">
        <v>42783</v>
      </c>
      <c r="M7720">
        <v>0</v>
      </c>
      <c r="N7720">
        <v>896522109</v>
      </c>
      <c r="O7720">
        <v>2904627</v>
      </c>
    </row>
    <row r="7721" spans="1:15" x14ac:dyDescent="0.2">
      <c r="A7721" t="s">
        <v>10027</v>
      </c>
      <c r="B7721" t="s">
        <v>2462</v>
      </c>
      <c r="C7721">
        <v>16.100000000000001</v>
      </c>
      <c r="D7721">
        <v>0</v>
      </c>
      <c r="E7721">
        <v>0</v>
      </c>
      <c r="F7721">
        <v>0</v>
      </c>
      <c r="G7721">
        <v>0</v>
      </c>
      <c r="H7721" s="45">
        <v>14734.43</v>
      </c>
      <c r="I7721" t="s">
        <v>9184</v>
      </c>
      <c r="J7721" t="s">
        <v>164</v>
      </c>
      <c r="K7721">
        <v>0</v>
      </c>
      <c r="L7721" s="83">
        <v>42783</v>
      </c>
      <c r="M7721">
        <v>0</v>
      </c>
      <c r="N7721">
        <v>922417100</v>
      </c>
      <c r="O7721">
        <v>2938422</v>
      </c>
    </row>
    <row r="7722" spans="1:15" x14ac:dyDescent="0.2">
      <c r="A7722" t="s">
        <v>10028</v>
      </c>
      <c r="B7722" t="s">
        <v>2859</v>
      </c>
      <c r="C7722">
        <v>66.48</v>
      </c>
      <c r="D7722">
        <v>0</v>
      </c>
      <c r="E7722">
        <v>0</v>
      </c>
      <c r="F7722">
        <v>0</v>
      </c>
      <c r="G7722">
        <v>0</v>
      </c>
      <c r="H7722" s="45">
        <v>20117.75</v>
      </c>
      <c r="I7722" t="s">
        <v>9184</v>
      </c>
      <c r="J7722" t="s">
        <v>164</v>
      </c>
      <c r="K7722">
        <v>0</v>
      </c>
      <c r="L7722" s="83">
        <v>42783</v>
      </c>
      <c r="M7722">
        <v>0</v>
      </c>
      <c r="N7722" t="s">
        <v>3021</v>
      </c>
      <c r="O7722" t="s">
        <v>3022</v>
      </c>
    </row>
    <row r="7723" spans="1:15" x14ac:dyDescent="0.2">
      <c r="A7723" t="s">
        <v>10029</v>
      </c>
      <c r="B7723" t="s">
        <v>2478</v>
      </c>
      <c r="C7723">
        <v>51.7</v>
      </c>
      <c r="D7723">
        <v>0</v>
      </c>
      <c r="E7723">
        <v>0</v>
      </c>
      <c r="F7723">
        <v>0</v>
      </c>
      <c r="G7723">
        <v>0</v>
      </c>
      <c r="H7723" s="45">
        <v>3814.67</v>
      </c>
      <c r="I7723" t="s">
        <v>9184</v>
      </c>
      <c r="J7723" t="s">
        <v>190</v>
      </c>
      <c r="K7723">
        <v>0</v>
      </c>
      <c r="L7723" s="83">
        <v>42783</v>
      </c>
      <c r="M7723">
        <v>0</v>
      </c>
      <c r="N7723">
        <v>292562105</v>
      </c>
      <c r="O7723">
        <v>2273446</v>
      </c>
    </row>
    <row r="7724" spans="1:15" x14ac:dyDescent="0.2">
      <c r="A7724" t="s">
        <v>10030</v>
      </c>
      <c r="B7724" t="s">
        <v>4654</v>
      </c>
      <c r="C7724">
        <v>88.94</v>
      </c>
      <c r="D7724">
        <v>0</v>
      </c>
      <c r="E7724">
        <v>0</v>
      </c>
      <c r="F7724">
        <v>0</v>
      </c>
      <c r="G7724">
        <v>0</v>
      </c>
      <c r="H7724" s="45">
        <v>2769.7</v>
      </c>
      <c r="I7724" t="s">
        <v>9184</v>
      </c>
      <c r="J7724" t="s">
        <v>169</v>
      </c>
      <c r="K7724">
        <v>0</v>
      </c>
      <c r="L7724" s="83">
        <v>42783</v>
      </c>
      <c r="M7724">
        <v>0</v>
      </c>
      <c r="N7724">
        <v>955306105</v>
      </c>
      <c r="O7724">
        <v>2950482</v>
      </c>
    </row>
    <row r="7725" spans="1:15" x14ac:dyDescent="0.2">
      <c r="A7725" t="s">
        <v>10031</v>
      </c>
      <c r="B7725" t="s">
        <v>1803</v>
      </c>
      <c r="C7725">
        <v>56.24</v>
      </c>
      <c r="D7725">
        <v>0</v>
      </c>
      <c r="E7725">
        <v>0</v>
      </c>
      <c r="F7725">
        <v>0</v>
      </c>
      <c r="G7725">
        <v>0</v>
      </c>
      <c r="H7725">
        <v>685.5</v>
      </c>
      <c r="I7725" t="s">
        <v>9184</v>
      </c>
      <c r="J7725" t="s">
        <v>235</v>
      </c>
      <c r="K7725">
        <v>0</v>
      </c>
      <c r="L7725" s="83">
        <v>42783</v>
      </c>
      <c r="M7725">
        <v>0</v>
      </c>
      <c r="N7725">
        <v>966244105</v>
      </c>
      <c r="O7725" t="s">
        <v>1981</v>
      </c>
    </row>
    <row r="7726" spans="1:15" x14ac:dyDescent="0.2">
      <c r="A7726" t="s">
        <v>9941</v>
      </c>
      <c r="B7726" t="s">
        <v>2387</v>
      </c>
      <c r="C7726">
        <v>21.45</v>
      </c>
      <c r="D7726">
        <v>0</v>
      </c>
      <c r="E7726">
        <v>0</v>
      </c>
      <c r="F7726">
        <v>0</v>
      </c>
      <c r="G7726">
        <v>0</v>
      </c>
      <c r="H7726">
        <v>-1</v>
      </c>
      <c r="I7726" t="s">
        <v>9174</v>
      </c>
      <c r="J7726" t="s">
        <v>188</v>
      </c>
      <c r="K7726">
        <v>0</v>
      </c>
      <c r="L7726" s="83">
        <v>42782</v>
      </c>
      <c r="M7726">
        <v>0</v>
      </c>
      <c r="N7726">
        <v>129603106</v>
      </c>
      <c r="O7726">
        <v>2164368</v>
      </c>
    </row>
    <row r="7727" spans="1:15" x14ac:dyDescent="0.2">
      <c r="A7727" t="s">
        <v>9942</v>
      </c>
      <c r="B7727" t="s">
        <v>1793</v>
      </c>
      <c r="C7727">
        <v>54.07</v>
      </c>
      <c r="D7727">
        <v>0</v>
      </c>
      <c r="E7727">
        <v>0</v>
      </c>
      <c r="F7727">
        <v>0</v>
      </c>
      <c r="G7727">
        <v>0</v>
      </c>
      <c r="H7727" s="45">
        <v>-27855.62</v>
      </c>
      <c r="I7727" t="s">
        <v>9184</v>
      </c>
      <c r="J7727" t="s">
        <v>200</v>
      </c>
      <c r="K7727">
        <v>0</v>
      </c>
      <c r="L7727" s="83">
        <v>42782</v>
      </c>
      <c r="M7727">
        <v>0</v>
      </c>
      <c r="N7727">
        <v>896945201</v>
      </c>
      <c r="O7727" t="s">
        <v>1962</v>
      </c>
    </row>
    <row r="7728" spans="1:15" x14ac:dyDescent="0.2">
      <c r="A7728" t="s">
        <v>9943</v>
      </c>
      <c r="B7728" t="s">
        <v>2808</v>
      </c>
      <c r="C7728">
        <v>46.03</v>
      </c>
      <c r="D7728">
        <v>0</v>
      </c>
      <c r="E7728">
        <v>0</v>
      </c>
      <c r="F7728">
        <v>0</v>
      </c>
      <c r="G7728">
        <v>0</v>
      </c>
      <c r="H7728" s="45">
        <v>6991.61</v>
      </c>
      <c r="I7728" t="s">
        <v>9184</v>
      </c>
      <c r="J7728" t="s">
        <v>182</v>
      </c>
      <c r="K7728">
        <v>0</v>
      </c>
      <c r="L7728" s="83">
        <v>42782</v>
      </c>
      <c r="M7728">
        <v>0</v>
      </c>
      <c r="N7728" t="s">
        <v>3008</v>
      </c>
      <c r="O7728" t="s">
        <v>3009</v>
      </c>
    </row>
    <row r="7729" spans="1:15" x14ac:dyDescent="0.2">
      <c r="A7729" t="s">
        <v>9944</v>
      </c>
      <c r="B7729" t="s">
        <v>1034</v>
      </c>
      <c r="C7729">
        <v>59.85</v>
      </c>
      <c r="D7729">
        <v>0</v>
      </c>
      <c r="E7729">
        <v>0</v>
      </c>
      <c r="F7729">
        <v>0</v>
      </c>
      <c r="G7729">
        <v>0</v>
      </c>
      <c r="H7729" s="45">
        <v>-13069.25</v>
      </c>
      <c r="I7729" t="s">
        <v>9184</v>
      </c>
      <c r="J7729" t="s">
        <v>169</v>
      </c>
      <c r="K7729">
        <v>0</v>
      </c>
      <c r="L7729" s="83">
        <v>42782</v>
      </c>
      <c r="M7729">
        <v>0</v>
      </c>
      <c r="N7729" t="s">
        <v>1191</v>
      </c>
      <c r="O7729">
        <v>2789523</v>
      </c>
    </row>
    <row r="7730" spans="1:15" x14ac:dyDescent="0.2">
      <c r="A7730" t="s">
        <v>9945</v>
      </c>
      <c r="B7730" t="s">
        <v>3041</v>
      </c>
      <c r="C7730">
        <v>72.61</v>
      </c>
      <c r="D7730">
        <v>0</v>
      </c>
      <c r="E7730">
        <v>0</v>
      </c>
      <c r="F7730">
        <v>0</v>
      </c>
      <c r="G7730">
        <v>0</v>
      </c>
      <c r="H7730" s="45">
        <v>-50271.8</v>
      </c>
      <c r="I7730" t="s">
        <v>9184</v>
      </c>
      <c r="J7730" t="s">
        <v>200</v>
      </c>
      <c r="K7730">
        <v>0</v>
      </c>
      <c r="L7730" s="83">
        <v>42782</v>
      </c>
      <c r="M7730">
        <v>0</v>
      </c>
      <c r="N7730" t="s">
        <v>9887</v>
      </c>
      <c r="O7730" t="s">
        <v>9888</v>
      </c>
    </row>
    <row r="7731" spans="1:15" x14ac:dyDescent="0.2">
      <c r="A7731" t="s">
        <v>9946</v>
      </c>
      <c r="B7731" t="s">
        <v>1996</v>
      </c>
      <c r="C7731">
        <v>44.06</v>
      </c>
      <c r="D7731">
        <v>0</v>
      </c>
      <c r="E7731">
        <v>0</v>
      </c>
      <c r="F7731">
        <v>0</v>
      </c>
      <c r="G7731">
        <v>0</v>
      </c>
      <c r="H7731" s="45">
        <v>3168.23</v>
      </c>
      <c r="I7731" t="s">
        <v>9184</v>
      </c>
      <c r="J7731" t="s">
        <v>164</v>
      </c>
      <c r="K7731">
        <v>0</v>
      </c>
      <c r="L7731" s="83">
        <v>42782</v>
      </c>
      <c r="M7731">
        <v>0</v>
      </c>
      <c r="N7731" t="s">
        <v>2032</v>
      </c>
      <c r="O7731">
        <v>2198163</v>
      </c>
    </row>
    <row r="7732" spans="1:15" x14ac:dyDescent="0.2">
      <c r="A7732" t="s">
        <v>9947</v>
      </c>
      <c r="B7732" t="s">
        <v>2206</v>
      </c>
      <c r="C7732">
        <v>44.13</v>
      </c>
      <c r="D7732">
        <v>0</v>
      </c>
      <c r="E7732">
        <v>0</v>
      </c>
      <c r="F7732">
        <v>0</v>
      </c>
      <c r="G7732">
        <v>0</v>
      </c>
      <c r="H7732" s="45">
        <v>7560.59</v>
      </c>
      <c r="I7732" t="s">
        <v>9184</v>
      </c>
      <c r="J7732" t="s">
        <v>188</v>
      </c>
      <c r="K7732">
        <v>0</v>
      </c>
      <c r="L7732" s="83">
        <v>42782</v>
      </c>
      <c r="M7732">
        <v>0</v>
      </c>
      <c r="N7732">
        <v>125269100</v>
      </c>
      <c r="O7732" t="s">
        <v>2253</v>
      </c>
    </row>
    <row r="7733" spans="1:15" x14ac:dyDescent="0.2">
      <c r="A7733" t="s">
        <v>9948</v>
      </c>
      <c r="B7733" t="s">
        <v>4834</v>
      </c>
      <c r="C7733">
        <v>34.08</v>
      </c>
      <c r="D7733">
        <v>0</v>
      </c>
      <c r="E7733">
        <v>0</v>
      </c>
      <c r="F7733">
        <v>0</v>
      </c>
      <c r="G7733">
        <v>0</v>
      </c>
      <c r="H7733" s="45">
        <v>-19064.7</v>
      </c>
      <c r="I7733" t="s">
        <v>9184</v>
      </c>
      <c r="J7733" t="s">
        <v>190</v>
      </c>
      <c r="K7733">
        <v>0</v>
      </c>
      <c r="L7733" s="83">
        <v>42782</v>
      </c>
      <c r="M7733">
        <v>0</v>
      </c>
      <c r="N7733">
        <v>53774105</v>
      </c>
      <c r="O7733" t="s">
        <v>4867</v>
      </c>
    </row>
    <row r="7734" spans="1:15" x14ac:dyDescent="0.2">
      <c r="A7734" t="s">
        <v>9949</v>
      </c>
      <c r="B7734" t="s">
        <v>1665</v>
      </c>
      <c r="C7734">
        <v>36</v>
      </c>
      <c r="D7734">
        <v>0</v>
      </c>
      <c r="E7734">
        <v>0</v>
      </c>
      <c r="F7734">
        <v>0</v>
      </c>
      <c r="G7734">
        <v>0</v>
      </c>
      <c r="H7734" s="45">
        <v>-26471.8</v>
      </c>
      <c r="I7734" t="s">
        <v>9184</v>
      </c>
      <c r="J7734" t="s">
        <v>235</v>
      </c>
      <c r="K7734">
        <v>0</v>
      </c>
      <c r="L7734" s="83">
        <v>42782</v>
      </c>
      <c r="M7734">
        <v>0</v>
      </c>
      <c r="N7734">
        <v>34164103</v>
      </c>
      <c r="O7734">
        <v>2274922</v>
      </c>
    </row>
    <row r="7735" spans="1:15" x14ac:dyDescent="0.2">
      <c r="A7735" t="s">
        <v>9950</v>
      </c>
      <c r="B7735" t="s">
        <v>2311</v>
      </c>
      <c r="C7735">
        <v>43.47</v>
      </c>
      <c r="D7735">
        <v>0</v>
      </c>
      <c r="E7735">
        <v>0</v>
      </c>
      <c r="F7735">
        <v>0</v>
      </c>
      <c r="G7735">
        <v>0</v>
      </c>
      <c r="H7735" s="45">
        <v>-76318.55</v>
      </c>
      <c r="I7735" t="s">
        <v>9174</v>
      </c>
      <c r="J7735" t="s">
        <v>200</v>
      </c>
      <c r="K7735">
        <v>0</v>
      </c>
      <c r="L7735" s="83">
        <v>42782</v>
      </c>
      <c r="M7735">
        <v>0</v>
      </c>
      <c r="N7735">
        <v>2535300</v>
      </c>
      <c r="O7735">
        <v>2002918</v>
      </c>
    </row>
    <row r="7736" spans="1:15" x14ac:dyDescent="0.2">
      <c r="A7736" t="s">
        <v>9951</v>
      </c>
      <c r="B7736" t="s">
        <v>3151</v>
      </c>
      <c r="C7736">
        <v>43.98</v>
      </c>
      <c r="D7736">
        <v>0</v>
      </c>
      <c r="E7736">
        <v>0</v>
      </c>
      <c r="F7736">
        <v>0</v>
      </c>
      <c r="G7736">
        <v>0</v>
      </c>
      <c r="H7736" s="45">
        <v>-21903.85</v>
      </c>
      <c r="I7736" t="s">
        <v>9184</v>
      </c>
      <c r="J7736" t="s">
        <v>169</v>
      </c>
      <c r="K7736">
        <v>0</v>
      </c>
      <c r="L7736" s="83">
        <v>42782</v>
      </c>
      <c r="M7736">
        <v>0</v>
      </c>
      <c r="N7736" t="s">
        <v>177</v>
      </c>
      <c r="O7736" t="s">
        <v>3245</v>
      </c>
    </row>
    <row r="7737" spans="1:15" x14ac:dyDescent="0.2">
      <c r="A7737" t="s">
        <v>9952</v>
      </c>
      <c r="B7737" t="s">
        <v>4243</v>
      </c>
      <c r="C7737">
        <v>40.03</v>
      </c>
      <c r="D7737">
        <v>0</v>
      </c>
      <c r="E7737">
        <v>0</v>
      </c>
      <c r="F7737">
        <v>0</v>
      </c>
      <c r="G7737">
        <v>0</v>
      </c>
      <c r="H7737" s="45">
        <v>1320.32</v>
      </c>
      <c r="I7737" t="s">
        <v>9184</v>
      </c>
      <c r="J7737" t="s">
        <v>169</v>
      </c>
      <c r="K7737">
        <v>0</v>
      </c>
      <c r="L7737" s="83">
        <v>42782</v>
      </c>
      <c r="M7737">
        <v>0</v>
      </c>
      <c r="N7737">
        <v>35255108</v>
      </c>
      <c r="O7737">
        <v>2035754</v>
      </c>
    </row>
    <row r="7738" spans="1:15" x14ac:dyDescent="0.2">
      <c r="A7738" t="s">
        <v>9953</v>
      </c>
      <c r="B7738" t="s">
        <v>1804</v>
      </c>
      <c r="C7738">
        <v>69.36</v>
      </c>
      <c r="D7738">
        <v>0</v>
      </c>
      <c r="E7738">
        <v>0</v>
      </c>
      <c r="F7738">
        <v>0</v>
      </c>
      <c r="G7738">
        <v>0</v>
      </c>
      <c r="H7738" s="45">
        <v>29477.81</v>
      </c>
      <c r="I7738" t="s">
        <v>9184</v>
      </c>
      <c r="J7738" t="s">
        <v>235</v>
      </c>
      <c r="K7738">
        <v>0</v>
      </c>
      <c r="L7738" s="83">
        <v>42782</v>
      </c>
      <c r="M7738">
        <v>0</v>
      </c>
      <c r="N7738" t="s">
        <v>177</v>
      </c>
      <c r="O7738">
        <v>2788713</v>
      </c>
    </row>
    <row r="7739" spans="1:15" x14ac:dyDescent="0.2">
      <c r="A7739" t="s">
        <v>9954</v>
      </c>
      <c r="B7739" t="s">
        <v>4324</v>
      </c>
      <c r="C7739">
        <v>17.399999999999999</v>
      </c>
      <c r="D7739">
        <v>0</v>
      </c>
      <c r="E7739">
        <v>0</v>
      </c>
      <c r="F7739">
        <v>0</v>
      </c>
      <c r="G7739">
        <v>0</v>
      </c>
      <c r="H7739" s="45">
        <v>-3809.35</v>
      </c>
      <c r="I7739" t="s">
        <v>9184</v>
      </c>
      <c r="J7739" t="s">
        <v>190</v>
      </c>
      <c r="K7739">
        <v>0</v>
      </c>
      <c r="L7739" s="83">
        <v>42782</v>
      </c>
      <c r="M7739">
        <v>0</v>
      </c>
      <c r="N7739" s="84">
        <v>2.2281999999999999E+106</v>
      </c>
      <c r="O7739">
        <v>2255778</v>
      </c>
    </row>
    <row r="7740" spans="1:15" x14ac:dyDescent="0.2">
      <c r="A7740" t="s">
        <v>9955</v>
      </c>
      <c r="B7740" t="s">
        <v>9938</v>
      </c>
      <c r="C7740">
        <v>133.03</v>
      </c>
      <c r="D7740">
        <v>0</v>
      </c>
      <c r="E7740">
        <v>0</v>
      </c>
      <c r="F7740">
        <v>0</v>
      </c>
      <c r="G7740">
        <v>0</v>
      </c>
      <c r="H7740" s="45">
        <v>7136.07</v>
      </c>
      <c r="I7740" t="s">
        <v>9184</v>
      </c>
      <c r="J7740" t="s">
        <v>190</v>
      </c>
      <c r="K7740">
        <v>0</v>
      </c>
      <c r="L7740" s="83">
        <v>42782</v>
      </c>
      <c r="M7740">
        <v>0</v>
      </c>
      <c r="N7740">
        <v>231561101</v>
      </c>
      <c r="O7740">
        <v>2241205</v>
      </c>
    </row>
    <row r="7741" spans="1:15" x14ac:dyDescent="0.2">
      <c r="A7741" t="s">
        <v>9956</v>
      </c>
      <c r="B7741" t="s">
        <v>5280</v>
      </c>
      <c r="C7741">
        <v>16.760000000000002</v>
      </c>
      <c r="D7741">
        <v>0</v>
      </c>
      <c r="E7741">
        <v>0</v>
      </c>
      <c r="F7741">
        <v>0</v>
      </c>
      <c r="G7741">
        <v>0</v>
      </c>
      <c r="H7741" s="45">
        <v>-27365.91</v>
      </c>
      <c r="I7741" t="s">
        <v>9184</v>
      </c>
      <c r="J7741" t="s">
        <v>190</v>
      </c>
      <c r="K7741">
        <v>0</v>
      </c>
      <c r="L7741" s="83">
        <v>42782</v>
      </c>
      <c r="M7741">
        <v>0</v>
      </c>
      <c r="N7741" t="s">
        <v>5340</v>
      </c>
      <c r="O7741" t="s">
        <v>5341</v>
      </c>
    </row>
    <row r="7742" spans="1:15" x14ac:dyDescent="0.2">
      <c r="A7742" t="s">
        <v>9957</v>
      </c>
      <c r="B7742" t="s">
        <v>8498</v>
      </c>
      <c r="C7742">
        <v>55.22</v>
      </c>
      <c r="D7742">
        <v>0</v>
      </c>
      <c r="E7742">
        <v>0</v>
      </c>
      <c r="F7742">
        <v>0</v>
      </c>
      <c r="G7742">
        <v>0</v>
      </c>
      <c r="H7742" s="45">
        <v>1558.14</v>
      </c>
      <c r="I7742" t="s">
        <v>9174</v>
      </c>
      <c r="J7742" t="s">
        <v>190</v>
      </c>
      <c r="K7742">
        <v>0</v>
      </c>
      <c r="L7742" s="83">
        <v>42782</v>
      </c>
      <c r="M7742">
        <v>0</v>
      </c>
      <c r="N7742">
        <v>343412102</v>
      </c>
      <c r="O7742">
        <v>2696838</v>
      </c>
    </row>
    <row r="7743" spans="1:15" x14ac:dyDescent="0.2">
      <c r="A7743" t="s">
        <v>9958</v>
      </c>
      <c r="B7743" t="s">
        <v>8496</v>
      </c>
      <c r="C7743">
        <v>17.25</v>
      </c>
      <c r="D7743">
        <v>0</v>
      </c>
      <c r="E7743">
        <v>0</v>
      </c>
      <c r="F7743">
        <v>0</v>
      </c>
      <c r="G7743">
        <v>0</v>
      </c>
      <c r="H7743" s="45">
        <v>-12009.76</v>
      </c>
      <c r="I7743" t="s">
        <v>9174</v>
      </c>
      <c r="J7743" t="s">
        <v>182</v>
      </c>
      <c r="K7743">
        <v>0</v>
      </c>
      <c r="L7743" s="83">
        <v>42782</v>
      </c>
      <c r="M7743">
        <v>0</v>
      </c>
      <c r="N7743" t="s">
        <v>177</v>
      </c>
      <c r="O7743" t="s">
        <v>8565</v>
      </c>
    </row>
    <row r="7744" spans="1:15" x14ac:dyDescent="0.2">
      <c r="A7744" t="s">
        <v>9959</v>
      </c>
      <c r="B7744" t="s">
        <v>8663</v>
      </c>
      <c r="C7744">
        <v>134.26</v>
      </c>
      <c r="D7744">
        <v>0</v>
      </c>
      <c r="E7744">
        <v>0</v>
      </c>
      <c r="F7744">
        <v>0</v>
      </c>
      <c r="G7744">
        <v>0</v>
      </c>
      <c r="H7744" s="45">
        <v>-11244.98</v>
      </c>
      <c r="I7744" t="s">
        <v>9184</v>
      </c>
      <c r="J7744" t="s">
        <v>188</v>
      </c>
      <c r="K7744">
        <v>0</v>
      </c>
      <c r="L7744" s="83">
        <v>42782</v>
      </c>
      <c r="M7744">
        <v>0</v>
      </c>
      <c r="N7744">
        <v>459506101</v>
      </c>
      <c r="O7744">
        <v>2464165</v>
      </c>
    </row>
    <row r="7745" spans="1:15" x14ac:dyDescent="0.2">
      <c r="A7745" t="s">
        <v>9960</v>
      </c>
      <c r="B7745" t="s">
        <v>9939</v>
      </c>
      <c r="C7745">
        <v>38</v>
      </c>
      <c r="D7745">
        <v>0</v>
      </c>
      <c r="E7745">
        <v>0</v>
      </c>
      <c r="F7745">
        <v>0</v>
      </c>
      <c r="G7745">
        <v>0</v>
      </c>
      <c r="H7745">
        <v>-867.87</v>
      </c>
      <c r="I7745" t="s">
        <v>9184</v>
      </c>
      <c r="J7745" t="s">
        <v>186</v>
      </c>
      <c r="K7745">
        <v>0</v>
      </c>
      <c r="L7745" s="83">
        <v>42782</v>
      </c>
      <c r="M7745">
        <v>0</v>
      </c>
      <c r="N7745" t="s">
        <v>177</v>
      </c>
      <c r="O7745" t="s">
        <v>9961</v>
      </c>
    </row>
    <row r="7746" spans="1:15" x14ac:dyDescent="0.2">
      <c r="A7746" t="s">
        <v>9962</v>
      </c>
      <c r="B7746" t="s">
        <v>9141</v>
      </c>
      <c r="C7746">
        <v>20.309999999999999</v>
      </c>
      <c r="D7746">
        <v>0</v>
      </c>
      <c r="E7746">
        <v>0</v>
      </c>
      <c r="F7746">
        <v>0</v>
      </c>
      <c r="G7746">
        <v>0</v>
      </c>
      <c r="H7746">
        <v>-653.9</v>
      </c>
      <c r="I7746" t="s">
        <v>9184</v>
      </c>
      <c r="J7746" t="s">
        <v>182</v>
      </c>
      <c r="K7746">
        <v>0</v>
      </c>
      <c r="L7746" s="83">
        <v>42782</v>
      </c>
      <c r="M7746">
        <v>0</v>
      </c>
      <c r="N7746">
        <v>565849106</v>
      </c>
      <c r="O7746">
        <v>2910970</v>
      </c>
    </row>
    <row r="7747" spans="1:15" x14ac:dyDescent="0.2">
      <c r="A7747" t="s">
        <v>9963</v>
      </c>
      <c r="B7747" t="s">
        <v>9940</v>
      </c>
      <c r="C7747">
        <v>88.125</v>
      </c>
      <c r="D7747">
        <v>0</v>
      </c>
      <c r="E7747">
        <v>0</v>
      </c>
      <c r="F7747">
        <v>0</v>
      </c>
      <c r="G7747">
        <v>0</v>
      </c>
      <c r="H7747" s="45">
        <v>-21652.35</v>
      </c>
      <c r="I7747" t="s">
        <v>9184</v>
      </c>
      <c r="J7747" t="s">
        <v>188</v>
      </c>
      <c r="K7747">
        <v>0</v>
      </c>
      <c r="L7747" s="83">
        <v>42782</v>
      </c>
      <c r="M7747">
        <v>0</v>
      </c>
      <c r="N7747">
        <v>640079109</v>
      </c>
      <c r="O7747" t="s">
        <v>9964</v>
      </c>
    </row>
    <row r="7748" spans="1:15" x14ac:dyDescent="0.2">
      <c r="A7748" t="s">
        <v>9965</v>
      </c>
      <c r="B7748" t="s">
        <v>3185</v>
      </c>
      <c r="C7748">
        <v>74.599999999999994</v>
      </c>
      <c r="D7748">
        <v>0</v>
      </c>
      <c r="E7748">
        <v>0</v>
      </c>
      <c r="F7748">
        <v>0</v>
      </c>
      <c r="G7748">
        <v>0</v>
      </c>
      <c r="H7748" s="45">
        <v>-9493.0499999999993</v>
      </c>
      <c r="I7748" t="s">
        <v>9184</v>
      </c>
      <c r="J7748" t="s">
        <v>190</v>
      </c>
      <c r="K7748">
        <v>0</v>
      </c>
      <c r="L7748" s="83">
        <v>42782</v>
      </c>
      <c r="M7748">
        <v>0</v>
      </c>
      <c r="N7748" t="s">
        <v>3317</v>
      </c>
      <c r="O7748">
        <v>2951292</v>
      </c>
    </row>
    <row r="7749" spans="1:15" x14ac:dyDescent="0.2">
      <c r="A7749" t="s">
        <v>9966</v>
      </c>
      <c r="B7749" t="s">
        <v>2397</v>
      </c>
      <c r="C7749">
        <v>34.9</v>
      </c>
      <c r="D7749">
        <v>0</v>
      </c>
      <c r="E7749">
        <v>0</v>
      </c>
      <c r="F7749">
        <v>0</v>
      </c>
      <c r="G7749">
        <v>0</v>
      </c>
      <c r="H7749" s="45">
        <v>22800.11</v>
      </c>
      <c r="I7749" t="s">
        <v>9184</v>
      </c>
      <c r="J7749" t="s">
        <v>182</v>
      </c>
      <c r="K7749">
        <v>0</v>
      </c>
      <c r="L7749" s="83">
        <v>42782</v>
      </c>
      <c r="M7749">
        <v>0</v>
      </c>
      <c r="N7749">
        <v>678026105</v>
      </c>
      <c r="O7749">
        <v>2724472</v>
      </c>
    </row>
    <row r="7750" spans="1:15" x14ac:dyDescent="0.2">
      <c r="A7750" t="s">
        <v>9967</v>
      </c>
      <c r="B7750" t="s">
        <v>7547</v>
      </c>
      <c r="C7750">
        <v>110.47</v>
      </c>
      <c r="D7750">
        <v>0</v>
      </c>
      <c r="E7750">
        <v>0</v>
      </c>
      <c r="F7750">
        <v>0</v>
      </c>
      <c r="G7750">
        <v>0</v>
      </c>
      <c r="H7750" s="45">
        <v>9140.35</v>
      </c>
      <c r="I7750" t="s">
        <v>9184</v>
      </c>
      <c r="J7750" t="s">
        <v>235</v>
      </c>
      <c r="K7750">
        <v>0</v>
      </c>
      <c r="L7750" s="83">
        <v>42782</v>
      </c>
      <c r="M7750">
        <v>0</v>
      </c>
      <c r="N7750">
        <v>713448108</v>
      </c>
      <c r="O7750">
        <v>2681511</v>
      </c>
    </row>
    <row r="7751" spans="1:15" x14ac:dyDescent="0.2">
      <c r="A7751" t="s">
        <v>9968</v>
      </c>
      <c r="B7751" t="s">
        <v>1795</v>
      </c>
      <c r="C7751">
        <v>20.25</v>
      </c>
      <c r="D7751">
        <v>0</v>
      </c>
      <c r="E7751">
        <v>0</v>
      </c>
      <c r="F7751">
        <v>0</v>
      </c>
      <c r="G7751">
        <v>0</v>
      </c>
      <c r="H7751" s="45">
        <v>-55137.17</v>
      </c>
      <c r="I7751" t="s">
        <v>9174</v>
      </c>
      <c r="J7751" t="s">
        <v>164</v>
      </c>
      <c r="K7751">
        <v>0</v>
      </c>
      <c r="L7751" s="83">
        <v>42782</v>
      </c>
      <c r="M7751">
        <v>0</v>
      </c>
      <c r="N7751" t="s">
        <v>1964</v>
      </c>
      <c r="O7751" t="s">
        <v>1965</v>
      </c>
    </row>
    <row r="7752" spans="1:15" x14ac:dyDescent="0.2">
      <c r="A7752" t="s">
        <v>9969</v>
      </c>
      <c r="B7752" t="s">
        <v>4942</v>
      </c>
      <c r="C7752">
        <v>30.07</v>
      </c>
      <c r="D7752">
        <v>0</v>
      </c>
      <c r="E7752">
        <v>0</v>
      </c>
      <c r="F7752">
        <v>0</v>
      </c>
      <c r="G7752">
        <v>0</v>
      </c>
      <c r="H7752">
        <v>-351.04</v>
      </c>
      <c r="I7752" t="s">
        <v>9184</v>
      </c>
      <c r="J7752" t="s">
        <v>182</v>
      </c>
      <c r="K7752">
        <v>0</v>
      </c>
      <c r="L7752" s="83">
        <v>42782</v>
      </c>
      <c r="M7752">
        <v>0</v>
      </c>
      <c r="N7752">
        <v>969457100</v>
      </c>
      <c r="O7752">
        <v>2967181</v>
      </c>
    </row>
    <row r="7753" spans="1:15" x14ac:dyDescent="0.2">
      <c r="A7753" t="s">
        <v>9970</v>
      </c>
      <c r="B7753" t="s">
        <v>1548</v>
      </c>
      <c r="C7753">
        <v>108.44</v>
      </c>
      <c r="D7753">
        <v>0</v>
      </c>
      <c r="E7753">
        <v>0</v>
      </c>
      <c r="F7753">
        <v>0</v>
      </c>
      <c r="G7753">
        <v>0</v>
      </c>
      <c r="H7753" s="45">
        <v>-16388.18</v>
      </c>
      <c r="I7753" t="s">
        <v>9184</v>
      </c>
      <c r="J7753" t="s">
        <v>200</v>
      </c>
      <c r="K7753">
        <v>0</v>
      </c>
      <c r="L7753" s="83">
        <v>42782</v>
      </c>
      <c r="M7753">
        <v>0</v>
      </c>
      <c r="N7753" t="s">
        <v>1657</v>
      </c>
      <c r="O7753" t="s">
        <v>1658</v>
      </c>
    </row>
    <row r="7754" spans="1:15" x14ac:dyDescent="0.2">
      <c r="A7754" t="s">
        <v>9971</v>
      </c>
      <c r="B7754" t="s">
        <v>9972</v>
      </c>
      <c r="C7754">
        <v>105</v>
      </c>
      <c r="D7754">
        <v>0</v>
      </c>
      <c r="E7754">
        <v>0</v>
      </c>
      <c r="F7754">
        <v>0</v>
      </c>
      <c r="G7754">
        <v>0</v>
      </c>
      <c r="H7754" s="45">
        <v>-17585.599999999999</v>
      </c>
      <c r="I7754" t="s">
        <v>205</v>
      </c>
      <c r="J7754" t="s">
        <v>200</v>
      </c>
      <c r="K7754">
        <v>0</v>
      </c>
      <c r="L7754" s="83">
        <v>42782</v>
      </c>
      <c r="M7754">
        <v>0</v>
      </c>
    </row>
    <row r="7755" spans="1:15" x14ac:dyDescent="0.2">
      <c r="A7755" t="s">
        <v>13085</v>
      </c>
      <c r="B7755" t="s">
        <v>7363</v>
      </c>
      <c r="C7755">
        <v>91.52</v>
      </c>
      <c r="D7755">
        <v>0</v>
      </c>
      <c r="E7755">
        <v>0</v>
      </c>
      <c r="F7755">
        <v>0</v>
      </c>
      <c r="G7755">
        <v>0</v>
      </c>
      <c r="H7755" s="45">
        <v>-22909.31</v>
      </c>
      <c r="I7755" t="s">
        <v>210</v>
      </c>
      <c r="J7755" t="s">
        <v>235</v>
      </c>
      <c r="K7755">
        <v>0</v>
      </c>
      <c r="L7755" s="83">
        <v>42781</v>
      </c>
      <c r="M7755">
        <v>0</v>
      </c>
      <c r="N7755">
        <v>931142103</v>
      </c>
      <c r="O7755">
        <v>2936921</v>
      </c>
    </row>
    <row r="7756" spans="1:15" x14ac:dyDescent="0.2">
      <c r="A7756" t="s">
        <v>9904</v>
      </c>
      <c r="B7756" t="s">
        <v>1787</v>
      </c>
      <c r="C7756">
        <v>31.3</v>
      </c>
      <c r="D7756">
        <v>0</v>
      </c>
      <c r="E7756">
        <v>0</v>
      </c>
      <c r="F7756">
        <v>0</v>
      </c>
      <c r="G7756">
        <v>0</v>
      </c>
      <c r="H7756" s="45">
        <v>2932.46</v>
      </c>
      <c r="I7756" t="s">
        <v>9184</v>
      </c>
      <c r="J7756" t="s">
        <v>200</v>
      </c>
      <c r="K7756">
        <v>0</v>
      </c>
      <c r="L7756" s="83">
        <v>42781</v>
      </c>
      <c r="M7756">
        <v>0</v>
      </c>
      <c r="N7756">
        <v>891826109</v>
      </c>
      <c r="O7756" t="s">
        <v>1960</v>
      </c>
    </row>
    <row r="7757" spans="1:15" x14ac:dyDescent="0.2">
      <c r="A7757" t="s">
        <v>9905</v>
      </c>
      <c r="B7757" t="s">
        <v>2211</v>
      </c>
      <c r="C7757">
        <v>59.36</v>
      </c>
      <c r="D7757">
        <v>0</v>
      </c>
      <c r="E7757">
        <v>0</v>
      </c>
      <c r="F7757">
        <v>0</v>
      </c>
      <c r="G7757">
        <v>0</v>
      </c>
      <c r="H7757">
        <v>262.2</v>
      </c>
      <c r="I7757" t="s">
        <v>9184</v>
      </c>
      <c r="J7757" t="s">
        <v>448</v>
      </c>
      <c r="K7757">
        <v>0</v>
      </c>
      <c r="L7757" s="83">
        <v>42781</v>
      </c>
      <c r="M7757">
        <v>0</v>
      </c>
      <c r="N7757">
        <v>872590104</v>
      </c>
      <c r="O7757" t="s">
        <v>2291</v>
      </c>
    </row>
    <row r="7758" spans="1:15" x14ac:dyDescent="0.2">
      <c r="A7758" t="s">
        <v>9906</v>
      </c>
      <c r="B7758" t="s">
        <v>9858</v>
      </c>
      <c r="C7758">
        <v>18.95</v>
      </c>
      <c r="D7758">
        <v>0</v>
      </c>
      <c r="E7758">
        <v>0</v>
      </c>
      <c r="F7758">
        <v>0</v>
      </c>
      <c r="G7758">
        <v>0</v>
      </c>
      <c r="H7758" s="45">
        <v>1332.25</v>
      </c>
      <c r="I7758" t="s">
        <v>9184</v>
      </c>
      <c r="J7758" t="s">
        <v>190</v>
      </c>
      <c r="K7758">
        <v>0</v>
      </c>
      <c r="L7758" s="83">
        <v>42781</v>
      </c>
      <c r="M7758">
        <v>0</v>
      </c>
      <c r="N7758" t="s">
        <v>177</v>
      </c>
      <c r="O7758" t="s">
        <v>9873</v>
      </c>
    </row>
    <row r="7759" spans="1:15" x14ac:dyDescent="0.2">
      <c r="A7759" t="s">
        <v>9907</v>
      </c>
      <c r="B7759" t="s">
        <v>2094</v>
      </c>
      <c r="C7759">
        <v>62.87</v>
      </c>
      <c r="D7759">
        <v>0</v>
      </c>
      <c r="E7759">
        <v>0</v>
      </c>
      <c r="F7759">
        <v>0</v>
      </c>
      <c r="G7759">
        <v>0</v>
      </c>
      <c r="H7759" s="45">
        <v>5446.8</v>
      </c>
      <c r="I7759" t="s">
        <v>9184</v>
      </c>
      <c r="J7759" t="s">
        <v>169</v>
      </c>
      <c r="K7759">
        <v>0</v>
      </c>
      <c r="L7759" s="83">
        <v>42781</v>
      </c>
      <c r="M7759">
        <v>0</v>
      </c>
      <c r="N7759" t="s">
        <v>2169</v>
      </c>
      <c r="O7759">
        <v>2471950</v>
      </c>
    </row>
    <row r="7760" spans="1:15" x14ac:dyDescent="0.2">
      <c r="A7760" t="s">
        <v>9908</v>
      </c>
      <c r="B7760" t="s">
        <v>844</v>
      </c>
      <c r="C7760">
        <v>21.11</v>
      </c>
      <c r="D7760">
        <v>0</v>
      </c>
      <c r="E7760">
        <v>0</v>
      </c>
      <c r="F7760">
        <v>0</v>
      </c>
      <c r="G7760">
        <v>0</v>
      </c>
      <c r="H7760" s="45">
        <v>-11147.1</v>
      </c>
      <c r="I7760" t="s">
        <v>9184</v>
      </c>
      <c r="J7760" t="s">
        <v>164</v>
      </c>
      <c r="K7760">
        <v>0</v>
      </c>
      <c r="L7760" s="83">
        <v>42781</v>
      </c>
      <c r="M7760">
        <v>0</v>
      </c>
      <c r="N7760" t="s">
        <v>177</v>
      </c>
      <c r="O7760" t="s">
        <v>1366</v>
      </c>
    </row>
    <row r="7761" spans="1:15" x14ac:dyDescent="0.2">
      <c r="A7761" t="s">
        <v>9909</v>
      </c>
      <c r="B7761" t="s">
        <v>2083</v>
      </c>
      <c r="C7761">
        <v>24.51</v>
      </c>
      <c r="D7761">
        <v>0</v>
      </c>
      <c r="E7761">
        <v>0</v>
      </c>
      <c r="F7761">
        <v>0</v>
      </c>
      <c r="G7761">
        <v>0</v>
      </c>
      <c r="H7761" s="45">
        <v>124795.31</v>
      </c>
      <c r="I7761" t="s">
        <v>9184</v>
      </c>
      <c r="J7761" t="s">
        <v>200</v>
      </c>
      <c r="K7761">
        <v>0</v>
      </c>
      <c r="L7761" s="83">
        <v>42781</v>
      </c>
      <c r="M7761">
        <v>0</v>
      </c>
      <c r="N7761" t="s">
        <v>2161</v>
      </c>
      <c r="O7761" t="s">
        <v>2162</v>
      </c>
    </row>
    <row r="7762" spans="1:15" x14ac:dyDescent="0.2">
      <c r="A7762" t="s">
        <v>9910</v>
      </c>
      <c r="B7762" t="s">
        <v>2302</v>
      </c>
      <c r="C7762">
        <v>25.65</v>
      </c>
      <c r="D7762">
        <v>0</v>
      </c>
      <c r="E7762">
        <v>0</v>
      </c>
      <c r="F7762">
        <v>0</v>
      </c>
      <c r="G7762">
        <v>0</v>
      </c>
      <c r="H7762" s="45">
        <v>16057.47</v>
      </c>
      <c r="I7762" t="s">
        <v>9184</v>
      </c>
      <c r="J7762" t="s">
        <v>200</v>
      </c>
      <c r="K7762">
        <v>0</v>
      </c>
      <c r="L7762" s="83">
        <v>42781</v>
      </c>
      <c r="M7762">
        <v>0</v>
      </c>
      <c r="N7762" t="s">
        <v>2342</v>
      </c>
      <c r="O7762" t="s">
        <v>2343</v>
      </c>
    </row>
    <row r="7763" spans="1:15" x14ac:dyDescent="0.2">
      <c r="A7763" t="s">
        <v>9911</v>
      </c>
      <c r="B7763" t="s">
        <v>2231</v>
      </c>
      <c r="C7763">
        <v>25.2</v>
      </c>
      <c r="D7763">
        <v>0</v>
      </c>
      <c r="E7763">
        <v>0</v>
      </c>
      <c r="F7763">
        <v>0</v>
      </c>
      <c r="G7763">
        <v>0</v>
      </c>
      <c r="H7763" s="45">
        <v>78941.55</v>
      </c>
      <c r="I7763" t="s">
        <v>9184</v>
      </c>
      <c r="J7763" t="s">
        <v>169</v>
      </c>
      <c r="K7763">
        <v>0</v>
      </c>
      <c r="L7763" s="83">
        <v>42781</v>
      </c>
      <c r="M7763">
        <v>0</v>
      </c>
      <c r="N7763" t="s">
        <v>2246</v>
      </c>
      <c r="O7763">
        <v>2008121</v>
      </c>
    </row>
    <row r="7764" spans="1:15" x14ac:dyDescent="0.2">
      <c r="A7764" t="s">
        <v>9912</v>
      </c>
      <c r="B7764" t="s">
        <v>1784</v>
      </c>
      <c r="C7764">
        <v>26.6</v>
      </c>
      <c r="D7764">
        <v>0</v>
      </c>
      <c r="E7764">
        <v>0</v>
      </c>
      <c r="F7764">
        <v>0</v>
      </c>
      <c r="G7764">
        <v>0</v>
      </c>
      <c r="H7764" s="45">
        <v>23053.55</v>
      </c>
      <c r="I7764" t="s">
        <v>9184</v>
      </c>
      <c r="J7764" t="s">
        <v>169</v>
      </c>
      <c r="K7764">
        <v>0</v>
      </c>
      <c r="L7764" s="83">
        <v>42781</v>
      </c>
      <c r="M7764">
        <v>0</v>
      </c>
      <c r="N7764" t="s">
        <v>1865</v>
      </c>
      <c r="O7764">
        <v>2925844</v>
      </c>
    </row>
    <row r="7765" spans="1:15" x14ac:dyDescent="0.2">
      <c r="A7765" t="s">
        <v>9913</v>
      </c>
      <c r="B7765" t="s">
        <v>860</v>
      </c>
      <c r="C7765">
        <v>132.96</v>
      </c>
      <c r="D7765">
        <v>0</v>
      </c>
      <c r="E7765">
        <v>0</v>
      </c>
      <c r="F7765">
        <v>0</v>
      </c>
      <c r="G7765">
        <v>0</v>
      </c>
      <c r="H7765" s="45">
        <v>-33449.07</v>
      </c>
      <c r="I7765" t="s">
        <v>9174</v>
      </c>
      <c r="J7765" t="s">
        <v>169</v>
      </c>
      <c r="K7765">
        <v>0</v>
      </c>
      <c r="L7765" s="83">
        <v>42781</v>
      </c>
      <c r="M7765">
        <v>0</v>
      </c>
      <c r="N7765">
        <v>15351109</v>
      </c>
      <c r="O7765">
        <v>2036070</v>
      </c>
    </row>
    <row r="7766" spans="1:15" x14ac:dyDescent="0.2">
      <c r="A7766" t="s">
        <v>9914</v>
      </c>
      <c r="B7766" t="s">
        <v>8262</v>
      </c>
      <c r="C7766">
        <v>52.3</v>
      </c>
      <c r="D7766">
        <v>0</v>
      </c>
      <c r="E7766">
        <v>0</v>
      </c>
      <c r="F7766">
        <v>0</v>
      </c>
      <c r="G7766">
        <v>0</v>
      </c>
      <c r="H7766" s="45">
        <v>21996.29</v>
      </c>
      <c r="I7766" t="s">
        <v>9174</v>
      </c>
      <c r="J7766" t="s">
        <v>169</v>
      </c>
      <c r="K7766">
        <v>0</v>
      </c>
      <c r="L7766" s="83">
        <v>42781</v>
      </c>
      <c r="M7766">
        <v>0</v>
      </c>
      <c r="N7766">
        <v>1744101</v>
      </c>
      <c r="O7766">
        <v>2813552</v>
      </c>
    </row>
    <row r="7767" spans="1:15" x14ac:dyDescent="0.2">
      <c r="A7767" t="s">
        <v>9915</v>
      </c>
      <c r="B7767" t="s">
        <v>3629</v>
      </c>
      <c r="C7767">
        <v>27.94</v>
      </c>
      <c r="D7767">
        <v>0</v>
      </c>
      <c r="E7767">
        <v>0</v>
      </c>
      <c r="F7767">
        <v>0</v>
      </c>
      <c r="G7767">
        <v>0</v>
      </c>
      <c r="H7767" s="45">
        <v>271278.96999999997</v>
      </c>
      <c r="I7767" t="s">
        <v>9174</v>
      </c>
      <c r="J7767" t="s">
        <v>8017</v>
      </c>
      <c r="K7767">
        <v>0</v>
      </c>
      <c r="L7767" s="83">
        <v>42781</v>
      </c>
      <c r="M7767">
        <v>0</v>
      </c>
      <c r="N7767" t="s">
        <v>177</v>
      </c>
      <c r="O7767" t="s">
        <v>3640</v>
      </c>
    </row>
    <row r="7768" spans="1:15" x14ac:dyDescent="0.2">
      <c r="A7768" t="s">
        <v>9916</v>
      </c>
      <c r="B7768" t="s">
        <v>1790</v>
      </c>
      <c r="C7768">
        <v>20.37</v>
      </c>
      <c r="D7768">
        <v>0</v>
      </c>
      <c r="E7768">
        <v>0</v>
      </c>
      <c r="F7768">
        <v>0</v>
      </c>
      <c r="G7768">
        <v>0</v>
      </c>
      <c r="H7768" s="45">
        <v>-11591.06</v>
      </c>
      <c r="I7768" t="s">
        <v>9184</v>
      </c>
      <c r="J7768" t="s">
        <v>190</v>
      </c>
      <c r="K7768">
        <v>0</v>
      </c>
      <c r="L7768" s="83">
        <v>42781</v>
      </c>
      <c r="M7768">
        <v>0</v>
      </c>
      <c r="N7768" t="s">
        <v>177</v>
      </c>
      <c r="O7768" t="s">
        <v>1877</v>
      </c>
    </row>
    <row r="7769" spans="1:15" x14ac:dyDescent="0.2">
      <c r="A7769" t="s">
        <v>9917</v>
      </c>
      <c r="B7769" t="s">
        <v>4322</v>
      </c>
      <c r="C7769">
        <v>35.39</v>
      </c>
      <c r="D7769">
        <v>0</v>
      </c>
      <c r="E7769">
        <v>0</v>
      </c>
      <c r="F7769">
        <v>0</v>
      </c>
      <c r="G7769">
        <v>0</v>
      </c>
      <c r="H7769" s="45">
        <v>36549</v>
      </c>
      <c r="I7769" t="s">
        <v>9184</v>
      </c>
      <c r="J7769" t="s">
        <v>200</v>
      </c>
      <c r="K7769">
        <v>0</v>
      </c>
      <c r="L7769" s="83">
        <v>42781</v>
      </c>
      <c r="M7769">
        <v>0</v>
      </c>
      <c r="N7769">
        <v>103304101</v>
      </c>
      <c r="O7769">
        <v>2117232</v>
      </c>
    </row>
    <row r="7770" spans="1:15" x14ac:dyDescent="0.2">
      <c r="A7770" t="s">
        <v>9918</v>
      </c>
      <c r="B7770" t="s">
        <v>2388</v>
      </c>
      <c r="C7770">
        <v>44.17</v>
      </c>
      <c r="D7770">
        <v>0</v>
      </c>
      <c r="E7770">
        <v>0</v>
      </c>
      <c r="F7770">
        <v>0</v>
      </c>
      <c r="G7770">
        <v>0</v>
      </c>
      <c r="H7770" s="45">
        <v>-4882.32</v>
      </c>
      <c r="I7770" t="s">
        <v>9174</v>
      </c>
      <c r="J7770" t="s">
        <v>190</v>
      </c>
      <c r="K7770">
        <v>0</v>
      </c>
      <c r="L7770" s="83">
        <v>42781</v>
      </c>
      <c r="M7770">
        <v>0</v>
      </c>
      <c r="N7770" t="s">
        <v>2434</v>
      </c>
      <c r="O7770">
        <v>2496384</v>
      </c>
    </row>
    <row r="7771" spans="1:15" x14ac:dyDescent="0.2">
      <c r="A7771" t="s">
        <v>9919</v>
      </c>
      <c r="B7771" t="s">
        <v>2323</v>
      </c>
      <c r="C7771">
        <v>43.05</v>
      </c>
      <c r="D7771">
        <v>0</v>
      </c>
      <c r="E7771">
        <v>0</v>
      </c>
      <c r="F7771">
        <v>0</v>
      </c>
      <c r="G7771">
        <v>0</v>
      </c>
      <c r="H7771" s="45">
        <v>2423.0700000000002</v>
      </c>
      <c r="I7771" t="s">
        <v>9184</v>
      </c>
      <c r="J7771" t="s">
        <v>182</v>
      </c>
      <c r="K7771">
        <v>0</v>
      </c>
      <c r="L7771" s="83">
        <v>42781</v>
      </c>
      <c r="M7771">
        <v>0</v>
      </c>
      <c r="N7771" t="s">
        <v>2347</v>
      </c>
      <c r="O7771">
        <v>2480677</v>
      </c>
    </row>
    <row r="7772" spans="1:15" x14ac:dyDescent="0.2">
      <c r="A7772" t="s">
        <v>9920</v>
      </c>
      <c r="B7772" t="s">
        <v>2233</v>
      </c>
      <c r="C7772">
        <v>131.22</v>
      </c>
      <c r="D7772">
        <v>0</v>
      </c>
      <c r="E7772">
        <v>0</v>
      </c>
      <c r="F7772">
        <v>0</v>
      </c>
      <c r="G7772">
        <v>0</v>
      </c>
      <c r="H7772" s="45">
        <v>52877.25</v>
      </c>
      <c r="I7772" t="s">
        <v>9174</v>
      </c>
      <c r="J7772" t="s">
        <v>164</v>
      </c>
      <c r="K7772">
        <v>0</v>
      </c>
      <c r="L7772" s="83">
        <v>42781</v>
      </c>
      <c r="M7772">
        <v>0</v>
      </c>
      <c r="N7772" t="s">
        <v>2258</v>
      </c>
      <c r="O7772" t="s">
        <v>2259</v>
      </c>
    </row>
    <row r="7773" spans="1:15" x14ac:dyDescent="0.2">
      <c r="A7773" t="s">
        <v>9921</v>
      </c>
      <c r="B7773" t="s">
        <v>1992</v>
      </c>
      <c r="C7773">
        <v>54.28</v>
      </c>
      <c r="D7773">
        <v>0</v>
      </c>
      <c r="E7773">
        <v>0</v>
      </c>
      <c r="F7773">
        <v>0</v>
      </c>
      <c r="G7773">
        <v>0</v>
      </c>
      <c r="H7773" s="45">
        <v>-50298.31</v>
      </c>
      <c r="I7773" t="s">
        <v>9184</v>
      </c>
      <c r="J7773" t="s">
        <v>169</v>
      </c>
      <c r="K7773">
        <v>0</v>
      </c>
      <c r="L7773" s="83">
        <v>42781</v>
      </c>
      <c r="M7773">
        <v>0</v>
      </c>
      <c r="N7773" t="s">
        <v>2041</v>
      </c>
      <c r="O7773" t="s">
        <v>2042</v>
      </c>
    </row>
    <row r="7774" spans="1:15" x14ac:dyDescent="0.2">
      <c r="A7774" t="s">
        <v>9922</v>
      </c>
      <c r="B7774" t="s">
        <v>2212</v>
      </c>
      <c r="C7774">
        <v>51.83</v>
      </c>
      <c r="D7774">
        <v>0</v>
      </c>
      <c r="E7774">
        <v>0</v>
      </c>
      <c r="F7774">
        <v>0</v>
      </c>
      <c r="G7774">
        <v>0</v>
      </c>
      <c r="H7774" s="45">
        <v>-27378.69</v>
      </c>
      <c r="I7774" t="s">
        <v>9174</v>
      </c>
      <c r="J7774" t="s">
        <v>164</v>
      </c>
      <c r="K7774">
        <v>0</v>
      </c>
      <c r="L7774" s="83">
        <v>42781</v>
      </c>
      <c r="M7774">
        <v>0</v>
      </c>
      <c r="N7774" t="s">
        <v>177</v>
      </c>
      <c r="O7774" t="s">
        <v>2261</v>
      </c>
    </row>
    <row r="7775" spans="1:15" x14ac:dyDescent="0.2">
      <c r="A7775" t="s">
        <v>9923</v>
      </c>
      <c r="B7775" t="s">
        <v>6358</v>
      </c>
      <c r="C7775">
        <v>172.79</v>
      </c>
      <c r="D7775">
        <v>0</v>
      </c>
      <c r="E7775">
        <v>0</v>
      </c>
      <c r="F7775">
        <v>0</v>
      </c>
      <c r="G7775">
        <v>0</v>
      </c>
      <c r="H7775" s="45">
        <v>26199.95</v>
      </c>
      <c r="I7775" t="s">
        <v>9184</v>
      </c>
      <c r="J7775" t="s">
        <v>164</v>
      </c>
      <c r="K7775">
        <v>0</v>
      </c>
      <c r="L7775" s="83">
        <v>42781</v>
      </c>
      <c r="M7775">
        <v>0</v>
      </c>
      <c r="N7775" t="s">
        <v>6443</v>
      </c>
      <c r="O7775">
        <v>2698782</v>
      </c>
    </row>
    <row r="7776" spans="1:15" x14ac:dyDescent="0.2">
      <c r="A7776" t="s">
        <v>9924</v>
      </c>
      <c r="B7776" t="s">
        <v>2312</v>
      </c>
      <c r="C7776">
        <v>49.42</v>
      </c>
      <c r="D7776">
        <v>0</v>
      </c>
      <c r="E7776">
        <v>0</v>
      </c>
      <c r="F7776">
        <v>0</v>
      </c>
      <c r="G7776">
        <v>0</v>
      </c>
      <c r="H7776" s="45">
        <v>-5859.26</v>
      </c>
      <c r="I7776" t="s">
        <v>9174</v>
      </c>
      <c r="J7776" t="s">
        <v>164</v>
      </c>
      <c r="K7776">
        <v>0</v>
      </c>
      <c r="L7776" s="83">
        <v>42781</v>
      </c>
      <c r="M7776">
        <v>0</v>
      </c>
      <c r="N7776" t="s">
        <v>2367</v>
      </c>
      <c r="O7776" t="s">
        <v>2368</v>
      </c>
    </row>
    <row r="7777" spans="1:15" x14ac:dyDescent="0.2">
      <c r="A7777" t="s">
        <v>9925</v>
      </c>
      <c r="B7777" t="s">
        <v>2307</v>
      </c>
      <c r="C7777">
        <v>172.48</v>
      </c>
      <c r="D7777">
        <v>0</v>
      </c>
      <c r="E7777">
        <v>0</v>
      </c>
      <c r="F7777">
        <v>0</v>
      </c>
      <c r="G7777">
        <v>0</v>
      </c>
      <c r="H7777" s="45">
        <v>9075.65</v>
      </c>
      <c r="I7777" t="s">
        <v>9174</v>
      </c>
      <c r="J7777" t="s">
        <v>169</v>
      </c>
      <c r="K7777">
        <v>0</v>
      </c>
      <c r="L7777" s="83">
        <v>42781</v>
      </c>
      <c r="M7777">
        <v>0</v>
      </c>
      <c r="N7777" t="s">
        <v>2372</v>
      </c>
      <c r="O7777">
        <v>2586122</v>
      </c>
    </row>
    <row r="7778" spans="1:15" x14ac:dyDescent="0.2">
      <c r="A7778" t="s">
        <v>9926</v>
      </c>
      <c r="B7778" t="s">
        <v>2577</v>
      </c>
      <c r="C7778">
        <v>98.62</v>
      </c>
      <c r="D7778">
        <v>0</v>
      </c>
      <c r="E7778">
        <v>0</v>
      </c>
      <c r="F7778">
        <v>0</v>
      </c>
      <c r="G7778">
        <v>0</v>
      </c>
      <c r="H7778" s="45">
        <v>-17954.650000000001</v>
      </c>
      <c r="I7778" t="s">
        <v>9184</v>
      </c>
      <c r="J7778" t="s">
        <v>169</v>
      </c>
      <c r="K7778">
        <v>0</v>
      </c>
      <c r="L7778" s="83">
        <v>42781</v>
      </c>
      <c r="M7778">
        <v>0</v>
      </c>
      <c r="N7778">
        <v>574795100</v>
      </c>
      <c r="O7778" t="s">
        <v>2653</v>
      </c>
    </row>
    <row r="7779" spans="1:15" x14ac:dyDescent="0.2">
      <c r="A7779" t="s">
        <v>9927</v>
      </c>
      <c r="B7779" t="s">
        <v>2103</v>
      </c>
      <c r="C7779">
        <v>85.25</v>
      </c>
      <c r="D7779">
        <v>0</v>
      </c>
      <c r="E7779">
        <v>0</v>
      </c>
      <c r="F7779">
        <v>0</v>
      </c>
      <c r="G7779">
        <v>0</v>
      </c>
      <c r="H7779" s="45">
        <v>60057.79</v>
      </c>
      <c r="I7779" t="s">
        <v>9184</v>
      </c>
      <c r="J7779" t="s">
        <v>169</v>
      </c>
      <c r="K7779">
        <v>0</v>
      </c>
      <c r="L7779" s="83">
        <v>42781</v>
      </c>
      <c r="M7779">
        <v>0</v>
      </c>
      <c r="N7779" t="s">
        <v>2176</v>
      </c>
      <c r="O7779">
        <v>2623911</v>
      </c>
    </row>
    <row r="7780" spans="1:15" x14ac:dyDescent="0.2">
      <c r="A7780" t="s">
        <v>9928</v>
      </c>
      <c r="B7780" t="s">
        <v>6369</v>
      </c>
      <c r="C7780">
        <v>24.01</v>
      </c>
      <c r="D7780">
        <v>0</v>
      </c>
      <c r="E7780">
        <v>0</v>
      </c>
      <c r="F7780">
        <v>0</v>
      </c>
      <c r="G7780">
        <v>0</v>
      </c>
      <c r="H7780" s="45">
        <v>-24634.76</v>
      </c>
      <c r="I7780" t="s">
        <v>9174</v>
      </c>
      <c r="J7780" t="s">
        <v>190</v>
      </c>
      <c r="K7780">
        <v>0</v>
      </c>
      <c r="L7780" s="83">
        <v>42781</v>
      </c>
      <c r="M7780">
        <v>0</v>
      </c>
      <c r="N7780" t="s">
        <v>6456</v>
      </c>
      <c r="O7780">
        <v>2564797</v>
      </c>
    </row>
    <row r="7781" spans="1:15" x14ac:dyDescent="0.2">
      <c r="A7781" t="s">
        <v>9929</v>
      </c>
      <c r="B7781" t="s">
        <v>1697</v>
      </c>
      <c r="C7781">
        <v>14.105</v>
      </c>
      <c r="D7781">
        <v>0</v>
      </c>
      <c r="E7781">
        <v>0</v>
      </c>
      <c r="F7781">
        <v>0</v>
      </c>
      <c r="G7781">
        <v>0</v>
      </c>
      <c r="H7781" s="45">
        <v>14616.2</v>
      </c>
      <c r="I7781" t="s">
        <v>9184</v>
      </c>
      <c r="J7781" t="s">
        <v>169</v>
      </c>
      <c r="K7781">
        <v>0</v>
      </c>
      <c r="L7781" s="83">
        <v>42781</v>
      </c>
      <c r="M7781">
        <v>0</v>
      </c>
      <c r="N7781">
        <v>690732102</v>
      </c>
      <c r="O7781">
        <v>2665128</v>
      </c>
    </row>
    <row r="7782" spans="1:15" x14ac:dyDescent="0.2">
      <c r="A7782" t="s">
        <v>9930</v>
      </c>
      <c r="B7782" t="s">
        <v>2089</v>
      </c>
      <c r="C7782">
        <v>50.83</v>
      </c>
      <c r="D7782">
        <v>0</v>
      </c>
      <c r="E7782">
        <v>0</v>
      </c>
      <c r="F7782">
        <v>0</v>
      </c>
      <c r="G7782">
        <v>0</v>
      </c>
      <c r="H7782" s="45">
        <v>4960.0600000000004</v>
      </c>
      <c r="I7782" t="s">
        <v>9174</v>
      </c>
      <c r="J7782" t="s">
        <v>182</v>
      </c>
      <c r="K7782">
        <v>0</v>
      </c>
      <c r="L7782" s="83">
        <v>42781</v>
      </c>
      <c r="M7782">
        <v>0</v>
      </c>
      <c r="N7782" t="s">
        <v>2182</v>
      </c>
      <c r="O7782" t="s">
        <v>2183</v>
      </c>
    </row>
    <row r="7783" spans="1:15" x14ac:dyDescent="0.2">
      <c r="A7783" t="s">
        <v>9931</v>
      </c>
      <c r="B7783" t="s">
        <v>2490</v>
      </c>
      <c r="C7783">
        <v>33.1</v>
      </c>
      <c r="D7783">
        <v>0</v>
      </c>
      <c r="E7783">
        <v>0</v>
      </c>
      <c r="F7783">
        <v>0</v>
      </c>
      <c r="G7783">
        <v>0</v>
      </c>
      <c r="H7783" s="45">
        <v>81715.199999999997</v>
      </c>
      <c r="I7783" t="s">
        <v>9184</v>
      </c>
      <c r="J7783" t="s">
        <v>169</v>
      </c>
      <c r="K7783">
        <v>0</v>
      </c>
      <c r="L7783" s="83">
        <v>42781</v>
      </c>
      <c r="M7783">
        <v>0</v>
      </c>
      <c r="N7783" t="s">
        <v>177</v>
      </c>
      <c r="O7783" t="s">
        <v>2550</v>
      </c>
    </row>
    <row r="7784" spans="1:15" x14ac:dyDescent="0.2">
      <c r="A7784" t="s">
        <v>9932</v>
      </c>
      <c r="B7784" t="s">
        <v>1799</v>
      </c>
      <c r="C7784">
        <v>108.19</v>
      </c>
      <c r="D7784">
        <v>0</v>
      </c>
      <c r="E7784">
        <v>0</v>
      </c>
      <c r="F7784">
        <v>0</v>
      </c>
      <c r="G7784">
        <v>0</v>
      </c>
      <c r="H7784" s="45">
        <v>10923.2</v>
      </c>
      <c r="I7784" t="s">
        <v>9184</v>
      </c>
      <c r="J7784" t="s">
        <v>169</v>
      </c>
      <c r="K7784">
        <v>0</v>
      </c>
      <c r="L7784" s="83">
        <v>42781</v>
      </c>
      <c r="M7784">
        <v>0</v>
      </c>
      <c r="N7784" t="s">
        <v>1936</v>
      </c>
      <c r="O7784" t="s">
        <v>1937</v>
      </c>
    </row>
    <row r="7785" spans="1:15" x14ac:dyDescent="0.2">
      <c r="A7785" t="s">
        <v>9933</v>
      </c>
      <c r="B7785" t="s">
        <v>1336</v>
      </c>
      <c r="C7785">
        <v>48.45</v>
      </c>
      <c r="D7785">
        <v>0</v>
      </c>
      <c r="E7785">
        <v>0</v>
      </c>
      <c r="F7785">
        <v>0</v>
      </c>
      <c r="G7785">
        <v>0</v>
      </c>
      <c r="H7785" s="45">
        <v>-90039.679999999993</v>
      </c>
      <c r="I7785" t="s">
        <v>9174</v>
      </c>
      <c r="J7785" t="s">
        <v>200</v>
      </c>
      <c r="K7785">
        <v>0</v>
      </c>
      <c r="L7785" s="83">
        <v>42781</v>
      </c>
      <c r="M7785">
        <v>0</v>
      </c>
      <c r="N7785" t="s">
        <v>1535</v>
      </c>
      <c r="O7785">
        <v>2216991</v>
      </c>
    </row>
    <row r="7786" spans="1:15" x14ac:dyDescent="0.2">
      <c r="A7786" t="s">
        <v>9934</v>
      </c>
      <c r="B7786" t="s">
        <v>4002</v>
      </c>
      <c r="C7786">
        <v>8.3000000000000007</v>
      </c>
      <c r="D7786">
        <v>0</v>
      </c>
      <c r="E7786">
        <v>0</v>
      </c>
      <c r="F7786">
        <v>0</v>
      </c>
      <c r="G7786">
        <v>0</v>
      </c>
      <c r="H7786" s="45">
        <v>-3109.71</v>
      </c>
      <c r="I7786" t="s">
        <v>9184</v>
      </c>
      <c r="J7786" t="s">
        <v>200</v>
      </c>
      <c r="K7786">
        <v>0</v>
      </c>
      <c r="L7786" s="83">
        <v>42781</v>
      </c>
      <c r="M7786">
        <v>0</v>
      </c>
      <c r="N7786" t="s">
        <v>4062</v>
      </c>
      <c r="O7786" t="s">
        <v>4063</v>
      </c>
    </row>
    <row r="7787" spans="1:15" x14ac:dyDescent="0.2">
      <c r="A7787" t="s">
        <v>9935</v>
      </c>
      <c r="B7787" t="s">
        <v>2310</v>
      </c>
      <c r="C7787">
        <v>44.95</v>
      </c>
      <c r="D7787">
        <v>0</v>
      </c>
      <c r="E7787">
        <v>0</v>
      </c>
      <c r="F7787">
        <v>0</v>
      </c>
      <c r="G7787">
        <v>0</v>
      </c>
      <c r="H7787" s="45">
        <v>43735.53</v>
      </c>
      <c r="I7787" t="s">
        <v>9174</v>
      </c>
      <c r="J7787" t="s">
        <v>200</v>
      </c>
      <c r="K7787">
        <v>0</v>
      </c>
      <c r="L7787" s="83">
        <v>42781</v>
      </c>
      <c r="M7787">
        <v>0</v>
      </c>
      <c r="N7787">
        <v>913483103</v>
      </c>
      <c r="O7787">
        <v>2911683</v>
      </c>
    </row>
    <row r="7788" spans="1:15" x14ac:dyDescent="0.2">
      <c r="A7788" t="s">
        <v>9936</v>
      </c>
      <c r="B7788" t="s">
        <v>2106</v>
      </c>
      <c r="C7788">
        <v>172.53</v>
      </c>
      <c r="D7788">
        <v>0</v>
      </c>
      <c r="E7788">
        <v>0</v>
      </c>
      <c r="F7788">
        <v>0</v>
      </c>
      <c r="G7788">
        <v>0</v>
      </c>
      <c r="H7788" s="45">
        <v>19367.830000000002</v>
      </c>
      <c r="I7788" t="s">
        <v>9184</v>
      </c>
      <c r="J7788" t="s">
        <v>190</v>
      </c>
      <c r="K7788">
        <v>0</v>
      </c>
      <c r="L7788" s="83">
        <v>42781</v>
      </c>
      <c r="M7788">
        <v>0</v>
      </c>
      <c r="N7788">
        <v>942622200</v>
      </c>
      <c r="O7788">
        <v>2943039</v>
      </c>
    </row>
    <row r="7789" spans="1:15" x14ac:dyDescent="0.2">
      <c r="A7789" t="s">
        <v>9937</v>
      </c>
      <c r="B7789" t="s">
        <v>4657</v>
      </c>
      <c r="C7789">
        <v>36.869999999999997</v>
      </c>
      <c r="D7789">
        <v>0</v>
      </c>
      <c r="E7789">
        <v>0</v>
      </c>
      <c r="F7789">
        <v>0</v>
      </c>
      <c r="G7789">
        <v>0</v>
      </c>
      <c r="H7789" s="45">
        <v>65160.43</v>
      </c>
      <c r="I7789" t="s">
        <v>9174</v>
      </c>
      <c r="J7789" t="s">
        <v>164</v>
      </c>
      <c r="K7789">
        <v>0</v>
      </c>
      <c r="L7789" s="83">
        <v>42781</v>
      </c>
      <c r="M7789">
        <v>0</v>
      </c>
      <c r="N7789" t="s">
        <v>177</v>
      </c>
      <c r="O7789" t="s">
        <v>4829</v>
      </c>
    </row>
    <row r="7790" spans="1:15" x14ac:dyDescent="0.2">
      <c r="A7790" t="s">
        <v>9878</v>
      </c>
      <c r="B7790" t="s">
        <v>1988</v>
      </c>
      <c r="C7790">
        <v>110.9</v>
      </c>
      <c r="D7790">
        <v>0</v>
      </c>
      <c r="E7790">
        <v>0</v>
      </c>
      <c r="F7790">
        <v>0</v>
      </c>
      <c r="G7790">
        <v>0</v>
      </c>
      <c r="H7790" s="45">
        <v>-4873.13</v>
      </c>
      <c r="I7790" t="s">
        <v>9184</v>
      </c>
      <c r="J7790" t="s">
        <v>190</v>
      </c>
      <c r="K7790">
        <v>0</v>
      </c>
      <c r="L7790" s="83">
        <v>42780</v>
      </c>
      <c r="M7790">
        <v>0</v>
      </c>
      <c r="N7790" t="s">
        <v>2050</v>
      </c>
      <c r="O7790">
        <v>2007281</v>
      </c>
    </row>
    <row r="7791" spans="1:15" x14ac:dyDescent="0.2">
      <c r="A7791" t="s">
        <v>9879</v>
      </c>
      <c r="B7791" t="s">
        <v>2393</v>
      </c>
      <c r="C7791">
        <v>32.380000000000003</v>
      </c>
      <c r="D7791">
        <v>0</v>
      </c>
      <c r="E7791">
        <v>0</v>
      </c>
      <c r="F7791">
        <v>0</v>
      </c>
      <c r="G7791">
        <v>0</v>
      </c>
      <c r="H7791" s="45">
        <v>4238.4399999999996</v>
      </c>
      <c r="I7791" t="s">
        <v>9184</v>
      </c>
      <c r="J7791" t="s">
        <v>182</v>
      </c>
      <c r="K7791">
        <v>0</v>
      </c>
      <c r="L7791" s="83">
        <v>42780</v>
      </c>
      <c r="M7791">
        <v>0</v>
      </c>
      <c r="N7791">
        <v>655044105</v>
      </c>
      <c r="O7791">
        <v>2640761</v>
      </c>
    </row>
    <row r="7792" spans="1:15" x14ac:dyDescent="0.2">
      <c r="A7792" t="s">
        <v>9880</v>
      </c>
      <c r="B7792" t="s">
        <v>1661</v>
      </c>
      <c r="C7792">
        <v>45.04</v>
      </c>
      <c r="D7792">
        <v>0</v>
      </c>
      <c r="E7792">
        <v>0</v>
      </c>
      <c r="F7792">
        <v>0</v>
      </c>
      <c r="G7792">
        <v>0</v>
      </c>
      <c r="H7792" s="45">
        <v>-21060</v>
      </c>
      <c r="I7792" t="s">
        <v>9174</v>
      </c>
      <c r="J7792" t="s">
        <v>188</v>
      </c>
      <c r="K7792">
        <v>0</v>
      </c>
      <c r="L7792" s="83">
        <v>42780</v>
      </c>
      <c r="M7792">
        <v>0</v>
      </c>
      <c r="N7792">
        <v>8474108</v>
      </c>
      <c r="O7792">
        <v>2009834</v>
      </c>
    </row>
    <row r="7793" spans="1:15" x14ac:dyDescent="0.2">
      <c r="A7793" t="s">
        <v>9881</v>
      </c>
      <c r="B7793" t="s">
        <v>1665</v>
      </c>
      <c r="C7793">
        <v>36</v>
      </c>
      <c r="D7793">
        <v>0</v>
      </c>
      <c r="E7793">
        <v>0</v>
      </c>
      <c r="F7793">
        <v>0</v>
      </c>
      <c r="G7793">
        <v>0</v>
      </c>
      <c r="H7793" s="45">
        <v>18270</v>
      </c>
      <c r="I7793" t="s">
        <v>9174</v>
      </c>
      <c r="J7793" t="s">
        <v>235</v>
      </c>
      <c r="K7793">
        <v>0</v>
      </c>
      <c r="L7793" s="83">
        <v>42780</v>
      </c>
      <c r="M7793">
        <v>0</v>
      </c>
      <c r="N7793">
        <v>34164103</v>
      </c>
      <c r="O7793">
        <v>2274922</v>
      </c>
    </row>
    <row r="7794" spans="1:15" x14ac:dyDescent="0.2">
      <c r="A7794" t="s">
        <v>9882</v>
      </c>
      <c r="B7794" t="s">
        <v>4834</v>
      </c>
      <c r="C7794">
        <v>34.08</v>
      </c>
      <c r="D7794">
        <v>0</v>
      </c>
      <c r="E7794">
        <v>0</v>
      </c>
      <c r="F7794">
        <v>0</v>
      </c>
      <c r="G7794">
        <v>0</v>
      </c>
      <c r="H7794" s="45">
        <v>44009.01</v>
      </c>
      <c r="I7794" t="s">
        <v>9174</v>
      </c>
      <c r="J7794" t="s">
        <v>190</v>
      </c>
      <c r="K7794">
        <v>0</v>
      </c>
      <c r="L7794" s="83">
        <v>42780</v>
      </c>
      <c r="M7794">
        <v>0</v>
      </c>
      <c r="N7794">
        <v>53774105</v>
      </c>
      <c r="O7794" t="s">
        <v>4867</v>
      </c>
    </row>
    <row r="7795" spans="1:15" x14ac:dyDescent="0.2">
      <c r="A7795" t="s">
        <v>9883</v>
      </c>
      <c r="B7795" t="s">
        <v>2206</v>
      </c>
      <c r="C7795">
        <v>44.13</v>
      </c>
      <c r="D7795">
        <v>0</v>
      </c>
      <c r="E7795">
        <v>0</v>
      </c>
      <c r="F7795">
        <v>0</v>
      </c>
      <c r="G7795">
        <v>0</v>
      </c>
      <c r="H7795" s="45">
        <v>23078.68</v>
      </c>
      <c r="I7795" t="s">
        <v>9174</v>
      </c>
      <c r="J7795" t="s">
        <v>188</v>
      </c>
      <c r="K7795">
        <v>0</v>
      </c>
      <c r="L7795" s="83">
        <v>42780</v>
      </c>
      <c r="M7795">
        <v>0</v>
      </c>
      <c r="N7795">
        <v>125269100</v>
      </c>
      <c r="O7795" t="s">
        <v>2253</v>
      </c>
    </row>
    <row r="7796" spans="1:15" x14ac:dyDescent="0.2">
      <c r="A7796" t="s">
        <v>9884</v>
      </c>
      <c r="B7796" t="s">
        <v>1996</v>
      </c>
      <c r="C7796">
        <v>44.06</v>
      </c>
      <c r="D7796">
        <v>0</v>
      </c>
      <c r="E7796">
        <v>0</v>
      </c>
      <c r="F7796">
        <v>0</v>
      </c>
      <c r="G7796">
        <v>0</v>
      </c>
      <c r="H7796" s="45">
        <v>21953.86</v>
      </c>
      <c r="I7796" t="s">
        <v>9174</v>
      </c>
      <c r="J7796" t="s">
        <v>164</v>
      </c>
      <c r="K7796">
        <v>0</v>
      </c>
      <c r="L7796" s="83">
        <v>42780</v>
      </c>
      <c r="M7796">
        <v>0</v>
      </c>
      <c r="N7796" t="s">
        <v>2032</v>
      </c>
      <c r="O7796">
        <v>2198163</v>
      </c>
    </row>
    <row r="7797" spans="1:15" x14ac:dyDescent="0.2">
      <c r="A7797" t="s">
        <v>9885</v>
      </c>
      <c r="B7797" t="s">
        <v>2394</v>
      </c>
      <c r="C7797">
        <v>14.18</v>
      </c>
      <c r="D7797">
        <v>0</v>
      </c>
      <c r="E7797">
        <v>0</v>
      </c>
      <c r="F7797">
        <v>0</v>
      </c>
      <c r="G7797">
        <v>0</v>
      </c>
      <c r="H7797" s="45">
        <v>-22158.07</v>
      </c>
      <c r="I7797" t="s">
        <v>9184</v>
      </c>
      <c r="J7797" t="s">
        <v>182</v>
      </c>
      <c r="K7797">
        <v>0</v>
      </c>
      <c r="L7797" s="83">
        <v>42780</v>
      </c>
      <c r="M7797">
        <v>0</v>
      </c>
      <c r="N7797">
        <v>402635304</v>
      </c>
      <c r="O7797">
        <v>2398684</v>
      </c>
    </row>
    <row r="7798" spans="1:15" x14ac:dyDescent="0.2">
      <c r="A7798" t="s">
        <v>9886</v>
      </c>
      <c r="B7798" t="s">
        <v>3041</v>
      </c>
      <c r="C7798">
        <v>72.61</v>
      </c>
      <c r="D7798">
        <v>0</v>
      </c>
      <c r="E7798">
        <v>0</v>
      </c>
      <c r="F7798">
        <v>0</v>
      </c>
      <c r="G7798">
        <v>0</v>
      </c>
      <c r="H7798" s="45">
        <v>-7249.18</v>
      </c>
      <c r="I7798" t="s">
        <v>9174</v>
      </c>
      <c r="J7798" t="s">
        <v>200</v>
      </c>
      <c r="K7798">
        <v>0</v>
      </c>
      <c r="L7798" s="83">
        <v>42780</v>
      </c>
      <c r="M7798">
        <v>0</v>
      </c>
      <c r="N7798" t="s">
        <v>9887</v>
      </c>
      <c r="O7798" t="s">
        <v>9888</v>
      </c>
    </row>
    <row r="7799" spans="1:15" x14ac:dyDescent="0.2">
      <c r="A7799" t="s">
        <v>9889</v>
      </c>
      <c r="B7799" t="s">
        <v>3054</v>
      </c>
      <c r="C7799">
        <v>85.01</v>
      </c>
      <c r="D7799">
        <v>0</v>
      </c>
      <c r="E7799">
        <v>0</v>
      </c>
      <c r="F7799">
        <v>0</v>
      </c>
      <c r="G7799">
        <v>0</v>
      </c>
      <c r="H7799" s="45">
        <v>-22942.73</v>
      </c>
      <c r="I7799" t="s">
        <v>9174</v>
      </c>
      <c r="J7799" t="s">
        <v>200</v>
      </c>
      <c r="K7799">
        <v>0</v>
      </c>
      <c r="L7799" s="83">
        <v>42780</v>
      </c>
      <c r="M7799">
        <v>0</v>
      </c>
      <c r="N7799">
        <v>536797103</v>
      </c>
      <c r="O7799">
        <v>2515030</v>
      </c>
    </row>
    <row r="7800" spans="1:15" x14ac:dyDescent="0.2">
      <c r="A7800" t="s">
        <v>9890</v>
      </c>
      <c r="B7800" t="s">
        <v>1313</v>
      </c>
      <c r="C7800">
        <v>121.94</v>
      </c>
      <c r="D7800">
        <v>0</v>
      </c>
      <c r="E7800">
        <v>0</v>
      </c>
      <c r="F7800">
        <v>0</v>
      </c>
      <c r="G7800">
        <v>0</v>
      </c>
      <c r="H7800" s="45">
        <v>82426.75</v>
      </c>
      <c r="I7800" t="s">
        <v>9174</v>
      </c>
      <c r="J7800" t="s">
        <v>169</v>
      </c>
      <c r="K7800">
        <v>0</v>
      </c>
      <c r="L7800" s="83">
        <v>42780</v>
      </c>
      <c r="M7800">
        <v>0</v>
      </c>
      <c r="N7800" t="s">
        <v>1506</v>
      </c>
      <c r="O7800">
        <v>2212706</v>
      </c>
    </row>
    <row r="7801" spans="1:15" x14ac:dyDescent="0.2">
      <c r="A7801" t="s">
        <v>9891</v>
      </c>
      <c r="B7801" t="s">
        <v>9877</v>
      </c>
      <c r="C7801">
        <v>18</v>
      </c>
      <c r="D7801">
        <v>0</v>
      </c>
      <c r="E7801">
        <v>0</v>
      </c>
      <c r="F7801">
        <v>0</v>
      </c>
      <c r="G7801">
        <v>0</v>
      </c>
      <c r="H7801">
        <v>530.70000000000005</v>
      </c>
      <c r="I7801" t="s">
        <v>9184</v>
      </c>
      <c r="J7801" t="s">
        <v>188</v>
      </c>
      <c r="K7801">
        <v>0</v>
      </c>
      <c r="L7801" s="83">
        <v>42780</v>
      </c>
      <c r="M7801">
        <v>0</v>
      </c>
      <c r="N7801" t="s">
        <v>177</v>
      </c>
      <c r="O7801" t="s">
        <v>9892</v>
      </c>
    </row>
    <row r="7802" spans="1:15" x14ac:dyDescent="0.2">
      <c r="A7802" t="s">
        <v>9893</v>
      </c>
      <c r="B7802" t="s">
        <v>1034</v>
      </c>
      <c r="C7802">
        <v>59.85</v>
      </c>
      <c r="D7802">
        <v>0</v>
      </c>
      <c r="E7802">
        <v>0</v>
      </c>
      <c r="F7802">
        <v>0</v>
      </c>
      <c r="G7802">
        <v>0</v>
      </c>
      <c r="H7802" s="45">
        <v>-11735.81</v>
      </c>
      <c r="I7802" t="s">
        <v>9174</v>
      </c>
      <c r="J7802" t="s">
        <v>169</v>
      </c>
      <c r="K7802">
        <v>0</v>
      </c>
      <c r="L7802" s="83">
        <v>42780</v>
      </c>
      <c r="M7802">
        <v>0</v>
      </c>
      <c r="N7802" t="s">
        <v>1191</v>
      </c>
      <c r="O7802">
        <v>2789523</v>
      </c>
    </row>
    <row r="7803" spans="1:15" x14ac:dyDescent="0.2">
      <c r="A7803" t="s">
        <v>9894</v>
      </c>
      <c r="B7803" t="s">
        <v>1322</v>
      </c>
      <c r="C7803">
        <v>87.025000000000006</v>
      </c>
      <c r="D7803">
        <v>0</v>
      </c>
      <c r="E7803">
        <v>0</v>
      </c>
      <c r="F7803">
        <v>0</v>
      </c>
      <c r="G7803">
        <v>0</v>
      </c>
      <c r="H7803" s="45">
        <v>-42647.199999999997</v>
      </c>
      <c r="I7803" t="s">
        <v>9184</v>
      </c>
      <c r="J7803" t="s">
        <v>164</v>
      </c>
      <c r="K7803">
        <v>0</v>
      </c>
      <c r="L7803" s="83">
        <v>42780</v>
      </c>
      <c r="M7803">
        <v>0</v>
      </c>
      <c r="N7803" t="s">
        <v>1527</v>
      </c>
      <c r="O7803" t="s">
        <v>1528</v>
      </c>
    </row>
    <row r="7804" spans="1:15" x14ac:dyDescent="0.2">
      <c r="A7804" t="s">
        <v>9895</v>
      </c>
      <c r="B7804" t="s">
        <v>1033</v>
      </c>
      <c r="C7804">
        <v>61.47</v>
      </c>
      <c r="D7804">
        <v>0</v>
      </c>
      <c r="E7804">
        <v>0</v>
      </c>
      <c r="F7804">
        <v>0</v>
      </c>
      <c r="G7804">
        <v>0</v>
      </c>
      <c r="H7804" s="45">
        <v>38818.29</v>
      </c>
      <c r="I7804" t="s">
        <v>9174</v>
      </c>
      <c r="J7804" t="s">
        <v>190</v>
      </c>
      <c r="K7804">
        <v>0</v>
      </c>
      <c r="L7804" s="83">
        <v>42780</v>
      </c>
      <c r="M7804">
        <v>0</v>
      </c>
      <c r="N7804">
        <v>858912108</v>
      </c>
      <c r="O7804">
        <v>2860826</v>
      </c>
    </row>
    <row r="7805" spans="1:15" x14ac:dyDescent="0.2">
      <c r="A7805" t="s">
        <v>9896</v>
      </c>
      <c r="B7805" t="s">
        <v>9876</v>
      </c>
      <c r="C7805">
        <v>17.45</v>
      </c>
      <c r="D7805">
        <v>0</v>
      </c>
      <c r="E7805">
        <v>0</v>
      </c>
      <c r="F7805">
        <v>0</v>
      </c>
      <c r="G7805">
        <v>0</v>
      </c>
      <c r="H7805" s="45">
        <v>118643.52</v>
      </c>
      <c r="I7805" t="s">
        <v>9174</v>
      </c>
      <c r="J7805" t="s">
        <v>164</v>
      </c>
      <c r="K7805">
        <v>0</v>
      </c>
      <c r="L7805" s="83">
        <v>42780</v>
      </c>
      <c r="M7805">
        <v>0</v>
      </c>
      <c r="N7805" t="s">
        <v>9897</v>
      </c>
      <c r="O7805" t="s">
        <v>9898</v>
      </c>
    </row>
    <row r="7806" spans="1:15" x14ac:dyDescent="0.2">
      <c r="A7806" t="s">
        <v>9899</v>
      </c>
      <c r="B7806" t="s">
        <v>2808</v>
      </c>
      <c r="C7806">
        <v>46.03</v>
      </c>
      <c r="D7806">
        <v>0</v>
      </c>
      <c r="E7806">
        <v>0</v>
      </c>
      <c r="F7806">
        <v>0</v>
      </c>
      <c r="G7806">
        <v>0</v>
      </c>
      <c r="H7806" s="45">
        <v>3389.14</v>
      </c>
      <c r="I7806" t="s">
        <v>9174</v>
      </c>
      <c r="J7806" t="s">
        <v>182</v>
      </c>
      <c r="K7806">
        <v>0</v>
      </c>
      <c r="L7806" s="83">
        <v>42780</v>
      </c>
      <c r="M7806">
        <v>0</v>
      </c>
      <c r="N7806" t="s">
        <v>3008</v>
      </c>
      <c r="O7806" t="s">
        <v>3009</v>
      </c>
    </row>
    <row r="7807" spans="1:15" x14ac:dyDescent="0.2">
      <c r="A7807" t="s">
        <v>9900</v>
      </c>
      <c r="B7807" t="s">
        <v>1793</v>
      </c>
      <c r="C7807">
        <v>54.07</v>
      </c>
      <c r="D7807">
        <v>0</v>
      </c>
      <c r="E7807">
        <v>0</v>
      </c>
      <c r="F7807">
        <v>0</v>
      </c>
      <c r="G7807">
        <v>0</v>
      </c>
      <c r="H7807" s="45">
        <v>-120532.83</v>
      </c>
      <c r="I7807" t="s">
        <v>9174</v>
      </c>
      <c r="J7807" t="s">
        <v>200</v>
      </c>
      <c r="K7807">
        <v>0</v>
      </c>
      <c r="L7807" s="83">
        <v>42780</v>
      </c>
      <c r="M7807">
        <v>0</v>
      </c>
      <c r="N7807">
        <v>896945201</v>
      </c>
      <c r="O7807" t="s">
        <v>1962</v>
      </c>
    </row>
    <row r="7808" spans="1:15" x14ac:dyDescent="0.2">
      <c r="A7808" t="s">
        <v>9901</v>
      </c>
      <c r="B7808" t="s">
        <v>1316</v>
      </c>
      <c r="C7808">
        <v>189.1</v>
      </c>
      <c r="D7808">
        <v>0</v>
      </c>
      <c r="E7808">
        <v>0</v>
      </c>
      <c r="F7808">
        <v>0</v>
      </c>
      <c r="G7808">
        <v>0</v>
      </c>
      <c r="H7808" s="45">
        <v>17946.89</v>
      </c>
      <c r="I7808" t="s">
        <v>9184</v>
      </c>
      <c r="J7808" t="s">
        <v>164</v>
      </c>
      <c r="K7808">
        <v>0</v>
      </c>
      <c r="L7808" s="83">
        <v>42780</v>
      </c>
      <c r="M7808">
        <v>0</v>
      </c>
      <c r="N7808" t="s">
        <v>1541</v>
      </c>
      <c r="O7808" t="s">
        <v>1542</v>
      </c>
    </row>
    <row r="7809" spans="1:15" x14ac:dyDescent="0.2">
      <c r="A7809" t="s">
        <v>9902</v>
      </c>
      <c r="B7809" t="s">
        <v>9903</v>
      </c>
      <c r="C7809">
        <v>5</v>
      </c>
      <c r="D7809">
        <v>0</v>
      </c>
      <c r="E7809">
        <v>0</v>
      </c>
      <c r="F7809">
        <v>0</v>
      </c>
      <c r="G7809">
        <v>0</v>
      </c>
      <c r="H7809" s="45">
        <v>-6895.5</v>
      </c>
      <c r="I7809" t="s">
        <v>210</v>
      </c>
      <c r="J7809" t="s">
        <v>164</v>
      </c>
      <c r="K7809">
        <v>0</v>
      </c>
      <c r="L7809" s="83">
        <v>42780</v>
      </c>
      <c r="M7809">
        <v>0</v>
      </c>
    </row>
    <row r="7810" spans="1:15" x14ac:dyDescent="0.2">
      <c r="A7810" t="s">
        <v>9859</v>
      </c>
      <c r="B7810" t="s">
        <v>5551</v>
      </c>
      <c r="C7810">
        <v>17.05</v>
      </c>
      <c r="D7810">
        <v>0</v>
      </c>
      <c r="E7810">
        <v>0</v>
      </c>
      <c r="F7810">
        <v>0</v>
      </c>
      <c r="G7810">
        <v>0</v>
      </c>
      <c r="H7810" s="45">
        <v>-7225.99</v>
      </c>
      <c r="I7810" t="s">
        <v>9184</v>
      </c>
      <c r="J7810" t="s">
        <v>200</v>
      </c>
      <c r="K7810">
        <v>0</v>
      </c>
      <c r="L7810" s="83">
        <v>42779</v>
      </c>
      <c r="M7810">
        <v>0</v>
      </c>
      <c r="N7810">
        <v>24061103</v>
      </c>
      <c r="O7810">
        <v>2382416</v>
      </c>
    </row>
    <row r="7811" spans="1:15" x14ac:dyDescent="0.2">
      <c r="A7811" t="s">
        <v>9860</v>
      </c>
      <c r="B7811" t="s">
        <v>2231</v>
      </c>
      <c r="C7811">
        <v>25.2</v>
      </c>
      <c r="D7811">
        <v>0</v>
      </c>
      <c r="E7811">
        <v>0</v>
      </c>
      <c r="F7811">
        <v>0</v>
      </c>
      <c r="G7811">
        <v>0</v>
      </c>
      <c r="H7811" s="45">
        <v>-18031.52</v>
      </c>
      <c r="I7811" t="s">
        <v>9174</v>
      </c>
      <c r="J7811" t="s">
        <v>169</v>
      </c>
      <c r="K7811">
        <v>0</v>
      </c>
      <c r="L7811" s="83">
        <v>42779</v>
      </c>
      <c r="M7811">
        <v>0</v>
      </c>
      <c r="N7811" t="s">
        <v>2246</v>
      </c>
      <c r="O7811">
        <v>2008121</v>
      </c>
    </row>
    <row r="7812" spans="1:15" x14ac:dyDescent="0.2">
      <c r="A7812" t="s">
        <v>9861</v>
      </c>
      <c r="B7812" t="s">
        <v>2218</v>
      </c>
      <c r="C7812">
        <v>92.1</v>
      </c>
      <c r="D7812">
        <v>0</v>
      </c>
      <c r="E7812">
        <v>0</v>
      </c>
      <c r="F7812">
        <v>0</v>
      </c>
      <c r="G7812">
        <v>0</v>
      </c>
      <c r="H7812" s="45">
        <v>11449.84</v>
      </c>
      <c r="I7812" t="s">
        <v>9174</v>
      </c>
      <c r="J7812" t="s">
        <v>190</v>
      </c>
      <c r="K7812">
        <v>0</v>
      </c>
      <c r="L7812" s="83">
        <v>42779</v>
      </c>
      <c r="M7812">
        <v>0</v>
      </c>
      <c r="N7812">
        <v>682159108</v>
      </c>
      <c r="O7812">
        <v>2658720</v>
      </c>
    </row>
    <row r="7813" spans="1:15" x14ac:dyDescent="0.2">
      <c r="A7813" t="s">
        <v>9862</v>
      </c>
      <c r="B7813" t="s">
        <v>832</v>
      </c>
      <c r="C7813">
        <v>41.9</v>
      </c>
      <c r="D7813">
        <v>0</v>
      </c>
      <c r="E7813">
        <v>0</v>
      </c>
      <c r="F7813">
        <v>0</v>
      </c>
      <c r="G7813">
        <v>0</v>
      </c>
      <c r="H7813" s="45">
        <v>16082.72</v>
      </c>
      <c r="I7813" t="s">
        <v>9184</v>
      </c>
      <c r="J7813" t="s">
        <v>8017</v>
      </c>
      <c r="K7813">
        <v>0</v>
      </c>
      <c r="L7813" s="83">
        <v>42779</v>
      </c>
      <c r="M7813">
        <v>0</v>
      </c>
      <c r="N7813" t="s">
        <v>923</v>
      </c>
      <c r="O7813" t="s">
        <v>1373</v>
      </c>
    </row>
    <row r="7814" spans="1:15" x14ac:dyDescent="0.2">
      <c r="A7814" t="s">
        <v>9863</v>
      </c>
      <c r="B7814" t="s">
        <v>2104</v>
      </c>
      <c r="C7814">
        <v>77.900000000000006</v>
      </c>
      <c r="D7814">
        <v>0</v>
      </c>
      <c r="E7814">
        <v>0</v>
      </c>
      <c r="F7814">
        <v>0</v>
      </c>
      <c r="G7814">
        <v>0</v>
      </c>
      <c r="H7814" s="45">
        <v>-46146.62</v>
      </c>
      <c r="I7814" t="s">
        <v>9174</v>
      </c>
      <c r="J7814" t="s">
        <v>200</v>
      </c>
      <c r="K7814">
        <v>0</v>
      </c>
      <c r="L7814" s="83">
        <v>42779</v>
      </c>
      <c r="M7814">
        <v>0</v>
      </c>
      <c r="N7814">
        <v>139594105</v>
      </c>
      <c r="O7814" t="s">
        <v>2147</v>
      </c>
    </row>
    <row r="7815" spans="1:15" x14ac:dyDescent="0.2">
      <c r="A7815" t="s">
        <v>9864</v>
      </c>
      <c r="B7815" t="s">
        <v>1674</v>
      </c>
      <c r="C7815">
        <v>119.93</v>
      </c>
      <c r="D7815">
        <v>0</v>
      </c>
      <c r="E7815">
        <v>0</v>
      </c>
      <c r="F7815">
        <v>0</v>
      </c>
      <c r="G7815">
        <v>0</v>
      </c>
      <c r="H7815" s="45">
        <v>48994.75</v>
      </c>
      <c r="I7815" t="s">
        <v>9174</v>
      </c>
      <c r="J7815" t="s">
        <v>169</v>
      </c>
      <c r="K7815">
        <v>0</v>
      </c>
      <c r="L7815" s="83">
        <v>42779</v>
      </c>
      <c r="M7815">
        <v>0</v>
      </c>
      <c r="N7815">
        <v>159864107</v>
      </c>
      <c r="O7815">
        <v>2604336</v>
      </c>
    </row>
    <row r="7816" spans="1:15" x14ac:dyDescent="0.2">
      <c r="A7816" t="s">
        <v>9865</v>
      </c>
      <c r="B7816" t="s">
        <v>2302</v>
      </c>
      <c r="C7816">
        <v>25.65</v>
      </c>
      <c r="D7816">
        <v>0</v>
      </c>
      <c r="E7816">
        <v>0</v>
      </c>
      <c r="F7816">
        <v>0</v>
      </c>
      <c r="G7816">
        <v>0</v>
      </c>
      <c r="H7816" s="45">
        <v>4534.7700000000004</v>
      </c>
      <c r="I7816" t="s">
        <v>9174</v>
      </c>
      <c r="J7816" t="s">
        <v>200</v>
      </c>
      <c r="K7816">
        <v>0</v>
      </c>
      <c r="L7816" s="83">
        <v>42779</v>
      </c>
      <c r="M7816">
        <v>0</v>
      </c>
      <c r="N7816" t="s">
        <v>2342</v>
      </c>
      <c r="O7816" t="s">
        <v>2343</v>
      </c>
    </row>
    <row r="7817" spans="1:15" x14ac:dyDescent="0.2">
      <c r="A7817" t="s">
        <v>9866</v>
      </c>
      <c r="B7817" t="s">
        <v>2083</v>
      </c>
      <c r="C7817">
        <v>24.51</v>
      </c>
      <c r="D7817">
        <v>0</v>
      </c>
      <c r="E7817">
        <v>0</v>
      </c>
      <c r="F7817">
        <v>0</v>
      </c>
      <c r="G7817">
        <v>0</v>
      </c>
      <c r="H7817" s="45">
        <v>233460.78</v>
      </c>
      <c r="I7817" t="s">
        <v>9174</v>
      </c>
      <c r="J7817" t="s">
        <v>200</v>
      </c>
      <c r="K7817">
        <v>0</v>
      </c>
      <c r="L7817" s="83">
        <v>42779</v>
      </c>
      <c r="M7817">
        <v>0</v>
      </c>
      <c r="N7817" t="s">
        <v>2161</v>
      </c>
      <c r="O7817" t="s">
        <v>2162</v>
      </c>
    </row>
    <row r="7818" spans="1:15" x14ac:dyDescent="0.2">
      <c r="A7818" t="s">
        <v>9867</v>
      </c>
      <c r="B7818" t="s">
        <v>844</v>
      </c>
      <c r="C7818">
        <v>21.11</v>
      </c>
      <c r="D7818">
        <v>0</v>
      </c>
      <c r="E7818">
        <v>0</v>
      </c>
      <c r="F7818">
        <v>0</v>
      </c>
      <c r="G7818">
        <v>0</v>
      </c>
      <c r="H7818" s="45">
        <v>-11559.96</v>
      </c>
      <c r="I7818" t="s">
        <v>9174</v>
      </c>
      <c r="J7818" t="s">
        <v>164</v>
      </c>
      <c r="K7818">
        <v>0</v>
      </c>
      <c r="L7818" s="83">
        <v>42779</v>
      </c>
      <c r="M7818">
        <v>0</v>
      </c>
      <c r="N7818" t="s">
        <v>177</v>
      </c>
      <c r="O7818" t="s">
        <v>1366</v>
      </c>
    </row>
    <row r="7819" spans="1:15" x14ac:dyDescent="0.2">
      <c r="A7819" t="s">
        <v>9868</v>
      </c>
      <c r="B7819" t="s">
        <v>2094</v>
      </c>
      <c r="C7819">
        <v>62.87</v>
      </c>
      <c r="D7819">
        <v>0</v>
      </c>
      <c r="E7819">
        <v>0</v>
      </c>
      <c r="F7819">
        <v>0</v>
      </c>
      <c r="G7819">
        <v>0</v>
      </c>
      <c r="H7819" s="45">
        <v>-6694.16</v>
      </c>
      <c r="I7819" t="s">
        <v>9174</v>
      </c>
      <c r="J7819" t="s">
        <v>169</v>
      </c>
      <c r="K7819">
        <v>0</v>
      </c>
      <c r="L7819" s="83">
        <v>42779</v>
      </c>
      <c r="M7819">
        <v>0</v>
      </c>
      <c r="N7819" t="s">
        <v>2169</v>
      </c>
      <c r="O7819">
        <v>2471950</v>
      </c>
    </row>
    <row r="7820" spans="1:15" x14ac:dyDescent="0.2">
      <c r="A7820" t="s">
        <v>9869</v>
      </c>
      <c r="B7820" t="s">
        <v>2317</v>
      </c>
      <c r="C7820">
        <v>67.025000000000006</v>
      </c>
      <c r="D7820">
        <v>0</v>
      </c>
      <c r="E7820">
        <v>0</v>
      </c>
      <c r="F7820">
        <v>0</v>
      </c>
      <c r="G7820">
        <v>0</v>
      </c>
      <c r="H7820" s="45">
        <v>26572.080000000002</v>
      </c>
      <c r="I7820" t="s">
        <v>9174</v>
      </c>
      <c r="J7820" t="s">
        <v>188</v>
      </c>
      <c r="K7820">
        <v>0</v>
      </c>
      <c r="L7820" s="83">
        <v>42779</v>
      </c>
      <c r="M7820">
        <v>0</v>
      </c>
      <c r="N7820" t="s">
        <v>2362</v>
      </c>
      <c r="O7820">
        <v>2245597</v>
      </c>
    </row>
    <row r="7821" spans="1:15" x14ac:dyDescent="0.2">
      <c r="A7821" t="s">
        <v>9870</v>
      </c>
      <c r="B7821" t="s">
        <v>1990</v>
      </c>
      <c r="C7821">
        <v>22.93</v>
      </c>
      <c r="D7821">
        <v>0</v>
      </c>
      <c r="E7821">
        <v>0</v>
      </c>
      <c r="F7821">
        <v>0</v>
      </c>
      <c r="G7821">
        <v>0</v>
      </c>
      <c r="H7821" s="45">
        <v>-1380.67</v>
      </c>
      <c r="I7821" t="s">
        <v>9184</v>
      </c>
      <c r="J7821" t="s">
        <v>200</v>
      </c>
      <c r="K7821">
        <v>0</v>
      </c>
      <c r="L7821" s="83">
        <v>42779</v>
      </c>
      <c r="M7821">
        <v>0</v>
      </c>
      <c r="N7821">
        <v>460690100</v>
      </c>
      <c r="O7821">
        <v>2466321</v>
      </c>
    </row>
    <row r="7822" spans="1:15" x14ac:dyDescent="0.2">
      <c r="A7822" t="s">
        <v>9871</v>
      </c>
      <c r="B7822" t="s">
        <v>1986</v>
      </c>
      <c r="C7822">
        <v>59.24</v>
      </c>
      <c r="D7822">
        <v>0</v>
      </c>
      <c r="E7822">
        <v>0</v>
      </c>
      <c r="F7822">
        <v>0</v>
      </c>
      <c r="G7822">
        <v>0</v>
      </c>
      <c r="H7822" s="45">
        <v>8735.06</v>
      </c>
      <c r="I7822" t="s">
        <v>9174</v>
      </c>
      <c r="J7822" t="s">
        <v>190</v>
      </c>
      <c r="K7822">
        <v>0</v>
      </c>
      <c r="L7822" s="83">
        <v>42779</v>
      </c>
      <c r="M7822">
        <v>0</v>
      </c>
      <c r="N7822" t="s">
        <v>6951</v>
      </c>
      <c r="O7822" t="s">
        <v>6952</v>
      </c>
    </row>
    <row r="7823" spans="1:15" x14ac:dyDescent="0.2">
      <c r="A7823" t="s">
        <v>9872</v>
      </c>
      <c r="B7823" t="s">
        <v>9858</v>
      </c>
      <c r="C7823">
        <v>18.95</v>
      </c>
      <c r="D7823">
        <v>0</v>
      </c>
      <c r="E7823">
        <v>0</v>
      </c>
      <c r="F7823">
        <v>0</v>
      </c>
      <c r="G7823">
        <v>0</v>
      </c>
      <c r="H7823" s="45">
        <v>25041.56</v>
      </c>
      <c r="I7823" t="s">
        <v>9174</v>
      </c>
      <c r="J7823" t="s">
        <v>190</v>
      </c>
      <c r="K7823">
        <v>0</v>
      </c>
      <c r="L7823" s="83">
        <v>42779</v>
      </c>
      <c r="M7823">
        <v>0</v>
      </c>
      <c r="N7823" t="s">
        <v>177</v>
      </c>
      <c r="O7823" t="s">
        <v>9873</v>
      </c>
    </row>
    <row r="7824" spans="1:15" x14ac:dyDescent="0.2">
      <c r="A7824" t="s">
        <v>9874</v>
      </c>
      <c r="B7824" t="s">
        <v>2211</v>
      </c>
      <c r="C7824">
        <v>59.36</v>
      </c>
      <c r="D7824">
        <v>0</v>
      </c>
      <c r="E7824">
        <v>0</v>
      </c>
      <c r="F7824">
        <v>0</v>
      </c>
      <c r="G7824">
        <v>0</v>
      </c>
      <c r="H7824" s="45">
        <v>-6585.63</v>
      </c>
      <c r="I7824" t="s">
        <v>9174</v>
      </c>
      <c r="J7824" t="s">
        <v>448</v>
      </c>
      <c r="K7824">
        <v>0</v>
      </c>
      <c r="L7824" s="83">
        <v>42779</v>
      </c>
      <c r="M7824">
        <v>0</v>
      </c>
      <c r="N7824">
        <v>872590104</v>
      </c>
      <c r="O7824" t="s">
        <v>2291</v>
      </c>
    </row>
    <row r="7825" spans="1:15" x14ac:dyDescent="0.2">
      <c r="A7825" t="s">
        <v>9875</v>
      </c>
      <c r="B7825" t="s">
        <v>1787</v>
      </c>
      <c r="C7825">
        <v>31.3</v>
      </c>
      <c r="D7825">
        <v>0</v>
      </c>
      <c r="E7825">
        <v>0</v>
      </c>
      <c r="F7825">
        <v>0</v>
      </c>
      <c r="G7825">
        <v>0</v>
      </c>
      <c r="H7825" s="45">
        <v>46121.86</v>
      </c>
      <c r="I7825" t="s">
        <v>9174</v>
      </c>
      <c r="J7825" t="s">
        <v>200</v>
      </c>
      <c r="K7825">
        <v>0</v>
      </c>
      <c r="L7825" s="83">
        <v>42779</v>
      </c>
      <c r="M7825">
        <v>0</v>
      </c>
      <c r="N7825">
        <v>891826109</v>
      </c>
      <c r="O7825" t="s">
        <v>1960</v>
      </c>
    </row>
    <row r="7826" spans="1:15" x14ac:dyDescent="0.2">
      <c r="A7826" t="s">
        <v>9815</v>
      </c>
      <c r="B7826" t="s">
        <v>1796</v>
      </c>
      <c r="C7826">
        <v>18.355</v>
      </c>
      <c r="D7826">
        <v>0</v>
      </c>
      <c r="E7826">
        <v>0</v>
      </c>
      <c r="F7826">
        <v>0</v>
      </c>
      <c r="G7826">
        <v>0</v>
      </c>
      <c r="H7826" s="45">
        <v>-103068.17</v>
      </c>
      <c r="I7826" t="s">
        <v>9184</v>
      </c>
      <c r="J7826" t="s">
        <v>200</v>
      </c>
      <c r="K7826">
        <v>0</v>
      </c>
      <c r="L7826" s="83">
        <v>42776</v>
      </c>
      <c r="M7826">
        <v>0</v>
      </c>
      <c r="N7826">
        <v>928377100</v>
      </c>
      <c r="O7826" t="s">
        <v>1968</v>
      </c>
    </row>
    <row r="7827" spans="1:15" x14ac:dyDescent="0.2">
      <c r="A7827" t="s">
        <v>9816</v>
      </c>
      <c r="B7827" t="s">
        <v>1315</v>
      </c>
      <c r="C7827">
        <v>51.75</v>
      </c>
      <c r="D7827">
        <v>0</v>
      </c>
      <c r="E7827">
        <v>0</v>
      </c>
      <c r="F7827">
        <v>0</v>
      </c>
      <c r="G7827">
        <v>0</v>
      </c>
      <c r="H7827" s="45">
        <v>-14896.43</v>
      </c>
      <c r="I7827" t="s">
        <v>9184</v>
      </c>
      <c r="J7827" t="s">
        <v>164</v>
      </c>
      <c r="K7827">
        <v>0</v>
      </c>
      <c r="L7827" s="83">
        <v>42776</v>
      </c>
      <c r="M7827">
        <v>0</v>
      </c>
      <c r="N7827" t="s">
        <v>1538</v>
      </c>
      <c r="O7827" t="s">
        <v>1539</v>
      </c>
    </row>
    <row r="7828" spans="1:15" x14ac:dyDescent="0.2">
      <c r="A7828" t="s">
        <v>9817</v>
      </c>
      <c r="B7828" t="s">
        <v>730</v>
      </c>
      <c r="C7828">
        <v>31.91</v>
      </c>
      <c r="D7828">
        <v>0</v>
      </c>
      <c r="E7828">
        <v>0</v>
      </c>
      <c r="F7828">
        <v>0</v>
      </c>
      <c r="G7828">
        <v>0</v>
      </c>
      <c r="H7828" s="45">
        <v>28774.05</v>
      </c>
      <c r="I7828" t="s">
        <v>9184</v>
      </c>
      <c r="J7828" t="s">
        <v>164</v>
      </c>
      <c r="K7828">
        <v>0</v>
      </c>
      <c r="L7828" s="83">
        <v>42776</v>
      </c>
      <c r="M7828">
        <v>0</v>
      </c>
      <c r="N7828" t="s">
        <v>731</v>
      </c>
      <c r="O7828" t="s">
        <v>732</v>
      </c>
    </row>
    <row r="7829" spans="1:15" x14ac:dyDescent="0.2">
      <c r="A7829" t="s">
        <v>9818</v>
      </c>
      <c r="B7829" t="s">
        <v>2093</v>
      </c>
      <c r="C7829">
        <v>51</v>
      </c>
      <c r="D7829">
        <v>0</v>
      </c>
      <c r="E7829">
        <v>0</v>
      </c>
      <c r="F7829">
        <v>0</v>
      </c>
      <c r="G7829">
        <v>0</v>
      </c>
      <c r="H7829" s="45">
        <v>-11701.75</v>
      </c>
      <c r="I7829" t="s">
        <v>9184</v>
      </c>
      <c r="J7829" t="s">
        <v>235</v>
      </c>
      <c r="K7829">
        <v>0</v>
      </c>
      <c r="L7829" s="83">
        <v>42776</v>
      </c>
      <c r="M7829">
        <v>0</v>
      </c>
      <c r="N7829" t="s">
        <v>2197</v>
      </c>
      <c r="O7829" t="s">
        <v>2198</v>
      </c>
    </row>
    <row r="7830" spans="1:15" x14ac:dyDescent="0.2">
      <c r="A7830" t="s">
        <v>9819</v>
      </c>
      <c r="B7830" t="s">
        <v>1018</v>
      </c>
      <c r="C7830">
        <v>40.46</v>
      </c>
      <c r="D7830">
        <v>0</v>
      </c>
      <c r="E7830">
        <v>0</v>
      </c>
      <c r="F7830">
        <v>0</v>
      </c>
      <c r="G7830">
        <v>0</v>
      </c>
      <c r="H7830" s="45">
        <v>-8132.34</v>
      </c>
      <c r="I7830" t="s">
        <v>9184</v>
      </c>
      <c r="J7830" t="s">
        <v>164</v>
      </c>
      <c r="K7830">
        <v>0</v>
      </c>
      <c r="L7830" s="83">
        <v>42776</v>
      </c>
      <c r="M7830">
        <v>0</v>
      </c>
      <c r="N7830" t="s">
        <v>1244</v>
      </c>
      <c r="O7830" t="s">
        <v>1425</v>
      </c>
    </row>
    <row r="7831" spans="1:15" x14ac:dyDescent="0.2">
      <c r="A7831" t="s">
        <v>9820</v>
      </c>
      <c r="B7831" t="s">
        <v>1690</v>
      </c>
      <c r="C7831">
        <v>29.21</v>
      </c>
      <c r="D7831">
        <v>0</v>
      </c>
      <c r="E7831">
        <v>0</v>
      </c>
      <c r="F7831">
        <v>0</v>
      </c>
      <c r="G7831">
        <v>0</v>
      </c>
      <c r="H7831" s="45">
        <v>-44043.03</v>
      </c>
      <c r="I7831" t="s">
        <v>9184</v>
      </c>
      <c r="J7831" t="s">
        <v>200</v>
      </c>
      <c r="K7831">
        <v>0</v>
      </c>
      <c r="L7831" s="83">
        <v>42776</v>
      </c>
      <c r="M7831">
        <v>0</v>
      </c>
      <c r="N7831">
        <v>830566105</v>
      </c>
      <c r="O7831">
        <v>2428042</v>
      </c>
    </row>
    <row r="7832" spans="1:15" x14ac:dyDescent="0.2">
      <c r="A7832" t="s">
        <v>9821</v>
      </c>
      <c r="B7832" t="s">
        <v>1027</v>
      </c>
      <c r="C7832">
        <v>122.3</v>
      </c>
      <c r="D7832">
        <v>0</v>
      </c>
      <c r="E7832">
        <v>0</v>
      </c>
      <c r="F7832">
        <v>0</v>
      </c>
      <c r="G7832">
        <v>0</v>
      </c>
      <c r="H7832" s="45">
        <v>-60438.07</v>
      </c>
      <c r="I7832" t="s">
        <v>9184</v>
      </c>
      <c r="J7832" t="s">
        <v>190</v>
      </c>
      <c r="K7832">
        <v>0</v>
      </c>
      <c r="L7832" s="83">
        <v>42776</v>
      </c>
      <c r="M7832">
        <v>0</v>
      </c>
      <c r="N7832">
        <v>743713109</v>
      </c>
      <c r="O7832" t="s">
        <v>1431</v>
      </c>
    </row>
    <row r="7833" spans="1:15" x14ac:dyDescent="0.2">
      <c r="A7833" t="s">
        <v>9822</v>
      </c>
      <c r="B7833" t="s">
        <v>2092</v>
      </c>
      <c r="C7833">
        <v>26.61</v>
      </c>
      <c r="D7833">
        <v>0</v>
      </c>
      <c r="E7833">
        <v>0</v>
      </c>
      <c r="F7833">
        <v>0</v>
      </c>
      <c r="G7833">
        <v>0</v>
      </c>
      <c r="H7833" s="45">
        <v>11545.89</v>
      </c>
      <c r="I7833" t="s">
        <v>9184</v>
      </c>
      <c r="J7833" t="s">
        <v>190</v>
      </c>
      <c r="K7833">
        <v>0</v>
      </c>
      <c r="L7833" s="83">
        <v>42776</v>
      </c>
      <c r="M7833">
        <v>0</v>
      </c>
      <c r="N7833" t="s">
        <v>177</v>
      </c>
      <c r="O7833" t="s">
        <v>2178</v>
      </c>
    </row>
    <row r="7834" spans="1:15" x14ac:dyDescent="0.2">
      <c r="A7834" t="s">
        <v>9823</v>
      </c>
      <c r="B7834" t="s">
        <v>2108</v>
      </c>
      <c r="C7834">
        <v>57.54</v>
      </c>
      <c r="D7834">
        <v>0</v>
      </c>
      <c r="E7834">
        <v>0</v>
      </c>
      <c r="F7834">
        <v>0</v>
      </c>
      <c r="G7834">
        <v>0</v>
      </c>
      <c r="H7834" s="45">
        <v>-3698.39</v>
      </c>
      <c r="I7834" t="s">
        <v>9184</v>
      </c>
      <c r="J7834" t="s">
        <v>182</v>
      </c>
      <c r="K7834">
        <v>0</v>
      </c>
      <c r="L7834" s="83">
        <v>42776</v>
      </c>
      <c r="M7834">
        <v>0</v>
      </c>
      <c r="N7834" t="s">
        <v>2151</v>
      </c>
      <c r="O7834">
        <v>2012672</v>
      </c>
    </row>
    <row r="7835" spans="1:15" x14ac:dyDescent="0.2">
      <c r="A7835" t="s">
        <v>9824</v>
      </c>
      <c r="B7835" t="s">
        <v>9690</v>
      </c>
      <c r="C7835">
        <v>21.35</v>
      </c>
      <c r="D7835">
        <v>0</v>
      </c>
      <c r="E7835">
        <v>0</v>
      </c>
      <c r="F7835">
        <v>0</v>
      </c>
      <c r="G7835">
        <v>0</v>
      </c>
      <c r="H7835" s="45">
        <v>-1265.5</v>
      </c>
      <c r="I7835" t="s">
        <v>9184</v>
      </c>
      <c r="J7835" t="s">
        <v>200</v>
      </c>
      <c r="K7835">
        <v>0</v>
      </c>
      <c r="L7835" s="83">
        <v>42776</v>
      </c>
      <c r="M7835">
        <v>0</v>
      </c>
      <c r="N7835">
        <v>235825205</v>
      </c>
      <c r="O7835" t="s">
        <v>9728</v>
      </c>
    </row>
    <row r="7836" spans="1:15" x14ac:dyDescent="0.2">
      <c r="A7836" t="s">
        <v>9825</v>
      </c>
      <c r="B7836" t="s">
        <v>5121</v>
      </c>
      <c r="C7836">
        <v>62.27</v>
      </c>
      <c r="D7836">
        <v>0</v>
      </c>
      <c r="E7836">
        <v>0</v>
      </c>
      <c r="F7836">
        <v>0</v>
      </c>
      <c r="G7836">
        <v>0</v>
      </c>
      <c r="H7836" s="45">
        <v>1954.56</v>
      </c>
      <c r="I7836" t="s">
        <v>9184</v>
      </c>
      <c r="J7836" t="s">
        <v>235</v>
      </c>
      <c r="K7836">
        <v>0</v>
      </c>
      <c r="L7836" s="83">
        <v>42776</v>
      </c>
      <c r="M7836">
        <v>0</v>
      </c>
      <c r="N7836">
        <v>126650100</v>
      </c>
      <c r="O7836">
        <v>2577609</v>
      </c>
    </row>
    <row r="7837" spans="1:15" x14ac:dyDescent="0.2">
      <c r="A7837" t="s">
        <v>9826</v>
      </c>
      <c r="B7837" t="s">
        <v>1000</v>
      </c>
      <c r="C7837">
        <v>14.5</v>
      </c>
      <c r="D7837">
        <v>0</v>
      </c>
      <c r="E7837">
        <v>0</v>
      </c>
      <c r="F7837">
        <v>0</v>
      </c>
      <c r="G7837">
        <v>0</v>
      </c>
      <c r="H7837" s="45">
        <v>-10939.2</v>
      </c>
      <c r="I7837" t="s">
        <v>9184</v>
      </c>
      <c r="J7837" t="s">
        <v>235</v>
      </c>
      <c r="K7837">
        <v>0</v>
      </c>
      <c r="L7837" s="83">
        <v>42776</v>
      </c>
      <c r="M7837">
        <v>0</v>
      </c>
      <c r="N7837">
        <v>222070203</v>
      </c>
      <c r="O7837" t="s">
        <v>1458</v>
      </c>
    </row>
    <row r="7838" spans="1:15" x14ac:dyDescent="0.2">
      <c r="A7838" t="s">
        <v>9827</v>
      </c>
      <c r="B7838" t="s">
        <v>1025</v>
      </c>
      <c r="C7838">
        <v>30.29</v>
      </c>
      <c r="D7838">
        <v>0</v>
      </c>
      <c r="E7838">
        <v>0</v>
      </c>
      <c r="F7838">
        <v>0</v>
      </c>
      <c r="G7838">
        <v>0</v>
      </c>
      <c r="H7838" s="45">
        <v>-12104.25</v>
      </c>
      <c r="I7838" t="s">
        <v>9184</v>
      </c>
      <c r="J7838" t="s">
        <v>164</v>
      </c>
      <c r="K7838">
        <v>0</v>
      </c>
      <c r="L7838" s="83">
        <v>42776</v>
      </c>
      <c r="M7838">
        <v>0</v>
      </c>
      <c r="N7838" t="s">
        <v>177</v>
      </c>
      <c r="O7838" t="s">
        <v>6667</v>
      </c>
    </row>
    <row r="7839" spans="1:15" x14ac:dyDescent="0.2">
      <c r="A7839" t="s">
        <v>9828</v>
      </c>
      <c r="B7839" t="s">
        <v>1791</v>
      </c>
      <c r="C7839">
        <v>71.319999999999993</v>
      </c>
      <c r="D7839">
        <v>0</v>
      </c>
      <c r="E7839">
        <v>0</v>
      </c>
      <c r="F7839">
        <v>0</v>
      </c>
      <c r="G7839">
        <v>0</v>
      </c>
      <c r="H7839" s="45">
        <v>8297.52</v>
      </c>
      <c r="I7839" t="s">
        <v>9184</v>
      </c>
      <c r="J7839" t="s">
        <v>164</v>
      </c>
      <c r="K7839">
        <v>0</v>
      </c>
      <c r="L7839" s="83">
        <v>42776</v>
      </c>
      <c r="M7839">
        <v>0</v>
      </c>
      <c r="N7839" t="s">
        <v>1875</v>
      </c>
      <c r="O7839">
        <v>2575818</v>
      </c>
    </row>
    <row r="7840" spans="1:15" x14ac:dyDescent="0.2">
      <c r="A7840" t="s">
        <v>9829</v>
      </c>
      <c r="B7840" t="s">
        <v>1798</v>
      </c>
      <c r="C7840">
        <v>85.43</v>
      </c>
      <c r="D7840">
        <v>0</v>
      </c>
      <c r="E7840">
        <v>0</v>
      </c>
      <c r="F7840">
        <v>0</v>
      </c>
      <c r="G7840">
        <v>0</v>
      </c>
      <c r="H7840" s="45">
        <v>-2220.81</v>
      </c>
      <c r="I7840" t="s">
        <v>9184</v>
      </c>
      <c r="J7840" t="s">
        <v>190</v>
      </c>
      <c r="K7840">
        <v>0</v>
      </c>
      <c r="L7840" s="83">
        <v>42776</v>
      </c>
      <c r="M7840">
        <v>0</v>
      </c>
      <c r="N7840" t="s">
        <v>177</v>
      </c>
      <c r="O7840" t="s">
        <v>1870</v>
      </c>
    </row>
    <row r="7841" spans="1:15" x14ac:dyDescent="0.2">
      <c r="A7841" t="s">
        <v>9830</v>
      </c>
      <c r="B7841" t="s">
        <v>7983</v>
      </c>
      <c r="C7841">
        <v>85.72</v>
      </c>
      <c r="D7841">
        <v>0</v>
      </c>
      <c r="E7841">
        <v>0</v>
      </c>
      <c r="F7841">
        <v>0</v>
      </c>
      <c r="G7841">
        <v>0</v>
      </c>
      <c r="H7841" s="45">
        <v>-20198.740000000002</v>
      </c>
      <c r="I7841" t="s">
        <v>9184</v>
      </c>
      <c r="J7841" t="s">
        <v>188</v>
      </c>
      <c r="K7841">
        <v>0</v>
      </c>
      <c r="L7841" s="83">
        <v>42776</v>
      </c>
      <c r="M7841">
        <v>0</v>
      </c>
      <c r="N7841">
        <v>38336103</v>
      </c>
      <c r="O7841">
        <v>2045247</v>
      </c>
    </row>
    <row r="7842" spans="1:15" x14ac:dyDescent="0.2">
      <c r="A7842" t="s">
        <v>9831</v>
      </c>
      <c r="B7842" t="s">
        <v>1307</v>
      </c>
      <c r="C7842">
        <v>8.81</v>
      </c>
      <c r="D7842">
        <v>0</v>
      </c>
      <c r="E7842">
        <v>0</v>
      </c>
      <c r="F7842">
        <v>0</v>
      </c>
      <c r="G7842">
        <v>0</v>
      </c>
      <c r="H7842" s="45">
        <v>-12824.22</v>
      </c>
      <c r="I7842" t="s">
        <v>9174</v>
      </c>
      <c r="J7842" t="s">
        <v>169</v>
      </c>
      <c r="K7842">
        <v>0</v>
      </c>
      <c r="L7842" s="83">
        <v>42776</v>
      </c>
      <c r="M7842">
        <v>0</v>
      </c>
      <c r="N7842">
        <v>112463104</v>
      </c>
      <c r="O7842" t="s">
        <v>1474</v>
      </c>
    </row>
    <row r="7843" spans="1:15" x14ac:dyDescent="0.2">
      <c r="A7843" t="s">
        <v>9832</v>
      </c>
      <c r="B7843" t="s">
        <v>2102</v>
      </c>
      <c r="C7843">
        <v>48.44</v>
      </c>
      <c r="D7843">
        <v>0</v>
      </c>
      <c r="E7843">
        <v>0</v>
      </c>
      <c r="F7843">
        <v>0</v>
      </c>
      <c r="G7843">
        <v>0</v>
      </c>
      <c r="H7843">
        <v>-308.05</v>
      </c>
      <c r="I7843" t="s">
        <v>9184</v>
      </c>
      <c r="J7843" t="s">
        <v>200</v>
      </c>
      <c r="K7843">
        <v>0</v>
      </c>
      <c r="L7843" s="83">
        <v>42776</v>
      </c>
      <c r="M7843">
        <v>0</v>
      </c>
      <c r="N7843">
        <v>99724106</v>
      </c>
      <c r="O7843">
        <v>2111955</v>
      </c>
    </row>
    <row r="7844" spans="1:15" x14ac:dyDescent="0.2">
      <c r="A7844" t="s">
        <v>9833</v>
      </c>
      <c r="B7844" t="s">
        <v>5273</v>
      </c>
      <c r="C7844">
        <v>26.4</v>
      </c>
      <c r="D7844">
        <v>0</v>
      </c>
      <c r="E7844">
        <v>0</v>
      </c>
      <c r="F7844">
        <v>0</v>
      </c>
      <c r="G7844">
        <v>0</v>
      </c>
      <c r="H7844" s="45">
        <v>-40857.160000000003</v>
      </c>
      <c r="I7844" t="s">
        <v>9184</v>
      </c>
      <c r="J7844" t="s">
        <v>169</v>
      </c>
      <c r="K7844">
        <v>0</v>
      </c>
      <c r="L7844" s="83">
        <v>42776</v>
      </c>
      <c r="M7844">
        <v>0</v>
      </c>
      <c r="N7844">
        <v>205306103</v>
      </c>
      <c r="O7844">
        <v>2872122</v>
      </c>
    </row>
    <row r="7845" spans="1:15" x14ac:dyDescent="0.2">
      <c r="A7845" t="s">
        <v>9834</v>
      </c>
      <c r="B7845" t="s">
        <v>1002</v>
      </c>
      <c r="C7845">
        <v>69.58</v>
      </c>
      <c r="D7845">
        <v>0</v>
      </c>
      <c r="E7845">
        <v>0</v>
      </c>
      <c r="F7845">
        <v>0</v>
      </c>
      <c r="G7845">
        <v>0</v>
      </c>
      <c r="H7845" s="45">
        <v>-3934.61</v>
      </c>
      <c r="I7845" t="s">
        <v>9184</v>
      </c>
      <c r="J7845" t="s">
        <v>200</v>
      </c>
      <c r="K7845">
        <v>0</v>
      </c>
      <c r="L7845" s="83">
        <v>42776</v>
      </c>
      <c r="M7845">
        <v>0</v>
      </c>
      <c r="N7845">
        <v>265504100</v>
      </c>
      <c r="O7845" t="s">
        <v>1453</v>
      </c>
    </row>
    <row r="7846" spans="1:15" x14ac:dyDescent="0.2">
      <c r="A7846" t="s">
        <v>9835</v>
      </c>
      <c r="B7846" t="s">
        <v>1807</v>
      </c>
      <c r="C7846">
        <v>99.22</v>
      </c>
      <c r="D7846">
        <v>0</v>
      </c>
      <c r="E7846">
        <v>0</v>
      </c>
      <c r="F7846">
        <v>0</v>
      </c>
      <c r="G7846">
        <v>0</v>
      </c>
      <c r="H7846" s="45">
        <v>-20068.55</v>
      </c>
      <c r="I7846" t="s">
        <v>9184</v>
      </c>
      <c r="J7846" t="s">
        <v>164</v>
      </c>
      <c r="K7846">
        <v>0</v>
      </c>
      <c r="L7846" s="83">
        <v>42776</v>
      </c>
      <c r="M7846">
        <v>0</v>
      </c>
      <c r="N7846" t="s">
        <v>1897</v>
      </c>
      <c r="O7846" t="s">
        <v>1898</v>
      </c>
    </row>
    <row r="7847" spans="1:15" x14ac:dyDescent="0.2">
      <c r="A7847" t="s">
        <v>9836</v>
      </c>
      <c r="B7847" t="s">
        <v>4510</v>
      </c>
      <c r="C7847">
        <v>14.44</v>
      </c>
      <c r="D7847">
        <v>0</v>
      </c>
      <c r="E7847">
        <v>0</v>
      </c>
      <c r="F7847">
        <v>0</v>
      </c>
      <c r="G7847">
        <v>0</v>
      </c>
      <c r="H7847" s="45">
        <v>-35945.65</v>
      </c>
      <c r="I7847" t="s">
        <v>9184</v>
      </c>
      <c r="J7847" t="s">
        <v>182</v>
      </c>
      <c r="K7847">
        <v>0</v>
      </c>
      <c r="L7847" s="83">
        <v>42776</v>
      </c>
      <c r="M7847">
        <v>0</v>
      </c>
      <c r="N7847" t="s">
        <v>4588</v>
      </c>
      <c r="O7847" t="s">
        <v>4589</v>
      </c>
    </row>
    <row r="7848" spans="1:15" x14ac:dyDescent="0.2">
      <c r="A7848" t="s">
        <v>9837</v>
      </c>
      <c r="B7848" t="s">
        <v>9814</v>
      </c>
      <c r="C7848">
        <v>38.83</v>
      </c>
      <c r="D7848">
        <v>0</v>
      </c>
      <c r="E7848">
        <v>0</v>
      </c>
      <c r="F7848">
        <v>0</v>
      </c>
      <c r="G7848">
        <v>0</v>
      </c>
      <c r="H7848" s="45">
        <v>40458.47</v>
      </c>
      <c r="I7848" t="s">
        <v>9184</v>
      </c>
      <c r="J7848" t="s">
        <v>164</v>
      </c>
      <c r="K7848">
        <v>0</v>
      </c>
      <c r="L7848" s="83">
        <v>42776</v>
      </c>
      <c r="M7848">
        <v>0</v>
      </c>
      <c r="N7848" t="s">
        <v>177</v>
      </c>
      <c r="O7848" t="s">
        <v>9838</v>
      </c>
    </row>
    <row r="7849" spans="1:15" x14ac:dyDescent="0.2">
      <c r="A7849" t="s">
        <v>9839</v>
      </c>
      <c r="B7849" t="s">
        <v>5906</v>
      </c>
      <c r="C7849">
        <v>20</v>
      </c>
      <c r="D7849">
        <v>0</v>
      </c>
      <c r="E7849">
        <v>0</v>
      </c>
      <c r="F7849">
        <v>0</v>
      </c>
      <c r="G7849">
        <v>0</v>
      </c>
      <c r="H7849" s="45">
        <v>32953.71</v>
      </c>
      <c r="I7849" t="s">
        <v>9184</v>
      </c>
      <c r="J7849" t="s">
        <v>200</v>
      </c>
      <c r="K7849">
        <v>0</v>
      </c>
      <c r="L7849" s="83">
        <v>42776</v>
      </c>
      <c r="M7849">
        <v>0</v>
      </c>
      <c r="N7849">
        <v>620071100</v>
      </c>
      <c r="O7849">
        <v>2861993</v>
      </c>
    </row>
    <row r="7850" spans="1:15" x14ac:dyDescent="0.2">
      <c r="A7850" t="s">
        <v>9840</v>
      </c>
      <c r="B7850" t="s">
        <v>1012</v>
      </c>
      <c r="C7850">
        <v>131.05000000000001</v>
      </c>
      <c r="D7850">
        <v>0</v>
      </c>
      <c r="E7850">
        <v>0</v>
      </c>
      <c r="F7850">
        <v>0</v>
      </c>
      <c r="G7850">
        <v>0</v>
      </c>
      <c r="H7850" s="45">
        <v>14896.58</v>
      </c>
      <c r="I7850" t="s">
        <v>9184</v>
      </c>
      <c r="J7850" t="s">
        <v>164</v>
      </c>
      <c r="K7850">
        <v>0</v>
      </c>
      <c r="L7850" s="83">
        <v>42776</v>
      </c>
      <c r="M7850">
        <v>0</v>
      </c>
      <c r="N7850">
        <v>609839105</v>
      </c>
      <c r="O7850" t="s">
        <v>5037</v>
      </c>
    </row>
    <row r="7851" spans="1:15" x14ac:dyDescent="0.2">
      <c r="A7851" t="s">
        <v>9841</v>
      </c>
      <c r="B7851" t="s">
        <v>2393</v>
      </c>
      <c r="C7851">
        <v>32.380000000000003</v>
      </c>
      <c r="D7851">
        <v>0</v>
      </c>
      <c r="E7851">
        <v>0</v>
      </c>
      <c r="F7851">
        <v>0</v>
      </c>
      <c r="G7851">
        <v>0</v>
      </c>
      <c r="H7851" s="45">
        <v>-10537.88</v>
      </c>
      <c r="I7851" t="s">
        <v>9174</v>
      </c>
      <c r="J7851" t="s">
        <v>182</v>
      </c>
      <c r="K7851">
        <v>0</v>
      </c>
      <c r="L7851" s="83">
        <v>42776</v>
      </c>
      <c r="M7851">
        <v>0</v>
      </c>
      <c r="N7851">
        <v>655044105</v>
      </c>
      <c r="O7851">
        <v>2640761</v>
      </c>
    </row>
    <row r="7852" spans="1:15" x14ac:dyDescent="0.2">
      <c r="A7852" t="s">
        <v>9842</v>
      </c>
      <c r="B7852" t="s">
        <v>1988</v>
      </c>
      <c r="C7852">
        <v>110.9</v>
      </c>
      <c r="D7852">
        <v>0</v>
      </c>
      <c r="E7852">
        <v>0</v>
      </c>
      <c r="F7852">
        <v>0</v>
      </c>
      <c r="G7852">
        <v>0</v>
      </c>
      <c r="H7852" s="45">
        <v>104999.19</v>
      </c>
      <c r="I7852" t="s">
        <v>9174</v>
      </c>
      <c r="J7852" t="s">
        <v>190</v>
      </c>
      <c r="K7852">
        <v>0</v>
      </c>
      <c r="L7852" s="83">
        <v>42776</v>
      </c>
      <c r="M7852">
        <v>0</v>
      </c>
      <c r="N7852" t="s">
        <v>2050</v>
      </c>
      <c r="O7852">
        <v>2007281</v>
      </c>
    </row>
    <row r="7853" spans="1:15" x14ac:dyDescent="0.2">
      <c r="A7853" t="s">
        <v>9843</v>
      </c>
      <c r="B7853" t="s">
        <v>2215</v>
      </c>
      <c r="C7853">
        <v>212.03</v>
      </c>
      <c r="D7853">
        <v>0</v>
      </c>
      <c r="E7853">
        <v>0</v>
      </c>
      <c r="F7853">
        <v>0</v>
      </c>
      <c r="G7853">
        <v>0</v>
      </c>
      <c r="H7853" s="45">
        <v>38085.760000000002</v>
      </c>
      <c r="I7853" t="s">
        <v>9184</v>
      </c>
      <c r="J7853" t="s">
        <v>164</v>
      </c>
      <c r="K7853">
        <v>0</v>
      </c>
      <c r="L7853" s="83">
        <v>42776</v>
      </c>
      <c r="M7853">
        <v>0</v>
      </c>
      <c r="N7853" t="s">
        <v>2279</v>
      </c>
      <c r="O7853">
        <v>2379504</v>
      </c>
    </row>
    <row r="7854" spans="1:15" x14ac:dyDescent="0.2">
      <c r="A7854" t="s">
        <v>9844</v>
      </c>
      <c r="B7854" t="s">
        <v>2810</v>
      </c>
      <c r="C7854">
        <v>33.35</v>
      </c>
      <c r="D7854">
        <v>0</v>
      </c>
      <c r="E7854">
        <v>0</v>
      </c>
      <c r="F7854">
        <v>0</v>
      </c>
      <c r="G7854">
        <v>0</v>
      </c>
      <c r="H7854" s="45">
        <v>91017.96</v>
      </c>
      <c r="I7854" t="s">
        <v>9174</v>
      </c>
      <c r="J7854" t="s">
        <v>186</v>
      </c>
      <c r="K7854">
        <v>0</v>
      </c>
      <c r="L7854" s="83">
        <v>42776</v>
      </c>
      <c r="M7854">
        <v>0</v>
      </c>
      <c r="N7854" t="s">
        <v>2978</v>
      </c>
      <c r="O7854" t="s">
        <v>2979</v>
      </c>
    </row>
    <row r="7855" spans="1:15" x14ac:dyDescent="0.2">
      <c r="A7855" t="s">
        <v>9845</v>
      </c>
      <c r="B7855" t="s">
        <v>4520</v>
      </c>
      <c r="C7855">
        <v>17.64</v>
      </c>
      <c r="D7855">
        <v>0</v>
      </c>
      <c r="E7855">
        <v>0</v>
      </c>
      <c r="F7855">
        <v>0</v>
      </c>
      <c r="G7855">
        <v>0</v>
      </c>
      <c r="H7855" s="45">
        <v>-4870.1899999999996</v>
      </c>
      <c r="I7855" t="s">
        <v>9184</v>
      </c>
      <c r="J7855" t="s">
        <v>235</v>
      </c>
      <c r="K7855">
        <v>0</v>
      </c>
      <c r="L7855" s="83">
        <v>42776</v>
      </c>
      <c r="M7855">
        <v>0</v>
      </c>
      <c r="N7855" t="s">
        <v>4610</v>
      </c>
      <c r="O7855" t="s">
        <v>4611</v>
      </c>
    </row>
    <row r="7856" spans="1:15" x14ac:dyDescent="0.2">
      <c r="A7856" t="s">
        <v>9846</v>
      </c>
      <c r="B7856" t="s">
        <v>1562</v>
      </c>
      <c r="C7856">
        <v>291.25</v>
      </c>
      <c r="D7856">
        <v>0</v>
      </c>
      <c r="E7856">
        <v>0</v>
      </c>
      <c r="F7856">
        <v>0</v>
      </c>
      <c r="G7856">
        <v>0</v>
      </c>
      <c r="H7856" s="45">
        <v>40079.21</v>
      </c>
      <c r="I7856" t="s">
        <v>9184</v>
      </c>
      <c r="J7856" t="s">
        <v>169</v>
      </c>
      <c r="K7856">
        <v>0</v>
      </c>
      <c r="L7856" s="83">
        <v>42776</v>
      </c>
      <c r="M7856">
        <v>0</v>
      </c>
      <c r="N7856" t="s">
        <v>1637</v>
      </c>
      <c r="O7856">
        <v>2730190</v>
      </c>
    </row>
    <row r="7857" spans="1:15" x14ac:dyDescent="0.2">
      <c r="A7857" t="s">
        <v>9847</v>
      </c>
      <c r="B7857" t="s">
        <v>1828</v>
      </c>
      <c r="C7857">
        <v>15.36</v>
      </c>
      <c r="D7857">
        <v>0</v>
      </c>
      <c r="E7857">
        <v>0</v>
      </c>
      <c r="F7857">
        <v>0</v>
      </c>
      <c r="G7857">
        <v>0</v>
      </c>
      <c r="H7857" s="45">
        <v>-10842.7</v>
      </c>
      <c r="I7857" t="s">
        <v>9184</v>
      </c>
      <c r="J7857" t="s">
        <v>200</v>
      </c>
      <c r="K7857">
        <v>0</v>
      </c>
      <c r="L7857" s="83">
        <v>42776</v>
      </c>
      <c r="M7857">
        <v>0</v>
      </c>
      <c r="N7857">
        <v>758766109</v>
      </c>
      <c r="O7857">
        <v>2866824</v>
      </c>
    </row>
    <row r="7858" spans="1:15" x14ac:dyDescent="0.2">
      <c r="A7858" t="s">
        <v>9848</v>
      </c>
      <c r="B7858" t="s">
        <v>1663</v>
      </c>
      <c r="C7858">
        <v>44.09</v>
      </c>
      <c r="D7858">
        <v>0</v>
      </c>
      <c r="E7858">
        <v>0</v>
      </c>
      <c r="F7858">
        <v>0</v>
      </c>
      <c r="G7858">
        <v>0</v>
      </c>
      <c r="H7858" s="45">
        <v>-1162.6199999999999</v>
      </c>
      <c r="I7858" t="s">
        <v>9184</v>
      </c>
      <c r="J7858" t="s">
        <v>188</v>
      </c>
      <c r="K7858">
        <v>0</v>
      </c>
      <c r="L7858" s="83">
        <v>42776</v>
      </c>
      <c r="M7858">
        <v>0</v>
      </c>
      <c r="N7858" t="s">
        <v>1721</v>
      </c>
      <c r="O7858">
        <v>2232793</v>
      </c>
    </row>
    <row r="7859" spans="1:15" x14ac:dyDescent="0.2">
      <c r="A7859" t="s">
        <v>9849</v>
      </c>
      <c r="B7859" t="s">
        <v>1833</v>
      </c>
      <c r="C7859">
        <v>58.45</v>
      </c>
      <c r="D7859">
        <v>0</v>
      </c>
      <c r="E7859">
        <v>0</v>
      </c>
      <c r="F7859">
        <v>0</v>
      </c>
      <c r="G7859">
        <v>0</v>
      </c>
      <c r="H7859" s="45">
        <v>29061.11</v>
      </c>
      <c r="I7859" t="s">
        <v>9184</v>
      </c>
      <c r="J7859" t="s">
        <v>169</v>
      </c>
      <c r="K7859">
        <v>0</v>
      </c>
      <c r="L7859" s="83">
        <v>42776</v>
      </c>
      <c r="M7859">
        <v>0</v>
      </c>
      <c r="N7859">
        <v>812578102</v>
      </c>
      <c r="O7859">
        <v>2738127</v>
      </c>
    </row>
    <row r="7860" spans="1:15" x14ac:dyDescent="0.2">
      <c r="A7860" t="s">
        <v>9850</v>
      </c>
      <c r="B7860" t="s">
        <v>1781</v>
      </c>
      <c r="C7860">
        <v>51.46</v>
      </c>
      <c r="D7860">
        <v>0</v>
      </c>
      <c r="E7860">
        <v>0</v>
      </c>
      <c r="F7860">
        <v>0</v>
      </c>
      <c r="G7860">
        <v>0</v>
      </c>
      <c r="H7860" s="45">
        <v>4226.51</v>
      </c>
      <c r="I7860" t="s">
        <v>9184</v>
      </c>
      <c r="J7860" t="s">
        <v>188</v>
      </c>
      <c r="K7860">
        <v>0</v>
      </c>
      <c r="L7860" s="83">
        <v>42776</v>
      </c>
      <c r="M7860">
        <v>0</v>
      </c>
      <c r="N7860">
        <v>835495102</v>
      </c>
      <c r="O7860">
        <v>2821395</v>
      </c>
    </row>
    <row r="7861" spans="1:15" x14ac:dyDescent="0.2">
      <c r="A7861" t="s">
        <v>9851</v>
      </c>
      <c r="B7861" t="s">
        <v>6182</v>
      </c>
      <c r="C7861">
        <v>68.09</v>
      </c>
      <c r="D7861">
        <v>0</v>
      </c>
      <c r="E7861">
        <v>0</v>
      </c>
      <c r="F7861">
        <v>0</v>
      </c>
      <c r="G7861">
        <v>0</v>
      </c>
      <c r="H7861" s="45">
        <v>-7443.42</v>
      </c>
      <c r="I7861" t="s">
        <v>9184</v>
      </c>
      <c r="J7861" t="s">
        <v>188</v>
      </c>
      <c r="K7861">
        <v>0</v>
      </c>
      <c r="L7861" s="83">
        <v>42776</v>
      </c>
      <c r="M7861">
        <v>0</v>
      </c>
      <c r="N7861" t="s">
        <v>6252</v>
      </c>
      <c r="O7861">
        <v>2923741</v>
      </c>
    </row>
    <row r="7862" spans="1:15" x14ac:dyDescent="0.2">
      <c r="A7862" t="s">
        <v>9852</v>
      </c>
      <c r="B7862" t="s">
        <v>7971</v>
      </c>
      <c r="C7862">
        <v>24.86</v>
      </c>
      <c r="D7862">
        <v>0</v>
      </c>
      <c r="E7862">
        <v>0</v>
      </c>
      <c r="F7862">
        <v>0</v>
      </c>
      <c r="G7862">
        <v>0</v>
      </c>
      <c r="H7862" s="45">
        <v>32646.16</v>
      </c>
      <c r="I7862" t="s">
        <v>9184</v>
      </c>
      <c r="J7862" t="s">
        <v>169</v>
      </c>
      <c r="K7862">
        <v>0</v>
      </c>
      <c r="L7862" s="83">
        <v>42776</v>
      </c>
      <c r="M7862">
        <v>0</v>
      </c>
      <c r="N7862" t="s">
        <v>8110</v>
      </c>
      <c r="O7862" t="s">
        <v>8111</v>
      </c>
    </row>
    <row r="7863" spans="1:15" x14ac:dyDescent="0.2">
      <c r="A7863" t="s">
        <v>9853</v>
      </c>
      <c r="B7863" t="s">
        <v>209</v>
      </c>
      <c r="C7863">
        <v>92.98</v>
      </c>
      <c r="D7863">
        <v>0</v>
      </c>
      <c r="E7863">
        <v>0</v>
      </c>
      <c r="F7863">
        <v>0</v>
      </c>
      <c r="G7863">
        <v>0</v>
      </c>
      <c r="H7863">
        <v>-297.72000000000003</v>
      </c>
      <c r="I7863" t="s">
        <v>9184</v>
      </c>
      <c r="J7863" t="s">
        <v>169</v>
      </c>
      <c r="K7863">
        <v>0</v>
      </c>
      <c r="L7863" s="83">
        <v>42776</v>
      </c>
      <c r="M7863">
        <v>0</v>
      </c>
      <c r="N7863">
        <v>918194101</v>
      </c>
      <c r="O7863">
        <v>2818278</v>
      </c>
    </row>
    <row r="7864" spans="1:15" x14ac:dyDescent="0.2">
      <c r="A7864" t="s">
        <v>9854</v>
      </c>
      <c r="B7864" t="s">
        <v>2085</v>
      </c>
      <c r="C7864">
        <v>83.85</v>
      </c>
      <c r="D7864">
        <v>0</v>
      </c>
      <c r="E7864">
        <v>0</v>
      </c>
      <c r="F7864">
        <v>0</v>
      </c>
      <c r="G7864">
        <v>0</v>
      </c>
      <c r="H7864" s="45">
        <v>-1965.38</v>
      </c>
      <c r="I7864" t="s">
        <v>9184</v>
      </c>
      <c r="J7864" t="s">
        <v>190</v>
      </c>
      <c r="K7864">
        <v>0</v>
      </c>
      <c r="L7864" s="83">
        <v>42776</v>
      </c>
      <c r="M7864">
        <v>0</v>
      </c>
      <c r="N7864">
        <v>942749102</v>
      </c>
      <c r="O7864">
        <v>2943620</v>
      </c>
    </row>
    <row r="7865" spans="1:15" x14ac:dyDescent="0.2">
      <c r="A7865" t="s">
        <v>9855</v>
      </c>
      <c r="B7865" t="s">
        <v>1820</v>
      </c>
      <c r="C7865">
        <v>19.25</v>
      </c>
      <c r="D7865">
        <v>0</v>
      </c>
      <c r="E7865">
        <v>0</v>
      </c>
      <c r="F7865">
        <v>0</v>
      </c>
      <c r="G7865">
        <v>0</v>
      </c>
      <c r="H7865" s="45">
        <v>-6442.96</v>
      </c>
      <c r="I7865" t="s">
        <v>9184</v>
      </c>
      <c r="J7865" t="s">
        <v>164</v>
      </c>
      <c r="K7865">
        <v>0</v>
      </c>
      <c r="L7865" s="83">
        <v>42776</v>
      </c>
      <c r="M7865">
        <v>0</v>
      </c>
      <c r="N7865">
        <v>959802109</v>
      </c>
      <c r="O7865" t="s">
        <v>1979</v>
      </c>
    </row>
    <row r="7866" spans="1:15" x14ac:dyDescent="0.2">
      <c r="A7866" t="s">
        <v>9856</v>
      </c>
      <c r="B7866" t="s">
        <v>1698</v>
      </c>
      <c r="C7866">
        <v>46.94</v>
      </c>
      <c r="D7866">
        <v>0</v>
      </c>
      <c r="E7866">
        <v>0</v>
      </c>
      <c r="F7866">
        <v>0</v>
      </c>
      <c r="G7866">
        <v>0</v>
      </c>
      <c r="H7866" s="45">
        <v>2105.96</v>
      </c>
      <c r="I7866" t="s">
        <v>9184</v>
      </c>
      <c r="J7866" t="s">
        <v>164</v>
      </c>
      <c r="K7866">
        <v>0</v>
      </c>
      <c r="L7866" s="83">
        <v>42776</v>
      </c>
      <c r="M7866">
        <v>0</v>
      </c>
      <c r="N7866">
        <v>985817105</v>
      </c>
      <c r="O7866" t="s">
        <v>1742</v>
      </c>
    </row>
    <row r="7867" spans="1:15" x14ac:dyDescent="0.2">
      <c r="A7867" t="s">
        <v>9857</v>
      </c>
      <c r="B7867" t="s">
        <v>1989</v>
      </c>
      <c r="C7867">
        <v>32.97</v>
      </c>
      <c r="D7867">
        <v>0</v>
      </c>
      <c r="E7867">
        <v>0</v>
      </c>
      <c r="F7867">
        <v>0</v>
      </c>
      <c r="G7867">
        <v>0</v>
      </c>
      <c r="H7867">
        <v>376.71</v>
      </c>
      <c r="I7867" t="s">
        <v>9184</v>
      </c>
      <c r="J7867" t="s">
        <v>448</v>
      </c>
      <c r="K7867">
        <v>0</v>
      </c>
      <c r="L7867" s="83">
        <v>42776</v>
      </c>
      <c r="M7867">
        <v>0</v>
      </c>
      <c r="N7867" t="s">
        <v>2073</v>
      </c>
      <c r="O7867" t="s">
        <v>2074</v>
      </c>
    </row>
    <row r="7868" spans="1:15" x14ac:dyDescent="0.2">
      <c r="A7868" t="s">
        <v>9776</v>
      </c>
      <c r="B7868" t="s">
        <v>1557</v>
      </c>
      <c r="C7868">
        <v>39.06</v>
      </c>
      <c r="D7868">
        <v>0</v>
      </c>
      <c r="E7868">
        <v>0</v>
      </c>
      <c r="F7868">
        <v>0</v>
      </c>
      <c r="G7868">
        <v>0</v>
      </c>
      <c r="H7868" s="45">
        <v>-8729.77</v>
      </c>
      <c r="I7868" t="s">
        <v>9184</v>
      </c>
      <c r="J7868" t="s">
        <v>164</v>
      </c>
      <c r="K7868">
        <v>0</v>
      </c>
      <c r="L7868" s="83">
        <v>42775</v>
      </c>
      <c r="M7868">
        <v>0</v>
      </c>
      <c r="N7868">
        <v>896239100</v>
      </c>
      <c r="O7868">
        <v>2903958</v>
      </c>
    </row>
    <row r="7869" spans="1:15" x14ac:dyDescent="0.2">
      <c r="A7869" t="s">
        <v>9777</v>
      </c>
      <c r="B7869" t="s">
        <v>852</v>
      </c>
      <c r="C7869">
        <v>27.05</v>
      </c>
      <c r="D7869">
        <v>0</v>
      </c>
      <c r="E7869">
        <v>0</v>
      </c>
      <c r="F7869">
        <v>0</v>
      </c>
      <c r="G7869">
        <v>0</v>
      </c>
      <c r="H7869" s="45">
        <v>-27300.35</v>
      </c>
      <c r="I7869" t="s">
        <v>9184</v>
      </c>
      <c r="J7869" t="s">
        <v>190</v>
      </c>
      <c r="K7869">
        <v>0</v>
      </c>
      <c r="L7869" s="83">
        <v>42775</v>
      </c>
      <c r="M7869">
        <v>0</v>
      </c>
      <c r="N7869" t="s">
        <v>981</v>
      </c>
      <c r="O7869">
        <v>2519849</v>
      </c>
    </row>
    <row r="7870" spans="1:15" x14ac:dyDescent="0.2">
      <c r="A7870" t="s">
        <v>9778</v>
      </c>
      <c r="B7870" t="s">
        <v>848</v>
      </c>
      <c r="C7870">
        <v>10.07</v>
      </c>
      <c r="D7870">
        <v>0</v>
      </c>
      <c r="E7870">
        <v>0</v>
      </c>
      <c r="F7870">
        <v>0</v>
      </c>
      <c r="G7870">
        <v>0</v>
      </c>
      <c r="H7870" s="45">
        <v>117926.11</v>
      </c>
      <c r="I7870" t="s">
        <v>9184</v>
      </c>
      <c r="J7870" t="s">
        <v>164</v>
      </c>
      <c r="K7870">
        <v>0</v>
      </c>
      <c r="L7870" s="83">
        <v>42775</v>
      </c>
      <c r="M7870">
        <v>0</v>
      </c>
      <c r="N7870" t="s">
        <v>973</v>
      </c>
      <c r="O7870" t="s">
        <v>1352</v>
      </c>
    </row>
    <row r="7871" spans="1:15" x14ac:dyDescent="0.2">
      <c r="A7871" t="s">
        <v>9779</v>
      </c>
      <c r="B7871" t="s">
        <v>2087</v>
      </c>
      <c r="C7871">
        <v>32.5</v>
      </c>
      <c r="D7871">
        <v>0</v>
      </c>
      <c r="E7871">
        <v>0</v>
      </c>
      <c r="F7871">
        <v>0</v>
      </c>
      <c r="G7871">
        <v>0</v>
      </c>
      <c r="H7871" s="45">
        <v>88447.65</v>
      </c>
      <c r="I7871" t="s">
        <v>9184</v>
      </c>
      <c r="J7871" t="s">
        <v>200</v>
      </c>
      <c r="K7871">
        <v>0</v>
      </c>
      <c r="L7871" s="83">
        <v>42775</v>
      </c>
      <c r="M7871">
        <v>0</v>
      </c>
      <c r="N7871" t="s">
        <v>2188</v>
      </c>
      <c r="O7871">
        <v>2320892</v>
      </c>
    </row>
    <row r="7872" spans="1:15" x14ac:dyDescent="0.2">
      <c r="A7872" t="s">
        <v>9780</v>
      </c>
      <c r="B7872" t="s">
        <v>1306</v>
      </c>
      <c r="C7872">
        <v>85.15</v>
      </c>
      <c r="D7872">
        <v>0</v>
      </c>
      <c r="E7872">
        <v>0</v>
      </c>
      <c r="F7872">
        <v>0</v>
      </c>
      <c r="G7872">
        <v>0</v>
      </c>
      <c r="H7872" s="45">
        <v>2205.16</v>
      </c>
      <c r="I7872" t="s">
        <v>9184</v>
      </c>
      <c r="J7872" t="s">
        <v>164</v>
      </c>
      <c r="K7872">
        <v>0</v>
      </c>
      <c r="L7872" s="83">
        <v>42775</v>
      </c>
      <c r="M7872">
        <v>0</v>
      </c>
      <c r="N7872" t="s">
        <v>1522</v>
      </c>
      <c r="O7872" t="s">
        <v>1523</v>
      </c>
    </row>
    <row r="7873" spans="1:15" x14ac:dyDescent="0.2">
      <c r="A7873" t="s">
        <v>9781</v>
      </c>
      <c r="B7873" t="s">
        <v>8731</v>
      </c>
      <c r="C7873">
        <v>33.75</v>
      </c>
      <c r="D7873">
        <v>0</v>
      </c>
      <c r="E7873">
        <v>0</v>
      </c>
      <c r="F7873">
        <v>0</v>
      </c>
      <c r="G7873">
        <v>0</v>
      </c>
      <c r="H7873" s="45">
        <v>15170.59</v>
      </c>
      <c r="I7873" t="s">
        <v>9184</v>
      </c>
      <c r="J7873" t="s">
        <v>235</v>
      </c>
      <c r="K7873">
        <v>0</v>
      </c>
      <c r="L7873" s="83">
        <v>42775</v>
      </c>
      <c r="M7873">
        <v>0</v>
      </c>
      <c r="N7873" t="s">
        <v>8762</v>
      </c>
      <c r="O7873" t="s">
        <v>8763</v>
      </c>
    </row>
    <row r="7874" spans="1:15" x14ac:dyDescent="0.2">
      <c r="A7874" t="s">
        <v>9782</v>
      </c>
      <c r="B7874" t="s">
        <v>1679</v>
      </c>
      <c r="C7874">
        <v>52.93</v>
      </c>
      <c r="D7874">
        <v>0</v>
      </c>
      <c r="E7874">
        <v>0</v>
      </c>
      <c r="F7874">
        <v>0</v>
      </c>
      <c r="G7874">
        <v>0</v>
      </c>
      <c r="H7874" s="45">
        <v>6569.33</v>
      </c>
      <c r="I7874" t="s">
        <v>9184</v>
      </c>
      <c r="J7874" t="s">
        <v>164</v>
      </c>
      <c r="K7874">
        <v>0</v>
      </c>
      <c r="L7874" s="83">
        <v>42775</v>
      </c>
      <c r="M7874">
        <v>0</v>
      </c>
      <c r="N7874" t="s">
        <v>177</v>
      </c>
      <c r="O7874">
        <v>2661784</v>
      </c>
    </row>
    <row r="7875" spans="1:15" x14ac:dyDescent="0.2">
      <c r="A7875" t="s">
        <v>9783</v>
      </c>
      <c r="B7875" t="s">
        <v>2007</v>
      </c>
      <c r="C7875">
        <v>27.29</v>
      </c>
      <c r="D7875">
        <v>0</v>
      </c>
      <c r="E7875">
        <v>0</v>
      </c>
      <c r="F7875">
        <v>0</v>
      </c>
      <c r="G7875">
        <v>0</v>
      </c>
      <c r="H7875" s="45">
        <v>19759.09</v>
      </c>
      <c r="I7875" t="s">
        <v>9184</v>
      </c>
      <c r="J7875" t="s">
        <v>182</v>
      </c>
      <c r="K7875">
        <v>0</v>
      </c>
      <c r="L7875" s="83">
        <v>42775</v>
      </c>
      <c r="M7875">
        <v>0</v>
      </c>
      <c r="N7875">
        <v>675232102</v>
      </c>
      <c r="O7875">
        <v>2655583</v>
      </c>
    </row>
    <row r="7876" spans="1:15" x14ac:dyDescent="0.2">
      <c r="A7876" t="s">
        <v>9784</v>
      </c>
      <c r="B7876" t="s">
        <v>5588</v>
      </c>
      <c r="C7876">
        <v>18.89</v>
      </c>
      <c r="D7876">
        <v>0</v>
      </c>
      <c r="E7876">
        <v>0</v>
      </c>
      <c r="F7876">
        <v>0</v>
      </c>
      <c r="G7876">
        <v>0</v>
      </c>
      <c r="H7876" s="45">
        <v>33845.26</v>
      </c>
      <c r="I7876" t="s">
        <v>9184</v>
      </c>
      <c r="J7876" t="s">
        <v>164</v>
      </c>
      <c r="K7876">
        <v>0</v>
      </c>
      <c r="L7876" s="83">
        <v>42775</v>
      </c>
      <c r="M7876">
        <v>0</v>
      </c>
      <c r="N7876" t="s">
        <v>5628</v>
      </c>
      <c r="O7876" t="s">
        <v>5629</v>
      </c>
    </row>
    <row r="7877" spans="1:15" x14ac:dyDescent="0.2">
      <c r="A7877" t="s">
        <v>9785</v>
      </c>
      <c r="B7877" t="s">
        <v>1030</v>
      </c>
      <c r="C7877">
        <v>121.89</v>
      </c>
      <c r="D7877">
        <v>0</v>
      </c>
      <c r="E7877">
        <v>0</v>
      </c>
      <c r="F7877">
        <v>0</v>
      </c>
      <c r="G7877">
        <v>0</v>
      </c>
      <c r="H7877" s="45">
        <v>22394.95</v>
      </c>
      <c r="I7877" t="s">
        <v>9184</v>
      </c>
      <c r="J7877" t="s">
        <v>164</v>
      </c>
      <c r="K7877">
        <v>0</v>
      </c>
      <c r="L7877" s="83">
        <v>42775</v>
      </c>
      <c r="M7877">
        <v>0</v>
      </c>
      <c r="N7877">
        <v>400110102</v>
      </c>
      <c r="O7877" t="s">
        <v>1447</v>
      </c>
    </row>
    <row r="7878" spans="1:15" x14ac:dyDescent="0.2">
      <c r="A7878" t="s">
        <v>9786</v>
      </c>
      <c r="B7878" t="s">
        <v>4638</v>
      </c>
      <c r="C7878">
        <v>17.074999999999999</v>
      </c>
      <c r="D7878">
        <v>0</v>
      </c>
      <c r="E7878">
        <v>0</v>
      </c>
      <c r="F7878">
        <v>0</v>
      </c>
      <c r="G7878">
        <v>0</v>
      </c>
      <c r="H7878" s="45">
        <v>-69316.7</v>
      </c>
      <c r="I7878" t="s">
        <v>9184</v>
      </c>
      <c r="J7878" t="s">
        <v>182</v>
      </c>
      <c r="K7878">
        <v>0</v>
      </c>
      <c r="L7878" s="83">
        <v>42775</v>
      </c>
      <c r="M7878">
        <v>0</v>
      </c>
      <c r="N7878">
        <v>393222104</v>
      </c>
      <c r="O7878" t="s">
        <v>4756</v>
      </c>
    </row>
    <row r="7879" spans="1:15" x14ac:dyDescent="0.2">
      <c r="A7879" t="s">
        <v>9787</v>
      </c>
      <c r="B7879" t="s">
        <v>1031</v>
      </c>
      <c r="C7879">
        <v>200.04</v>
      </c>
      <c r="D7879">
        <v>0</v>
      </c>
      <c r="E7879">
        <v>0</v>
      </c>
      <c r="F7879">
        <v>0</v>
      </c>
      <c r="G7879">
        <v>0</v>
      </c>
      <c r="H7879">
        <v>249.49</v>
      </c>
      <c r="I7879" t="s">
        <v>9184</v>
      </c>
      <c r="J7879" t="s">
        <v>164</v>
      </c>
      <c r="K7879">
        <v>0</v>
      </c>
      <c r="L7879" s="83">
        <v>42775</v>
      </c>
      <c r="M7879">
        <v>0</v>
      </c>
      <c r="N7879">
        <v>339041105</v>
      </c>
      <c r="O7879" t="s">
        <v>1449</v>
      </c>
    </row>
    <row r="7880" spans="1:15" x14ac:dyDescent="0.2">
      <c r="A7880" t="s">
        <v>9788</v>
      </c>
      <c r="B7880" t="s">
        <v>8385</v>
      </c>
      <c r="C7880">
        <v>45.76</v>
      </c>
      <c r="D7880">
        <v>0</v>
      </c>
      <c r="E7880">
        <v>0</v>
      </c>
      <c r="F7880">
        <v>0</v>
      </c>
      <c r="G7880">
        <v>0</v>
      </c>
      <c r="H7880" s="45">
        <v>-1986.78</v>
      </c>
      <c r="I7880" t="s">
        <v>9184</v>
      </c>
      <c r="J7880" t="s">
        <v>190</v>
      </c>
      <c r="K7880">
        <v>0</v>
      </c>
      <c r="L7880" s="83">
        <v>42775</v>
      </c>
      <c r="M7880">
        <v>0</v>
      </c>
      <c r="N7880" t="s">
        <v>8445</v>
      </c>
      <c r="O7880" t="s">
        <v>8446</v>
      </c>
    </row>
    <row r="7881" spans="1:15" x14ac:dyDescent="0.2">
      <c r="A7881" t="s">
        <v>9789</v>
      </c>
      <c r="B7881" t="s">
        <v>1011</v>
      </c>
      <c r="C7881">
        <v>87.37</v>
      </c>
      <c r="D7881">
        <v>0</v>
      </c>
      <c r="E7881">
        <v>0</v>
      </c>
      <c r="F7881">
        <v>0</v>
      </c>
      <c r="G7881">
        <v>0</v>
      </c>
      <c r="H7881" s="45">
        <v>-2037.24</v>
      </c>
      <c r="I7881" t="s">
        <v>9184</v>
      </c>
      <c r="J7881" t="s">
        <v>164</v>
      </c>
      <c r="K7881">
        <v>0</v>
      </c>
      <c r="L7881" s="83">
        <v>42775</v>
      </c>
      <c r="M7881">
        <v>0</v>
      </c>
      <c r="N7881" t="s">
        <v>1229</v>
      </c>
      <c r="O7881" t="s">
        <v>1464</v>
      </c>
    </row>
    <row r="7882" spans="1:15" x14ac:dyDescent="0.2">
      <c r="A7882" t="s">
        <v>9790</v>
      </c>
      <c r="B7882" t="s">
        <v>840</v>
      </c>
      <c r="C7882">
        <v>46.4</v>
      </c>
      <c r="D7882">
        <v>0</v>
      </c>
      <c r="E7882">
        <v>0</v>
      </c>
      <c r="F7882">
        <v>0</v>
      </c>
      <c r="G7882">
        <v>0</v>
      </c>
      <c r="H7882" s="45">
        <v>-4864.37</v>
      </c>
      <c r="I7882" t="s">
        <v>9184</v>
      </c>
      <c r="J7882" t="s">
        <v>190</v>
      </c>
      <c r="K7882">
        <v>0</v>
      </c>
      <c r="L7882" s="83">
        <v>42775</v>
      </c>
      <c r="M7882">
        <v>0</v>
      </c>
      <c r="N7882" t="s">
        <v>916</v>
      </c>
      <c r="O7882" t="s">
        <v>4562</v>
      </c>
    </row>
    <row r="7883" spans="1:15" x14ac:dyDescent="0.2">
      <c r="A7883" t="s">
        <v>9791</v>
      </c>
      <c r="B7883" t="s">
        <v>587</v>
      </c>
      <c r="C7883">
        <v>63.65</v>
      </c>
      <c r="D7883">
        <v>0</v>
      </c>
      <c r="E7883">
        <v>0</v>
      </c>
      <c r="F7883">
        <v>0</v>
      </c>
      <c r="G7883">
        <v>0</v>
      </c>
      <c r="H7883">
        <v>-595.98</v>
      </c>
      <c r="I7883" t="s">
        <v>9184</v>
      </c>
      <c r="J7883" t="s">
        <v>190</v>
      </c>
      <c r="K7883">
        <v>0</v>
      </c>
      <c r="L7883" s="83">
        <v>42775</v>
      </c>
      <c r="M7883">
        <v>0</v>
      </c>
      <c r="N7883">
        <v>11659109</v>
      </c>
      <c r="O7883">
        <v>2012605</v>
      </c>
    </row>
    <row r="7884" spans="1:15" x14ac:dyDescent="0.2">
      <c r="A7884" t="s">
        <v>9792</v>
      </c>
      <c r="B7884" t="s">
        <v>4124</v>
      </c>
      <c r="C7884">
        <v>36.799999999999997</v>
      </c>
      <c r="D7884">
        <v>0</v>
      </c>
      <c r="E7884">
        <v>0</v>
      </c>
      <c r="F7884">
        <v>0</v>
      </c>
      <c r="G7884">
        <v>0</v>
      </c>
      <c r="H7884">
        <v>-1.54</v>
      </c>
      <c r="I7884" t="s">
        <v>9184</v>
      </c>
      <c r="J7884" t="s">
        <v>186</v>
      </c>
      <c r="K7884">
        <v>0</v>
      </c>
      <c r="L7884" s="83">
        <v>42775</v>
      </c>
      <c r="M7884">
        <v>0</v>
      </c>
      <c r="N7884" t="s">
        <v>177</v>
      </c>
      <c r="O7884">
        <v>2172372</v>
      </c>
    </row>
    <row r="7885" spans="1:15" x14ac:dyDescent="0.2">
      <c r="A7885" t="s">
        <v>9793</v>
      </c>
      <c r="B7885" t="s">
        <v>5551</v>
      </c>
      <c r="C7885">
        <v>17.05</v>
      </c>
      <c r="D7885">
        <v>0</v>
      </c>
      <c r="E7885">
        <v>0</v>
      </c>
      <c r="F7885">
        <v>0</v>
      </c>
      <c r="G7885">
        <v>0</v>
      </c>
      <c r="H7885" s="45">
        <v>-37634.43</v>
      </c>
      <c r="I7885" t="s">
        <v>9174</v>
      </c>
      <c r="J7885" t="s">
        <v>200</v>
      </c>
      <c r="K7885">
        <v>0</v>
      </c>
      <c r="L7885" s="83">
        <v>42775</v>
      </c>
      <c r="M7885">
        <v>0</v>
      </c>
      <c r="N7885">
        <v>24061103</v>
      </c>
      <c r="O7885">
        <v>2382416</v>
      </c>
    </row>
    <row r="7886" spans="1:15" x14ac:dyDescent="0.2">
      <c r="A7886" t="s">
        <v>9794</v>
      </c>
      <c r="B7886" t="s">
        <v>1682</v>
      </c>
      <c r="C7886">
        <v>30.25</v>
      </c>
      <c r="D7886">
        <v>0</v>
      </c>
      <c r="E7886">
        <v>0</v>
      </c>
      <c r="F7886">
        <v>0</v>
      </c>
      <c r="G7886">
        <v>0</v>
      </c>
      <c r="H7886" s="45">
        <v>-4638.7</v>
      </c>
      <c r="I7886" t="s">
        <v>9184</v>
      </c>
      <c r="J7886" t="s">
        <v>188</v>
      </c>
      <c r="K7886">
        <v>0</v>
      </c>
      <c r="L7886" s="83">
        <v>42775</v>
      </c>
      <c r="M7886">
        <v>0</v>
      </c>
      <c r="N7886" t="s">
        <v>177</v>
      </c>
      <c r="O7886" t="s">
        <v>1711</v>
      </c>
    </row>
    <row r="7887" spans="1:15" x14ac:dyDescent="0.2">
      <c r="A7887" t="s">
        <v>9795</v>
      </c>
      <c r="B7887" t="s">
        <v>1571</v>
      </c>
      <c r="C7887">
        <v>98.77</v>
      </c>
      <c r="D7887">
        <v>0</v>
      </c>
      <c r="E7887">
        <v>0</v>
      </c>
      <c r="F7887">
        <v>0</v>
      </c>
      <c r="G7887">
        <v>0</v>
      </c>
      <c r="H7887" s="45">
        <v>22785.66</v>
      </c>
      <c r="I7887" t="s">
        <v>9184</v>
      </c>
      <c r="J7887" t="s">
        <v>164</v>
      </c>
      <c r="K7887">
        <v>0</v>
      </c>
      <c r="L7887" s="83">
        <v>42775</v>
      </c>
      <c r="M7887">
        <v>0</v>
      </c>
      <c r="N7887" t="s">
        <v>1600</v>
      </c>
      <c r="O7887">
        <v>2458878</v>
      </c>
    </row>
    <row r="7888" spans="1:15" x14ac:dyDescent="0.2">
      <c r="A7888" t="s">
        <v>9796</v>
      </c>
      <c r="B7888" t="s">
        <v>1304</v>
      </c>
      <c r="C7888">
        <v>65.3</v>
      </c>
      <c r="D7888">
        <v>0</v>
      </c>
      <c r="E7888">
        <v>0</v>
      </c>
      <c r="F7888">
        <v>0</v>
      </c>
      <c r="G7888">
        <v>0</v>
      </c>
      <c r="H7888" s="45">
        <v>-5459.34</v>
      </c>
      <c r="I7888" t="s">
        <v>9184</v>
      </c>
      <c r="J7888" t="s">
        <v>188</v>
      </c>
      <c r="K7888">
        <v>0</v>
      </c>
      <c r="L7888" s="83">
        <v>42775</v>
      </c>
      <c r="M7888">
        <v>0</v>
      </c>
      <c r="N7888" t="s">
        <v>1480</v>
      </c>
      <c r="O7888">
        <v>2202763</v>
      </c>
    </row>
    <row r="7889" spans="1:15" x14ac:dyDescent="0.2">
      <c r="A7889" t="s">
        <v>9797</v>
      </c>
      <c r="B7889" t="s">
        <v>1783</v>
      </c>
      <c r="C7889">
        <v>27.2</v>
      </c>
      <c r="D7889">
        <v>0</v>
      </c>
      <c r="E7889">
        <v>0</v>
      </c>
      <c r="F7889">
        <v>0</v>
      </c>
      <c r="G7889">
        <v>0</v>
      </c>
      <c r="H7889" s="45">
        <v>42372.99</v>
      </c>
      <c r="I7889" t="s">
        <v>9184</v>
      </c>
      <c r="J7889" t="s">
        <v>164</v>
      </c>
      <c r="K7889">
        <v>0</v>
      </c>
      <c r="L7889" s="83">
        <v>42775</v>
      </c>
      <c r="M7889">
        <v>0</v>
      </c>
      <c r="N7889">
        <v>225223304</v>
      </c>
      <c r="O7889" t="s">
        <v>1884</v>
      </c>
    </row>
    <row r="7890" spans="1:15" x14ac:dyDescent="0.2">
      <c r="A7890" t="s">
        <v>9798</v>
      </c>
      <c r="B7890" t="s">
        <v>1078</v>
      </c>
      <c r="C7890">
        <v>41.27</v>
      </c>
      <c r="D7890">
        <v>0</v>
      </c>
      <c r="E7890">
        <v>0</v>
      </c>
      <c r="F7890">
        <v>0</v>
      </c>
      <c r="G7890">
        <v>0</v>
      </c>
      <c r="H7890" s="45">
        <v>-3499.2</v>
      </c>
      <c r="I7890" t="s">
        <v>9184</v>
      </c>
      <c r="J7890" t="s">
        <v>822</v>
      </c>
      <c r="K7890">
        <v>0</v>
      </c>
      <c r="L7890" s="83">
        <v>42775</v>
      </c>
      <c r="M7890">
        <v>0</v>
      </c>
      <c r="N7890" t="s">
        <v>1387</v>
      </c>
      <c r="O7890">
        <v>2670519</v>
      </c>
    </row>
    <row r="7891" spans="1:15" x14ac:dyDescent="0.2">
      <c r="A7891" t="s">
        <v>9799</v>
      </c>
      <c r="B7891" t="s">
        <v>5399</v>
      </c>
      <c r="C7891">
        <v>47.85</v>
      </c>
      <c r="D7891">
        <v>0</v>
      </c>
      <c r="E7891">
        <v>0</v>
      </c>
      <c r="F7891">
        <v>0</v>
      </c>
      <c r="G7891">
        <v>0</v>
      </c>
      <c r="H7891" s="45">
        <v>1998.9</v>
      </c>
      <c r="I7891" t="s">
        <v>9184</v>
      </c>
      <c r="J7891" t="s">
        <v>164</v>
      </c>
      <c r="K7891">
        <v>0</v>
      </c>
      <c r="L7891" s="83">
        <v>42775</v>
      </c>
      <c r="M7891">
        <v>0</v>
      </c>
      <c r="N7891" t="s">
        <v>5488</v>
      </c>
      <c r="O7891" t="s">
        <v>5489</v>
      </c>
    </row>
    <row r="7892" spans="1:15" x14ac:dyDescent="0.2">
      <c r="A7892" t="s">
        <v>9800</v>
      </c>
      <c r="B7892" t="s">
        <v>1829</v>
      </c>
      <c r="C7892">
        <v>42.02</v>
      </c>
      <c r="D7892">
        <v>0</v>
      </c>
      <c r="E7892">
        <v>0</v>
      </c>
      <c r="F7892">
        <v>0</v>
      </c>
      <c r="G7892">
        <v>0</v>
      </c>
      <c r="H7892" s="45">
        <v>-17859.34</v>
      </c>
      <c r="I7892" t="s">
        <v>9184</v>
      </c>
      <c r="J7892" t="s">
        <v>186</v>
      </c>
      <c r="K7892">
        <v>0</v>
      </c>
      <c r="L7892" s="83">
        <v>42775</v>
      </c>
      <c r="M7892">
        <v>0</v>
      </c>
      <c r="N7892" t="s">
        <v>1904</v>
      </c>
      <c r="O7892">
        <v>2456441</v>
      </c>
    </row>
    <row r="7893" spans="1:15" x14ac:dyDescent="0.2">
      <c r="A7893" t="s">
        <v>9801</v>
      </c>
      <c r="B7893" t="s">
        <v>834</v>
      </c>
      <c r="C7893">
        <v>70.87</v>
      </c>
      <c r="D7893">
        <v>0</v>
      </c>
      <c r="E7893">
        <v>0</v>
      </c>
      <c r="F7893">
        <v>0</v>
      </c>
      <c r="G7893">
        <v>0</v>
      </c>
      <c r="H7893" s="45">
        <v>8861.7999999999993</v>
      </c>
      <c r="I7893" t="s">
        <v>9184</v>
      </c>
      <c r="J7893" t="s">
        <v>190</v>
      </c>
      <c r="K7893">
        <v>0</v>
      </c>
      <c r="L7893" s="83">
        <v>42775</v>
      </c>
      <c r="M7893">
        <v>0</v>
      </c>
      <c r="N7893">
        <v>469814107</v>
      </c>
      <c r="O7893">
        <v>2469052</v>
      </c>
    </row>
    <row r="7894" spans="1:15" x14ac:dyDescent="0.2">
      <c r="A7894" t="s">
        <v>9802</v>
      </c>
      <c r="B7894" t="s">
        <v>2097</v>
      </c>
      <c r="C7894">
        <v>21.4</v>
      </c>
      <c r="D7894">
        <v>0</v>
      </c>
      <c r="E7894">
        <v>0</v>
      </c>
      <c r="F7894">
        <v>0</v>
      </c>
      <c r="G7894">
        <v>0</v>
      </c>
      <c r="H7894" s="45">
        <v>-71361.36</v>
      </c>
      <c r="I7894" t="s">
        <v>9174</v>
      </c>
      <c r="J7894" t="s">
        <v>190</v>
      </c>
      <c r="K7894">
        <v>0</v>
      </c>
      <c r="L7894" s="83">
        <v>42775</v>
      </c>
      <c r="M7894">
        <v>0</v>
      </c>
      <c r="N7894">
        <v>498904200</v>
      </c>
      <c r="O7894" t="s">
        <v>2174</v>
      </c>
    </row>
    <row r="7895" spans="1:15" x14ac:dyDescent="0.2">
      <c r="A7895" t="s">
        <v>9803</v>
      </c>
      <c r="B7895" t="s">
        <v>1577</v>
      </c>
      <c r="C7895">
        <v>67.325000000000003</v>
      </c>
      <c r="D7895">
        <v>0</v>
      </c>
      <c r="E7895">
        <v>0</v>
      </c>
      <c r="F7895">
        <v>0</v>
      </c>
      <c r="G7895">
        <v>0</v>
      </c>
      <c r="H7895" s="45">
        <v>-24307.78</v>
      </c>
      <c r="I7895" t="s">
        <v>9184</v>
      </c>
      <c r="J7895" t="s">
        <v>190</v>
      </c>
      <c r="K7895">
        <v>0</v>
      </c>
      <c r="L7895" s="83">
        <v>42775</v>
      </c>
      <c r="M7895">
        <v>0</v>
      </c>
      <c r="N7895">
        <v>625383104</v>
      </c>
      <c r="O7895">
        <v>2609858</v>
      </c>
    </row>
    <row r="7896" spans="1:15" x14ac:dyDescent="0.2">
      <c r="A7896" t="s">
        <v>9804</v>
      </c>
      <c r="B7896" t="s">
        <v>9088</v>
      </c>
      <c r="C7896">
        <v>29.02</v>
      </c>
      <c r="D7896">
        <v>0</v>
      </c>
      <c r="E7896">
        <v>0</v>
      </c>
      <c r="F7896">
        <v>0</v>
      </c>
      <c r="G7896">
        <v>0</v>
      </c>
      <c r="H7896" s="45">
        <v>-38485.5</v>
      </c>
      <c r="I7896" t="s">
        <v>9184</v>
      </c>
      <c r="J7896" t="s">
        <v>200</v>
      </c>
      <c r="K7896">
        <v>0</v>
      </c>
      <c r="L7896" s="83">
        <v>42775</v>
      </c>
      <c r="M7896">
        <v>0</v>
      </c>
      <c r="N7896">
        <v>535919203</v>
      </c>
      <c r="O7896">
        <v>2753506</v>
      </c>
    </row>
    <row r="7897" spans="1:15" x14ac:dyDescent="0.2">
      <c r="A7897" t="s">
        <v>9805</v>
      </c>
      <c r="B7897" t="s">
        <v>6501</v>
      </c>
      <c r="C7897">
        <v>35.049999999999997</v>
      </c>
      <c r="D7897">
        <v>0</v>
      </c>
      <c r="E7897">
        <v>0</v>
      </c>
      <c r="F7897">
        <v>0</v>
      </c>
      <c r="G7897">
        <v>0</v>
      </c>
      <c r="H7897" s="45">
        <v>-41260.839999999997</v>
      </c>
      <c r="I7897" t="s">
        <v>9184</v>
      </c>
      <c r="J7897" t="s">
        <v>164</v>
      </c>
      <c r="K7897">
        <v>0</v>
      </c>
      <c r="L7897" s="83">
        <v>42775</v>
      </c>
      <c r="M7897">
        <v>0</v>
      </c>
      <c r="N7897" t="s">
        <v>6566</v>
      </c>
      <c r="O7897" t="s">
        <v>6567</v>
      </c>
    </row>
    <row r="7898" spans="1:15" x14ac:dyDescent="0.2">
      <c r="A7898" t="s">
        <v>9806</v>
      </c>
      <c r="B7898" t="s">
        <v>5123</v>
      </c>
      <c r="C7898" s="45">
        <v>1146.8</v>
      </c>
      <c r="D7898">
        <v>0</v>
      </c>
      <c r="E7898">
        <v>0</v>
      </c>
      <c r="F7898">
        <v>0</v>
      </c>
      <c r="G7898">
        <v>0</v>
      </c>
      <c r="H7898" s="45">
        <v>-6537.02</v>
      </c>
      <c r="I7898" t="s">
        <v>9184</v>
      </c>
      <c r="J7898" t="s">
        <v>186</v>
      </c>
      <c r="K7898">
        <v>0</v>
      </c>
      <c r="L7898" s="83">
        <v>42775</v>
      </c>
      <c r="M7898">
        <v>0</v>
      </c>
      <c r="N7898">
        <v>570535104</v>
      </c>
      <c r="O7898">
        <v>2566436</v>
      </c>
    </row>
    <row r="7899" spans="1:15" x14ac:dyDescent="0.2">
      <c r="A7899" t="s">
        <v>9807</v>
      </c>
      <c r="B7899" t="s">
        <v>9774</v>
      </c>
      <c r="C7899">
        <v>111.94</v>
      </c>
      <c r="D7899">
        <v>0</v>
      </c>
      <c r="E7899">
        <v>0</v>
      </c>
      <c r="F7899">
        <v>0</v>
      </c>
      <c r="G7899">
        <v>0</v>
      </c>
      <c r="H7899" s="45">
        <v>-18301.07</v>
      </c>
      <c r="I7899" t="s">
        <v>9184</v>
      </c>
      <c r="J7899" t="s">
        <v>186</v>
      </c>
      <c r="K7899">
        <v>0</v>
      </c>
      <c r="L7899" s="83">
        <v>42775</v>
      </c>
      <c r="M7899">
        <v>0</v>
      </c>
      <c r="N7899">
        <v>744320102</v>
      </c>
      <c r="O7899">
        <v>2819118</v>
      </c>
    </row>
    <row r="7900" spans="1:15" x14ac:dyDescent="0.2">
      <c r="A7900" t="s">
        <v>9808</v>
      </c>
      <c r="B7900" t="s">
        <v>9773</v>
      </c>
      <c r="C7900">
        <v>17.52</v>
      </c>
      <c r="D7900">
        <v>0</v>
      </c>
      <c r="E7900">
        <v>0</v>
      </c>
      <c r="F7900">
        <v>0</v>
      </c>
      <c r="G7900">
        <v>0</v>
      </c>
      <c r="H7900" s="45">
        <v>-51039.06</v>
      </c>
      <c r="I7900" t="s">
        <v>9184</v>
      </c>
      <c r="J7900" t="s">
        <v>164</v>
      </c>
      <c r="K7900">
        <v>0</v>
      </c>
      <c r="L7900" s="83">
        <v>42775</v>
      </c>
      <c r="M7900">
        <v>0</v>
      </c>
      <c r="N7900" t="s">
        <v>9809</v>
      </c>
      <c r="O7900">
        <v>2635659</v>
      </c>
    </row>
    <row r="7901" spans="1:15" x14ac:dyDescent="0.2">
      <c r="A7901" t="s">
        <v>9810</v>
      </c>
      <c r="B7901" t="s">
        <v>1999</v>
      </c>
      <c r="C7901">
        <v>49.57</v>
      </c>
      <c r="D7901">
        <v>0</v>
      </c>
      <c r="E7901">
        <v>0</v>
      </c>
      <c r="F7901">
        <v>0</v>
      </c>
      <c r="G7901">
        <v>0</v>
      </c>
      <c r="H7901" s="45">
        <v>-36508.410000000003</v>
      </c>
      <c r="I7901" t="s">
        <v>9184</v>
      </c>
      <c r="J7901" t="s">
        <v>186</v>
      </c>
      <c r="K7901">
        <v>0</v>
      </c>
      <c r="L7901" s="83">
        <v>42775</v>
      </c>
      <c r="M7901">
        <v>0</v>
      </c>
      <c r="N7901">
        <v>929089100</v>
      </c>
      <c r="O7901" t="s">
        <v>2068</v>
      </c>
    </row>
    <row r="7902" spans="1:15" x14ac:dyDescent="0.2">
      <c r="A7902" t="s">
        <v>9811</v>
      </c>
      <c r="B7902" t="s">
        <v>9775</v>
      </c>
      <c r="C7902">
        <v>59.75</v>
      </c>
      <c r="D7902">
        <v>0</v>
      </c>
      <c r="E7902">
        <v>0</v>
      </c>
      <c r="F7902">
        <v>0</v>
      </c>
      <c r="G7902">
        <v>0</v>
      </c>
      <c r="H7902" s="45">
        <v>11066.06</v>
      </c>
      <c r="I7902" t="s">
        <v>9184</v>
      </c>
      <c r="J7902" t="s">
        <v>164</v>
      </c>
      <c r="K7902">
        <v>0</v>
      </c>
      <c r="L7902" s="83">
        <v>42775</v>
      </c>
      <c r="M7902">
        <v>0</v>
      </c>
      <c r="N7902">
        <v>922280102</v>
      </c>
      <c r="O7902" t="s">
        <v>9812</v>
      </c>
    </row>
    <row r="7903" spans="1:15" x14ac:dyDescent="0.2">
      <c r="A7903" t="s">
        <v>9813</v>
      </c>
      <c r="B7903" t="s">
        <v>1667</v>
      </c>
      <c r="C7903">
        <v>56.18</v>
      </c>
      <c r="D7903">
        <v>0</v>
      </c>
      <c r="E7903">
        <v>0</v>
      </c>
      <c r="F7903">
        <v>0</v>
      </c>
      <c r="G7903">
        <v>0</v>
      </c>
      <c r="H7903" s="45">
        <v>11644.07</v>
      </c>
      <c r="I7903" t="s">
        <v>9184</v>
      </c>
      <c r="J7903" t="s">
        <v>186</v>
      </c>
      <c r="K7903">
        <v>0</v>
      </c>
      <c r="L7903" s="83">
        <v>42775</v>
      </c>
      <c r="M7903">
        <v>0</v>
      </c>
      <c r="N7903" t="s">
        <v>1726</v>
      </c>
      <c r="O7903" t="s">
        <v>1727</v>
      </c>
    </row>
    <row r="7904" spans="1:15" x14ac:dyDescent="0.2">
      <c r="A7904" t="s">
        <v>9695</v>
      </c>
      <c r="B7904" t="s">
        <v>5122</v>
      </c>
      <c r="C7904">
        <v>49.4</v>
      </c>
      <c r="D7904">
        <v>0</v>
      </c>
      <c r="E7904">
        <v>0</v>
      </c>
      <c r="F7904">
        <v>0</v>
      </c>
      <c r="G7904">
        <v>0</v>
      </c>
      <c r="H7904" s="45">
        <v>5322.81</v>
      </c>
      <c r="I7904" t="s">
        <v>9184</v>
      </c>
      <c r="J7904" t="s">
        <v>164</v>
      </c>
      <c r="K7904">
        <v>0</v>
      </c>
      <c r="L7904" s="83">
        <v>42774</v>
      </c>
      <c r="M7904">
        <v>0</v>
      </c>
      <c r="N7904" t="s">
        <v>5266</v>
      </c>
      <c r="O7904" t="s">
        <v>5267</v>
      </c>
    </row>
    <row r="7905" spans="1:15" x14ac:dyDescent="0.2">
      <c r="A7905" t="s">
        <v>9696</v>
      </c>
      <c r="B7905" t="s">
        <v>1819</v>
      </c>
      <c r="C7905">
        <v>357.5</v>
      </c>
      <c r="D7905">
        <v>0</v>
      </c>
      <c r="E7905">
        <v>0</v>
      </c>
      <c r="F7905">
        <v>0</v>
      </c>
      <c r="G7905">
        <v>0</v>
      </c>
      <c r="H7905" s="45">
        <v>6786.69</v>
      </c>
      <c r="I7905" t="s">
        <v>9184</v>
      </c>
      <c r="J7905" t="s">
        <v>190</v>
      </c>
      <c r="K7905">
        <v>0</v>
      </c>
      <c r="L7905" s="83">
        <v>42774</v>
      </c>
      <c r="M7905">
        <v>0</v>
      </c>
      <c r="N7905">
        <v>893641100</v>
      </c>
      <c r="O7905" t="s">
        <v>1957</v>
      </c>
    </row>
    <row r="7906" spans="1:15" x14ac:dyDescent="0.2">
      <c r="A7906" t="s">
        <v>9697</v>
      </c>
      <c r="B7906" t="s">
        <v>1561</v>
      </c>
      <c r="C7906">
        <v>23.28</v>
      </c>
      <c r="D7906">
        <v>0</v>
      </c>
      <c r="E7906">
        <v>0</v>
      </c>
      <c r="F7906">
        <v>0</v>
      </c>
      <c r="G7906">
        <v>0</v>
      </c>
      <c r="H7906" s="45">
        <v>17077.02</v>
      </c>
      <c r="I7906" t="s">
        <v>9184</v>
      </c>
      <c r="J7906" t="s">
        <v>164</v>
      </c>
      <c r="K7906">
        <v>0</v>
      </c>
      <c r="L7906" s="83">
        <v>42774</v>
      </c>
      <c r="M7906">
        <v>0</v>
      </c>
      <c r="N7906" t="s">
        <v>1639</v>
      </c>
      <c r="O7906" t="s">
        <v>1640</v>
      </c>
    </row>
    <row r="7907" spans="1:15" x14ac:dyDescent="0.2">
      <c r="A7907" t="s">
        <v>9698</v>
      </c>
      <c r="B7907" t="s">
        <v>1681</v>
      </c>
      <c r="C7907">
        <v>303.76</v>
      </c>
      <c r="D7907">
        <v>0</v>
      </c>
      <c r="E7907">
        <v>0</v>
      </c>
      <c r="F7907">
        <v>0</v>
      </c>
      <c r="G7907">
        <v>0</v>
      </c>
      <c r="H7907" s="45">
        <v>-3081.13</v>
      </c>
      <c r="I7907" t="s">
        <v>9184</v>
      </c>
      <c r="J7907" t="s">
        <v>200</v>
      </c>
      <c r="K7907">
        <v>0</v>
      </c>
      <c r="L7907" s="83">
        <v>42774</v>
      </c>
      <c r="M7907">
        <v>0</v>
      </c>
      <c r="N7907" t="s">
        <v>1729</v>
      </c>
      <c r="O7907" t="s">
        <v>1730</v>
      </c>
    </row>
    <row r="7908" spans="1:15" x14ac:dyDescent="0.2">
      <c r="A7908" t="s">
        <v>9699</v>
      </c>
      <c r="B7908" t="s">
        <v>1565</v>
      </c>
      <c r="C7908">
        <v>16.824999999999999</v>
      </c>
      <c r="D7908">
        <v>0</v>
      </c>
      <c r="E7908">
        <v>0</v>
      </c>
      <c r="F7908">
        <v>0</v>
      </c>
      <c r="G7908">
        <v>0</v>
      </c>
      <c r="H7908" s="45">
        <v>-5789.53</v>
      </c>
      <c r="I7908" t="s">
        <v>9184</v>
      </c>
      <c r="J7908" t="s">
        <v>164</v>
      </c>
      <c r="K7908">
        <v>0</v>
      </c>
      <c r="L7908" s="83">
        <v>42774</v>
      </c>
      <c r="M7908">
        <v>0</v>
      </c>
      <c r="N7908" t="s">
        <v>1629</v>
      </c>
      <c r="O7908">
        <v>2402121</v>
      </c>
    </row>
    <row r="7909" spans="1:15" x14ac:dyDescent="0.2">
      <c r="A7909" t="s">
        <v>9700</v>
      </c>
      <c r="B7909" t="s">
        <v>6262</v>
      </c>
      <c r="C7909">
        <v>39.9</v>
      </c>
      <c r="D7909">
        <v>0</v>
      </c>
      <c r="E7909">
        <v>0</v>
      </c>
      <c r="F7909">
        <v>0</v>
      </c>
      <c r="G7909">
        <v>0</v>
      </c>
      <c r="H7909" s="45">
        <v>-21822.28</v>
      </c>
      <c r="I7909" t="s">
        <v>9184</v>
      </c>
      <c r="J7909" t="s">
        <v>164</v>
      </c>
      <c r="K7909">
        <v>0</v>
      </c>
      <c r="L7909" s="83">
        <v>42774</v>
      </c>
      <c r="M7909">
        <v>0</v>
      </c>
      <c r="N7909">
        <v>630077105</v>
      </c>
      <c r="O7909">
        <v>2622220</v>
      </c>
    </row>
    <row r="7910" spans="1:15" x14ac:dyDescent="0.2">
      <c r="A7910" t="s">
        <v>9701</v>
      </c>
      <c r="B7910" t="s">
        <v>120</v>
      </c>
      <c r="C7910">
        <v>33.369999999999997</v>
      </c>
      <c r="D7910">
        <v>0</v>
      </c>
      <c r="E7910">
        <v>0</v>
      </c>
      <c r="F7910">
        <v>0</v>
      </c>
      <c r="G7910">
        <v>0</v>
      </c>
      <c r="H7910" s="45">
        <v>8895.86</v>
      </c>
      <c r="I7910" t="s">
        <v>9184</v>
      </c>
      <c r="J7910" t="s">
        <v>169</v>
      </c>
      <c r="K7910">
        <v>0</v>
      </c>
      <c r="L7910" s="83">
        <v>42774</v>
      </c>
      <c r="M7910">
        <v>0</v>
      </c>
      <c r="N7910" t="s">
        <v>795</v>
      </c>
      <c r="O7910">
        <v>2614153</v>
      </c>
    </row>
    <row r="7911" spans="1:15" x14ac:dyDescent="0.2">
      <c r="A7911" t="s">
        <v>9702</v>
      </c>
      <c r="B7911" t="s">
        <v>124</v>
      </c>
      <c r="C7911">
        <v>31.69</v>
      </c>
      <c r="D7911">
        <v>0</v>
      </c>
      <c r="E7911">
        <v>0</v>
      </c>
      <c r="F7911">
        <v>0</v>
      </c>
      <c r="G7911">
        <v>0</v>
      </c>
      <c r="H7911" s="45">
        <v>-4795.18</v>
      </c>
      <c r="I7911" t="s">
        <v>9184</v>
      </c>
      <c r="J7911" t="s">
        <v>169</v>
      </c>
      <c r="K7911">
        <v>0</v>
      </c>
      <c r="L7911" s="83">
        <v>42774</v>
      </c>
      <c r="M7911">
        <v>0</v>
      </c>
      <c r="N7911" t="s">
        <v>177</v>
      </c>
      <c r="O7911" t="s">
        <v>797</v>
      </c>
    </row>
    <row r="7912" spans="1:15" x14ac:dyDescent="0.2">
      <c r="A7912" t="s">
        <v>9703</v>
      </c>
      <c r="B7912" t="s">
        <v>7970</v>
      </c>
      <c r="C7912">
        <v>59.6</v>
      </c>
      <c r="D7912">
        <v>0</v>
      </c>
      <c r="E7912">
        <v>0</v>
      </c>
      <c r="F7912">
        <v>0</v>
      </c>
      <c r="G7912">
        <v>0</v>
      </c>
      <c r="H7912" s="45">
        <v>64769.04</v>
      </c>
      <c r="I7912" t="s">
        <v>9184</v>
      </c>
      <c r="J7912" t="s">
        <v>164</v>
      </c>
      <c r="K7912">
        <v>0</v>
      </c>
      <c r="L7912" s="83">
        <v>42774</v>
      </c>
      <c r="M7912">
        <v>0</v>
      </c>
      <c r="N7912" t="s">
        <v>8073</v>
      </c>
      <c r="O7912" t="s">
        <v>8074</v>
      </c>
    </row>
    <row r="7913" spans="1:15" x14ac:dyDescent="0.2">
      <c r="A7913" t="s">
        <v>9704</v>
      </c>
      <c r="B7913" t="s">
        <v>106</v>
      </c>
      <c r="C7913">
        <v>72.344999999999999</v>
      </c>
      <c r="D7913">
        <v>0</v>
      </c>
      <c r="E7913">
        <v>0</v>
      </c>
      <c r="F7913">
        <v>0</v>
      </c>
      <c r="G7913">
        <v>0</v>
      </c>
      <c r="H7913" s="45">
        <v>11162.26</v>
      </c>
      <c r="I7913" t="s">
        <v>9184</v>
      </c>
      <c r="J7913" t="s">
        <v>200</v>
      </c>
      <c r="K7913">
        <v>0</v>
      </c>
      <c r="L7913" s="83">
        <v>42774</v>
      </c>
      <c r="M7913">
        <v>0</v>
      </c>
      <c r="N7913" t="s">
        <v>177</v>
      </c>
      <c r="O7913" t="s">
        <v>800</v>
      </c>
    </row>
    <row r="7914" spans="1:15" x14ac:dyDescent="0.2">
      <c r="A7914" t="s">
        <v>9705</v>
      </c>
      <c r="B7914" t="s">
        <v>1836</v>
      </c>
      <c r="C7914">
        <v>16.940000000000001</v>
      </c>
      <c r="D7914">
        <v>0</v>
      </c>
      <c r="E7914">
        <v>0</v>
      </c>
      <c r="F7914">
        <v>0</v>
      </c>
      <c r="G7914">
        <v>0</v>
      </c>
      <c r="H7914" s="45">
        <v>-9654.64</v>
      </c>
      <c r="I7914" t="s">
        <v>9184</v>
      </c>
      <c r="J7914" t="s">
        <v>188</v>
      </c>
      <c r="K7914">
        <v>0</v>
      </c>
      <c r="L7914" s="83">
        <v>42774</v>
      </c>
      <c r="M7914">
        <v>0</v>
      </c>
      <c r="N7914">
        <v>377316104</v>
      </c>
      <c r="O7914">
        <v>2372008</v>
      </c>
    </row>
    <row r="7915" spans="1:15" x14ac:dyDescent="0.2">
      <c r="A7915" t="s">
        <v>9706</v>
      </c>
      <c r="B7915" t="s">
        <v>1686</v>
      </c>
      <c r="C7915">
        <v>95.21</v>
      </c>
      <c r="D7915">
        <v>0</v>
      </c>
      <c r="E7915">
        <v>0</v>
      </c>
      <c r="F7915">
        <v>0</v>
      </c>
      <c r="G7915">
        <v>0</v>
      </c>
      <c r="H7915" s="45">
        <v>27971.02</v>
      </c>
      <c r="I7915" t="s">
        <v>9184</v>
      </c>
      <c r="J7915" t="s">
        <v>164</v>
      </c>
      <c r="K7915">
        <v>0</v>
      </c>
      <c r="L7915" s="83">
        <v>42774</v>
      </c>
      <c r="M7915">
        <v>0</v>
      </c>
      <c r="N7915">
        <v>298736109</v>
      </c>
      <c r="O7915">
        <v>2320148</v>
      </c>
    </row>
    <row r="7916" spans="1:15" x14ac:dyDescent="0.2">
      <c r="A7916" t="s">
        <v>9707</v>
      </c>
      <c r="B7916" t="s">
        <v>1687</v>
      </c>
      <c r="C7916">
        <v>41.97</v>
      </c>
      <c r="D7916">
        <v>0</v>
      </c>
      <c r="E7916">
        <v>0</v>
      </c>
      <c r="F7916">
        <v>0</v>
      </c>
      <c r="G7916">
        <v>0</v>
      </c>
      <c r="H7916" s="45">
        <v>-2339.52</v>
      </c>
      <c r="I7916" t="s">
        <v>9184</v>
      </c>
      <c r="J7916" t="s">
        <v>200</v>
      </c>
      <c r="K7916">
        <v>0</v>
      </c>
      <c r="L7916" s="83">
        <v>42774</v>
      </c>
      <c r="M7916">
        <v>0</v>
      </c>
      <c r="N7916" t="s">
        <v>1714</v>
      </c>
      <c r="O7916" t="s">
        <v>1715</v>
      </c>
    </row>
    <row r="7917" spans="1:15" x14ac:dyDescent="0.2">
      <c r="A7917" t="s">
        <v>9708</v>
      </c>
      <c r="B7917" t="s">
        <v>1004</v>
      </c>
      <c r="C7917">
        <v>68.650000000000006</v>
      </c>
      <c r="D7917">
        <v>0</v>
      </c>
      <c r="E7917">
        <v>0</v>
      </c>
      <c r="F7917">
        <v>0</v>
      </c>
      <c r="G7917">
        <v>0</v>
      </c>
      <c r="H7917" s="45">
        <v>4771.37</v>
      </c>
      <c r="I7917" t="s">
        <v>9184</v>
      </c>
      <c r="J7917" t="s">
        <v>200</v>
      </c>
      <c r="K7917">
        <v>0</v>
      </c>
      <c r="L7917" s="83">
        <v>42774</v>
      </c>
      <c r="M7917">
        <v>0</v>
      </c>
      <c r="N7917">
        <v>43436104</v>
      </c>
      <c r="O7917">
        <v>2855855</v>
      </c>
    </row>
    <row r="7918" spans="1:15" x14ac:dyDescent="0.2">
      <c r="A7918" t="s">
        <v>9709</v>
      </c>
      <c r="B7918" t="s">
        <v>1564</v>
      </c>
      <c r="C7918">
        <v>33.25</v>
      </c>
      <c r="D7918">
        <v>0</v>
      </c>
      <c r="E7918">
        <v>0</v>
      </c>
      <c r="F7918">
        <v>0</v>
      </c>
      <c r="G7918">
        <v>0</v>
      </c>
      <c r="H7918" s="45">
        <v>-7773.36</v>
      </c>
      <c r="I7918" t="s">
        <v>9184</v>
      </c>
      <c r="J7918" t="s">
        <v>190</v>
      </c>
      <c r="K7918">
        <v>0</v>
      </c>
      <c r="L7918" s="83">
        <v>42774</v>
      </c>
      <c r="M7918">
        <v>0</v>
      </c>
      <c r="N7918" t="s">
        <v>1591</v>
      </c>
      <c r="O7918" t="s">
        <v>1592</v>
      </c>
    </row>
    <row r="7919" spans="1:15" x14ac:dyDescent="0.2">
      <c r="A7919" t="s">
        <v>9710</v>
      </c>
      <c r="B7919" t="s">
        <v>4246</v>
      </c>
      <c r="C7919">
        <v>61.59</v>
      </c>
      <c r="D7919">
        <v>0</v>
      </c>
      <c r="E7919">
        <v>0</v>
      </c>
      <c r="F7919">
        <v>0</v>
      </c>
      <c r="G7919">
        <v>0</v>
      </c>
      <c r="H7919" s="45">
        <v>1773.87</v>
      </c>
      <c r="I7919" t="s">
        <v>9184</v>
      </c>
      <c r="J7919" t="s">
        <v>190</v>
      </c>
      <c r="K7919">
        <v>0</v>
      </c>
      <c r="L7919" s="83">
        <v>42774</v>
      </c>
      <c r="M7919">
        <v>0</v>
      </c>
      <c r="N7919">
        <v>1084102</v>
      </c>
      <c r="O7919">
        <v>2010278</v>
      </c>
    </row>
    <row r="7920" spans="1:15" x14ac:dyDescent="0.2">
      <c r="A7920" t="s">
        <v>9711</v>
      </c>
      <c r="B7920" t="s">
        <v>1817</v>
      </c>
      <c r="C7920">
        <v>106.27500000000001</v>
      </c>
      <c r="D7920">
        <v>0</v>
      </c>
      <c r="E7920">
        <v>0</v>
      </c>
      <c r="F7920">
        <v>0</v>
      </c>
      <c r="G7920">
        <v>0</v>
      </c>
      <c r="H7920" s="45">
        <v>-5586.48</v>
      </c>
      <c r="I7920" t="s">
        <v>9184</v>
      </c>
      <c r="J7920" t="s">
        <v>186</v>
      </c>
      <c r="K7920">
        <v>0</v>
      </c>
      <c r="L7920" s="83">
        <v>42774</v>
      </c>
      <c r="M7920">
        <v>0</v>
      </c>
      <c r="N7920" t="s">
        <v>1868</v>
      </c>
      <c r="O7920">
        <v>2331430</v>
      </c>
    </row>
    <row r="7921" spans="1:15" x14ac:dyDescent="0.2">
      <c r="A7921" t="s">
        <v>9712</v>
      </c>
      <c r="B7921" t="s">
        <v>1041</v>
      </c>
      <c r="C7921">
        <v>74.349999999999994</v>
      </c>
      <c r="D7921">
        <v>0</v>
      </c>
      <c r="E7921">
        <v>0</v>
      </c>
      <c r="F7921">
        <v>0</v>
      </c>
      <c r="G7921">
        <v>0</v>
      </c>
      <c r="H7921">
        <v>-39.619999999999997</v>
      </c>
      <c r="I7921" t="s">
        <v>9184</v>
      </c>
      <c r="J7921" t="s">
        <v>164</v>
      </c>
      <c r="K7921">
        <v>0</v>
      </c>
      <c r="L7921" s="83">
        <v>42774</v>
      </c>
      <c r="M7921">
        <v>0</v>
      </c>
      <c r="N7921">
        <v>42735100</v>
      </c>
      <c r="O7921">
        <v>2051404</v>
      </c>
    </row>
    <row r="7922" spans="1:15" x14ac:dyDescent="0.2">
      <c r="A7922" t="s">
        <v>9713</v>
      </c>
      <c r="B7922" t="s">
        <v>1791</v>
      </c>
      <c r="C7922">
        <v>71.319999999999993</v>
      </c>
      <c r="D7922">
        <v>0</v>
      </c>
      <c r="E7922">
        <v>0</v>
      </c>
      <c r="F7922">
        <v>0</v>
      </c>
      <c r="G7922">
        <v>0</v>
      </c>
      <c r="H7922" s="45">
        <v>58866.87</v>
      </c>
      <c r="I7922" t="s">
        <v>9174</v>
      </c>
      <c r="J7922" t="s">
        <v>164</v>
      </c>
      <c r="K7922">
        <v>0</v>
      </c>
      <c r="L7922" s="83">
        <v>42774</v>
      </c>
      <c r="M7922">
        <v>0</v>
      </c>
      <c r="N7922" t="s">
        <v>1875</v>
      </c>
      <c r="O7922">
        <v>2575818</v>
      </c>
    </row>
    <row r="7923" spans="1:15" x14ac:dyDescent="0.2">
      <c r="A7923" t="s">
        <v>9714</v>
      </c>
      <c r="B7923" t="s">
        <v>5117</v>
      </c>
      <c r="C7923">
        <v>27.95</v>
      </c>
      <c r="D7923">
        <v>0</v>
      </c>
      <c r="E7923">
        <v>0</v>
      </c>
      <c r="F7923">
        <v>0</v>
      </c>
      <c r="G7923">
        <v>0</v>
      </c>
      <c r="H7923" s="45">
        <v>-12638.33</v>
      </c>
      <c r="I7923" t="s">
        <v>9184</v>
      </c>
      <c r="J7923" t="s">
        <v>164</v>
      </c>
      <c r="K7923">
        <v>0</v>
      </c>
      <c r="L7923" s="83">
        <v>42774</v>
      </c>
      <c r="M7923">
        <v>0</v>
      </c>
      <c r="N7923" s="84" t="s">
        <v>5171</v>
      </c>
      <c r="O7923">
        <v>2163837</v>
      </c>
    </row>
    <row r="7924" spans="1:15" x14ac:dyDescent="0.2">
      <c r="A7924" t="s">
        <v>9715</v>
      </c>
      <c r="B7924" t="s">
        <v>1025</v>
      </c>
      <c r="C7924">
        <v>30.29</v>
      </c>
      <c r="D7924">
        <v>0</v>
      </c>
      <c r="E7924">
        <v>0</v>
      </c>
      <c r="F7924">
        <v>0</v>
      </c>
      <c r="G7924">
        <v>0</v>
      </c>
      <c r="H7924" s="45">
        <v>-40456.31</v>
      </c>
      <c r="I7924" t="s">
        <v>9174</v>
      </c>
      <c r="J7924" t="s">
        <v>164</v>
      </c>
      <c r="K7924">
        <v>0</v>
      </c>
      <c r="L7924" s="83">
        <v>42774</v>
      </c>
      <c r="M7924">
        <v>0</v>
      </c>
      <c r="N7924" t="s">
        <v>177</v>
      </c>
      <c r="O7924" t="s">
        <v>6667</v>
      </c>
    </row>
    <row r="7925" spans="1:15" x14ac:dyDescent="0.2">
      <c r="A7925" t="s">
        <v>9716</v>
      </c>
      <c r="B7925" t="s">
        <v>2084</v>
      </c>
      <c r="C7925">
        <v>62.49</v>
      </c>
      <c r="D7925">
        <v>0</v>
      </c>
      <c r="E7925">
        <v>0</v>
      </c>
      <c r="F7925">
        <v>0</v>
      </c>
      <c r="G7925">
        <v>0</v>
      </c>
      <c r="H7925" s="45">
        <v>-10140.629999999999</v>
      </c>
      <c r="I7925" t="s">
        <v>9174</v>
      </c>
      <c r="J7925" t="s">
        <v>169</v>
      </c>
      <c r="K7925">
        <v>0</v>
      </c>
      <c r="L7925" s="83">
        <v>42774</v>
      </c>
      <c r="M7925">
        <v>0</v>
      </c>
      <c r="N7925">
        <v>156782104</v>
      </c>
      <c r="O7925">
        <v>2185284</v>
      </c>
    </row>
    <row r="7926" spans="1:15" x14ac:dyDescent="0.2">
      <c r="A7926" t="s">
        <v>9717</v>
      </c>
      <c r="B7926" t="s">
        <v>1058</v>
      </c>
      <c r="C7926">
        <v>44.45</v>
      </c>
      <c r="D7926">
        <v>0</v>
      </c>
      <c r="E7926">
        <v>0</v>
      </c>
      <c r="F7926">
        <v>0</v>
      </c>
      <c r="G7926">
        <v>0</v>
      </c>
      <c r="H7926" s="45">
        <v>6620.49</v>
      </c>
      <c r="I7926" t="s">
        <v>9184</v>
      </c>
      <c r="J7926" t="s">
        <v>235</v>
      </c>
      <c r="K7926">
        <v>0</v>
      </c>
      <c r="L7926" s="83">
        <v>42774</v>
      </c>
      <c r="M7926">
        <v>0</v>
      </c>
      <c r="N7926">
        <v>171340102</v>
      </c>
      <c r="O7926">
        <v>2195841</v>
      </c>
    </row>
    <row r="7927" spans="1:15" x14ac:dyDescent="0.2">
      <c r="A7927" t="s">
        <v>9718</v>
      </c>
      <c r="B7927" t="s">
        <v>265</v>
      </c>
      <c r="C7927">
        <v>187.23</v>
      </c>
      <c r="D7927">
        <v>0</v>
      </c>
      <c r="E7927">
        <v>0</v>
      </c>
      <c r="F7927">
        <v>0</v>
      </c>
      <c r="G7927">
        <v>0</v>
      </c>
      <c r="H7927" s="45">
        <v>-18336.02</v>
      </c>
      <c r="I7927" t="s">
        <v>9184</v>
      </c>
      <c r="J7927" t="s">
        <v>164</v>
      </c>
      <c r="K7927">
        <v>0</v>
      </c>
      <c r="L7927" s="83">
        <v>42774</v>
      </c>
      <c r="M7927">
        <v>0</v>
      </c>
      <c r="N7927">
        <v>192479103</v>
      </c>
      <c r="O7927">
        <v>2208374</v>
      </c>
    </row>
    <row r="7928" spans="1:15" x14ac:dyDescent="0.2">
      <c r="A7928" t="s">
        <v>9719</v>
      </c>
      <c r="B7928" t="s">
        <v>4648</v>
      </c>
      <c r="C7928">
        <v>82.22</v>
      </c>
      <c r="D7928">
        <v>0</v>
      </c>
      <c r="E7928">
        <v>0</v>
      </c>
      <c r="F7928">
        <v>0</v>
      </c>
      <c r="G7928">
        <v>0</v>
      </c>
      <c r="H7928" s="45">
        <v>48298.92</v>
      </c>
      <c r="I7928" t="s">
        <v>9174</v>
      </c>
      <c r="J7928" t="s">
        <v>200</v>
      </c>
      <c r="K7928">
        <v>0</v>
      </c>
      <c r="L7928" s="83">
        <v>42774</v>
      </c>
      <c r="M7928">
        <v>0</v>
      </c>
      <c r="N7928">
        <v>198516106</v>
      </c>
      <c r="O7928">
        <v>2229126</v>
      </c>
    </row>
    <row r="7929" spans="1:15" x14ac:dyDescent="0.2">
      <c r="A7929" t="s">
        <v>9720</v>
      </c>
      <c r="B7929" t="s">
        <v>1000</v>
      </c>
      <c r="C7929">
        <v>14.5</v>
      </c>
      <c r="D7929">
        <v>0</v>
      </c>
      <c r="E7929">
        <v>0</v>
      </c>
      <c r="F7929">
        <v>0</v>
      </c>
      <c r="G7929">
        <v>0</v>
      </c>
      <c r="H7929" s="45">
        <v>-34329.230000000003</v>
      </c>
      <c r="I7929" t="s">
        <v>9174</v>
      </c>
      <c r="J7929" t="s">
        <v>235</v>
      </c>
      <c r="K7929">
        <v>0</v>
      </c>
      <c r="L7929" s="83">
        <v>42774</v>
      </c>
      <c r="M7929">
        <v>0</v>
      </c>
      <c r="N7929">
        <v>222070203</v>
      </c>
      <c r="O7929" t="s">
        <v>1458</v>
      </c>
    </row>
    <row r="7930" spans="1:15" x14ac:dyDescent="0.2">
      <c r="A7930" t="s">
        <v>9721</v>
      </c>
      <c r="B7930" t="s">
        <v>9694</v>
      </c>
      <c r="C7930">
        <v>30.85</v>
      </c>
      <c r="D7930">
        <v>0</v>
      </c>
      <c r="E7930">
        <v>0</v>
      </c>
      <c r="F7930">
        <v>0</v>
      </c>
      <c r="G7930">
        <v>0</v>
      </c>
      <c r="H7930" s="45">
        <v>13373.49</v>
      </c>
      <c r="I7930" t="s">
        <v>9184</v>
      </c>
      <c r="J7930" t="s">
        <v>164</v>
      </c>
      <c r="K7930">
        <v>0</v>
      </c>
      <c r="L7930" s="83">
        <v>42774</v>
      </c>
      <c r="M7930">
        <v>0</v>
      </c>
      <c r="N7930" t="s">
        <v>9722</v>
      </c>
      <c r="O7930" t="s">
        <v>9723</v>
      </c>
    </row>
    <row r="7931" spans="1:15" x14ac:dyDescent="0.2">
      <c r="A7931" t="s">
        <v>9724</v>
      </c>
      <c r="B7931" t="s">
        <v>4642</v>
      </c>
      <c r="C7931">
        <v>71.125</v>
      </c>
      <c r="D7931">
        <v>0</v>
      </c>
      <c r="E7931">
        <v>0</v>
      </c>
      <c r="F7931">
        <v>0</v>
      </c>
      <c r="G7931">
        <v>0</v>
      </c>
      <c r="H7931" s="45">
        <v>-25040.68</v>
      </c>
      <c r="I7931" t="s">
        <v>9174</v>
      </c>
      <c r="J7931" t="s">
        <v>190</v>
      </c>
      <c r="K7931">
        <v>0</v>
      </c>
      <c r="L7931" s="83">
        <v>42774</v>
      </c>
      <c r="M7931">
        <v>0</v>
      </c>
      <c r="N7931">
        <v>229669106</v>
      </c>
      <c r="O7931">
        <v>2239266</v>
      </c>
    </row>
    <row r="7932" spans="1:15" x14ac:dyDescent="0.2">
      <c r="A7932" t="s">
        <v>9725</v>
      </c>
      <c r="B7932" t="s">
        <v>5121</v>
      </c>
      <c r="C7932">
        <v>62.27</v>
      </c>
      <c r="D7932">
        <v>0</v>
      </c>
      <c r="E7932">
        <v>0</v>
      </c>
      <c r="F7932">
        <v>0</v>
      </c>
      <c r="G7932">
        <v>0</v>
      </c>
      <c r="H7932" s="45">
        <v>9208.23</v>
      </c>
      <c r="I7932" t="s">
        <v>9174</v>
      </c>
      <c r="J7932" t="s">
        <v>235</v>
      </c>
      <c r="K7932">
        <v>0</v>
      </c>
      <c r="L7932" s="83">
        <v>42774</v>
      </c>
      <c r="M7932">
        <v>0</v>
      </c>
      <c r="N7932">
        <v>126650100</v>
      </c>
      <c r="O7932">
        <v>2577609</v>
      </c>
    </row>
    <row r="7933" spans="1:15" x14ac:dyDescent="0.2">
      <c r="A7933" t="s">
        <v>9726</v>
      </c>
      <c r="B7933" t="s">
        <v>1811</v>
      </c>
      <c r="C7933">
        <v>69.02</v>
      </c>
      <c r="D7933">
        <v>0</v>
      </c>
      <c r="E7933">
        <v>0</v>
      </c>
      <c r="F7933">
        <v>0</v>
      </c>
      <c r="G7933">
        <v>0</v>
      </c>
      <c r="H7933" s="45">
        <v>-11898.06</v>
      </c>
      <c r="I7933" t="s">
        <v>9174</v>
      </c>
      <c r="J7933" t="s">
        <v>164</v>
      </c>
      <c r="K7933">
        <v>0</v>
      </c>
      <c r="L7933" s="83">
        <v>42774</v>
      </c>
      <c r="M7933">
        <v>0</v>
      </c>
      <c r="N7933" t="s">
        <v>177</v>
      </c>
      <c r="O7933" t="s">
        <v>1887</v>
      </c>
    </row>
    <row r="7934" spans="1:15" x14ac:dyDescent="0.2">
      <c r="A7934" t="s">
        <v>9727</v>
      </c>
      <c r="B7934" t="s">
        <v>9690</v>
      </c>
      <c r="C7934">
        <v>21.35</v>
      </c>
      <c r="D7934">
        <v>0</v>
      </c>
      <c r="E7934">
        <v>0</v>
      </c>
      <c r="F7934">
        <v>0</v>
      </c>
      <c r="G7934">
        <v>0</v>
      </c>
      <c r="H7934" s="45">
        <v>-1469.59</v>
      </c>
      <c r="I7934" t="s">
        <v>9174</v>
      </c>
      <c r="J7934" t="s">
        <v>200</v>
      </c>
      <c r="K7934">
        <v>0</v>
      </c>
      <c r="L7934" s="83">
        <v>42774</v>
      </c>
      <c r="M7934">
        <v>0</v>
      </c>
      <c r="N7934">
        <v>235825205</v>
      </c>
      <c r="O7934" t="s">
        <v>9728</v>
      </c>
    </row>
    <row r="7935" spans="1:15" x14ac:dyDescent="0.2">
      <c r="A7935" t="s">
        <v>9729</v>
      </c>
      <c r="B7935" t="s">
        <v>2108</v>
      </c>
      <c r="C7935">
        <v>57.54</v>
      </c>
      <c r="D7935">
        <v>0</v>
      </c>
      <c r="E7935">
        <v>0</v>
      </c>
      <c r="F7935">
        <v>0</v>
      </c>
      <c r="G7935">
        <v>0</v>
      </c>
      <c r="H7935" s="45">
        <v>61320.29</v>
      </c>
      <c r="I7935" t="s">
        <v>9174</v>
      </c>
      <c r="J7935" t="s">
        <v>182</v>
      </c>
      <c r="K7935">
        <v>0</v>
      </c>
      <c r="L7935" s="83">
        <v>42774</v>
      </c>
      <c r="M7935">
        <v>0</v>
      </c>
      <c r="N7935" t="s">
        <v>2151</v>
      </c>
      <c r="O7935">
        <v>2012672</v>
      </c>
    </row>
    <row r="7936" spans="1:15" x14ac:dyDescent="0.2">
      <c r="A7936" t="s">
        <v>9730</v>
      </c>
      <c r="B7936" t="s">
        <v>131</v>
      </c>
      <c r="C7936">
        <v>78.16</v>
      </c>
      <c r="D7936">
        <v>0</v>
      </c>
      <c r="E7936">
        <v>0</v>
      </c>
      <c r="F7936">
        <v>0</v>
      </c>
      <c r="G7936">
        <v>0</v>
      </c>
      <c r="H7936" s="45">
        <v>7401.92</v>
      </c>
      <c r="I7936" t="s">
        <v>9184</v>
      </c>
      <c r="J7936" t="s">
        <v>169</v>
      </c>
      <c r="K7936">
        <v>0</v>
      </c>
      <c r="L7936" s="83">
        <v>42774</v>
      </c>
      <c r="M7936">
        <v>0</v>
      </c>
      <c r="N7936">
        <v>375558103</v>
      </c>
      <c r="O7936">
        <v>2369174</v>
      </c>
    </row>
    <row r="7937" spans="1:15" x14ac:dyDescent="0.2">
      <c r="A7937" t="s">
        <v>9731</v>
      </c>
      <c r="B7937" t="s">
        <v>8920</v>
      </c>
      <c r="C7937">
        <v>15.47</v>
      </c>
      <c r="D7937">
        <v>0</v>
      </c>
      <c r="E7937">
        <v>0</v>
      </c>
      <c r="F7937">
        <v>0</v>
      </c>
      <c r="G7937">
        <v>0</v>
      </c>
      <c r="H7937">
        <v>-694.22</v>
      </c>
      <c r="I7937" t="s">
        <v>9184</v>
      </c>
      <c r="J7937" t="s">
        <v>235</v>
      </c>
      <c r="K7937">
        <v>0</v>
      </c>
      <c r="L7937" s="83">
        <v>42774</v>
      </c>
      <c r="M7937">
        <v>0</v>
      </c>
      <c r="N7937" t="s">
        <v>8934</v>
      </c>
      <c r="O7937" t="s">
        <v>8935</v>
      </c>
    </row>
    <row r="7938" spans="1:15" x14ac:dyDescent="0.2">
      <c r="A7938" t="s">
        <v>9732</v>
      </c>
      <c r="B7938" t="s">
        <v>1026</v>
      </c>
      <c r="C7938">
        <v>33.42</v>
      </c>
      <c r="D7938">
        <v>0</v>
      </c>
      <c r="E7938">
        <v>0</v>
      </c>
      <c r="F7938">
        <v>0</v>
      </c>
      <c r="G7938">
        <v>0</v>
      </c>
      <c r="H7938" s="45">
        <v>3802.73</v>
      </c>
      <c r="I7938" t="s">
        <v>9184</v>
      </c>
      <c r="J7938" t="s">
        <v>164</v>
      </c>
      <c r="K7938">
        <v>0</v>
      </c>
      <c r="L7938" s="83">
        <v>42774</v>
      </c>
      <c r="M7938">
        <v>0</v>
      </c>
      <c r="N7938" t="s">
        <v>1203</v>
      </c>
      <c r="O7938" t="s">
        <v>4434</v>
      </c>
    </row>
    <row r="7939" spans="1:15" x14ac:dyDescent="0.2">
      <c r="A7939" t="s">
        <v>9733</v>
      </c>
      <c r="B7939" t="s">
        <v>9689</v>
      </c>
      <c r="C7939">
        <v>100.5</v>
      </c>
      <c r="D7939">
        <v>0</v>
      </c>
      <c r="E7939">
        <v>0</v>
      </c>
      <c r="F7939">
        <v>0</v>
      </c>
      <c r="G7939">
        <v>0</v>
      </c>
      <c r="H7939" s="45">
        <v>1504.49</v>
      </c>
      <c r="I7939" t="s">
        <v>9174</v>
      </c>
      <c r="J7939" t="s">
        <v>200</v>
      </c>
      <c r="K7939">
        <v>0</v>
      </c>
      <c r="L7939" s="83">
        <v>42774</v>
      </c>
      <c r="M7939">
        <v>0</v>
      </c>
      <c r="N7939" t="s">
        <v>9734</v>
      </c>
      <c r="O7939" t="s">
        <v>9735</v>
      </c>
    </row>
    <row r="7940" spans="1:15" x14ac:dyDescent="0.2">
      <c r="A7940" t="s">
        <v>9736</v>
      </c>
      <c r="B7940" t="s">
        <v>1556</v>
      </c>
      <c r="C7940">
        <v>39.125</v>
      </c>
      <c r="D7940">
        <v>0</v>
      </c>
      <c r="E7940">
        <v>0</v>
      </c>
      <c r="F7940">
        <v>0</v>
      </c>
      <c r="G7940">
        <v>0</v>
      </c>
      <c r="H7940">
        <v>350.54</v>
      </c>
      <c r="I7940" t="s">
        <v>9174</v>
      </c>
      <c r="J7940" t="s">
        <v>190</v>
      </c>
      <c r="K7940">
        <v>0</v>
      </c>
      <c r="L7940" s="83">
        <v>42774</v>
      </c>
      <c r="M7940">
        <v>0</v>
      </c>
      <c r="N7940">
        <v>574599106</v>
      </c>
      <c r="O7940">
        <v>2570200</v>
      </c>
    </row>
    <row r="7941" spans="1:15" x14ac:dyDescent="0.2">
      <c r="A7941" t="s">
        <v>9737</v>
      </c>
      <c r="B7941" t="s">
        <v>4249</v>
      </c>
      <c r="C7941">
        <v>41.21</v>
      </c>
      <c r="D7941">
        <v>0</v>
      </c>
      <c r="E7941">
        <v>0</v>
      </c>
      <c r="F7941">
        <v>0</v>
      </c>
      <c r="G7941">
        <v>0</v>
      </c>
      <c r="H7941" s="45">
        <v>-3527.67</v>
      </c>
      <c r="I7941" t="s">
        <v>9184</v>
      </c>
      <c r="J7941" t="s">
        <v>235</v>
      </c>
      <c r="K7941">
        <v>0</v>
      </c>
      <c r="L7941" s="83">
        <v>42774</v>
      </c>
      <c r="M7941">
        <v>0</v>
      </c>
      <c r="N7941">
        <v>609207105</v>
      </c>
      <c r="O7941" t="s">
        <v>4296</v>
      </c>
    </row>
    <row r="7942" spans="1:15" x14ac:dyDescent="0.2">
      <c r="A7942" t="s">
        <v>9738</v>
      </c>
      <c r="B7942" t="s">
        <v>1039</v>
      </c>
      <c r="C7942">
        <v>63.79</v>
      </c>
      <c r="D7942">
        <v>0</v>
      </c>
      <c r="E7942">
        <v>0</v>
      </c>
      <c r="F7942">
        <v>0</v>
      </c>
      <c r="G7942">
        <v>0</v>
      </c>
      <c r="H7942" s="45">
        <v>8361.99</v>
      </c>
      <c r="I7942" t="s">
        <v>9174</v>
      </c>
      <c r="J7942" t="s">
        <v>164</v>
      </c>
      <c r="K7942">
        <v>0</v>
      </c>
      <c r="L7942" s="83">
        <v>42774</v>
      </c>
      <c r="M7942">
        <v>0</v>
      </c>
      <c r="N7942">
        <v>577933104</v>
      </c>
      <c r="O7942">
        <v>2018669</v>
      </c>
    </row>
    <row r="7943" spans="1:15" x14ac:dyDescent="0.2">
      <c r="A7943" t="s">
        <v>9739</v>
      </c>
      <c r="B7943" t="s">
        <v>1779</v>
      </c>
      <c r="C7943">
        <v>32.064999999999998</v>
      </c>
      <c r="D7943">
        <v>0</v>
      </c>
      <c r="E7943">
        <v>0</v>
      </c>
      <c r="F7943">
        <v>0</v>
      </c>
      <c r="G7943">
        <v>0</v>
      </c>
      <c r="H7943" s="45">
        <v>-7184.41</v>
      </c>
      <c r="I7943" t="s">
        <v>9184</v>
      </c>
      <c r="J7943" t="s">
        <v>188</v>
      </c>
      <c r="K7943">
        <v>0</v>
      </c>
      <c r="L7943" s="83">
        <v>42774</v>
      </c>
      <c r="M7943">
        <v>0</v>
      </c>
      <c r="N7943" t="s">
        <v>1922</v>
      </c>
      <c r="O7943" t="s">
        <v>1923</v>
      </c>
    </row>
    <row r="7944" spans="1:15" x14ac:dyDescent="0.2">
      <c r="A7944" t="s">
        <v>9740</v>
      </c>
      <c r="B7944" t="s">
        <v>2092</v>
      </c>
      <c r="C7944">
        <v>26.61</v>
      </c>
      <c r="D7944">
        <v>0</v>
      </c>
      <c r="E7944">
        <v>0</v>
      </c>
      <c r="F7944">
        <v>0</v>
      </c>
      <c r="G7944">
        <v>0</v>
      </c>
      <c r="H7944" s="45">
        <v>20985.31</v>
      </c>
      <c r="I7944" t="s">
        <v>9174</v>
      </c>
      <c r="J7944" t="s">
        <v>190</v>
      </c>
      <c r="K7944">
        <v>0</v>
      </c>
      <c r="L7944" s="83">
        <v>42774</v>
      </c>
      <c r="M7944">
        <v>0</v>
      </c>
      <c r="N7944" t="s">
        <v>177</v>
      </c>
      <c r="O7944" t="s">
        <v>2178</v>
      </c>
    </row>
    <row r="7945" spans="1:15" x14ac:dyDescent="0.2">
      <c r="A7945" t="s">
        <v>9741</v>
      </c>
      <c r="B7945" t="s">
        <v>3915</v>
      </c>
      <c r="C7945">
        <v>70.599999999999994</v>
      </c>
      <c r="D7945">
        <v>0</v>
      </c>
      <c r="E7945">
        <v>0</v>
      </c>
      <c r="F7945">
        <v>0</v>
      </c>
      <c r="G7945">
        <v>0</v>
      </c>
      <c r="H7945" s="45">
        <v>4402.8999999999996</v>
      </c>
      <c r="I7945" t="s">
        <v>9184</v>
      </c>
      <c r="J7945" t="s">
        <v>200</v>
      </c>
      <c r="K7945">
        <v>0</v>
      </c>
      <c r="L7945" s="83">
        <v>42774</v>
      </c>
      <c r="M7945">
        <v>0</v>
      </c>
      <c r="N7945">
        <v>681919106</v>
      </c>
      <c r="O7945">
        <v>2279303</v>
      </c>
    </row>
    <row r="7946" spans="1:15" x14ac:dyDescent="0.2">
      <c r="A7946" t="s">
        <v>9742</v>
      </c>
      <c r="B7946" t="s">
        <v>2100</v>
      </c>
      <c r="C7946">
        <v>50.99</v>
      </c>
      <c r="D7946">
        <v>0</v>
      </c>
      <c r="E7946">
        <v>0</v>
      </c>
      <c r="F7946">
        <v>0</v>
      </c>
      <c r="G7946">
        <v>0</v>
      </c>
      <c r="H7946" s="45">
        <v>-2612.84</v>
      </c>
      <c r="I7946" t="s">
        <v>9184</v>
      </c>
      <c r="J7946" t="s">
        <v>200</v>
      </c>
      <c r="K7946">
        <v>0</v>
      </c>
      <c r="L7946" s="83">
        <v>42774</v>
      </c>
      <c r="M7946">
        <v>0</v>
      </c>
      <c r="N7946" t="s">
        <v>2180</v>
      </c>
      <c r="O7946">
        <v>2943523</v>
      </c>
    </row>
    <row r="7947" spans="1:15" x14ac:dyDescent="0.2">
      <c r="A7947" t="s">
        <v>9743</v>
      </c>
      <c r="B7947" t="s">
        <v>9691</v>
      </c>
      <c r="C7947">
        <v>21.56</v>
      </c>
      <c r="D7947">
        <v>0</v>
      </c>
      <c r="E7947">
        <v>0</v>
      </c>
      <c r="F7947">
        <v>0</v>
      </c>
      <c r="G7947">
        <v>0</v>
      </c>
      <c r="H7947" s="45">
        <v>10674.25</v>
      </c>
      <c r="I7947" t="s">
        <v>9184</v>
      </c>
      <c r="J7947" t="s">
        <v>182</v>
      </c>
      <c r="K7947">
        <v>0</v>
      </c>
      <c r="L7947" s="83">
        <v>42774</v>
      </c>
      <c r="M7947">
        <v>0</v>
      </c>
      <c r="N7947" t="s">
        <v>9744</v>
      </c>
      <c r="O7947" t="s">
        <v>9745</v>
      </c>
    </row>
    <row r="7948" spans="1:15" x14ac:dyDescent="0.2">
      <c r="A7948" t="s">
        <v>9746</v>
      </c>
      <c r="B7948" t="s">
        <v>2685</v>
      </c>
      <c r="C7948">
        <v>30.274999999999999</v>
      </c>
      <c r="D7948">
        <v>0</v>
      </c>
      <c r="E7948">
        <v>0</v>
      </c>
      <c r="F7948">
        <v>0</v>
      </c>
      <c r="G7948">
        <v>0</v>
      </c>
      <c r="H7948" s="45">
        <v>-25062.06</v>
      </c>
      <c r="I7948" t="s">
        <v>9184</v>
      </c>
      <c r="J7948" t="s">
        <v>182</v>
      </c>
      <c r="K7948">
        <v>0</v>
      </c>
      <c r="L7948" s="83">
        <v>42774</v>
      </c>
      <c r="M7948">
        <v>0</v>
      </c>
      <c r="N7948">
        <v>701877102</v>
      </c>
      <c r="O7948" t="s">
        <v>2778</v>
      </c>
    </row>
    <row r="7949" spans="1:15" x14ac:dyDescent="0.2">
      <c r="A7949" t="s">
        <v>9747</v>
      </c>
      <c r="B7949" t="s">
        <v>1552</v>
      </c>
      <c r="C7949">
        <v>314.93</v>
      </c>
      <c r="D7949">
        <v>0</v>
      </c>
      <c r="E7949">
        <v>0</v>
      </c>
      <c r="F7949">
        <v>0</v>
      </c>
      <c r="G7949">
        <v>0</v>
      </c>
      <c r="H7949" s="45">
        <v>2896.76</v>
      </c>
      <c r="I7949" t="s">
        <v>9184</v>
      </c>
      <c r="J7949" t="s">
        <v>200</v>
      </c>
      <c r="K7949">
        <v>0</v>
      </c>
      <c r="L7949" s="83">
        <v>42774</v>
      </c>
      <c r="M7949">
        <v>0</v>
      </c>
      <c r="N7949" t="s">
        <v>1635</v>
      </c>
      <c r="O7949">
        <v>2063034</v>
      </c>
    </row>
    <row r="7950" spans="1:15" x14ac:dyDescent="0.2">
      <c r="A7950" t="s">
        <v>9748</v>
      </c>
      <c r="B7950" t="s">
        <v>1027</v>
      </c>
      <c r="C7950">
        <v>122.3</v>
      </c>
      <c r="D7950">
        <v>0</v>
      </c>
      <c r="E7950">
        <v>0</v>
      </c>
      <c r="F7950">
        <v>0</v>
      </c>
      <c r="G7950">
        <v>0</v>
      </c>
      <c r="H7950" s="45">
        <v>124989.13</v>
      </c>
      <c r="I7950" t="s">
        <v>9174</v>
      </c>
      <c r="J7950" t="s">
        <v>190</v>
      </c>
      <c r="K7950">
        <v>0</v>
      </c>
      <c r="L7950" s="83">
        <v>42774</v>
      </c>
      <c r="M7950">
        <v>0</v>
      </c>
      <c r="N7950">
        <v>743713109</v>
      </c>
      <c r="O7950" t="s">
        <v>1431</v>
      </c>
    </row>
    <row r="7951" spans="1:15" x14ac:dyDescent="0.2">
      <c r="A7951" t="s">
        <v>9749</v>
      </c>
      <c r="B7951" t="s">
        <v>4342</v>
      </c>
      <c r="C7951">
        <v>17.190000000000001</v>
      </c>
      <c r="D7951">
        <v>0</v>
      </c>
      <c r="E7951">
        <v>0</v>
      </c>
      <c r="F7951">
        <v>0</v>
      </c>
      <c r="G7951">
        <v>0</v>
      </c>
      <c r="H7951" s="45">
        <v>14028.56</v>
      </c>
      <c r="I7951" t="s">
        <v>9174</v>
      </c>
      <c r="J7951" t="s">
        <v>182</v>
      </c>
      <c r="K7951">
        <v>0</v>
      </c>
      <c r="L7951" s="83">
        <v>42774</v>
      </c>
      <c r="M7951">
        <v>0</v>
      </c>
      <c r="N7951">
        <v>703481101</v>
      </c>
      <c r="O7951">
        <v>2672537</v>
      </c>
    </row>
    <row r="7952" spans="1:15" x14ac:dyDescent="0.2">
      <c r="A7952" t="s">
        <v>9750</v>
      </c>
      <c r="B7952" t="s">
        <v>1690</v>
      </c>
      <c r="C7952">
        <v>29.21</v>
      </c>
      <c r="D7952">
        <v>0</v>
      </c>
      <c r="E7952">
        <v>0</v>
      </c>
      <c r="F7952">
        <v>0</v>
      </c>
      <c r="G7952">
        <v>0</v>
      </c>
      <c r="H7952" s="45">
        <v>240871.82</v>
      </c>
      <c r="I7952" t="s">
        <v>9174</v>
      </c>
      <c r="J7952" t="s">
        <v>200</v>
      </c>
      <c r="K7952">
        <v>0</v>
      </c>
      <c r="L7952" s="83">
        <v>42774</v>
      </c>
      <c r="M7952">
        <v>0</v>
      </c>
      <c r="N7952">
        <v>830566105</v>
      </c>
      <c r="O7952">
        <v>2428042</v>
      </c>
    </row>
    <row r="7953" spans="1:15" x14ac:dyDescent="0.2">
      <c r="A7953" t="s">
        <v>9751</v>
      </c>
      <c r="B7953" t="s">
        <v>4508</v>
      </c>
      <c r="C7953">
        <v>159.07</v>
      </c>
      <c r="D7953">
        <v>0</v>
      </c>
      <c r="E7953">
        <v>0</v>
      </c>
      <c r="F7953">
        <v>0</v>
      </c>
      <c r="G7953">
        <v>0</v>
      </c>
      <c r="H7953" s="45">
        <v>2803.8</v>
      </c>
      <c r="I7953" t="s">
        <v>9184</v>
      </c>
      <c r="J7953" t="s">
        <v>186</v>
      </c>
      <c r="K7953">
        <v>0</v>
      </c>
      <c r="L7953" s="83">
        <v>42774</v>
      </c>
      <c r="M7953">
        <v>0</v>
      </c>
      <c r="N7953" t="s">
        <v>6720</v>
      </c>
      <c r="O7953" t="s">
        <v>6721</v>
      </c>
    </row>
    <row r="7954" spans="1:15" x14ac:dyDescent="0.2">
      <c r="A7954" t="s">
        <v>9752</v>
      </c>
      <c r="B7954" t="s">
        <v>1676</v>
      </c>
      <c r="C7954">
        <v>107.045</v>
      </c>
      <c r="D7954">
        <v>0</v>
      </c>
      <c r="E7954">
        <v>0</v>
      </c>
      <c r="F7954">
        <v>0</v>
      </c>
      <c r="G7954">
        <v>0</v>
      </c>
      <c r="H7954" s="45">
        <v>12932.64</v>
      </c>
      <c r="I7954" t="s">
        <v>9174</v>
      </c>
      <c r="J7954" t="s">
        <v>169</v>
      </c>
      <c r="K7954">
        <v>0</v>
      </c>
      <c r="L7954" s="83">
        <v>42774</v>
      </c>
      <c r="M7954">
        <v>0</v>
      </c>
      <c r="N7954" t="s">
        <v>177</v>
      </c>
      <c r="O7954">
        <v>2872423</v>
      </c>
    </row>
    <row r="7955" spans="1:15" x14ac:dyDescent="0.2">
      <c r="A7955" t="s">
        <v>9753</v>
      </c>
      <c r="B7955" t="s">
        <v>1018</v>
      </c>
      <c r="C7955">
        <v>40.46</v>
      </c>
      <c r="D7955">
        <v>0</v>
      </c>
      <c r="E7955">
        <v>0</v>
      </c>
      <c r="F7955">
        <v>0</v>
      </c>
      <c r="G7955">
        <v>0</v>
      </c>
      <c r="H7955" s="45">
        <v>18908.580000000002</v>
      </c>
      <c r="I7955" t="s">
        <v>9174</v>
      </c>
      <c r="J7955" t="s">
        <v>164</v>
      </c>
      <c r="K7955">
        <v>0</v>
      </c>
      <c r="L7955" s="83">
        <v>42774</v>
      </c>
      <c r="M7955">
        <v>0</v>
      </c>
      <c r="N7955" t="s">
        <v>1244</v>
      </c>
      <c r="O7955" t="s">
        <v>1425</v>
      </c>
    </row>
    <row r="7956" spans="1:15" x14ac:dyDescent="0.2">
      <c r="A7956" t="s">
        <v>9754</v>
      </c>
      <c r="B7956" t="s">
        <v>2093</v>
      </c>
      <c r="C7956">
        <v>51</v>
      </c>
      <c r="D7956">
        <v>0</v>
      </c>
      <c r="E7956">
        <v>0</v>
      </c>
      <c r="F7956">
        <v>0</v>
      </c>
      <c r="G7956">
        <v>0</v>
      </c>
      <c r="H7956" s="45">
        <v>93222.25</v>
      </c>
      <c r="I7956" t="s">
        <v>9174</v>
      </c>
      <c r="J7956" t="s">
        <v>235</v>
      </c>
      <c r="K7956">
        <v>0</v>
      </c>
      <c r="L7956" s="83">
        <v>42774</v>
      </c>
      <c r="M7956">
        <v>0</v>
      </c>
      <c r="N7956" t="s">
        <v>2197</v>
      </c>
      <c r="O7956" t="s">
        <v>2198</v>
      </c>
    </row>
    <row r="7957" spans="1:15" x14ac:dyDescent="0.2">
      <c r="A7957" t="s">
        <v>9755</v>
      </c>
      <c r="B7957" t="s">
        <v>1075</v>
      </c>
      <c r="C7957">
        <v>124.95</v>
      </c>
      <c r="D7957">
        <v>0</v>
      </c>
      <c r="E7957">
        <v>0</v>
      </c>
      <c r="F7957">
        <v>0</v>
      </c>
      <c r="G7957">
        <v>0</v>
      </c>
      <c r="H7957" s="45">
        <v>-68228.460000000006</v>
      </c>
      <c r="I7957" t="s">
        <v>9184</v>
      </c>
      <c r="J7957" t="s">
        <v>164</v>
      </c>
      <c r="K7957">
        <v>0</v>
      </c>
      <c r="L7957" s="83">
        <v>42774</v>
      </c>
      <c r="M7957">
        <v>0</v>
      </c>
      <c r="N7957">
        <v>874054109</v>
      </c>
      <c r="O7957">
        <v>2122117</v>
      </c>
    </row>
    <row r="7958" spans="1:15" x14ac:dyDescent="0.2">
      <c r="A7958" t="s">
        <v>9756</v>
      </c>
      <c r="B7958" t="s">
        <v>9688</v>
      </c>
      <c r="C7958">
        <v>36.770000000000003</v>
      </c>
      <c r="D7958">
        <v>0</v>
      </c>
      <c r="E7958">
        <v>0</v>
      </c>
      <c r="F7958">
        <v>0</v>
      </c>
      <c r="G7958">
        <v>0</v>
      </c>
      <c r="H7958" s="45">
        <v>4091.71</v>
      </c>
      <c r="I7958" t="s">
        <v>9174</v>
      </c>
      <c r="J7958" t="s">
        <v>448</v>
      </c>
      <c r="K7958">
        <v>0</v>
      </c>
      <c r="L7958" s="83">
        <v>42774</v>
      </c>
      <c r="M7958">
        <v>0</v>
      </c>
      <c r="N7958" t="s">
        <v>9757</v>
      </c>
      <c r="O7958" t="s">
        <v>9758</v>
      </c>
    </row>
    <row r="7959" spans="1:15" x14ac:dyDescent="0.2">
      <c r="A7959" t="s">
        <v>9759</v>
      </c>
      <c r="B7959" t="s">
        <v>730</v>
      </c>
      <c r="C7959">
        <v>31.91</v>
      </c>
      <c r="D7959">
        <v>0</v>
      </c>
      <c r="E7959">
        <v>0</v>
      </c>
      <c r="F7959">
        <v>0</v>
      </c>
      <c r="G7959">
        <v>0</v>
      </c>
      <c r="H7959" s="45">
        <v>76439.789999999994</v>
      </c>
      <c r="I7959" t="s">
        <v>9174</v>
      </c>
      <c r="J7959" t="s">
        <v>164</v>
      </c>
      <c r="K7959">
        <v>0</v>
      </c>
      <c r="L7959" s="83">
        <v>42774</v>
      </c>
      <c r="M7959">
        <v>0</v>
      </c>
      <c r="N7959" t="s">
        <v>731</v>
      </c>
      <c r="O7959" t="s">
        <v>732</v>
      </c>
    </row>
    <row r="7960" spans="1:15" x14ac:dyDescent="0.2">
      <c r="A7960" t="s">
        <v>9760</v>
      </c>
      <c r="B7960" t="s">
        <v>1551</v>
      </c>
      <c r="C7960">
        <v>30.344999999999999</v>
      </c>
      <c r="D7960">
        <v>0</v>
      </c>
      <c r="E7960">
        <v>0</v>
      </c>
      <c r="F7960">
        <v>0</v>
      </c>
      <c r="G7960">
        <v>0</v>
      </c>
      <c r="H7960" s="45">
        <v>20283.509999999998</v>
      </c>
      <c r="I7960" t="s">
        <v>9174</v>
      </c>
      <c r="J7960" t="s">
        <v>200</v>
      </c>
      <c r="K7960">
        <v>0</v>
      </c>
      <c r="L7960" s="83">
        <v>42774</v>
      </c>
      <c r="M7960">
        <v>0</v>
      </c>
      <c r="N7960" t="s">
        <v>1648</v>
      </c>
      <c r="O7960" t="s">
        <v>1649</v>
      </c>
    </row>
    <row r="7961" spans="1:15" x14ac:dyDescent="0.2">
      <c r="A7961" t="s">
        <v>9761</v>
      </c>
      <c r="B7961" t="s">
        <v>1343</v>
      </c>
      <c r="C7961">
        <v>122.7</v>
      </c>
      <c r="D7961">
        <v>0</v>
      </c>
      <c r="E7961">
        <v>0</v>
      </c>
      <c r="F7961">
        <v>0</v>
      </c>
      <c r="G7961">
        <v>0</v>
      </c>
      <c r="H7961" s="45">
        <v>15807.6</v>
      </c>
      <c r="I7961" t="s">
        <v>9184</v>
      </c>
      <c r="J7961" t="s">
        <v>188</v>
      </c>
      <c r="K7961">
        <v>0</v>
      </c>
      <c r="L7961" s="83">
        <v>42774</v>
      </c>
      <c r="M7961">
        <v>0</v>
      </c>
      <c r="N7961">
        <v>929160109</v>
      </c>
      <c r="O7961">
        <v>2931205</v>
      </c>
    </row>
    <row r="7962" spans="1:15" x14ac:dyDescent="0.2">
      <c r="A7962" t="s">
        <v>9762</v>
      </c>
      <c r="B7962" t="s">
        <v>1315</v>
      </c>
      <c r="C7962">
        <v>51.75</v>
      </c>
      <c r="D7962">
        <v>0</v>
      </c>
      <c r="E7962">
        <v>0</v>
      </c>
      <c r="F7962">
        <v>0</v>
      </c>
      <c r="G7962">
        <v>0</v>
      </c>
      <c r="H7962" s="45">
        <v>72447.58</v>
      </c>
      <c r="I7962" t="s">
        <v>9174</v>
      </c>
      <c r="J7962" t="s">
        <v>164</v>
      </c>
      <c r="K7962">
        <v>0</v>
      </c>
      <c r="L7962" s="83">
        <v>42774</v>
      </c>
      <c r="M7962">
        <v>0</v>
      </c>
      <c r="N7962" t="s">
        <v>1538</v>
      </c>
      <c r="O7962" t="s">
        <v>1539</v>
      </c>
    </row>
    <row r="7963" spans="1:15" x14ac:dyDescent="0.2">
      <c r="A7963" t="s">
        <v>9763</v>
      </c>
      <c r="B7963" t="s">
        <v>1553</v>
      </c>
      <c r="C7963">
        <v>59.625</v>
      </c>
      <c r="D7963">
        <v>0</v>
      </c>
      <c r="E7963">
        <v>0</v>
      </c>
      <c r="F7963">
        <v>0</v>
      </c>
      <c r="G7963">
        <v>0</v>
      </c>
      <c r="H7963">
        <v>24.52</v>
      </c>
      <c r="I7963" t="s">
        <v>9174</v>
      </c>
      <c r="J7963" t="s">
        <v>164</v>
      </c>
      <c r="K7963">
        <v>0</v>
      </c>
      <c r="L7963" s="83">
        <v>42774</v>
      </c>
      <c r="M7963">
        <v>0</v>
      </c>
      <c r="N7963" t="s">
        <v>1651</v>
      </c>
      <c r="O7963">
        <v>2946243</v>
      </c>
    </row>
    <row r="7964" spans="1:15" x14ac:dyDescent="0.2">
      <c r="A7964" t="s">
        <v>9764</v>
      </c>
      <c r="B7964" t="s">
        <v>9692</v>
      </c>
      <c r="C7964">
        <v>24.2</v>
      </c>
      <c r="D7964">
        <v>0</v>
      </c>
      <c r="E7964">
        <v>0</v>
      </c>
      <c r="F7964">
        <v>0</v>
      </c>
      <c r="G7964">
        <v>0</v>
      </c>
      <c r="H7964" s="45">
        <v>-16091.02</v>
      </c>
      <c r="I7964" t="s">
        <v>9184</v>
      </c>
      <c r="J7964" t="s">
        <v>164</v>
      </c>
      <c r="K7964">
        <v>0</v>
      </c>
      <c r="L7964" s="83">
        <v>42774</v>
      </c>
      <c r="M7964">
        <v>0</v>
      </c>
      <c r="N7964">
        <v>928298108</v>
      </c>
      <c r="O7964">
        <v>2930149</v>
      </c>
    </row>
    <row r="7965" spans="1:15" x14ac:dyDescent="0.2">
      <c r="A7965" t="s">
        <v>9765</v>
      </c>
      <c r="B7965" t="s">
        <v>1796</v>
      </c>
      <c r="C7965">
        <v>18.355</v>
      </c>
      <c r="D7965">
        <v>0</v>
      </c>
      <c r="E7965">
        <v>0</v>
      </c>
      <c r="F7965">
        <v>0</v>
      </c>
      <c r="G7965">
        <v>0</v>
      </c>
      <c r="H7965" s="45">
        <v>172994.88</v>
      </c>
      <c r="I7965" t="s">
        <v>9174</v>
      </c>
      <c r="J7965" t="s">
        <v>200</v>
      </c>
      <c r="K7965">
        <v>0</v>
      </c>
      <c r="L7965" s="83">
        <v>42774</v>
      </c>
      <c r="M7965">
        <v>0</v>
      </c>
      <c r="N7965">
        <v>928377100</v>
      </c>
      <c r="O7965" t="s">
        <v>1968</v>
      </c>
    </row>
    <row r="7966" spans="1:15" x14ac:dyDescent="0.2">
      <c r="A7966" t="s">
        <v>9766</v>
      </c>
      <c r="B7966" t="s">
        <v>7978</v>
      </c>
      <c r="C7966">
        <v>60.55</v>
      </c>
      <c r="D7966">
        <v>0</v>
      </c>
      <c r="E7966">
        <v>0</v>
      </c>
      <c r="F7966">
        <v>0</v>
      </c>
      <c r="G7966">
        <v>0</v>
      </c>
      <c r="H7966" s="45">
        <v>23112.400000000001</v>
      </c>
      <c r="I7966" t="s">
        <v>9174</v>
      </c>
      <c r="J7966" t="s">
        <v>190</v>
      </c>
      <c r="K7966">
        <v>0</v>
      </c>
      <c r="L7966" s="83">
        <v>42774</v>
      </c>
      <c r="M7966">
        <v>0</v>
      </c>
      <c r="N7966" t="s">
        <v>8114</v>
      </c>
      <c r="O7966" t="s">
        <v>8115</v>
      </c>
    </row>
    <row r="7967" spans="1:15" x14ac:dyDescent="0.2">
      <c r="A7967" t="s">
        <v>9767</v>
      </c>
      <c r="B7967" t="s">
        <v>9693</v>
      </c>
      <c r="C7967">
        <v>12.95</v>
      </c>
      <c r="D7967">
        <v>0</v>
      </c>
      <c r="E7967">
        <v>0</v>
      </c>
      <c r="F7967">
        <v>0</v>
      </c>
      <c r="G7967">
        <v>0</v>
      </c>
      <c r="H7967">
        <v>-428.31</v>
      </c>
      <c r="I7967" t="s">
        <v>9184</v>
      </c>
      <c r="J7967" t="s">
        <v>190</v>
      </c>
      <c r="K7967">
        <v>0</v>
      </c>
      <c r="L7967" s="83">
        <v>42774</v>
      </c>
      <c r="M7967">
        <v>0</v>
      </c>
      <c r="N7967">
        <v>950814103</v>
      </c>
      <c r="O7967" t="s">
        <v>9768</v>
      </c>
    </row>
    <row r="7968" spans="1:15" x14ac:dyDescent="0.2">
      <c r="A7968" t="s">
        <v>9769</v>
      </c>
      <c r="B7968" t="s">
        <v>1812</v>
      </c>
      <c r="C7968">
        <v>17.75</v>
      </c>
      <c r="D7968">
        <v>0</v>
      </c>
      <c r="E7968">
        <v>0</v>
      </c>
      <c r="F7968">
        <v>0</v>
      </c>
      <c r="G7968">
        <v>0</v>
      </c>
      <c r="H7968" s="45">
        <v>104513.92</v>
      </c>
      <c r="I7968" t="s">
        <v>9174</v>
      </c>
      <c r="J7968" t="s">
        <v>164</v>
      </c>
      <c r="K7968">
        <v>0</v>
      </c>
      <c r="L7968" s="83">
        <v>42774</v>
      </c>
      <c r="M7968">
        <v>0</v>
      </c>
      <c r="N7968" t="s">
        <v>1973</v>
      </c>
      <c r="O7968" t="s">
        <v>1974</v>
      </c>
    </row>
    <row r="7969" spans="1:15" x14ac:dyDescent="0.2">
      <c r="A7969" t="s">
        <v>9770</v>
      </c>
      <c r="B7969" t="s">
        <v>1579</v>
      </c>
      <c r="C7969">
        <v>864</v>
      </c>
      <c r="D7969">
        <v>0</v>
      </c>
      <c r="E7969">
        <v>0</v>
      </c>
      <c r="F7969">
        <v>0</v>
      </c>
      <c r="G7969">
        <v>0</v>
      </c>
      <c r="H7969" s="45">
        <v>-5919.99</v>
      </c>
      <c r="I7969" t="s">
        <v>9184</v>
      </c>
      <c r="J7969" t="s">
        <v>186</v>
      </c>
      <c r="K7969">
        <v>0</v>
      </c>
      <c r="L7969" s="83">
        <v>42774</v>
      </c>
      <c r="M7969">
        <v>0</v>
      </c>
      <c r="N7969" t="s">
        <v>177</v>
      </c>
      <c r="O7969">
        <v>2339252</v>
      </c>
    </row>
    <row r="7970" spans="1:15" x14ac:dyDescent="0.2">
      <c r="A7970" t="s">
        <v>9771</v>
      </c>
      <c r="B7970" t="s">
        <v>9772</v>
      </c>
      <c r="C7970">
        <v>7.5</v>
      </c>
      <c r="D7970">
        <v>0</v>
      </c>
      <c r="E7970">
        <v>0</v>
      </c>
      <c r="F7970">
        <v>0</v>
      </c>
      <c r="G7970">
        <v>0</v>
      </c>
      <c r="H7970" s="45">
        <v>-12450</v>
      </c>
      <c r="I7970" t="s">
        <v>210</v>
      </c>
      <c r="J7970" t="s">
        <v>200</v>
      </c>
      <c r="K7970">
        <v>0</v>
      </c>
      <c r="L7970" s="83">
        <v>42774</v>
      </c>
      <c r="M7970">
        <v>0</v>
      </c>
    </row>
    <row r="7971" spans="1:15" x14ac:dyDescent="0.2">
      <c r="A7971" t="s">
        <v>9648</v>
      </c>
      <c r="B7971" t="s">
        <v>1303</v>
      </c>
      <c r="C7971">
        <v>19.2</v>
      </c>
      <c r="D7971">
        <v>0</v>
      </c>
      <c r="E7971">
        <v>0</v>
      </c>
      <c r="F7971">
        <v>0</v>
      </c>
      <c r="G7971">
        <v>0</v>
      </c>
      <c r="H7971" s="45">
        <v>58046.46</v>
      </c>
      <c r="I7971" t="s">
        <v>9184</v>
      </c>
      <c r="J7971" t="s">
        <v>182</v>
      </c>
      <c r="K7971">
        <v>0</v>
      </c>
      <c r="L7971" s="83">
        <v>42773</v>
      </c>
      <c r="M7971">
        <v>0</v>
      </c>
      <c r="N7971" t="s">
        <v>1488</v>
      </c>
      <c r="O7971">
        <v>2261021</v>
      </c>
    </row>
    <row r="7972" spans="1:15" x14ac:dyDescent="0.2">
      <c r="A7972" t="s">
        <v>9649</v>
      </c>
      <c r="B7972" t="s">
        <v>9645</v>
      </c>
      <c r="C7972">
        <v>18.5</v>
      </c>
      <c r="D7972">
        <v>0</v>
      </c>
      <c r="E7972">
        <v>0</v>
      </c>
      <c r="F7972">
        <v>0</v>
      </c>
      <c r="G7972">
        <v>0</v>
      </c>
      <c r="H7972">
        <v>988.99</v>
      </c>
      <c r="I7972" t="s">
        <v>9184</v>
      </c>
      <c r="J7972" t="s">
        <v>200</v>
      </c>
      <c r="K7972">
        <v>0</v>
      </c>
      <c r="L7972" s="83">
        <v>42773</v>
      </c>
      <c r="M7972">
        <v>0</v>
      </c>
      <c r="N7972">
        <v>39670104</v>
      </c>
      <c r="O7972">
        <v>2047500</v>
      </c>
    </row>
    <row r="7973" spans="1:15" x14ac:dyDescent="0.2">
      <c r="A7973" t="s">
        <v>9650</v>
      </c>
      <c r="B7973" t="s">
        <v>4236</v>
      </c>
      <c r="C7973">
        <v>30.26</v>
      </c>
      <c r="D7973">
        <v>0</v>
      </c>
      <c r="E7973">
        <v>0</v>
      </c>
      <c r="F7973">
        <v>0</v>
      </c>
      <c r="G7973">
        <v>0</v>
      </c>
      <c r="H7973" s="45">
        <v>44025.78</v>
      </c>
      <c r="I7973" t="s">
        <v>9174</v>
      </c>
      <c r="J7973" t="s">
        <v>186</v>
      </c>
      <c r="K7973">
        <v>0</v>
      </c>
      <c r="L7973" s="83">
        <v>42773</v>
      </c>
      <c r="M7973">
        <v>0</v>
      </c>
      <c r="N7973">
        <v>25676206</v>
      </c>
      <c r="O7973">
        <v>2191300</v>
      </c>
    </row>
    <row r="7974" spans="1:15" x14ac:dyDescent="0.2">
      <c r="A7974" t="s">
        <v>9651</v>
      </c>
      <c r="B7974" t="s">
        <v>2465</v>
      </c>
      <c r="C7974">
        <v>184.09</v>
      </c>
      <c r="D7974">
        <v>0</v>
      </c>
      <c r="E7974">
        <v>0</v>
      </c>
      <c r="F7974">
        <v>0</v>
      </c>
      <c r="G7974">
        <v>0</v>
      </c>
      <c r="H7974" s="45">
        <v>25924.63</v>
      </c>
      <c r="I7974" t="s">
        <v>9174</v>
      </c>
      <c r="J7974" t="s">
        <v>169</v>
      </c>
      <c r="K7974">
        <v>0</v>
      </c>
      <c r="L7974" s="83">
        <v>42773</v>
      </c>
      <c r="M7974">
        <v>0</v>
      </c>
      <c r="N7974" t="s">
        <v>177</v>
      </c>
      <c r="O7974" t="s">
        <v>2513</v>
      </c>
    </row>
    <row r="7975" spans="1:15" x14ac:dyDescent="0.2">
      <c r="A7975" t="s">
        <v>9652</v>
      </c>
      <c r="B7975" t="s">
        <v>587</v>
      </c>
      <c r="C7975">
        <v>63.65</v>
      </c>
      <c r="D7975">
        <v>0</v>
      </c>
      <c r="E7975">
        <v>0</v>
      </c>
      <c r="F7975">
        <v>0</v>
      </c>
      <c r="G7975">
        <v>0</v>
      </c>
      <c r="H7975" s="45">
        <v>-10808.55</v>
      </c>
      <c r="I7975" t="s">
        <v>9174</v>
      </c>
      <c r="J7975" t="s">
        <v>190</v>
      </c>
      <c r="K7975">
        <v>0</v>
      </c>
      <c r="L7975" s="83">
        <v>42773</v>
      </c>
      <c r="M7975">
        <v>0</v>
      </c>
      <c r="N7975">
        <v>11659109</v>
      </c>
      <c r="O7975">
        <v>2012605</v>
      </c>
    </row>
    <row r="7976" spans="1:15" x14ac:dyDescent="0.2">
      <c r="A7976" t="s">
        <v>9653</v>
      </c>
      <c r="B7976" t="s">
        <v>840</v>
      </c>
      <c r="C7976">
        <v>46.4</v>
      </c>
      <c r="D7976">
        <v>0</v>
      </c>
      <c r="E7976">
        <v>0</v>
      </c>
      <c r="F7976">
        <v>0</v>
      </c>
      <c r="G7976">
        <v>0</v>
      </c>
      <c r="H7976" s="45">
        <v>-2269.4499999999998</v>
      </c>
      <c r="I7976" t="s">
        <v>9174</v>
      </c>
      <c r="J7976" t="s">
        <v>190</v>
      </c>
      <c r="K7976">
        <v>0</v>
      </c>
      <c r="L7976" s="83">
        <v>42773</v>
      </c>
      <c r="M7976">
        <v>0</v>
      </c>
      <c r="N7976" t="s">
        <v>916</v>
      </c>
      <c r="O7976" t="s">
        <v>4562</v>
      </c>
    </row>
    <row r="7977" spans="1:15" x14ac:dyDescent="0.2">
      <c r="A7977" t="s">
        <v>9654</v>
      </c>
      <c r="B7977" t="s">
        <v>9647</v>
      </c>
      <c r="C7977">
        <v>29.7</v>
      </c>
      <c r="D7977">
        <v>0</v>
      </c>
      <c r="E7977">
        <v>0</v>
      </c>
      <c r="F7977">
        <v>0</v>
      </c>
      <c r="G7977">
        <v>0</v>
      </c>
      <c r="H7977" s="45">
        <v>-45078.83</v>
      </c>
      <c r="I7977" t="s">
        <v>9174</v>
      </c>
      <c r="J7977" t="s">
        <v>190</v>
      </c>
      <c r="K7977">
        <v>0</v>
      </c>
      <c r="L7977" s="83">
        <v>42773</v>
      </c>
      <c r="M7977">
        <v>0</v>
      </c>
      <c r="N7977">
        <v>369300108</v>
      </c>
      <c r="O7977">
        <v>2369851</v>
      </c>
    </row>
    <row r="7978" spans="1:15" x14ac:dyDescent="0.2">
      <c r="A7978" t="s">
        <v>9655</v>
      </c>
      <c r="B7978" t="s">
        <v>1011</v>
      </c>
      <c r="C7978">
        <v>87.37</v>
      </c>
      <c r="D7978">
        <v>0</v>
      </c>
      <c r="E7978">
        <v>0</v>
      </c>
      <c r="F7978">
        <v>0</v>
      </c>
      <c r="G7978">
        <v>0</v>
      </c>
      <c r="H7978" s="45">
        <v>-6577.16</v>
      </c>
      <c r="I7978" t="s">
        <v>9174</v>
      </c>
      <c r="J7978" t="s">
        <v>164</v>
      </c>
      <c r="K7978">
        <v>0</v>
      </c>
      <c r="L7978" s="83">
        <v>42773</v>
      </c>
      <c r="M7978">
        <v>0</v>
      </c>
      <c r="N7978" t="s">
        <v>1229</v>
      </c>
      <c r="O7978" t="s">
        <v>1464</v>
      </c>
    </row>
    <row r="7979" spans="1:15" x14ac:dyDescent="0.2">
      <c r="A7979" t="s">
        <v>9656</v>
      </c>
      <c r="B7979" t="s">
        <v>1669</v>
      </c>
      <c r="C7979">
        <v>22.45</v>
      </c>
      <c r="D7979">
        <v>0</v>
      </c>
      <c r="E7979">
        <v>0</v>
      </c>
      <c r="F7979">
        <v>0</v>
      </c>
      <c r="G7979">
        <v>0</v>
      </c>
      <c r="H7979" s="45">
        <v>-21996.12</v>
      </c>
      <c r="I7979" t="s">
        <v>9174</v>
      </c>
      <c r="J7979" t="s">
        <v>188</v>
      </c>
      <c r="K7979">
        <v>0</v>
      </c>
      <c r="L7979" s="83">
        <v>42773</v>
      </c>
      <c r="M7979">
        <v>0</v>
      </c>
      <c r="N7979" t="s">
        <v>1752</v>
      </c>
      <c r="O7979" t="s">
        <v>1753</v>
      </c>
    </row>
    <row r="7980" spans="1:15" x14ac:dyDescent="0.2">
      <c r="A7980" t="s">
        <v>9657</v>
      </c>
      <c r="B7980" t="s">
        <v>1670</v>
      </c>
      <c r="C7980">
        <v>17.25</v>
      </c>
      <c r="D7980">
        <v>0</v>
      </c>
      <c r="E7980">
        <v>0</v>
      </c>
      <c r="F7980">
        <v>0</v>
      </c>
      <c r="G7980">
        <v>0</v>
      </c>
      <c r="H7980" s="45">
        <v>40084.199999999997</v>
      </c>
      <c r="I7980" t="s">
        <v>9174</v>
      </c>
      <c r="J7980" t="s">
        <v>190</v>
      </c>
      <c r="K7980">
        <v>0</v>
      </c>
      <c r="L7980" s="83">
        <v>42773</v>
      </c>
      <c r="M7980">
        <v>0</v>
      </c>
      <c r="N7980" t="s">
        <v>177</v>
      </c>
      <c r="O7980" t="s">
        <v>1750</v>
      </c>
    </row>
    <row r="7981" spans="1:15" x14ac:dyDescent="0.2">
      <c r="A7981" t="s">
        <v>9658</v>
      </c>
      <c r="B7981" t="s">
        <v>1312</v>
      </c>
      <c r="C7981">
        <v>77.819999999999993</v>
      </c>
      <c r="D7981">
        <v>0</v>
      </c>
      <c r="E7981">
        <v>0</v>
      </c>
      <c r="F7981">
        <v>0</v>
      </c>
      <c r="G7981">
        <v>0</v>
      </c>
      <c r="H7981" s="45">
        <v>100254.31</v>
      </c>
      <c r="I7981" t="s">
        <v>9174</v>
      </c>
      <c r="J7981" t="s">
        <v>164</v>
      </c>
      <c r="K7981">
        <v>0</v>
      </c>
      <c r="L7981" s="83">
        <v>42773</v>
      </c>
      <c r="M7981">
        <v>0</v>
      </c>
      <c r="N7981">
        <v>192446102</v>
      </c>
      <c r="O7981">
        <v>2257019</v>
      </c>
    </row>
    <row r="7982" spans="1:15" x14ac:dyDescent="0.2">
      <c r="A7982" t="s">
        <v>9659</v>
      </c>
      <c r="B7982" t="s">
        <v>1686</v>
      </c>
      <c r="C7982">
        <v>95.21</v>
      </c>
      <c r="D7982">
        <v>0</v>
      </c>
      <c r="E7982">
        <v>0</v>
      </c>
      <c r="F7982">
        <v>0</v>
      </c>
      <c r="G7982">
        <v>0</v>
      </c>
      <c r="H7982" s="45">
        <v>37696.14</v>
      </c>
      <c r="I7982" t="s">
        <v>9174</v>
      </c>
      <c r="J7982" t="s">
        <v>164</v>
      </c>
      <c r="K7982">
        <v>0</v>
      </c>
      <c r="L7982" s="83">
        <v>42773</v>
      </c>
      <c r="M7982">
        <v>0</v>
      </c>
      <c r="N7982">
        <v>298736109</v>
      </c>
      <c r="O7982">
        <v>2320148</v>
      </c>
    </row>
    <row r="7983" spans="1:15" x14ac:dyDescent="0.2">
      <c r="A7983" t="s">
        <v>9660</v>
      </c>
      <c r="B7983" t="s">
        <v>837</v>
      </c>
      <c r="C7983">
        <v>31.1</v>
      </c>
      <c r="D7983">
        <v>0</v>
      </c>
      <c r="E7983">
        <v>0</v>
      </c>
      <c r="F7983">
        <v>0</v>
      </c>
      <c r="G7983">
        <v>0</v>
      </c>
      <c r="H7983" s="45">
        <v>13454.91</v>
      </c>
      <c r="I7983" t="s">
        <v>9184</v>
      </c>
      <c r="J7983" t="s">
        <v>186</v>
      </c>
      <c r="K7983">
        <v>0</v>
      </c>
      <c r="L7983" s="83">
        <v>42773</v>
      </c>
      <c r="M7983">
        <v>0</v>
      </c>
      <c r="N7983">
        <v>315785105</v>
      </c>
      <c r="O7983" t="s">
        <v>5010</v>
      </c>
    </row>
    <row r="7984" spans="1:15" x14ac:dyDescent="0.2">
      <c r="A7984" t="s">
        <v>9661</v>
      </c>
      <c r="B7984" t="s">
        <v>8385</v>
      </c>
      <c r="C7984">
        <v>45.76</v>
      </c>
      <c r="D7984">
        <v>0</v>
      </c>
      <c r="E7984">
        <v>0</v>
      </c>
      <c r="F7984">
        <v>0</v>
      </c>
      <c r="G7984">
        <v>0</v>
      </c>
      <c r="H7984" s="45">
        <v>-9074.89</v>
      </c>
      <c r="I7984" t="s">
        <v>9174</v>
      </c>
      <c r="J7984" t="s">
        <v>190</v>
      </c>
      <c r="K7984">
        <v>0</v>
      </c>
      <c r="L7984" s="83">
        <v>42773</v>
      </c>
      <c r="M7984">
        <v>0</v>
      </c>
      <c r="N7984" t="s">
        <v>8445</v>
      </c>
      <c r="O7984" t="s">
        <v>8446</v>
      </c>
    </row>
    <row r="7985" spans="1:15" x14ac:dyDescent="0.2">
      <c r="A7985" t="s">
        <v>9662</v>
      </c>
      <c r="B7985" t="s">
        <v>1031</v>
      </c>
      <c r="C7985">
        <v>200.04</v>
      </c>
      <c r="D7985">
        <v>0</v>
      </c>
      <c r="E7985">
        <v>0</v>
      </c>
      <c r="F7985">
        <v>0</v>
      </c>
      <c r="G7985">
        <v>0</v>
      </c>
      <c r="H7985" s="45">
        <v>159025.41</v>
      </c>
      <c r="I7985" t="s">
        <v>9174</v>
      </c>
      <c r="J7985" t="s">
        <v>164</v>
      </c>
      <c r="K7985">
        <v>0</v>
      </c>
      <c r="L7985" s="83">
        <v>42773</v>
      </c>
      <c r="M7985">
        <v>0</v>
      </c>
      <c r="N7985">
        <v>339041105</v>
      </c>
      <c r="O7985" t="s">
        <v>1449</v>
      </c>
    </row>
    <row r="7986" spans="1:15" x14ac:dyDescent="0.2">
      <c r="A7986" t="s">
        <v>9663</v>
      </c>
      <c r="B7986" t="s">
        <v>1660</v>
      </c>
      <c r="C7986">
        <v>88.09</v>
      </c>
      <c r="D7986">
        <v>0</v>
      </c>
      <c r="E7986">
        <v>0</v>
      </c>
      <c r="F7986">
        <v>0</v>
      </c>
      <c r="G7986">
        <v>0</v>
      </c>
      <c r="H7986" s="45">
        <v>1618.78</v>
      </c>
      <c r="I7986" t="s">
        <v>9184</v>
      </c>
      <c r="J7986" t="s">
        <v>188</v>
      </c>
      <c r="K7986">
        <v>0</v>
      </c>
      <c r="L7986" s="83">
        <v>42773</v>
      </c>
      <c r="M7986">
        <v>0</v>
      </c>
      <c r="N7986">
        <v>302491303</v>
      </c>
      <c r="O7986">
        <v>2328603</v>
      </c>
    </row>
    <row r="7987" spans="1:15" x14ac:dyDescent="0.2">
      <c r="A7987" t="s">
        <v>9664</v>
      </c>
      <c r="B7987" t="s">
        <v>4638</v>
      </c>
      <c r="C7987">
        <v>17.074999999999999</v>
      </c>
      <c r="D7987">
        <v>0</v>
      </c>
      <c r="E7987">
        <v>0</v>
      </c>
      <c r="F7987">
        <v>0</v>
      </c>
      <c r="G7987">
        <v>0</v>
      </c>
      <c r="H7987" s="45">
        <v>-77348.73</v>
      </c>
      <c r="I7987" t="s">
        <v>9174</v>
      </c>
      <c r="J7987" t="s">
        <v>182</v>
      </c>
      <c r="K7987">
        <v>0</v>
      </c>
      <c r="L7987" s="83">
        <v>42773</v>
      </c>
      <c r="M7987">
        <v>0</v>
      </c>
      <c r="N7987">
        <v>393222104</v>
      </c>
      <c r="O7987" t="s">
        <v>4756</v>
      </c>
    </row>
    <row r="7988" spans="1:15" x14ac:dyDescent="0.2">
      <c r="A7988" t="s">
        <v>9665</v>
      </c>
      <c r="B7988" t="s">
        <v>1030</v>
      </c>
      <c r="C7988">
        <v>121.89</v>
      </c>
      <c r="D7988">
        <v>0</v>
      </c>
      <c r="E7988">
        <v>0</v>
      </c>
      <c r="F7988">
        <v>0</v>
      </c>
      <c r="G7988">
        <v>0</v>
      </c>
      <c r="H7988" s="45">
        <v>-91069.96</v>
      </c>
      <c r="I7988" t="s">
        <v>9174</v>
      </c>
      <c r="J7988" t="s">
        <v>164</v>
      </c>
      <c r="K7988">
        <v>0</v>
      </c>
      <c r="L7988" s="83">
        <v>42773</v>
      </c>
      <c r="M7988">
        <v>0</v>
      </c>
      <c r="N7988">
        <v>400110102</v>
      </c>
      <c r="O7988" t="s">
        <v>1447</v>
      </c>
    </row>
    <row r="7989" spans="1:15" x14ac:dyDescent="0.2">
      <c r="A7989" t="s">
        <v>9666</v>
      </c>
      <c r="B7989" t="s">
        <v>100</v>
      </c>
      <c r="C7989">
        <v>99.734999999999999</v>
      </c>
      <c r="D7989">
        <v>0</v>
      </c>
      <c r="E7989">
        <v>0</v>
      </c>
      <c r="F7989">
        <v>0</v>
      </c>
      <c r="G7989">
        <v>0</v>
      </c>
      <c r="H7989" s="45">
        <v>2352.66</v>
      </c>
      <c r="I7989" t="s">
        <v>9184</v>
      </c>
      <c r="J7989" t="s">
        <v>169</v>
      </c>
      <c r="K7989">
        <v>0</v>
      </c>
      <c r="L7989" s="83">
        <v>42773</v>
      </c>
      <c r="M7989">
        <v>0</v>
      </c>
      <c r="N7989">
        <v>405024100</v>
      </c>
      <c r="O7989">
        <v>2401195</v>
      </c>
    </row>
    <row r="7990" spans="1:15" x14ac:dyDescent="0.2">
      <c r="A7990" t="s">
        <v>9667</v>
      </c>
      <c r="B7990" t="s">
        <v>1308</v>
      </c>
      <c r="C7990">
        <v>86.26</v>
      </c>
      <c r="D7990">
        <v>0</v>
      </c>
      <c r="E7990">
        <v>0</v>
      </c>
      <c r="F7990">
        <v>0</v>
      </c>
      <c r="G7990">
        <v>0</v>
      </c>
      <c r="H7990" s="45">
        <v>14838.72</v>
      </c>
      <c r="I7990" t="s">
        <v>9184</v>
      </c>
      <c r="J7990" t="s">
        <v>200</v>
      </c>
      <c r="K7990">
        <v>0</v>
      </c>
      <c r="L7990" s="83">
        <v>42773</v>
      </c>
      <c r="M7990">
        <v>0</v>
      </c>
      <c r="N7990">
        <v>418056107</v>
      </c>
      <c r="O7990">
        <v>2414580</v>
      </c>
    </row>
    <row r="7991" spans="1:15" x14ac:dyDescent="0.2">
      <c r="A7991" t="s">
        <v>9668</v>
      </c>
      <c r="B7991" t="s">
        <v>1680</v>
      </c>
      <c r="C7991">
        <v>42.68</v>
      </c>
      <c r="D7991">
        <v>0</v>
      </c>
      <c r="E7991">
        <v>0</v>
      </c>
      <c r="F7991">
        <v>0</v>
      </c>
      <c r="G7991">
        <v>0</v>
      </c>
      <c r="H7991" s="45">
        <v>-10844.82</v>
      </c>
      <c r="I7991" t="s">
        <v>9174</v>
      </c>
      <c r="J7991" t="s">
        <v>190</v>
      </c>
      <c r="K7991">
        <v>0</v>
      </c>
      <c r="L7991" s="83">
        <v>42773</v>
      </c>
      <c r="M7991">
        <v>0</v>
      </c>
      <c r="N7991">
        <v>404251100</v>
      </c>
      <c r="O7991">
        <v>2435246</v>
      </c>
    </row>
    <row r="7992" spans="1:15" x14ac:dyDescent="0.2">
      <c r="A7992" t="s">
        <v>9669</v>
      </c>
      <c r="B7992" t="s">
        <v>1666</v>
      </c>
      <c r="C7992">
        <v>283.77</v>
      </c>
      <c r="D7992">
        <v>0</v>
      </c>
      <c r="E7992">
        <v>0</v>
      </c>
      <c r="F7992">
        <v>0</v>
      </c>
      <c r="G7992">
        <v>0</v>
      </c>
      <c r="H7992" s="45">
        <v>24624.62</v>
      </c>
      <c r="I7992" t="s">
        <v>9174</v>
      </c>
      <c r="J7992" t="s">
        <v>169</v>
      </c>
      <c r="K7992">
        <v>0</v>
      </c>
      <c r="L7992" s="83">
        <v>42773</v>
      </c>
      <c r="M7992">
        <v>0</v>
      </c>
      <c r="N7992">
        <v>444859102</v>
      </c>
      <c r="O7992">
        <v>2445063</v>
      </c>
    </row>
    <row r="7993" spans="1:15" x14ac:dyDescent="0.2">
      <c r="A7993" t="s">
        <v>9670</v>
      </c>
      <c r="B7993" t="s">
        <v>1079</v>
      </c>
      <c r="C7993">
        <v>154.88499999999999</v>
      </c>
      <c r="D7993">
        <v>0</v>
      </c>
      <c r="E7993">
        <v>0</v>
      </c>
      <c r="F7993">
        <v>0</v>
      </c>
      <c r="G7993">
        <v>0</v>
      </c>
      <c r="H7993" s="45">
        <v>4762.5200000000004</v>
      </c>
      <c r="I7993" t="s">
        <v>9184</v>
      </c>
      <c r="J7993" t="s">
        <v>8017</v>
      </c>
      <c r="K7993">
        <v>0</v>
      </c>
      <c r="L7993" s="83">
        <v>42773</v>
      </c>
      <c r="M7993">
        <v>0</v>
      </c>
      <c r="N7993" t="s">
        <v>1398</v>
      </c>
      <c r="O7993">
        <v>2040640</v>
      </c>
    </row>
    <row r="7994" spans="1:15" x14ac:dyDescent="0.2">
      <c r="A7994" t="s">
        <v>9671</v>
      </c>
      <c r="B7994" t="s">
        <v>8122</v>
      </c>
      <c r="C7994">
        <v>34.39</v>
      </c>
      <c r="D7994">
        <v>0</v>
      </c>
      <c r="E7994">
        <v>0</v>
      </c>
      <c r="F7994">
        <v>0</v>
      </c>
      <c r="G7994">
        <v>0</v>
      </c>
      <c r="H7994" s="45">
        <v>-44527.01</v>
      </c>
      <c r="I7994" t="s">
        <v>9174</v>
      </c>
      <c r="J7994" t="s">
        <v>188</v>
      </c>
      <c r="K7994">
        <v>0</v>
      </c>
      <c r="L7994" s="83">
        <v>42773</v>
      </c>
      <c r="M7994">
        <v>0</v>
      </c>
      <c r="N7994" t="s">
        <v>8166</v>
      </c>
      <c r="O7994" t="s">
        <v>8167</v>
      </c>
    </row>
    <row r="7995" spans="1:15" x14ac:dyDescent="0.2">
      <c r="A7995" t="s">
        <v>9672</v>
      </c>
      <c r="B7995" t="s">
        <v>1699</v>
      </c>
      <c r="C7995">
        <v>44.25</v>
      </c>
      <c r="D7995">
        <v>0</v>
      </c>
      <c r="E7995">
        <v>0</v>
      </c>
      <c r="F7995">
        <v>0</v>
      </c>
      <c r="G7995">
        <v>0</v>
      </c>
      <c r="H7995" s="45">
        <v>21704.9</v>
      </c>
      <c r="I7995" t="s">
        <v>9184</v>
      </c>
      <c r="J7995" t="s">
        <v>186</v>
      </c>
      <c r="K7995">
        <v>0</v>
      </c>
      <c r="L7995" s="83">
        <v>42773</v>
      </c>
      <c r="M7995">
        <v>0</v>
      </c>
      <c r="N7995">
        <v>589400100</v>
      </c>
      <c r="O7995">
        <v>2578464</v>
      </c>
    </row>
    <row r="7996" spans="1:15" x14ac:dyDescent="0.2">
      <c r="A7996" t="s">
        <v>9673</v>
      </c>
      <c r="B7996" t="s">
        <v>5588</v>
      </c>
      <c r="C7996">
        <v>18.89</v>
      </c>
      <c r="D7996">
        <v>0</v>
      </c>
      <c r="E7996">
        <v>0</v>
      </c>
      <c r="F7996">
        <v>0</v>
      </c>
      <c r="G7996">
        <v>0</v>
      </c>
      <c r="H7996" s="45">
        <v>-25236.400000000001</v>
      </c>
      <c r="I7996" t="s">
        <v>9174</v>
      </c>
      <c r="J7996" t="s">
        <v>164</v>
      </c>
      <c r="K7996">
        <v>0</v>
      </c>
      <c r="L7996" s="83">
        <v>42773</v>
      </c>
      <c r="M7996">
        <v>0</v>
      </c>
      <c r="N7996" t="s">
        <v>5628</v>
      </c>
      <c r="O7996" t="s">
        <v>5629</v>
      </c>
    </row>
    <row r="7997" spans="1:15" x14ac:dyDescent="0.2">
      <c r="A7997" t="s">
        <v>9674</v>
      </c>
      <c r="B7997" t="s">
        <v>4656</v>
      </c>
      <c r="C7997">
        <v>52.39</v>
      </c>
      <c r="D7997">
        <v>0</v>
      </c>
      <c r="E7997">
        <v>0</v>
      </c>
      <c r="F7997">
        <v>0</v>
      </c>
      <c r="G7997">
        <v>0</v>
      </c>
      <c r="H7997" s="45">
        <v>189711.79</v>
      </c>
      <c r="I7997" t="s">
        <v>9174</v>
      </c>
      <c r="J7997" t="s">
        <v>164</v>
      </c>
      <c r="K7997">
        <v>0</v>
      </c>
      <c r="L7997" s="83">
        <v>42773</v>
      </c>
      <c r="M7997">
        <v>0</v>
      </c>
      <c r="N7997" t="s">
        <v>4793</v>
      </c>
      <c r="O7997">
        <v>2475060</v>
      </c>
    </row>
    <row r="7998" spans="1:15" x14ac:dyDescent="0.2">
      <c r="A7998" t="s">
        <v>9675</v>
      </c>
      <c r="B7998" t="s">
        <v>2007</v>
      </c>
      <c r="C7998">
        <v>27.29</v>
      </c>
      <c r="D7998">
        <v>0</v>
      </c>
      <c r="E7998">
        <v>0</v>
      </c>
      <c r="F7998">
        <v>0</v>
      </c>
      <c r="G7998">
        <v>0</v>
      </c>
      <c r="H7998" s="45">
        <v>-3170.17</v>
      </c>
      <c r="I7998" t="s">
        <v>9174</v>
      </c>
      <c r="J7998" t="s">
        <v>182</v>
      </c>
      <c r="K7998">
        <v>0</v>
      </c>
      <c r="L7998" s="83">
        <v>42773</v>
      </c>
      <c r="M7998">
        <v>0</v>
      </c>
      <c r="N7998">
        <v>675232102</v>
      </c>
      <c r="O7998">
        <v>2655583</v>
      </c>
    </row>
    <row r="7999" spans="1:15" x14ac:dyDescent="0.2">
      <c r="A7999" t="s">
        <v>9676</v>
      </c>
      <c r="B7999" t="s">
        <v>1679</v>
      </c>
      <c r="C7999">
        <v>52.93</v>
      </c>
      <c r="D7999">
        <v>0</v>
      </c>
      <c r="E7999">
        <v>0</v>
      </c>
      <c r="F7999">
        <v>0</v>
      </c>
      <c r="G7999">
        <v>0</v>
      </c>
      <c r="H7999" s="45">
        <v>-107601.49</v>
      </c>
      <c r="I7999" t="s">
        <v>9174</v>
      </c>
      <c r="J7999" t="s">
        <v>164</v>
      </c>
      <c r="K7999">
        <v>0</v>
      </c>
      <c r="L7999" s="83">
        <v>42773</v>
      </c>
      <c r="M7999">
        <v>0</v>
      </c>
      <c r="N7999" t="s">
        <v>177</v>
      </c>
      <c r="O7999">
        <v>2661784</v>
      </c>
    </row>
    <row r="8000" spans="1:15" x14ac:dyDescent="0.2">
      <c r="A8000" t="s">
        <v>9677</v>
      </c>
      <c r="B8000" t="s">
        <v>1550</v>
      </c>
      <c r="C8000">
        <v>79.87</v>
      </c>
      <c r="D8000">
        <v>0</v>
      </c>
      <c r="E8000">
        <v>0</v>
      </c>
      <c r="F8000">
        <v>0</v>
      </c>
      <c r="G8000">
        <v>0</v>
      </c>
      <c r="H8000" s="45">
        <v>184905.99</v>
      </c>
      <c r="I8000" t="s">
        <v>9174</v>
      </c>
      <c r="J8000" t="s">
        <v>164</v>
      </c>
      <c r="K8000">
        <v>0</v>
      </c>
      <c r="L8000" s="83">
        <v>42773</v>
      </c>
      <c r="M8000">
        <v>0</v>
      </c>
      <c r="N8000" t="s">
        <v>1632</v>
      </c>
      <c r="O8000" t="s">
        <v>1633</v>
      </c>
    </row>
    <row r="8001" spans="1:15" x14ac:dyDescent="0.2">
      <c r="A8001" t="s">
        <v>9678</v>
      </c>
      <c r="B8001" t="s">
        <v>8731</v>
      </c>
      <c r="C8001">
        <v>33.75</v>
      </c>
      <c r="D8001">
        <v>0</v>
      </c>
      <c r="E8001">
        <v>0</v>
      </c>
      <c r="F8001">
        <v>0</v>
      </c>
      <c r="G8001">
        <v>0</v>
      </c>
      <c r="H8001" s="45">
        <v>39767.660000000003</v>
      </c>
      <c r="I8001" t="s">
        <v>9174</v>
      </c>
      <c r="J8001" t="s">
        <v>235</v>
      </c>
      <c r="K8001">
        <v>0</v>
      </c>
      <c r="L8001" s="83">
        <v>42773</v>
      </c>
      <c r="M8001">
        <v>0</v>
      </c>
      <c r="N8001" t="s">
        <v>8762</v>
      </c>
      <c r="O8001" t="s">
        <v>8763</v>
      </c>
    </row>
    <row r="8002" spans="1:15" x14ac:dyDescent="0.2">
      <c r="A8002" t="s">
        <v>9679</v>
      </c>
      <c r="B8002" t="s">
        <v>1306</v>
      </c>
      <c r="C8002">
        <v>85.15</v>
      </c>
      <c r="D8002">
        <v>0</v>
      </c>
      <c r="E8002">
        <v>0</v>
      </c>
      <c r="F8002">
        <v>0</v>
      </c>
      <c r="G8002">
        <v>0</v>
      </c>
      <c r="H8002" s="45">
        <v>-46964.89</v>
      </c>
      <c r="I8002" t="s">
        <v>9174</v>
      </c>
      <c r="J8002" t="s">
        <v>164</v>
      </c>
      <c r="K8002">
        <v>0</v>
      </c>
      <c r="L8002" s="83">
        <v>42773</v>
      </c>
      <c r="M8002">
        <v>0</v>
      </c>
      <c r="N8002" t="s">
        <v>1522</v>
      </c>
      <c r="O8002" t="s">
        <v>1523</v>
      </c>
    </row>
    <row r="8003" spans="1:15" x14ac:dyDescent="0.2">
      <c r="A8003" t="s">
        <v>9680</v>
      </c>
      <c r="B8003" t="s">
        <v>5392</v>
      </c>
      <c r="C8003">
        <v>77.349999999999994</v>
      </c>
      <c r="D8003">
        <v>0</v>
      </c>
      <c r="E8003">
        <v>0</v>
      </c>
      <c r="F8003">
        <v>0</v>
      </c>
      <c r="G8003">
        <v>0</v>
      </c>
      <c r="H8003" s="45">
        <v>-1065.9100000000001</v>
      </c>
      <c r="I8003" t="s">
        <v>9184</v>
      </c>
      <c r="J8003" t="s">
        <v>190</v>
      </c>
      <c r="K8003">
        <v>0</v>
      </c>
      <c r="L8003" s="83">
        <v>42773</v>
      </c>
      <c r="M8003">
        <v>0</v>
      </c>
      <c r="N8003">
        <v>758750103</v>
      </c>
      <c r="O8003">
        <v>2730082</v>
      </c>
    </row>
    <row r="8004" spans="1:15" x14ac:dyDescent="0.2">
      <c r="A8004" t="s">
        <v>9681</v>
      </c>
      <c r="B8004" t="s">
        <v>2087</v>
      </c>
      <c r="C8004">
        <v>32.5</v>
      </c>
      <c r="D8004">
        <v>0</v>
      </c>
      <c r="E8004">
        <v>0</v>
      </c>
      <c r="F8004">
        <v>0</v>
      </c>
      <c r="G8004">
        <v>0</v>
      </c>
      <c r="H8004" s="45">
        <v>49917.09</v>
      </c>
      <c r="I8004" t="s">
        <v>9174</v>
      </c>
      <c r="J8004" t="s">
        <v>200</v>
      </c>
      <c r="K8004">
        <v>0</v>
      </c>
      <c r="L8004" s="83">
        <v>42773</v>
      </c>
      <c r="M8004">
        <v>0</v>
      </c>
      <c r="N8004" t="s">
        <v>2188</v>
      </c>
      <c r="O8004">
        <v>2320892</v>
      </c>
    </row>
    <row r="8005" spans="1:15" x14ac:dyDescent="0.2">
      <c r="A8005" t="s">
        <v>9682</v>
      </c>
      <c r="B8005" t="s">
        <v>848</v>
      </c>
      <c r="C8005">
        <v>10.07</v>
      </c>
      <c r="D8005">
        <v>0</v>
      </c>
      <c r="E8005">
        <v>0</v>
      </c>
      <c r="F8005">
        <v>0</v>
      </c>
      <c r="G8005">
        <v>0</v>
      </c>
      <c r="H8005" s="45">
        <v>-50445.74</v>
      </c>
      <c r="I8005" t="s">
        <v>9174</v>
      </c>
      <c r="J8005" t="s">
        <v>164</v>
      </c>
      <c r="K8005">
        <v>0</v>
      </c>
      <c r="L8005" s="83">
        <v>42773</v>
      </c>
      <c r="M8005">
        <v>0</v>
      </c>
      <c r="N8005" t="s">
        <v>973</v>
      </c>
      <c r="O8005" t="s">
        <v>1352</v>
      </c>
    </row>
    <row r="8006" spans="1:15" x14ac:dyDescent="0.2">
      <c r="A8006" t="s">
        <v>9683</v>
      </c>
      <c r="B8006" t="s">
        <v>852</v>
      </c>
      <c r="C8006">
        <v>27.05</v>
      </c>
      <c r="D8006">
        <v>0</v>
      </c>
      <c r="E8006">
        <v>0</v>
      </c>
      <c r="F8006">
        <v>0</v>
      </c>
      <c r="G8006">
        <v>0</v>
      </c>
      <c r="H8006" s="45">
        <v>13897.57</v>
      </c>
      <c r="I8006" t="s">
        <v>9174</v>
      </c>
      <c r="J8006" t="s">
        <v>190</v>
      </c>
      <c r="K8006">
        <v>0</v>
      </c>
      <c r="L8006" s="83">
        <v>42773</v>
      </c>
      <c r="M8006">
        <v>0</v>
      </c>
      <c r="N8006" t="s">
        <v>981</v>
      </c>
      <c r="O8006">
        <v>2519849</v>
      </c>
    </row>
    <row r="8007" spans="1:15" x14ac:dyDescent="0.2">
      <c r="A8007" t="s">
        <v>9684</v>
      </c>
      <c r="B8007" t="s">
        <v>1557</v>
      </c>
      <c r="C8007">
        <v>39.06</v>
      </c>
      <c r="D8007">
        <v>0</v>
      </c>
      <c r="E8007">
        <v>0</v>
      </c>
      <c r="F8007">
        <v>0</v>
      </c>
      <c r="G8007">
        <v>0</v>
      </c>
      <c r="H8007" s="45">
        <v>32572.12</v>
      </c>
      <c r="I8007" t="s">
        <v>9174</v>
      </c>
      <c r="J8007" t="s">
        <v>164</v>
      </c>
      <c r="K8007">
        <v>0</v>
      </c>
      <c r="L8007" s="83">
        <v>42773</v>
      </c>
      <c r="M8007">
        <v>0</v>
      </c>
      <c r="N8007">
        <v>896239100</v>
      </c>
      <c r="O8007">
        <v>2903958</v>
      </c>
    </row>
    <row r="8008" spans="1:15" x14ac:dyDescent="0.2">
      <c r="A8008" t="s">
        <v>9685</v>
      </c>
      <c r="B8008" t="s">
        <v>2001</v>
      </c>
      <c r="C8008">
        <v>41.99</v>
      </c>
      <c r="D8008">
        <v>0</v>
      </c>
      <c r="E8008">
        <v>0</v>
      </c>
      <c r="F8008">
        <v>0</v>
      </c>
      <c r="G8008">
        <v>0</v>
      </c>
      <c r="H8008" s="45">
        <v>11503.74</v>
      </c>
      <c r="I8008" t="s">
        <v>9174</v>
      </c>
      <c r="J8008" t="s">
        <v>235</v>
      </c>
      <c r="K8008">
        <v>0</v>
      </c>
      <c r="L8008" s="83">
        <v>42773</v>
      </c>
      <c r="M8008">
        <v>0</v>
      </c>
      <c r="N8008">
        <v>966837106</v>
      </c>
      <c r="O8008">
        <v>2963899</v>
      </c>
    </row>
    <row r="8009" spans="1:15" x14ac:dyDescent="0.2">
      <c r="A8009" t="s">
        <v>9686</v>
      </c>
      <c r="B8009" t="s">
        <v>9646</v>
      </c>
      <c r="C8009">
        <v>10.29</v>
      </c>
      <c r="D8009">
        <v>0</v>
      </c>
      <c r="E8009">
        <v>0</v>
      </c>
      <c r="F8009">
        <v>0</v>
      </c>
      <c r="G8009">
        <v>0</v>
      </c>
      <c r="H8009" s="45">
        <v>6305.46</v>
      </c>
      <c r="I8009" t="s">
        <v>9184</v>
      </c>
      <c r="J8009" t="s">
        <v>190</v>
      </c>
      <c r="K8009">
        <v>0</v>
      </c>
      <c r="L8009" s="83">
        <v>42773</v>
      </c>
      <c r="M8009">
        <v>0</v>
      </c>
      <c r="N8009">
        <v>984249607</v>
      </c>
      <c r="O8009" t="s">
        <v>9687</v>
      </c>
    </row>
    <row r="8010" spans="1:15" x14ac:dyDescent="0.2">
      <c r="A8010" t="s">
        <v>9620</v>
      </c>
      <c r="B8010" t="s">
        <v>1049</v>
      </c>
      <c r="C8010">
        <v>101.35</v>
      </c>
      <c r="D8010">
        <v>0</v>
      </c>
      <c r="E8010">
        <v>0</v>
      </c>
      <c r="F8010">
        <v>0</v>
      </c>
      <c r="G8010">
        <v>0</v>
      </c>
      <c r="H8010" s="45">
        <v>-9912.67</v>
      </c>
      <c r="I8010" t="s">
        <v>9184</v>
      </c>
      <c r="J8010" t="s">
        <v>190</v>
      </c>
      <c r="K8010">
        <v>0</v>
      </c>
      <c r="L8010" s="83">
        <v>42772</v>
      </c>
      <c r="M8010">
        <v>0</v>
      </c>
      <c r="N8010">
        <v>854231107</v>
      </c>
      <c r="O8010">
        <v>2840174</v>
      </c>
    </row>
    <row r="8011" spans="1:15" x14ac:dyDescent="0.2">
      <c r="A8011" t="s">
        <v>9621</v>
      </c>
      <c r="B8011" t="s">
        <v>1074</v>
      </c>
      <c r="C8011">
        <v>74.849999999999994</v>
      </c>
      <c r="D8011">
        <v>0</v>
      </c>
      <c r="E8011">
        <v>0</v>
      </c>
      <c r="F8011">
        <v>0</v>
      </c>
      <c r="G8011">
        <v>0</v>
      </c>
      <c r="H8011" s="45">
        <v>14910.68</v>
      </c>
      <c r="I8011" t="s">
        <v>9184</v>
      </c>
      <c r="J8011" t="s">
        <v>190</v>
      </c>
      <c r="K8011">
        <v>0</v>
      </c>
      <c r="L8011" s="83">
        <v>42772</v>
      </c>
      <c r="M8011">
        <v>0</v>
      </c>
      <c r="N8011" t="s">
        <v>1411</v>
      </c>
      <c r="O8011">
        <v>2982399</v>
      </c>
    </row>
    <row r="8012" spans="1:15" x14ac:dyDescent="0.2">
      <c r="A8012" t="s">
        <v>9622</v>
      </c>
      <c r="B8012" t="s">
        <v>1004</v>
      </c>
      <c r="C8012">
        <v>68.650000000000006</v>
      </c>
      <c r="D8012">
        <v>0</v>
      </c>
      <c r="E8012">
        <v>0</v>
      </c>
      <c r="F8012">
        <v>0</v>
      </c>
      <c r="G8012">
        <v>0</v>
      </c>
      <c r="H8012" s="45">
        <v>43967.34</v>
      </c>
      <c r="I8012" t="s">
        <v>9174</v>
      </c>
      <c r="J8012" t="s">
        <v>200</v>
      </c>
      <c r="K8012">
        <v>0</v>
      </c>
      <c r="L8012" s="83">
        <v>42772</v>
      </c>
      <c r="M8012">
        <v>0</v>
      </c>
      <c r="N8012">
        <v>43436104</v>
      </c>
      <c r="O8012">
        <v>2855855</v>
      </c>
    </row>
    <row r="8013" spans="1:15" x14ac:dyDescent="0.2">
      <c r="A8013" t="s">
        <v>9623</v>
      </c>
      <c r="B8013" t="s">
        <v>4184</v>
      </c>
      <c r="C8013">
        <v>47.26</v>
      </c>
      <c r="D8013">
        <v>0</v>
      </c>
      <c r="E8013">
        <v>0</v>
      </c>
      <c r="F8013">
        <v>0</v>
      </c>
      <c r="G8013">
        <v>0</v>
      </c>
      <c r="H8013" s="45">
        <v>-9590.76</v>
      </c>
      <c r="I8013" t="s">
        <v>9184</v>
      </c>
      <c r="J8013" t="s">
        <v>200</v>
      </c>
      <c r="K8013">
        <v>0</v>
      </c>
      <c r="L8013" s="83">
        <v>42772</v>
      </c>
      <c r="M8013">
        <v>0</v>
      </c>
      <c r="N8013" t="s">
        <v>4192</v>
      </c>
      <c r="O8013">
        <v>2732635</v>
      </c>
    </row>
    <row r="8014" spans="1:15" x14ac:dyDescent="0.2">
      <c r="A8014" t="s">
        <v>9624</v>
      </c>
      <c r="B8014" t="s">
        <v>1687</v>
      </c>
      <c r="C8014">
        <v>41.97</v>
      </c>
      <c r="D8014">
        <v>0</v>
      </c>
      <c r="E8014">
        <v>0</v>
      </c>
      <c r="F8014">
        <v>0</v>
      </c>
      <c r="G8014">
        <v>0</v>
      </c>
      <c r="H8014" s="45">
        <v>42889.18</v>
      </c>
      <c r="I8014" t="s">
        <v>9174</v>
      </c>
      <c r="J8014" t="s">
        <v>200</v>
      </c>
      <c r="K8014">
        <v>0</v>
      </c>
      <c r="L8014" s="83">
        <v>42772</v>
      </c>
      <c r="M8014">
        <v>0</v>
      </c>
      <c r="N8014" t="s">
        <v>1714</v>
      </c>
      <c r="O8014" t="s">
        <v>1715</v>
      </c>
    </row>
    <row r="8015" spans="1:15" x14ac:dyDescent="0.2">
      <c r="A8015" t="s">
        <v>9625</v>
      </c>
      <c r="B8015" t="s">
        <v>1684</v>
      </c>
      <c r="C8015">
        <v>57.98</v>
      </c>
      <c r="D8015">
        <v>0</v>
      </c>
      <c r="E8015">
        <v>0</v>
      </c>
      <c r="F8015">
        <v>0</v>
      </c>
      <c r="G8015">
        <v>0</v>
      </c>
      <c r="H8015" s="45">
        <v>3990</v>
      </c>
      <c r="I8015" t="s">
        <v>9184</v>
      </c>
      <c r="J8015" t="s">
        <v>188</v>
      </c>
      <c r="K8015">
        <v>0</v>
      </c>
      <c r="L8015" s="83">
        <v>42772</v>
      </c>
      <c r="M8015">
        <v>0</v>
      </c>
      <c r="N8015" t="s">
        <v>1706</v>
      </c>
      <c r="O8015" t="s">
        <v>1707</v>
      </c>
    </row>
    <row r="8016" spans="1:15" x14ac:dyDescent="0.2">
      <c r="A8016" t="s">
        <v>9626</v>
      </c>
      <c r="B8016" t="s">
        <v>1555</v>
      </c>
      <c r="C8016">
        <v>94.81</v>
      </c>
      <c r="D8016">
        <v>0</v>
      </c>
      <c r="E8016">
        <v>0</v>
      </c>
      <c r="F8016">
        <v>0</v>
      </c>
      <c r="G8016">
        <v>0</v>
      </c>
      <c r="H8016" s="45">
        <v>67762.47</v>
      </c>
      <c r="I8016" t="s">
        <v>9174</v>
      </c>
      <c r="J8016" t="s">
        <v>169</v>
      </c>
      <c r="K8016">
        <v>0</v>
      </c>
      <c r="L8016" s="83">
        <v>42772</v>
      </c>
      <c r="M8016">
        <v>0</v>
      </c>
      <c r="N8016" t="s">
        <v>1610</v>
      </c>
      <c r="O8016">
        <v>2807061</v>
      </c>
    </row>
    <row r="8017" spans="1:15" x14ac:dyDescent="0.2">
      <c r="A8017" t="s">
        <v>9627</v>
      </c>
      <c r="B8017" t="s">
        <v>1560</v>
      </c>
      <c r="C8017">
        <v>66</v>
      </c>
      <c r="D8017">
        <v>0</v>
      </c>
      <c r="E8017">
        <v>0</v>
      </c>
      <c r="F8017">
        <v>0</v>
      </c>
      <c r="G8017">
        <v>0</v>
      </c>
      <c r="H8017" s="45">
        <v>19525.59</v>
      </c>
      <c r="I8017" t="s">
        <v>9174</v>
      </c>
      <c r="J8017" t="s">
        <v>169</v>
      </c>
      <c r="K8017">
        <v>0</v>
      </c>
      <c r="L8017" s="83">
        <v>42772</v>
      </c>
      <c r="M8017">
        <v>0</v>
      </c>
      <c r="N8017">
        <v>232577205</v>
      </c>
      <c r="O8017" t="s">
        <v>1614</v>
      </c>
    </row>
    <row r="8018" spans="1:15" x14ac:dyDescent="0.2">
      <c r="A8018" t="s">
        <v>9628</v>
      </c>
      <c r="B8018" t="s">
        <v>1836</v>
      </c>
      <c r="C8018">
        <v>16.940000000000001</v>
      </c>
      <c r="D8018">
        <v>0</v>
      </c>
      <c r="E8018">
        <v>0</v>
      </c>
      <c r="F8018">
        <v>0</v>
      </c>
      <c r="G8018">
        <v>0</v>
      </c>
      <c r="H8018" s="45">
        <v>-12556</v>
      </c>
      <c r="I8018" t="s">
        <v>9174</v>
      </c>
      <c r="J8018" t="s">
        <v>188</v>
      </c>
      <c r="K8018">
        <v>0</v>
      </c>
      <c r="L8018" s="83">
        <v>42772</v>
      </c>
      <c r="M8018">
        <v>0</v>
      </c>
      <c r="N8018">
        <v>377316104</v>
      </c>
      <c r="O8018">
        <v>2372008</v>
      </c>
    </row>
    <row r="8019" spans="1:15" x14ac:dyDescent="0.2">
      <c r="A8019" t="s">
        <v>9629</v>
      </c>
      <c r="B8019" t="s">
        <v>106</v>
      </c>
      <c r="C8019">
        <v>72.344999999999999</v>
      </c>
      <c r="D8019">
        <v>0</v>
      </c>
      <c r="E8019">
        <v>0</v>
      </c>
      <c r="F8019">
        <v>0</v>
      </c>
      <c r="G8019">
        <v>0</v>
      </c>
      <c r="H8019" s="45">
        <v>62431.99</v>
      </c>
      <c r="I8019" t="s">
        <v>9174</v>
      </c>
      <c r="J8019" t="s">
        <v>200</v>
      </c>
      <c r="K8019">
        <v>0</v>
      </c>
      <c r="L8019" s="83">
        <v>42772</v>
      </c>
      <c r="M8019">
        <v>0</v>
      </c>
      <c r="N8019" t="s">
        <v>177</v>
      </c>
      <c r="O8019" t="s">
        <v>800</v>
      </c>
    </row>
    <row r="8020" spans="1:15" x14ac:dyDescent="0.2">
      <c r="A8020" t="s">
        <v>9630</v>
      </c>
      <c r="B8020" t="s">
        <v>7970</v>
      </c>
      <c r="C8020">
        <v>59.6</v>
      </c>
      <c r="D8020">
        <v>0</v>
      </c>
      <c r="E8020">
        <v>0</v>
      </c>
      <c r="F8020">
        <v>0</v>
      </c>
      <c r="G8020">
        <v>0</v>
      </c>
      <c r="H8020" s="45">
        <v>175940.71</v>
      </c>
      <c r="I8020" t="s">
        <v>9174</v>
      </c>
      <c r="J8020" t="s">
        <v>164</v>
      </c>
      <c r="K8020">
        <v>0</v>
      </c>
      <c r="L8020" s="83">
        <v>42772</v>
      </c>
      <c r="M8020">
        <v>0</v>
      </c>
      <c r="N8020" t="s">
        <v>8073</v>
      </c>
      <c r="O8020" t="s">
        <v>8074</v>
      </c>
    </row>
    <row r="8021" spans="1:15" x14ac:dyDescent="0.2">
      <c r="A8021" t="s">
        <v>9631</v>
      </c>
      <c r="B8021" t="s">
        <v>124</v>
      </c>
      <c r="C8021">
        <v>31.69</v>
      </c>
      <c r="D8021">
        <v>0</v>
      </c>
      <c r="E8021">
        <v>0</v>
      </c>
      <c r="F8021">
        <v>0</v>
      </c>
      <c r="G8021">
        <v>0</v>
      </c>
      <c r="H8021" s="45">
        <v>10241.76</v>
      </c>
      <c r="I8021" t="s">
        <v>9174</v>
      </c>
      <c r="J8021" t="s">
        <v>169</v>
      </c>
      <c r="K8021">
        <v>0</v>
      </c>
      <c r="L8021" s="83">
        <v>42772</v>
      </c>
      <c r="M8021">
        <v>0</v>
      </c>
      <c r="N8021" t="s">
        <v>177</v>
      </c>
      <c r="O8021" t="s">
        <v>797</v>
      </c>
    </row>
    <row r="8022" spans="1:15" x14ac:dyDescent="0.2">
      <c r="A8022" t="s">
        <v>9632</v>
      </c>
      <c r="B8022" t="s">
        <v>120</v>
      </c>
      <c r="C8022">
        <v>33.369999999999997</v>
      </c>
      <c r="D8022">
        <v>0</v>
      </c>
      <c r="E8022">
        <v>0</v>
      </c>
      <c r="F8022">
        <v>0</v>
      </c>
      <c r="G8022">
        <v>0</v>
      </c>
      <c r="H8022" s="45">
        <v>80375.75</v>
      </c>
      <c r="I8022" t="s">
        <v>9174</v>
      </c>
      <c r="J8022" t="s">
        <v>169</v>
      </c>
      <c r="K8022">
        <v>0</v>
      </c>
      <c r="L8022" s="83">
        <v>42772</v>
      </c>
      <c r="M8022">
        <v>0</v>
      </c>
      <c r="N8022" t="s">
        <v>795</v>
      </c>
      <c r="O8022">
        <v>2614153</v>
      </c>
    </row>
    <row r="8023" spans="1:15" x14ac:dyDescent="0.2">
      <c r="A8023" t="s">
        <v>9633</v>
      </c>
      <c r="B8023" t="s">
        <v>6262</v>
      </c>
      <c r="C8023">
        <v>39.9</v>
      </c>
      <c r="D8023">
        <v>0</v>
      </c>
      <c r="E8023">
        <v>0</v>
      </c>
      <c r="F8023">
        <v>0</v>
      </c>
      <c r="G8023">
        <v>0</v>
      </c>
      <c r="H8023" s="45">
        <v>1071.3499999999999</v>
      </c>
      <c r="I8023" t="s">
        <v>9174</v>
      </c>
      <c r="J8023" t="s">
        <v>164</v>
      </c>
      <c r="K8023">
        <v>0</v>
      </c>
      <c r="L8023" s="83">
        <v>42772</v>
      </c>
      <c r="M8023">
        <v>0</v>
      </c>
      <c r="N8023">
        <v>630077105</v>
      </c>
      <c r="O8023">
        <v>2622220</v>
      </c>
    </row>
    <row r="8024" spans="1:15" x14ac:dyDescent="0.2">
      <c r="A8024" t="s">
        <v>9634</v>
      </c>
      <c r="B8024" t="s">
        <v>829</v>
      </c>
      <c r="C8024">
        <v>46.91</v>
      </c>
      <c r="D8024">
        <v>0</v>
      </c>
      <c r="E8024">
        <v>0</v>
      </c>
      <c r="F8024">
        <v>0</v>
      </c>
      <c r="G8024">
        <v>0</v>
      </c>
      <c r="H8024" s="45">
        <v>11359.73</v>
      </c>
      <c r="I8024" t="s">
        <v>9174</v>
      </c>
      <c r="J8024" t="s">
        <v>182</v>
      </c>
      <c r="K8024">
        <v>0</v>
      </c>
      <c r="L8024" s="83">
        <v>42772</v>
      </c>
      <c r="M8024">
        <v>0</v>
      </c>
      <c r="N8024">
        <v>637071101</v>
      </c>
      <c r="O8024">
        <v>2624486</v>
      </c>
    </row>
    <row r="8025" spans="1:15" x14ac:dyDescent="0.2">
      <c r="A8025" t="s">
        <v>9635</v>
      </c>
      <c r="B8025" t="s">
        <v>1015</v>
      </c>
      <c r="C8025">
        <v>69.2</v>
      </c>
      <c r="D8025">
        <v>0</v>
      </c>
      <c r="E8025">
        <v>0</v>
      </c>
      <c r="F8025">
        <v>0</v>
      </c>
      <c r="G8025">
        <v>0</v>
      </c>
      <c r="H8025" s="45">
        <v>-121999.72</v>
      </c>
      <c r="I8025" t="s">
        <v>9174</v>
      </c>
      <c r="J8025" t="s">
        <v>164</v>
      </c>
      <c r="K8025">
        <v>0</v>
      </c>
      <c r="L8025" s="83">
        <v>42772</v>
      </c>
      <c r="M8025">
        <v>0</v>
      </c>
      <c r="N8025" t="s">
        <v>1221</v>
      </c>
      <c r="O8025">
        <v>2688363</v>
      </c>
    </row>
    <row r="8026" spans="1:15" x14ac:dyDescent="0.2">
      <c r="A8026" t="s">
        <v>9636</v>
      </c>
      <c r="B8026" t="s">
        <v>1565</v>
      </c>
      <c r="C8026">
        <v>16.824999999999999</v>
      </c>
      <c r="D8026">
        <v>0</v>
      </c>
      <c r="E8026">
        <v>0</v>
      </c>
      <c r="F8026">
        <v>0</v>
      </c>
      <c r="G8026">
        <v>0</v>
      </c>
      <c r="H8026" s="45">
        <v>30532.33</v>
      </c>
      <c r="I8026" t="s">
        <v>9174</v>
      </c>
      <c r="J8026" t="s">
        <v>164</v>
      </c>
      <c r="K8026">
        <v>0</v>
      </c>
      <c r="L8026" s="83">
        <v>42772</v>
      </c>
      <c r="M8026">
        <v>0</v>
      </c>
      <c r="N8026" t="s">
        <v>1629</v>
      </c>
      <c r="O8026">
        <v>2402121</v>
      </c>
    </row>
    <row r="8027" spans="1:15" x14ac:dyDescent="0.2">
      <c r="A8027" t="s">
        <v>9637</v>
      </c>
      <c r="B8027" t="s">
        <v>1681</v>
      </c>
      <c r="C8027">
        <v>303.76</v>
      </c>
      <c r="D8027">
        <v>0</v>
      </c>
      <c r="E8027">
        <v>0</v>
      </c>
      <c r="F8027">
        <v>0</v>
      </c>
      <c r="G8027">
        <v>0</v>
      </c>
      <c r="H8027" s="45">
        <v>19243.18</v>
      </c>
      <c r="I8027" t="s">
        <v>9174</v>
      </c>
      <c r="J8027" t="s">
        <v>200</v>
      </c>
      <c r="K8027">
        <v>0</v>
      </c>
      <c r="L8027" s="83">
        <v>42772</v>
      </c>
      <c r="M8027">
        <v>0</v>
      </c>
      <c r="N8027" t="s">
        <v>1729</v>
      </c>
      <c r="O8027" t="s">
        <v>1730</v>
      </c>
    </row>
    <row r="8028" spans="1:15" x14ac:dyDescent="0.2">
      <c r="A8028" t="s">
        <v>9638</v>
      </c>
      <c r="B8028" t="s">
        <v>1561</v>
      </c>
      <c r="C8028">
        <v>23.28</v>
      </c>
      <c r="D8028">
        <v>0</v>
      </c>
      <c r="E8028">
        <v>0</v>
      </c>
      <c r="F8028">
        <v>0</v>
      </c>
      <c r="G8028">
        <v>0</v>
      </c>
      <c r="H8028" s="45">
        <v>-51197.99</v>
      </c>
      <c r="I8028" t="s">
        <v>9174</v>
      </c>
      <c r="J8028" t="s">
        <v>164</v>
      </c>
      <c r="K8028">
        <v>0</v>
      </c>
      <c r="L8028" s="83">
        <v>42772</v>
      </c>
      <c r="M8028">
        <v>0</v>
      </c>
      <c r="N8028" t="s">
        <v>1639</v>
      </c>
      <c r="O8028" t="s">
        <v>1640</v>
      </c>
    </row>
    <row r="8029" spans="1:15" x14ac:dyDescent="0.2">
      <c r="A8029" t="s">
        <v>9639</v>
      </c>
      <c r="B8029" t="s">
        <v>1835</v>
      </c>
      <c r="C8029">
        <v>42.67</v>
      </c>
      <c r="D8029">
        <v>0</v>
      </c>
      <c r="E8029">
        <v>0</v>
      </c>
      <c r="F8029">
        <v>0</v>
      </c>
      <c r="G8029">
        <v>0</v>
      </c>
      <c r="H8029" s="45">
        <v>-24664.17</v>
      </c>
      <c r="I8029" t="s">
        <v>9174</v>
      </c>
      <c r="J8029" t="s">
        <v>190</v>
      </c>
      <c r="K8029">
        <v>0</v>
      </c>
      <c r="L8029" s="83">
        <v>42772</v>
      </c>
      <c r="M8029">
        <v>0</v>
      </c>
      <c r="N8029">
        <v>848577102</v>
      </c>
      <c r="O8029" t="s">
        <v>1945</v>
      </c>
    </row>
    <row r="8030" spans="1:15" x14ac:dyDescent="0.2">
      <c r="A8030" t="s">
        <v>9640</v>
      </c>
      <c r="B8030" t="s">
        <v>1573</v>
      </c>
      <c r="C8030">
        <v>36.799999999999997</v>
      </c>
      <c r="D8030">
        <v>0</v>
      </c>
      <c r="E8030">
        <v>0</v>
      </c>
      <c r="F8030">
        <v>0</v>
      </c>
      <c r="G8030">
        <v>0</v>
      </c>
      <c r="H8030" s="45">
        <v>58447.67</v>
      </c>
      <c r="I8030" t="s">
        <v>9174</v>
      </c>
      <c r="J8030" t="s">
        <v>164</v>
      </c>
      <c r="K8030">
        <v>0</v>
      </c>
      <c r="L8030" s="83">
        <v>42772</v>
      </c>
      <c r="M8030">
        <v>0</v>
      </c>
      <c r="N8030">
        <v>806037107</v>
      </c>
      <c r="O8030">
        <v>2767756</v>
      </c>
    </row>
    <row r="8031" spans="1:15" x14ac:dyDescent="0.2">
      <c r="A8031" t="s">
        <v>9641</v>
      </c>
      <c r="B8031" t="s">
        <v>858</v>
      </c>
      <c r="C8031">
        <v>71.819999999999993</v>
      </c>
      <c r="D8031">
        <v>0</v>
      </c>
      <c r="E8031">
        <v>0</v>
      </c>
      <c r="F8031">
        <v>0</v>
      </c>
      <c r="G8031">
        <v>0</v>
      </c>
      <c r="H8031" s="45">
        <v>-142276.23000000001</v>
      </c>
      <c r="I8031" t="s">
        <v>9174</v>
      </c>
      <c r="J8031" t="s">
        <v>164</v>
      </c>
      <c r="K8031">
        <v>0</v>
      </c>
      <c r="L8031" s="83">
        <v>42772</v>
      </c>
      <c r="M8031">
        <v>0</v>
      </c>
      <c r="N8031" t="s">
        <v>978</v>
      </c>
      <c r="O8031" t="s">
        <v>1348</v>
      </c>
    </row>
    <row r="8032" spans="1:15" x14ac:dyDescent="0.2">
      <c r="A8032" t="s">
        <v>9642</v>
      </c>
      <c r="B8032" t="s">
        <v>8494</v>
      </c>
      <c r="C8032">
        <v>54.825000000000003</v>
      </c>
      <c r="D8032">
        <v>0</v>
      </c>
      <c r="E8032">
        <v>0</v>
      </c>
      <c r="F8032">
        <v>0</v>
      </c>
      <c r="G8032">
        <v>0</v>
      </c>
      <c r="H8032" s="45">
        <v>-30942.79</v>
      </c>
      <c r="I8032" t="s">
        <v>9174</v>
      </c>
      <c r="J8032" t="s">
        <v>164</v>
      </c>
      <c r="K8032">
        <v>0</v>
      </c>
      <c r="L8032" s="83">
        <v>42772</v>
      </c>
      <c r="M8032">
        <v>0</v>
      </c>
      <c r="N8032">
        <v>898697206</v>
      </c>
      <c r="O8032" t="s">
        <v>8609</v>
      </c>
    </row>
    <row r="8033" spans="1:15" x14ac:dyDescent="0.2">
      <c r="A8033" t="s">
        <v>9643</v>
      </c>
      <c r="B8033" t="s">
        <v>1819</v>
      </c>
      <c r="C8033">
        <v>357.5</v>
      </c>
      <c r="D8033">
        <v>0</v>
      </c>
      <c r="E8033">
        <v>0</v>
      </c>
      <c r="F8033">
        <v>0</v>
      </c>
      <c r="G8033">
        <v>0</v>
      </c>
      <c r="H8033" s="45">
        <v>-79158.19</v>
      </c>
      <c r="I8033" t="s">
        <v>9174</v>
      </c>
      <c r="J8033" t="s">
        <v>190</v>
      </c>
      <c r="K8033">
        <v>0</v>
      </c>
      <c r="L8033" s="83">
        <v>42772</v>
      </c>
      <c r="M8033">
        <v>0</v>
      </c>
      <c r="N8033">
        <v>893641100</v>
      </c>
      <c r="O8033" t="s">
        <v>1957</v>
      </c>
    </row>
    <row r="8034" spans="1:15" x14ac:dyDescent="0.2">
      <c r="A8034" t="s">
        <v>9644</v>
      </c>
      <c r="B8034" t="s">
        <v>5122</v>
      </c>
      <c r="C8034">
        <v>49.4</v>
      </c>
      <c r="D8034">
        <v>0</v>
      </c>
      <c r="E8034">
        <v>0</v>
      </c>
      <c r="F8034">
        <v>0</v>
      </c>
      <c r="G8034">
        <v>0</v>
      </c>
      <c r="H8034" s="45">
        <v>-35813.49</v>
      </c>
      <c r="I8034" t="s">
        <v>9174</v>
      </c>
      <c r="J8034" t="s">
        <v>164</v>
      </c>
      <c r="K8034">
        <v>0</v>
      </c>
      <c r="L8034" s="83">
        <v>42772</v>
      </c>
      <c r="M8034">
        <v>0</v>
      </c>
      <c r="N8034" t="s">
        <v>5266</v>
      </c>
      <c r="O8034" t="s">
        <v>5267</v>
      </c>
    </row>
    <row r="8035" spans="1:15" x14ac:dyDescent="0.2">
      <c r="A8035" t="s">
        <v>9580</v>
      </c>
      <c r="B8035" t="s">
        <v>263</v>
      </c>
      <c r="C8035">
        <v>20.5</v>
      </c>
      <c r="D8035">
        <v>0</v>
      </c>
      <c r="E8035">
        <v>0</v>
      </c>
      <c r="F8035">
        <v>0</v>
      </c>
      <c r="G8035">
        <v>0</v>
      </c>
      <c r="H8035" s="45">
        <v>-49821.99</v>
      </c>
      <c r="I8035" t="s">
        <v>9184</v>
      </c>
      <c r="J8035" t="s">
        <v>190</v>
      </c>
      <c r="K8035">
        <v>0</v>
      </c>
      <c r="L8035" s="83">
        <v>42769</v>
      </c>
      <c r="M8035">
        <v>0</v>
      </c>
      <c r="N8035">
        <v>896818101</v>
      </c>
      <c r="O8035">
        <v>2893071</v>
      </c>
    </row>
    <row r="8036" spans="1:15" x14ac:dyDescent="0.2">
      <c r="A8036" t="s">
        <v>9581</v>
      </c>
      <c r="B8036" t="s">
        <v>1013</v>
      </c>
      <c r="C8036">
        <v>14.13</v>
      </c>
      <c r="D8036">
        <v>0</v>
      </c>
      <c r="E8036">
        <v>0</v>
      </c>
      <c r="F8036">
        <v>0</v>
      </c>
      <c r="G8036">
        <v>0</v>
      </c>
      <c r="H8036" s="45">
        <v>48856.14</v>
      </c>
      <c r="I8036" t="s">
        <v>9184</v>
      </c>
      <c r="J8036" t="s">
        <v>200</v>
      </c>
      <c r="K8036">
        <v>0</v>
      </c>
      <c r="L8036" s="83">
        <v>42769</v>
      </c>
      <c r="M8036">
        <v>0</v>
      </c>
      <c r="N8036" s="84">
        <v>7.9545999999999999E+108</v>
      </c>
      <c r="O8036" t="s">
        <v>1429</v>
      </c>
    </row>
    <row r="8037" spans="1:15" x14ac:dyDescent="0.2">
      <c r="A8037" t="s">
        <v>9582</v>
      </c>
      <c r="B8037" t="s">
        <v>1318</v>
      </c>
      <c r="C8037">
        <v>130.36000000000001</v>
      </c>
      <c r="D8037">
        <v>0</v>
      </c>
      <c r="E8037">
        <v>0</v>
      </c>
      <c r="F8037">
        <v>0</v>
      </c>
      <c r="G8037">
        <v>0</v>
      </c>
      <c r="H8037" s="45">
        <v>5214.0600000000004</v>
      </c>
      <c r="I8037" t="s">
        <v>9184</v>
      </c>
      <c r="J8037" t="s">
        <v>200</v>
      </c>
      <c r="K8037">
        <v>0</v>
      </c>
      <c r="L8037" s="83">
        <v>42769</v>
      </c>
      <c r="M8037">
        <v>0</v>
      </c>
      <c r="N8037">
        <v>751212101</v>
      </c>
      <c r="O8037" t="s">
        <v>1525</v>
      </c>
    </row>
    <row r="8038" spans="1:15" x14ac:dyDescent="0.2">
      <c r="A8038" t="s">
        <v>9583</v>
      </c>
      <c r="B8038" t="s">
        <v>5398</v>
      </c>
      <c r="C8038">
        <v>102.76</v>
      </c>
      <c r="D8038">
        <v>0</v>
      </c>
      <c r="E8038">
        <v>0</v>
      </c>
      <c r="F8038">
        <v>0</v>
      </c>
      <c r="G8038">
        <v>0</v>
      </c>
      <c r="H8038" s="45">
        <v>-11725.48</v>
      </c>
      <c r="I8038" t="s">
        <v>9184</v>
      </c>
      <c r="J8038" t="s">
        <v>164</v>
      </c>
      <c r="K8038">
        <v>0</v>
      </c>
      <c r="L8038" s="83">
        <v>42769</v>
      </c>
      <c r="M8038">
        <v>0</v>
      </c>
      <c r="N8038">
        <v>620076307</v>
      </c>
      <c r="O8038" t="s">
        <v>5502</v>
      </c>
    </row>
    <row r="8039" spans="1:15" x14ac:dyDescent="0.2">
      <c r="A8039" t="s">
        <v>9584</v>
      </c>
      <c r="B8039" t="s">
        <v>1071</v>
      </c>
      <c r="C8039">
        <v>46.024999999999999</v>
      </c>
      <c r="D8039">
        <v>0</v>
      </c>
      <c r="E8039">
        <v>0</v>
      </c>
      <c r="F8039">
        <v>0</v>
      </c>
      <c r="G8039">
        <v>0</v>
      </c>
      <c r="H8039" s="45">
        <v>-81841.009999999995</v>
      </c>
      <c r="I8039" t="s">
        <v>9184</v>
      </c>
      <c r="J8039" t="s">
        <v>190</v>
      </c>
      <c r="K8039">
        <v>0</v>
      </c>
      <c r="L8039" s="83">
        <v>42769</v>
      </c>
      <c r="M8039">
        <v>0</v>
      </c>
      <c r="N8039" t="s">
        <v>1413</v>
      </c>
      <c r="O8039">
        <v>2548177</v>
      </c>
    </row>
    <row r="8040" spans="1:15" x14ac:dyDescent="0.2">
      <c r="A8040" t="s">
        <v>9585</v>
      </c>
      <c r="B8040" t="s">
        <v>109</v>
      </c>
      <c r="C8040">
        <v>163.26499999999999</v>
      </c>
      <c r="D8040">
        <v>0</v>
      </c>
      <c r="E8040">
        <v>0</v>
      </c>
      <c r="F8040">
        <v>0</v>
      </c>
      <c r="G8040">
        <v>0</v>
      </c>
      <c r="H8040" s="45">
        <v>1708.8</v>
      </c>
      <c r="I8040" t="s">
        <v>9184</v>
      </c>
      <c r="J8040" t="s">
        <v>164</v>
      </c>
      <c r="K8040">
        <v>0</v>
      </c>
      <c r="L8040" s="83">
        <v>42769</v>
      </c>
      <c r="M8040">
        <v>0</v>
      </c>
      <c r="N8040">
        <v>413875105</v>
      </c>
      <c r="O8040">
        <v>2412001</v>
      </c>
    </row>
    <row r="8041" spans="1:15" x14ac:dyDescent="0.2">
      <c r="A8041" t="s">
        <v>9586</v>
      </c>
      <c r="B8041" t="s">
        <v>250</v>
      </c>
      <c r="C8041">
        <v>38.950000000000003</v>
      </c>
      <c r="D8041">
        <v>0</v>
      </c>
      <c r="E8041">
        <v>0</v>
      </c>
      <c r="F8041">
        <v>0</v>
      </c>
      <c r="G8041">
        <v>0</v>
      </c>
      <c r="H8041" s="45">
        <v>91289.94</v>
      </c>
      <c r="I8041" t="s">
        <v>9184</v>
      </c>
      <c r="J8041" t="s">
        <v>164</v>
      </c>
      <c r="K8041">
        <v>0</v>
      </c>
      <c r="L8041" s="83">
        <v>42769</v>
      </c>
      <c r="M8041">
        <v>0</v>
      </c>
      <c r="N8041" t="s">
        <v>251</v>
      </c>
      <c r="O8041" t="s">
        <v>252</v>
      </c>
    </row>
    <row r="8042" spans="1:15" x14ac:dyDescent="0.2">
      <c r="A8042" t="s">
        <v>9587</v>
      </c>
      <c r="B8042" t="s">
        <v>323</v>
      </c>
      <c r="C8042">
        <v>64.599999999999994</v>
      </c>
      <c r="D8042">
        <v>0</v>
      </c>
      <c r="E8042">
        <v>0</v>
      </c>
      <c r="F8042">
        <v>0</v>
      </c>
      <c r="G8042">
        <v>0</v>
      </c>
      <c r="H8042" s="45">
        <v>-3386.19</v>
      </c>
      <c r="I8042" t="s">
        <v>9184</v>
      </c>
      <c r="J8042" t="s">
        <v>164</v>
      </c>
      <c r="K8042">
        <v>0</v>
      </c>
      <c r="L8042" s="83">
        <v>42769</v>
      </c>
      <c r="M8042">
        <v>0</v>
      </c>
      <c r="N8042" s="84">
        <v>3.4959000000000003E+113</v>
      </c>
      <c r="O8042" t="s">
        <v>324</v>
      </c>
    </row>
    <row r="8043" spans="1:15" x14ac:dyDescent="0.2">
      <c r="A8043" t="s">
        <v>9588</v>
      </c>
      <c r="B8043" t="s">
        <v>1339</v>
      </c>
      <c r="C8043">
        <v>58.73</v>
      </c>
      <c r="D8043">
        <v>0</v>
      </c>
      <c r="E8043">
        <v>0</v>
      </c>
      <c r="F8043">
        <v>0</v>
      </c>
      <c r="G8043">
        <v>0</v>
      </c>
      <c r="H8043" s="45">
        <v>-44317.96</v>
      </c>
      <c r="I8043" t="s">
        <v>9184</v>
      </c>
      <c r="J8043" t="s">
        <v>188</v>
      </c>
      <c r="K8043">
        <v>0</v>
      </c>
      <c r="L8043" s="83">
        <v>42769</v>
      </c>
      <c r="M8043">
        <v>0</v>
      </c>
      <c r="N8043">
        <v>144285103</v>
      </c>
      <c r="O8043">
        <v>2177504</v>
      </c>
    </row>
    <row r="8044" spans="1:15" x14ac:dyDescent="0.2">
      <c r="A8044" t="s">
        <v>9589</v>
      </c>
      <c r="B8044" t="s">
        <v>1305</v>
      </c>
      <c r="C8044">
        <v>14.36</v>
      </c>
      <c r="D8044">
        <v>0</v>
      </c>
      <c r="E8044">
        <v>0</v>
      </c>
      <c r="F8044">
        <v>0</v>
      </c>
      <c r="G8044">
        <v>0</v>
      </c>
      <c r="H8044" s="45">
        <v>-88001.26</v>
      </c>
      <c r="I8044" t="s">
        <v>9184</v>
      </c>
      <c r="J8044" t="s">
        <v>182</v>
      </c>
      <c r="K8044">
        <v>0</v>
      </c>
      <c r="L8044" s="83">
        <v>42769</v>
      </c>
      <c r="M8044">
        <v>0</v>
      </c>
      <c r="N8044">
        <v>110394103</v>
      </c>
      <c r="O8044">
        <v>2656229</v>
      </c>
    </row>
    <row r="8045" spans="1:15" x14ac:dyDescent="0.2">
      <c r="A8045" t="s">
        <v>9590</v>
      </c>
      <c r="B8045" t="s">
        <v>1070</v>
      </c>
      <c r="C8045">
        <v>37.67</v>
      </c>
      <c r="D8045">
        <v>0</v>
      </c>
      <c r="E8045">
        <v>0</v>
      </c>
      <c r="F8045">
        <v>0</v>
      </c>
      <c r="G8045">
        <v>0</v>
      </c>
      <c r="H8045" s="45">
        <v>-6401.98</v>
      </c>
      <c r="I8045" t="s">
        <v>9184</v>
      </c>
      <c r="J8045" t="s">
        <v>190</v>
      </c>
      <c r="K8045">
        <v>0</v>
      </c>
      <c r="L8045" s="83">
        <v>42769</v>
      </c>
      <c r="M8045">
        <v>0</v>
      </c>
      <c r="N8045">
        <v>73685109</v>
      </c>
      <c r="O8045" t="s">
        <v>1416</v>
      </c>
    </row>
    <row r="8046" spans="1:15" x14ac:dyDescent="0.2">
      <c r="A8046" t="s">
        <v>9591</v>
      </c>
      <c r="B8046" t="s">
        <v>142</v>
      </c>
      <c r="C8046">
        <v>59.87</v>
      </c>
      <c r="D8046">
        <v>0</v>
      </c>
      <c r="E8046">
        <v>0</v>
      </c>
      <c r="F8046">
        <v>0</v>
      </c>
      <c r="G8046">
        <v>0</v>
      </c>
      <c r="H8046" s="45">
        <v>3204.91</v>
      </c>
      <c r="I8046" t="s">
        <v>9184</v>
      </c>
      <c r="J8046" t="s">
        <v>190</v>
      </c>
      <c r="K8046">
        <v>0</v>
      </c>
      <c r="L8046" s="83">
        <v>42769</v>
      </c>
      <c r="M8046">
        <v>0</v>
      </c>
      <c r="N8046">
        <v>831865209</v>
      </c>
      <c r="O8046">
        <v>2816023</v>
      </c>
    </row>
    <row r="8047" spans="1:15" x14ac:dyDescent="0.2">
      <c r="A8047" t="s">
        <v>9592</v>
      </c>
      <c r="B8047" t="s">
        <v>1009</v>
      </c>
      <c r="C8047">
        <v>52.55</v>
      </c>
      <c r="D8047">
        <v>0</v>
      </c>
      <c r="E8047">
        <v>0</v>
      </c>
      <c r="F8047">
        <v>0</v>
      </c>
      <c r="G8047">
        <v>0</v>
      </c>
      <c r="H8047" s="45">
        <v>-33699.129999999997</v>
      </c>
      <c r="I8047" t="s">
        <v>9174</v>
      </c>
      <c r="J8047" t="s">
        <v>164</v>
      </c>
      <c r="K8047">
        <v>0</v>
      </c>
      <c r="L8047" s="83">
        <v>42769</v>
      </c>
      <c r="M8047">
        <v>0</v>
      </c>
      <c r="N8047">
        <v>56525108</v>
      </c>
      <c r="O8047">
        <v>2069128</v>
      </c>
    </row>
    <row r="8048" spans="1:15" x14ac:dyDescent="0.2">
      <c r="A8048" t="s">
        <v>9593</v>
      </c>
      <c r="B8048" t="s">
        <v>1321</v>
      </c>
      <c r="C8048">
        <v>27.39</v>
      </c>
      <c r="D8048">
        <v>0</v>
      </c>
      <c r="E8048">
        <v>0</v>
      </c>
      <c r="F8048">
        <v>0</v>
      </c>
      <c r="G8048">
        <v>0</v>
      </c>
      <c r="H8048">
        <v>-866.25</v>
      </c>
      <c r="I8048" t="s">
        <v>9184</v>
      </c>
      <c r="J8048" t="s">
        <v>169</v>
      </c>
      <c r="K8048">
        <v>0</v>
      </c>
      <c r="L8048" s="83">
        <v>42769</v>
      </c>
      <c r="M8048">
        <v>0</v>
      </c>
      <c r="N8048">
        <v>101137107</v>
      </c>
      <c r="O8048">
        <v>2113434</v>
      </c>
    </row>
    <row r="8049" spans="1:15" x14ac:dyDescent="0.2">
      <c r="A8049" t="s">
        <v>9594</v>
      </c>
      <c r="B8049" t="s">
        <v>846</v>
      </c>
      <c r="C8049">
        <v>42.89</v>
      </c>
      <c r="D8049">
        <v>0</v>
      </c>
      <c r="E8049">
        <v>0</v>
      </c>
      <c r="F8049">
        <v>0</v>
      </c>
      <c r="G8049">
        <v>0</v>
      </c>
      <c r="H8049">
        <v>-268.2</v>
      </c>
      <c r="I8049" t="s">
        <v>9184</v>
      </c>
      <c r="J8049" t="s">
        <v>188</v>
      </c>
      <c r="K8049">
        <v>0</v>
      </c>
      <c r="L8049" s="83">
        <v>42769</v>
      </c>
      <c r="M8049">
        <v>0</v>
      </c>
      <c r="N8049">
        <v>228368106</v>
      </c>
      <c r="O8049">
        <v>2427986</v>
      </c>
    </row>
    <row r="8050" spans="1:15" x14ac:dyDescent="0.2">
      <c r="A8050" t="s">
        <v>9595</v>
      </c>
      <c r="B8050" t="s">
        <v>6500</v>
      </c>
      <c r="C8050">
        <v>205.49</v>
      </c>
      <c r="D8050">
        <v>0</v>
      </c>
      <c r="E8050">
        <v>0</v>
      </c>
      <c r="F8050">
        <v>0</v>
      </c>
      <c r="G8050">
        <v>0</v>
      </c>
      <c r="H8050" s="45">
        <v>5737.16</v>
      </c>
      <c r="I8050" t="s">
        <v>9184</v>
      </c>
      <c r="J8050" t="s">
        <v>169</v>
      </c>
      <c r="K8050">
        <v>0</v>
      </c>
      <c r="L8050" s="83">
        <v>42769</v>
      </c>
      <c r="M8050">
        <v>0</v>
      </c>
      <c r="N8050">
        <v>125509109</v>
      </c>
      <c r="O8050">
        <v>2196479</v>
      </c>
    </row>
    <row r="8051" spans="1:15" x14ac:dyDescent="0.2">
      <c r="A8051" t="s">
        <v>9596</v>
      </c>
      <c r="B8051" t="s">
        <v>1580</v>
      </c>
      <c r="C8051">
        <v>137.55000000000001</v>
      </c>
      <c r="D8051">
        <v>0</v>
      </c>
      <c r="E8051">
        <v>0</v>
      </c>
      <c r="F8051">
        <v>0</v>
      </c>
      <c r="G8051">
        <v>0</v>
      </c>
      <c r="H8051" s="45">
        <v>-9573.7999999999993</v>
      </c>
      <c r="I8051" t="s">
        <v>9184</v>
      </c>
      <c r="J8051" t="s">
        <v>186</v>
      </c>
      <c r="K8051">
        <v>0</v>
      </c>
      <c r="L8051" s="83">
        <v>42769</v>
      </c>
      <c r="M8051">
        <v>0</v>
      </c>
      <c r="N8051" t="s">
        <v>1608</v>
      </c>
      <c r="O8051">
        <v>2965839</v>
      </c>
    </row>
    <row r="8052" spans="1:15" x14ac:dyDescent="0.2">
      <c r="A8052" t="s">
        <v>9597</v>
      </c>
      <c r="B8052" t="s">
        <v>128</v>
      </c>
      <c r="C8052">
        <v>433.66</v>
      </c>
      <c r="D8052">
        <v>0</v>
      </c>
      <c r="E8052">
        <v>0</v>
      </c>
      <c r="F8052">
        <v>0</v>
      </c>
      <c r="G8052">
        <v>0</v>
      </c>
      <c r="H8052" s="45">
        <v>-11762.69</v>
      </c>
      <c r="I8052" t="s">
        <v>9184</v>
      </c>
      <c r="J8052" t="s">
        <v>200</v>
      </c>
      <c r="K8052">
        <v>0</v>
      </c>
      <c r="L8052" s="83">
        <v>42769</v>
      </c>
      <c r="M8052">
        <v>0</v>
      </c>
      <c r="N8052">
        <v>169656105</v>
      </c>
      <c r="O8052" t="s">
        <v>818</v>
      </c>
    </row>
    <row r="8053" spans="1:15" x14ac:dyDescent="0.2">
      <c r="A8053" t="s">
        <v>9598</v>
      </c>
      <c r="B8053" t="s">
        <v>1824</v>
      </c>
      <c r="C8053">
        <v>69.010000000000005</v>
      </c>
      <c r="D8053">
        <v>0</v>
      </c>
      <c r="E8053">
        <v>0</v>
      </c>
      <c r="F8053">
        <v>0</v>
      </c>
      <c r="G8053">
        <v>0</v>
      </c>
      <c r="H8053" s="45">
        <v>10961.42</v>
      </c>
      <c r="I8053" t="s">
        <v>9184</v>
      </c>
      <c r="J8053" t="s">
        <v>164</v>
      </c>
      <c r="K8053">
        <v>0</v>
      </c>
      <c r="L8053" s="83">
        <v>42769</v>
      </c>
      <c r="M8053">
        <v>0</v>
      </c>
      <c r="N8053">
        <v>205363104</v>
      </c>
      <c r="O8053">
        <v>2215200</v>
      </c>
    </row>
    <row r="8054" spans="1:15" x14ac:dyDescent="0.2">
      <c r="A8054" t="s">
        <v>9599</v>
      </c>
      <c r="B8054" t="s">
        <v>1570</v>
      </c>
      <c r="C8054">
        <v>40.659999999999997</v>
      </c>
      <c r="D8054">
        <v>0</v>
      </c>
      <c r="E8054">
        <v>0</v>
      </c>
      <c r="F8054">
        <v>0</v>
      </c>
      <c r="G8054">
        <v>0</v>
      </c>
      <c r="H8054" s="45">
        <v>22006.16</v>
      </c>
      <c r="I8054" t="s">
        <v>9174</v>
      </c>
      <c r="J8054" t="s">
        <v>169</v>
      </c>
      <c r="K8054">
        <v>0</v>
      </c>
      <c r="L8054" s="83">
        <v>42769</v>
      </c>
      <c r="M8054">
        <v>0</v>
      </c>
      <c r="N8054">
        <v>148806102</v>
      </c>
      <c r="O8054" t="s">
        <v>1612</v>
      </c>
    </row>
    <row r="8055" spans="1:15" x14ac:dyDescent="0.2">
      <c r="A8055" t="s">
        <v>9600</v>
      </c>
      <c r="B8055" t="s">
        <v>1303</v>
      </c>
      <c r="C8055">
        <v>19.2</v>
      </c>
      <c r="D8055">
        <v>0</v>
      </c>
      <c r="E8055">
        <v>0</v>
      </c>
      <c r="F8055">
        <v>0</v>
      </c>
      <c r="G8055">
        <v>0</v>
      </c>
      <c r="H8055" s="45">
        <v>28019.63</v>
      </c>
      <c r="I8055" t="s">
        <v>9174</v>
      </c>
      <c r="J8055" t="s">
        <v>182</v>
      </c>
      <c r="K8055">
        <v>0</v>
      </c>
      <c r="L8055" s="83">
        <v>42769</v>
      </c>
      <c r="M8055">
        <v>0</v>
      </c>
      <c r="N8055" t="s">
        <v>1488</v>
      </c>
      <c r="O8055">
        <v>2261021</v>
      </c>
    </row>
    <row r="8056" spans="1:15" x14ac:dyDescent="0.2">
      <c r="A8056" t="s">
        <v>9601</v>
      </c>
      <c r="B8056" t="s">
        <v>288</v>
      </c>
      <c r="C8056">
        <v>64.25</v>
      </c>
      <c r="D8056">
        <v>0</v>
      </c>
      <c r="E8056">
        <v>0</v>
      </c>
      <c r="F8056">
        <v>0</v>
      </c>
      <c r="G8056">
        <v>0</v>
      </c>
      <c r="H8056">
        <v>-849.65</v>
      </c>
      <c r="I8056" t="s">
        <v>9184</v>
      </c>
      <c r="J8056" t="s">
        <v>186</v>
      </c>
      <c r="K8056">
        <v>0</v>
      </c>
      <c r="L8056" s="83">
        <v>42769</v>
      </c>
      <c r="M8056">
        <v>0</v>
      </c>
      <c r="N8056" t="s">
        <v>8055</v>
      </c>
      <c r="O8056" t="s">
        <v>8056</v>
      </c>
    </row>
    <row r="8057" spans="1:15" x14ac:dyDescent="0.2">
      <c r="A8057" t="s">
        <v>9602</v>
      </c>
      <c r="B8057" t="s">
        <v>97</v>
      </c>
      <c r="C8057">
        <v>35.51</v>
      </c>
      <c r="D8057">
        <v>0</v>
      </c>
      <c r="E8057">
        <v>0</v>
      </c>
      <c r="F8057">
        <v>0</v>
      </c>
      <c r="G8057">
        <v>0</v>
      </c>
      <c r="H8057" s="45">
        <v>21728.18</v>
      </c>
      <c r="I8057" t="s">
        <v>9174</v>
      </c>
      <c r="J8057" t="s">
        <v>164</v>
      </c>
      <c r="K8057">
        <v>0</v>
      </c>
      <c r="L8057" s="83">
        <v>42769</v>
      </c>
      <c r="M8057">
        <v>0</v>
      </c>
      <c r="N8057" t="s">
        <v>177</v>
      </c>
      <c r="O8057" t="s">
        <v>178</v>
      </c>
    </row>
    <row r="8058" spans="1:15" x14ac:dyDescent="0.2">
      <c r="A8058" t="s">
        <v>9603</v>
      </c>
      <c r="B8058" t="s">
        <v>2096</v>
      </c>
      <c r="C8058">
        <v>68.959999999999994</v>
      </c>
      <c r="D8058">
        <v>0</v>
      </c>
      <c r="E8058">
        <v>0</v>
      </c>
      <c r="F8058">
        <v>0</v>
      </c>
      <c r="G8058">
        <v>0</v>
      </c>
      <c r="H8058" s="45">
        <v>-19522.009999999998</v>
      </c>
      <c r="I8058" t="s">
        <v>9184</v>
      </c>
      <c r="J8058" t="s">
        <v>200</v>
      </c>
      <c r="K8058">
        <v>0</v>
      </c>
      <c r="L8058" s="83">
        <v>42769</v>
      </c>
      <c r="M8058">
        <v>0</v>
      </c>
      <c r="N8058">
        <v>398905109</v>
      </c>
      <c r="O8058">
        <v>2121352</v>
      </c>
    </row>
    <row r="8059" spans="1:15" x14ac:dyDescent="0.2">
      <c r="A8059" t="s">
        <v>9604</v>
      </c>
      <c r="B8059" t="s">
        <v>1020</v>
      </c>
      <c r="C8059">
        <v>55.34</v>
      </c>
      <c r="D8059">
        <v>0</v>
      </c>
      <c r="E8059">
        <v>0</v>
      </c>
      <c r="F8059">
        <v>0</v>
      </c>
      <c r="G8059">
        <v>0</v>
      </c>
      <c r="H8059" s="45">
        <v>-1457.85</v>
      </c>
      <c r="I8059" t="s">
        <v>9184</v>
      </c>
      <c r="J8059" t="s">
        <v>186</v>
      </c>
      <c r="K8059">
        <v>0</v>
      </c>
      <c r="L8059" s="83">
        <v>42769</v>
      </c>
      <c r="M8059">
        <v>0</v>
      </c>
      <c r="N8059">
        <v>416515104</v>
      </c>
      <c r="O8059">
        <v>2476193</v>
      </c>
    </row>
    <row r="8060" spans="1:15" x14ac:dyDescent="0.2">
      <c r="A8060" t="s">
        <v>9605</v>
      </c>
      <c r="B8060" t="s">
        <v>5873</v>
      </c>
      <c r="C8060">
        <v>64.540000000000006</v>
      </c>
      <c r="D8060">
        <v>0</v>
      </c>
      <c r="E8060">
        <v>0</v>
      </c>
      <c r="F8060">
        <v>0</v>
      </c>
      <c r="G8060">
        <v>0</v>
      </c>
      <c r="H8060" s="45">
        <v>-88282.15</v>
      </c>
      <c r="I8060" t="s">
        <v>9174</v>
      </c>
      <c r="J8060" t="s">
        <v>169</v>
      </c>
      <c r="K8060">
        <v>0</v>
      </c>
      <c r="L8060" s="83">
        <v>42769</v>
      </c>
      <c r="M8060">
        <v>0</v>
      </c>
      <c r="N8060" t="s">
        <v>5875</v>
      </c>
      <c r="O8060" t="s">
        <v>5876</v>
      </c>
    </row>
    <row r="8061" spans="1:15" x14ac:dyDescent="0.2">
      <c r="A8061" t="s">
        <v>9606</v>
      </c>
      <c r="B8061" t="s">
        <v>88</v>
      </c>
      <c r="C8061">
        <v>242.91</v>
      </c>
      <c r="D8061">
        <v>0</v>
      </c>
      <c r="E8061">
        <v>0</v>
      </c>
      <c r="F8061">
        <v>0</v>
      </c>
      <c r="G8061">
        <v>0</v>
      </c>
      <c r="H8061" s="45">
        <v>2411.64</v>
      </c>
      <c r="I8061" t="s">
        <v>9184</v>
      </c>
      <c r="J8061" t="s">
        <v>169</v>
      </c>
      <c r="K8061">
        <v>0</v>
      </c>
      <c r="L8061" s="83">
        <v>42769</v>
      </c>
      <c r="M8061">
        <v>0</v>
      </c>
      <c r="N8061" t="s">
        <v>202</v>
      </c>
      <c r="O8061">
        <v>2459202</v>
      </c>
    </row>
    <row r="8062" spans="1:15" x14ac:dyDescent="0.2">
      <c r="A8062" t="s">
        <v>9607</v>
      </c>
      <c r="B8062" t="s">
        <v>4945</v>
      </c>
      <c r="C8062">
        <v>18.850000000000001</v>
      </c>
      <c r="D8062">
        <v>0</v>
      </c>
      <c r="E8062">
        <v>0</v>
      </c>
      <c r="F8062">
        <v>0</v>
      </c>
      <c r="G8062">
        <v>0</v>
      </c>
      <c r="H8062" s="45">
        <v>1679.74</v>
      </c>
      <c r="I8062" t="s">
        <v>9184</v>
      </c>
      <c r="J8062" t="s">
        <v>200</v>
      </c>
      <c r="K8062">
        <v>0</v>
      </c>
      <c r="L8062" s="83">
        <v>42769</v>
      </c>
      <c r="M8062">
        <v>0</v>
      </c>
      <c r="N8062">
        <v>553573106</v>
      </c>
      <c r="O8062" t="s">
        <v>5039</v>
      </c>
    </row>
    <row r="8063" spans="1:15" x14ac:dyDescent="0.2">
      <c r="A8063" t="s">
        <v>9608</v>
      </c>
      <c r="B8063" t="s">
        <v>5100</v>
      </c>
      <c r="C8063">
        <v>600.37</v>
      </c>
      <c r="D8063">
        <v>0</v>
      </c>
      <c r="E8063">
        <v>0</v>
      </c>
      <c r="F8063">
        <v>0</v>
      </c>
      <c r="G8063">
        <v>0</v>
      </c>
      <c r="H8063" s="45">
        <v>2897.32</v>
      </c>
      <c r="I8063" t="s">
        <v>9184</v>
      </c>
      <c r="J8063" t="s">
        <v>169</v>
      </c>
      <c r="K8063">
        <v>0</v>
      </c>
      <c r="L8063" s="83">
        <v>42769</v>
      </c>
      <c r="M8063">
        <v>0</v>
      </c>
      <c r="N8063">
        <v>592688105</v>
      </c>
      <c r="O8063">
        <v>2126249</v>
      </c>
    </row>
    <row r="8064" spans="1:15" x14ac:dyDescent="0.2">
      <c r="A8064" t="s">
        <v>9609</v>
      </c>
      <c r="B8064" t="s">
        <v>468</v>
      </c>
      <c r="C8064">
        <v>172.51</v>
      </c>
      <c r="D8064">
        <v>0</v>
      </c>
      <c r="E8064">
        <v>0</v>
      </c>
      <c r="F8064">
        <v>0</v>
      </c>
      <c r="G8064">
        <v>0</v>
      </c>
      <c r="H8064" s="45">
        <v>-7746.65</v>
      </c>
      <c r="I8064" t="s">
        <v>9184</v>
      </c>
      <c r="J8064" t="s">
        <v>190</v>
      </c>
      <c r="K8064">
        <v>0</v>
      </c>
      <c r="L8064" s="83">
        <v>42769</v>
      </c>
      <c r="M8064">
        <v>0</v>
      </c>
      <c r="N8064">
        <v>701094104</v>
      </c>
      <c r="O8064">
        <v>2671501</v>
      </c>
    </row>
    <row r="8065" spans="1:15" x14ac:dyDescent="0.2">
      <c r="A8065" t="s">
        <v>9610</v>
      </c>
      <c r="B8065" t="s">
        <v>5097</v>
      </c>
      <c r="C8065">
        <v>95.99</v>
      </c>
      <c r="D8065">
        <v>0</v>
      </c>
      <c r="E8065">
        <v>0</v>
      </c>
      <c r="F8065">
        <v>0</v>
      </c>
      <c r="G8065">
        <v>0</v>
      </c>
      <c r="H8065" s="45">
        <v>-1645.2</v>
      </c>
      <c r="I8065" t="s">
        <v>9184</v>
      </c>
      <c r="J8065" t="s">
        <v>235</v>
      </c>
      <c r="K8065">
        <v>0</v>
      </c>
      <c r="L8065" s="83">
        <v>42769</v>
      </c>
      <c r="M8065">
        <v>0</v>
      </c>
      <c r="N8065">
        <v>737446104</v>
      </c>
      <c r="O8065" t="s">
        <v>5235</v>
      </c>
    </row>
    <row r="8066" spans="1:15" x14ac:dyDescent="0.2">
      <c r="A8066" t="s">
        <v>9611</v>
      </c>
      <c r="B8066" t="s">
        <v>1062</v>
      </c>
      <c r="C8066">
        <v>78.569999999999993</v>
      </c>
      <c r="D8066">
        <v>0</v>
      </c>
      <c r="E8066">
        <v>0</v>
      </c>
      <c r="F8066">
        <v>0</v>
      </c>
      <c r="G8066">
        <v>0</v>
      </c>
      <c r="H8066" s="45">
        <v>3332.65</v>
      </c>
      <c r="I8066" t="s">
        <v>9184</v>
      </c>
      <c r="J8066" t="s">
        <v>190</v>
      </c>
      <c r="K8066">
        <v>0</v>
      </c>
      <c r="L8066" s="83">
        <v>42769</v>
      </c>
      <c r="M8066">
        <v>0</v>
      </c>
      <c r="N8066">
        <v>783549108</v>
      </c>
      <c r="O8066">
        <v>2760669</v>
      </c>
    </row>
    <row r="8067" spans="1:15" x14ac:dyDescent="0.2">
      <c r="A8067" t="s">
        <v>9612</v>
      </c>
      <c r="B8067" t="s">
        <v>1335</v>
      </c>
      <c r="C8067">
        <v>72.13</v>
      </c>
      <c r="D8067">
        <v>0</v>
      </c>
      <c r="E8067">
        <v>0</v>
      </c>
      <c r="F8067">
        <v>0</v>
      </c>
      <c r="G8067">
        <v>0</v>
      </c>
      <c r="H8067" s="45">
        <v>-4325.79</v>
      </c>
      <c r="I8067" t="s">
        <v>9184</v>
      </c>
      <c r="J8067" t="s">
        <v>190</v>
      </c>
      <c r="K8067">
        <v>0</v>
      </c>
      <c r="L8067" s="83">
        <v>42769</v>
      </c>
      <c r="M8067">
        <v>0</v>
      </c>
      <c r="N8067">
        <v>829073105</v>
      </c>
      <c r="O8067">
        <v>2809250</v>
      </c>
    </row>
    <row r="8068" spans="1:15" x14ac:dyDescent="0.2">
      <c r="A8068" t="s">
        <v>9613</v>
      </c>
      <c r="B8068" t="s">
        <v>1063</v>
      </c>
      <c r="C8068">
        <v>52.31</v>
      </c>
      <c r="D8068">
        <v>0</v>
      </c>
      <c r="E8068">
        <v>0</v>
      </c>
      <c r="F8068">
        <v>0</v>
      </c>
      <c r="G8068">
        <v>0</v>
      </c>
      <c r="H8068" s="45">
        <v>10955.06</v>
      </c>
      <c r="I8068" t="s">
        <v>9184</v>
      </c>
      <c r="J8068" t="s">
        <v>190</v>
      </c>
      <c r="K8068">
        <v>0</v>
      </c>
      <c r="L8068" s="83">
        <v>42769</v>
      </c>
      <c r="M8068">
        <v>0</v>
      </c>
      <c r="N8068" t="s">
        <v>177</v>
      </c>
      <c r="O8068" t="s">
        <v>4223</v>
      </c>
    </row>
    <row r="8069" spans="1:15" x14ac:dyDescent="0.2">
      <c r="A8069" t="s">
        <v>9614</v>
      </c>
      <c r="B8069" t="s">
        <v>1028</v>
      </c>
      <c r="C8069">
        <v>231.01</v>
      </c>
      <c r="D8069">
        <v>0</v>
      </c>
      <c r="E8069">
        <v>0</v>
      </c>
      <c r="F8069">
        <v>0</v>
      </c>
      <c r="G8069">
        <v>0</v>
      </c>
      <c r="H8069" s="45">
        <v>-5897.43</v>
      </c>
      <c r="I8069" t="s">
        <v>9184</v>
      </c>
      <c r="J8069" t="s">
        <v>190</v>
      </c>
      <c r="K8069">
        <v>0</v>
      </c>
      <c r="L8069" s="83">
        <v>42769</v>
      </c>
      <c r="M8069">
        <v>0</v>
      </c>
      <c r="N8069">
        <v>879360105</v>
      </c>
      <c r="O8069">
        <v>2503477</v>
      </c>
    </row>
    <row r="8070" spans="1:15" x14ac:dyDescent="0.2">
      <c r="A8070" t="s">
        <v>9615</v>
      </c>
      <c r="B8070" t="s">
        <v>9578</v>
      </c>
      <c r="C8070">
        <v>106.5</v>
      </c>
      <c r="D8070">
        <v>0</v>
      </c>
      <c r="E8070">
        <v>0</v>
      </c>
      <c r="F8070">
        <v>0</v>
      </c>
      <c r="G8070">
        <v>0</v>
      </c>
      <c r="H8070" s="45">
        <v>3288.89</v>
      </c>
      <c r="I8070" t="s">
        <v>9184</v>
      </c>
      <c r="J8070" t="s">
        <v>186</v>
      </c>
      <c r="K8070">
        <v>0</v>
      </c>
      <c r="L8070" s="83">
        <v>42769</v>
      </c>
      <c r="M8070">
        <v>0</v>
      </c>
      <c r="N8070">
        <v>410867105</v>
      </c>
      <c r="O8070">
        <v>2020415</v>
      </c>
    </row>
    <row r="8071" spans="1:15" x14ac:dyDescent="0.2">
      <c r="A8071" t="s">
        <v>9616</v>
      </c>
      <c r="B8071" t="s">
        <v>428</v>
      </c>
      <c r="C8071">
        <v>69.349999999999994</v>
      </c>
      <c r="D8071">
        <v>0</v>
      </c>
      <c r="E8071">
        <v>0</v>
      </c>
      <c r="F8071">
        <v>0</v>
      </c>
      <c r="G8071">
        <v>0</v>
      </c>
      <c r="H8071" s="45">
        <v>-2672.8</v>
      </c>
      <c r="I8071" t="s">
        <v>9184</v>
      </c>
      <c r="J8071" t="s">
        <v>190</v>
      </c>
      <c r="K8071">
        <v>0</v>
      </c>
      <c r="L8071" s="83">
        <v>42769</v>
      </c>
      <c r="M8071">
        <v>0</v>
      </c>
      <c r="N8071" t="s">
        <v>429</v>
      </c>
      <c r="O8071">
        <v>2883890</v>
      </c>
    </row>
    <row r="8072" spans="1:15" x14ac:dyDescent="0.2">
      <c r="A8072" t="s">
        <v>9617</v>
      </c>
      <c r="B8072" t="s">
        <v>280</v>
      </c>
      <c r="C8072">
        <v>112.09</v>
      </c>
      <c r="D8072">
        <v>0</v>
      </c>
      <c r="E8072">
        <v>0</v>
      </c>
      <c r="F8072">
        <v>0</v>
      </c>
      <c r="G8072">
        <v>0</v>
      </c>
      <c r="H8072" s="45">
        <v>2118.6999999999998</v>
      </c>
      <c r="I8072" t="s">
        <v>9184</v>
      </c>
      <c r="J8072" t="s">
        <v>164</v>
      </c>
      <c r="K8072">
        <v>0</v>
      </c>
      <c r="L8072" s="83">
        <v>42769</v>
      </c>
      <c r="M8072">
        <v>0</v>
      </c>
      <c r="N8072" t="s">
        <v>281</v>
      </c>
      <c r="O8072" t="s">
        <v>282</v>
      </c>
    </row>
    <row r="8073" spans="1:15" x14ac:dyDescent="0.2">
      <c r="A8073" t="s">
        <v>9618</v>
      </c>
      <c r="B8073" t="s">
        <v>9579</v>
      </c>
      <c r="C8073">
        <v>51.66</v>
      </c>
      <c r="D8073">
        <v>0</v>
      </c>
      <c r="E8073">
        <v>0</v>
      </c>
      <c r="F8073">
        <v>0</v>
      </c>
      <c r="G8073">
        <v>0</v>
      </c>
      <c r="H8073" s="45">
        <v>4860.9399999999996</v>
      </c>
      <c r="I8073" t="s">
        <v>9184</v>
      </c>
      <c r="J8073" t="s">
        <v>186</v>
      </c>
      <c r="K8073">
        <v>0</v>
      </c>
      <c r="L8073" s="83">
        <v>42769</v>
      </c>
      <c r="M8073">
        <v>0</v>
      </c>
      <c r="N8073" t="s">
        <v>177</v>
      </c>
      <c r="O8073" t="s">
        <v>9619</v>
      </c>
    </row>
    <row r="8074" spans="1:15" x14ac:dyDescent="0.2">
      <c r="A8074" t="s">
        <v>9544</v>
      </c>
      <c r="B8074" t="s">
        <v>1073</v>
      </c>
      <c r="C8074">
        <v>43.18</v>
      </c>
      <c r="D8074">
        <v>0</v>
      </c>
      <c r="E8074">
        <v>0</v>
      </c>
      <c r="F8074">
        <v>0</v>
      </c>
      <c r="G8074">
        <v>0</v>
      </c>
      <c r="H8074" s="45">
        <v>3728.15</v>
      </c>
      <c r="I8074" t="s">
        <v>9184</v>
      </c>
      <c r="J8074" t="s">
        <v>190</v>
      </c>
      <c r="K8074">
        <v>0</v>
      </c>
      <c r="L8074" s="83">
        <v>42768</v>
      </c>
      <c r="M8074">
        <v>0</v>
      </c>
      <c r="N8074">
        <v>903293405</v>
      </c>
      <c r="O8074">
        <v>2910602</v>
      </c>
    </row>
    <row r="8075" spans="1:15" x14ac:dyDescent="0.2">
      <c r="A8075" t="s">
        <v>9545</v>
      </c>
      <c r="B8075" t="s">
        <v>243</v>
      </c>
      <c r="C8075">
        <v>42.8</v>
      </c>
      <c r="D8075">
        <v>0</v>
      </c>
      <c r="E8075">
        <v>0</v>
      </c>
      <c r="F8075">
        <v>0</v>
      </c>
      <c r="G8075">
        <v>0</v>
      </c>
      <c r="H8075" s="45">
        <v>-8267.7900000000009</v>
      </c>
      <c r="I8075" t="s">
        <v>9184</v>
      </c>
      <c r="J8075" t="s">
        <v>200</v>
      </c>
      <c r="K8075">
        <v>0</v>
      </c>
      <c r="L8075" s="83">
        <v>42768</v>
      </c>
      <c r="M8075">
        <v>0</v>
      </c>
      <c r="N8075" t="s">
        <v>244</v>
      </c>
      <c r="O8075">
        <v>2601326</v>
      </c>
    </row>
    <row r="8076" spans="1:15" x14ac:dyDescent="0.2">
      <c r="A8076" t="s">
        <v>9546</v>
      </c>
      <c r="B8076" t="s">
        <v>348</v>
      </c>
      <c r="C8076">
        <v>174.7</v>
      </c>
      <c r="D8076">
        <v>0</v>
      </c>
      <c r="E8076">
        <v>0</v>
      </c>
      <c r="F8076">
        <v>0</v>
      </c>
      <c r="G8076">
        <v>0</v>
      </c>
      <c r="H8076" s="45">
        <v>4402.1400000000003</v>
      </c>
      <c r="I8076" t="s">
        <v>9184</v>
      </c>
      <c r="J8076" t="s">
        <v>164</v>
      </c>
      <c r="K8076">
        <v>0</v>
      </c>
      <c r="L8076" s="83">
        <v>42768</v>
      </c>
      <c r="M8076">
        <v>0</v>
      </c>
      <c r="N8076" t="s">
        <v>349</v>
      </c>
      <c r="O8076" t="s">
        <v>350</v>
      </c>
    </row>
    <row r="8077" spans="1:15" x14ac:dyDescent="0.2">
      <c r="A8077" t="s">
        <v>9547</v>
      </c>
      <c r="B8077" t="s">
        <v>839</v>
      </c>
      <c r="C8077">
        <v>44.86</v>
      </c>
      <c r="D8077">
        <v>0</v>
      </c>
      <c r="E8077">
        <v>0</v>
      </c>
      <c r="F8077">
        <v>0</v>
      </c>
      <c r="G8077">
        <v>0</v>
      </c>
      <c r="H8077" s="45">
        <v>-6059.15</v>
      </c>
      <c r="I8077" t="s">
        <v>9184</v>
      </c>
      <c r="J8077" t="s">
        <v>164</v>
      </c>
      <c r="K8077">
        <v>0</v>
      </c>
      <c r="L8077" s="83">
        <v>42768</v>
      </c>
      <c r="M8077">
        <v>0</v>
      </c>
      <c r="N8077">
        <v>126349109</v>
      </c>
      <c r="O8077">
        <v>2210885</v>
      </c>
    </row>
    <row r="8078" spans="1:15" x14ac:dyDescent="0.2">
      <c r="A8078" t="s">
        <v>9548</v>
      </c>
      <c r="B8078" t="s">
        <v>4180</v>
      </c>
      <c r="C8078">
        <v>43.18</v>
      </c>
      <c r="D8078">
        <v>0</v>
      </c>
      <c r="E8078">
        <v>0</v>
      </c>
      <c r="F8078">
        <v>0</v>
      </c>
      <c r="G8078">
        <v>0</v>
      </c>
      <c r="H8078" s="45">
        <v>7527.35</v>
      </c>
      <c r="I8078" t="s">
        <v>9184</v>
      </c>
      <c r="J8078" t="s">
        <v>164</v>
      </c>
      <c r="K8078">
        <v>0</v>
      </c>
      <c r="L8078" s="83">
        <v>42768</v>
      </c>
      <c r="M8078">
        <v>0</v>
      </c>
      <c r="N8078">
        <v>172755100</v>
      </c>
      <c r="O8078">
        <v>2197308</v>
      </c>
    </row>
    <row r="8079" spans="1:15" x14ac:dyDescent="0.2">
      <c r="A8079" t="s">
        <v>9549</v>
      </c>
      <c r="B8079" t="s">
        <v>842</v>
      </c>
      <c r="C8079">
        <v>29.3</v>
      </c>
      <c r="D8079">
        <v>0</v>
      </c>
      <c r="E8079">
        <v>0</v>
      </c>
      <c r="F8079">
        <v>0</v>
      </c>
      <c r="G8079">
        <v>0</v>
      </c>
      <c r="H8079" s="45">
        <v>-35468.78</v>
      </c>
      <c r="I8079" t="s">
        <v>9184</v>
      </c>
      <c r="J8079" t="s">
        <v>164</v>
      </c>
      <c r="K8079">
        <v>0</v>
      </c>
      <c r="L8079" s="83">
        <v>42768</v>
      </c>
      <c r="M8079">
        <v>0</v>
      </c>
      <c r="N8079">
        <v>157210105</v>
      </c>
      <c r="O8079">
        <v>2986937</v>
      </c>
    </row>
    <row r="8080" spans="1:15" x14ac:dyDescent="0.2">
      <c r="A8080" t="s">
        <v>9550</v>
      </c>
      <c r="B8080" t="s">
        <v>9453</v>
      </c>
      <c r="C8080">
        <v>29.5</v>
      </c>
      <c r="D8080">
        <v>0</v>
      </c>
      <c r="E8080">
        <v>0</v>
      </c>
      <c r="F8080">
        <v>0</v>
      </c>
      <c r="G8080">
        <v>0</v>
      </c>
      <c r="H8080" s="45">
        <v>-38542.61</v>
      </c>
      <c r="I8080" t="s">
        <v>9184</v>
      </c>
      <c r="J8080" t="s">
        <v>164</v>
      </c>
      <c r="K8080">
        <v>0</v>
      </c>
      <c r="L8080" s="83">
        <v>42768</v>
      </c>
      <c r="M8080">
        <v>0</v>
      </c>
      <c r="N8080">
        <v>114340102</v>
      </c>
      <c r="O8080">
        <v>2145460</v>
      </c>
    </row>
    <row r="8081" spans="1:15" x14ac:dyDescent="0.2">
      <c r="A8081" t="s">
        <v>9551</v>
      </c>
      <c r="B8081" t="s">
        <v>334</v>
      </c>
      <c r="C8081">
        <v>36.5</v>
      </c>
      <c r="D8081">
        <v>0</v>
      </c>
      <c r="E8081">
        <v>0</v>
      </c>
      <c r="F8081">
        <v>0</v>
      </c>
      <c r="G8081">
        <v>0</v>
      </c>
      <c r="H8081" s="45">
        <v>2762.58</v>
      </c>
      <c r="I8081" t="s">
        <v>9184</v>
      </c>
      <c r="J8081" t="s">
        <v>169</v>
      </c>
      <c r="K8081">
        <v>0</v>
      </c>
      <c r="L8081" s="83">
        <v>42768</v>
      </c>
      <c r="M8081">
        <v>0</v>
      </c>
      <c r="N8081">
        <v>639050103</v>
      </c>
      <c r="O8081">
        <v>2771133</v>
      </c>
    </row>
    <row r="8082" spans="1:15" x14ac:dyDescent="0.2">
      <c r="A8082" t="s">
        <v>9552</v>
      </c>
      <c r="B8082" t="s">
        <v>4964</v>
      </c>
      <c r="C8082">
        <v>99.18</v>
      </c>
      <c r="D8082">
        <v>0</v>
      </c>
      <c r="E8082">
        <v>0</v>
      </c>
      <c r="F8082">
        <v>0</v>
      </c>
      <c r="G8082">
        <v>0</v>
      </c>
      <c r="H8082" s="45">
        <v>3804.94</v>
      </c>
      <c r="I8082" t="s">
        <v>9184</v>
      </c>
      <c r="J8082" t="s">
        <v>186</v>
      </c>
      <c r="K8082">
        <v>0</v>
      </c>
      <c r="L8082" s="83">
        <v>42768</v>
      </c>
      <c r="M8082">
        <v>0</v>
      </c>
      <c r="N8082">
        <v>20002101</v>
      </c>
      <c r="O8082">
        <v>2019952</v>
      </c>
    </row>
    <row r="8083" spans="1:15" x14ac:dyDescent="0.2">
      <c r="A8083" t="s">
        <v>9553</v>
      </c>
      <c r="B8083" t="s">
        <v>6076</v>
      </c>
      <c r="C8083">
        <v>49.24</v>
      </c>
      <c r="D8083">
        <v>0</v>
      </c>
      <c r="E8083">
        <v>0</v>
      </c>
      <c r="F8083">
        <v>0</v>
      </c>
      <c r="G8083">
        <v>0</v>
      </c>
      <c r="H8083" s="45">
        <v>-3561.05</v>
      </c>
      <c r="I8083" t="s">
        <v>9184</v>
      </c>
      <c r="J8083" t="s">
        <v>186</v>
      </c>
      <c r="K8083">
        <v>0</v>
      </c>
      <c r="L8083" s="83">
        <v>42768</v>
      </c>
      <c r="M8083">
        <v>0</v>
      </c>
      <c r="N8083" t="s">
        <v>177</v>
      </c>
      <c r="O8083" t="s">
        <v>6092</v>
      </c>
    </row>
    <row r="8084" spans="1:15" x14ac:dyDescent="0.2">
      <c r="A8084" t="s">
        <v>9554</v>
      </c>
      <c r="B8084" t="s">
        <v>108</v>
      </c>
      <c r="C8084">
        <v>64.319999999999993</v>
      </c>
      <c r="D8084">
        <v>0</v>
      </c>
      <c r="E8084">
        <v>0</v>
      </c>
      <c r="F8084">
        <v>0</v>
      </c>
      <c r="G8084">
        <v>0</v>
      </c>
      <c r="H8084">
        <v>89.14</v>
      </c>
      <c r="I8084" t="s">
        <v>9184</v>
      </c>
      <c r="J8084" t="s">
        <v>169</v>
      </c>
      <c r="K8084">
        <v>0</v>
      </c>
      <c r="L8084" s="83">
        <v>42768</v>
      </c>
      <c r="M8084">
        <v>0</v>
      </c>
      <c r="N8084">
        <v>71813109</v>
      </c>
      <c r="O8084">
        <v>2085102</v>
      </c>
    </row>
    <row r="8085" spans="1:15" x14ac:dyDescent="0.2">
      <c r="A8085" t="s">
        <v>9555</v>
      </c>
      <c r="B8085" t="s">
        <v>105</v>
      </c>
      <c r="C8085">
        <v>60.09</v>
      </c>
      <c r="D8085">
        <v>0</v>
      </c>
      <c r="E8085">
        <v>0</v>
      </c>
      <c r="F8085">
        <v>0</v>
      </c>
      <c r="G8085">
        <v>0</v>
      </c>
      <c r="H8085" s="45">
        <v>1682.02</v>
      </c>
      <c r="I8085" t="s">
        <v>9184</v>
      </c>
      <c r="J8085" t="s">
        <v>822</v>
      </c>
      <c r="K8085">
        <v>0</v>
      </c>
      <c r="L8085" s="83">
        <v>42768</v>
      </c>
      <c r="M8085">
        <v>0</v>
      </c>
      <c r="N8085">
        <v>92113109</v>
      </c>
      <c r="O8085">
        <v>2101741</v>
      </c>
    </row>
    <row r="8086" spans="1:15" x14ac:dyDescent="0.2">
      <c r="A8086" t="s">
        <v>9556</v>
      </c>
      <c r="B8086" t="s">
        <v>4511</v>
      </c>
      <c r="C8086">
        <v>48.75</v>
      </c>
      <c r="D8086">
        <v>0</v>
      </c>
      <c r="E8086">
        <v>0</v>
      </c>
      <c r="F8086">
        <v>0</v>
      </c>
      <c r="G8086">
        <v>0</v>
      </c>
      <c r="H8086" s="45">
        <v>171669.47</v>
      </c>
      <c r="I8086" t="s">
        <v>9174</v>
      </c>
      <c r="J8086" t="s">
        <v>169</v>
      </c>
      <c r="K8086">
        <v>0</v>
      </c>
      <c r="L8086" s="83">
        <v>42768</v>
      </c>
      <c r="M8086">
        <v>0</v>
      </c>
      <c r="N8086">
        <v>132011107</v>
      </c>
      <c r="O8086">
        <v>2165811</v>
      </c>
    </row>
    <row r="8087" spans="1:15" x14ac:dyDescent="0.2">
      <c r="A8087" t="s">
        <v>9557</v>
      </c>
      <c r="B8087" t="s">
        <v>3942</v>
      </c>
      <c r="C8087">
        <v>106.86</v>
      </c>
      <c r="D8087">
        <v>0</v>
      </c>
      <c r="E8087">
        <v>0</v>
      </c>
      <c r="F8087">
        <v>0</v>
      </c>
      <c r="G8087">
        <v>0</v>
      </c>
      <c r="H8087" s="45">
        <v>2016.27</v>
      </c>
      <c r="I8087" t="s">
        <v>9184</v>
      </c>
      <c r="J8087" t="s">
        <v>188</v>
      </c>
      <c r="K8087">
        <v>0</v>
      </c>
      <c r="L8087" s="83">
        <v>42768</v>
      </c>
      <c r="M8087">
        <v>0</v>
      </c>
      <c r="N8087">
        <v>150870103</v>
      </c>
      <c r="O8087" t="s">
        <v>3952</v>
      </c>
    </row>
    <row r="8088" spans="1:15" x14ac:dyDescent="0.2">
      <c r="A8088" t="s">
        <v>9558</v>
      </c>
      <c r="B8088" t="s">
        <v>7404</v>
      </c>
      <c r="C8088">
        <v>36.18</v>
      </c>
      <c r="D8088">
        <v>0</v>
      </c>
      <c r="E8088">
        <v>0</v>
      </c>
      <c r="F8088">
        <v>0</v>
      </c>
      <c r="G8088">
        <v>0</v>
      </c>
      <c r="H8088" s="45">
        <v>11628.8</v>
      </c>
      <c r="I8088" t="s">
        <v>9184</v>
      </c>
      <c r="J8088" t="s">
        <v>164</v>
      </c>
      <c r="K8088">
        <v>0</v>
      </c>
      <c r="L8088" s="83">
        <v>42768</v>
      </c>
      <c r="M8088">
        <v>0</v>
      </c>
      <c r="N8088">
        <v>101388106</v>
      </c>
      <c r="O8088">
        <v>2389558</v>
      </c>
    </row>
    <row r="8089" spans="1:15" x14ac:dyDescent="0.2">
      <c r="A8089" t="s">
        <v>9559</v>
      </c>
      <c r="B8089" t="s">
        <v>368</v>
      </c>
      <c r="C8089">
        <v>83.15</v>
      </c>
      <c r="D8089">
        <v>0</v>
      </c>
      <c r="E8089">
        <v>0</v>
      </c>
      <c r="F8089">
        <v>0</v>
      </c>
      <c r="G8089">
        <v>0</v>
      </c>
      <c r="H8089" s="45">
        <v>91233.44</v>
      </c>
      <c r="I8089" t="s">
        <v>9184</v>
      </c>
      <c r="J8089" t="s">
        <v>190</v>
      </c>
      <c r="K8089">
        <v>0</v>
      </c>
      <c r="L8089" s="83">
        <v>42768</v>
      </c>
      <c r="M8089">
        <v>0</v>
      </c>
      <c r="N8089">
        <v>497266106</v>
      </c>
      <c r="O8089">
        <v>2493534</v>
      </c>
    </row>
    <row r="8090" spans="1:15" x14ac:dyDescent="0.2">
      <c r="A8090" t="s">
        <v>9560</v>
      </c>
      <c r="B8090" t="s">
        <v>453</v>
      </c>
      <c r="C8090">
        <v>15.65</v>
      </c>
      <c r="D8090">
        <v>0</v>
      </c>
      <c r="E8090">
        <v>0</v>
      </c>
      <c r="F8090">
        <v>0</v>
      </c>
      <c r="G8090">
        <v>0</v>
      </c>
      <c r="H8090" s="45">
        <v>-65317.49</v>
      </c>
      <c r="I8090" t="s">
        <v>9184</v>
      </c>
      <c r="J8090" t="s">
        <v>169</v>
      </c>
      <c r="K8090">
        <v>0</v>
      </c>
      <c r="L8090" s="83">
        <v>42768</v>
      </c>
      <c r="M8090">
        <v>0</v>
      </c>
      <c r="N8090">
        <v>516012101</v>
      </c>
      <c r="O8090">
        <v>2447694</v>
      </c>
    </row>
    <row r="8091" spans="1:15" x14ac:dyDescent="0.2">
      <c r="A8091" t="s">
        <v>9561</v>
      </c>
      <c r="B8091" t="s">
        <v>1089</v>
      </c>
      <c r="C8091">
        <v>30.27</v>
      </c>
      <c r="D8091">
        <v>0</v>
      </c>
      <c r="E8091">
        <v>0</v>
      </c>
      <c r="F8091">
        <v>0</v>
      </c>
      <c r="G8091">
        <v>0</v>
      </c>
      <c r="H8091" s="45">
        <v>-18517.96</v>
      </c>
      <c r="I8091" t="s">
        <v>9184</v>
      </c>
      <c r="J8091" t="s">
        <v>200</v>
      </c>
      <c r="K8091">
        <v>0</v>
      </c>
      <c r="L8091" s="83">
        <v>42768</v>
      </c>
      <c r="M8091">
        <v>0</v>
      </c>
      <c r="N8091">
        <v>552676108</v>
      </c>
      <c r="O8091">
        <v>2561204</v>
      </c>
    </row>
    <row r="8092" spans="1:15" x14ac:dyDescent="0.2">
      <c r="A8092" t="s">
        <v>9562</v>
      </c>
      <c r="B8092" t="s">
        <v>8381</v>
      </c>
      <c r="C8092">
        <v>46.89</v>
      </c>
      <c r="D8092">
        <v>0</v>
      </c>
      <c r="E8092">
        <v>0</v>
      </c>
      <c r="F8092">
        <v>0</v>
      </c>
      <c r="G8092">
        <v>0</v>
      </c>
      <c r="H8092" s="45">
        <v>-4357.97</v>
      </c>
      <c r="I8092" t="s">
        <v>9184</v>
      </c>
      <c r="J8092" t="s">
        <v>186</v>
      </c>
      <c r="K8092">
        <v>0</v>
      </c>
      <c r="L8092" s="83">
        <v>42768</v>
      </c>
      <c r="M8092">
        <v>0</v>
      </c>
      <c r="N8092" t="s">
        <v>8458</v>
      </c>
      <c r="O8092">
        <v>2573209</v>
      </c>
    </row>
    <row r="8093" spans="1:15" x14ac:dyDescent="0.2">
      <c r="A8093" t="s">
        <v>9563</v>
      </c>
      <c r="B8093" t="s">
        <v>408</v>
      </c>
      <c r="C8093">
        <v>83.4</v>
      </c>
      <c r="D8093">
        <v>0</v>
      </c>
      <c r="E8093">
        <v>0</v>
      </c>
      <c r="F8093">
        <v>0</v>
      </c>
      <c r="G8093">
        <v>0</v>
      </c>
      <c r="H8093" s="45">
        <v>-36301.660000000003</v>
      </c>
      <c r="I8093" t="s">
        <v>9184</v>
      </c>
      <c r="J8093" t="s">
        <v>164</v>
      </c>
      <c r="K8093">
        <v>0</v>
      </c>
      <c r="L8093" s="83">
        <v>42768</v>
      </c>
      <c r="M8093">
        <v>0</v>
      </c>
      <c r="N8093" t="s">
        <v>177</v>
      </c>
      <c r="O8093" t="s">
        <v>409</v>
      </c>
    </row>
    <row r="8094" spans="1:15" x14ac:dyDescent="0.2">
      <c r="A8094" t="s">
        <v>9564</v>
      </c>
      <c r="B8094" t="s">
        <v>9542</v>
      </c>
      <c r="C8094">
        <v>22.72</v>
      </c>
      <c r="D8094">
        <v>0</v>
      </c>
      <c r="E8094">
        <v>0</v>
      </c>
      <c r="F8094">
        <v>0</v>
      </c>
      <c r="G8094">
        <v>0</v>
      </c>
      <c r="H8094" s="45">
        <v>-25939.66</v>
      </c>
      <c r="I8094" t="s">
        <v>9184</v>
      </c>
      <c r="J8094" t="s">
        <v>190</v>
      </c>
      <c r="K8094">
        <v>0</v>
      </c>
      <c r="L8094" s="83">
        <v>42768</v>
      </c>
      <c r="M8094">
        <v>0</v>
      </c>
      <c r="N8094" t="s">
        <v>9565</v>
      </c>
      <c r="O8094">
        <v>2608349</v>
      </c>
    </row>
    <row r="8095" spans="1:15" x14ac:dyDescent="0.2">
      <c r="A8095" t="s">
        <v>9566</v>
      </c>
      <c r="B8095" t="s">
        <v>855</v>
      </c>
      <c r="C8095">
        <v>79.42</v>
      </c>
      <c r="D8095">
        <v>0</v>
      </c>
      <c r="E8095">
        <v>0</v>
      </c>
      <c r="F8095">
        <v>0</v>
      </c>
      <c r="G8095">
        <v>0</v>
      </c>
      <c r="H8095" s="45">
        <v>-14956.15</v>
      </c>
      <c r="I8095" t="s">
        <v>9184</v>
      </c>
      <c r="J8095" t="s">
        <v>200</v>
      </c>
      <c r="K8095">
        <v>0</v>
      </c>
      <c r="L8095" s="83">
        <v>42768</v>
      </c>
      <c r="M8095">
        <v>0</v>
      </c>
      <c r="N8095">
        <v>626755102</v>
      </c>
      <c r="O8095" t="s">
        <v>1837</v>
      </c>
    </row>
    <row r="8096" spans="1:15" x14ac:dyDescent="0.2">
      <c r="A8096" t="s">
        <v>9567</v>
      </c>
      <c r="B8096" t="s">
        <v>4938</v>
      </c>
      <c r="C8096">
        <v>18.57</v>
      </c>
      <c r="D8096">
        <v>0</v>
      </c>
      <c r="E8096">
        <v>0</v>
      </c>
      <c r="F8096">
        <v>0</v>
      </c>
      <c r="G8096">
        <v>0</v>
      </c>
      <c r="H8096" s="45">
        <v>-2185</v>
      </c>
      <c r="I8096" t="s">
        <v>9184</v>
      </c>
      <c r="J8096" t="s">
        <v>188</v>
      </c>
      <c r="K8096">
        <v>0</v>
      </c>
      <c r="L8096" s="83">
        <v>42768</v>
      </c>
      <c r="M8096">
        <v>0</v>
      </c>
      <c r="N8096">
        <v>690768403</v>
      </c>
      <c r="O8096">
        <v>2662862</v>
      </c>
    </row>
    <row r="8097" spans="1:15" x14ac:dyDescent="0.2">
      <c r="A8097" t="s">
        <v>9568</v>
      </c>
      <c r="B8097" t="s">
        <v>125</v>
      </c>
      <c r="C8097">
        <v>34</v>
      </c>
      <c r="D8097">
        <v>0</v>
      </c>
      <c r="E8097">
        <v>0</v>
      </c>
      <c r="F8097">
        <v>0</v>
      </c>
      <c r="G8097">
        <v>0</v>
      </c>
      <c r="H8097" s="45">
        <v>8629.19</v>
      </c>
      <c r="I8097" t="s">
        <v>9184</v>
      </c>
      <c r="J8097" t="s">
        <v>169</v>
      </c>
      <c r="K8097">
        <v>0</v>
      </c>
      <c r="L8097" s="83">
        <v>42768</v>
      </c>
      <c r="M8097">
        <v>0</v>
      </c>
      <c r="N8097" t="s">
        <v>177</v>
      </c>
      <c r="O8097" t="s">
        <v>9569</v>
      </c>
    </row>
    <row r="8098" spans="1:15" x14ac:dyDescent="0.2">
      <c r="A8098" t="s">
        <v>9570</v>
      </c>
      <c r="B8098" t="s">
        <v>1074</v>
      </c>
      <c r="C8098">
        <v>74.849999999999994</v>
      </c>
      <c r="D8098">
        <v>0</v>
      </c>
      <c r="E8098">
        <v>0</v>
      </c>
      <c r="F8098">
        <v>0</v>
      </c>
      <c r="G8098">
        <v>0</v>
      </c>
      <c r="H8098" s="45">
        <v>-20917.490000000002</v>
      </c>
      <c r="I8098" t="s">
        <v>9174</v>
      </c>
      <c r="J8098" t="s">
        <v>190</v>
      </c>
      <c r="K8098">
        <v>0</v>
      </c>
      <c r="L8098" s="83">
        <v>42768</v>
      </c>
      <c r="M8098">
        <v>0</v>
      </c>
      <c r="N8098" t="s">
        <v>1411</v>
      </c>
      <c r="O8098">
        <v>2982399</v>
      </c>
    </row>
    <row r="8099" spans="1:15" x14ac:dyDescent="0.2">
      <c r="A8099" t="s">
        <v>9571</v>
      </c>
      <c r="B8099" t="s">
        <v>9543</v>
      </c>
      <c r="C8099">
        <v>44.02</v>
      </c>
      <c r="D8099">
        <v>0</v>
      </c>
      <c r="E8099">
        <v>0</v>
      </c>
      <c r="F8099">
        <v>0</v>
      </c>
      <c r="G8099">
        <v>0</v>
      </c>
      <c r="H8099" s="45">
        <v>24317.55</v>
      </c>
      <c r="I8099" t="s">
        <v>9184</v>
      </c>
      <c r="J8099" t="s">
        <v>188</v>
      </c>
      <c r="K8099">
        <v>0</v>
      </c>
      <c r="L8099" s="83">
        <v>42768</v>
      </c>
      <c r="M8099">
        <v>0</v>
      </c>
      <c r="N8099" t="s">
        <v>9572</v>
      </c>
      <c r="O8099">
        <v>2823777</v>
      </c>
    </row>
    <row r="8100" spans="1:15" x14ac:dyDescent="0.2">
      <c r="A8100" t="s">
        <v>9573</v>
      </c>
      <c r="B8100" t="s">
        <v>833</v>
      </c>
      <c r="C8100">
        <v>75.215000000000003</v>
      </c>
      <c r="D8100">
        <v>0</v>
      </c>
      <c r="E8100">
        <v>0</v>
      </c>
      <c r="F8100">
        <v>0</v>
      </c>
      <c r="G8100">
        <v>0</v>
      </c>
      <c r="H8100" s="45">
        <v>5039</v>
      </c>
      <c r="I8100" t="s">
        <v>9184</v>
      </c>
      <c r="J8100" t="s">
        <v>200</v>
      </c>
      <c r="K8100">
        <v>0</v>
      </c>
      <c r="L8100" s="83">
        <v>42768</v>
      </c>
      <c r="M8100">
        <v>0</v>
      </c>
      <c r="N8100" t="s">
        <v>968</v>
      </c>
      <c r="O8100" t="s">
        <v>1354</v>
      </c>
    </row>
    <row r="8101" spans="1:15" x14ac:dyDescent="0.2">
      <c r="A8101" t="s">
        <v>9574</v>
      </c>
      <c r="B8101" t="s">
        <v>851</v>
      </c>
      <c r="C8101">
        <v>86.87</v>
      </c>
      <c r="D8101">
        <v>0</v>
      </c>
      <c r="E8101">
        <v>0</v>
      </c>
      <c r="F8101">
        <v>0</v>
      </c>
      <c r="G8101">
        <v>0</v>
      </c>
      <c r="H8101" s="45">
        <v>14039.87</v>
      </c>
      <c r="I8101" t="s">
        <v>9184</v>
      </c>
      <c r="J8101" t="s">
        <v>190</v>
      </c>
      <c r="K8101">
        <v>0</v>
      </c>
      <c r="L8101" s="83">
        <v>42768</v>
      </c>
      <c r="M8101">
        <v>0</v>
      </c>
      <c r="N8101">
        <v>848574109</v>
      </c>
      <c r="O8101" t="s">
        <v>1350</v>
      </c>
    </row>
    <row r="8102" spans="1:15" x14ac:dyDescent="0.2">
      <c r="A8102" t="s">
        <v>9575</v>
      </c>
      <c r="B8102" t="s">
        <v>4959</v>
      </c>
      <c r="C8102">
        <v>62.85</v>
      </c>
      <c r="D8102">
        <v>0</v>
      </c>
      <c r="E8102">
        <v>0</v>
      </c>
      <c r="F8102">
        <v>0</v>
      </c>
      <c r="G8102">
        <v>0</v>
      </c>
      <c r="H8102" s="45">
        <v>4424.62</v>
      </c>
      <c r="I8102" t="s">
        <v>9184</v>
      </c>
      <c r="J8102" t="s">
        <v>822</v>
      </c>
      <c r="K8102">
        <v>0</v>
      </c>
      <c r="L8102" s="83">
        <v>42768</v>
      </c>
      <c r="M8102">
        <v>0</v>
      </c>
      <c r="N8102" t="s">
        <v>5065</v>
      </c>
      <c r="O8102" t="s">
        <v>5066</v>
      </c>
    </row>
    <row r="8103" spans="1:15" x14ac:dyDescent="0.2">
      <c r="A8103" t="s">
        <v>9576</v>
      </c>
      <c r="B8103" t="s">
        <v>1049</v>
      </c>
      <c r="C8103">
        <v>101.35</v>
      </c>
      <c r="D8103">
        <v>0</v>
      </c>
      <c r="E8103">
        <v>0</v>
      </c>
      <c r="F8103">
        <v>0</v>
      </c>
      <c r="G8103">
        <v>0</v>
      </c>
      <c r="H8103" s="45">
        <v>71516.429999999993</v>
      </c>
      <c r="I8103" t="s">
        <v>9174</v>
      </c>
      <c r="J8103" t="s">
        <v>190</v>
      </c>
      <c r="K8103">
        <v>0</v>
      </c>
      <c r="L8103" s="83">
        <v>42768</v>
      </c>
      <c r="M8103">
        <v>0</v>
      </c>
      <c r="N8103">
        <v>854231107</v>
      </c>
      <c r="O8103">
        <v>2840174</v>
      </c>
    </row>
    <row r="8104" spans="1:15" x14ac:dyDescent="0.2">
      <c r="A8104" t="s">
        <v>9577</v>
      </c>
      <c r="B8104" t="s">
        <v>836</v>
      </c>
      <c r="C8104">
        <v>68.209999999999994</v>
      </c>
      <c r="D8104">
        <v>0</v>
      </c>
      <c r="E8104">
        <v>0</v>
      </c>
      <c r="F8104">
        <v>0</v>
      </c>
      <c r="G8104">
        <v>0</v>
      </c>
      <c r="H8104" s="45">
        <v>-10804.46</v>
      </c>
      <c r="I8104" t="s">
        <v>9184</v>
      </c>
      <c r="J8104" t="s">
        <v>164</v>
      </c>
      <c r="K8104">
        <v>0</v>
      </c>
      <c r="L8104" s="83">
        <v>42768</v>
      </c>
      <c r="M8104">
        <v>0</v>
      </c>
      <c r="N8104" t="s">
        <v>989</v>
      </c>
      <c r="O8104" t="s">
        <v>4505</v>
      </c>
    </row>
    <row r="8105" spans="1:15" x14ac:dyDescent="0.2">
      <c r="A8105" t="s">
        <v>9491</v>
      </c>
      <c r="B8105" t="s">
        <v>4173</v>
      </c>
      <c r="C8105">
        <v>31.49</v>
      </c>
      <c r="D8105">
        <v>0</v>
      </c>
      <c r="E8105">
        <v>0</v>
      </c>
      <c r="F8105">
        <v>0</v>
      </c>
      <c r="G8105">
        <v>0</v>
      </c>
      <c r="H8105" s="45">
        <v>56977.37</v>
      </c>
      <c r="I8105" t="s">
        <v>9184</v>
      </c>
      <c r="J8105" t="s">
        <v>188</v>
      </c>
      <c r="K8105">
        <v>0</v>
      </c>
      <c r="L8105" s="83">
        <v>42767</v>
      </c>
      <c r="M8105">
        <v>0</v>
      </c>
      <c r="N8105">
        <v>912909108</v>
      </c>
      <c r="O8105">
        <v>2824770</v>
      </c>
    </row>
    <row r="8106" spans="1:15" x14ac:dyDescent="0.2">
      <c r="A8106" t="s">
        <v>9492</v>
      </c>
      <c r="B8106" t="s">
        <v>9414</v>
      </c>
      <c r="C8106">
        <v>18.07</v>
      </c>
      <c r="D8106">
        <v>0</v>
      </c>
      <c r="E8106">
        <v>0</v>
      </c>
      <c r="F8106">
        <v>0</v>
      </c>
      <c r="G8106">
        <v>0</v>
      </c>
      <c r="H8106" s="45">
        <v>59463.47</v>
      </c>
      <c r="I8106" t="s">
        <v>9184</v>
      </c>
      <c r="J8106" t="s">
        <v>190</v>
      </c>
      <c r="K8106">
        <v>0</v>
      </c>
      <c r="L8106" s="83">
        <v>42767</v>
      </c>
      <c r="M8106">
        <v>0</v>
      </c>
      <c r="N8106">
        <v>929566107</v>
      </c>
      <c r="O8106">
        <v>2932048</v>
      </c>
    </row>
    <row r="8107" spans="1:15" x14ac:dyDescent="0.2">
      <c r="A8107" t="s">
        <v>9493</v>
      </c>
      <c r="B8107" t="s">
        <v>99</v>
      </c>
      <c r="C8107">
        <v>68.17</v>
      </c>
      <c r="D8107">
        <v>0</v>
      </c>
      <c r="E8107">
        <v>0</v>
      </c>
      <c r="F8107">
        <v>0</v>
      </c>
      <c r="G8107">
        <v>0</v>
      </c>
      <c r="H8107" s="45">
        <v>-2598.2600000000002</v>
      </c>
      <c r="I8107" t="s">
        <v>9184</v>
      </c>
      <c r="J8107" t="s">
        <v>164</v>
      </c>
      <c r="K8107">
        <v>0</v>
      </c>
      <c r="L8107" s="83">
        <v>42767</v>
      </c>
      <c r="M8107">
        <v>0</v>
      </c>
      <c r="N8107">
        <v>727493108</v>
      </c>
      <c r="O8107">
        <v>2692030</v>
      </c>
    </row>
    <row r="8108" spans="1:15" x14ac:dyDescent="0.2">
      <c r="A8108" t="s">
        <v>9494</v>
      </c>
      <c r="B8108" t="s">
        <v>103</v>
      </c>
      <c r="C8108">
        <v>33.25</v>
      </c>
      <c r="D8108">
        <v>0</v>
      </c>
      <c r="E8108">
        <v>0</v>
      </c>
      <c r="F8108">
        <v>0</v>
      </c>
      <c r="G8108">
        <v>0</v>
      </c>
      <c r="H8108" s="45">
        <v>-18869.95</v>
      </c>
      <c r="I8108" t="s">
        <v>9184</v>
      </c>
      <c r="J8108" t="s">
        <v>188</v>
      </c>
      <c r="K8108">
        <v>0</v>
      </c>
      <c r="L8108" s="83">
        <v>42767</v>
      </c>
      <c r="M8108">
        <v>0</v>
      </c>
      <c r="N8108">
        <v>680665205</v>
      </c>
      <c r="O8108">
        <v>2658526</v>
      </c>
    </row>
    <row r="8109" spans="1:15" x14ac:dyDescent="0.2">
      <c r="A8109" t="s">
        <v>9495</v>
      </c>
      <c r="B8109" t="s">
        <v>470</v>
      </c>
      <c r="C8109">
        <v>21.18</v>
      </c>
      <c r="D8109">
        <v>0</v>
      </c>
      <c r="E8109">
        <v>0</v>
      </c>
      <c r="F8109">
        <v>0</v>
      </c>
      <c r="G8109">
        <v>0</v>
      </c>
      <c r="H8109" s="45">
        <v>-35184.730000000003</v>
      </c>
      <c r="I8109" t="s">
        <v>9184</v>
      </c>
      <c r="J8109" t="s">
        <v>164</v>
      </c>
      <c r="K8109">
        <v>0</v>
      </c>
      <c r="L8109" s="83">
        <v>42767</v>
      </c>
      <c r="M8109">
        <v>0</v>
      </c>
      <c r="N8109" t="s">
        <v>471</v>
      </c>
      <c r="O8109" t="s">
        <v>472</v>
      </c>
    </row>
    <row r="8110" spans="1:15" x14ac:dyDescent="0.2">
      <c r="A8110" t="s">
        <v>9496</v>
      </c>
      <c r="B8110" t="s">
        <v>117</v>
      </c>
      <c r="C8110">
        <v>41.88</v>
      </c>
      <c r="D8110">
        <v>0</v>
      </c>
      <c r="E8110">
        <v>0</v>
      </c>
      <c r="F8110">
        <v>0</v>
      </c>
      <c r="G8110">
        <v>0</v>
      </c>
      <c r="H8110" s="45">
        <v>19563.07</v>
      </c>
      <c r="I8110" t="s">
        <v>9184</v>
      </c>
      <c r="J8110" t="s">
        <v>164</v>
      </c>
      <c r="K8110">
        <v>0</v>
      </c>
      <c r="L8110" s="83">
        <v>42767</v>
      </c>
      <c r="M8110">
        <v>0</v>
      </c>
      <c r="N8110">
        <v>562750109</v>
      </c>
      <c r="O8110">
        <v>2239471</v>
      </c>
    </row>
    <row r="8111" spans="1:15" x14ac:dyDescent="0.2">
      <c r="A8111" t="s">
        <v>9497</v>
      </c>
      <c r="B8111" t="s">
        <v>4174</v>
      </c>
      <c r="C8111">
        <v>39.9</v>
      </c>
      <c r="D8111">
        <v>0</v>
      </c>
      <c r="E8111">
        <v>0</v>
      </c>
      <c r="F8111">
        <v>0</v>
      </c>
      <c r="G8111">
        <v>0</v>
      </c>
      <c r="H8111" s="45">
        <v>-19079.87</v>
      </c>
      <c r="I8111" t="s">
        <v>9184</v>
      </c>
      <c r="J8111" t="s">
        <v>200</v>
      </c>
      <c r="K8111">
        <v>0</v>
      </c>
      <c r="L8111" s="83">
        <v>42767</v>
      </c>
      <c r="M8111">
        <v>0</v>
      </c>
      <c r="N8111">
        <v>189754104</v>
      </c>
      <c r="O8111">
        <v>2646015</v>
      </c>
    </row>
    <row r="8112" spans="1:15" x14ac:dyDescent="0.2">
      <c r="A8112" t="s">
        <v>9498</v>
      </c>
      <c r="B8112" t="s">
        <v>1017</v>
      </c>
      <c r="C8112">
        <v>82.66</v>
      </c>
      <c r="D8112">
        <v>0</v>
      </c>
      <c r="E8112">
        <v>0</v>
      </c>
      <c r="F8112">
        <v>0</v>
      </c>
      <c r="G8112">
        <v>0</v>
      </c>
      <c r="H8112" s="45">
        <v>-5632.68</v>
      </c>
      <c r="I8112" t="s">
        <v>9184</v>
      </c>
      <c r="J8112" t="s">
        <v>169</v>
      </c>
      <c r="K8112">
        <v>0</v>
      </c>
      <c r="L8112" s="83">
        <v>42767</v>
      </c>
      <c r="M8112">
        <v>0</v>
      </c>
      <c r="N8112" s="84">
        <v>3.0730000000000001E+108</v>
      </c>
      <c r="O8112">
        <v>2795393</v>
      </c>
    </row>
    <row r="8113" spans="1:15" x14ac:dyDescent="0.2">
      <c r="A8113" t="s">
        <v>9499</v>
      </c>
      <c r="B8113" t="s">
        <v>1040</v>
      </c>
      <c r="C8113">
        <v>9.65</v>
      </c>
      <c r="D8113">
        <v>0</v>
      </c>
      <c r="E8113">
        <v>0</v>
      </c>
      <c r="F8113">
        <v>0</v>
      </c>
      <c r="G8113">
        <v>0</v>
      </c>
      <c r="H8113" s="45">
        <v>-205892.01</v>
      </c>
      <c r="I8113" t="s">
        <v>9174</v>
      </c>
      <c r="J8113" t="s">
        <v>169</v>
      </c>
      <c r="K8113">
        <v>0</v>
      </c>
      <c r="L8113" s="83">
        <v>42767</v>
      </c>
      <c r="M8113">
        <v>0</v>
      </c>
      <c r="N8113">
        <v>4446100</v>
      </c>
      <c r="O8113">
        <v>2004709</v>
      </c>
    </row>
    <row r="8114" spans="1:15" x14ac:dyDescent="0.2">
      <c r="A8114" t="s">
        <v>9500</v>
      </c>
      <c r="B8114" t="s">
        <v>1061</v>
      </c>
      <c r="C8114">
        <v>26.46</v>
      </c>
      <c r="D8114">
        <v>0</v>
      </c>
      <c r="E8114">
        <v>0</v>
      </c>
      <c r="F8114">
        <v>0</v>
      </c>
      <c r="G8114">
        <v>0</v>
      </c>
      <c r="H8114" s="45">
        <v>26504.03</v>
      </c>
      <c r="I8114" t="s">
        <v>9184</v>
      </c>
      <c r="J8114" t="s">
        <v>186</v>
      </c>
      <c r="K8114">
        <v>0</v>
      </c>
      <c r="L8114" s="83">
        <v>42767</v>
      </c>
      <c r="M8114">
        <v>0</v>
      </c>
      <c r="N8114" t="s">
        <v>1159</v>
      </c>
      <c r="O8114" t="s">
        <v>6391</v>
      </c>
    </row>
    <row r="8115" spans="1:15" x14ac:dyDescent="0.2">
      <c r="A8115" t="s">
        <v>9501</v>
      </c>
      <c r="B8115" t="s">
        <v>7981</v>
      </c>
      <c r="C8115">
        <v>173.48</v>
      </c>
      <c r="D8115">
        <v>0</v>
      </c>
      <c r="E8115">
        <v>0</v>
      </c>
      <c r="F8115">
        <v>0</v>
      </c>
      <c r="G8115">
        <v>0</v>
      </c>
      <c r="H8115" s="45">
        <v>33628.04</v>
      </c>
      <c r="I8115" t="s">
        <v>9174</v>
      </c>
      <c r="J8115" t="s">
        <v>169</v>
      </c>
      <c r="K8115">
        <v>0</v>
      </c>
      <c r="L8115" s="83">
        <v>42767</v>
      </c>
      <c r="M8115">
        <v>0</v>
      </c>
      <c r="N8115">
        <v>31162100</v>
      </c>
      <c r="O8115">
        <v>2023607</v>
      </c>
    </row>
    <row r="8116" spans="1:15" x14ac:dyDescent="0.2">
      <c r="A8116" t="s">
        <v>9502</v>
      </c>
      <c r="B8116" t="s">
        <v>1827</v>
      </c>
      <c r="C8116">
        <v>73.25</v>
      </c>
      <c r="D8116">
        <v>0</v>
      </c>
      <c r="E8116">
        <v>0</v>
      </c>
      <c r="F8116">
        <v>0</v>
      </c>
      <c r="G8116">
        <v>0</v>
      </c>
      <c r="H8116" s="45">
        <v>9157.3799999999992</v>
      </c>
      <c r="I8116" t="s">
        <v>9174</v>
      </c>
      <c r="J8116" t="s">
        <v>164</v>
      </c>
      <c r="K8116">
        <v>0</v>
      </c>
      <c r="L8116" s="83">
        <v>42767</v>
      </c>
      <c r="M8116">
        <v>0</v>
      </c>
      <c r="N8116">
        <v>77454106</v>
      </c>
      <c r="O8116" t="s">
        <v>1879</v>
      </c>
    </row>
    <row r="8117" spans="1:15" x14ac:dyDescent="0.2">
      <c r="A8117" t="s">
        <v>9503</v>
      </c>
      <c r="B8117" t="s">
        <v>1070</v>
      </c>
      <c r="C8117">
        <v>37.67</v>
      </c>
      <c r="D8117">
        <v>0</v>
      </c>
      <c r="E8117">
        <v>0</v>
      </c>
      <c r="F8117">
        <v>0</v>
      </c>
      <c r="G8117">
        <v>0</v>
      </c>
      <c r="H8117" s="45">
        <v>20307.61</v>
      </c>
      <c r="I8117" t="s">
        <v>9174</v>
      </c>
      <c r="J8117" t="s">
        <v>190</v>
      </c>
      <c r="K8117">
        <v>0</v>
      </c>
      <c r="L8117" s="83">
        <v>42767</v>
      </c>
      <c r="M8117">
        <v>0</v>
      </c>
      <c r="N8117">
        <v>73685109</v>
      </c>
      <c r="O8117" t="s">
        <v>1416</v>
      </c>
    </row>
    <row r="8118" spans="1:15" x14ac:dyDescent="0.2">
      <c r="A8118" t="s">
        <v>9504</v>
      </c>
      <c r="B8118" t="s">
        <v>1305</v>
      </c>
      <c r="C8118">
        <v>14.36</v>
      </c>
      <c r="D8118">
        <v>0</v>
      </c>
      <c r="E8118">
        <v>0</v>
      </c>
      <c r="F8118">
        <v>0</v>
      </c>
      <c r="G8118">
        <v>0</v>
      </c>
      <c r="H8118" s="45">
        <v>-53178.09</v>
      </c>
      <c r="I8118" t="s">
        <v>9174</v>
      </c>
      <c r="J8118" t="s">
        <v>182</v>
      </c>
      <c r="K8118">
        <v>0</v>
      </c>
      <c r="L8118" s="83">
        <v>42767</v>
      </c>
      <c r="M8118">
        <v>0</v>
      </c>
      <c r="N8118">
        <v>110394103</v>
      </c>
      <c r="O8118">
        <v>2656229</v>
      </c>
    </row>
    <row r="8119" spans="1:15" x14ac:dyDescent="0.2">
      <c r="A8119" t="s">
        <v>9505</v>
      </c>
      <c r="B8119" t="s">
        <v>102</v>
      </c>
      <c r="C8119">
        <v>305.01</v>
      </c>
      <c r="D8119">
        <v>0</v>
      </c>
      <c r="E8119">
        <v>0</v>
      </c>
      <c r="F8119">
        <v>0</v>
      </c>
      <c r="G8119">
        <v>0</v>
      </c>
      <c r="H8119" s="45">
        <v>-23682.19</v>
      </c>
      <c r="I8119" t="s">
        <v>9184</v>
      </c>
      <c r="J8119" t="s">
        <v>186</v>
      </c>
      <c r="K8119">
        <v>0</v>
      </c>
      <c r="L8119" s="83">
        <v>42767</v>
      </c>
      <c r="M8119">
        <v>0</v>
      </c>
      <c r="N8119">
        <v>225310101</v>
      </c>
      <c r="O8119">
        <v>2232050</v>
      </c>
    </row>
    <row r="8120" spans="1:15" x14ac:dyDescent="0.2">
      <c r="A8120" t="s">
        <v>9506</v>
      </c>
      <c r="B8120" t="s">
        <v>113</v>
      </c>
      <c r="C8120">
        <v>82.9</v>
      </c>
      <c r="D8120">
        <v>0</v>
      </c>
      <c r="E8120">
        <v>0</v>
      </c>
      <c r="F8120">
        <v>0</v>
      </c>
      <c r="G8120">
        <v>0</v>
      </c>
      <c r="H8120">
        <v>-360.84</v>
      </c>
      <c r="I8120" t="s">
        <v>9184</v>
      </c>
      <c r="J8120" t="s">
        <v>190</v>
      </c>
      <c r="K8120">
        <v>0</v>
      </c>
      <c r="L8120" s="83">
        <v>42767</v>
      </c>
      <c r="M8120">
        <v>0</v>
      </c>
      <c r="N8120" t="s">
        <v>820</v>
      </c>
      <c r="O8120">
        <v>2116228</v>
      </c>
    </row>
    <row r="8121" spans="1:15" x14ac:dyDescent="0.2">
      <c r="A8121" t="s">
        <v>9507</v>
      </c>
      <c r="B8121" t="s">
        <v>1056</v>
      </c>
      <c r="C8121">
        <v>53.01</v>
      </c>
      <c r="D8121">
        <v>0</v>
      </c>
      <c r="E8121">
        <v>0</v>
      </c>
      <c r="F8121">
        <v>0</v>
      </c>
      <c r="G8121">
        <v>0</v>
      </c>
      <c r="H8121" s="45">
        <v>-20242.18</v>
      </c>
      <c r="I8121" t="s">
        <v>9184</v>
      </c>
      <c r="J8121" t="s">
        <v>186</v>
      </c>
      <c r="K8121">
        <v>0</v>
      </c>
      <c r="L8121" s="83">
        <v>42767</v>
      </c>
      <c r="M8121">
        <v>0</v>
      </c>
      <c r="N8121">
        <v>125581801</v>
      </c>
      <c r="O8121" t="s">
        <v>9508</v>
      </c>
    </row>
    <row r="8122" spans="1:15" x14ac:dyDescent="0.2">
      <c r="A8122" t="s">
        <v>9509</v>
      </c>
      <c r="B8122" t="s">
        <v>997</v>
      </c>
      <c r="C8122">
        <v>71.45</v>
      </c>
      <c r="D8122">
        <v>0</v>
      </c>
      <c r="E8122">
        <v>0</v>
      </c>
      <c r="F8122">
        <v>0</v>
      </c>
      <c r="G8122">
        <v>0</v>
      </c>
      <c r="H8122" s="45">
        <v>15331.12</v>
      </c>
      <c r="I8122" t="s">
        <v>9174</v>
      </c>
      <c r="J8122" t="s">
        <v>182</v>
      </c>
      <c r="K8122">
        <v>0</v>
      </c>
      <c r="L8122" s="83">
        <v>42767</v>
      </c>
      <c r="M8122">
        <v>0</v>
      </c>
      <c r="N8122" t="s">
        <v>1274</v>
      </c>
      <c r="O8122">
        <v>2685717</v>
      </c>
    </row>
    <row r="8123" spans="1:15" x14ac:dyDescent="0.2">
      <c r="A8123" t="s">
        <v>9510</v>
      </c>
      <c r="B8123" t="s">
        <v>1339</v>
      </c>
      <c r="C8123">
        <v>58.73</v>
      </c>
      <c r="D8123">
        <v>0</v>
      </c>
      <c r="E8123">
        <v>0</v>
      </c>
      <c r="F8123">
        <v>0</v>
      </c>
      <c r="G8123">
        <v>0</v>
      </c>
      <c r="H8123" s="45">
        <v>105160.35</v>
      </c>
      <c r="I8123" t="s">
        <v>9174</v>
      </c>
      <c r="J8123" t="s">
        <v>188</v>
      </c>
      <c r="K8123">
        <v>0</v>
      </c>
      <c r="L8123" s="83">
        <v>42767</v>
      </c>
      <c r="M8123">
        <v>0</v>
      </c>
      <c r="N8123">
        <v>144285103</v>
      </c>
      <c r="O8123">
        <v>2177504</v>
      </c>
    </row>
    <row r="8124" spans="1:15" x14ac:dyDescent="0.2">
      <c r="A8124" t="s">
        <v>9511</v>
      </c>
      <c r="B8124" t="s">
        <v>1330</v>
      </c>
      <c r="C8124">
        <v>111.03</v>
      </c>
      <c r="D8124">
        <v>0</v>
      </c>
      <c r="E8124">
        <v>0</v>
      </c>
      <c r="F8124">
        <v>0</v>
      </c>
      <c r="G8124">
        <v>0</v>
      </c>
      <c r="H8124" s="45">
        <v>-93344.45</v>
      </c>
      <c r="I8124" t="s">
        <v>9174</v>
      </c>
      <c r="J8124" t="s">
        <v>200</v>
      </c>
      <c r="K8124">
        <v>0</v>
      </c>
      <c r="L8124" s="83">
        <v>42767</v>
      </c>
      <c r="M8124">
        <v>0</v>
      </c>
      <c r="N8124">
        <v>243537107</v>
      </c>
      <c r="O8124">
        <v>2267278</v>
      </c>
    </row>
    <row r="8125" spans="1:15" x14ac:dyDescent="0.2">
      <c r="A8125" t="s">
        <v>9512</v>
      </c>
      <c r="B8125" t="s">
        <v>1014</v>
      </c>
      <c r="C8125">
        <v>52.91</v>
      </c>
      <c r="D8125">
        <v>0</v>
      </c>
      <c r="E8125">
        <v>0</v>
      </c>
      <c r="F8125">
        <v>0</v>
      </c>
      <c r="G8125">
        <v>0</v>
      </c>
      <c r="H8125" s="45">
        <v>25868.89</v>
      </c>
      <c r="I8125" t="s">
        <v>9174</v>
      </c>
      <c r="J8125" t="s">
        <v>200</v>
      </c>
      <c r="K8125">
        <v>0</v>
      </c>
      <c r="L8125" s="83">
        <v>42767</v>
      </c>
      <c r="M8125">
        <v>0</v>
      </c>
      <c r="N8125" t="s">
        <v>177</v>
      </c>
      <c r="O8125" t="s">
        <v>1455</v>
      </c>
    </row>
    <row r="8126" spans="1:15" x14ac:dyDescent="0.2">
      <c r="A8126" t="s">
        <v>9513</v>
      </c>
      <c r="B8126" t="s">
        <v>1005</v>
      </c>
      <c r="C8126">
        <v>49.85</v>
      </c>
      <c r="D8126">
        <v>0</v>
      </c>
      <c r="E8126">
        <v>0</v>
      </c>
      <c r="F8126">
        <v>0</v>
      </c>
      <c r="G8126">
        <v>0</v>
      </c>
      <c r="H8126" s="45">
        <v>-37669.449999999997</v>
      </c>
      <c r="I8126" t="s">
        <v>9174</v>
      </c>
      <c r="J8126" t="s">
        <v>182</v>
      </c>
      <c r="K8126">
        <v>0</v>
      </c>
      <c r="L8126" s="83">
        <v>42767</v>
      </c>
      <c r="M8126">
        <v>0</v>
      </c>
      <c r="N8126" t="s">
        <v>1297</v>
      </c>
      <c r="O8126">
        <v>2319414</v>
      </c>
    </row>
    <row r="8127" spans="1:15" x14ac:dyDescent="0.2">
      <c r="A8127" t="s">
        <v>9514</v>
      </c>
      <c r="B8127" t="s">
        <v>9488</v>
      </c>
      <c r="C8127">
        <v>85.55</v>
      </c>
      <c r="D8127">
        <v>0</v>
      </c>
      <c r="E8127">
        <v>0</v>
      </c>
      <c r="F8127">
        <v>0</v>
      </c>
      <c r="G8127">
        <v>0</v>
      </c>
      <c r="H8127" s="45">
        <v>41398.19</v>
      </c>
      <c r="I8127" t="s">
        <v>9174</v>
      </c>
      <c r="J8127" t="s">
        <v>190</v>
      </c>
      <c r="K8127">
        <v>0</v>
      </c>
      <c r="L8127" s="83">
        <v>42767</v>
      </c>
      <c r="M8127">
        <v>0</v>
      </c>
      <c r="N8127">
        <v>297425100</v>
      </c>
      <c r="O8127">
        <v>2322047</v>
      </c>
    </row>
    <row r="8128" spans="1:15" x14ac:dyDescent="0.2">
      <c r="A8128" t="s">
        <v>9515</v>
      </c>
      <c r="B8128" t="s">
        <v>323</v>
      </c>
      <c r="C8128">
        <v>64.599999999999994</v>
      </c>
      <c r="D8128">
        <v>0</v>
      </c>
      <c r="E8128">
        <v>0</v>
      </c>
      <c r="F8128">
        <v>0</v>
      </c>
      <c r="G8128">
        <v>0</v>
      </c>
      <c r="H8128" s="45">
        <v>130834.11</v>
      </c>
      <c r="I8128" t="s">
        <v>9174</v>
      </c>
      <c r="J8128" t="s">
        <v>164</v>
      </c>
      <c r="K8128">
        <v>0</v>
      </c>
      <c r="L8128" s="83">
        <v>42767</v>
      </c>
      <c r="M8128">
        <v>0</v>
      </c>
      <c r="N8128" s="84">
        <v>3.4959000000000003E+113</v>
      </c>
      <c r="O8128" t="s">
        <v>324</v>
      </c>
    </row>
    <row r="8129" spans="1:15" x14ac:dyDescent="0.2">
      <c r="A8129" t="s">
        <v>9516</v>
      </c>
      <c r="B8129" t="s">
        <v>212</v>
      </c>
      <c r="C8129">
        <v>17.7</v>
      </c>
      <c r="D8129">
        <v>0</v>
      </c>
      <c r="E8129">
        <v>0</v>
      </c>
      <c r="F8129">
        <v>0</v>
      </c>
      <c r="G8129">
        <v>0</v>
      </c>
      <c r="H8129" s="45">
        <v>-12574.57</v>
      </c>
      <c r="I8129" t="s">
        <v>9184</v>
      </c>
      <c r="J8129" t="s">
        <v>190</v>
      </c>
      <c r="K8129">
        <v>0</v>
      </c>
      <c r="L8129" s="83">
        <v>42767</v>
      </c>
      <c r="M8129">
        <v>0</v>
      </c>
      <c r="N8129">
        <v>398433102</v>
      </c>
      <c r="O8129">
        <v>2463344</v>
      </c>
    </row>
    <row r="8130" spans="1:15" x14ac:dyDescent="0.2">
      <c r="A8130" t="s">
        <v>9517</v>
      </c>
      <c r="B8130" t="s">
        <v>250</v>
      </c>
      <c r="C8130">
        <v>38.950000000000003</v>
      </c>
      <c r="D8130">
        <v>0</v>
      </c>
      <c r="E8130">
        <v>0</v>
      </c>
      <c r="F8130">
        <v>0</v>
      </c>
      <c r="G8130">
        <v>0</v>
      </c>
      <c r="H8130" s="45">
        <v>70330.16</v>
      </c>
      <c r="I8130" t="s">
        <v>9174</v>
      </c>
      <c r="J8130" t="s">
        <v>164</v>
      </c>
      <c r="K8130">
        <v>0</v>
      </c>
      <c r="L8130" s="83">
        <v>42767</v>
      </c>
      <c r="M8130">
        <v>0</v>
      </c>
      <c r="N8130" t="s">
        <v>251</v>
      </c>
      <c r="O8130" t="s">
        <v>252</v>
      </c>
    </row>
    <row r="8131" spans="1:15" x14ac:dyDescent="0.2">
      <c r="A8131" t="s">
        <v>9518</v>
      </c>
      <c r="B8131" t="s">
        <v>109</v>
      </c>
      <c r="C8131">
        <v>163.26499999999999</v>
      </c>
      <c r="D8131">
        <v>0</v>
      </c>
      <c r="E8131">
        <v>0</v>
      </c>
      <c r="F8131">
        <v>0</v>
      </c>
      <c r="G8131">
        <v>0</v>
      </c>
      <c r="H8131" s="45">
        <v>9967.39</v>
      </c>
      <c r="I8131" t="s">
        <v>9174</v>
      </c>
      <c r="J8131" t="s">
        <v>164</v>
      </c>
      <c r="K8131">
        <v>0</v>
      </c>
      <c r="L8131" s="83">
        <v>42767</v>
      </c>
      <c r="M8131">
        <v>0</v>
      </c>
      <c r="N8131">
        <v>413875105</v>
      </c>
      <c r="O8131">
        <v>2412001</v>
      </c>
    </row>
    <row r="8132" spans="1:15" x14ac:dyDescent="0.2">
      <c r="A8132" t="s">
        <v>9519</v>
      </c>
      <c r="B8132" t="s">
        <v>214</v>
      </c>
      <c r="C8132">
        <v>119.56</v>
      </c>
      <c r="D8132">
        <v>0</v>
      </c>
      <c r="E8132">
        <v>0</v>
      </c>
      <c r="F8132">
        <v>0</v>
      </c>
      <c r="G8132">
        <v>0</v>
      </c>
      <c r="H8132" s="45">
        <v>10749.2</v>
      </c>
      <c r="I8132" t="s">
        <v>9184</v>
      </c>
      <c r="J8132" t="s">
        <v>190</v>
      </c>
      <c r="K8132">
        <v>0</v>
      </c>
      <c r="L8132" s="83">
        <v>42767</v>
      </c>
      <c r="M8132">
        <v>0</v>
      </c>
      <c r="N8132">
        <v>443510607</v>
      </c>
      <c r="O8132" t="s">
        <v>215</v>
      </c>
    </row>
    <row r="8133" spans="1:15" x14ac:dyDescent="0.2">
      <c r="A8133" t="s">
        <v>9520</v>
      </c>
      <c r="B8133" t="s">
        <v>845</v>
      </c>
      <c r="C8133">
        <v>52.325000000000003</v>
      </c>
      <c r="D8133">
        <v>0</v>
      </c>
      <c r="E8133">
        <v>0</v>
      </c>
      <c r="F8133">
        <v>0</v>
      </c>
      <c r="G8133">
        <v>0</v>
      </c>
      <c r="H8133" s="45">
        <v>36970.33</v>
      </c>
      <c r="I8133" t="s">
        <v>9174</v>
      </c>
      <c r="J8133" t="s">
        <v>190</v>
      </c>
      <c r="K8133">
        <v>0</v>
      </c>
      <c r="L8133" s="83">
        <v>42767</v>
      </c>
      <c r="M8133">
        <v>0</v>
      </c>
      <c r="N8133">
        <v>443320106</v>
      </c>
      <c r="O8133">
        <v>2407632</v>
      </c>
    </row>
    <row r="8134" spans="1:15" x14ac:dyDescent="0.2">
      <c r="A8134" t="s">
        <v>9521</v>
      </c>
      <c r="B8134" t="s">
        <v>130</v>
      </c>
      <c r="C8134">
        <v>24.24</v>
      </c>
      <c r="D8134">
        <v>0</v>
      </c>
      <c r="E8134">
        <v>0</v>
      </c>
      <c r="F8134">
        <v>0</v>
      </c>
      <c r="G8134">
        <v>0</v>
      </c>
      <c r="H8134">
        <v>74.25</v>
      </c>
      <c r="I8134" t="s">
        <v>9184</v>
      </c>
      <c r="J8134" t="s">
        <v>188</v>
      </c>
      <c r="K8134">
        <v>0</v>
      </c>
      <c r="L8134" s="83">
        <v>42767</v>
      </c>
      <c r="M8134">
        <v>0</v>
      </c>
      <c r="N8134" t="s">
        <v>807</v>
      </c>
      <c r="O8134">
        <v>2229773</v>
      </c>
    </row>
    <row r="8135" spans="1:15" x14ac:dyDescent="0.2">
      <c r="A8135" t="s">
        <v>9522</v>
      </c>
      <c r="B8135" t="s">
        <v>133</v>
      </c>
      <c r="C8135">
        <v>323.23</v>
      </c>
      <c r="D8135">
        <v>0</v>
      </c>
      <c r="E8135">
        <v>0</v>
      </c>
      <c r="F8135">
        <v>0</v>
      </c>
      <c r="G8135">
        <v>0</v>
      </c>
      <c r="H8135" s="45">
        <v>-4503.51</v>
      </c>
      <c r="I8135" t="s">
        <v>9184</v>
      </c>
      <c r="J8135" t="s">
        <v>169</v>
      </c>
      <c r="K8135">
        <v>0</v>
      </c>
      <c r="L8135" s="83">
        <v>42767</v>
      </c>
      <c r="M8135">
        <v>0</v>
      </c>
      <c r="N8135">
        <v>452327109</v>
      </c>
      <c r="O8135">
        <v>2613990</v>
      </c>
    </row>
    <row r="8136" spans="1:15" x14ac:dyDescent="0.2">
      <c r="A8136" t="s">
        <v>9523</v>
      </c>
      <c r="B8136" t="s">
        <v>9490</v>
      </c>
      <c r="C8136">
        <v>25.87</v>
      </c>
      <c r="D8136">
        <v>0</v>
      </c>
      <c r="E8136">
        <v>0</v>
      </c>
      <c r="F8136">
        <v>0</v>
      </c>
      <c r="G8136">
        <v>0</v>
      </c>
      <c r="H8136" s="45">
        <v>61650.03</v>
      </c>
      <c r="I8136" t="s">
        <v>9174</v>
      </c>
      <c r="J8136" t="s">
        <v>164</v>
      </c>
      <c r="K8136">
        <v>0</v>
      </c>
      <c r="L8136" s="83">
        <v>42767</v>
      </c>
      <c r="M8136">
        <v>0</v>
      </c>
      <c r="N8136">
        <v>501242101</v>
      </c>
      <c r="O8136">
        <v>2498001</v>
      </c>
    </row>
    <row r="8137" spans="1:15" x14ac:dyDescent="0.2">
      <c r="A8137" t="s">
        <v>9524</v>
      </c>
      <c r="B8137" t="s">
        <v>828</v>
      </c>
      <c r="C8137">
        <v>38.630000000000003</v>
      </c>
      <c r="D8137">
        <v>0</v>
      </c>
      <c r="E8137">
        <v>0</v>
      </c>
      <c r="F8137">
        <v>0</v>
      </c>
      <c r="G8137">
        <v>0</v>
      </c>
      <c r="H8137" s="45">
        <v>51945.81</v>
      </c>
      <c r="I8137" t="s">
        <v>9174</v>
      </c>
      <c r="J8137" t="s">
        <v>190</v>
      </c>
      <c r="K8137">
        <v>0</v>
      </c>
      <c r="L8137" s="83">
        <v>42767</v>
      </c>
      <c r="M8137">
        <v>0</v>
      </c>
      <c r="N8137">
        <v>489170100</v>
      </c>
      <c r="O8137">
        <v>2488121</v>
      </c>
    </row>
    <row r="8138" spans="1:15" x14ac:dyDescent="0.2">
      <c r="A8138" t="s">
        <v>9525</v>
      </c>
      <c r="B8138" t="s">
        <v>1035</v>
      </c>
      <c r="C8138">
        <v>26.07</v>
      </c>
      <c r="D8138">
        <v>0</v>
      </c>
      <c r="E8138">
        <v>0</v>
      </c>
      <c r="F8138">
        <v>0</v>
      </c>
      <c r="G8138">
        <v>0</v>
      </c>
      <c r="H8138" s="45">
        <v>-17334.95</v>
      </c>
      <c r="I8138" t="s">
        <v>9174</v>
      </c>
      <c r="J8138" t="s">
        <v>200</v>
      </c>
      <c r="K8138">
        <v>0</v>
      </c>
      <c r="L8138" s="83">
        <v>42767</v>
      </c>
      <c r="M8138">
        <v>0</v>
      </c>
      <c r="N8138" t="s">
        <v>1249</v>
      </c>
      <c r="O8138">
        <v>2549385</v>
      </c>
    </row>
    <row r="8139" spans="1:15" x14ac:dyDescent="0.2">
      <c r="A8139" t="s">
        <v>9526</v>
      </c>
      <c r="B8139" t="s">
        <v>1071</v>
      </c>
      <c r="C8139">
        <v>46.024999999999999</v>
      </c>
      <c r="D8139">
        <v>0</v>
      </c>
      <c r="E8139">
        <v>0</v>
      </c>
      <c r="F8139">
        <v>0</v>
      </c>
      <c r="G8139">
        <v>0</v>
      </c>
      <c r="H8139" s="45">
        <v>32649.87</v>
      </c>
      <c r="I8139" t="s">
        <v>9174</v>
      </c>
      <c r="J8139" t="s">
        <v>190</v>
      </c>
      <c r="K8139">
        <v>0</v>
      </c>
      <c r="L8139" s="83">
        <v>42767</v>
      </c>
      <c r="M8139">
        <v>0</v>
      </c>
      <c r="N8139" t="s">
        <v>1413</v>
      </c>
      <c r="O8139">
        <v>2548177</v>
      </c>
    </row>
    <row r="8140" spans="1:15" x14ac:dyDescent="0.2">
      <c r="A8140" t="s">
        <v>9527</v>
      </c>
      <c r="B8140" t="s">
        <v>5398</v>
      </c>
      <c r="C8140">
        <v>102.76</v>
      </c>
      <c r="D8140">
        <v>0</v>
      </c>
      <c r="E8140">
        <v>0</v>
      </c>
      <c r="F8140">
        <v>0</v>
      </c>
      <c r="G8140">
        <v>0</v>
      </c>
      <c r="H8140" s="45">
        <v>5379.28</v>
      </c>
      <c r="I8140" t="s">
        <v>9174</v>
      </c>
      <c r="J8140" t="s">
        <v>164</v>
      </c>
      <c r="K8140">
        <v>0</v>
      </c>
      <c r="L8140" s="83">
        <v>42767</v>
      </c>
      <c r="M8140">
        <v>0</v>
      </c>
      <c r="N8140">
        <v>620076307</v>
      </c>
      <c r="O8140" t="s">
        <v>5502</v>
      </c>
    </row>
    <row r="8141" spans="1:15" x14ac:dyDescent="0.2">
      <c r="A8141" t="s">
        <v>9528</v>
      </c>
      <c r="B8141" t="s">
        <v>1334</v>
      </c>
      <c r="C8141">
        <v>72.55</v>
      </c>
      <c r="D8141">
        <v>0</v>
      </c>
      <c r="E8141">
        <v>0</v>
      </c>
      <c r="F8141">
        <v>0</v>
      </c>
      <c r="G8141">
        <v>0</v>
      </c>
      <c r="H8141" s="45">
        <v>-3781.1</v>
      </c>
      <c r="I8141" t="s">
        <v>9174</v>
      </c>
      <c r="J8141" t="s">
        <v>188</v>
      </c>
      <c r="K8141">
        <v>0</v>
      </c>
      <c r="L8141" s="83">
        <v>42767</v>
      </c>
      <c r="M8141">
        <v>0</v>
      </c>
      <c r="N8141">
        <v>603158106</v>
      </c>
      <c r="O8141">
        <v>2595612</v>
      </c>
    </row>
    <row r="8142" spans="1:15" x14ac:dyDescent="0.2">
      <c r="A8142" t="s">
        <v>9529</v>
      </c>
      <c r="B8142" t="s">
        <v>7665</v>
      </c>
      <c r="C8142">
        <v>66.25</v>
      </c>
      <c r="D8142">
        <v>0</v>
      </c>
      <c r="E8142">
        <v>0</v>
      </c>
      <c r="F8142">
        <v>0</v>
      </c>
      <c r="G8142">
        <v>0</v>
      </c>
      <c r="H8142" s="45">
        <v>6652.63</v>
      </c>
      <c r="I8142" t="s">
        <v>9184</v>
      </c>
      <c r="J8142" t="s">
        <v>188</v>
      </c>
      <c r="K8142">
        <v>0</v>
      </c>
      <c r="L8142" s="83">
        <v>42767</v>
      </c>
      <c r="M8142">
        <v>0</v>
      </c>
      <c r="N8142">
        <v>670346105</v>
      </c>
      <c r="O8142">
        <v>2651086</v>
      </c>
    </row>
    <row r="8143" spans="1:15" x14ac:dyDescent="0.2">
      <c r="A8143" t="s">
        <v>9530</v>
      </c>
      <c r="B8143" t="s">
        <v>1320</v>
      </c>
      <c r="C8143">
        <v>67</v>
      </c>
      <c r="D8143">
        <v>0</v>
      </c>
      <c r="E8143">
        <v>0</v>
      </c>
      <c r="F8143">
        <v>0</v>
      </c>
      <c r="G8143">
        <v>0</v>
      </c>
      <c r="H8143" s="45">
        <v>122769.42</v>
      </c>
      <c r="I8143" t="s">
        <v>9174</v>
      </c>
      <c r="J8143" t="s">
        <v>164</v>
      </c>
      <c r="K8143">
        <v>0</v>
      </c>
      <c r="L8143" s="83">
        <v>42767</v>
      </c>
      <c r="M8143">
        <v>0</v>
      </c>
      <c r="N8143" t="s">
        <v>1513</v>
      </c>
      <c r="O8143" t="s">
        <v>1514</v>
      </c>
    </row>
    <row r="8144" spans="1:15" x14ac:dyDescent="0.2">
      <c r="A8144" t="s">
        <v>9531</v>
      </c>
      <c r="B8144" t="s">
        <v>1044</v>
      </c>
      <c r="C8144">
        <v>35.36</v>
      </c>
      <c r="D8144">
        <v>0</v>
      </c>
      <c r="E8144">
        <v>0</v>
      </c>
      <c r="F8144">
        <v>0</v>
      </c>
      <c r="G8144">
        <v>0</v>
      </c>
      <c r="H8144" s="45">
        <v>-8675.48</v>
      </c>
      <c r="I8144" t="s">
        <v>9184</v>
      </c>
      <c r="J8144" t="s">
        <v>169</v>
      </c>
      <c r="K8144">
        <v>0</v>
      </c>
      <c r="L8144" s="83">
        <v>42767</v>
      </c>
      <c r="M8144">
        <v>0</v>
      </c>
      <c r="N8144">
        <v>717081103</v>
      </c>
      <c r="O8144">
        <v>2684703</v>
      </c>
    </row>
    <row r="8145" spans="1:15" x14ac:dyDescent="0.2">
      <c r="A8145" t="s">
        <v>9532</v>
      </c>
      <c r="B8145" t="s">
        <v>1318</v>
      </c>
      <c r="C8145">
        <v>130.36000000000001</v>
      </c>
      <c r="D8145">
        <v>0</v>
      </c>
      <c r="E8145">
        <v>0</v>
      </c>
      <c r="F8145">
        <v>0</v>
      </c>
      <c r="G8145">
        <v>0</v>
      </c>
      <c r="H8145" s="45">
        <v>186995.22</v>
      </c>
      <c r="I8145" t="s">
        <v>9174</v>
      </c>
      <c r="J8145" t="s">
        <v>200</v>
      </c>
      <c r="K8145">
        <v>0</v>
      </c>
      <c r="L8145" s="83">
        <v>42767</v>
      </c>
      <c r="M8145">
        <v>0</v>
      </c>
      <c r="N8145">
        <v>751212101</v>
      </c>
      <c r="O8145" t="s">
        <v>1525</v>
      </c>
    </row>
    <row r="8146" spans="1:15" x14ac:dyDescent="0.2">
      <c r="A8146" t="s">
        <v>9533</v>
      </c>
      <c r="B8146" t="s">
        <v>9489</v>
      </c>
      <c r="C8146">
        <v>28.45</v>
      </c>
      <c r="D8146">
        <v>0</v>
      </c>
      <c r="E8146">
        <v>0</v>
      </c>
      <c r="F8146">
        <v>0</v>
      </c>
      <c r="G8146">
        <v>0</v>
      </c>
      <c r="H8146">
        <v>522.47</v>
      </c>
      <c r="I8146" t="s">
        <v>9174</v>
      </c>
      <c r="J8146" t="s">
        <v>164</v>
      </c>
      <c r="K8146">
        <v>0</v>
      </c>
      <c r="L8146" s="83">
        <v>42767</v>
      </c>
      <c r="M8146">
        <v>0</v>
      </c>
      <c r="N8146">
        <v>781270103</v>
      </c>
      <c r="O8146">
        <v>2518415</v>
      </c>
    </row>
    <row r="8147" spans="1:15" x14ac:dyDescent="0.2">
      <c r="A8147" t="s">
        <v>9534</v>
      </c>
      <c r="B8147" t="s">
        <v>1013</v>
      </c>
      <c r="C8147">
        <v>14.13</v>
      </c>
      <c r="D8147">
        <v>0</v>
      </c>
      <c r="E8147">
        <v>0</v>
      </c>
      <c r="F8147">
        <v>0</v>
      </c>
      <c r="G8147">
        <v>0</v>
      </c>
      <c r="H8147" s="45">
        <v>-76252.639999999999</v>
      </c>
      <c r="I8147" t="s">
        <v>9174</v>
      </c>
      <c r="J8147" t="s">
        <v>200</v>
      </c>
      <c r="K8147">
        <v>0</v>
      </c>
      <c r="L8147" s="83">
        <v>42767</v>
      </c>
      <c r="M8147">
        <v>0</v>
      </c>
      <c r="N8147" s="84">
        <v>7.9545999999999999E+108</v>
      </c>
      <c r="O8147" t="s">
        <v>1429</v>
      </c>
    </row>
    <row r="8148" spans="1:15" x14ac:dyDescent="0.2">
      <c r="A8148" t="s">
        <v>9535</v>
      </c>
      <c r="B8148" t="s">
        <v>1337</v>
      </c>
      <c r="C8148">
        <v>59.8</v>
      </c>
      <c r="D8148">
        <v>0</v>
      </c>
      <c r="E8148">
        <v>0</v>
      </c>
      <c r="F8148">
        <v>0</v>
      </c>
      <c r="G8148">
        <v>0</v>
      </c>
      <c r="H8148" s="45">
        <v>-63520.82</v>
      </c>
      <c r="I8148" t="s">
        <v>9174</v>
      </c>
      <c r="J8148" t="s">
        <v>190</v>
      </c>
      <c r="K8148">
        <v>0</v>
      </c>
      <c r="L8148" s="83">
        <v>42767</v>
      </c>
      <c r="M8148">
        <v>0</v>
      </c>
      <c r="N8148">
        <v>830879102</v>
      </c>
      <c r="O8148">
        <v>2814210</v>
      </c>
    </row>
    <row r="8149" spans="1:15" x14ac:dyDescent="0.2">
      <c r="A8149" t="s">
        <v>9536</v>
      </c>
      <c r="B8149" t="s">
        <v>7020</v>
      </c>
      <c r="C8149">
        <v>102.42</v>
      </c>
      <c r="D8149">
        <v>0</v>
      </c>
      <c r="E8149">
        <v>0</v>
      </c>
      <c r="F8149">
        <v>0</v>
      </c>
      <c r="G8149">
        <v>0</v>
      </c>
      <c r="H8149" s="45">
        <v>8380.44</v>
      </c>
      <c r="I8149" t="s">
        <v>9184</v>
      </c>
      <c r="J8149" t="s">
        <v>188</v>
      </c>
      <c r="K8149">
        <v>0</v>
      </c>
      <c r="L8149" s="83">
        <v>42767</v>
      </c>
      <c r="M8149">
        <v>0</v>
      </c>
      <c r="N8149">
        <v>810186106</v>
      </c>
      <c r="O8149">
        <v>2781518</v>
      </c>
    </row>
    <row r="8150" spans="1:15" x14ac:dyDescent="0.2">
      <c r="A8150" t="s">
        <v>9537</v>
      </c>
      <c r="B8150" t="s">
        <v>263</v>
      </c>
      <c r="C8150">
        <v>20.5</v>
      </c>
      <c r="D8150">
        <v>0</v>
      </c>
      <c r="E8150">
        <v>0</v>
      </c>
      <c r="F8150">
        <v>0</v>
      </c>
      <c r="G8150">
        <v>0</v>
      </c>
      <c r="H8150" s="45">
        <v>-33092.879999999997</v>
      </c>
      <c r="I8150" t="s">
        <v>9174</v>
      </c>
      <c r="J8150" t="s">
        <v>190</v>
      </c>
      <c r="K8150">
        <v>0</v>
      </c>
      <c r="L8150" s="83">
        <v>42767</v>
      </c>
      <c r="M8150">
        <v>0</v>
      </c>
      <c r="N8150">
        <v>896818101</v>
      </c>
      <c r="O8150">
        <v>2893071</v>
      </c>
    </row>
    <row r="8151" spans="1:15" x14ac:dyDescent="0.2">
      <c r="A8151" t="s">
        <v>9538</v>
      </c>
      <c r="B8151" t="s">
        <v>8990</v>
      </c>
      <c r="C8151">
        <v>19.97</v>
      </c>
      <c r="D8151">
        <v>0</v>
      </c>
      <c r="E8151">
        <v>0</v>
      </c>
      <c r="F8151">
        <v>0</v>
      </c>
      <c r="G8151">
        <v>0</v>
      </c>
      <c r="H8151" s="45">
        <v>-42631.21</v>
      </c>
      <c r="I8151" t="s">
        <v>9184</v>
      </c>
      <c r="J8151" t="s">
        <v>200</v>
      </c>
      <c r="K8151">
        <v>0</v>
      </c>
      <c r="L8151" s="83">
        <v>42767</v>
      </c>
      <c r="M8151">
        <v>0</v>
      </c>
      <c r="N8151">
        <v>904311107</v>
      </c>
      <c r="O8151" t="s">
        <v>329</v>
      </c>
    </row>
    <row r="8152" spans="1:15" x14ac:dyDescent="0.2">
      <c r="A8152" t="s">
        <v>9539</v>
      </c>
      <c r="B8152" t="s">
        <v>104</v>
      </c>
      <c r="C8152">
        <v>20.83</v>
      </c>
      <c r="D8152">
        <v>0</v>
      </c>
      <c r="E8152">
        <v>0</v>
      </c>
      <c r="F8152">
        <v>0</v>
      </c>
      <c r="G8152">
        <v>0</v>
      </c>
      <c r="H8152" s="45">
        <v>-11876.69</v>
      </c>
      <c r="I8152" t="s">
        <v>9184</v>
      </c>
      <c r="J8152" t="s">
        <v>186</v>
      </c>
      <c r="K8152">
        <v>0</v>
      </c>
      <c r="L8152" s="83">
        <v>42767</v>
      </c>
      <c r="M8152">
        <v>0</v>
      </c>
      <c r="N8152">
        <v>930059100</v>
      </c>
      <c r="O8152">
        <v>2156503</v>
      </c>
    </row>
    <row r="8153" spans="1:15" x14ac:dyDescent="0.2">
      <c r="A8153" t="s">
        <v>9540</v>
      </c>
      <c r="B8153" t="s">
        <v>1785</v>
      </c>
      <c r="C8153">
        <v>81.05</v>
      </c>
      <c r="D8153">
        <v>0</v>
      </c>
      <c r="E8153">
        <v>0</v>
      </c>
      <c r="F8153">
        <v>0</v>
      </c>
      <c r="G8153">
        <v>0</v>
      </c>
      <c r="H8153" s="45">
        <v>155086.35</v>
      </c>
      <c r="I8153" t="s">
        <v>205</v>
      </c>
      <c r="J8153" t="s">
        <v>164</v>
      </c>
      <c r="K8153">
        <v>0</v>
      </c>
      <c r="L8153" s="83">
        <v>42767</v>
      </c>
      <c r="M8153">
        <v>0</v>
      </c>
      <c r="N8153" t="s">
        <v>1908</v>
      </c>
      <c r="O8153" t="s">
        <v>1909</v>
      </c>
    </row>
    <row r="8154" spans="1:15" x14ac:dyDescent="0.2">
      <c r="A8154" t="s">
        <v>9456</v>
      </c>
      <c r="B8154" t="s">
        <v>526</v>
      </c>
      <c r="C8154">
        <v>29.1</v>
      </c>
      <c r="D8154">
        <v>0</v>
      </c>
      <c r="E8154">
        <v>0</v>
      </c>
      <c r="F8154">
        <v>0</v>
      </c>
      <c r="G8154">
        <v>0</v>
      </c>
      <c r="H8154" s="45">
        <v>-9693.6200000000008</v>
      </c>
      <c r="I8154" t="s">
        <v>9184</v>
      </c>
      <c r="J8154" t="s">
        <v>164</v>
      </c>
      <c r="K8154">
        <v>0</v>
      </c>
      <c r="L8154" s="83">
        <v>42766</v>
      </c>
      <c r="M8154">
        <v>0</v>
      </c>
      <c r="N8154">
        <v>801056102</v>
      </c>
      <c r="O8154" t="s">
        <v>527</v>
      </c>
    </row>
    <row r="8155" spans="1:15" x14ac:dyDescent="0.2">
      <c r="A8155" t="s">
        <v>9457</v>
      </c>
      <c r="B8155" t="s">
        <v>308</v>
      </c>
      <c r="C8155">
        <v>38.83</v>
      </c>
      <c r="D8155">
        <v>0</v>
      </c>
      <c r="E8155">
        <v>0</v>
      </c>
      <c r="F8155">
        <v>0</v>
      </c>
      <c r="G8155">
        <v>0</v>
      </c>
      <c r="H8155" s="45">
        <v>-4188.04</v>
      </c>
      <c r="I8155" t="s">
        <v>9184</v>
      </c>
      <c r="J8155" t="s">
        <v>186</v>
      </c>
      <c r="K8155">
        <v>0</v>
      </c>
      <c r="L8155" s="83">
        <v>42766</v>
      </c>
      <c r="M8155">
        <v>0</v>
      </c>
      <c r="N8155" t="s">
        <v>309</v>
      </c>
      <c r="O8155" t="s">
        <v>310</v>
      </c>
    </row>
    <row r="8156" spans="1:15" x14ac:dyDescent="0.2">
      <c r="A8156" t="s">
        <v>9458</v>
      </c>
      <c r="B8156" t="s">
        <v>115</v>
      </c>
      <c r="C8156">
        <v>161.72</v>
      </c>
      <c r="D8156">
        <v>0</v>
      </c>
      <c r="E8156">
        <v>0</v>
      </c>
      <c r="F8156">
        <v>0</v>
      </c>
      <c r="G8156">
        <v>0</v>
      </c>
      <c r="H8156" s="45">
        <v>49854.86</v>
      </c>
      <c r="I8156" t="s">
        <v>9184</v>
      </c>
      <c r="J8156" t="s">
        <v>186</v>
      </c>
      <c r="K8156">
        <v>0</v>
      </c>
      <c r="L8156" s="83">
        <v>42766</v>
      </c>
      <c r="M8156">
        <v>0</v>
      </c>
      <c r="N8156">
        <v>8252108</v>
      </c>
      <c r="O8156">
        <v>2127899</v>
      </c>
    </row>
    <row r="8157" spans="1:15" x14ac:dyDescent="0.2">
      <c r="A8157" t="s">
        <v>9459</v>
      </c>
      <c r="B8157" t="s">
        <v>364</v>
      </c>
      <c r="C8157">
        <v>141.74</v>
      </c>
      <c r="D8157">
        <v>0</v>
      </c>
      <c r="E8157">
        <v>0</v>
      </c>
      <c r="F8157">
        <v>0</v>
      </c>
      <c r="G8157">
        <v>0</v>
      </c>
      <c r="H8157" s="45">
        <v>31773.7</v>
      </c>
      <c r="I8157" t="s">
        <v>9174</v>
      </c>
      <c r="J8157" t="s">
        <v>186</v>
      </c>
      <c r="K8157">
        <v>0</v>
      </c>
      <c r="L8157" s="83">
        <v>42766</v>
      </c>
      <c r="M8157">
        <v>0</v>
      </c>
      <c r="N8157" t="s">
        <v>365</v>
      </c>
      <c r="O8157" t="s">
        <v>366</v>
      </c>
    </row>
    <row r="8158" spans="1:15" x14ac:dyDescent="0.2">
      <c r="A8158" t="s">
        <v>9460</v>
      </c>
      <c r="B8158" t="s">
        <v>334</v>
      </c>
      <c r="C8158">
        <v>36.5</v>
      </c>
      <c r="D8158">
        <v>0</v>
      </c>
      <c r="E8158">
        <v>0</v>
      </c>
      <c r="F8158">
        <v>0</v>
      </c>
      <c r="G8158">
        <v>0</v>
      </c>
      <c r="H8158" s="45">
        <v>-76983.259999999995</v>
      </c>
      <c r="I8158" t="s">
        <v>9174</v>
      </c>
      <c r="J8158" t="s">
        <v>169</v>
      </c>
      <c r="K8158">
        <v>0</v>
      </c>
      <c r="L8158" s="83">
        <v>42766</v>
      </c>
      <c r="M8158">
        <v>0</v>
      </c>
      <c r="N8158">
        <v>639050103</v>
      </c>
      <c r="O8158">
        <v>2771133</v>
      </c>
    </row>
    <row r="8159" spans="1:15" x14ac:dyDescent="0.2">
      <c r="A8159" t="s">
        <v>9461</v>
      </c>
      <c r="B8159" t="s">
        <v>3992</v>
      </c>
      <c r="C8159">
        <v>20</v>
      </c>
      <c r="D8159">
        <v>0</v>
      </c>
      <c r="E8159">
        <v>0</v>
      </c>
      <c r="F8159">
        <v>0</v>
      </c>
      <c r="G8159">
        <v>0</v>
      </c>
      <c r="H8159" s="45">
        <v>-2374.1999999999998</v>
      </c>
      <c r="I8159" t="s">
        <v>9184</v>
      </c>
      <c r="J8159" t="s">
        <v>186</v>
      </c>
      <c r="K8159">
        <v>0</v>
      </c>
      <c r="L8159" s="83">
        <v>42766</v>
      </c>
      <c r="M8159">
        <v>0</v>
      </c>
      <c r="N8159" t="s">
        <v>4014</v>
      </c>
      <c r="O8159" t="s">
        <v>4015</v>
      </c>
    </row>
    <row r="8160" spans="1:15" x14ac:dyDescent="0.2">
      <c r="A8160" t="s">
        <v>9462</v>
      </c>
      <c r="B8160" t="s">
        <v>9454</v>
      </c>
      <c r="C8160">
        <v>36.950000000000003</v>
      </c>
      <c r="D8160">
        <v>0</v>
      </c>
      <c r="E8160">
        <v>0</v>
      </c>
      <c r="F8160">
        <v>0</v>
      </c>
      <c r="G8160">
        <v>0</v>
      </c>
      <c r="H8160" s="45">
        <v>3346.03</v>
      </c>
      <c r="I8160" t="s">
        <v>9184</v>
      </c>
      <c r="J8160" t="s">
        <v>186</v>
      </c>
      <c r="K8160">
        <v>0</v>
      </c>
      <c r="L8160" s="83">
        <v>42766</v>
      </c>
      <c r="M8160">
        <v>0</v>
      </c>
      <c r="N8160">
        <v>84680107</v>
      </c>
      <c r="O8160">
        <v>2606570</v>
      </c>
    </row>
    <row r="8161" spans="1:15" x14ac:dyDescent="0.2">
      <c r="A8161" t="s">
        <v>9463</v>
      </c>
      <c r="B8161" t="s">
        <v>9453</v>
      </c>
      <c r="C8161">
        <v>29.5</v>
      </c>
      <c r="D8161">
        <v>0</v>
      </c>
      <c r="E8161">
        <v>0</v>
      </c>
      <c r="F8161">
        <v>0</v>
      </c>
      <c r="G8161">
        <v>0</v>
      </c>
      <c r="H8161" s="45">
        <v>87303.65</v>
      </c>
      <c r="I8161" t="s">
        <v>9174</v>
      </c>
      <c r="J8161" t="s">
        <v>164</v>
      </c>
      <c r="K8161">
        <v>0</v>
      </c>
      <c r="L8161" s="83">
        <v>42766</v>
      </c>
      <c r="M8161">
        <v>0</v>
      </c>
      <c r="N8161">
        <v>114340102</v>
      </c>
      <c r="O8161">
        <v>2145460</v>
      </c>
    </row>
    <row r="8162" spans="1:15" x14ac:dyDescent="0.2">
      <c r="A8162" t="s">
        <v>9464</v>
      </c>
      <c r="B8162" t="s">
        <v>861</v>
      </c>
      <c r="C8162">
        <v>150.44999999999999</v>
      </c>
      <c r="D8162">
        <v>0</v>
      </c>
      <c r="E8162">
        <v>0</v>
      </c>
      <c r="F8162">
        <v>0</v>
      </c>
      <c r="G8162">
        <v>0</v>
      </c>
      <c r="H8162" s="45">
        <v>91775.07</v>
      </c>
      <c r="I8162" t="s">
        <v>9174</v>
      </c>
      <c r="J8162" t="s">
        <v>164</v>
      </c>
      <c r="K8162">
        <v>0</v>
      </c>
      <c r="L8162" s="83">
        <v>42766</v>
      </c>
      <c r="M8162">
        <v>0</v>
      </c>
      <c r="N8162">
        <v>127190304</v>
      </c>
      <c r="O8162">
        <v>2159267</v>
      </c>
    </row>
    <row r="8163" spans="1:15" x14ac:dyDescent="0.2">
      <c r="A8163" t="s">
        <v>9465</v>
      </c>
      <c r="B8163" t="s">
        <v>7781</v>
      </c>
      <c r="C8163">
        <v>90.8</v>
      </c>
      <c r="D8163">
        <v>0</v>
      </c>
      <c r="E8163">
        <v>0</v>
      </c>
      <c r="F8163">
        <v>0</v>
      </c>
      <c r="G8163">
        <v>0</v>
      </c>
      <c r="H8163" s="45">
        <v>-34149.370000000003</v>
      </c>
      <c r="I8163" t="s">
        <v>9184</v>
      </c>
      <c r="J8163" t="s">
        <v>186</v>
      </c>
      <c r="K8163">
        <v>0</v>
      </c>
      <c r="L8163" s="83">
        <v>42766</v>
      </c>
      <c r="M8163">
        <v>0</v>
      </c>
      <c r="N8163" t="s">
        <v>7809</v>
      </c>
      <c r="O8163">
        <v>2420316</v>
      </c>
    </row>
    <row r="8164" spans="1:15" x14ac:dyDescent="0.2">
      <c r="A8164" t="s">
        <v>9466</v>
      </c>
      <c r="B8164" t="s">
        <v>382</v>
      </c>
      <c r="C8164">
        <v>76.239999999999995</v>
      </c>
      <c r="D8164">
        <v>0</v>
      </c>
      <c r="E8164">
        <v>0</v>
      </c>
      <c r="F8164">
        <v>0</v>
      </c>
      <c r="G8164">
        <v>0</v>
      </c>
      <c r="H8164" s="45">
        <v>9201.2199999999993</v>
      </c>
      <c r="I8164" t="s">
        <v>9174</v>
      </c>
      <c r="J8164" t="s">
        <v>164</v>
      </c>
      <c r="K8164">
        <v>0</v>
      </c>
      <c r="L8164" s="83">
        <v>42766</v>
      </c>
      <c r="M8164">
        <v>0</v>
      </c>
      <c r="N8164" t="s">
        <v>383</v>
      </c>
      <c r="O8164" t="s">
        <v>384</v>
      </c>
    </row>
    <row r="8165" spans="1:15" x14ac:dyDescent="0.2">
      <c r="A8165" t="s">
        <v>9467</v>
      </c>
      <c r="B8165" t="s">
        <v>842</v>
      </c>
      <c r="C8165">
        <v>29.3</v>
      </c>
      <c r="D8165">
        <v>0</v>
      </c>
      <c r="E8165">
        <v>0</v>
      </c>
      <c r="F8165">
        <v>0</v>
      </c>
      <c r="G8165">
        <v>0</v>
      </c>
      <c r="H8165" s="45">
        <v>-25992.93</v>
      </c>
      <c r="I8165" t="s">
        <v>9174</v>
      </c>
      <c r="J8165" t="s">
        <v>164</v>
      </c>
      <c r="K8165">
        <v>0</v>
      </c>
      <c r="L8165" s="83">
        <v>42766</v>
      </c>
      <c r="M8165">
        <v>0</v>
      </c>
      <c r="N8165">
        <v>157210105</v>
      </c>
      <c r="O8165">
        <v>2986937</v>
      </c>
    </row>
    <row r="8166" spans="1:15" x14ac:dyDescent="0.2">
      <c r="A8166" t="s">
        <v>9468</v>
      </c>
      <c r="B8166" t="s">
        <v>524</v>
      </c>
      <c r="C8166">
        <v>88.58</v>
      </c>
      <c r="D8166">
        <v>0</v>
      </c>
      <c r="E8166">
        <v>0</v>
      </c>
      <c r="F8166">
        <v>0</v>
      </c>
      <c r="G8166">
        <v>0</v>
      </c>
      <c r="H8166" s="45">
        <v>-29217.82</v>
      </c>
      <c r="I8166" t="s">
        <v>9184</v>
      </c>
      <c r="J8166" t="s">
        <v>190</v>
      </c>
      <c r="K8166">
        <v>0</v>
      </c>
      <c r="L8166" s="83">
        <v>42766</v>
      </c>
      <c r="M8166">
        <v>0</v>
      </c>
      <c r="N8166">
        <v>224399105</v>
      </c>
      <c r="O8166">
        <v>2231897</v>
      </c>
    </row>
    <row r="8167" spans="1:15" x14ac:dyDescent="0.2">
      <c r="A8167" t="s">
        <v>9469</v>
      </c>
      <c r="B8167" t="s">
        <v>4180</v>
      </c>
      <c r="C8167">
        <v>43.18</v>
      </c>
      <c r="D8167">
        <v>0</v>
      </c>
      <c r="E8167">
        <v>0</v>
      </c>
      <c r="F8167">
        <v>0</v>
      </c>
      <c r="G8167">
        <v>0</v>
      </c>
      <c r="H8167" s="45">
        <v>-98096.4</v>
      </c>
      <c r="I8167" t="s">
        <v>9174</v>
      </c>
      <c r="J8167" t="s">
        <v>164</v>
      </c>
      <c r="K8167">
        <v>0</v>
      </c>
      <c r="L8167" s="83">
        <v>42766</v>
      </c>
      <c r="M8167">
        <v>0</v>
      </c>
      <c r="N8167">
        <v>172755100</v>
      </c>
      <c r="O8167">
        <v>2197308</v>
      </c>
    </row>
    <row r="8168" spans="1:15" x14ac:dyDescent="0.2">
      <c r="A8168" t="s">
        <v>9470</v>
      </c>
      <c r="B8168" t="s">
        <v>839</v>
      </c>
      <c r="C8168">
        <v>44.86</v>
      </c>
      <c r="D8168">
        <v>0</v>
      </c>
      <c r="E8168">
        <v>0</v>
      </c>
      <c r="F8168">
        <v>0</v>
      </c>
      <c r="G8168">
        <v>0</v>
      </c>
      <c r="H8168" s="45">
        <v>-73699.240000000005</v>
      </c>
      <c r="I8168" t="s">
        <v>9174</v>
      </c>
      <c r="J8168" t="s">
        <v>164</v>
      </c>
      <c r="K8168">
        <v>0</v>
      </c>
      <c r="L8168" s="83">
        <v>42766</v>
      </c>
      <c r="M8168">
        <v>0</v>
      </c>
      <c r="N8168">
        <v>126349109</v>
      </c>
      <c r="O8168">
        <v>2210885</v>
      </c>
    </row>
    <row r="8169" spans="1:15" x14ac:dyDescent="0.2">
      <c r="A8169" t="s">
        <v>9471</v>
      </c>
      <c r="B8169" t="s">
        <v>4325</v>
      </c>
      <c r="C8169">
        <v>141.87</v>
      </c>
      <c r="D8169">
        <v>0</v>
      </c>
      <c r="E8169">
        <v>0</v>
      </c>
      <c r="F8169">
        <v>0</v>
      </c>
      <c r="G8169">
        <v>0</v>
      </c>
      <c r="H8169" s="45">
        <v>-99722.53</v>
      </c>
      <c r="I8169" t="s">
        <v>9174</v>
      </c>
      <c r="J8169" t="s">
        <v>169</v>
      </c>
      <c r="K8169">
        <v>0</v>
      </c>
      <c r="L8169" s="83">
        <v>42766</v>
      </c>
      <c r="M8169">
        <v>0</v>
      </c>
      <c r="N8169" s="84">
        <v>2.8176E+112</v>
      </c>
      <c r="O8169">
        <v>2567116</v>
      </c>
    </row>
    <row r="8170" spans="1:15" x14ac:dyDescent="0.2">
      <c r="A8170" t="s">
        <v>9472</v>
      </c>
      <c r="B8170" t="s">
        <v>7633</v>
      </c>
      <c r="C8170">
        <v>49.25</v>
      </c>
      <c r="D8170">
        <v>0</v>
      </c>
      <c r="E8170">
        <v>0</v>
      </c>
      <c r="F8170">
        <v>0</v>
      </c>
      <c r="G8170">
        <v>0</v>
      </c>
      <c r="H8170" s="45">
        <v>-6347.99</v>
      </c>
      <c r="I8170" t="s">
        <v>9174</v>
      </c>
      <c r="J8170" t="s">
        <v>190</v>
      </c>
      <c r="K8170">
        <v>0</v>
      </c>
      <c r="L8170" s="83">
        <v>42766</v>
      </c>
      <c r="M8170">
        <v>0</v>
      </c>
      <c r="N8170" t="s">
        <v>7648</v>
      </c>
      <c r="O8170">
        <v>2330318</v>
      </c>
    </row>
    <row r="8171" spans="1:15" x14ac:dyDescent="0.2">
      <c r="A8171" t="s">
        <v>9473</v>
      </c>
      <c r="B8171" t="s">
        <v>348</v>
      </c>
      <c r="C8171">
        <v>174.7</v>
      </c>
      <c r="D8171">
        <v>0</v>
      </c>
      <c r="E8171">
        <v>0</v>
      </c>
      <c r="F8171">
        <v>0</v>
      </c>
      <c r="G8171">
        <v>0</v>
      </c>
      <c r="H8171" s="45">
        <v>7041.27</v>
      </c>
      <c r="I8171" t="s">
        <v>9174</v>
      </c>
      <c r="J8171" t="s">
        <v>164</v>
      </c>
      <c r="K8171">
        <v>0</v>
      </c>
      <c r="L8171" s="83">
        <v>42766</v>
      </c>
      <c r="M8171">
        <v>0</v>
      </c>
      <c r="N8171" t="s">
        <v>349</v>
      </c>
      <c r="O8171" t="s">
        <v>350</v>
      </c>
    </row>
    <row r="8172" spans="1:15" x14ac:dyDescent="0.2">
      <c r="A8172" t="s">
        <v>9474</v>
      </c>
      <c r="B8172" t="s">
        <v>261</v>
      </c>
      <c r="C8172">
        <v>57.39</v>
      </c>
      <c r="D8172">
        <v>0</v>
      </c>
      <c r="E8172">
        <v>0</v>
      </c>
      <c r="F8172">
        <v>0</v>
      </c>
      <c r="G8172">
        <v>0</v>
      </c>
      <c r="H8172" s="45">
        <v>-16868.830000000002</v>
      </c>
      <c r="I8172" t="s">
        <v>9174</v>
      </c>
      <c r="J8172" t="s">
        <v>235</v>
      </c>
      <c r="K8172">
        <v>0</v>
      </c>
      <c r="L8172" s="83">
        <v>42766</v>
      </c>
      <c r="M8172">
        <v>0</v>
      </c>
      <c r="N8172">
        <v>800422107</v>
      </c>
      <c r="O8172">
        <v>2772998</v>
      </c>
    </row>
    <row r="8173" spans="1:15" x14ac:dyDescent="0.2">
      <c r="A8173" t="s">
        <v>9475</v>
      </c>
      <c r="B8173" t="s">
        <v>237</v>
      </c>
      <c r="C8173">
        <v>36.65</v>
      </c>
      <c r="D8173">
        <v>0</v>
      </c>
      <c r="E8173">
        <v>0</v>
      </c>
      <c r="F8173">
        <v>0</v>
      </c>
      <c r="G8173">
        <v>0</v>
      </c>
      <c r="H8173" s="45">
        <v>-17700.32</v>
      </c>
      <c r="I8173" t="s">
        <v>9174</v>
      </c>
      <c r="J8173" t="s">
        <v>190</v>
      </c>
      <c r="K8173">
        <v>0</v>
      </c>
      <c r="L8173" s="83">
        <v>42766</v>
      </c>
      <c r="M8173">
        <v>0</v>
      </c>
      <c r="N8173" t="s">
        <v>177</v>
      </c>
      <c r="O8173" t="s">
        <v>8639</v>
      </c>
    </row>
    <row r="8174" spans="1:15" x14ac:dyDescent="0.2">
      <c r="A8174" t="s">
        <v>9476</v>
      </c>
      <c r="B8174" t="s">
        <v>871</v>
      </c>
      <c r="C8174">
        <v>41.05</v>
      </c>
      <c r="D8174">
        <v>0</v>
      </c>
      <c r="E8174">
        <v>0</v>
      </c>
      <c r="F8174">
        <v>0</v>
      </c>
      <c r="G8174">
        <v>0</v>
      </c>
      <c r="H8174" s="45">
        <v>5268.64</v>
      </c>
      <c r="I8174" t="s">
        <v>9184</v>
      </c>
      <c r="J8174" t="s">
        <v>200</v>
      </c>
      <c r="K8174">
        <v>0</v>
      </c>
      <c r="L8174" s="83">
        <v>42766</v>
      </c>
      <c r="M8174">
        <v>0</v>
      </c>
      <c r="N8174">
        <v>524660107</v>
      </c>
      <c r="O8174">
        <v>2510682</v>
      </c>
    </row>
    <row r="8175" spans="1:15" x14ac:dyDescent="0.2">
      <c r="A8175" t="s">
        <v>9477</v>
      </c>
      <c r="B8175" t="s">
        <v>243</v>
      </c>
      <c r="C8175">
        <v>42.8</v>
      </c>
      <c r="D8175">
        <v>0</v>
      </c>
      <c r="E8175">
        <v>0</v>
      </c>
      <c r="F8175">
        <v>0</v>
      </c>
      <c r="G8175">
        <v>0</v>
      </c>
      <c r="H8175" s="45">
        <v>-39046.660000000003</v>
      </c>
      <c r="I8175" t="s">
        <v>9174</v>
      </c>
      <c r="J8175" t="s">
        <v>200</v>
      </c>
      <c r="K8175">
        <v>0</v>
      </c>
      <c r="L8175" s="83">
        <v>42766</v>
      </c>
      <c r="M8175">
        <v>0</v>
      </c>
      <c r="N8175" t="s">
        <v>244</v>
      </c>
      <c r="O8175">
        <v>2601326</v>
      </c>
    </row>
    <row r="8176" spans="1:15" x14ac:dyDescent="0.2">
      <c r="A8176" t="s">
        <v>9478</v>
      </c>
      <c r="B8176" t="s">
        <v>1046</v>
      </c>
      <c r="C8176">
        <v>8.07</v>
      </c>
      <c r="D8176">
        <v>0</v>
      </c>
      <c r="E8176">
        <v>0</v>
      </c>
      <c r="F8176">
        <v>0</v>
      </c>
      <c r="G8176">
        <v>0</v>
      </c>
      <c r="H8176" s="45">
        <v>-250164.59</v>
      </c>
      <c r="I8176" t="s">
        <v>9174</v>
      </c>
      <c r="J8176" t="s">
        <v>190</v>
      </c>
      <c r="K8176">
        <v>0</v>
      </c>
      <c r="L8176" s="83">
        <v>42766</v>
      </c>
      <c r="M8176">
        <v>0</v>
      </c>
      <c r="N8176">
        <v>724479100</v>
      </c>
      <c r="O8176">
        <v>2690506</v>
      </c>
    </row>
    <row r="8177" spans="1:15" x14ac:dyDescent="0.2">
      <c r="A8177" t="s">
        <v>9479</v>
      </c>
      <c r="B8177" t="s">
        <v>352</v>
      </c>
      <c r="C8177">
        <v>88.08</v>
      </c>
      <c r="D8177">
        <v>0</v>
      </c>
      <c r="E8177">
        <v>0</v>
      </c>
      <c r="F8177">
        <v>0</v>
      </c>
      <c r="G8177">
        <v>0</v>
      </c>
      <c r="H8177" s="45">
        <v>-55058.31</v>
      </c>
      <c r="I8177" t="s">
        <v>9174</v>
      </c>
      <c r="J8177" t="s">
        <v>169</v>
      </c>
      <c r="K8177">
        <v>0</v>
      </c>
      <c r="L8177" s="83">
        <v>42766</v>
      </c>
      <c r="M8177">
        <v>0</v>
      </c>
      <c r="N8177">
        <v>699462107</v>
      </c>
      <c r="O8177">
        <v>2671318</v>
      </c>
    </row>
    <row r="8178" spans="1:15" x14ac:dyDescent="0.2">
      <c r="A8178" t="s">
        <v>9480</v>
      </c>
      <c r="B8178" t="s">
        <v>1060</v>
      </c>
      <c r="C8178">
        <v>28.72</v>
      </c>
      <c r="D8178">
        <v>0</v>
      </c>
      <c r="E8178">
        <v>0</v>
      </c>
      <c r="F8178">
        <v>0</v>
      </c>
      <c r="G8178">
        <v>0</v>
      </c>
      <c r="H8178" s="45">
        <v>-5686.55</v>
      </c>
      <c r="I8178" t="s">
        <v>9174</v>
      </c>
      <c r="J8178" t="s">
        <v>190</v>
      </c>
      <c r="K8178">
        <v>0</v>
      </c>
      <c r="L8178" s="83">
        <v>42766</v>
      </c>
      <c r="M8178">
        <v>0</v>
      </c>
      <c r="N8178" t="s">
        <v>1146</v>
      </c>
      <c r="O8178" t="s">
        <v>8474</v>
      </c>
    </row>
    <row r="8179" spans="1:15" x14ac:dyDescent="0.2">
      <c r="A8179" t="s">
        <v>9481</v>
      </c>
      <c r="B8179" t="s">
        <v>9455</v>
      </c>
      <c r="C8179">
        <v>20.309999999999999</v>
      </c>
      <c r="D8179">
        <v>0</v>
      </c>
      <c r="E8179">
        <v>0</v>
      </c>
      <c r="F8179">
        <v>0</v>
      </c>
      <c r="G8179">
        <v>0</v>
      </c>
      <c r="H8179" s="45">
        <v>-8040.02</v>
      </c>
      <c r="I8179" t="s">
        <v>9184</v>
      </c>
      <c r="J8179" t="s">
        <v>188</v>
      </c>
      <c r="K8179">
        <v>0</v>
      </c>
      <c r="L8179" s="83">
        <v>42766</v>
      </c>
      <c r="M8179">
        <v>0</v>
      </c>
      <c r="N8179" t="s">
        <v>9482</v>
      </c>
      <c r="O8179" t="s">
        <v>9483</v>
      </c>
    </row>
    <row r="8180" spans="1:15" x14ac:dyDescent="0.2">
      <c r="A8180" t="s">
        <v>9484</v>
      </c>
      <c r="B8180" t="s">
        <v>6047</v>
      </c>
      <c r="C8180">
        <v>36.71</v>
      </c>
      <c r="D8180">
        <v>0</v>
      </c>
      <c r="E8180">
        <v>0</v>
      </c>
      <c r="F8180">
        <v>0</v>
      </c>
      <c r="G8180">
        <v>0</v>
      </c>
      <c r="H8180">
        <v>254.8</v>
      </c>
      <c r="I8180" t="s">
        <v>9174</v>
      </c>
      <c r="J8180" t="s">
        <v>200</v>
      </c>
      <c r="K8180">
        <v>0</v>
      </c>
      <c r="L8180" s="83">
        <v>42766</v>
      </c>
      <c r="M8180">
        <v>0</v>
      </c>
      <c r="N8180">
        <v>899896104</v>
      </c>
      <c r="O8180">
        <v>2872069</v>
      </c>
    </row>
    <row r="8181" spans="1:15" x14ac:dyDescent="0.2">
      <c r="A8181" t="s">
        <v>9485</v>
      </c>
      <c r="B8181" t="s">
        <v>1073</v>
      </c>
      <c r="C8181">
        <v>43.18</v>
      </c>
      <c r="D8181">
        <v>0</v>
      </c>
      <c r="E8181">
        <v>0</v>
      </c>
      <c r="F8181">
        <v>0</v>
      </c>
      <c r="G8181">
        <v>0</v>
      </c>
      <c r="H8181" s="45">
        <v>-11695.66</v>
      </c>
      <c r="I8181" t="s">
        <v>9174</v>
      </c>
      <c r="J8181" t="s">
        <v>190</v>
      </c>
      <c r="K8181">
        <v>0</v>
      </c>
      <c r="L8181" s="83">
        <v>42766</v>
      </c>
      <c r="M8181">
        <v>0</v>
      </c>
      <c r="N8181">
        <v>903293405</v>
      </c>
      <c r="O8181">
        <v>2910602</v>
      </c>
    </row>
    <row r="8182" spans="1:15" x14ac:dyDescent="0.2">
      <c r="A8182" t="s">
        <v>9486</v>
      </c>
      <c r="B8182" t="s">
        <v>867</v>
      </c>
      <c r="C8182">
        <v>23.5</v>
      </c>
      <c r="D8182">
        <v>0</v>
      </c>
      <c r="E8182">
        <v>0</v>
      </c>
      <c r="F8182">
        <v>0</v>
      </c>
      <c r="G8182">
        <v>0</v>
      </c>
      <c r="H8182" s="45">
        <v>-7828.44</v>
      </c>
      <c r="I8182" t="s">
        <v>9174</v>
      </c>
      <c r="J8182" t="s">
        <v>190</v>
      </c>
      <c r="K8182">
        <v>0</v>
      </c>
      <c r="L8182" s="83">
        <v>42766</v>
      </c>
      <c r="M8182">
        <v>0</v>
      </c>
      <c r="N8182">
        <v>952355204</v>
      </c>
      <c r="O8182" t="s">
        <v>6896</v>
      </c>
    </row>
    <row r="8183" spans="1:15" x14ac:dyDescent="0.2">
      <c r="A8183" t="s">
        <v>9420</v>
      </c>
      <c r="B8183" t="s">
        <v>9416</v>
      </c>
      <c r="C8183">
        <v>23.85</v>
      </c>
      <c r="D8183">
        <v>0</v>
      </c>
      <c r="E8183">
        <v>0</v>
      </c>
      <c r="F8183">
        <v>0</v>
      </c>
      <c r="G8183">
        <v>0</v>
      </c>
      <c r="H8183" s="45">
        <v>-20765.7</v>
      </c>
      <c r="I8183" t="s">
        <v>9184</v>
      </c>
      <c r="J8183" t="s">
        <v>182</v>
      </c>
      <c r="K8183">
        <v>0</v>
      </c>
      <c r="L8183" s="83">
        <v>42765</v>
      </c>
      <c r="M8183">
        <v>0</v>
      </c>
      <c r="N8183" t="s">
        <v>177</v>
      </c>
      <c r="O8183" t="s">
        <v>9421</v>
      </c>
    </row>
    <row r="8184" spans="1:15" x14ac:dyDescent="0.2">
      <c r="A8184" t="s">
        <v>9422</v>
      </c>
      <c r="B8184" t="s">
        <v>1086</v>
      </c>
      <c r="C8184">
        <v>43.3</v>
      </c>
      <c r="D8184">
        <v>0</v>
      </c>
      <c r="E8184">
        <v>0</v>
      </c>
      <c r="F8184">
        <v>0</v>
      </c>
      <c r="G8184">
        <v>0</v>
      </c>
      <c r="H8184" s="45">
        <v>9884.7099999999991</v>
      </c>
      <c r="I8184" t="s">
        <v>9184</v>
      </c>
      <c r="J8184" t="s">
        <v>188</v>
      </c>
      <c r="K8184">
        <v>0</v>
      </c>
      <c r="L8184" s="83">
        <v>42765</v>
      </c>
      <c r="M8184">
        <v>0</v>
      </c>
      <c r="N8184" t="s">
        <v>1394</v>
      </c>
      <c r="O8184">
        <v>2624561</v>
      </c>
    </row>
    <row r="8185" spans="1:15" x14ac:dyDescent="0.2">
      <c r="A8185" t="s">
        <v>9423</v>
      </c>
      <c r="B8185" t="s">
        <v>4603</v>
      </c>
      <c r="C8185">
        <v>87.76</v>
      </c>
      <c r="D8185">
        <v>0</v>
      </c>
      <c r="E8185">
        <v>0</v>
      </c>
      <c r="F8185">
        <v>0</v>
      </c>
      <c r="G8185">
        <v>0</v>
      </c>
      <c r="H8185" s="45">
        <v>2229.38</v>
      </c>
      <c r="I8185" t="s">
        <v>9184</v>
      </c>
      <c r="J8185" t="s">
        <v>190</v>
      </c>
      <c r="K8185">
        <v>0</v>
      </c>
      <c r="L8185" s="83">
        <v>42765</v>
      </c>
      <c r="M8185">
        <v>0</v>
      </c>
      <c r="N8185">
        <v>615394202</v>
      </c>
      <c r="O8185">
        <v>2601218</v>
      </c>
    </row>
    <row r="8186" spans="1:15" x14ac:dyDescent="0.2">
      <c r="A8186" t="s">
        <v>9424</v>
      </c>
      <c r="B8186" t="s">
        <v>137</v>
      </c>
      <c r="C8186">
        <v>38.14</v>
      </c>
      <c r="D8186">
        <v>0</v>
      </c>
      <c r="E8186">
        <v>0</v>
      </c>
      <c r="F8186">
        <v>0</v>
      </c>
      <c r="G8186">
        <v>0</v>
      </c>
      <c r="H8186" s="45">
        <v>1314.73</v>
      </c>
      <c r="I8186" t="s">
        <v>9184</v>
      </c>
      <c r="J8186" t="s">
        <v>190</v>
      </c>
      <c r="K8186">
        <v>0</v>
      </c>
      <c r="L8186" s="83">
        <v>42765</v>
      </c>
      <c r="M8186">
        <v>0</v>
      </c>
      <c r="N8186" t="s">
        <v>779</v>
      </c>
      <c r="O8186" t="s">
        <v>780</v>
      </c>
    </row>
    <row r="8187" spans="1:15" x14ac:dyDescent="0.2">
      <c r="A8187" t="s">
        <v>9425</v>
      </c>
      <c r="B8187" t="s">
        <v>1029</v>
      </c>
      <c r="C8187">
        <v>26.32</v>
      </c>
      <c r="D8187">
        <v>0</v>
      </c>
      <c r="E8187">
        <v>0</v>
      </c>
      <c r="F8187">
        <v>0</v>
      </c>
      <c r="G8187">
        <v>0</v>
      </c>
      <c r="H8187" s="45">
        <v>65374.46</v>
      </c>
      <c r="I8187" t="s">
        <v>9174</v>
      </c>
      <c r="J8187" t="s">
        <v>164</v>
      </c>
      <c r="K8187">
        <v>0</v>
      </c>
      <c r="L8187" s="83">
        <v>42765</v>
      </c>
      <c r="M8187">
        <v>0</v>
      </c>
      <c r="N8187">
        <v>5125109</v>
      </c>
      <c r="O8187">
        <v>2159773</v>
      </c>
    </row>
    <row r="8188" spans="1:15" x14ac:dyDescent="0.2">
      <c r="A8188" t="s">
        <v>9426</v>
      </c>
      <c r="B8188" t="s">
        <v>94</v>
      </c>
      <c r="C8188">
        <v>176.83</v>
      </c>
      <c r="D8188">
        <v>0</v>
      </c>
      <c r="E8188">
        <v>0</v>
      </c>
      <c r="F8188">
        <v>0</v>
      </c>
      <c r="G8188">
        <v>0</v>
      </c>
      <c r="H8188" s="45">
        <v>15408.97</v>
      </c>
      <c r="I8188" t="s">
        <v>9174</v>
      </c>
      <c r="J8188" t="s">
        <v>169</v>
      </c>
      <c r="K8188">
        <v>0</v>
      </c>
      <c r="L8188" s="83">
        <v>42765</v>
      </c>
      <c r="M8188">
        <v>0</v>
      </c>
      <c r="N8188" t="s">
        <v>171</v>
      </c>
      <c r="O8188">
        <v>2695921</v>
      </c>
    </row>
    <row r="8189" spans="1:15" x14ac:dyDescent="0.2">
      <c r="A8189" t="s">
        <v>9427</v>
      </c>
      <c r="B8189" t="s">
        <v>404</v>
      </c>
      <c r="C8189">
        <v>132.25</v>
      </c>
      <c r="D8189">
        <v>0</v>
      </c>
      <c r="E8189">
        <v>0</v>
      </c>
      <c r="F8189">
        <v>0</v>
      </c>
      <c r="G8189">
        <v>0</v>
      </c>
      <c r="H8189" s="45">
        <v>13184.47</v>
      </c>
      <c r="I8189" t="s">
        <v>9174</v>
      </c>
      <c r="J8189" t="s">
        <v>190</v>
      </c>
      <c r="K8189">
        <v>0</v>
      </c>
      <c r="L8189" s="83">
        <v>42765</v>
      </c>
      <c r="M8189">
        <v>0</v>
      </c>
      <c r="N8189" t="s">
        <v>405</v>
      </c>
      <c r="O8189" t="s">
        <v>406</v>
      </c>
    </row>
    <row r="8190" spans="1:15" x14ac:dyDescent="0.2">
      <c r="A8190" t="s">
        <v>9428</v>
      </c>
      <c r="B8190" t="s">
        <v>90</v>
      </c>
      <c r="C8190">
        <v>68.260000000000005</v>
      </c>
      <c r="D8190">
        <v>0</v>
      </c>
      <c r="E8190">
        <v>0</v>
      </c>
      <c r="F8190">
        <v>0</v>
      </c>
      <c r="G8190">
        <v>0</v>
      </c>
      <c r="H8190">
        <v>-276.14999999999998</v>
      </c>
      <c r="I8190" t="s">
        <v>9174</v>
      </c>
      <c r="J8190" t="s">
        <v>182</v>
      </c>
      <c r="K8190">
        <v>0</v>
      </c>
      <c r="L8190" s="83">
        <v>42765</v>
      </c>
      <c r="M8190">
        <v>0</v>
      </c>
      <c r="N8190">
        <v>32511107</v>
      </c>
      <c r="O8190">
        <v>2032380</v>
      </c>
    </row>
    <row r="8191" spans="1:15" x14ac:dyDescent="0.2">
      <c r="A8191" t="s">
        <v>9429</v>
      </c>
      <c r="B8191" t="s">
        <v>111</v>
      </c>
      <c r="C8191">
        <v>72.900000000000006</v>
      </c>
      <c r="D8191">
        <v>0</v>
      </c>
      <c r="E8191">
        <v>0</v>
      </c>
      <c r="F8191">
        <v>0</v>
      </c>
      <c r="G8191">
        <v>0</v>
      </c>
      <c r="H8191" s="45">
        <v>23046.04</v>
      </c>
      <c r="I8191" t="s">
        <v>9174</v>
      </c>
      <c r="J8191" t="s">
        <v>164</v>
      </c>
      <c r="K8191">
        <v>0</v>
      </c>
      <c r="L8191" s="83">
        <v>42765</v>
      </c>
      <c r="M8191">
        <v>0</v>
      </c>
      <c r="N8191">
        <v>35290105</v>
      </c>
      <c r="O8191">
        <v>2468844</v>
      </c>
    </row>
    <row r="8192" spans="1:15" x14ac:dyDescent="0.2">
      <c r="A8192" t="s">
        <v>9430</v>
      </c>
      <c r="B8192" t="s">
        <v>9419</v>
      </c>
      <c r="C8192">
        <v>65.23</v>
      </c>
      <c r="D8192">
        <v>0</v>
      </c>
      <c r="E8192">
        <v>0</v>
      </c>
      <c r="F8192">
        <v>0</v>
      </c>
      <c r="G8192">
        <v>0</v>
      </c>
      <c r="H8192" s="45">
        <v>13521.83</v>
      </c>
      <c r="I8192" t="s">
        <v>9184</v>
      </c>
      <c r="J8192" t="s">
        <v>235</v>
      </c>
      <c r="K8192">
        <v>0</v>
      </c>
      <c r="L8192" s="83">
        <v>42765</v>
      </c>
      <c r="M8192">
        <v>0</v>
      </c>
      <c r="N8192">
        <v>194162103</v>
      </c>
      <c r="O8192">
        <v>2209106</v>
      </c>
    </row>
    <row r="8193" spans="1:15" x14ac:dyDescent="0.2">
      <c r="A8193" t="s">
        <v>9431</v>
      </c>
      <c r="B8193" t="s">
        <v>6363</v>
      </c>
      <c r="C8193">
        <v>15.97</v>
      </c>
      <c r="D8193">
        <v>0</v>
      </c>
      <c r="E8193">
        <v>0</v>
      </c>
      <c r="F8193">
        <v>0</v>
      </c>
      <c r="G8193">
        <v>0</v>
      </c>
      <c r="H8193" s="45">
        <v>39775.199999999997</v>
      </c>
      <c r="I8193" t="s">
        <v>9174</v>
      </c>
      <c r="J8193" t="s">
        <v>182</v>
      </c>
      <c r="K8193">
        <v>0</v>
      </c>
      <c r="L8193" s="83">
        <v>42765</v>
      </c>
      <c r="M8193">
        <v>0</v>
      </c>
      <c r="N8193" t="s">
        <v>6416</v>
      </c>
      <c r="O8193">
        <v>2413758</v>
      </c>
    </row>
    <row r="8194" spans="1:15" x14ac:dyDescent="0.2">
      <c r="A8194" t="s">
        <v>9432</v>
      </c>
      <c r="B8194" t="s">
        <v>4174</v>
      </c>
      <c r="C8194">
        <v>39.9</v>
      </c>
      <c r="D8194">
        <v>0</v>
      </c>
      <c r="E8194">
        <v>0</v>
      </c>
      <c r="F8194">
        <v>0</v>
      </c>
      <c r="G8194">
        <v>0</v>
      </c>
      <c r="H8194" s="45">
        <v>40611.040000000001</v>
      </c>
      <c r="I8194" t="s">
        <v>9174</v>
      </c>
      <c r="J8194" t="s">
        <v>200</v>
      </c>
      <c r="K8194">
        <v>0</v>
      </c>
      <c r="L8194" s="83">
        <v>42765</v>
      </c>
      <c r="M8194">
        <v>0</v>
      </c>
      <c r="N8194">
        <v>189754104</v>
      </c>
      <c r="O8194">
        <v>2646015</v>
      </c>
    </row>
    <row r="8195" spans="1:15" x14ac:dyDescent="0.2">
      <c r="A8195" t="s">
        <v>9433</v>
      </c>
      <c r="B8195" t="s">
        <v>135</v>
      </c>
      <c r="C8195">
        <v>127.83</v>
      </c>
      <c r="D8195">
        <v>0</v>
      </c>
      <c r="E8195">
        <v>0</v>
      </c>
      <c r="F8195">
        <v>0</v>
      </c>
      <c r="G8195">
        <v>0</v>
      </c>
      <c r="H8195" s="45">
        <v>2144.0500000000002</v>
      </c>
      <c r="I8195" t="s">
        <v>9184</v>
      </c>
      <c r="J8195" t="s">
        <v>182</v>
      </c>
      <c r="K8195">
        <v>0</v>
      </c>
      <c r="L8195" s="83">
        <v>42765</v>
      </c>
      <c r="M8195">
        <v>0</v>
      </c>
      <c r="N8195">
        <v>166764100</v>
      </c>
      <c r="O8195">
        <v>2838555</v>
      </c>
    </row>
    <row r="8196" spans="1:15" x14ac:dyDescent="0.2">
      <c r="A8196" t="s">
        <v>9434</v>
      </c>
      <c r="B8196" t="s">
        <v>321</v>
      </c>
      <c r="C8196">
        <v>152.44999999999999</v>
      </c>
      <c r="D8196">
        <v>0</v>
      </c>
      <c r="E8196">
        <v>0</v>
      </c>
      <c r="F8196">
        <v>0</v>
      </c>
      <c r="G8196">
        <v>0</v>
      </c>
      <c r="H8196" s="45">
        <v>-5190.1000000000004</v>
      </c>
      <c r="I8196" t="s">
        <v>9174</v>
      </c>
      <c r="J8196" t="s">
        <v>164</v>
      </c>
      <c r="K8196">
        <v>0</v>
      </c>
      <c r="L8196" s="83">
        <v>42765</v>
      </c>
      <c r="M8196">
        <v>0</v>
      </c>
      <c r="N8196">
        <v>303250104</v>
      </c>
      <c r="O8196">
        <v>2330299</v>
      </c>
    </row>
    <row r="8197" spans="1:15" x14ac:dyDescent="0.2">
      <c r="A8197" t="s">
        <v>9435</v>
      </c>
      <c r="B8197" t="s">
        <v>326</v>
      </c>
      <c r="C8197">
        <v>45.09</v>
      </c>
      <c r="D8197">
        <v>0</v>
      </c>
      <c r="E8197">
        <v>0</v>
      </c>
      <c r="F8197">
        <v>0</v>
      </c>
      <c r="G8197">
        <v>0</v>
      </c>
      <c r="H8197" s="45">
        <v>9877.5400000000009</v>
      </c>
      <c r="I8197" t="s">
        <v>9174</v>
      </c>
      <c r="J8197" t="s">
        <v>200</v>
      </c>
      <c r="K8197">
        <v>0</v>
      </c>
      <c r="L8197" s="83">
        <v>42765</v>
      </c>
      <c r="M8197">
        <v>0</v>
      </c>
      <c r="N8197">
        <v>412822108</v>
      </c>
      <c r="O8197">
        <v>2411053</v>
      </c>
    </row>
    <row r="8198" spans="1:15" x14ac:dyDescent="0.2">
      <c r="A8198" t="s">
        <v>9436</v>
      </c>
      <c r="B8198" t="s">
        <v>93</v>
      </c>
      <c r="C8198">
        <v>78.47</v>
      </c>
      <c r="D8198">
        <v>0</v>
      </c>
      <c r="E8198">
        <v>0</v>
      </c>
      <c r="F8198">
        <v>0</v>
      </c>
      <c r="G8198">
        <v>0</v>
      </c>
      <c r="H8198" s="45">
        <v>-12066.99</v>
      </c>
      <c r="I8198" t="s">
        <v>9184</v>
      </c>
      <c r="J8198" t="s">
        <v>169</v>
      </c>
      <c r="K8198">
        <v>0</v>
      </c>
      <c r="L8198" s="83">
        <v>42765</v>
      </c>
      <c r="M8198">
        <v>0</v>
      </c>
      <c r="N8198">
        <v>431475102</v>
      </c>
      <c r="O8198">
        <v>2425924</v>
      </c>
    </row>
    <row r="8199" spans="1:15" x14ac:dyDescent="0.2">
      <c r="A8199" t="s">
        <v>9437</v>
      </c>
      <c r="B8199" t="s">
        <v>117</v>
      </c>
      <c r="C8199">
        <v>41.88</v>
      </c>
      <c r="D8199">
        <v>0</v>
      </c>
      <c r="E8199">
        <v>0</v>
      </c>
      <c r="F8199">
        <v>0</v>
      </c>
      <c r="G8199">
        <v>0</v>
      </c>
      <c r="H8199" s="45">
        <v>-88090.97</v>
      </c>
      <c r="I8199" t="s">
        <v>9174</v>
      </c>
      <c r="J8199" t="s">
        <v>164</v>
      </c>
      <c r="K8199">
        <v>0</v>
      </c>
      <c r="L8199" s="83">
        <v>42765</v>
      </c>
      <c r="M8199">
        <v>0</v>
      </c>
      <c r="N8199">
        <v>562750109</v>
      </c>
      <c r="O8199">
        <v>2239471</v>
      </c>
    </row>
    <row r="8200" spans="1:15" x14ac:dyDescent="0.2">
      <c r="A8200" t="s">
        <v>9438</v>
      </c>
      <c r="B8200" t="s">
        <v>434</v>
      </c>
      <c r="C8200">
        <v>130.15</v>
      </c>
      <c r="D8200">
        <v>0</v>
      </c>
      <c r="E8200">
        <v>0</v>
      </c>
      <c r="F8200">
        <v>0</v>
      </c>
      <c r="G8200">
        <v>0</v>
      </c>
      <c r="H8200" s="45">
        <v>-5506.54</v>
      </c>
      <c r="I8200" t="s">
        <v>9174</v>
      </c>
      <c r="J8200" t="s">
        <v>164</v>
      </c>
      <c r="K8200">
        <v>0</v>
      </c>
      <c r="L8200" s="83">
        <v>42765</v>
      </c>
      <c r="M8200">
        <v>0</v>
      </c>
      <c r="N8200">
        <v>594972408</v>
      </c>
      <c r="O8200">
        <v>2974329</v>
      </c>
    </row>
    <row r="8201" spans="1:15" x14ac:dyDescent="0.2">
      <c r="A8201" t="s">
        <v>9439</v>
      </c>
      <c r="B8201" t="s">
        <v>9415</v>
      </c>
      <c r="C8201">
        <v>45.6</v>
      </c>
      <c r="D8201">
        <v>0</v>
      </c>
      <c r="E8201">
        <v>0</v>
      </c>
      <c r="F8201">
        <v>0</v>
      </c>
      <c r="G8201">
        <v>0</v>
      </c>
      <c r="H8201" s="45">
        <v>-38501.96</v>
      </c>
      <c r="I8201" t="s">
        <v>9174</v>
      </c>
      <c r="J8201" t="s">
        <v>164</v>
      </c>
      <c r="K8201">
        <v>0</v>
      </c>
      <c r="L8201" s="83">
        <v>42765</v>
      </c>
      <c r="M8201">
        <v>0</v>
      </c>
      <c r="N8201" t="s">
        <v>9440</v>
      </c>
      <c r="O8201" t="s">
        <v>9441</v>
      </c>
    </row>
    <row r="8202" spans="1:15" x14ac:dyDescent="0.2">
      <c r="A8202" t="s">
        <v>9442</v>
      </c>
      <c r="B8202" t="s">
        <v>470</v>
      </c>
      <c r="C8202">
        <v>21.18</v>
      </c>
      <c r="D8202">
        <v>0</v>
      </c>
      <c r="E8202">
        <v>0</v>
      </c>
      <c r="F8202">
        <v>0</v>
      </c>
      <c r="G8202">
        <v>0</v>
      </c>
      <c r="H8202" s="45">
        <v>-18709.64</v>
      </c>
      <c r="I8202" t="s">
        <v>9174</v>
      </c>
      <c r="J8202" t="s">
        <v>164</v>
      </c>
      <c r="K8202">
        <v>0</v>
      </c>
      <c r="L8202" s="83">
        <v>42765</v>
      </c>
      <c r="M8202">
        <v>0</v>
      </c>
      <c r="N8202" t="s">
        <v>471</v>
      </c>
      <c r="O8202" t="s">
        <v>472</v>
      </c>
    </row>
    <row r="8203" spans="1:15" x14ac:dyDescent="0.2">
      <c r="A8203" t="s">
        <v>9443</v>
      </c>
      <c r="B8203" t="s">
        <v>312</v>
      </c>
      <c r="C8203">
        <v>27.35</v>
      </c>
      <c r="D8203">
        <v>0</v>
      </c>
      <c r="E8203">
        <v>0</v>
      </c>
      <c r="F8203">
        <v>0</v>
      </c>
      <c r="G8203">
        <v>0</v>
      </c>
      <c r="H8203" s="45">
        <v>21968.78</v>
      </c>
      <c r="I8203" t="s">
        <v>9174</v>
      </c>
      <c r="J8203" t="s">
        <v>164</v>
      </c>
      <c r="K8203">
        <v>0</v>
      </c>
      <c r="L8203" s="83">
        <v>42765</v>
      </c>
      <c r="M8203">
        <v>0</v>
      </c>
      <c r="N8203" t="s">
        <v>313</v>
      </c>
      <c r="O8203">
        <v>2447285</v>
      </c>
    </row>
    <row r="8204" spans="1:15" x14ac:dyDescent="0.2">
      <c r="A8204" t="s">
        <v>9444</v>
      </c>
      <c r="B8204" t="s">
        <v>103</v>
      </c>
      <c r="C8204">
        <v>33.25</v>
      </c>
      <c r="D8204">
        <v>0</v>
      </c>
      <c r="E8204">
        <v>0</v>
      </c>
      <c r="F8204">
        <v>0</v>
      </c>
      <c r="G8204">
        <v>0</v>
      </c>
      <c r="H8204" s="45">
        <v>-50250.559999999998</v>
      </c>
      <c r="I8204" t="s">
        <v>9174</v>
      </c>
      <c r="J8204" t="s">
        <v>188</v>
      </c>
      <c r="K8204">
        <v>0</v>
      </c>
      <c r="L8204" s="83">
        <v>42765</v>
      </c>
      <c r="M8204">
        <v>0</v>
      </c>
      <c r="N8204">
        <v>680665205</v>
      </c>
      <c r="O8204">
        <v>2658526</v>
      </c>
    </row>
    <row r="8205" spans="1:15" x14ac:dyDescent="0.2">
      <c r="A8205" t="s">
        <v>9445</v>
      </c>
      <c r="B8205" t="s">
        <v>99</v>
      </c>
      <c r="C8205">
        <v>68.17</v>
      </c>
      <c r="D8205">
        <v>0</v>
      </c>
      <c r="E8205">
        <v>0</v>
      </c>
      <c r="F8205">
        <v>0</v>
      </c>
      <c r="G8205">
        <v>0</v>
      </c>
      <c r="H8205" s="45">
        <v>-30493.51</v>
      </c>
      <c r="I8205" t="s">
        <v>9174</v>
      </c>
      <c r="J8205" t="s">
        <v>164</v>
      </c>
      <c r="K8205">
        <v>0</v>
      </c>
      <c r="L8205" s="83">
        <v>42765</v>
      </c>
      <c r="M8205">
        <v>0</v>
      </c>
      <c r="N8205">
        <v>727493108</v>
      </c>
      <c r="O8205">
        <v>2692030</v>
      </c>
    </row>
    <row r="8206" spans="1:15" x14ac:dyDescent="0.2">
      <c r="A8206" t="s">
        <v>9446</v>
      </c>
      <c r="B8206" t="s">
        <v>1057</v>
      </c>
      <c r="C8206">
        <v>42.15</v>
      </c>
      <c r="D8206">
        <v>0</v>
      </c>
      <c r="E8206">
        <v>0</v>
      </c>
      <c r="F8206">
        <v>0</v>
      </c>
      <c r="G8206">
        <v>0</v>
      </c>
      <c r="H8206" s="45">
        <v>-16850.759999999998</v>
      </c>
      <c r="I8206" t="s">
        <v>9174</v>
      </c>
      <c r="J8206" t="s">
        <v>190</v>
      </c>
      <c r="K8206">
        <v>0</v>
      </c>
      <c r="L8206" s="83">
        <v>42765</v>
      </c>
      <c r="M8206">
        <v>0</v>
      </c>
      <c r="N8206" t="s">
        <v>177</v>
      </c>
      <c r="O8206" t="s">
        <v>7850</v>
      </c>
    </row>
    <row r="8207" spans="1:15" x14ac:dyDescent="0.2">
      <c r="A8207" t="s">
        <v>9447</v>
      </c>
      <c r="B8207" t="s">
        <v>9418</v>
      </c>
      <c r="C8207">
        <v>87.5</v>
      </c>
      <c r="D8207">
        <v>0</v>
      </c>
      <c r="E8207">
        <v>0</v>
      </c>
      <c r="F8207">
        <v>0</v>
      </c>
      <c r="G8207">
        <v>0</v>
      </c>
      <c r="H8207" s="45">
        <v>-28889.97</v>
      </c>
      <c r="I8207" t="s">
        <v>9184</v>
      </c>
      <c r="J8207" t="s">
        <v>186</v>
      </c>
      <c r="K8207">
        <v>0</v>
      </c>
      <c r="L8207" s="83">
        <v>42765</v>
      </c>
      <c r="M8207">
        <v>0</v>
      </c>
      <c r="N8207">
        <v>840441109</v>
      </c>
      <c r="O8207" t="s">
        <v>9448</v>
      </c>
    </row>
    <row r="8208" spans="1:15" x14ac:dyDescent="0.2">
      <c r="A8208" t="s">
        <v>9449</v>
      </c>
      <c r="B8208" t="s">
        <v>9417</v>
      </c>
      <c r="C8208">
        <v>16.86</v>
      </c>
      <c r="D8208">
        <v>0</v>
      </c>
      <c r="E8208">
        <v>0</v>
      </c>
      <c r="F8208">
        <v>0</v>
      </c>
      <c r="G8208">
        <v>0</v>
      </c>
      <c r="H8208" s="45">
        <v>-11261.95</v>
      </c>
      <c r="I8208" t="s">
        <v>9184</v>
      </c>
      <c r="J8208" t="s">
        <v>186</v>
      </c>
      <c r="K8208">
        <v>0</v>
      </c>
      <c r="L8208" s="83">
        <v>42765</v>
      </c>
      <c r="M8208">
        <v>0</v>
      </c>
      <c r="N8208">
        <v>872275102</v>
      </c>
      <c r="O8208">
        <v>2868455</v>
      </c>
    </row>
    <row r="8209" spans="1:15" x14ac:dyDescent="0.2">
      <c r="A8209" t="s">
        <v>9450</v>
      </c>
      <c r="B8209" t="s">
        <v>9414</v>
      </c>
      <c r="C8209">
        <v>18.07</v>
      </c>
      <c r="D8209">
        <v>0</v>
      </c>
      <c r="E8209">
        <v>0</v>
      </c>
      <c r="F8209">
        <v>0</v>
      </c>
      <c r="G8209">
        <v>0</v>
      </c>
      <c r="H8209" s="45">
        <v>-108284.56</v>
      </c>
      <c r="I8209" t="s">
        <v>9174</v>
      </c>
      <c r="J8209" t="s">
        <v>190</v>
      </c>
      <c r="K8209">
        <v>0</v>
      </c>
      <c r="L8209" s="83">
        <v>42765</v>
      </c>
      <c r="M8209">
        <v>0</v>
      </c>
      <c r="N8209">
        <v>929566107</v>
      </c>
      <c r="O8209">
        <v>2932048</v>
      </c>
    </row>
    <row r="8210" spans="1:15" x14ac:dyDescent="0.2">
      <c r="A8210" t="s">
        <v>9451</v>
      </c>
      <c r="B8210" t="s">
        <v>4173</v>
      </c>
      <c r="C8210">
        <v>31.49</v>
      </c>
      <c r="D8210">
        <v>0</v>
      </c>
      <c r="E8210">
        <v>0</v>
      </c>
      <c r="F8210">
        <v>0</v>
      </c>
      <c r="G8210">
        <v>0</v>
      </c>
      <c r="H8210" s="45">
        <v>30114.28</v>
      </c>
      <c r="I8210" t="s">
        <v>9174</v>
      </c>
      <c r="J8210" t="s">
        <v>188</v>
      </c>
      <c r="K8210">
        <v>0</v>
      </c>
      <c r="L8210" s="83">
        <v>42765</v>
      </c>
      <c r="M8210">
        <v>0</v>
      </c>
      <c r="N8210">
        <v>912909108</v>
      </c>
      <c r="O8210">
        <v>2824770</v>
      </c>
    </row>
    <row r="8211" spans="1:15" x14ac:dyDescent="0.2">
      <c r="A8211" t="s">
        <v>9452</v>
      </c>
      <c r="B8211" t="s">
        <v>4647</v>
      </c>
      <c r="C8211">
        <v>127.12</v>
      </c>
      <c r="D8211">
        <v>0</v>
      </c>
      <c r="E8211">
        <v>0</v>
      </c>
      <c r="F8211">
        <v>0</v>
      </c>
      <c r="G8211">
        <v>0</v>
      </c>
      <c r="H8211" s="45">
        <v>27982.67</v>
      </c>
      <c r="I8211" t="s">
        <v>9174</v>
      </c>
      <c r="J8211" t="s">
        <v>169</v>
      </c>
      <c r="K8211">
        <v>0</v>
      </c>
      <c r="L8211" s="83">
        <v>42765</v>
      </c>
      <c r="M8211">
        <v>0</v>
      </c>
      <c r="N8211" t="s">
        <v>4831</v>
      </c>
      <c r="O8211">
        <v>2783815</v>
      </c>
    </row>
    <row r="8212" spans="1:15" x14ac:dyDescent="0.2">
      <c r="A8212" t="s">
        <v>9368</v>
      </c>
      <c r="B8212" t="s">
        <v>9487</v>
      </c>
      <c r="C8212">
        <v>1</v>
      </c>
      <c r="D8212">
        <v>0</v>
      </c>
      <c r="E8212">
        <v>0</v>
      </c>
      <c r="F8212">
        <v>0</v>
      </c>
      <c r="G8212">
        <v>0</v>
      </c>
      <c r="H8212" s="45">
        <v>2796</v>
      </c>
      <c r="I8212" t="s">
        <v>9184</v>
      </c>
      <c r="J8212" t="s">
        <v>164</v>
      </c>
      <c r="K8212">
        <v>0</v>
      </c>
      <c r="L8212" s="83">
        <v>42762</v>
      </c>
      <c r="M8212">
        <v>0</v>
      </c>
    </row>
    <row r="8213" spans="1:15" x14ac:dyDescent="0.2">
      <c r="A8213" t="s">
        <v>9369</v>
      </c>
      <c r="B8213" t="s">
        <v>9370</v>
      </c>
      <c r="C8213">
        <v>1.42</v>
      </c>
      <c r="D8213">
        <v>0</v>
      </c>
      <c r="E8213">
        <v>0</v>
      </c>
      <c r="F8213">
        <v>0</v>
      </c>
      <c r="G8213">
        <v>0</v>
      </c>
      <c r="H8213">
        <v>-210</v>
      </c>
      <c r="I8213" t="s">
        <v>9184</v>
      </c>
      <c r="J8213" t="s">
        <v>164</v>
      </c>
      <c r="K8213">
        <v>0</v>
      </c>
      <c r="L8213" s="83">
        <v>42762</v>
      </c>
      <c r="M8213">
        <v>0</v>
      </c>
    </row>
    <row r="8214" spans="1:15" x14ac:dyDescent="0.2">
      <c r="A8214" t="s">
        <v>9371</v>
      </c>
      <c r="B8214" t="s">
        <v>411</v>
      </c>
      <c r="C8214">
        <v>113.01</v>
      </c>
      <c r="D8214">
        <v>0</v>
      </c>
      <c r="E8214">
        <v>0</v>
      </c>
      <c r="F8214">
        <v>0</v>
      </c>
      <c r="G8214">
        <v>0</v>
      </c>
      <c r="H8214" s="45">
        <v>-164060.87</v>
      </c>
      <c r="I8214" t="s">
        <v>205</v>
      </c>
      <c r="J8214" t="s">
        <v>164</v>
      </c>
      <c r="K8214">
        <v>0</v>
      </c>
      <c r="L8214" s="83">
        <v>42762</v>
      </c>
      <c r="M8214">
        <v>0</v>
      </c>
      <c r="N8214">
        <v>177376100</v>
      </c>
      <c r="O8214">
        <v>2182553</v>
      </c>
    </row>
    <row r="8215" spans="1:15" x14ac:dyDescent="0.2">
      <c r="A8215" t="s">
        <v>9372</v>
      </c>
      <c r="B8215" t="s">
        <v>293</v>
      </c>
      <c r="C8215">
        <v>100.93</v>
      </c>
      <c r="D8215">
        <v>0</v>
      </c>
      <c r="E8215">
        <v>0</v>
      </c>
      <c r="F8215">
        <v>0</v>
      </c>
      <c r="G8215">
        <v>0</v>
      </c>
      <c r="H8215" s="45">
        <v>-10631.28</v>
      </c>
      <c r="I8215" t="s">
        <v>9184</v>
      </c>
      <c r="J8215" t="s">
        <v>186</v>
      </c>
      <c r="K8215">
        <v>0</v>
      </c>
      <c r="L8215" s="83">
        <v>42762</v>
      </c>
      <c r="M8215">
        <v>0</v>
      </c>
      <c r="N8215">
        <v>981419104</v>
      </c>
      <c r="O8215">
        <v>2981181</v>
      </c>
    </row>
    <row r="8216" spans="1:15" x14ac:dyDescent="0.2">
      <c r="A8216" t="s">
        <v>9373</v>
      </c>
      <c r="B8216" t="s">
        <v>4662</v>
      </c>
      <c r="C8216">
        <v>59.05</v>
      </c>
      <c r="D8216">
        <v>0</v>
      </c>
      <c r="E8216">
        <v>0</v>
      </c>
      <c r="F8216">
        <v>0</v>
      </c>
      <c r="G8216">
        <v>0</v>
      </c>
      <c r="H8216" s="45">
        <v>-22601.18</v>
      </c>
      <c r="I8216" t="s">
        <v>9184</v>
      </c>
      <c r="J8216" t="s">
        <v>190</v>
      </c>
      <c r="K8216">
        <v>0</v>
      </c>
      <c r="L8216" s="83">
        <v>42762</v>
      </c>
      <c r="M8216">
        <v>0</v>
      </c>
      <c r="N8216" t="s">
        <v>4826</v>
      </c>
      <c r="O8216">
        <v>2416973</v>
      </c>
    </row>
    <row r="8217" spans="1:15" x14ac:dyDescent="0.2">
      <c r="A8217" t="s">
        <v>9374</v>
      </c>
      <c r="B8217" t="s">
        <v>3989</v>
      </c>
      <c r="C8217">
        <v>29.49</v>
      </c>
      <c r="D8217">
        <v>0</v>
      </c>
      <c r="E8217">
        <v>0</v>
      </c>
      <c r="F8217">
        <v>0</v>
      </c>
      <c r="G8217">
        <v>0</v>
      </c>
      <c r="H8217" s="45">
        <v>-14955.55</v>
      </c>
      <c r="I8217" t="s">
        <v>9184</v>
      </c>
      <c r="J8217" t="s">
        <v>190</v>
      </c>
      <c r="K8217">
        <v>0</v>
      </c>
      <c r="L8217" s="83">
        <v>42762</v>
      </c>
      <c r="M8217">
        <v>0</v>
      </c>
      <c r="N8217" t="s">
        <v>4057</v>
      </c>
      <c r="O8217" t="s">
        <v>4058</v>
      </c>
    </row>
    <row r="8218" spans="1:15" x14ac:dyDescent="0.2">
      <c r="A8218" t="s">
        <v>9375</v>
      </c>
      <c r="B8218" t="s">
        <v>4332</v>
      </c>
      <c r="C8218">
        <v>19.8</v>
      </c>
      <c r="D8218">
        <v>0</v>
      </c>
      <c r="E8218">
        <v>0</v>
      </c>
      <c r="F8218">
        <v>0</v>
      </c>
      <c r="G8218">
        <v>0</v>
      </c>
      <c r="H8218" s="45">
        <v>54781.14</v>
      </c>
      <c r="I8218" t="s">
        <v>9184</v>
      </c>
      <c r="J8218" t="s">
        <v>164</v>
      </c>
      <c r="K8218">
        <v>0</v>
      </c>
      <c r="L8218" s="83">
        <v>42762</v>
      </c>
      <c r="M8218">
        <v>0</v>
      </c>
      <c r="N8218" t="s">
        <v>4482</v>
      </c>
      <c r="O8218" t="s">
        <v>4483</v>
      </c>
    </row>
    <row r="8219" spans="1:15" x14ac:dyDescent="0.2">
      <c r="A8219" t="s">
        <v>9376</v>
      </c>
      <c r="B8219" t="s">
        <v>304</v>
      </c>
      <c r="C8219">
        <v>28.13</v>
      </c>
      <c r="D8219">
        <v>0</v>
      </c>
      <c r="E8219">
        <v>0</v>
      </c>
      <c r="F8219">
        <v>0</v>
      </c>
      <c r="G8219">
        <v>0</v>
      </c>
      <c r="H8219" s="45">
        <v>-3794.89</v>
      </c>
      <c r="I8219" t="s">
        <v>9184</v>
      </c>
      <c r="J8219" t="s">
        <v>200</v>
      </c>
      <c r="K8219">
        <v>0</v>
      </c>
      <c r="L8219" s="83">
        <v>42762</v>
      </c>
      <c r="M8219">
        <v>0</v>
      </c>
      <c r="N8219">
        <v>745867101</v>
      </c>
      <c r="O8219">
        <v>2708841</v>
      </c>
    </row>
    <row r="8220" spans="1:15" x14ac:dyDescent="0.2">
      <c r="A8220" t="s">
        <v>9377</v>
      </c>
      <c r="B8220" t="s">
        <v>436</v>
      </c>
      <c r="C8220">
        <v>66.44</v>
      </c>
      <c r="D8220">
        <v>0</v>
      </c>
      <c r="E8220">
        <v>0</v>
      </c>
      <c r="F8220">
        <v>0</v>
      </c>
      <c r="G8220">
        <v>0</v>
      </c>
      <c r="H8220" s="45">
        <v>24994.13</v>
      </c>
      <c r="I8220" t="s">
        <v>9184</v>
      </c>
      <c r="J8220" t="s">
        <v>164</v>
      </c>
      <c r="K8220">
        <v>0</v>
      </c>
      <c r="L8220" s="83">
        <v>42762</v>
      </c>
      <c r="M8220">
        <v>0</v>
      </c>
      <c r="N8220">
        <v>671044105</v>
      </c>
      <c r="O8220">
        <v>2111579</v>
      </c>
    </row>
    <row r="8221" spans="1:15" x14ac:dyDescent="0.2">
      <c r="A8221" t="s">
        <v>9378</v>
      </c>
      <c r="B8221" t="s">
        <v>4663</v>
      </c>
      <c r="C8221">
        <v>89.98</v>
      </c>
      <c r="D8221">
        <v>0</v>
      </c>
      <c r="E8221">
        <v>0</v>
      </c>
      <c r="F8221">
        <v>0</v>
      </c>
      <c r="G8221">
        <v>0</v>
      </c>
      <c r="H8221" s="45">
        <v>-26241.37</v>
      </c>
      <c r="I8221" t="s">
        <v>9184</v>
      </c>
      <c r="J8221" t="s">
        <v>235</v>
      </c>
      <c r="K8221">
        <v>0</v>
      </c>
      <c r="L8221" s="83">
        <v>42762</v>
      </c>
      <c r="M8221">
        <v>0</v>
      </c>
      <c r="N8221">
        <v>582839106</v>
      </c>
      <c r="O8221" t="s">
        <v>4783</v>
      </c>
    </row>
    <row r="8222" spans="1:15" x14ac:dyDescent="0.2">
      <c r="A8222" t="s">
        <v>9379</v>
      </c>
      <c r="B8222" t="s">
        <v>9288</v>
      </c>
      <c r="C8222">
        <v>17.55</v>
      </c>
      <c r="D8222">
        <v>0</v>
      </c>
      <c r="E8222">
        <v>0</v>
      </c>
      <c r="F8222">
        <v>0</v>
      </c>
      <c r="G8222">
        <v>0</v>
      </c>
      <c r="H8222" s="45">
        <v>-6891.79</v>
      </c>
      <c r="I8222" t="s">
        <v>9184</v>
      </c>
      <c r="J8222" t="s">
        <v>190</v>
      </c>
      <c r="K8222">
        <v>0</v>
      </c>
      <c r="L8222" s="83">
        <v>42762</v>
      </c>
      <c r="M8222">
        <v>0</v>
      </c>
      <c r="N8222">
        <v>477143101</v>
      </c>
      <c r="O8222">
        <v>2852760</v>
      </c>
    </row>
    <row r="8223" spans="1:15" x14ac:dyDescent="0.2">
      <c r="A8223" t="s">
        <v>9380</v>
      </c>
      <c r="B8223" t="s">
        <v>291</v>
      </c>
      <c r="C8223">
        <v>59.97</v>
      </c>
      <c r="D8223">
        <v>0</v>
      </c>
      <c r="E8223">
        <v>0</v>
      </c>
      <c r="F8223">
        <v>0</v>
      </c>
      <c r="G8223">
        <v>0</v>
      </c>
      <c r="H8223" s="45">
        <v>-12483.91</v>
      </c>
      <c r="I8223" t="s">
        <v>9184</v>
      </c>
      <c r="J8223" t="s">
        <v>164</v>
      </c>
      <c r="K8223">
        <v>0</v>
      </c>
      <c r="L8223" s="83">
        <v>42762</v>
      </c>
      <c r="M8223">
        <v>0</v>
      </c>
      <c r="N8223">
        <v>233326107</v>
      </c>
      <c r="O8223">
        <v>2282947</v>
      </c>
    </row>
    <row r="8224" spans="1:15" x14ac:dyDescent="0.2">
      <c r="A8224" t="s">
        <v>9381</v>
      </c>
      <c r="B8224" t="s">
        <v>9287</v>
      </c>
      <c r="C8224">
        <v>41.32</v>
      </c>
      <c r="D8224">
        <v>0</v>
      </c>
      <c r="E8224">
        <v>0</v>
      </c>
      <c r="F8224">
        <v>0</v>
      </c>
      <c r="G8224">
        <v>0</v>
      </c>
      <c r="H8224" s="45">
        <v>-10023.52</v>
      </c>
      <c r="I8224" t="s">
        <v>9184</v>
      </c>
      <c r="J8224" t="s">
        <v>190</v>
      </c>
      <c r="K8224">
        <v>0</v>
      </c>
      <c r="L8224" s="83">
        <v>42762</v>
      </c>
      <c r="M8224">
        <v>0</v>
      </c>
      <c r="N8224">
        <v>199333105</v>
      </c>
      <c r="O8224">
        <v>2211071</v>
      </c>
    </row>
    <row r="8225" spans="1:15" x14ac:dyDescent="0.2">
      <c r="A8225" t="s">
        <v>9382</v>
      </c>
      <c r="B8225" t="s">
        <v>302</v>
      </c>
      <c r="C8225">
        <v>90.15</v>
      </c>
      <c r="D8225">
        <v>0</v>
      </c>
      <c r="E8225">
        <v>0</v>
      </c>
      <c r="F8225">
        <v>0</v>
      </c>
      <c r="G8225">
        <v>0</v>
      </c>
      <c r="H8225" s="45">
        <v>-15395.88</v>
      </c>
      <c r="I8225" t="s">
        <v>9184</v>
      </c>
      <c r="J8225" t="s">
        <v>169</v>
      </c>
      <c r="K8225">
        <v>0</v>
      </c>
      <c r="L8225" s="83">
        <v>42762</v>
      </c>
      <c r="M8225">
        <v>0</v>
      </c>
      <c r="N8225">
        <v>151020104</v>
      </c>
      <c r="O8225">
        <v>2182348</v>
      </c>
    </row>
    <row r="8226" spans="1:15" x14ac:dyDescent="0.2">
      <c r="A8226" t="s">
        <v>9383</v>
      </c>
      <c r="B8226" t="s">
        <v>6608</v>
      </c>
      <c r="C8226">
        <v>52.27</v>
      </c>
      <c r="D8226">
        <v>0</v>
      </c>
      <c r="E8226">
        <v>0</v>
      </c>
      <c r="F8226">
        <v>0</v>
      </c>
      <c r="G8226">
        <v>0</v>
      </c>
      <c r="H8226" s="45">
        <v>25247.97</v>
      </c>
      <c r="I8226" t="s">
        <v>9184</v>
      </c>
      <c r="J8226" t="s">
        <v>169</v>
      </c>
      <c r="K8226">
        <v>0</v>
      </c>
      <c r="L8226" s="83">
        <v>42762</v>
      </c>
      <c r="M8226">
        <v>0</v>
      </c>
      <c r="N8226">
        <v>110122108</v>
      </c>
      <c r="O8226">
        <v>2126335</v>
      </c>
    </row>
    <row r="8227" spans="1:15" x14ac:dyDescent="0.2">
      <c r="A8227" t="s">
        <v>9384</v>
      </c>
      <c r="B8227" t="s">
        <v>422</v>
      </c>
      <c r="C8227">
        <v>352.59</v>
      </c>
      <c r="D8227">
        <v>0</v>
      </c>
      <c r="E8227">
        <v>0</v>
      </c>
      <c r="F8227">
        <v>0</v>
      </c>
      <c r="G8227">
        <v>0</v>
      </c>
      <c r="H8227" s="45">
        <v>7246.93</v>
      </c>
      <c r="I8227" t="s">
        <v>9184</v>
      </c>
      <c r="J8227" t="s">
        <v>169</v>
      </c>
      <c r="K8227">
        <v>0</v>
      </c>
      <c r="L8227" s="83">
        <v>42762</v>
      </c>
      <c r="M8227">
        <v>0</v>
      </c>
      <c r="N8227" t="s">
        <v>423</v>
      </c>
      <c r="O8227">
        <v>2455965</v>
      </c>
    </row>
    <row r="8228" spans="1:15" x14ac:dyDescent="0.2">
      <c r="A8228" t="s">
        <v>9385</v>
      </c>
      <c r="B8228" t="s">
        <v>246</v>
      </c>
      <c r="C8228">
        <v>59.47</v>
      </c>
      <c r="D8228">
        <v>0</v>
      </c>
      <c r="E8228">
        <v>0</v>
      </c>
      <c r="F8228">
        <v>0</v>
      </c>
      <c r="G8228">
        <v>0</v>
      </c>
      <c r="H8228" s="45">
        <v>10104.73</v>
      </c>
      <c r="I8228" t="s">
        <v>9184</v>
      </c>
      <c r="J8228" t="s">
        <v>200</v>
      </c>
      <c r="K8228">
        <v>0</v>
      </c>
      <c r="L8228" s="83">
        <v>42762</v>
      </c>
      <c r="M8228">
        <v>0</v>
      </c>
      <c r="N8228">
        <v>117043109</v>
      </c>
      <c r="O8228">
        <v>2149309</v>
      </c>
    </row>
    <row r="8229" spans="1:15" x14ac:dyDescent="0.2">
      <c r="A8229" t="s">
        <v>9386</v>
      </c>
      <c r="B8229" t="s">
        <v>1038</v>
      </c>
      <c r="C8229">
        <v>354.53</v>
      </c>
      <c r="D8229">
        <v>0</v>
      </c>
      <c r="E8229">
        <v>0</v>
      </c>
      <c r="F8229">
        <v>0</v>
      </c>
      <c r="G8229">
        <v>0</v>
      </c>
      <c r="H8229" s="45">
        <v>-13579.54</v>
      </c>
      <c r="I8229" t="s">
        <v>9184</v>
      </c>
      <c r="J8229" t="s">
        <v>169</v>
      </c>
      <c r="K8229">
        <v>0</v>
      </c>
      <c r="L8229" s="83">
        <v>42762</v>
      </c>
      <c r="M8229">
        <v>0</v>
      </c>
      <c r="N8229">
        <v>3654100</v>
      </c>
      <c r="O8229">
        <v>2003698</v>
      </c>
    </row>
    <row r="8230" spans="1:15" x14ac:dyDescent="0.2">
      <c r="A8230" t="s">
        <v>9387</v>
      </c>
      <c r="B8230" t="s">
        <v>224</v>
      </c>
      <c r="C8230">
        <v>67.319999999999993</v>
      </c>
      <c r="D8230">
        <v>0</v>
      </c>
      <c r="E8230">
        <v>0</v>
      </c>
      <c r="F8230">
        <v>0</v>
      </c>
      <c r="G8230">
        <v>0</v>
      </c>
      <c r="H8230" s="45">
        <v>34303.32</v>
      </c>
      <c r="I8230" t="s">
        <v>9184</v>
      </c>
      <c r="J8230" t="s">
        <v>169</v>
      </c>
      <c r="K8230">
        <v>0</v>
      </c>
      <c r="L8230" s="83">
        <v>42762</v>
      </c>
      <c r="M8230">
        <v>0</v>
      </c>
      <c r="N8230">
        <v>2567105</v>
      </c>
      <c r="O8230">
        <v>2011550</v>
      </c>
    </row>
    <row r="8231" spans="1:15" x14ac:dyDescent="0.2">
      <c r="A8231" t="s">
        <v>9388</v>
      </c>
      <c r="B8231" t="s">
        <v>8265</v>
      </c>
      <c r="C8231">
        <v>75.19</v>
      </c>
      <c r="D8231">
        <v>0</v>
      </c>
      <c r="E8231">
        <v>0</v>
      </c>
      <c r="F8231">
        <v>0</v>
      </c>
      <c r="G8231">
        <v>0</v>
      </c>
      <c r="H8231" s="45">
        <v>-6685.41</v>
      </c>
      <c r="I8231" t="s">
        <v>9184</v>
      </c>
      <c r="J8231" t="s">
        <v>822</v>
      </c>
      <c r="K8231">
        <v>0</v>
      </c>
      <c r="L8231" s="83">
        <v>42762</v>
      </c>
      <c r="M8231">
        <v>0</v>
      </c>
      <c r="N8231">
        <v>25537101</v>
      </c>
      <c r="O8231">
        <v>2026242</v>
      </c>
    </row>
    <row r="8232" spans="1:15" x14ac:dyDescent="0.2">
      <c r="A8232" t="s">
        <v>9389</v>
      </c>
      <c r="B8232" t="s">
        <v>8730</v>
      </c>
      <c r="C8232">
        <v>66.16</v>
      </c>
      <c r="D8232">
        <v>0</v>
      </c>
      <c r="E8232">
        <v>0</v>
      </c>
      <c r="F8232">
        <v>0</v>
      </c>
      <c r="G8232">
        <v>0</v>
      </c>
      <c r="H8232" s="45">
        <v>-5450.54</v>
      </c>
      <c r="I8232" t="s">
        <v>9184</v>
      </c>
      <c r="J8232" t="s">
        <v>188</v>
      </c>
      <c r="K8232">
        <v>0</v>
      </c>
      <c r="L8232" s="83">
        <v>42762</v>
      </c>
      <c r="M8232">
        <v>0</v>
      </c>
      <c r="N8232">
        <v>44186104</v>
      </c>
      <c r="O8232" t="s">
        <v>8743</v>
      </c>
    </row>
    <row r="8233" spans="1:15" x14ac:dyDescent="0.2">
      <c r="A8233" t="s">
        <v>9390</v>
      </c>
      <c r="B8233" t="s">
        <v>257</v>
      </c>
      <c r="C8233">
        <v>39.21</v>
      </c>
      <c r="D8233">
        <v>0</v>
      </c>
      <c r="E8233">
        <v>0</v>
      </c>
      <c r="F8233">
        <v>0</v>
      </c>
      <c r="G8233">
        <v>0</v>
      </c>
      <c r="H8233" s="45">
        <v>8859.7099999999991</v>
      </c>
      <c r="I8233" t="s">
        <v>9184</v>
      </c>
      <c r="J8233" t="s">
        <v>164</v>
      </c>
      <c r="K8233">
        <v>0</v>
      </c>
      <c r="L8233" s="83">
        <v>42762</v>
      </c>
      <c r="M8233">
        <v>0</v>
      </c>
      <c r="N8233">
        <v>53807103</v>
      </c>
      <c r="O8233">
        <v>2066505</v>
      </c>
    </row>
    <row r="8234" spans="1:15" x14ac:dyDescent="0.2">
      <c r="A8234" t="s">
        <v>9391</v>
      </c>
      <c r="B8234" t="s">
        <v>267</v>
      </c>
      <c r="C8234">
        <v>333.57</v>
      </c>
      <c r="D8234">
        <v>0</v>
      </c>
      <c r="E8234">
        <v>0</v>
      </c>
      <c r="F8234">
        <v>0</v>
      </c>
      <c r="G8234">
        <v>0</v>
      </c>
      <c r="H8234" s="45">
        <v>1311.88</v>
      </c>
      <c r="I8234" t="s">
        <v>9184</v>
      </c>
      <c r="J8234" t="s">
        <v>169</v>
      </c>
      <c r="K8234">
        <v>0</v>
      </c>
      <c r="L8234" s="83">
        <v>42762</v>
      </c>
      <c r="M8234">
        <v>0</v>
      </c>
      <c r="N8234">
        <v>67383109</v>
      </c>
      <c r="O8234">
        <v>2077905</v>
      </c>
    </row>
    <row r="8235" spans="1:15" x14ac:dyDescent="0.2">
      <c r="A8235" t="s">
        <v>9392</v>
      </c>
      <c r="B8235" t="s">
        <v>4344</v>
      </c>
      <c r="C8235">
        <v>44.34</v>
      </c>
      <c r="D8235">
        <v>0</v>
      </c>
      <c r="E8235">
        <v>0</v>
      </c>
      <c r="F8235">
        <v>0</v>
      </c>
      <c r="G8235">
        <v>0</v>
      </c>
      <c r="H8235" s="45">
        <v>-8467.64</v>
      </c>
      <c r="I8235" t="s">
        <v>9184</v>
      </c>
      <c r="J8235" t="s">
        <v>188</v>
      </c>
      <c r="K8235">
        <v>0</v>
      </c>
      <c r="L8235" s="83">
        <v>42762</v>
      </c>
      <c r="M8235">
        <v>0</v>
      </c>
      <c r="N8235">
        <v>81437105</v>
      </c>
      <c r="O8235">
        <v>2090173</v>
      </c>
    </row>
    <row r="8236" spans="1:15" x14ac:dyDescent="0.2">
      <c r="A8236" t="s">
        <v>9393</v>
      </c>
      <c r="B8236" t="s">
        <v>308</v>
      </c>
      <c r="C8236">
        <v>38.83</v>
      </c>
      <c r="D8236">
        <v>0</v>
      </c>
      <c r="E8236">
        <v>0</v>
      </c>
      <c r="F8236">
        <v>0</v>
      </c>
      <c r="G8236">
        <v>0</v>
      </c>
      <c r="H8236" s="45">
        <v>25404.79</v>
      </c>
      <c r="I8236" t="s">
        <v>9174</v>
      </c>
      <c r="J8236" t="s">
        <v>186</v>
      </c>
      <c r="K8236">
        <v>0</v>
      </c>
      <c r="L8236" s="83">
        <v>42762</v>
      </c>
      <c r="M8236">
        <v>0</v>
      </c>
      <c r="N8236" t="s">
        <v>309</v>
      </c>
      <c r="O8236" t="s">
        <v>310</v>
      </c>
    </row>
    <row r="8237" spans="1:15" x14ac:dyDescent="0.2">
      <c r="A8237" t="s">
        <v>9394</v>
      </c>
      <c r="B8237" t="s">
        <v>9365</v>
      </c>
      <c r="C8237">
        <v>25</v>
      </c>
      <c r="D8237">
        <v>0</v>
      </c>
      <c r="E8237">
        <v>0</v>
      </c>
      <c r="F8237">
        <v>0</v>
      </c>
      <c r="G8237">
        <v>0</v>
      </c>
      <c r="H8237" s="45">
        <v>12828.72</v>
      </c>
      <c r="I8237" t="s">
        <v>9184</v>
      </c>
      <c r="J8237" t="s">
        <v>186</v>
      </c>
      <c r="K8237">
        <v>0</v>
      </c>
      <c r="L8237" s="83">
        <v>42762</v>
      </c>
      <c r="M8237">
        <v>0</v>
      </c>
      <c r="N8237" t="s">
        <v>9395</v>
      </c>
      <c r="O8237" t="s">
        <v>9396</v>
      </c>
    </row>
    <row r="8238" spans="1:15" x14ac:dyDescent="0.2">
      <c r="A8238" t="s">
        <v>9397</v>
      </c>
      <c r="B8238" t="s">
        <v>618</v>
      </c>
      <c r="C8238">
        <v>31.29</v>
      </c>
      <c r="D8238">
        <v>0</v>
      </c>
      <c r="E8238">
        <v>0</v>
      </c>
      <c r="F8238">
        <v>0</v>
      </c>
      <c r="G8238">
        <v>0</v>
      </c>
      <c r="H8238" s="45">
        <v>10033.120000000001</v>
      </c>
      <c r="I8238" t="s">
        <v>9184</v>
      </c>
      <c r="J8238" t="s">
        <v>186</v>
      </c>
      <c r="K8238">
        <v>0</v>
      </c>
      <c r="L8238" s="83">
        <v>42762</v>
      </c>
      <c r="M8238">
        <v>0</v>
      </c>
      <c r="N8238" t="s">
        <v>619</v>
      </c>
      <c r="O8238" t="s">
        <v>620</v>
      </c>
    </row>
    <row r="8239" spans="1:15" x14ac:dyDescent="0.2">
      <c r="A8239" t="s">
        <v>9398</v>
      </c>
      <c r="B8239" t="s">
        <v>9366</v>
      </c>
      <c r="C8239">
        <v>20.3</v>
      </c>
      <c r="D8239">
        <v>0</v>
      </c>
      <c r="E8239">
        <v>0</v>
      </c>
      <c r="F8239">
        <v>0</v>
      </c>
      <c r="G8239">
        <v>0</v>
      </c>
      <c r="H8239" s="45">
        <v>16692.77</v>
      </c>
      <c r="I8239" t="s">
        <v>9184</v>
      </c>
      <c r="J8239" t="s">
        <v>186</v>
      </c>
      <c r="K8239">
        <v>0</v>
      </c>
      <c r="L8239" s="83">
        <v>42762</v>
      </c>
      <c r="M8239">
        <v>0</v>
      </c>
      <c r="N8239">
        <v>253922108</v>
      </c>
      <c r="O8239">
        <v>2034148</v>
      </c>
    </row>
    <row r="8240" spans="1:15" x14ac:dyDescent="0.2">
      <c r="A8240" t="s">
        <v>9399</v>
      </c>
      <c r="B8240" t="s">
        <v>1052</v>
      </c>
      <c r="C8240">
        <v>66.650000000000006</v>
      </c>
      <c r="D8240">
        <v>0</v>
      </c>
      <c r="E8240">
        <v>0</v>
      </c>
      <c r="F8240">
        <v>0</v>
      </c>
      <c r="G8240">
        <v>0</v>
      </c>
      <c r="H8240" s="45">
        <v>20580.650000000001</v>
      </c>
      <c r="I8240" t="s">
        <v>9184</v>
      </c>
      <c r="J8240" t="s">
        <v>188</v>
      </c>
      <c r="K8240">
        <v>0</v>
      </c>
      <c r="L8240" s="83">
        <v>42762</v>
      </c>
      <c r="M8240">
        <v>0</v>
      </c>
      <c r="N8240">
        <v>260543103</v>
      </c>
      <c r="O8240">
        <v>2278719</v>
      </c>
    </row>
    <row r="8241" spans="1:15" x14ac:dyDescent="0.2">
      <c r="A8241" t="s">
        <v>9400</v>
      </c>
      <c r="B8241" t="s">
        <v>3927</v>
      </c>
      <c r="C8241">
        <v>32.950000000000003</v>
      </c>
      <c r="D8241">
        <v>0</v>
      </c>
      <c r="E8241">
        <v>0</v>
      </c>
      <c r="F8241">
        <v>0</v>
      </c>
      <c r="G8241">
        <v>0</v>
      </c>
      <c r="H8241" s="45">
        <v>4545.5</v>
      </c>
      <c r="I8241" t="s">
        <v>9184</v>
      </c>
      <c r="J8241" t="s">
        <v>186</v>
      </c>
      <c r="K8241">
        <v>0</v>
      </c>
      <c r="L8241" s="83">
        <v>42762</v>
      </c>
      <c r="M8241">
        <v>0</v>
      </c>
      <c r="N8241">
        <v>395259104</v>
      </c>
      <c r="O8241" t="s">
        <v>3960</v>
      </c>
    </row>
    <row r="8242" spans="1:15" x14ac:dyDescent="0.2">
      <c r="A8242" t="s">
        <v>9401</v>
      </c>
      <c r="B8242" t="s">
        <v>92</v>
      </c>
      <c r="C8242">
        <v>34.39</v>
      </c>
      <c r="D8242">
        <v>0</v>
      </c>
      <c r="E8242">
        <v>0</v>
      </c>
      <c r="F8242">
        <v>0</v>
      </c>
      <c r="G8242">
        <v>0</v>
      </c>
      <c r="H8242" s="45">
        <v>-50158.080000000002</v>
      </c>
      <c r="I8242" t="s">
        <v>9174</v>
      </c>
      <c r="J8242" t="s">
        <v>164</v>
      </c>
      <c r="K8242">
        <v>0</v>
      </c>
      <c r="L8242" s="83">
        <v>42762</v>
      </c>
      <c r="M8242">
        <v>0</v>
      </c>
      <c r="N8242">
        <v>458118106</v>
      </c>
      <c r="O8242">
        <v>2462437</v>
      </c>
    </row>
    <row r="8243" spans="1:15" x14ac:dyDescent="0.2">
      <c r="A8243" t="s">
        <v>9402</v>
      </c>
      <c r="B8243" t="s">
        <v>4659</v>
      </c>
      <c r="C8243">
        <v>25.82</v>
      </c>
      <c r="D8243">
        <v>0</v>
      </c>
      <c r="E8243">
        <v>0</v>
      </c>
      <c r="F8243">
        <v>0</v>
      </c>
      <c r="G8243">
        <v>0</v>
      </c>
      <c r="H8243">
        <v>-969.96</v>
      </c>
      <c r="I8243" t="s">
        <v>9184</v>
      </c>
      <c r="J8243" t="s">
        <v>186</v>
      </c>
      <c r="K8243">
        <v>0</v>
      </c>
      <c r="L8243" s="83">
        <v>42762</v>
      </c>
      <c r="M8243">
        <v>0</v>
      </c>
      <c r="N8243" t="s">
        <v>177</v>
      </c>
      <c r="O8243" t="s">
        <v>4770</v>
      </c>
    </row>
    <row r="8244" spans="1:15" x14ac:dyDescent="0.2">
      <c r="A8244" t="s">
        <v>9403</v>
      </c>
      <c r="B8244" t="s">
        <v>298</v>
      </c>
      <c r="C8244">
        <v>62.77</v>
      </c>
      <c r="D8244">
        <v>0</v>
      </c>
      <c r="E8244">
        <v>0</v>
      </c>
      <c r="F8244">
        <v>0</v>
      </c>
      <c r="G8244">
        <v>0</v>
      </c>
      <c r="H8244" s="45">
        <v>32492.07</v>
      </c>
      <c r="I8244" t="s">
        <v>9184</v>
      </c>
      <c r="J8244" t="s">
        <v>164</v>
      </c>
      <c r="K8244">
        <v>0</v>
      </c>
      <c r="L8244" s="83">
        <v>42762</v>
      </c>
      <c r="M8244">
        <v>0</v>
      </c>
      <c r="N8244">
        <v>595137100</v>
      </c>
      <c r="O8244">
        <v>2588140</v>
      </c>
    </row>
    <row r="8245" spans="1:15" x14ac:dyDescent="0.2">
      <c r="A8245" t="s">
        <v>9404</v>
      </c>
      <c r="B8245" t="s">
        <v>6356</v>
      </c>
      <c r="C8245">
        <v>26.43</v>
      </c>
      <c r="D8245">
        <v>0</v>
      </c>
      <c r="E8245">
        <v>0</v>
      </c>
      <c r="F8245">
        <v>0</v>
      </c>
      <c r="G8245">
        <v>0</v>
      </c>
      <c r="H8245" s="45">
        <v>23659.49</v>
      </c>
      <c r="I8245" t="s">
        <v>9184</v>
      </c>
      <c r="J8245" t="s">
        <v>186</v>
      </c>
      <c r="K8245">
        <v>0</v>
      </c>
      <c r="L8245" s="83">
        <v>42762</v>
      </c>
      <c r="M8245">
        <v>0</v>
      </c>
      <c r="N8245">
        <v>675234108</v>
      </c>
      <c r="O8245">
        <v>2125901</v>
      </c>
    </row>
    <row r="8246" spans="1:15" x14ac:dyDescent="0.2">
      <c r="A8246" t="s">
        <v>9405</v>
      </c>
      <c r="B8246" t="s">
        <v>506</v>
      </c>
      <c r="C8246">
        <v>28.15</v>
      </c>
      <c r="D8246">
        <v>0</v>
      </c>
      <c r="E8246">
        <v>0</v>
      </c>
      <c r="F8246">
        <v>0</v>
      </c>
      <c r="G8246">
        <v>0</v>
      </c>
      <c r="H8246" s="45">
        <v>-207105.89</v>
      </c>
      <c r="I8246" t="s">
        <v>9174</v>
      </c>
      <c r="J8246" t="s">
        <v>186</v>
      </c>
      <c r="K8246">
        <v>0</v>
      </c>
      <c r="L8246" s="83">
        <v>42762</v>
      </c>
      <c r="M8246">
        <v>0</v>
      </c>
      <c r="N8246">
        <v>684000102</v>
      </c>
      <c r="O8246" t="s">
        <v>507</v>
      </c>
    </row>
    <row r="8247" spans="1:15" x14ac:dyDescent="0.2">
      <c r="A8247" t="s">
        <v>9406</v>
      </c>
      <c r="B8247" t="s">
        <v>4121</v>
      </c>
      <c r="C8247">
        <v>114.05</v>
      </c>
      <c r="D8247">
        <v>0</v>
      </c>
      <c r="E8247">
        <v>0</v>
      </c>
      <c r="F8247">
        <v>0</v>
      </c>
      <c r="G8247">
        <v>0</v>
      </c>
      <c r="H8247" s="45">
        <v>-15996.77</v>
      </c>
      <c r="I8247" t="s">
        <v>9184</v>
      </c>
      <c r="J8247" t="s">
        <v>164</v>
      </c>
      <c r="K8247">
        <v>0</v>
      </c>
      <c r="L8247" s="83">
        <v>42762</v>
      </c>
      <c r="M8247">
        <v>0</v>
      </c>
      <c r="N8247">
        <v>743424103</v>
      </c>
      <c r="O8247" t="s">
        <v>4162</v>
      </c>
    </row>
    <row r="8248" spans="1:15" x14ac:dyDescent="0.2">
      <c r="A8248" t="s">
        <v>9407</v>
      </c>
      <c r="B8248" t="s">
        <v>9367</v>
      </c>
      <c r="C8248">
        <v>148.94999999999999</v>
      </c>
      <c r="D8248">
        <v>0</v>
      </c>
      <c r="E8248">
        <v>0</v>
      </c>
      <c r="F8248">
        <v>0</v>
      </c>
      <c r="G8248">
        <v>0</v>
      </c>
      <c r="H8248" s="45">
        <v>-12332.42</v>
      </c>
      <c r="I8248" t="s">
        <v>9184</v>
      </c>
      <c r="J8248" t="s">
        <v>188</v>
      </c>
      <c r="K8248">
        <v>0</v>
      </c>
      <c r="L8248" s="83">
        <v>42762</v>
      </c>
      <c r="M8248">
        <v>0</v>
      </c>
      <c r="N8248" t="s">
        <v>9408</v>
      </c>
      <c r="O8248">
        <v>2699291</v>
      </c>
    </row>
    <row r="8249" spans="1:15" x14ac:dyDescent="0.2">
      <c r="A8249" t="s">
        <v>9409</v>
      </c>
      <c r="B8249" t="s">
        <v>123</v>
      </c>
      <c r="C8249">
        <v>129.22999999999999</v>
      </c>
      <c r="D8249">
        <v>0</v>
      </c>
      <c r="E8249">
        <v>0</v>
      </c>
      <c r="F8249">
        <v>0</v>
      </c>
      <c r="G8249">
        <v>0</v>
      </c>
      <c r="H8249" s="45">
        <v>-2589.23</v>
      </c>
      <c r="I8249" t="s">
        <v>9184</v>
      </c>
      <c r="J8249" t="s">
        <v>200</v>
      </c>
      <c r="K8249">
        <v>0</v>
      </c>
      <c r="L8249" s="83">
        <v>42762</v>
      </c>
      <c r="M8249">
        <v>0</v>
      </c>
      <c r="N8249" t="s">
        <v>177</v>
      </c>
      <c r="O8249">
        <v>2754907</v>
      </c>
    </row>
    <row r="8250" spans="1:15" x14ac:dyDescent="0.2">
      <c r="A8250" t="s">
        <v>9410</v>
      </c>
      <c r="B8250" t="s">
        <v>526</v>
      </c>
      <c r="C8250">
        <v>29.1</v>
      </c>
      <c r="D8250">
        <v>0</v>
      </c>
      <c r="E8250">
        <v>0</v>
      </c>
      <c r="F8250">
        <v>0</v>
      </c>
      <c r="G8250">
        <v>0</v>
      </c>
      <c r="H8250" s="45">
        <v>55559.75</v>
      </c>
      <c r="I8250" t="s">
        <v>9174</v>
      </c>
      <c r="J8250" t="s">
        <v>164</v>
      </c>
      <c r="K8250">
        <v>0</v>
      </c>
      <c r="L8250" s="83">
        <v>42762</v>
      </c>
      <c r="M8250">
        <v>0</v>
      </c>
      <c r="N8250">
        <v>801056102</v>
      </c>
      <c r="O8250" t="s">
        <v>527</v>
      </c>
    </row>
    <row r="8251" spans="1:15" x14ac:dyDescent="0.2">
      <c r="A8251" t="s">
        <v>9411</v>
      </c>
      <c r="B8251" t="s">
        <v>7785</v>
      </c>
      <c r="C8251">
        <v>394.01</v>
      </c>
      <c r="D8251">
        <v>0</v>
      </c>
      <c r="E8251">
        <v>0</v>
      </c>
      <c r="F8251">
        <v>0</v>
      </c>
      <c r="G8251">
        <v>0</v>
      </c>
      <c r="H8251" s="45">
        <v>-3330.8</v>
      </c>
      <c r="I8251" t="s">
        <v>9184</v>
      </c>
      <c r="J8251" t="s">
        <v>188</v>
      </c>
      <c r="K8251">
        <v>0</v>
      </c>
      <c r="L8251" s="83">
        <v>42762</v>
      </c>
      <c r="M8251">
        <v>0</v>
      </c>
      <c r="N8251">
        <v>824348106</v>
      </c>
      <c r="O8251">
        <v>2804211</v>
      </c>
    </row>
    <row r="8252" spans="1:15" x14ac:dyDescent="0.2">
      <c r="A8252" t="s">
        <v>9412</v>
      </c>
      <c r="B8252" t="s">
        <v>4655</v>
      </c>
      <c r="C8252">
        <v>87.33</v>
      </c>
      <c r="D8252">
        <v>0</v>
      </c>
      <c r="E8252">
        <v>0</v>
      </c>
      <c r="F8252">
        <v>0</v>
      </c>
      <c r="G8252">
        <v>0</v>
      </c>
      <c r="H8252" s="45">
        <v>-1641.49</v>
      </c>
      <c r="I8252" t="s">
        <v>9184</v>
      </c>
      <c r="J8252" t="s">
        <v>235</v>
      </c>
      <c r="K8252">
        <v>0</v>
      </c>
      <c r="L8252" s="83">
        <v>42762</v>
      </c>
      <c r="M8252">
        <v>0</v>
      </c>
      <c r="N8252" t="s">
        <v>4811</v>
      </c>
      <c r="O8252" t="s">
        <v>4812</v>
      </c>
    </row>
    <row r="8253" spans="1:15" x14ac:dyDescent="0.2">
      <c r="A8253" t="s">
        <v>9413</v>
      </c>
      <c r="B8253" t="s">
        <v>7977</v>
      </c>
      <c r="C8253">
        <v>131.84</v>
      </c>
      <c r="D8253">
        <v>0</v>
      </c>
      <c r="E8253">
        <v>0</v>
      </c>
      <c r="F8253">
        <v>0</v>
      </c>
      <c r="G8253">
        <v>0</v>
      </c>
      <c r="H8253" s="45">
        <v>-13864.21</v>
      </c>
      <c r="I8253" t="s">
        <v>9184</v>
      </c>
      <c r="J8253" t="s">
        <v>190</v>
      </c>
      <c r="K8253">
        <v>0</v>
      </c>
      <c r="L8253" s="83">
        <v>42762</v>
      </c>
      <c r="M8253">
        <v>0</v>
      </c>
      <c r="N8253">
        <v>854502101</v>
      </c>
      <c r="O8253" t="s">
        <v>8104</v>
      </c>
    </row>
    <row r="8254" spans="1:15" x14ac:dyDescent="0.2">
      <c r="A8254" t="s">
        <v>9329</v>
      </c>
      <c r="B8254" t="s">
        <v>1785</v>
      </c>
      <c r="C8254">
        <v>81.05</v>
      </c>
      <c r="D8254">
        <v>0</v>
      </c>
      <c r="E8254">
        <v>0</v>
      </c>
      <c r="F8254">
        <v>0</v>
      </c>
      <c r="G8254">
        <v>0</v>
      </c>
      <c r="H8254" s="45">
        <v>29830.54</v>
      </c>
      <c r="I8254" t="s">
        <v>205</v>
      </c>
      <c r="J8254" t="s">
        <v>164</v>
      </c>
      <c r="K8254">
        <v>0</v>
      </c>
      <c r="L8254" s="83">
        <v>42761</v>
      </c>
      <c r="M8254">
        <v>0</v>
      </c>
      <c r="N8254" t="s">
        <v>1908</v>
      </c>
      <c r="O8254" t="s">
        <v>1909</v>
      </c>
    </row>
    <row r="8255" spans="1:15" x14ac:dyDescent="0.2">
      <c r="A8255" t="s">
        <v>9330</v>
      </c>
      <c r="B8255" t="s">
        <v>415</v>
      </c>
      <c r="C8255">
        <v>63.58</v>
      </c>
      <c r="D8255">
        <v>0</v>
      </c>
      <c r="E8255">
        <v>0</v>
      </c>
      <c r="F8255">
        <v>0</v>
      </c>
      <c r="G8255">
        <v>0</v>
      </c>
      <c r="H8255" s="45">
        <v>-12017.42</v>
      </c>
      <c r="I8255" t="s">
        <v>9184</v>
      </c>
      <c r="J8255" t="s">
        <v>164</v>
      </c>
      <c r="K8255">
        <v>0</v>
      </c>
      <c r="L8255" s="83">
        <v>42761</v>
      </c>
      <c r="M8255">
        <v>0</v>
      </c>
      <c r="N8255">
        <v>747525103</v>
      </c>
      <c r="O8255">
        <v>2714923</v>
      </c>
    </row>
    <row r="8256" spans="1:15" x14ac:dyDescent="0.2">
      <c r="A8256" t="s">
        <v>9331</v>
      </c>
      <c r="B8256" t="s">
        <v>5279</v>
      </c>
      <c r="C8256">
        <v>30.164999999999999</v>
      </c>
      <c r="D8256">
        <v>0</v>
      </c>
      <c r="E8256">
        <v>0</v>
      </c>
      <c r="F8256">
        <v>0</v>
      </c>
      <c r="G8256">
        <v>0</v>
      </c>
      <c r="H8256" s="45">
        <v>-59612.65</v>
      </c>
      <c r="I8256" t="s">
        <v>9184</v>
      </c>
      <c r="J8256" t="s">
        <v>182</v>
      </c>
      <c r="K8256">
        <v>0</v>
      </c>
      <c r="L8256" s="83">
        <v>42761</v>
      </c>
      <c r="M8256">
        <v>0</v>
      </c>
      <c r="N8256">
        <v>626717102</v>
      </c>
      <c r="O8256">
        <v>2611206</v>
      </c>
    </row>
    <row r="8257" spans="1:15" x14ac:dyDescent="0.2">
      <c r="A8257" t="s">
        <v>9332</v>
      </c>
      <c r="B8257" t="s">
        <v>4650</v>
      </c>
      <c r="C8257">
        <v>49.1</v>
      </c>
      <c r="D8257">
        <v>0</v>
      </c>
      <c r="E8257">
        <v>0</v>
      </c>
      <c r="F8257">
        <v>0</v>
      </c>
      <c r="G8257">
        <v>0</v>
      </c>
      <c r="H8257" s="45">
        <v>22685.439999999999</v>
      </c>
      <c r="I8257" t="s">
        <v>9184</v>
      </c>
      <c r="J8257" t="s">
        <v>200</v>
      </c>
      <c r="K8257">
        <v>0</v>
      </c>
      <c r="L8257" s="83">
        <v>42761</v>
      </c>
      <c r="M8257">
        <v>0</v>
      </c>
      <c r="N8257">
        <v>589433101</v>
      </c>
      <c r="O8257">
        <v>2578516</v>
      </c>
    </row>
    <row r="8258" spans="1:15" x14ac:dyDescent="0.2">
      <c r="A8258" t="s">
        <v>9333</v>
      </c>
      <c r="B8258" t="s">
        <v>4961</v>
      </c>
      <c r="C8258">
        <v>123.89</v>
      </c>
      <c r="D8258">
        <v>0</v>
      </c>
      <c r="E8258">
        <v>0</v>
      </c>
      <c r="F8258">
        <v>0</v>
      </c>
      <c r="G8258">
        <v>0</v>
      </c>
      <c r="H8258" s="45">
        <v>-7942.37</v>
      </c>
      <c r="I8258" t="s">
        <v>9184</v>
      </c>
      <c r="J8258" t="s">
        <v>169</v>
      </c>
      <c r="K8258">
        <v>0</v>
      </c>
      <c r="L8258" s="83">
        <v>42761</v>
      </c>
      <c r="M8258">
        <v>0</v>
      </c>
      <c r="N8258" t="s">
        <v>5034</v>
      </c>
      <c r="O8258">
        <v>2378534</v>
      </c>
    </row>
    <row r="8259" spans="1:15" x14ac:dyDescent="0.2">
      <c r="A8259" t="s">
        <v>9334</v>
      </c>
      <c r="B8259" t="s">
        <v>4239</v>
      </c>
      <c r="C8259">
        <v>64.680000000000007</v>
      </c>
      <c r="D8259">
        <v>0</v>
      </c>
      <c r="E8259">
        <v>0</v>
      </c>
      <c r="F8259">
        <v>0</v>
      </c>
      <c r="G8259">
        <v>0</v>
      </c>
      <c r="H8259" s="45">
        <v>26740.14</v>
      </c>
      <c r="I8259" t="s">
        <v>9184</v>
      </c>
      <c r="J8259" t="s">
        <v>182</v>
      </c>
      <c r="K8259">
        <v>0</v>
      </c>
      <c r="L8259" s="83">
        <v>42761</v>
      </c>
      <c r="M8259">
        <v>0</v>
      </c>
      <c r="N8259" t="s">
        <v>4284</v>
      </c>
      <c r="O8259">
        <v>2023748</v>
      </c>
    </row>
    <row r="8260" spans="1:15" x14ac:dyDescent="0.2">
      <c r="A8260" t="s">
        <v>9335</v>
      </c>
      <c r="B8260" t="s">
        <v>354</v>
      </c>
      <c r="C8260">
        <v>33.520000000000003</v>
      </c>
      <c r="D8260">
        <v>0</v>
      </c>
      <c r="E8260">
        <v>0</v>
      </c>
      <c r="F8260">
        <v>0</v>
      </c>
      <c r="G8260">
        <v>0</v>
      </c>
      <c r="H8260" s="45">
        <v>-1849.82</v>
      </c>
      <c r="I8260" t="s">
        <v>9184</v>
      </c>
      <c r="J8260" t="s">
        <v>164</v>
      </c>
      <c r="K8260">
        <v>0</v>
      </c>
      <c r="L8260" s="83">
        <v>42761</v>
      </c>
      <c r="M8260">
        <v>0</v>
      </c>
      <c r="N8260">
        <v>278642103</v>
      </c>
      <c r="O8260">
        <v>2293819</v>
      </c>
    </row>
    <row r="8261" spans="1:15" x14ac:dyDescent="0.2">
      <c r="A8261" t="s">
        <v>9336</v>
      </c>
      <c r="B8261" t="s">
        <v>7887</v>
      </c>
      <c r="C8261">
        <v>355.92</v>
      </c>
      <c r="D8261">
        <v>0</v>
      </c>
      <c r="E8261">
        <v>0</v>
      </c>
      <c r="F8261">
        <v>0</v>
      </c>
      <c r="G8261">
        <v>0</v>
      </c>
      <c r="H8261" s="45">
        <v>-11693.02</v>
      </c>
      <c r="I8261" t="s">
        <v>9184</v>
      </c>
      <c r="J8261" t="s">
        <v>190</v>
      </c>
      <c r="K8261">
        <v>0</v>
      </c>
      <c r="L8261" s="83">
        <v>42761</v>
      </c>
      <c r="M8261">
        <v>0</v>
      </c>
      <c r="N8261">
        <v>97023105</v>
      </c>
      <c r="O8261">
        <v>2108601</v>
      </c>
    </row>
    <row r="8262" spans="1:15" x14ac:dyDescent="0.2">
      <c r="A8262" t="s">
        <v>9337</v>
      </c>
      <c r="B8262" t="s">
        <v>4237</v>
      </c>
      <c r="C8262">
        <v>95.16</v>
      </c>
      <c r="D8262">
        <v>0</v>
      </c>
      <c r="E8262">
        <v>0</v>
      </c>
      <c r="F8262">
        <v>0</v>
      </c>
      <c r="G8262">
        <v>0</v>
      </c>
      <c r="H8262" s="45">
        <v>-26365.73</v>
      </c>
      <c r="I8262" t="s">
        <v>9184</v>
      </c>
      <c r="J8262" t="s">
        <v>186</v>
      </c>
      <c r="K8262">
        <v>0</v>
      </c>
      <c r="L8262" s="83">
        <v>42761</v>
      </c>
      <c r="M8262">
        <v>0</v>
      </c>
      <c r="N8262">
        <v>229899109</v>
      </c>
      <c r="O8262">
        <v>2239556</v>
      </c>
    </row>
    <row r="8263" spans="1:15" x14ac:dyDescent="0.2">
      <c r="A8263" t="s">
        <v>9338</v>
      </c>
      <c r="B8263" t="s">
        <v>9328</v>
      </c>
      <c r="C8263">
        <v>27.56</v>
      </c>
      <c r="D8263">
        <v>0</v>
      </c>
      <c r="E8263">
        <v>0</v>
      </c>
      <c r="F8263">
        <v>0</v>
      </c>
      <c r="G8263">
        <v>0</v>
      </c>
      <c r="H8263" s="45">
        <v>-21734.75</v>
      </c>
      <c r="I8263" t="s">
        <v>9184</v>
      </c>
      <c r="J8263" t="s">
        <v>186</v>
      </c>
      <c r="K8263">
        <v>0</v>
      </c>
      <c r="L8263" s="83">
        <v>42761</v>
      </c>
      <c r="M8263">
        <v>0</v>
      </c>
      <c r="N8263">
        <v>154760409</v>
      </c>
      <c r="O8263">
        <v>2230946</v>
      </c>
    </row>
    <row r="8264" spans="1:15" x14ac:dyDescent="0.2">
      <c r="A8264" t="s">
        <v>9339</v>
      </c>
      <c r="B8264" t="s">
        <v>7018</v>
      </c>
      <c r="C8264">
        <v>37.93</v>
      </c>
      <c r="D8264">
        <v>0</v>
      </c>
      <c r="E8264">
        <v>0</v>
      </c>
      <c r="F8264">
        <v>0</v>
      </c>
      <c r="G8264">
        <v>0</v>
      </c>
      <c r="H8264" s="45">
        <v>-16745.54</v>
      </c>
      <c r="I8264" t="s">
        <v>9184</v>
      </c>
      <c r="J8264" t="s">
        <v>169</v>
      </c>
      <c r="K8264">
        <v>0</v>
      </c>
      <c r="L8264" s="83">
        <v>42761</v>
      </c>
      <c r="M8264">
        <v>0</v>
      </c>
      <c r="N8264">
        <v>141619106</v>
      </c>
      <c r="O8264" t="s">
        <v>7058</v>
      </c>
    </row>
    <row r="8265" spans="1:15" x14ac:dyDescent="0.2">
      <c r="A8265" t="s">
        <v>9340</v>
      </c>
      <c r="B8265" t="s">
        <v>622</v>
      </c>
      <c r="C8265">
        <v>43.13</v>
      </c>
      <c r="D8265">
        <v>0</v>
      </c>
      <c r="E8265">
        <v>0</v>
      </c>
      <c r="F8265">
        <v>0</v>
      </c>
      <c r="G8265">
        <v>0</v>
      </c>
      <c r="H8265" s="45">
        <v>6206.16</v>
      </c>
      <c r="I8265" t="s">
        <v>9184</v>
      </c>
      <c r="J8265" t="s">
        <v>200</v>
      </c>
      <c r="K8265">
        <v>0</v>
      </c>
      <c r="L8265" s="83">
        <v>42761</v>
      </c>
      <c r="M8265">
        <v>0</v>
      </c>
      <c r="N8265">
        <v>109641100</v>
      </c>
      <c r="O8265">
        <v>2193544</v>
      </c>
    </row>
    <row r="8266" spans="1:15" x14ac:dyDescent="0.2">
      <c r="A8266" t="s">
        <v>9341</v>
      </c>
      <c r="B8266" t="s">
        <v>413</v>
      </c>
      <c r="C8266">
        <v>34.119999999999997</v>
      </c>
      <c r="D8266">
        <v>0</v>
      </c>
      <c r="E8266">
        <v>0</v>
      </c>
      <c r="F8266">
        <v>0</v>
      </c>
      <c r="G8266">
        <v>0</v>
      </c>
      <c r="H8266" s="45">
        <v>-9691.9699999999993</v>
      </c>
      <c r="I8266" t="s">
        <v>9184</v>
      </c>
      <c r="J8266" t="s">
        <v>164</v>
      </c>
      <c r="K8266">
        <v>0</v>
      </c>
      <c r="L8266" s="83">
        <v>42761</v>
      </c>
      <c r="M8266">
        <v>0</v>
      </c>
      <c r="N8266">
        <v>286082102</v>
      </c>
      <c r="O8266">
        <v>2310202</v>
      </c>
    </row>
    <row r="8267" spans="1:15" x14ac:dyDescent="0.2">
      <c r="A8267" t="s">
        <v>9342</v>
      </c>
      <c r="B8267" t="s">
        <v>4120</v>
      </c>
      <c r="C8267">
        <v>22.5</v>
      </c>
      <c r="D8267">
        <v>0</v>
      </c>
      <c r="E8267">
        <v>0</v>
      </c>
      <c r="F8267">
        <v>0</v>
      </c>
      <c r="G8267">
        <v>0</v>
      </c>
      <c r="H8267" s="45">
        <v>-5062.95</v>
      </c>
      <c r="I8267" t="s">
        <v>9184</v>
      </c>
      <c r="J8267" t="s">
        <v>200</v>
      </c>
      <c r="K8267">
        <v>0</v>
      </c>
      <c r="L8267" s="83">
        <v>42761</v>
      </c>
      <c r="M8267">
        <v>0</v>
      </c>
      <c r="N8267">
        <v>297602104</v>
      </c>
      <c r="O8267">
        <v>2320825</v>
      </c>
    </row>
    <row r="8268" spans="1:15" x14ac:dyDescent="0.2">
      <c r="A8268" t="s">
        <v>9343</v>
      </c>
      <c r="B8268" t="s">
        <v>9327</v>
      </c>
      <c r="C8268">
        <v>16.5</v>
      </c>
      <c r="D8268">
        <v>0</v>
      </c>
      <c r="E8268">
        <v>0</v>
      </c>
      <c r="F8268">
        <v>0</v>
      </c>
      <c r="G8268">
        <v>0</v>
      </c>
      <c r="H8268" s="45">
        <v>11608.09</v>
      </c>
      <c r="I8268" t="s">
        <v>9184</v>
      </c>
      <c r="J8268" t="s">
        <v>188</v>
      </c>
      <c r="K8268">
        <v>0</v>
      </c>
      <c r="L8268" s="83">
        <v>42761</v>
      </c>
      <c r="M8268">
        <v>0</v>
      </c>
      <c r="N8268" t="s">
        <v>9344</v>
      </c>
      <c r="O8268">
        <v>2352118</v>
      </c>
    </row>
    <row r="8269" spans="1:15" x14ac:dyDescent="0.2">
      <c r="A8269" t="s">
        <v>9345</v>
      </c>
      <c r="B8269" t="s">
        <v>476</v>
      </c>
      <c r="C8269">
        <v>341.97</v>
      </c>
      <c r="D8269">
        <v>0</v>
      </c>
      <c r="E8269">
        <v>0</v>
      </c>
      <c r="F8269">
        <v>0</v>
      </c>
      <c r="G8269">
        <v>0</v>
      </c>
      <c r="H8269" s="45">
        <v>-21772.82</v>
      </c>
      <c r="I8269" t="s">
        <v>9184</v>
      </c>
      <c r="J8269" t="s">
        <v>190</v>
      </c>
      <c r="K8269">
        <v>0</v>
      </c>
      <c r="L8269" s="83">
        <v>42761</v>
      </c>
      <c r="M8269">
        <v>0</v>
      </c>
      <c r="N8269">
        <v>384802104</v>
      </c>
      <c r="O8269">
        <v>2380863</v>
      </c>
    </row>
    <row r="8270" spans="1:15" x14ac:dyDescent="0.2">
      <c r="A8270" t="s">
        <v>9346</v>
      </c>
      <c r="B8270" t="s">
        <v>547</v>
      </c>
      <c r="C8270">
        <v>61.45</v>
      </c>
      <c r="D8270">
        <v>0</v>
      </c>
      <c r="E8270">
        <v>0</v>
      </c>
      <c r="F8270">
        <v>0</v>
      </c>
      <c r="G8270">
        <v>0</v>
      </c>
      <c r="H8270">
        <v>-969.79</v>
      </c>
      <c r="I8270" t="s">
        <v>9184</v>
      </c>
      <c r="J8270" t="s">
        <v>190</v>
      </c>
      <c r="K8270">
        <v>0</v>
      </c>
      <c r="L8270" s="83">
        <v>42761</v>
      </c>
      <c r="M8270">
        <v>0</v>
      </c>
      <c r="N8270">
        <v>428291108</v>
      </c>
      <c r="O8270">
        <v>2416779</v>
      </c>
    </row>
    <row r="8271" spans="1:15" x14ac:dyDescent="0.2">
      <c r="A8271" t="s">
        <v>9347</v>
      </c>
      <c r="B8271" t="s">
        <v>6127</v>
      </c>
      <c r="C8271">
        <v>139.72999999999999</v>
      </c>
      <c r="D8271">
        <v>0</v>
      </c>
      <c r="E8271">
        <v>0</v>
      </c>
      <c r="F8271">
        <v>0</v>
      </c>
      <c r="G8271">
        <v>0</v>
      </c>
      <c r="H8271" s="45">
        <v>-6529.7</v>
      </c>
      <c r="I8271" t="s">
        <v>9184</v>
      </c>
      <c r="J8271" t="s">
        <v>190</v>
      </c>
      <c r="K8271">
        <v>0</v>
      </c>
      <c r="L8271" s="83">
        <v>42761</v>
      </c>
      <c r="M8271">
        <v>0</v>
      </c>
      <c r="N8271">
        <v>452308109</v>
      </c>
      <c r="O8271">
        <v>2457552</v>
      </c>
    </row>
    <row r="8272" spans="1:15" x14ac:dyDescent="0.2">
      <c r="A8272" t="s">
        <v>9348</v>
      </c>
      <c r="B8272" t="s">
        <v>3932</v>
      </c>
      <c r="C8272">
        <v>32.979999999999997</v>
      </c>
      <c r="D8272">
        <v>0</v>
      </c>
      <c r="E8272">
        <v>0</v>
      </c>
      <c r="F8272">
        <v>0</v>
      </c>
      <c r="G8272">
        <v>0</v>
      </c>
      <c r="H8272" s="45">
        <v>5038.3</v>
      </c>
      <c r="I8272" t="s">
        <v>9184</v>
      </c>
      <c r="J8272" t="s">
        <v>190</v>
      </c>
      <c r="K8272">
        <v>0</v>
      </c>
      <c r="L8272" s="83">
        <v>42761</v>
      </c>
      <c r="M8272">
        <v>0</v>
      </c>
      <c r="N8272">
        <v>499064103</v>
      </c>
      <c r="O8272">
        <v>2487690</v>
      </c>
    </row>
    <row r="8273" spans="1:15" x14ac:dyDescent="0.2">
      <c r="A8273" t="s">
        <v>9349</v>
      </c>
      <c r="B8273" t="s">
        <v>400</v>
      </c>
      <c r="C8273">
        <v>186.29</v>
      </c>
      <c r="D8273">
        <v>0</v>
      </c>
      <c r="E8273">
        <v>0</v>
      </c>
      <c r="F8273">
        <v>0</v>
      </c>
      <c r="G8273">
        <v>0</v>
      </c>
      <c r="H8273" s="45">
        <v>2328.7600000000002</v>
      </c>
      <c r="I8273" t="s">
        <v>9184</v>
      </c>
      <c r="J8273" t="s">
        <v>164</v>
      </c>
      <c r="K8273">
        <v>0</v>
      </c>
      <c r="L8273" s="83">
        <v>42761</v>
      </c>
      <c r="M8273">
        <v>0</v>
      </c>
      <c r="N8273">
        <v>512807108</v>
      </c>
      <c r="O8273">
        <v>2502247</v>
      </c>
    </row>
    <row r="8274" spans="1:15" x14ac:dyDescent="0.2">
      <c r="A8274" t="s">
        <v>9350</v>
      </c>
      <c r="B8274" t="s">
        <v>3930</v>
      </c>
      <c r="C8274">
        <v>17</v>
      </c>
      <c r="D8274">
        <v>0</v>
      </c>
      <c r="E8274">
        <v>0</v>
      </c>
      <c r="F8274">
        <v>0</v>
      </c>
      <c r="G8274">
        <v>0</v>
      </c>
      <c r="H8274" s="45">
        <v>-10800.46</v>
      </c>
      <c r="I8274" t="s">
        <v>9184</v>
      </c>
      <c r="J8274" t="s">
        <v>200</v>
      </c>
      <c r="K8274">
        <v>0</v>
      </c>
      <c r="L8274" s="83">
        <v>42761</v>
      </c>
      <c r="M8274">
        <v>0</v>
      </c>
      <c r="N8274">
        <v>577081102</v>
      </c>
      <c r="O8274">
        <v>2572303</v>
      </c>
    </row>
    <row r="8275" spans="1:15" x14ac:dyDescent="0.2">
      <c r="A8275" t="s">
        <v>9351</v>
      </c>
      <c r="B8275" t="s">
        <v>5946</v>
      </c>
      <c r="C8275">
        <v>107.45</v>
      </c>
      <c r="D8275">
        <v>0</v>
      </c>
      <c r="E8275">
        <v>0</v>
      </c>
      <c r="F8275">
        <v>0</v>
      </c>
      <c r="G8275">
        <v>0</v>
      </c>
      <c r="H8275" s="45">
        <v>-2585.75</v>
      </c>
      <c r="I8275" t="s">
        <v>9184</v>
      </c>
      <c r="J8275" t="s">
        <v>235</v>
      </c>
      <c r="K8275">
        <v>0</v>
      </c>
      <c r="L8275" s="83">
        <v>42761</v>
      </c>
      <c r="M8275">
        <v>0</v>
      </c>
      <c r="N8275">
        <v>579780206</v>
      </c>
      <c r="O8275">
        <v>2550161</v>
      </c>
    </row>
    <row r="8276" spans="1:15" x14ac:dyDescent="0.2">
      <c r="A8276" t="s">
        <v>9352</v>
      </c>
      <c r="B8276" t="s">
        <v>4244</v>
      </c>
      <c r="C8276">
        <v>193.77</v>
      </c>
      <c r="D8276">
        <v>0</v>
      </c>
      <c r="E8276">
        <v>0</v>
      </c>
      <c r="F8276">
        <v>0</v>
      </c>
      <c r="G8276">
        <v>0</v>
      </c>
      <c r="H8276" s="45">
        <v>20392.14</v>
      </c>
      <c r="I8276" t="s">
        <v>9184</v>
      </c>
      <c r="J8276" t="s">
        <v>186</v>
      </c>
      <c r="K8276">
        <v>0</v>
      </c>
      <c r="L8276" s="83">
        <v>42761</v>
      </c>
      <c r="M8276">
        <v>0</v>
      </c>
      <c r="N8276" t="s">
        <v>4299</v>
      </c>
      <c r="O8276" t="s">
        <v>4300</v>
      </c>
    </row>
    <row r="8277" spans="1:15" x14ac:dyDescent="0.2">
      <c r="A8277" t="s">
        <v>9353</v>
      </c>
      <c r="B8277" t="s">
        <v>9354</v>
      </c>
      <c r="C8277">
        <v>75.45</v>
      </c>
      <c r="D8277">
        <v>0</v>
      </c>
      <c r="E8277">
        <v>0</v>
      </c>
      <c r="F8277">
        <v>0</v>
      </c>
      <c r="G8277">
        <v>0</v>
      </c>
      <c r="H8277" s="45">
        <v>9180.99</v>
      </c>
      <c r="I8277" t="s">
        <v>9174</v>
      </c>
      <c r="J8277" t="s">
        <v>190</v>
      </c>
      <c r="K8277">
        <v>0</v>
      </c>
      <c r="L8277" s="83">
        <v>42761</v>
      </c>
      <c r="M8277">
        <v>0</v>
      </c>
      <c r="N8277">
        <v>615394202</v>
      </c>
      <c r="O8277">
        <v>2601218</v>
      </c>
    </row>
    <row r="8278" spans="1:15" x14ac:dyDescent="0.2">
      <c r="A8278" t="s">
        <v>9355</v>
      </c>
      <c r="B8278" t="s">
        <v>438</v>
      </c>
      <c r="C8278" s="45">
        <v>3058.36</v>
      </c>
      <c r="D8278">
        <v>0</v>
      </c>
      <c r="E8278">
        <v>0</v>
      </c>
      <c r="F8278">
        <v>0</v>
      </c>
      <c r="G8278">
        <v>0</v>
      </c>
      <c r="H8278" s="45">
        <v>-8637.6</v>
      </c>
      <c r="I8278" t="s">
        <v>9184</v>
      </c>
      <c r="J8278" t="s">
        <v>200</v>
      </c>
      <c r="K8278">
        <v>0</v>
      </c>
      <c r="L8278" s="83">
        <v>42761</v>
      </c>
      <c r="M8278">
        <v>0</v>
      </c>
      <c r="N8278" t="s">
        <v>439</v>
      </c>
      <c r="O8278">
        <v>2637785</v>
      </c>
    </row>
    <row r="8279" spans="1:15" x14ac:dyDescent="0.2">
      <c r="A8279" t="s">
        <v>9356</v>
      </c>
      <c r="B8279" t="s">
        <v>4238</v>
      </c>
      <c r="C8279">
        <v>70.150000000000006</v>
      </c>
      <c r="D8279">
        <v>0</v>
      </c>
      <c r="E8279">
        <v>0</v>
      </c>
      <c r="F8279">
        <v>0</v>
      </c>
      <c r="G8279">
        <v>0</v>
      </c>
      <c r="H8279" s="45">
        <v>-35347.93</v>
      </c>
      <c r="I8279" t="s">
        <v>9184</v>
      </c>
      <c r="J8279" t="s">
        <v>186</v>
      </c>
      <c r="K8279">
        <v>0</v>
      </c>
      <c r="L8279" s="83">
        <v>42761</v>
      </c>
      <c r="M8279">
        <v>0</v>
      </c>
      <c r="N8279">
        <v>743606105</v>
      </c>
      <c r="O8279">
        <v>2310257</v>
      </c>
    </row>
    <row r="8280" spans="1:15" x14ac:dyDescent="0.2">
      <c r="A8280" t="s">
        <v>9357</v>
      </c>
      <c r="B8280" t="s">
        <v>1086</v>
      </c>
      <c r="C8280">
        <v>43.3</v>
      </c>
      <c r="D8280">
        <v>0</v>
      </c>
      <c r="E8280">
        <v>0</v>
      </c>
      <c r="F8280">
        <v>0</v>
      </c>
      <c r="G8280">
        <v>0</v>
      </c>
      <c r="H8280" s="45">
        <v>11269.7</v>
      </c>
      <c r="I8280" t="s">
        <v>9174</v>
      </c>
      <c r="J8280" t="s">
        <v>188</v>
      </c>
      <c r="K8280">
        <v>0</v>
      </c>
      <c r="L8280" s="83">
        <v>42761</v>
      </c>
      <c r="M8280">
        <v>0</v>
      </c>
      <c r="N8280" t="s">
        <v>1394</v>
      </c>
      <c r="O8280">
        <v>2624561</v>
      </c>
    </row>
    <row r="8281" spans="1:15" x14ac:dyDescent="0.2">
      <c r="A8281" t="s">
        <v>9358</v>
      </c>
      <c r="B8281" t="s">
        <v>3929</v>
      </c>
      <c r="C8281">
        <v>96.2</v>
      </c>
      <c r="D8281">
        <v>0</v>
      </c>
      <c r="E8281">
        <v>0</v>
      </c>
      <c r="F8281">
        <v>0</v>
      </c>
      <c r="G8281">
        <v>0</v>
      </c>
      <c r="H8281" s="45">
        <v>10788.29</v>
      </c>
      <c r="I8281" t="s">
        <v>9184</v>
      </c>
      <c r="J8281" t="s">
        <v>186</v>
      </c>
      <c r="K8281">
        <v>0</v>
      </c>
      <c r="L8281" s="83">
        <v>42761</v>
      </c>
      <c r="M8281">
        <v>0</v>
      </c>
      <c r="N8281" t="s">
        <v>3983</v>
      </c>
      <c r="O8281">
        <v>2977209</v>
      </c>
    </row>
    <row r="8282" spans="1:15" x14ac:dyDescent="0.2">
      <c r="A8282" t="s">
        <v>9359</v>
      </c>
      <c r="B8282" t="s">
        <v>599</v>
      </c>
      <c r="C8282">
        <v>93.23</v>
      </c>
      <c r="D8282">
        <v>0</v>
      </c>
      <c r="E8282">
        <v>0</v>
      </c>
      <c r="F8282">
        <v>0</v>
      </c>
      <c r="G8282">
        <v>0</v>
      </c>
      <c r="H8282" s="45">
        <v>-4898.05</v>
      </c>
      <c r="I8282" t="s">
        <v>9184</v>
      </c>
      <c r="J8282" t="s">
        <v>164</v>
      </c>
      <c r="K8282">
        <v>0</v>
      </c>
      <c r="L8282" s="83">
        <v>42761</v>
      </c>
      <c r="M8282">
        <v>0</v>
      </c>
      <c r="N8282" t="s">
        <v>177</v>
      </c>
      <c r="O8282" t="s">
        <v>600</v>
      </c>
    </row>
    <row r="8283" spans="1:15" x14ac:dyDescent="0.2">
      <c r="A8283" t="s">
        <v>9360</v>
      </c>
      <c r="B8283" t="s">
        <v>346</v>
      </c>
      <c r="C8283">
        <v>44.25</v>
      </c>
      <c r="D8283">
        <v>0</v>
      </c>
      <c r="E8283">
        <v>0</v>
      </c>
      <c r="F8283">
        <v>0</v>
      </c>
      <c r="G8283">
        <v>0</v>
      </c>
      <c r="H8283" s="45">
        <v>5674.1</v>
      </c>
      <c r="I8283" t="s">
        <v>9184</v>
      </c>
      <c r="J8283" t="s">
        <v>164</v>
      </c>
      <c r="K8283">
        <v>0</v>
      </c>
      <c r="L8283" s="83">
        <v>42761</v>
      </c>
      <c r="M8283">
        <v>0</v>
      </c>
      <c r="N8283">
        <v>880770102</v>
      </c>
      <c r="O8283">
        <v>2884183</v>
      </c>
    </row>
    <row r="8284" spans="1:15" x14ac:dyDescent="0.2">
      <c r="A8284" t="s">
        <v>9361</v>
      </c>
      <c r="B8284" t="s">
        <v>9362</v>
      </c>
      <c r="C8284">
        <v>3</v>
      </c>
      <c r="D8284">
        <v>0</v>
      </c>
      <c r="E8284">
        <v>0</v>
      </c>
      <c r="F8284">
        <v>0</v>
      </c>
      <c r="G8284">
        <v>0</v>
      </c>
      <c r="H8284" s="45">
        <v>-7200</v>
      </c>
      <c r="I8284" t="s">
        <v>210</v>
      </c>
      <c r="J8284" t="s">
        <v>164</v>
      </c>
      <c r="K8284">
        <v>0</v>
      </c>
      <c r="L8284" s="83">
        <v>42761</v>
      </c>
      <c r="M8284">
        <v>0</v>
      </c>
    </row>
    <row r="8285" spans="1:15" x14ac:dyDescent="0.2">
      <c r="A8285" t="s">
        <v>9363</v>
      </c>
      <c r="B8285" t="s">
        <v>9364</v>
      </c>
      <c r="C8285">
        <v>4</v>
      </c>
      <c r="D8285">
        <v>0</v>
      </c>
      <c r="E8285">
        <v>0</v>
      </c>
      <c r="F8285">
        <v>0</v>
      </c>
      <c r="G8285">
        <v>0</v>
      </c>
      <c r="H8285" s="45">
        <v>-27529.95</v>
      </c>
      <c r="I8285" t="s">
        <v>210</v>
      </c>
      <c r="J8285" t="s">
        <v>164</v>
      </c>
      <c r="K8285">
        <v>0</v>
      </c>
      <c r="L8285" s="83">
        <v>42761</v>
      </c>
      <c r="M8285">
        <v>0</v>
      </c>
    </row>
    <row r="8286" spans="1:15" x14ac:dyDescent="0.2">
      <c r="A8286" t="s">
        <v>9291</v>
      </c>
      <c r="B8286" t="s">
        <v>478</v>
      </c>
      <c r="C8286">
        <v>72</v>
      </c>
      <c r="D8286">
        <v>0</v>
      </c>
      <c r="E8286">
        <v>0</v>
      </c>
      <c r="F8286">
        <v>0</v>
      </c>
      <c r="G8286">
        <v>0</v>
      </c>
      <c r="H8286" s="45">
        <v>4894.03</v>
      </c>
      <c r="I8286" t="s">
        <v>9184</v>
      </c>
      <c r="J8286" t="s">
        <v>164</v>
      </c>
      <c r="K8286">
        <v>0</v>
      </c>
      <c r="L8286" s="83">
        <v>42760</v>
      </c>
      <c r="M8286">
        <v>0</v>
      </c>
      <c r="N8286">
        <v>891906109</v>
      </c>
      <c r="O8286">
        <v>2897697</v>
      </c>
    </row>
    <row r="8287" spans="1:15" x14ac:dyDescent="0.2">
      <c r="A8287" t="s">
        <v>9292</v>
      </c>
      <c r="B8287" t="s">
        <v>3999</v>
      </c>
      <c r="C8287">
        <v>103.74</v>
      </c>
      <c r="D8287">
        <v>0</v>
      </c>
      <c r="E8287">
        <v>0</v>
      </c>
      <c r="F8287">
        <v>0</v>
      </c>
      <c r="G8287">
        <v>0</v>
      </c>
      <c r="H8287" s="45">
        <v>-26434.49</v>
      </c>
      <c r="I8287" t="s">
        <v>9184</v>
      </c>
      <c r="J8287" t="s">
        <v>200</v>
      </c>
      <c r="K8287">
        <v>0</v>
      </c>
      <c r="L8287" s="83">
        <v>42760</v>
      </c>
      <c r="M8287">
        <v>0</v>
      </c>
      <c r="N8287">
        <v>731068102</v>
      </c>
      <c r="O8287">
        <v>2692933</v>
      </c>
    </row>
    <row r="8288" spans="1:15" x14ac:dyDescent="0.2">
      <c r="A8288" t="s">
        <v>9293</v>
      </c>
      <c r="B8288" t="s">
        <v>1038</v>
      </c>
      <c r="C8288">
        <v>354.53</v>
      </c>
      <c r="D8288">
        <v>0</v>
      </c>
      <c r="E8288">
        <v>0</v>
      </c>
      <c r="F8288">
        <v>0</v>
      </c>
      <c r="G8288">
        <v>0</v>
      </c>
      <c r="H8288" s="45">
        <v>-24513.32</v>
      </c>
      <c r="I8288" t="s">
        <v>9174</v>
      </c>
      <c r="J8288" t="s">
        <v>169</v>
      </c>
      <c r="K8288">
        <v>0</v>
      </c>
      <c r="L8288" s="83">
        <v>42760</v>
      </c>
      <c r="M8288">
        <v>0</v>
      </c>
      <c r="N8288">
        <v>3654100</v>
      </c>
      <c r="O8288">
        <v>2003698</v>
      </c>
    </row>
    <row r="8289" spans="1:15" x14ac:dyDescent="0.2">
      <c r="A8289" t="s">
        <v>9294</v>
      </c>
      <c r="B8289" t="s">
        <v>300</v>
      </c>
      <c r="C8289">
        <v>232.51</v>
      </c>
      <c r="D8289">
        <v>0</v>
      </c>
      <c r="E8289">
        <v>0</v>
      </c>
      <c r="F8289">
        <v>0</v>
      </c>
      <c r="G8289">
        <v>0</v>
      </c>
      <c r="H8289" s="45">
        <v>-32733.1</v>
      </c>
      <c r="I8289" t="s">
        <v>9174</v>
      </c>
      <c r="J8289" t="s">
        <v>164</v>
      </c>
      <c r="K8289">
        <v>0</v>
      </c>
      <c r="L8289" s="83">
        <v>42760</v>
      </c>
      <c r="M8289">
        <v>0</v>
      </c>
      <c r="N8289">
        <v>18581108</v>
      </c>
      <c r="O8289">
        <v>2762030</v>
      </c>
    </row>
    <row r="8290" spans="1:15" x14ac:dyDescent="0.2">
      <c r="A8290" t="s">
        <v>9295</v>
      </c>
      <c r="B8290" t="s">
        <v>4172</v>
      </c>
      <c r="C8290">
        <v>28.58</v>
      </c>
      <c r="D8290">
        <v>0</v>
      </c>
      <c r="E8290">
        <v>0</v>
      </c>
      <c r="F8290">
        <v>0</v>
      </c>
      <c r="G8290">
        <v>0</v>
      </c>
      <c r="H8290" s="45">
        <v>-85053.72</v>
      </c>
      <c r="I8290" t="s">
        <v>9184</v>
      </c>
      <c r="J8290" t="s">
        <v>188</v>
      </c>
      <c r="K8290">
        <v>0</v>
      </c>
      <c r="L8290" s="83">
        <v>42760</v>
      </c>
      <c r="M8290">
        <v>0</v>
      </c>
      <c r="N8290" t="s">
        <v>4195</v>
      </c>
      <c r="O8290">
        <v>2526117</v>
      </c>
    </row>
    <row r="8291" spans="1:15" x14ac:dyDescent="0.2">
      <c r="A8291" t="s">
        <v>9296</v>
      </c>
      <c r="B8291" t="s">
        <v>246</v>
      </c>
      <c r="C8291">
        <v>59.47</v>
      </c>
      <c r="D8291">
        <v>0</v>
      </c>
      <c r="E8291">
        <v>0</v>
      </c>
      <c r="F8291">
        <v>0</v>
      </c>
      <c r="G8291">
        <v>0</v>
      </c>
      <c r="H8291" s="45">
        <v>18997.57</v>
      </c>
      <c r="I8291" t="s">
        <v>9174</v>
      </c>
      <c r="J8291" t="s">
        <v>200</v>
      </c>
      <c r="K8291">
        <v>0</v>
      </c>
      <c r="L8291" s="83">
        <v>42760</v>
      </c>
      <c r="M8291">
        <v>0</v>
      </c>
      <c r="N8291">
        <v>117043109</v>
      </c>
      <c r="O8291">
        <v>2149309</v>
      </c>
    </row>
    <row r="8292" spans="1:15" x14ac:dyDescent="0.2">
      <c r="A8292" t="s">
        <v>9297</v>
      </c>
      <c r="B8292" t="s">
        <v>422</v>
      </c>
      <c r="C8292">
        <v>352.59</v>
      </c>
      <c r="D8292">
        <v>0</v>
      </c>
      <c r="E8292">
        <v>0</v>
      </c>
      <c r="F8292">
        <v>0</v>
      </c>
      <c r="G8292">
        <v>0</v>
      </c>
      <c r="H8292" s="45">
        <v>19683.919999999998</v>
      </c>
      <c r="I8292" t="s">
        <v>9174</v>
      </c>
      <c r="J8292" t="s">
        <v>169</v>
      </c>
      <c r="K8292">
        <v>0</v>
      </c>
      <c r="L8292" s="83">
        <v>42760</v>
      </c>
      <c r="M8292">
        <v>0</v>
      </c>
      <c r="N8292" t="s">
        <v>423</v>
      </c>
      <c r="O8292">
        <v>2455965</v>
      </c>
    </row>
    <row r="8293" spans="1:15" x14ac:dyDescent="0.2">
      <c r="A8293" t="s">
        <v>9298</v>
      </c>
      <c r="B8293" t="s">
        <v>6608</v>
      </c>
      <c r="C8293">
        <v>52.27</v>
      </c>
      <c r="D8293">
        <v>0</v>
      </c>
      <c r="E8293">
        <v>0</v>
      </c>
      <c r="F8293">
        <v>0</v>
      </c>
      <c r="G8293">
        <v>0</v>
      </c>
      <c r="H8293" s="45">
        <v>-29087.77</v>
      </c>
      <c r="I8293" t="s">
        <v>9174</v>
      </c>
      <c r="J8293" t="s">
        <v>169</v>
      </c>
      <c r="K8293">
        <v>0</v>
      </c>
      <c r="L8293" s="83">
        <v>42760</v>
      </c>
      <c r="M8293">
        <v>0</v>
      </c>
      <c r="N8293">
        <v>110122108</v>
      </c>
      <c r="O8293">
        <v>2126335</v>
      </c>
    </row>
    <row r="8294" spans="1:15" x14ac:dyDescent="0.2">
      <c r="A8294" t="s">
        <v>9299</v>
      </c>
      <c r="B8294" t="s">
        <v>489</v>
      </c>
      <c r="C8294">
        <v>47.87</v>
      </c>
      <c r="D8294">
        <v>0</v>
      </c>
      <c r="E8294">
        <v>0</v>
      </c>
      <c r="F8294">
        <v>0</v>
      </c>
      <c r="G8294">
        <v>0</v>
      </c>
      <c r="H8294" s="45">
        <v>1929.38</v>
      </c>
      <c r="I8294" t="s">
        <v>9184</v>
      </c>
      <c r="J8294" t="s">
        <v>186</v>
      </c>
      <c r="K8294">
        <v>0</v>
      </c>
      <c r="L8294" s="83">
        <v>42760</v>
      </c>
      <c r="M8294">
        <v>0</v>
      </c>
      <c r="N8294">
        <v>733174700</v>
      </c>
      <c r="O8294" t="s">
        <v>490</v>
      </c>
    </row>
    <row r="8295" spans="1:15" x14ac:dyDescent="0.2">
      <c r="A8295" t="s">
        <v>9300</v>
      </c>
      <c r="B8295" t="s">
        <v>302</v>
      </c>
      <c r="C8295">
        <v>90.15</v>
      </c>
      <c r="D8295">
        <v>0</v>
      </c>
      <c r="E8295">
        <v>0</v>
      </c>
      <c r="F8295">
        <v>0</v>
      </c>
      <c r="G8295">
        <v>0</v>
      </c>
      <c r="H8295" s="45">
        <v>-1867.38</v>
      </c>
      <c r="I8295" t="s">
        <v>9174</v>
      </c>
      <c r="J8295" t="s">
        <v>169</v>
      </c>
      <c r="K8295">
        <v>0</v>
      </c>
      <c r="L8295" s="83">
        <v>42760</v>
      </c>
      <c r="M8295">
        <v>0</v>
      </c>
      <c r="N8295">
        <v>151020104</v>
      </c>
      <c r="O8295">
        <v>2182348</v>
      </c>
    </row>
    <row r="8296" spans="1:15" x14ac:dyDescent="0.2">
      <c r="A8296" t="s">
        <v>9301</v>
      </c>
      <c r="B8296" t="s">
        <v>9287</v>
      </c>
      <c r="C8296">
        <v>41.32</v>
      </c>
      <c r="D8296">
        <v>0</v>
      </c>
      <c r="E8296">
        <v>0</v>
      </c>
      <c r="F8296">
        <v>0</v>
      </c>
      <c r="G8296">
        <v>0</v>
      </c>
      <c r="H8296" s="45">
        <v>-25357.73</v>
      </c>
      <c r="I8296" t="s">
        <v>9174</v>
      </c>
      <c r="J8296" t="s">
        <v>190</v>
      </c>
      <c r="K8296">
        <v>0</v>
      </c>
      <c r="L8296" s="83">
        <v>42760</v>
      </c>
      <c r="M8296">
        <v>0</v>
      </c>
      <c r="N8296">
        <v>199333105</v>
      </c>
      <c r="O8296">
        <v>2211071</v>
      </c>
    </row>
    <row r="8297" spans="1:15" x14ac:dyDescent="0.2">
      <c r="A8297" t="s">
        <v>9302</v>
      </c>
      <c r="B8297" t="s">
        <v>451</v>
      </c>
      <c r="C8297">
        <v>83.93</v>
      </c>
      <c r="D8297">
        <v>0</v>
      </c>
      <c r="E8297">
        <v>0</v>
      </c>
      <c r="F8297">
        <v>0</v>
      </c>
      <c r="G8297">
        <v>0</v>
      </c>
      <c r="H8297" s="45">
        <v>-15482.31</v>
      </c>
      <c r="I8297" t="s">
        <v>9184</v>
      </c>
      <c r="J8297" t="s">
        <v>188</v>
      </c>
      <c r="K8297">
        <v>0</v>
      </c>
      <c r="L8297" s="83">
        <v>42760</v>
      </c>
      <c r="M8297">
        <v>0</v>
      </c>
      <c r="N8297">
        <v>263534109</v>
      </c>
      <c r="O8297">
        <v>2018175</v>
      </c>
    </row>
    <row r="8298" spans="1:15" x14ac:dyDescent="0.2">
      <c r="A8298" t="s">
        <v>9303</v>
      </c>
      <c r="B8298" t="s">
        <v>291</v>
      </c>
      <c r="C8298">
        <v>59.97</v>
      </c>
      <c r="D8298">
        <v>0</v>
      </c>
      <c r="E8298">
        <v>0</v>
      </c>
      <c r="F8298">
        <v>0</v>
      </c>
      <c r="G8298">
        <v>0</v>
      </c>
      <c r="H8298" s="45">
        <v>34814.25</v>
      </c>
      <c r="I8298" t="s">
        <v>9174</v>
      </c>
      <c r="J8298" t="s">
        <v>164</v>
      </c>
      <c r="K8298">
        <v>0</v>
      </c>
      <c r="L8298" s="83">
        <v>42760</v>
      </c>
      <c r="M8298">
        <v>0</v>
      </c>
      <c r="N8298">
        <v>233326107</v>
      </c>
      <c r="O8298">
        <v>2282947</v>
      </c>
    </row>
    <row r="8299" spans="1:15" x14ac:dyDescent="0.2">
      <c r="A8299" t="s">
        <v>9304</v>
      </c>
      <c r="B8299" t="s">
        <v>5720</v>
      </c>
      <c r="C8299">
        <v>99.35</v>
      </c>
      <c r="D8299">
        <v>0</v>
      </c>
      <c r="E8299">
        <v>0</v>
      </c>
      <c r="F8299">
        <v>0</v>
      </c>
      <c r="G8299">
        <v>0</v>
      </c>
      <c r="H8299" s="45">
        <v>-18308.7</v>
      </c>
      <c r="I8299" t="s">
        <v>9184</v>
      </c>
      <c r="J8299" t="s">
        <v>188</v>
      </c>
      <c r="K8299">
        <v>0</v>
      </c>
      <c r="L8299" s="83">
        <v>42760</v>
      </c>
      <c r="M8299">
        <v>0</v>
      </c>
      <c r="N8299" t="s">
        <v>5722</v>
      </c>
      <c r="O8299">
        <v>2191399</v>
      </c>
    </row>
    <row r="8300" spans="1:15" x14ac:dyDescent="0.2">
      <c r="A8300" t="s">
        <v>9305</v>
      </c>
      <c r="B8300" t="s">
        <v>3990</v>
      </c>
      <c r="C8300">
        <v>39</v>
      </c>
      <c r="D8300">
        <v>0</v>
      </c>
      <c r="E8300">
        <v>0</v>
      </c>
      <c r="F8300">
        <v>0</v>
      </c>
      <c r="G8300">
        <v>0</v>
      </c>
      <c r="H8300" s="45">
        <v>10368.02</v>
      </c>
      <c r="I8300" t="s">
        <v>9184</v>
      </c>
      <c r="J8300" t="s">
        <v>190</v>
      </c>
      <c r="K8300">
        <v>0</v>
      </c>
      <c r="L8300" s="83">
        <v>42760</v>
      </c>
      <c r="M8300">
        <v>0</v>
      </c>
      <c r="N8300">
        <v>419879101</v>
      </c>
      <c r="O8300">
        <v>2408044</v>
      </c>
    </row>
    <row r="8301" spans="1:15" x14ac:dyDescent="0.2">
      <c r="A8301" t="s">
        <v>9306</v>
      </c>
      <c r="B8301" t="s">
        <v>284</v>
      </c>
      <c r="C8301">
        <v>60.83</v>
      </c>
      <c r="D8301">
        <v>0</v>
      </c>
      <c r="E8301">
        <v>0</v>
      </c>
      <c r="F8301">
        <v>0</v>
      </c>
      <c r="G8301">
        <v>0</v>
      </c>
      <c r="H8301" s="45">
        <v>78109.33</v>
      </c>
      <c r="I8301" t="s">
        <v>9174</v>
      </c>
      <c r="J8301" t="s">
        <v>182</v>
      </c>
      <c r="K8301">
        <v>0</v>
      </c>
      <c r="L8301" s="83">
        <v>42760</v>
      </c>
      <c r="M8301">
        <v>0</v>
      </c>
      <c r="N8301">
        <v>423452101</v>
      </c>
      <c r="O8301">
        <v>2420101</v>
      </c>
    </row>
    <row r="8302" spans="1:15" x14ac:dyDescent="0.2">
      <c r="A8302" t="s">
        <v>9307</v>
      </c>
      <c r="B8302" t="s">
        <v>9288</v>
      </c>
      <c r="C8302">
        <v>17.55</v>
      </c>
      <c r="D8302">
        <v>0</v>
      </c>
      <c r="E8302">
        <v>0</v>
      </c>
      <c r="F8302">
        <v>0</v>
      </c>
      <c r="G8302">
        <v>0</v>
      </c>
      <c r="H8302" s="45">
        <v>-40699.370000000003</v>
      </c>
      <c r="I8302" t="s">
        <v>9174</v>
      </c>
      <c r="J8302" t="s">
        <v>190</v>
      </c>
      <c r="K8302">
        <v>0</v>
      </c>
      <c r="L8302" s="83">
        <v>42760</v>
      </c>
      <c r="M8302">
        <v>0</v>
      </c>
      <c r="N8302">
        <v>477143101</v>
      </c>
      <c r="O8302">
        <v>2852760</v>
      </c>
    </row>
    <row r="8303" spans="1:15" x14ac:dyDescent="0.2">
      <c r="A8303" t="s">
        <v>9308</v>
      </c>
      <c r="B8303" t="s">
        <v>7743</v>
      </c>
      <c r="C8303">
        <v>111.93</v>
      </c>
      <c r="D8303">
        <v>0</v>
      </c>
      <c r="E8303">
        <v>0</v>
      </c>
      <c r="F8303">
        <v>0</v>
      </c>
      <c r="G8303">
        <v>0</v>
      </c>
      <c r="H8303" s="45">
        <v>-5384.54</v>
      </c>
      <c r="I8303" t="s">
        <v>9184</v>
      </c>
      <c r="J8303" t="s">
        <v>235</v>
      </c>
      <c r="K8303">
        <v>0</v>
      </c>
      <c r="L8303" s="83">
        <v>42760</v>
      </c>
      <c r="M8303">
        <v>0</v>
      </c>
      <c r="N8303">
        <v>494368103</v>
      </c>
      <c r="O8303">
        <v>2491839</v>
      </c>
    </row>
    <row r="8304" spans="1:15" x14ac:dyDescent="0.2">
      <c r="A8304" t="s">
        <v>9309</v>
      </c>
      <c r="B8304" t="s">
        <v>9289</v>
      </c>
      <c r="C8304">
        <v>15.72</v>
      </c>
      <c r="D8304">
        <v>0</v>
      </c>
      <c r="E8304">
        <v>0</v>
      </c>
      <c r="F8304">
        <v>0</v>
      </c>
      <c r="G8304">
        <v>0</v>
      </c>
      <c r="H8304" s="45">
        <v>39171.01</v>
      </c>
      <c r="I8304" t="s">
        <v>9174</v>
      </c>
      <c r="J8304" t="s">
        <v>200</v>
      </c>
      <c r="K8304">
        <v>0</v>
      </c>
      <c r="L8304" s="83">
        <v>42760</v>
      </c>
      <c r="M8304">
        <v>0</v>
      </c>
      <c r="N8304" t="s">
        <v>9310</v>
      </c>
      <c r="O8304" t="s">
        <v>9311</v>
      </c>
    </row>
    <row r="8305" spans="1:15" x14ac:dyDescent="0.2">
      <c r="A8305" t="s">
        <v>9312</v>
      </c>
      <c r="B8305" t="s">
        <v>552</v>
      </c>
      <c r="C8305">
        <v>58.82</v>
      </c>
      <c r="D8305">
        <v>0</v>
      </c>
      <c r="E8305">
        <v>0</v>
      </c>
      <c r="F8305">
        <v>0</v>
      </c>
      <c r="G8305">
        <v>0</v>
      </c>
      <c r="H8305" s="45">
        <v>50461.55</v>
      </c>
      <c r="I8305" t="s">
        <v>9174</v>
      </c>
      <c r="J8305" t="s">
        <v>190</v>
      </c>
      <c r="K8305">
        <v>0</v>
      </c>
      <c r="L8305" s="83">
        <v>42760</v>
      </c>
      <c r="M8305">
        <v>0</v>
      </c>
      <c r="N8305">
        <v>844741108</v>
      </c>
      <c r="O8305">
        <v>2831543</v>
      </c>
    </row>
    <row r="8306" spans="1:15" x14ac:dyDescent="0.2">
      <c r="A8306" t="s">
        <v>9313</v>
      </c>
      <c r="B8306" t="s">
        <v>4663</v>
      </c>
      <c r="C8306">
        <v>89.98</v>
      </c>
      <c r="D8306">
        <v>0</v>
      </c>
      <c r="E8306">
        <v>0</v>
      </c>
      <c r="F8306">
        <v>0</v>
      </c>
      <c r="G8306">
        <v>0</v>
      </c>
      <c r="H8306" s="45">
        <v>-17716.12</v>
      </c>
      <c r="I8306" t="s">
        <v>9174</v>
      </c>
      <c r="J8306" t="s">
        <v>235</v>
      </c>
      <c r="K8306">
        <v>0</v>
      </c>
      <c r="L8306" s="83">
        <v>42760</v>
      </c>
      <c r="M8306">
        <v>0</v>
      </c>
      <c r="N8306">
        <v>582839106</v>
      </c>
      <c r="O8306" t="s">
        <v>4783</v>
      </c>
    </row>
    <row r="8307" spans="1:15" x14ac:dyDescent="0.2">
      <c r="A8307" t="s">
        <v>9314</v>
      </c>
      <c r="B8307" t="s">
        <v>9290</v>
      </c>
      <c r="C8307">
        <v>12.09</v>
      </c>
      <c r="D8307">
        <v>0</v>
      </c>
      <c r="E8307">
        <v>0</v>
      </c>
      <c r="F8307">
        <v>0</v>
      </c>
      <c r="G8307">
        <v>0</v>
      </c>
      <c r="H8307" s="45">
        <v>-50229.51</v>
      </c>
      <c r="I8307" t="s">
        <v>9184</v>
      </c>
      <c r="J8307" t="s">
        <v>186</v>
      </c>
      <c r="K8307">
        <v>0</v>
      </c>
      <c r="L8307" s="83">
        <v>42760</v>
      </c>
      <c r="M8307">
        <v>0</v>
      </c>
      <c r="N8307" t="s">
        <v>9315</v>
      </c>
      <c r="O8307" t="s">
        <v>9316</v>
      </c>
    </row>
    <row r="8308" spans="1:15" x14ac:dyDescent="0.2">
      <c r="A8308" t="s">
        <v>9317</v>
      </c>
      <c r="B8308" t="s">
        <v>436</v>
      </c>
      <c r="C8308">
        <v>66.44</v>
      </c>
      <c r="D8308">
        <v>0</v>
      </c>
      <c r="E8308">
        <v>0</v>
      </c>
      <c r="F8308">
        <v>0</v>
      </c>
      <c r="G8308">
        <v>0</v>
      </c>
      <c r="H8308" s="45">
        <v>27441.89</v>
      </c>
      <c r="I8308" t="s">
        <v>9174</v>
      </c>
      <c r="J8308" t="s">
        <v>164</v>
      </c>
      <c r="K8308">
        <v>0</v>
      </c>
      <c r="L8308" s="83">
        <v>42760</v>
      </c>
      <c r="M8308">
        <v>0</v>
      </c>
      <c r="N8308">
        <v>671044105</v>
      </c>
      <c r="O8308">
        <v>2111579</v>
      </c>
    </row>
    <row r="8309" spans="1:15" x14ac:dyDescent="0.2">
      <c r="A8309" t="s">
        <v>9318</v>
      </c>
      <c r="B8309" t="s">
        <v>304</v>
      </c>
      <c r="C8309">
        <v>28.13</v>
      </c>
      <c r="D8309">
        <v>0</v>
      </c>
      <c r="E8309">
        <v>0</v>
      </c>
      <c r="F8309">
        <v>0</v>
      </c>
      <c r="G8309">
        <v>0</v>
      </c>
      <c r="H8309" s="45">
        <v>16813.16</v>
      </c>
      <c r="I8309" t="s">
        <v>9174</v>
      </c>
      <c r="J8309" t="s">
        <v>200</v>
      </c>
      <c r="K8309">
        <v>0</v>
      </c>
      <c r="L8309" s="83">
        <v>42760</v>
      </c>
      <c r="M8309">
        <v>0</v>
      </c>
      <c r="N8309">
        <v>745867101</v>
      </c>
      <c r="O8309">
        <v>2708841</v>
      </c>
    </row>
    <row r="8310" spans="1:15" x14ac:dyDescent="0.2">
      <c r="A8310" t="s">
        <v>9319</v>
      </c>
      <c r="B8310" t="s">
        <v>4332</v>
      </c>
      <c r="C8310">
        <v>19.8</v>
      </c>
      <c r="D8310">
        <v>0</v>
      </c>
      <c r="E8310">
        <v>0</v>
      </c>
      <c r="F8310">
        <v>0</v>
      </c>
      <c r="G8310">
        <v>0</v>
      </c>
      <c r="H8310" s="45">
        <v>-22751.39</v>
      </c>
      <c r="I8310" t="s">
        <v>9174</v>
      </c>
      <c r="J8310" t="s">
        <v>164</v>
      </c>
      <c r="K8310">
        <v>0</v>
      </c>
      <c r="L8310" s="83">
        <v>42760</v>
      </c>
      <c r="M8310">
        <v>0</v>
      </c>
      <c r="N8310" t="s">
        <v>4482</v>
      </c>
      <c r="O8310" t="s">
        <v>4483</v>
      </c>
    </row>
    <row r="8311" spans="1:15" x14ac:dyDescent="0.2">
      <c r="A8311" t="s">
        <v>9320</v>
      </c>
      <c r="B8311" t="s">
        <v>3933</v>
      </c>
      <c r="C8311">
        <v>49.12</v>
      </c>
      <c r="D8311">
        <v>0</v>
      </c>
      <c r="E8311">
        <v>0</v>
      </c>
      <c r="F8311">
        <v>0</v>
      </c>
      <c r="G8311">
        <v>0</v>
      </c>
      <c r="H8311" s="45">
        <v>-73500.210000000006</v>
      </c>
      <c r="I8311" t="s">
        <v>9184</v>
      </c>
      <c r="J8311" t="s">
        <v>188</v>
      </c>
      <c r="K8311">
        <v>0</v>
      </c>
      <c r="L8311" s="83">
        <v>42760</v>
      </c>
      <c r="M8311">
        <v>0</v>
      </c>
      <c r="N8311">
        <v>858119100</v>
      </c>
      <c r="O8311">
        <v>2849472</v>
      </c>
    </row>
    <row r="8312" spans="1:15" x14ac:dyDescent="0.2">
      <c r="A8312" t="s">
        <v>9321</v>
      </c>
      <c r="B8312" t="s">
        <v>3989</v>
      </c>
      <c r="C8312">
        <v>29.49</v>
      </c>
      <c r="D8312">
        <v>0</v>
      </c>
      <c r="E8312">
        <v>0</v>
      </c>
      <c r="F8312">
        <v>0</v>
      </c>
      <c r="G8312">
        <v>0</v>
      </c>
      <c r="H8312" s="45">
        <v>31596.76</v>
      </c>
      <c r="I8312" t="s">
        <v>9174</v>
      </c>
      <c r="J8312" t="s">
        <v>190</v>
      </c>
      <c r="K8312">
        <v>0</v>
      </c>
      <c r="L8312" s="83">
        <v>42760</v>
      </c>
      <c r="M8312">
        <v>0</v>
      </c>
      <c r="N8312" t="s">
        <v>4057</v>
      </c>
      <c r="O8312" t="s">
        <v>4058</v>
      </c>
    </row>
    <row r="8313" spans="1:15" x14ac:dyDescent="0.2">
      <c r="A8313" t="s">
        <v>9322</v>
      </c>
      <c r="B8313" t="s">
        <v>275</v>
      </c>
      <c r="C8313">
        <v>42.685000000000002</v>
      </c>
      <c r="D8313">
        <v>0</v>
      </c>
      <c r="E8313">
        <v>0</v>
      </c>
      <c r="F8313">
        <v>0</v>
      </c>
      <c r="G8313">
        <v>0</v>
      </c>
      <c r="H8313" s="45">
        <v>-44441.2</v>
      </c>
      <c r="I8313" t="s">
        <v>9174</v>
      </c>
      <c r="J8313" t="s">
        <v>164</v>
      </c>
      <c r="K8313">
        <v>0</v>
      </c>
      <c r="L8313" s="83">
        <v>42760</v>
      </c>
      <c r="M8313">
        <v>0</v>
      </c>
      <c r="N8313" t="s">
        <v>276</v>
      </c>
      <c r="O8313">
        <v>2839268</v>
      </c>
    </row>
    <row r="8314" spans="1:15" x14ac:dyDescent="0.2">
      <c r="A8314" t="s">
        <v>9323</v>
      </c>
      <c r="B8314" t="s">
        <v>4176</v>
      </c>
      <c r="C8314">
        <v>70.92</v>
      </c>
      <c r="D8314">
        <v>0</v>
      </c>
      <c r="E8314">
        <v>0</v>
      </c>
      <c r="F8314">
        <v>0</v>
      </c>
      <c r="G8314">
        <v>0</v>
      </c>
      <c r="H8314" s="45">
        <v>-5895.71</v>
      </c>
      <c r="I8314" t="s">
        <v>9184</v>
      </c>
      <c r="J8314" t="s">
        <v>186</v>
      </c>
      <c r="K8314">
        <v>0</v>
      </c>
      <c r="L8314" s="83">
        <v>42760</v>
      </c>
      <c r="M8314">
        <v>0</v>
      </c>
      <c r="N8314">
        <v>902788108</v>
      </c>
      <c r="O8314">
        <v>2918510</v>
      </c>
    </row>
    <row r="8315" spans="1:15" x14ac:dyDescent="0.2">
      <c r="A8315" t="s">
        <v>9324</v>
      </c>
      <c r="B8315" t="s">
        <v>4662</v>
      </c>
      <c r="C8315">
        <v>59.05</v>
      </c>
      <c r="D8315">
        <v>0</v>
      </c>
      <c r="E8315">
        <v>0</v>
      </c>
      <c r="F8315">
        <v>0</v>
      </c>
      <c r="G8315">
        <v>0</v>
      </c>
      <c r="H8315" s="45">
        <v>-4546.34</v>
      </c>
      <c r="I8315" t="s">
        <v>9174</v>
      </c>
      <c r="J8315" t="s">
        <v>190</v>
      </c>
      <c r="K8315">
        <v>0</v>
      </c>
      <c r="L8315" s="83">
        <v>42760</v>
      </c>
      <c r="M8315">
        <v>0</v>
      </c>
      <c r="N8315" t="s">
        <v>4826</v>
      </c>
      <c r="O8315">
        <v>2416973</v>
      </c>
    </row>
    <row r="8316" spans="1:15" x14ac:dyDescent="0.2">
      <c r="A8316" t="s">
        <v>9325</v>
      </c>
      <c r="B8316" t="s">
        <v>87</v>
      </c>
      <c r="C8316">
        <v>127.64</v>
      </c>
      <c r="D8316">
        <v>0</v>
      </c>
      <c r="E8316">
        <v>0</v>
      </c>
      <c r="F8316">
        <v>0</v>
      </c>
      <c r="G8316">
        <v>0</v>
      </c>
      <c r="H8316" s="45">
        <v>-49404.43</v>
      </c>
      <c r="I8316" t="s">
        <v>9174</v>
      </c>
      <c r="J8316" t="s">
        <v>200</v>
      </c>
      <c r="K8316">
        <v>0</v>
      </c>
      <c r="L8316" s="83">
        <v>42760</v>
      </c>
      <c r="M8316">
        <v>0</v>
      </c>
      <c r="N8316">
        <v>963320106</v>
      </c>
      <c r="O8316">
        <v>2960384</v>
      </c>
    </row>
    <row r="8317" spans="1:15" x14ac:dyDescent="0.2">
      <c r="A8317" t="s">
        <v>9326</v>
      </c>
      <c r="B8317" t="s">
        <v>293</v>
      </c>
      <c r="C8317">
        <v>100.93</v>
      </c>
      <c r="D8317">
        <v>0</v>
      </c>
      <c r="E8317">
        <v>0</v>
      </c>
      <c r="F8317">
        <v>0</v>
      </c>
      <c r="G8317">
        <v>0</v>
      </c>
      <c r="H8317" s="45">
        <v>127531.74</v>
      </c>
      <c r="I8317" t="s">
        <v>9174</v>
      </c>
      <c r="J8317" t="s">
        <v>186</v>
      </c>
      <c r="K8317">
        <v>0</v>
      </c>
      <c r="L8317" s="83">
        <v>42760</v>
      </c>
      <c r="M8317">
        <v>0</v>
      </c>
      <c r="N8317">
        <v>981419104</v>
      </c>
      <c r="O8317">
        <v>2981181</v>
      </c>
    </row>
    <row r="8318" spans="1:15" x14ac:dyDescent="0.2">
      <c r="A8318" t="s">
        <v>9269</v>
      </c>
      <c r="B8318" t="s">
        <v>9268</v>
      </c>
      <c r="C8318">
        <v>29.04</v>
      </c>
      <c r="D8318">
        <v>0</v>
      </c>
      <c r="E8318">
        <v>0</v>
      </c>
      <c r="F8318">
        <v>0</v>
      </c>
      <c r="G8318">
        <v>0</v>
      </c>
      <c r="H8318" s="45">
        <v>10865.55</v>
      </c>
      <c r="I8318" t="s">
        <v>9174</v>
      </c>
      <c r="J8318" t="s">
        <v>186</v>
      </c>
      <c r="K8318">
        <v>0</v>
      </c>
      <c r="L8318" s="83">
        <v>42759</v>
      </c>
      <c r="M8318">
        <v>0</v>
      </c>
      <c r="N8318" t="s">
        <v>9270</v>
      </c>
      <c r="O8318">
        <v>2277556</v>
      </c>
    </row>
    <row r="8319" spans="1:15" x14ac:dyDescent="0.2">
      <c r="A8319" t="s">
        <v>9271</v>
      </c>
      <c r="B8319" t="s">
        <v>425</v>
      </c>
      <c r="C8319">
        <v>146.78</v>
      </c>
      <c r="D8319">
        <v>0</v>
      </c>
      <c r="E8319">
        <v>0</v>
      </c>
      <c r="F8319">
        <v>0</v>
      </c>
      <c r="G8319">
        <v>0</v>
      </c>
      <c r="H8319" s="45">
        <v>-167113.53</v>
      </c>
      <c r="I8319" t="s">
        <v>9174</v>
      </c>
      <c r="J8319" t="s">
        <v>164</v>
      </c>
      <c r="K8319">
        <v>0</v>
      </c>
      <c r="L8319" s="83">
        <v>42759</v>
      </c>
      <c r="M8319">
        <v>0</v>
      </c>
      <c r="N8319" t="s">
        <v>177</v>
      </c>
      <c r="O8319" t="s">
        <v>426</v>
      </c>
    </row>
    <row r="8320" spans="1:15" x14ac:dyDescent="0.2">
      <c r="A8320" t="s">
        <v>9272</v>
      </c>
      <c r="B8320" t="s">
        <v>417</v>
      </c>
      <c r="C8320">
        <v>54.85</v>
      </c>
      <c r="D8320">
        <v>0</v>
      </c>
      <c r="E8320">
        <v>0</v>
      </c>
      <c r="F8320">
        <v>0</v>
      </c>
      <c r="G8320">
        <v>0</v>
      </c>
      <c r="H8320" s="45">
        <v>-163186.87</v>
      </c>
      <c r="I8320" t="s">
        <v>9174</v>
      </c>
      <c r="J8320" t="s">
        <v>164</v>
      </c>
      <c r="K8320">
        <v>0</v>
      </c>
      <c r="L8320" s="83">
        <v>42759</v>
      </c>
      <c r="M8320">
        <v>0</v>
      </c>
      <c r="N8320">
        <v>204166102</v>
      </c>
      <c r="O8320" t="s">
        <v>418</v>
      </c>
    </row>
    <row r="8321" spans="1:15" x14ac:dyDescent="0.2">
      <c r="A8321" t="s">
        <v>9273</v>
      </c>
      <c r="B8321" t="s">
        <v>354</v>
      </c>
      <c r="C8321">
        <v>33.520000000000003</v>
      </c>
      <c r="D8321">
        <v>0</v>
      </c>
      <c r="E8321">
        <v>0</v>
      </c>
      <c r="F8321">
        <v>0</v>
      </c>
      <c r="G8321">
        <v>0</v>
      </c>
      <c r="H8321" s="45">
        <v>80336.22</v>
      </c>
      <c r="I8321" t="s">
        <v>9174</v>
      </c>
      <c r="J8321" t="s">
        <v>164</v>
      </c>
      <c r="K8321">
        <v>0</v>
      </c>
      <c r="L8321" s="83">
        <v>42759</v>
      </c>
      <c r="M8321">
        <v>0</v>
      </c>
      <c r="N8321">
        <v>278642103</v>
      </c>
      <c r="O8321">
        <v>2293819</v>
      </c>
    </row>
    <row r="8322" spans="1:15" x14ac:dyDescent="0.2">
      <c r="A8322" t="s">
        <v>9274</v>
      </c>
      <c r="B8322" t="s">
        <v>361</v>
      </c>
      <c r="C8322">
        <v>68.47</v>
      </c>
      <c r="D8322">
        <v>0</v>
      </c>
      <c r="E8322">
        <v>0</v>
      </c>
      <c r="F8322">
        <v>0</v>
      </c>
      <c r="G8322">
        <v>0</v>
      </c>
      <c r="H8322" s="45">
        <v>30846.52</v>
      </c>
      <c r="I8322" t="s">
        <v>9174</v>
      </c>
      <c r="J8322" t="s">
        <v>186</v>
      </c>
      <c r="K8322">
        <v>0</v>
      </c>
      <c r="L8322" s="83">
        <v>42759</v>
      </c>
      <c r="M8322">
        <v>0</v>
      </c>
      <c r="N8322" t="s">
        <v>362</v>
      </c>
      <c r="O8322">
        <v>2487407</v>
      </c>
    </row>
    <row r="8323" spans="1:15" x14ac:dyDescent="0.2">
      <c r="A8323" t="s">
        <v>9275</v>
      </c>
      <c r="B8323" t="s">
        <v>498</v>
      </c>
      <c r="C8323">
        <v>41.8</v>
      </c>
      <c r="D8323">
        <v>0</v>
      </c>
      <c r="E8323">
        <v>0</v>
      </c>
      <c r="F8323">
        <v>0</v>
      </c>
      <c r="G8323">
        <v>0</v>
      </c>
      <c r="H8323" s="45">
        <v>-19514.669999999998</v>
      </c>
      <c r="I8323" t="s">
        <v>9184</v>
      </c>
      <c r="J8323" t="s">
        <v>182</v>
      </c>
      <c r="K8323">
        <v>0</v>
      </c>
      <c r="L8323" s="83">
        <v>42759</v>
      </c>
      <c r="M8323">
        <v>0</v>
      </c>
      <c r="N8323">
        <v>406216101</v>
      </c>
      <c r="O8323">
        <v>2405302</v>
      </c>
    </row>
    <row r="8324" spans="1:15" x14ac:dyDescent="0.2">
      <c r="A8324" t="s">
        <v>9276</v>
      </c>
      <c r="B8324" t="s">
        <v>4239</v>
      </c>
      <c r="C8324">
        <v>64.680000000000007</v>
      </c>
      <c r="D8324">
        <v>0</v>
      </c>
      <c r="E8324">
        <v>0</v>
      </c>
      <c r="F8324">
        <v>0</v>
      </c>
      <c r="G8324">
        <v>0</v>
      </c>
      <c r="H8324" s="45">
        <v>-14234.19</v>
      </c>
      <c r="I8324" t="s">
        <v>9174</v>
      </c>
      <c r="J8324" t="s">
        <v>182</v>
      </c>
      <c r="K8324">
        <v>0</v>
      </c>
      <c r="L8324" s="83">
        <v>42759</v>
      </c>
      <c r="M8324">
        <v>0</v>
      </c>
      <c r="N8324" t="s">
        <v>4284</v>
      </c>
      <c r="O8324">
        <v>2023748</v>
      </c>
    </row>
    <row r="8325" spans="1:15" x14ac:dyDescent="0.2">
      <c r="A8325" t="s">
        <v>9277</v>
      </c>
      <c r="B8325" t="s">
        <v>4961</v>
      </c>
      <c r="C8325">
        <v>123.89</v>
      </c>
      <c r="D8325">
        <v>0</v>
      </c>
      <c r="E8325">
        <v>0</v>
      </c>
      <c r="F8325">
        <v>0</v>
      </c>
      <c r="G8325">
        <v>0</v>
      </c>
      <c r="H8325" s="45">
        <v>-72052.17</v>
      </c>
      <c r="I8325" t="s">
        <v>9174</v>
      </c>
      <c r="J8325" t="s">
        <v>169</v>
      </c>
      <c r="K8325">
        <v>0</v>
      </c>
      <c r="L8325" s="83">
        <v>42759</v>
      </c>
      <c r="M8325">
        <v>0</v>
      </c>
      <c r="N8325" t="s">
        <v>5034</v>
      </c>
      <c r="O8325">
        <v>2378534</v>
      </c>
    </row>
    <row r="8326" spans="1:15" x14ac:dyDescent="0.2">
      <c r="A8326" t="s">
        <v>9278</v>
      </c>
      <c r="B8326" t="s">
        <v>4650</v>
      </c>
      <c r="C8326">
        <v>49.1</v>
      </c>
      <c r="D8326">
        <v>0</v>
      </c>
      <c r="E8326">
        <v>0</v>
      </c>
      <c r="F8326">
        <v>0</v>
      </c>
      <c r="G8326">
        <v>0</v>
      </c>
      <c r="H8326" s="45">
        <v>67567.679999999993</v>
      </c>
      <c r="I8326" t="s">
        <v>9174</v>
      </c>
      <c r="J8326" t="s">
        <v>200</v>
      </c>
      <c r="K8326">
        <v>0</v>
      </c>
      <c r="L8326" s="83">
        <v>42759</v>
      </c>
      <c r="M8326">
        <v>0</v>
      </c>
      <c r="N8326">
        <v>589433101</v>
      </c>
      <c r="O8326">
        <v>2578516</v>
      </c>
    </row>
    <row r="8327" spans="1:15" x14ac:dyDescent="0.2">
      <c r="A8327" t="s">
        <v>9279</v>
      </c>
      <c r="B8327" t="s">
        <v>441</v>
      </c>
      <c r="C8327">
        <v>49.6</v>
      </c>
      <c r="D8327">
        <v>0</v>
      </c>
      <c r="E8327">
        <v>0</v>
      </c>
      <c r="F8327">
        <v>0</v>
      </c>
      <c r="G8327">
        <v>0</v>
      </c>
      <c r="H8327" s="45">
        <v>13529.05</v>
      </c>
      <c r="I8327" t="s">
        <v>9184</v>
      </c>
      <c r="J8327" t="s">
        <v>190</v>
      </c>
      <c r="K8327">
        <v>0</v>
      </c>
      <c r="L8327" s="83">
        <v>42759</v>
      </c>
      <c r="M8327">
        <v>0</v>
      </c>
      <c r="N8327">
        <v>589378108</v>
      </c>
      <c r="O8327">
        <v>2144047</v>
      </c>
    </row>
    <row r="8328" spans="1:15" x14ac:dyDescent="0.2">
      <c r="A8328" t="s">
        <v>9280</v>
      </c>
      <c r="B8328" t="s">
        <v>5279</v>
      </c>
      <c r="C8328">
        <v>30.164999999999999</v>
      </c>
      <c r="D8328">
        <v>0</v>
      </c>
      <c r="E8328">
        <v>0</v>
      </c>
      <c r="F8328">
        <v>0</v>
      </c>
      <c r="G8328">
        <v>0</v>
      </c>
      <c r="H8328" s="45">
        <v>11560.56</v>
      </c>
      <c r="I8328" t="s">
        <v>9174</v>
      </c>
      <c r="J8328" t="s">
        <v>182</v>
      </c>
      <c r="K8328">
        <v>0</v>
      </c>
      <c r="L8328" s="83">
        <v>42759</v>
      </c>
      <c r="M8328">
        <v>0</v>
      </c>
      <c r="N8328">
        <v>626717102</v>
      </c>
      <c r="O8328">
        <v>2611206</v>
      </c>
    </row>
    <row r="8329" spans="1:15" x14ac:dyDescent="0.2">
      <c r="A8329" t="s">
        <v>9281</v>
      </c>
      <c r="B8329" t="s">
        <v>515</v>
      </c>
      <c r="C8329">
        <v>35.43</v>
      </c>
      <c r="D8329">
        <v>0</v>
      </c>
      <c r="E8329">
        <v>0</v>
      </c>
      <c r="F8329">
        <v>0</v>
      </c>
      <c r="G8329">
        <v>0</v>
      </c>
      <c r="H8329" s="45">
        <v>-12556.67</v>
      </c>
      <c r="I8329" t="s">
        <v>9184</v>
      </c>
      <c r="J8329" t="s">
        <v>200</v>
      </c>
      <c r="K8329">
        <v>0</v>
      </c>
      <c r="L8329" s="83">
        <v>42759</v>
      </c>
      <c r="M8329">
        <v>0</v>
      </c>
      <c r="N8329">
        <v>716382106</v>
      </c>
      <c r="O8329">
        <v>2143099</v>
      </c>
    </row>
    <row r="8330" spans="1:15" x14ac:dyDescent="0.2">
      <c r="A8330" t="s">
        <v>9282</v>
      </c>
      <c r="B8330" t="s">
        <v>415</v>
      </c>
      <c r="C8330">
        <v>63.58</v>
      </c>
      <c r="D8330">
        <v>0</v>
      </c>
      <c r="E8330">
        <v>0</v>
      </c>
      <c r="F8330">
        <v>0</v>
      </c>
      <c r="G8330">
        <v>0</v>
      </c>
      <c r="H8330" s="45">
        <v>-20677.689999999999</v>
      </c>
      <c r="I8330" t="s">
        <v>9174</v>
      </c>
      <c r="J8330" t="s">
        <v>164</v>
      </c>
      <c r="K8330">
        <v>0</v>
      </c>
      <c r="L8330" s="83">
        <v>42759</v>
      </c>
      <c r="M8330">
        <v>0</v>
      </c>
      <c r="N8330">
        <v>747525103</v>
      </c>
      <c r="O8330">
        <v>2714923</v>
      </c>
    </row>
    <row r="8331" spans="1:15" x14ac:dyDescent="0.2">
      <c r="A8331" t="s">
        <v>9283</v>
      </c>
      <c r="B8331" t="s">
        <v>3935</v>
      </c>
      <c r="C8331">
        <v>63.76</v>
      </c>
      <c r="D8331">
        <v>0</v>
      </c>
      <c r="E8331">
        <v>0</v>
      </c>
      <c r="F8331">
        <v>0</v>
      </c>
      <c r="G8331">
        <v>0</v>
      </c>
      <c r="H8331" s="45">
        <v>14685.98</v>
      </c>
      <c r="I8331" t="s">
        <v>9174</v>
      </c>
      <c r="J8331" t="s">
        <v>186</v>
      </c>
      <c r="K8331">
        <v>0</v>
      </c>
      <c r="L8331" s="83">
        <v>42759</v>
      </c>
      <c r="M8331">
        <v>0</v>
      </c>
      <c r="N8331">
        <v>749607107</v>
      </c>
      <c r="O8331">
        <v>2719070</v>
      </c>
    </row>
    <row r="8332" spans="1:15" x14ac:dyDescent="0.2">
      <c r="A8332" t="s">
        <v>9284</v>
      </c>
      <c r="B8332" t="s">
        <v>241</v>
      </c>
      <c r="C8332">
        <v>71.13</v>
      </c>
      <c r="D8332">
        <v>0</v>
      </c>
      <c r="E8332">
        <v>0</v>
      </c>
      <c r="F8332">
        <v>0</v>
      </c>
      <c r="G8332">
        <v>0</v>
      </c>
      <c r="H8332" s="45">
        <v>70607.39</v>
      </c>
      <c r="I8332" t="s">
        <v>9174</v>
      </c>
      <c r="J8332" t="s">
        <v>164</v>
      </c>
      <c r="K8332">
        <v>0</v>
      </c>
      <c r="L8332" s="83">
        <v>42759</v>
      </c>
      <c r="M8332">
        <v>0</v>
      </c>
      <c r="N8332">
        <v>958102105</v>
      </c>
      <c r="O8332">
        <v>2954699</v>
      </c>
    </row>
    <row r="8333" spans="1:15" x14ac:dyDescent="0.2">
      <c r="A8333" t="s">
        <v>9285</v>
      </c>
      <c r="B8333" t="s">
        <v>657</v>
      </c>
      <c r="C8333">
        <v>80.040000000000006</v>
      </c>
      <c r="D8333">
        <v>0</v>
      </c>
      <c r="E8333">
        <v>0</v>
      </c>
      <c r="F8333">
        <v>0</v>
      </c>
      <c r="G8333">
        <v>0</v>
      </c>
      <c r="H8333" s="45">
        <v>8396.67</v>
      </c>
      <c r="I8333" t="s">
        <v>9184</v>
      </c>
      <c r="J8333" t="s">
        <v>190</v>
      </c>
      <c r="K8333">
        <v>0</v>
      </c>
      <c r="L8333" s="83">
        <v>42759</v>
      </c>
      <c r="M8333">
        <v>0</v>
      </c>
      <c r="N8333">
        <v>980745103</v>
      </c>
      <c r="O8333">
        <v>2948089</v>
      </c>
    </row>
    <row r="8334" spans="1:15" x14ac:dyDescent="0.2">
      <c r="A8334" t="s">
        <v>9286</v>
      </c>
      <c r="B8334" t="s">
        <v>121</v>
      </c>
      <c r="C8334">
        <v>52.58</v>
      </c>
      <c r="D8334">
        <v>0</v>
      </c>
      <c r="E8334">
        <v>0</v>
      </c>
      <c r="F8334">
        <v>0</v>
      </c>
      <c r="G8334">
        <v>0</v>
      </c>
      <c r="H8334" s="45">
        <v>10078.459999999999</v>
      </c>
      <c r="I8334" t="s">
        <v>9184</v>
      </c>
      <c r="J8334" t="s">
        <v>164</v>
      </c>
      <c r="K8334">
        <v>0</v>
      </c>
      <c r="L8334" s="83">
        <v>42759</v>
      </c>
      <c r="M8334">
        <v>0</v>
      </c>
      <c r="N8334">
        <v>984332106</v>
      </c>
      <c r="O8334">
        <v>2986539</v>
      </c>
    </row>
    <row r="8335" spans="1:15" x14ac:dyDescent="0.2">
      <c r="A8335" t="s">
        <v>9254</v>
      </c>
      <c r="B8335" t="s">
        <v>542</v>
      </c>
      <c r="C8335">
        <v>115.79</v>
      </c>
      <c r="D8335">
        <v>0</v>
      </c>
      <c r="E8335">
        <v>0</v>
      </c>
      <c r="F8335">
        <v>0</v>
      </c>
      <c r="G8335">
        <v>0</v>
      </c>
      <c r="H8335" s="45">
        <v>38278.120000000003</v>
      </c>
      <c r="I8335" t="s">
        <v>9184</v>
      </c>
      <c r="J8335" t="s">
        <v>190</v>
      </c>
      <c r="K8335">
        <v>0</v>
      </c>
      <c r="L8335" s="83">
        <v>42758</v>
      </c>
      <c r="M8335">
        <v>0</v>
      </c>
      <c r="N8335">
        <v>485170302</v>
      </c>
      <c r="O8335">
        <v>2607647</v>
      </c>
    </row>
    <row r="8336" spans="1:15" x14ac:dyDescent="0.2">
      <c r="A8336" t="s">
        <v>9255</v>
      </c>
      <c r="B8336" t="s">
        <v>6308</v>
      </c>
      <c r="C8336">
        <v>134.97999999999999</v>
      </c>
      <c r="D8336">
        <v>0</v>
      </c>
      <c r="E8336">
        <v>0</v>
      </c>
      <c r="F8336">
        <v>0</v>
      </c>
      <c r="G8336">
        <v>0</v>
      </c>
      <c r="H8336" s="45">
        <v>1830.8</v>
      </c>
      <c r="I8336" t="s">
        <v>9184</v>
      </c>
      <c r="J8336" t="s">
        <v>190</v>
      </c>
      <c r="K8336">
        <v>0</v>
      </c>
      <c r="L8336" s="83">
        <v>42758</v>
      </c>
      <c r="M8336">
        <v>0</v>
      </c>
      <c r="N8336">
        <v>774341101</v>
      </c>
      <c r="O8336">
        <v>2767228</v>
      </c>
    </row>
    <row r="8337" spans="1:15" x14ac:dyDescent="0.2">
      <c r="A8337" t="s">
        <v>9256</v>
      </c>
      <c r="B8337" t="s">
        <v>630</v>
      </c>
      <c r="C8337">
        <v>45.11</v>
      </c>
      <c r="D8337">
        <v>0</v>
      </c>
      <c r="E8337">
        <v>0</v>
      </c>
      <c r="F8337">
        <v>0</v>
      </c>
      <c r="G8337">
        <v>0</v>
      </c>
      <c r="H8337" s="45">
        <v>60912.72</v>
      </c>
      <c r="I8337" t="s">
        <v>9174</v>
      </c>
      <c r="J8337" t="s">
        <v>164</v>
      </c>
      <c r="K8337">
        <v>0</v>
      </c>
      <c r="L8337" s="83">
        <v>42758</v>
      </c>
      <c r="M8337">
        <v>0</v>
      </c>
      <c r="N8337">
        <v>225447101</v>
      </c>
      <c r="O8337">
        <v>2232351</v>
      </c>
    </row>
    <row r="8338" spans="1:15" x14ac:dyDescent="0.2">
      <c r="A8338" t="s">
        <v>9257</v>
      </c>
      <c r="B8338" t="s">
        <v>517</v>
      </c>
      <c r="C8338">
        <v>44.95</v>
      </c>
      <c r="D8338">
        <v>0</v>
      </c>
      <c r="E8338">
        <v>0</v>
      </c>
      <c r="F8338">
        <v>0</v>
      </c>
      <c r="G8338">
        <v>0</v>
      </c>
      <c r="H8338" s="45">
        <v>73896.009999999995</v>
      </c>
      <c r="I8338" t="s">
        <v>9174</v>
      </c>
      <c r="J8338" t="s">
        <v>200</v>
      </c>
      <c r="K8338">
        <v>0</v>
      </c>
      <c r="L8338" s="83">
        <v>42758</v>
      </c>
      <c r="M8338">
        <v>0</v>
      </c>
      <c r="N8338" t="s">
        <v>518</v>
      </c>
      <c r="O8338">
        <v>2250687</v>
      </c>
    </row>
    <row r="8339" spans="1:15" x14ac:dyDescent="0.2">
      <c r="A8339" t="s">
        <v>9258</v>
      </c>
      <c r="B8339" t="s">
        <v>463</v>
      </c>
      <c r="C8339">
        <v>24.7</v>
      </c>
      <c r="D8339">
        <v>0</v>
      </c>
      <c r="E8339">
        <v>0</v>
      </c>
      <c r="F8339">
        <v>0</v>
      </c>
      <c r="G8339">
        <v>0</v>
      </c>
      <c r="H8339" s="45">
        <v>2026.65</v>
      </c>
      <c r="I8339" t="s">
        <v>9174</v>
      </c>
      <c r="J8339" t="s">
        <v>186</v>
      </c>
      <c r="K8339">
        <v>0</v>
      </c>
      <c r="L8339" s="83">
        <v>42758</v>
      </c>
      <c r="M8339">
        <v>0</v>
      </c>
      <c r="N8339">
        <v>410495204</v>
      </c>
      <c r="O8339" t="s">
        <v>464</v>
      </c>
    </row>
    <row r="8340" spans="1:15" x14ac:dyDescent="0.2">
      <c r="A8340" t="s">
        <v>9259</v>
      </c>
      <c r="B8340" t="s">
        <v>1332</v>
      </c>
      <c r="C8340">
        <v>18.649999999999999</v>
      </c>
      <c r="D8340">
        <v>0</v>
      </c>
      <c r="E8340">
        <v>0</v>
      </c>
      <c r="F8340">
        <v>0</v>
      </c>
      <c r="G8340">
        <v>0</v>
      </c>
      <c r="H8340" s="45">
        <v>168109.52</v>
      </c>
      <c r="I8340" t="s">
        <v>9174</v>
      </c>
      <c r="J8340" t="s">
        <v>200</v>
      </c>
      <c r="K8340">
        <v>0</v>
      </c>
      <c r="L8340" s="83">
        <v>42758</v>
      </c>
      <c r="M8340">
        <v>0</v>
      </c>
      <c r="N8340">
        <v>567908108</v>
      </c>
      <c r="O8340">
        <v>2250353</v>
      </c>
    </row>
    <row r="8341" spans="1:15" x14ac:dyDescent="0.2">
      <c r="A8341" t="s">
        <v>9260</v>
      </c>
      <c r="B8341" t="s">
        <v>480</v>
      </c>
      <c r="C8341">
        <v>40.35</v>
      </c>
      <c r="D8341">
        <v>0</v>
      </c>
      <c r="E8341">
        <v>0</v>
      </c>
      <c r="F8341">
        <v>0</v>
      </c>
      <c r="G8341">
        <v>0</v>
      </c>
      <c r="H8341" s="45">
        <v>148724.13</v>
      </c>
      <c r="I8341" t="s">
        <v>9174</v>
      </c>
      <c r="J8341" t="s">
        <v>164</v>
      </c>
      <c r="K8341">
        <v>0</v>
      </c>
      <c r="L8341" s="83">
        <v>42758</v>
      </c>
      <c r="M8341">
        <v>0</v>
      </c>
      <c r="N8341">
        <v>902104108</v>
      </c>
      <c r="O8341">
        <v>2452698</v>
      </c>
    </row>
    <row r="8342" spans="1:15" x14ac:dyDescent="0.2">
      <c r="A8342" t="s">
        <v>9261</v>
      </c>
      <c r="B8342" t="s">
        <v>6907</v>
      </c>
      <c r="C8342">
        <v>86.98</v>
      </c>
      <c r="D8342">
        <v>0</v>
      </c>
      <c r="E8342">
        <v>0</v>
      </c>
      <c r="F8342">
        <v>0</v>
      </c>
      <c r="G8342">
        <v>0</v>
      </c>
      <c r="H8342" s="45">
        <v>-1544.74</v>
      </c>
      <c r="I8342" t="s">
        <v>9184</v>
      </c>
      <c r="J8342" t="s">
        <v>235</v>
      </c>
      <c r="K8342">
        <v>0</v>
      </c>
      <c r="L8342" s="83">
        <v>42758</v>
      </c>
      <c r="M8342">
        <v>0</v>
      </c>
      <c r="N8342">
        <v>742718109</v>
      </c>
      <c r="O8342">
        <v>2704407</v>
      </c>
    </row>
    <row r="8343" spans="1:15" x14ac:dyDescent="0.2">
      <c r="A8343" t="s">
        <v>9262</v>
      </c>
      <c r="B8343" t="s">
        <v>3999</v>
      </c>
      <c r="C8343">
        <v>103.74</v>
      </c>
      <c r="D8343">
        <v>0</v>
      </c>
      <c r="E8343">
        <v>0</v>
      </c>
      <c r="F8343">
        <v>0</v>
      </c>
      <c r="G8343">
        <v>0</v>
      </c>
      <c r="H8343" s="45">
        <v>6013.56</v>
      </c>
      <c r="I8343" t="s">
        <v>9174</v>
      </c>
      <c r="J8343" t="s">
        <v>200</v>
      </c>
      <c r="K8343">
        <v>0</v>
      </c>
      <c r="L8343" s="83">
        <v>42758</v>
      </c>
      <c r="M8343">
        <v>0</v>
      </c>
      <c r="N8343">
        <v>731068102</v>
      </c>
      <c r="O8343">
        <v>2692933</v>
      </c>
    </row>
    <row r="8344" spans="1:15" x14ac:dyDescent="0.2">
      <c r="A8344" t="s">
        <v>9263</v>
      </c>
      <c r="B8344" t="s">
        <v>568</v>
      </c>
      <c r="C8344">
        <v>79.790000000000006</v>
      </c>
      <c r="D8344">
        <v>0</v>
      </c>
      <c r="E8344">
        <v>0</v>
      </c>
      <c r="F8344">
        <v>0</v>
      </c>
      <c r="G8344">
        <v>0</v>
      </c>
      <c r="H8344" s="45">
        <v>-4648.34</v>
      </c>
      <c r="I8344" t="s">
        <v>9184</v>
      </c>
      <c r="J8344" t="s">
        <v>182</v>
      </c>
      <c r="K8344">
        <v>0</v>
      </c>
      <c r="L8344" s="83">
        <v>42758</v>
      </c>
      <c r="M8344">
        <v>0</v>
      </c>
      <c r="N8344">
        <v>806857108</v>
      </c>
      <c r="O8344">
        <v>2779201</v>
      </c>
    </row>
    <row r="8345" spans="1:15" x14ac:dyDescent="0.2">
      <c r="A8345" t="s">
        <v>9264</v>
      </c>
      <c r="B8345" t="s">
        <v>4509</v>
      </c>
      <c r="C8345">
        <v>54.44</v>
      </c>
      <c r="D8345">
        <v>0</v>
      </c>
      <c r="E8345">
        <v>0</v>
      </c>
      <c r="F8345">
        <v>0</v>
      </c>
      <c r="G8345">
        <v>0</v>
      </c>
      <c r="H8345" s="45">
        <v>359005.82</v>
      </c>
      <c r="I8345" t="s">
        <v>9174</v>
      </c>
      <c r="J8345" t="s">
        <v>164</v>
      </c>
      <c r="K8345">
        <v>0</v>
      </c>
      <c r="L8345" s="83">
        <v>42758</v>
      </c>
      <c r="M8345">
        <v>0</v>
      </c>
      <c r="N8345" t="s">
        <v>177</v>
      </c>
      <c r="O8345" t="s">
        <v>4621</v>
      </c>
    </row>
    <row r="8346" spans="1:15" x14ac:dyDescent="0.2">
      <c r="A8346" t="s">
        <v>9265</v>
      </c>
      <c r="B8346" t="s">
        <v>538</v>
      </c>
      <c r="C8346">
        <v>29.2</v>
      </c>
      <c r="D8346">
        <v>0</v>
      </c>
      <c r="E8346">
        <v>0</v>
      </c>
      <c r="F8346">
        <v>0</v>
      </c>
      <c r="G8346">
        <v>0</v>
      </c>
      <c r="H8346" s="45">
        <v>-1464.96</v>
      </c>
      <c r="I8346" t="s">
        <v>9184</v>
      </c>
      <c r="J8346" t="s">
        <v>186</v>
      </c>
      <c r="K8346">
        <v>0</v>
      </c>
      <c r="L8346" s="83">
        <v>42758</v>
      </c>
      <c r="M8346">
        <v>0</v>
      </c>
      <c r="N8346" t="s">
        <v>539</v>
      </c>
      <c r="O8346" t="s">
        <v>540</v>
      </c>
    </row>
    <row r="8347" spans="1:15" x14ac:dyDescent="0.2">
      <c r="A8347" t="s">
        <v>9266</v>
      </c>
      <c r="B8347" t="s">
        <v>478</v>
      </c>
      <c r="C8347">
        <v>72</v>
      </c>
      <c r="D8347">
        <v>0</v>
      </c>
      <c r="E8347">
        <v>0</v>
      </c>
      <c r="F8347">
        <v>0</v>
      </c>
      <c r="G8347">
        <v>0</v>
      </c>
      <c r="H8347" s="45">
        <v>-6317.89</v>
      </c>
      <c r="I8347" t="s">
        <v>9174</v>
      </c>
      <c r="J8347" t="s">
        <v>164</v>
      </c>
      <c r="K8347">
        <v>0</v>
      </c>
      <c r="L8347" s="83">
        <v>42758</v>
      </c>
      <c r="M8347">
        <v>0</v>
      </c>
      <c r="N8347">
        <v>891906109</v>
      </c>
      <c r="O8347">
        <v>2897697</v>
      </c>
    </row>
    <row r="8348" spans="1:15" x14ac:dyDescent="0.2">
      <c r="A8348" t="s">
        <v>9267</v>
      </c>
      <c r="B8348" t="s">
        <v>9253</v>
      </c>
      <c r="C8348">
        <v>196.35</v>
      </c>
      <c r="D8348">
        <v>0</v>
      </c>
      <c r="E8348">
        <v>0</v>
      </c>
      <c r="F8348">
        <v>0</v>
      </c>
      <c r="G8348">
        <v>0</v>
      </c>
      <c r="H8348" s="45">
        <v>-9424.5</v>
      </c>
      <c r="I8348" t="s">
        <v>9174</v>
      </c>
      <c r="J8348" t="s">
        <v>169</v>
      </c>
      <c r="K8348">
        <v>0</v>
      </c>
      <c r="L8348" s="83">
        <v>42758</v>
      </c>
      <c r="M8348">
        <v>0</v>
      </c>
      <c r="N8348">
        <v>941848103</v>
      </c>
      <c r="O8348">
        <v>2937689</v>
      </c>
    </row>
    <row r="8349" spans="1:15" x14ac:dyDescent="0.2">
      <c r="A8349" t="s">
        <v>9245</v>
      </c>
      <c r="B8349" t="s">
        <v>666</v>
      </c>
      <c r="C8349">
        <v>25.25</v>
      </c>
      <c r="D8349" s="45">
        <v>47848</v>
      </c>
      <c r="E8349" s="45">
        <v>1208162</v>
      </c>
      <c r="F8349">
        <v>2.63</v>
      </c>
      <c r="G8349" s="45">
        <v>-35886</v>
      </c>
      <c r="H8349" s="45">
        <v>364814.38</v>
      </c>
      <c r="I8349" t="s">
        <v>205</v>
      </c>
      <c r="J8349" t="s">
        <v>188</v>
      </c>
      <c r="K8349">
        <v>0</v>
      </c>
      <c r="L8349" s="83">
        <v>42755</v>
      </c>
      <c r="M8349">
        <v>22.06</v>
      </c>
      <c r="N8349">
        <v>960417103</v>
      </c>
      <c r="O8349" t="s">
        <v>667</v>
      </c>
    </row>
    <row r="8350" spans="1:15" x14ac:dyDescent="0.2">
      <c r="A8350" t="s">
        <v>9246</v>
      </c>
      <c r="B8350" t="s">
        <v>4125</v>
      </c>
      <c r="C8350">
        <v>42.185000000000002</v>
      </c>
      <c r="D8350">
        <v>0</v>
      </c>
      <c r="E8350">
        <v>0</v>
      </c>
      <c r="F8350">
        <v>0</v>
      </c>
      <c r="G8350">
        <v>0</v>
      </c>
      <c r="H8350" s="45">
        <v>35436.33</v>
      </c>
      <c r="I8350" t="s">
        <v>9184</v>
      </c>
      <c r="J8350" t="s">
        <v>190</v>
      </c>
      <c r="K8350">
        <v>0</v>
      </c>
      <c r="L8350" s="83">
        <v>42755</v>
      </c>
      <c r="M8350">
        <v>0</v>
      </c>
      <c r="N8350" t="s">
        <v>4155</v>
      </c>
      <c r="O8350">
        <v>2325875</v>
      </c>
    </row>
    <row r="8351" spans="1:15" x14ac:dyDescent="0.2">
      <c r="A8351" t="s">
        <v>9247</v>
      </c>
      <c r="B8351" t="s">
        <v>6080</v>
      </c>
      <c r="C8351">
        <v>82.93</v>
      </c>
      <c r="D8351">
        <v>0</v>
      </c>
      <c r="E8351">
        <v>0</v>
      </c>
      <c r="F8351">
        <v>0</v>
      </c>
      <c r="G8351">
        <v>0</v>
      </c>
      <c r="H8351" s="45">
        <v>25099.65</v>
      </c>
      <c r="I8351" t="s">
        <v>9184</v>
      </c>
      <c r="J8351" t="s">
        <v>190</v>
      </c>
      <c r="K8351">
        <v>0</v>
      </c>
      <c r="L8351" s="83">
        <v>42755</v>
      </c>
      <c r="M8351">
        <v>0</v>
      </c>
      <c r="N8351">
        <v>361448103</v>
      </c>
      <c r="O8351">
        <v>2362128</v>
      </c>
    </row>
    <row r="8352" spans="1:15" x14ac:dyDescent="0.2">
      <c r="A8352" t="s">
        <v>9248</v>
      </c>
      <c r="B8352" t="s">
        <v>577</v>
      </c>
      <c r="C8352">
        <v>95.37</v>
      </c>
      <c r="D8352">
        <v>0</v>
      </c>
      <c r="E8352">
        <v>0</v>
      </c>
      <c r="F8352">
        <v>0</v>
      </c>
      <c r="G8352">
        <v>0</v>
      </c>
      <c r="H8352" s="45">
        <v>-5427.1</v>
      </c>
      <c r="I8352" t="s">
        <v>9184</v>
      </c>
      <c r="J8352" t="s">
        <v>186</v>
      </c>
      <c r="K8352">
        <v>0</v>
      </c>
      <c r="L8352" s="83">
        <v>42755</v>
      </c>
      <c r="M8352">
        <v>0</v>
      </c>
      <c r="N8352">
        <v>25816109</v>
      </c>
      <c r="O8352">
        <v>2026082</v>
      </c>
    </row>
    <row r="8353" spans="1:15" x14ac:dyDescent="0.2">
      <c r="A8353" t="s">
        <v>9249</v>
      </c>
      <c r="B8353" t="s">
        <v>9244</v>
      </c>
      <c r="C8353">
        <v>42.35</v>
      </c>
      <c r="D8353">
        <v>0</v>
      </c>
      <c r="E8353">
        <v>0</v>
      </c>
      <c r="F8353">
        <v>0</v>
      </c>
      <c r="G8353">
        <v>0</v>
      </c>
      <c r="H8353" s="45">
        <v>9092.6</v>
      </c>
      <c r="I8353" t="s">
        <v>9174</v>
      </c>
      <c r="J8353" t="s">
        <v>186</v>
      </c>
      <c r="K8353">
        <v>0</v>
      </c>
      <c r="L8353" s="83">
        <v>42755</v>
      </c>
      <c r="M8353">
        <v>0</v>
      </c>
      <c r="N8353">
        <v>293712105</v>
      </c>
      <c r="O8353">
        <v>2768889</v>
      </c>
    </row>
    <row r="8354" spans="1:15" x14ac:dyDescent="0.2">
      <c r="A8354" t="s">
        <v>9250</v>
      </c>
      <c r="B8354" t="s">
        <v>9243</v>
      </c>
      <c r="C8354">
        <v>20.23</v>
      </c>
      <c r="D8354">
        <v>0</v>
      </c>
      <c r="E8354">
        <v>0</v>
      </c>
      <c r="F8354">
        <v>0</v>
      </c>
      <c r="G8354">
        <v>0</v>
      </c>
      <c r="H8354" s="45">
        <v>-1263.03</v>
      </c>
      <c r="I8354" t="s">
        <v>9184</v>
      </c>
      <c r="J8354" t="s">
        <v>186</v>
      </c>
      <c r="K8354">
        <v>0</v>
      </c>
      <c r="L8354" s="83">
        <v>42755</v>
      </c>
      <c r="M8354">
        <v>0</v>
      </c>
      <c r="N8354">
        <v>493267108</v>
      </c>
      <c r="O8354">
        <v>2490911</v>
      </c>
    </row>
    <row r="8355" spans="1:15" x14ac:dyDescent="0.2">
      <c r="A8355" t="s">
        <v>9251</v>
      </c>
      <c r="B8355" t="s">
        <v>6186</v>
      </c>
      <c r="C8355">
        <v>116.34</v>
      </c>
      <c r="D8355">
        <v>0</v>
      </c>
      <c r="E8355">
        <v>0</v>
      </c>
      <c r="F8355">
        <v>0</v>
      </c>
      <c r="G8355">
        <v>0</v>
      </c>
      <c r="H8355" s="45">
        <v>-13755.33</v>
      </c>
      <c r="I8355" t="s">
        <v>9184</v>
      </c>
      <c r="J8355" t="s">
        <v>188</v>
      </c>
      <c r="K8355">
        <v>0</v>
      </c>
      <c r="L8355" s="83">
        <v>42755</v>
      </c>
      <c r="M8355">
        <v>0</v>
      </c>
      <c r="N8355">
        <v>693506107</v>
      </c>
      <c r="O8355">
        <v>2698470</v>
      </c>
    </row>
    <row r="8356" spans="1:15" x14ac:dyDescent="0.2">
      <c r="A8356" t="s">
        <v>9252</v>
      </c>
      <c r="B8356" t="s">
        <v>4349</v>
      </c>
      <c r="C8356">
        <v>96.99</v>
      </c>
      <c r="D8356">
        <v>0</v>
      </c>
      <c r="E8356">
        <v>0</v>
      </c>
      <c r="F8356">
        <v>0</v>
      </c>
      <c r="G8356">
        <v>0</v>
      </c>
      <c r="H8356" s="45">
        <v>17790.95</v>
      </c>
      <c r="I8356" t="s">
        <v>9184</v>
      </c>
      <c r="J8356" t="s">
        <v>164</v>
      </c>
      <c r="K8356">
        <v>0</v>
      </c>
      <c r="L8356" s="83">
        <v>42755</v>
      </c>
      <c r="M8356">
        <v>0</v>
      </c>
      <c r="N8356" t="s">
        <v>4490</v>
      </c>
      <c r="O8356">
        <v>2961053</v>
      </c>
    </row>
    <row r="8357" spans="1:15" x14ac:dyDescent="0.2">
      <c r="A8357" t="s">
        <v>9234</v>
      </c>
      <c r="B8357" t="s">
        <v>627</v>
      </c>
      <c r="C8357">
        <v>250.29</v>
      </c>
      <c r="D8357">
        <v>0</v>
      </c>
      <c r="E8357">
        <v>0</v>
      </c>
      <c r="F8357">
        <v>0</v>
      </c>
      <c r="G8357">
        <v>0</v>
      </c>
      <c r="H8357" s="45">
        <v>5316.19</v>
      </c>
      <c r="I8357" t="s">
        <v>9184</v>
      </c>
      <c r="J8357" t="s">
        <v>200</v>
      </c>
      <c r="K8357">
        <v>0</v>
      </c>
      <c r="L8357" s="83">
        <v>42754</v>
      </c>
      <c r="M8357">
        <v>0</v>
      </c>
      <c r="N8357" t="s">
        <v>628</v>
      </c>
      <c r="O8357">
        <v>2857817</v>
      </c>
    </row>
    <row r="8358" spans="1:15" x14ac:dyDescent="0.2">
      <c r="A8358" t="s">
        <v>9235</v>
      </c>
      <c r="B8358" t="s">
        <v>3931</v>
      </c>
      <c r="C8358">
        <v>42.77</v>
      </c>
      <c r="D8358">
        <v>0</v>
      </c>
      <c r="E8358">
        <v>0</v>
      </c>
      <c r="F8358">
        <v>0</v>
      </c>
      <c r="G8358">
        <v>0</v>
      </c>
      <c r="H8358" s="45">
        <v>13994.31</v>
      </c>
      <c r="I8358" t="s">
        <v>9184</v>
      </c>
      <c r="J8358" t="s">
        <v>186</v>
      </c>
      <c r="K8358">
        <v>0</v>
      </c>
      <c r="L8358" s="83">
        <v>42754</v>
      </c>
      <c r="M8358">
        <v>0</v>
      </c>
      <c r="N8358" t="s">
        <v>3955</v>
      </c>
      <c r="O8358" t="s">
        <v>3956</v>
      </c>
    </row>
    <row r="8359" spans="1:15" x14ac:dyDescent="0.2">
      <c r="A8359" t="s">
        <v>9236</v>
      </c>
      <c r="B8359" t="s">
        <v>535</v>
      </c>
      <c r="C8359">
        <v>42.51</v>
      </c>
      <c r="D8359">
        <v>0</v>
      </c>
      <c r="E8359">
        <v>0</v>
      </c>
      <c r="F8359">
        <v>0</v>
      </c>
      <c r="G8359">
        <v>0</v>
      </c>
      <c r="H8359" s="45">
        <v>10842.67</v>
      </c>
      <c r="I8359" t="s">
        <v>9174</v>
      </c>
      <c r="J8359" t="s">
        <v>186</v>
      </c>
      <c r="K8359">
        <v>0</v>
      </c>
      <c r="L8359" s="83">
        <v>42754</v>
      </c>
      <c r="M8359">
        <v>0</v>
      </c>
      <c r="N8359">
        <v>174610105</v>
      </c>
      <c r="O8359" t="s">
        <v>536</v>
      </c>
    </row>
    <row r="8360" spans="1:15" x14ac:dyDescent="0.2">
      <c r="A8360" t="s">
        <v>9237</v>
      </c>
      <c r="B8360" t="s">
        <v>9233</v>
      </c>
      <c r="C8360">
        <v>47.4</v>
      </c>
      <c r="D8360">
        <v>0</v>
      </c>
      <c r="E8360">
        <v>0</v>
      </c>
      <c r="F8360">
        <v>0</v>
      </c>
      <c r="G8360">
        <v>0</v>
      </c>
      <c r="H8360" s="45">
        <v>-4000.86</v>
      </c>
      <c r="I8360" t="s">
        <v>9184</v>
      </c>
      <c r="J8360" t="s">
        <v>186</v>
      </c>
      <c r="K8360">
        <v>0</v>
      </c>
      <c r="L8360" s="83">
        <v>42754</v>
      </c>
      <c r="M8360">
        <v>0</v>
      </c>
      <c r="N8360">
        <v>204149108</v>
      </c>
      <c r="O8360">
        <v>2706470</v>
      </c>
    </row>
    <row r="8361" spans="1:15" x14ac:dyDescent="0.2">
      <c r="A8361" t="s">
        <v>9238</v>
      </c>
      <c r="B8361" t="s">
        <v>6006</v>
      </c>
      <c r="C8361">
        <v>55.67</v>
      </c>
      <c r="D8361">
        <v>0</v>
      </c>
      <c r="E8361">
        <v>0</v>
      </c>
      <c r="F8361">
        <v>0</v>
      </c>
      <c r="G8361">
        <v>0</v>
      </c>
      <c r="H8361" s="45">
        <v>-2727.6</v>
      </c>
      <c r="I8361" t="s">
        <v>9184</v>
      </c>
      <c r="J8361" t="s">
        <v>190</v>
      </c>
      <c r="K8361">
        <v>0</v>
      </c>
      <c r="L8361" s="83">
        <v>42754</v>
      </c>
      <c r="M8361">
        <v>0</v>
      </c>
      <c r="N8361">
        <v>311900104</v>
      </c>
      <c r="O8361">
        <v>2332262</v>
      </c>
    </row>
    <row r="8362" spans="1:15" x14ac:dyDescent="0.2">
      <c r="A8362" t="s">
        <v>9239</v>
      </c>
      <c r="B8362" t="s">
        <v>3525</v>
      </c>
      <c r="C8362">
        <v>17.82</v>
      </c>
      <c r="D8362">
        <v>0</v>
      </c>
      <c r="E8362">
        <v>0</v>
      </c>
      <c r="F8362">
        <v>0</v>
      </c>
      <c r="G8362">
        <v>0</v>
      </c>
      <c r="H8362" s="45">
        <v>1983.42</v>
      </c>
      <c r="I8362" t="s">
        <v>9184</v>
      </c>
      <c r="J8362" t="s">
        <v>182</v>
      </c>
      <c r="K8362">
        <v>0</v>
      </c>
      <c r="L8362" s="83">
        <v>42754</v>
      </c>
      <c r="M8362">
        <v>0</v>
      </c>
      <c r="N8362" t="s">
        <v>3526</v>
      </c>
      <c r="O8362" t="s">
        <v>3527</v>
      </c>
    </row>
    <row r="8363" spans="1:15" x14ac:dyDescent="0.2">
      <c r="A8363" t="s">
        <v>9240</v>
      </c>
      <c r="B8363" t="s">
        <v>542</v>
      </c>
      <c r="C8363">
        <v>115.79</v>
      </c>
      <c r="D8363">
        <v>0</v>
      </c>
      <c r="E8363">
        <v>0</v>
      </c>
      <c r="F8363">
        <v>0</v>
      </c>
      <c r="G8363">
        <v>0</v>
      </c>
      <c r="H8363" s="45">
        <v>2279.9</v>
      </c>
      <c r="I8363" t="s">
        <v>9174</v>
      </c>
      <c r="J8363" t="s">
        <v>190</v>
      </c>
      <c r="K8363">
        <v>0</v>
      </c>
      <c r="L8363" s="83">
        <v>42754</v>
      </c>
      <c r="M8363">
        <v>0</v>
      </c>
      <c r="N8363">
        <v>485170302</v>
      </c>
      <c r="O8363">
        <v>2607647</v>
      </c>
    </row>
    <row r="8364" spans="1:15" x14ac:dyDescent="0.2">
      <c r="A8364" t="s">
        <v>9241</v>
      </c>
      <c r="B8364" t="s">
        <v>566</v>
      </c>
      <c r="C8364">
        <v>60.97</v>
      </c>
      <c r="D8364">
        <v>0</v>
      </c>
      <c r="E8364">
        <v>0</v>
      </c>
      <c r="F8364">
        <v>0</v>
      </c>
      <c r="G8364">
        <v>0</v>
      </c>
      <c r="H8364" s="45">
        <v>-2444.7199999999998</v>
      </c>
      <c r="I8364" t="s">
        <v>9184</v>
      </c>
      <c r="J8364" t="s">
        <v>186</v>
      </c>
      <c r="K8364">
        <v>0</v>
      </c>
      <c r="L8364" s="83">
        <v>42754</v>
      </c>
      <c r="M8364">
        <v>0</v>
      </c>
      <c r="N8364">
        <v>742962103</v>
      </c>
      <c r="O8364">
        <v>2486578</v>
      </c>
    </row>
    <row r="8365" spans="1:15" x14ac:dyDescent="0.2">
      <c r="A8365" t="s">
        <v>9242</v>
      </c>
      <c r="B8365" t="s">
        <v>635</v>
      </c>
      <c r="C8365">
        <v>92.02</v>
      </c>
      <c r="D8365">
        <v>0</v>
      </c>
      <c r="E8365">
        <v>0</v>
      </c>
      <c r="F8365">
        <v>0</v>
      </c>
      <c r="G8365">
        <v>0</v>
      </c>
      <c r="H8365" s="45">
        <v>-9865.4699999999993</v>
      </c>
      <c r="I8365" t="s">
        <v>9184</v>
      </c>
      <c r="J8365" t="s">
        <v>186</v>
      </c>
      <c r="K8365">
        <v>0</v>
      </c>
      <c r="L8365" s="83">
        <v>42754</v>
      </c>
      <c r="M8365">
        <v>0</v>
      </c>
      <c r="N8365" t="s">
        <v>636</v>
      </c>
      <c r="O8365">
        <v>2425258</v>
      </c>
    </row>
    <row r="8366" spans="1:15" x14ac:dyDescent="0.2">
      <c r="A8366" t="s">
        <v>9231</v>
      </c>
      <c r="B8366" t="s">
        <v>6080</v>
      </c>
      <c r="C8366">
        <v>82.93</v>
      </c>
      <c r="D8366">
        <v>0</v>
      </c>
      <c r="E8366">
        <v>0</v>
      </c>
      <c r="F8366">
        <v>0</v>
      </c>
      <c r="G8366">
        <v>0</v>
      </c>
      <c r="H8366" s="45">
        <v>19911.099999999999</v>
      </c>
      <c r="I8366" t="s">
        <v>9174</v>
      </c>
      <c r="J8366" t="s">
        <v>190</v>
      </c>
      <c r="K8366">
        <v>0</v>
      </c>
      <c r="L8366" s="83">
        <v>42753</v>
      </c>
      <c r="M8366">
        <v>0</v>
      </c>
      <c r="N8366">
        <v>361448103</v>
      </c>
      <c r="O8366">
        <v>2362128</v>
      </c>
    </row>
    <row r="8367" spans="1:15" x14ac:dyDescent="0.2">
      <c r="A8367" t="s">
        <v>9232</v>
      </c>
      <c r="B8367" t="s">
        <v>4125</v>
      </c>
      <c r="C8367">
        <v>42.185000000000002</v>
      </c>
      <c r="D8367">
        <v>0</v>
      </c>
      <c r="E8367">
        <v>0</v>
      </c>
      <c r="F8367">
        <v>0</v>
      </c>
      <c r="G8367">
        <v>0</v>
      </c>
      <c r="H8367" s="45">
        <v>-37887.53</v>
      </c>
      <c r="I8367" t="s">
        <v>9174</v>
      </c>
      <c r="J8367" t="s">
        <v>190</v>
      </c>
      <c r="K8367">
        <v>0</v>
      </c>
      <c r="L8367" s="83">
        <v>42753</v>
      </c>
      <c r="M8367">
        <v>0</v>
      </c>
      <c r="N8367" t="s">
        <v>4155</v>
      </c>
      <c r="O8367">
        <v>2325875</v>
      </c>
    </row>
    <row r="8368" spans="1:15" x14ac:dyDescent="0.2">
      <c r="A8368" t="s">
        <v>9227</v>
      </c>
      <c r="B8368" t="s">
        <v>3931</v>
      </c>
      <c r="C8368">
        <v>42.77</v>
      </c>
      <c r="D8368">
        <v>0</v>
      </c>
      <c r="E8368">
        <v>0</v>
      </c>
      <c r="F8368">
        <v>0</v>
      </c>
      <c r="G8368">
        <v>0</v>
      </c>
      <c r="H8368" s="45">
        <v>-8494.41</v>
      </c>
      <c r="I8368" t="s">
        <v>9174</v>
      </c>
      <c r="J8368" t="s">
        <v>186</v>
      </c>
      <c r="K8368">
        <v>0</v>
      </c>
      <c r="L8368" s="83">
        <v>42752</v>
      </c>
      <c r="M8368">
        <v>0</v>
      </c>
      <c r="N8368" t="s">
        <v>3955</v>
      </c>
      <c r="O8368" t="s">
        <v>3956</v>
      </c>
    </row>
    <row r="8369" spans="1:15" x14ac:dyDescent="0.2">
      <c r="A8369" t="s">
        <v>9228</v>
      </c>
      <c r="B8369" t="s">
        <v>3892</v>
      </c>
      <c r="C8369">
        <v>97.09</v>
      </c>
      <c r="D8369">
        <v>0</v>
      </c>
      <c r="E8369">
        <v>0</v>
      </c>
      <c r="F8369">
        <v>0</v>
      </c>
      <c r="G8369">
        <v>0</v>
      </c>
      <c r="H8369">
        <v>-991.47</v>
      </c>
      <c r="I8369" t="s">
        <v>9184</v>
      </c>
      <c r="J8369" t="s">
        <v>186</v>
      </c>
      <c r="K8369">
        <v>0</v>
      </c>
      <c r="L8369" s="83">
        <v>42752</v>
      </c>
      <c r="M8369">
        <v>0</v>
      </c>
      <c r="N8369" t="s">
        <v>3902</v>
      </c>
      <c r="O8369" t="s">
        <v>3903</v>
      </c>
    </row>
    <row r="8370" spans="1:15" x14ac:dyDescent="0.2">
      <c r="A8370" t="s">
        <v>9229</v>
      </c>
      <c r="B8370" t="s">
        <v>627</v>
      </c>
      <c r="C8370">
        <v>250.29</v>
      </c>
      <c r="D8370">
        <v>0</v>
      </c>
      <c r="E8370">
        <v>0</v>
      </c>
      <c r="F8370">
        <v>0</v>
      </c>
      <c r="G8370">
        <v>0</v>
      </c>
      <c r="H8370" s="45">
        <v>36990.49</v>
      </c>
      <c r="I8370" t="s">
        <v>9174</v>
      </c>
      <c r="J8370" t="s">
        <v>200</v>
      </c>
      <c r="K8370">
        <v>0</v>
      </c>
      <c r="L8370" s="83">
        <v>42752</v>
      </c>
      <c r="M8370">
        <v>0</v>
      </c>
      <c r="N8370" t="s">
        <v>628</v>
      </c>
      <c r="O8370">
        <v>2857817</v>
      </c>
    </row>
    <row r="8371" spans="1:15" x14ac:dyDescent="0.2">
      <c r="A8371" t="s">
        <v>9230</v>
      </c>
      <c r="B8371" t="s">
        <v>679</v>
      </c>
      <c r="C8371">
        <v>41.91</v>
      </c>
      <c r="D8371">
        <v>0</v>
      </c>
      <c r="E8371">
        <v>0</v>
      </c>
      <c r="F8371">
        <v>0</v>
      </c>
      <c r="G8371">
        <v>0</v>
      </c>
      <c r="H8371" s="45">
        <v>-6887.88</v>
      </c>
      <c r="I8371" t="s">
        <v>9184</v>
      </c>
      <c r="J8371" t="s">
        <v>164</v>
      </c>
      <c r="K8371">
        <v>0</v>
      </c>
      <c r="L8371" s="83">
        <v>42752</v>
      </c>
      <c r="M8371">
        <v>0</v>
      </c>
      <c r="N8371">
        <v>743312100</v>
      </c>
      <c r="O8371">
        <v>2705198</v>
      </c>
    </row>
    <row r="8372" spans="1:15" x14ac:dyDescent="0.2">
      <c r="A8372" t="s">
        <v>9225</v>
      </c>
      <c r="B8372" t="s">
        <v>649</v>
      </c>
      <c r="C8372">
        <v>16.05</v>
      </c>
      <c r="D8372">
        <v>0</v>
      </c>
      <c r="E8372">
        <v>0</v>
      </c>
      <c r="F8372">
        <v>0</v>
      </c>
      <c r="G8372">
        <v>0</v>
      </c>
      <c r="H8372" s="45">
        <v>9822.34</v>
      </c>
      <c r="I8372" t="s">
        <v>9174</v>
      </c>
      <c r="J8372" t="s">
        <v>164</v>
      </c>
      <c r="K8372">
        <v>0</v>
      </c>
      <c r="L8372" s="83">
        <v>42748</v>
      </c>
      <c r="M8372">
        <v>0</v>
      </c>
      <c r="N8372" t="s">
        <v>650</v>
      </c>
      <c r="O8372">
        <v>2052924</v>
      </c>
    </row>
    <row r="8373" spans="1:15" x14ac:dyDescent="0.2">
      <c r="A8373" t="s">
        <v>9226</v>
      </c>
      <c r="B8373" t="s">
        <v>3878</v>
      </c>
      <c r="C8373">
        <v>42.12</v>
      </c>
      <c r="D8373">
        <v>0</v>
      </c>
      <c r="E8373">
        <v>0</v>
      </c>
      <c r="F8373">
        <v>0</v>
      </c>
      <c r="G8373">
        <v>0</v>
      </c>
      <c r="H8373" s="45">
        <v>-17284.34</v>
      </c>
      <c r="I8373" t="s">
        <v>9174</v>
      </c>
      <c r="J8373" t="s">
        <v>186</v>
      </c>
      <c r="K8373">
        <v>0</v>
      </c>
      <c r="L8373" s="83">
        <v>42748</v>
      </c>
      <c r="M8373">
        <v>0</v>
      </c>
      <c r="N8373">
        <v>63904106</v>
      </c>
      <c r="O8373">
        <v>2085856</v>
      </c>
    </row>
    <row r="8374" spans="1:15" x14ac:dyDescent="0.2">
      <c r="A8374" t="s">
        <v>9224</v>
      </c>
      <c r="B8374" t="s">
        <v>9218</v>
      </c>
      <c r="C8374">
        <v>27.24</v>
      </c>
      <c r="D8374">
        <v>0</v>
      </c>
      <c r="E8374">
        <v>0</v>
      </c>
      <c r="F8374">
        <v>0</v>
      </c>
      <c r="G8374">
        <v>0</v>
      </c>
      <c r="H8374" s="45">
        <v>15000.93</v>
      </c>
      <c r="I8374" t="s">
        <v>9184</v>
      </c>
      <c r="J8374" t="s">
        <v>200</v>
      </c>
      <c r="K8374">
        <v>0</v>
      </c>
      <c r="L8374" s="83">
        <v>42747</v>
      </c>
      <c r="M8374">
        <v>0</v>
      </c>
      <c r="N8374" t="s">
        <v>9222</v>
      </c>
      <c r="O8374">
        <v>2485070</v>
      </c>
    </row>
    <row r="8375" spans="1:15" x14ac:dyDescent="0.2">
      <c r="A8375" t="s">
        <v>9223</v>
      </c>
      <c r="B8375" t="s">
        <v>696</v>
      </c>
      <c r="C8375">
        <v>96.51</v>
      </c>
      <c r="D8375">
        <v>0</v>
      </c>
      <c r="E8375">
        <v>0</v>
      </c>
      <c r="F8375">
        <v>0</v>
      </c>
      <c r="G8375">
        <v>0</v>
      </c>
      <c r="H8375" s="45">
        <v>1535.52</v>
      </c>
      <c r="I8375" t="s">
        <v>9184</v>
      </c>
      <c r="J8375" t="s">
        <v>164</v>
      </c>
      <c r="K8375">
        <v>0</v>
      </c>
      <c r="L8375" s="83">
        <v>42746</v>
      </c>
      <c r="M8375">
        <v>0</v>
      </c>
      <c r="N8375" t="s">
        <v>697</v>
      </c>
      <c r="O8375">
        <v>2002554</v>
      </c>
    </row>
    <row r="8376" spans="1:15" x14ac:dyDescent="0.2">
      <c r="A8376" t="s">
        <v>9219</v>
      </c>
      <c r="B8376" t="s">
        <v>708</v>
      </c>
      <c r="C8376">
        <v>22.01</v>
      </c>
      <c r="D8376">
        <v>0</v>
      </c>
      <c r="E8376">
        <v>0</v>
      </c>
      <c r="F8376">
        <v>0</v>
      </c>
      <c r="G8376">
        <v>0</v>
      </c>
      <c r="H8376">
        <v>862.2</v>
      </c>
      <c r="I8376" t="s">
        <v>9184</v>
      </c>
      <c r="J8376" t="s">
        <v>164</v>
      </c>
      <c r="K8376">
        <v>0</v>
      </c>
      <c r="L8376" s="83">
        <v>42745</v>
      </c>
      <c r="M8376">
        <v>0</v>
      </c>
      <c r="N8376">
        <v>68323104</v>
      </c>
      <c r="O8376" t="s">
        <v>709</v>
      </c>
    </row>
    <row r="8377" spans="1:15" x14ac:dyDescent="0.2">
      <c r="A8377" t="s">
        <v>9220</v>
      </c>
      <c r="B8377" t="s">
        <v>3850</v>
      </c>
      <c r="C8377">
        <v>133.1</v>
      </c>
      <c r="D8377">
        <v>0</v>
      </c>
      <c r="E8377">
        <v>0</v>
      </c>
      <c r="F8377">
        <v>0</v>
      </c>
      <c r="G8377">
        <v>0</v>
      </c>
      <c r="H8377" s="45">
        <v>24388.92</v>
      </c>
      <c r="I8377" t="s">
        <v>9184</v>
      </c>
      <c r="J8377" t="s">
        <v>190</v>
      </c>
      <c r="K8377">
        <v>0</v>
      </c>
      <c r="L8377" s="83">
        <v>42745</v>
      </c>
      <c r="M8377">
        <v>0</v>
      </c>
      <c r="N8377" t="s">
        <v>3859</v>
      </c>
      <c r="O8377">
        <v>2818461</v>
      </c>
    </row>
    <row r="8378" spans="1:15" x14ac:dyDescent="0.2">
      <c r="A8378" t="s">
        <v>9221</v>
      </c>
      <c r="B8378" t="s">
        <v>9218</v>
      </c>
      <c r="C8378">
        <v>27.24</v>
      </c>
      <c r="D8378">
        <v>0</v>
      </c>
      <c r="E8378">
        <v>0</v>
      </c>
      <c r="F8378">
        <v>0</v>
      </c>
      <c r="G8378">
        <v>0</v>
      </c>
      <c r="H8378" s="45">
        <v>-4383.72</v>
      </c>
      <c r="I8378" t="s">
        <v>9174</v>
      </c>
      <c r="J8378" t="s">
        <v>200</v>
      </c>
      <c r="K8378">
        <v>0</v>
      </c>
      <c r="L8378" s="83">
        <v>42745</v>
      </c>
      <c r="M8378">
        <v>0</v>
      </c>
      <c r="N8378" t="s">
        <v>9222</v>
      </c>
      <c r="O8378">
        <v>2485070</v>
      </c>
    </row>
    <row r="8379" spans="1:15" x14ac:dyDescent="0.2">
      <c r="A8379" t="s">
        <v>10562</v>
      </c>
      <c r="B8379" t="s">
        <v>10381</v>
      </c>
      <c r="C8379">
        <v>9</v>
      </c>
      <c r="D8379">
        <v>0</v>
      </c>
      <c r="E8379">
        <v>0</v>
      </c>
      <c r="F8379">
        <v>0</v>
      </c>
      <c r="G8379">
        <v>0</v>
      </c>
      <c r="H8379" s="45">
        <v>132996.76</v>
      </c>
      <c r="I8379" t="s">
        <v>210</v>
      </c>
      <c r="J8379" t="s">
        <v>190</v>
      </c>
      <c r="K8379">
        <v>0</v>
      </c>
      <c r="L8379" s="83">
        <v>42744</v>
      </c>
      <c r="M8379">
        <v>0</v>
      </c>
      <c r="N8379" t="s">
        <v>9208</v>
      </c>
      <c r="O8379" t="s">
        <v>9209</v>
      </c>
    </row>
    <row r="8380" spans="1:15" x14ac:dyDescent="0.2">
      <c r="A8380" t="s">
        <v>9210</v>
      </c>
      <c r="B8380" t="s">
        <v>9206</v>
      </c>
      <c r="C8380">
        <v>20.5</v>
      </c>
      <c r="D8380">
        <v>0</v>
      </c>
      <c r="E8380">
        <v>0</v>
      </c>
      <c r="F8380">
        <v>0</v>
      </c>
      <c r="G8380">
        <v>0</v>
      </c>
      <c r="H8380" s="45">
        <v>3607.09</v>
      </c>
      <c r="I8380" t="s">
        <v>9184</v>
      </c>
      <c r="J8380" t="s">
        <v>169</v>
      </c>
      <c r="K8380">
        <v>0</v>
      </c>
      <c r="L8380" s="83">
        <v>42744</v>
      </c>
      <c r="M8380">
        <v>0</v>
      </c>
      <c r="N8380" t="s">
        <v>9211</v>
      </c>
      <c r="O8380" t="s">
        <v>9212</v>
      </c>
    </row>
    <row r="8381" spans="1:15" x14ac:dyDescent="0.2">
      <c r="A8381" t="s">
        <v>9213</v>
      </c>
      <c r="B8381" t="s">
        <v>692</v>
      </c>
      <c r="C8381">
        <v>54.2</v>
      </c>
      <c r="D8381">
        <v>0</v>
      </c>
      <c r="E8381">
        <v>0</v>
      </c>
      <c r="F8381">
        <v>0</v>
      </c>
      <c r="G8381">
        <v>0</v>
      </c>
      <c r="H8381" s="45">
        <v>15521.92</v>
      </c>
      <c r="I8381" t="s">
        <v>9184</v>
      </c>
      <c r="J8381" t="s">
        <v>190</v>
      </c>
      <c r="K8381">
        <v>0</v>
      </c>
      <c r="L8381" s="83">
        <v>42744</v>
      </c>
      <c r="M8381">
        <v>0</v>
      </c>
      <c r="N8381">
        <v>2474104</v>
      </c>
      <c r="O8381">
        <v>2067672</v>
      </c>
    </row>
    <row r="8382" spans="1:15" x14ac:dyDescent="0.2">
      <c r="A8382" t="s">
        <v>9214</v>
      </c>
      <c r="B8382" t="s">
        <v>706</v>
      </c>
      <c r="C8382">
        <v>57.7</v>
      </c>
      <c r="D8382">
        <v>0</v>
      </c>
      <c r="E8382">
        <v>0</v>
      </c>
      <c r="F8382">
        <v>0</v>
      </c>
      <c r="G8382">
        <v>0</v>
      </c>
      <c r="H8382" s="45">
        <v>16580.78</v>
      </c>
      <c r="I8382" t="s">
        <v>9184</v>
      </c>
      <c r="J8382" t="s">
        <v>190</v>
      </c>
      <c r="K8382">
        <v>0</v>
      </c>
      <c r="L8382" s="83">
        <v>42744</v>
      </c>
      <c r="M8382">
        <v>0</v>
      </c>
      <c r="N8382">
        <v>393657101</v>
      </c>
      <c r="O8382">
        <v>2387530</v>
      </c>
    </row>
    <row r="8383" spans="1:15" x14ac:dyDescent="0.2">
      <c r="A8383" t="s">
        <v>9215</v>
      </c>
      <c r="B8383" t="s">
        <v>696</v>
      </c>
      <c r="C8383">
        <v>96.51</v>
      </c>
      <c r="D8383">
        <v>0</v>
      </c>
      <c r="E8383">
        <v>0</v>
      </c>
      <c r="F8383">
        <v>0</v>
      </c>
      <c r="G8383">
        <v>0</v>
      </c>
      <c r="H8383" s="45">
        <v>27143.72</v>
      </c>
      <c r="I8383" t="s">
        <v>9174</v>
      </c>
      <c r="J8383" t="s">
        <v>164</v>
      </c>
      <c r="K8383">
        <v>0</v>
      </c>
      <c r="L8383" s="83">
        <v>42744</v>
      </c>
      <c r="M8383">
        <v>0</v>
      </c>
      <c r="N8383" t="s">
        <v>697</v>
      </c>
      <c r="O8383">
        <v>2002554</v>
      </c>
    </row>
    <row r="8384" spans="1:15" x14ac:dyDescent="0.2">
      <c r="A8384" t="s">
        <v>9207</v>
      </c>
      <c r="B8384" t="s">
        <v>7020</v>
      </c>
      <c r="C8384">
        <v>102.42</v>
      </c>
      <c r="D8384">
        <v>0</v>
      </c>
      <c r="E8384">
        <v>0</v>
      </c>
      <c r="F8384">
        <v>0</v>
      </c>
      <c r="G8384">
        <v>0</v>
      </c>
      <c r="H8384" s="45">
        <v>-5738.91</v>
      </c>
      <c r="I8384" t="s">
        <v>205</v>
      </c>
      <c r="J8384" t="s">
        <v>188</v>
      </c>
      <c r="K8384">
        <v>0</v>
      </c>
      <c r="L8384" s="83">
        <v>42741</v>
      </c>
      <c r="M8384">
        <v>0</v>
      </c>
      <c r="N8384">
        <v>810186106</v>
      </c>
      <c r="O8384">
        <v>2781518</v>
      </c>
    </row>
    <row r="8385" spans="1:15" x14ac:dyDescent="0.2">
      <c r="A8385" t="s">
        <v>9186</v>
      </c>
      <c r="B8385" t="s">
        <v>9541</v>
      </c>
      <c r="C8385">
        <v>12.291097000000001</v>
      </c>
      <c r="D8385">
        <v>0</v>
      </c>
      <c r="E8385">
        <v>0</v>
      </c>
      <c r="F8385">
        <v>0</v>
      </c>
      <c r="G8385">
        <v>0</v>
      </c>
      <c r="H8385" s="45">
        <v>231667.09</v>
      </c>
      <c r="I8385" t="s">
        <v>205</v>
      </c>
      <c r="J8385" t="s">
        <v>235</v>
      </c>
      <c r="K8385">
        <v>0</v>
      </c>
      <c r="L8385" s="83">
        <v>42741</v>
      </c>
      <c r="M8385">
        <v>0</v>
      </c>
    </row>
    <row r="8386" spans="1:15" x14ac:dyDescent="0.2">
      <c r="A8386" t="s">
        <v>9187</v>
      </c>
      <c r="B8386" t="s">
        <v>9188</v>
      </c>
      <c r="C8386">
        <v>0.77480000000000004</v>
      </c>
      <c r="D8386">
        <v>0</v>
      </c>
      <c r="E8386">
        <v>0</v>
      </c>
      <c r="F8386">
        <v>0</v>
      </c>
      <c r="G8386">
        <v>0</v>
      </c>
      <c r="H8386" s="45">
        <v>-9975.48</v>
      </c>
      <c r="I8386" t="s">
        <v>205</v>
      </c>
      <c r="J8386" t="s">
        <v>687</v>
      </c>
      <c r="K8386">
        <v>0</v>
      </c>
      <c r="L8386" s="83">
        <v>42741</v>
      </c>
      <c r="M8386">
        <v>0</v>
      </c>
    </row>
    <row r="8387" spans="1:15" x14ac:dyDescent="0.2">
      <c r="A8387" t="s">
        <v>9189</v>
      </c>
      <c r="B8387" t="s">
        <v>9190</v>
      </c>
      <c r="C8387">
        <v>113.31</v>
      </c>
      <c r="D8387">
        <v>0</v>
      </c>
      <c r="E8387">
        <v>0</v>
      </c>
      <c r="F8387">
        <v>0</v>
      </c>
      <c r="G8387">
        <v>0</v>
      </c>
      <c r="H8387" s="45">
        <v>6266.81</v>
      </c>
      <c r="I8387" t="s">
        <v>205</v>
      </c>
      <c r="J8387" t="s">
        <v>169</v>
      </c>
      <c r="K8387">
        <v>0</v>
      </c>
      <c r="L8387" s="83">
        <v>42741</v>
      </c>
      <c r="M8387">
        <v>0</v>
      </c>
      <c r="N8387" t="s">
        <v>9191</v>
      </c>
      <c r="O8387" t="s">
        <v>9192</v>
      </c>
    </row>
    <row r="8388" spans="1:15" x14ac:dyDescent="0.2">
      <c r="A8388" t="s">
        <v>9193</v>
      </c>
      <c r="B8388" t="s">
        <v>9194</v>
      </c>
      <c r="C8388">
        <v>2.2599999999999998</v>
      </c>
      <c r="D8388">
        <v>0</v>
      </c>
      <c r="E8388">
        <v>0</v>
      </c>
      <c r="F8388">
        <v>0</v>
      </c>
      <c r="G8388">
        <v>0</v>
      </c>
      <c r="H8388" s="45">
        <v>-24217.56</v>
      </c>
      <c r="I8388" t="s">
        <v>205</v>
      </c>
      <c r="J8388" t="s">
        <v>235</v>
      </c>
      <c r="K8388">
        <v>0</v>
      </c>
      <c r="L8388" s="83">
        <v>42741</v>
      </c>
      <c r="M8388">
        <v>0</v>
      </c>
      <c r="N8388">
        <v>501334106</v>
      </c>
      <c r="O8388" t="s">
        <v>9195</v>
      </c>
    </row>
    <row r="8389" spans="1:15" x14ac:dyDescent="0.2">
      <c r="A8389" t="s">
        <v>9196</v>
      </c>
      <c r="B8389" t="s">
        <v>3853</v>
      </c>
      <c r="C8389">
        <v>28.2</v>
      </c>
      <c r="D8389">
        <v>0</v>
      </c>
      <c r="E8389">
        <v>0</v>
      </c>
      <c r="F8389">
        <v>0</v>
      </c>
      <c r="G8389">
        <v>0</v>
      </c>
      <c r="H8389" s="45">
        <v>-7934.95</v>
      </c>
      <c r="I8389" t="s">
        <v>9184</v>
      </c>
      <c r="J8389" t="s">
        <v>188</v>
      </c>
      <c r="K8389">
        <v>0</v>
      </c>
      <c r="L8389" s="83">
        <v>42741</v>
      </c>
      <c r="M8389">
        <v>0</v>
      </c>
      <c r="N8389">
        <v>806882106</v>
      </c>
      <c r="O8389">
        <v>2821298</v>
      </c>
    </row>
    <row r="8390" spans="1:15" x14ac:dyDescent="0.2">
      <c r="A8390" t="s">
        <v>9197</v>
      </c>
      <c r="B8390" t="s">
        <v>3772</v>
      </c>
      <c r="C8390">
        <v>23.36</v>
      </c>
      <c r="D8390">
        <v>0</v>
      </c>
      <c r="E8390">
        <v>0</v>
      </c>
      <c r="F8390">
        <v>0</v>
      </c>
      <c r="G8390">
        <v>0</v>
      </c>
      <c r="H8390" s="45">
        <v>45854.64</v>
      </c>
      <c r="I8390" t="s">
        <v>9174</v>
      </c>
      <c r="J8390" t="s">
        <v>188</v>
      </c>
      <c r="K8390">
        <v>0</v>
      </c>
      <c r="L8390" s="83">
        <v>42741</v>
      </c>
      <c r="M8390">
        <v>0</v>
      </c>
      <c r="N8390">
        <v>201723103</v>
      </c>
      <c r="O8390">
        <v>2213260</v>
      </c>
    </row>
    <row r="8391" spans="1:15" x14ac:dyDescent="0.2">
      <c r="A8391" t="s">
        <v>9198</v>
      </c>
      <c r="B8391" t="s">
        <v>708</v>
      </c>
      <c r="C8391">
        <v>22.01</v>
      </c>
      <c r="D8391">
        <v>0</v>
      </c>
      <c r="E8391">
        <v>0</v>
      </c>
      <c r="F8391">
        <v>0</v>
      </c>
      <c r="G8391">
        <v>0</v>
      </c>
      <c r="H8391" s="45">
        <v>51681.41</v>
      </c>
      <c r="I8391" t="s">
        <v>9174</v>
      </c>
      <c r="J8391" t="s">
        <v>164</v>
      </c>
      <c r="K8391">
        <v>0</v>
      </c>
      <c r="L8391" s="83">
        <v>42741</v>
      </c>
      <c r="M8391">
        <v>0</v>
      </c>
      <c r="N8391">
        <v>68323104</v>
      </c>
      <c r="O8391" t="s">
        <v>709</v>
      </c>
    </row>
    <row r="8392" spans="1:15" x14ac:dyDescent="0.2">
      <c r="A8392" t="s">
        <v>9199</v>
      </c>
      <c r="B8392" t="s">
        <v>6603</v>
      </c>
      <c r="C8392">
        <v>118.77</v>
      </c>
      <c r="D8392">
        <v>0</v>
      </c>
      <c r="E8392">
        <v>0</v>
      </c>
      <c r="F8392">
        <v>0</v>
      </c>
      <c r="G8392">
        <v>0</v>
      </c>
      <c r="H8392" s="45">
        <v>58374.22</v>
      </c>
      <c r="I8392" t="s">
        <v>9174</v>
      </c>
      <c r="J8392" t="s">
        <v>164</v>
      </c>
      <c r="K8392">
        <v>0</v>
      </c>
      <c r="L8392" s="83">
        <v>42741</v>
      </c>
      <c r="M8392">
        <v>0</v>
      </c>
      <c r="N8392" t="s">
        <v>6685</v>
      </c>
      <c r="O8392">
        <v>2712013</v>
      </c>
    </row>
    <row r="8393" spans="1:15" x14ac:dyDescent="0.2">
      <c r="A8393" t="s">
        <v>9200</v>
      </c>
      <c r="B8393" t="s">
        <v>699</v>
      </c>
      <c r="C8393">
        <v>114.95</v>
      </c>
      <c r="D8393">
        <v>0</v>
      </c>
      <c r="E8393">
        <v>0</v>
      </c>
      <c r="F8393">
        <v>0</v>
      </c>
      <c r="G8393">
        <v>0</v>
      </c>
      <c r="H8393" s="45">
        <v>-22722.51</v>
      </c>
      <c r="I8393" t="s">
        <v>9184</v>
      </c>
      <c r="J8393" t="s">
        <v>200</v>
      </c>
      <c r="K8393">
        <v>0</v>
      </c>
      <c r="L8393" s="83">
        <v>42741</v>
      </c>
      <c r="M8393">
        <v>0</v>
      </c>
      <c r="N8393" t="s">
        <v>177</v>
      </c>
      <c r="O8393">
        <v>2419530</v>
      </c>
    </row>
    <row r="8394" spans="1:15" x14ac:dyDescent="0.2">
      <c r="A8394" t="s">
        <v>9201</v>
      </c>
      <c r="B8394" t="s">
        <v>3855</v>
      </c>
      <c r="C8394">
        <v>119.54</v>
      </c>
      <c r="D8394">
        <v>0</v>
      </c>
      <c r="E8394">
        <v>0</v>
      </c>
      <c r="F8394">
        <v>0</v>
      </c>
      <c r="G8394">
        <v>0</v>
      </c>
      <c r="H8394" s="45">
        <v>-14165.45</v>
      </c>
      <c r="I8394" t="s">
        <v>9184</v>
      </c>
      <c r="J8394" t="s">
        <v>188</v>
      </c>
      <c r="K8394">
        <v>0</v>
      </c>
      <c r="L8394" s="83">
        <v>42741</v>
      </c>
      <c r="M8394">
        <v>0</v>
      </c>
      <c r="N8394" t="s">
        <v>3864</v>
      </c>
      <c r="O8394">
        <v>2654320</v>
      </c>
    </row>
    <row r="8395" spans="1:15" x14ac:dyDescent="0.2">
      <c r="A8395" t="s">
        <v>9202</v>
      </c>
      <c r="B8395" t="s">
        <v>3869</v>
      </c>
      <c r="C8395">
        <v>88.95</v>
      </c>
      <c r="D8395">
        <v>0</v>
      </c>
      <c r="E8395">
        <v>0</v>
      </c>
      <c r="F8395">
        <v>0</v>
      </c>
      <c r="G8395">
        <v>0</v>
      </c>
      <c r="H8395" s="45">
        <v>-15781.86</v>
      </c>
      <c r="I8395" t="s">
        <v>9184</v>
      </c>
      <c r="J8395" t="s">
        <v>235</v>
      </c>
      <c r="K8395">
        <v>0</v>
      </c>
      <c r="L8395" s="83">
        <v>42741</v>
      </c>
      <c r="M8395">
        <v>0</v>
      </c>
      <c r="N8395">
        <v>741511109</v>
      </c>
      <c r="O8395">
        <v>2092942</v>
      </c>
    </row>
    <row r="8396" spans="1:15" x14ac:dyDescent="0.2">
      <c r="A8396" t="s">
        <v>9203</v>
      </c>
      <c r="B8396" t="s">
        <v>3852</v>
      </c>
      <c r="C8396">
        <v>52.2</v>
      </c>
      <c r="D8396">
        <v>0</v>
      </c>
      <c r="E8396">
        <v>0</v>
      </c>
      <c r="F8396">
        <v>0</v>
      </c>
      <c r="G8396">
        <v>0</v>
      </c>
      <c r="H8396" s="45">
        <v>2054.48</v>
      </c>
      <c r="I8396" t="s">
        <v>9184</v>
      </c>
      <c r="J8396" t="s">
        <v>188</v>
      </c>
      <c r="K8396">
        <v>0</v>
      </c>
      <c r="L8396" s="83">
        <v>42741</v>
      </c>
      <c r="M8396">
        <v>0</v>
      </c>
      <c r="N8396">
        <v>749685103</v>
      </c>
      <c r="O8396">
        <v>2756174</v>
      </c>
    </row>
    <row r="8397" spans="1:15" x14ac:dyDescent="0.2">
      <c r="A8397" t="s">
        <v>9204</v>
      </c>
      <c r="B8397" t="s">
        <v>683</v>
      </c>
      <c r="C8397">
        <v>38.25</v>
      </c>
      <c r="D8397">
        <v>0</v>
      </c>
      <c r="E8397">
        <v>0</v>
      </c>
      <c r="F8397">
        <v>0</v>
      </c>
      <c r="G8397">
        <v>0</v>
      </c>
      <c r="H8397" s="45">
        <v>-42561.65</v>
      </c>
      <c r="I8397" t="s">
        <v>9174</v>
      </c>
      <c r="J8397" t="s">
        <v>188</v>
      </c>
      <c r="K8397">
        <v>0</v>
      </c>
      <c r="L8397" s="83">
        <v>42741</v>
      </c>
      <c r="M8397">
        <v>0</v>
      </c>
      <c r="N8397">
        <v>808194104</v>
      </c>
      <c r="O8397">
        <v>2779342</v>
      </c>
    </row>
    <row r="8398" spans="1:15" x14ac:dyDescent="0.2">
      <c r="A8398" t="s">
        <v>9205</v>
      </c>
      <c r="B8398" t="s">
        <v>3854</v>
      </c>
      <c r="C8398">
        <v>220.78</v>
      </c>
      <c r="D8398">
        <v>0</v>
      </c>
      <c r="E8398">
        <v>0</v>
      </c>
      <c r="F8398">
        <v>0</v>
      </c>
      <c r="G8398">
        <v>0</v>
      </c>
      <c r="H8398" s="45">
        <v>3893.53</v>
      </c>
      <c r="I8398" t="s">
        <v>9184</v>
      </c>
      <c r="J8398" t="s">
        <v>235</v>
      </c>
      <c r="K8398">
        <v>0</v>
      </c>
      <c r="L8398" s="83">
        <v>42741</v>
      </c>
      <c r="M8398">
        <v>0</v>
      </c>
      <c r="N8398" t="s">
        <v>3868</v>
      </c>
      <c r="O8398">
        <v>2170473</v>
      </c>
    </row>
    <row r="8399" spans="1:15" x14ac:dyDescent="0.2">
      <c r="A8399" t="s">
        <v>9183</v>
      </c>
      <c r="B8399" t="s">
        <v>6</v>
      </c>
      <c r="C8399">
        <v>284.06</v>
      </c>
      <c r="D8399">
        <v>0</v>
      </c>
      <c r="E8399">
        <v>0</v>
      </c>
      <c r="F8399">
        <v>0</v>
      </c>
      <c r="G8399">
        <v>0</v>
      </c>
      <c r="H8399" s="45">
        <v>-744986.2</v>
      </c>
      <c r="I8399" t="s">
        <v>9184</v>
      </c>
      <c r="J8399" t="s">
        <v>713</v>
      </c>
      <c r="K8399">
        <v>0</v>
      </c>
      <c r="L8399" s="83">
        <v>42740</v>
      </c>
      <c r="M8399">
        <v>0</v>
      </c>
      <c r="N8399" t="s">
        <v>714</v>
      </c>
      <c r="O8399">
        <v>2840215</v>
      </c>
    </row>
    <row r="8400" spans="1:15" x14ac:dyDescent="0.2">
      <c r="A8400" t="s">
        <v>9185</v>
      </c>
      <c r="B8400" t="s">
        <v>3798</v>
      </c>
      <c r="C8400">
        <v>25.6</v>
      </c>
      <c r="D8400">
        <v>0</v>
      </c>
      <c r="E8400">
        <v>0</v>
      </c>
      <c r="F8400">
        <v>0</v>
      </c>
      <c r="G8400">
        <v>0</v>
      </c>
      <c r="H8400" s="45">
        <v>-1498.7</v>
      </c>
      <c r="I8400" t="s">
        <v>9184</v>
      </c>
      <c r="J8400" t="s">
        <v>200</v>
      </c>
      <c r="K8400">
        <v>0</v>
      </c>
      <c r="L8400" s="83">
        <v>42740</v>
      </c>
      <c r="M8400">
        <v>0</v>
      </c>
      <c r="N8400">
        <v>835451105</v>
      </c>
      <c r="O8400">
        <v>2821113</v>
      </c>
    </row>
    <row r="8401" spans="1:15" x14ac:dyDescent="0.2">
      <c r="A8401" t="s">
        <v>9181</v>
      </c>
      <c r="B8401" t="s">
        <v>3853</v>
      </c>
      <c r="C8401">
        <v>28.2</v>
      </c>
      <c r="D8401">
        <v>0</v>
      </c>
      <c r="E8401">
        <v>0</v>
      </c>
      <c r="F8401">
        <v>0</v>
      </c>
      <c r="G8401">
        <v>0</v>
      </c>
      <c r="H8401" s="45">
        <v>-60044.1</v>
      </c>
      <c r="I8401" t="s">
        <v>9174</v>
      </c>
      <c r="J8401" t="s">
        <v>188</v>
      </c>
      <c r="K8401">
        <v>0</v>
      </c>
      <c r="L8401" s="83">
        <v>42739</v>
      </c>
      <c r="M8401">
        <v>0</v>
      </c>
      <c r="N8401">
        <v>806882106</v>
      </c>
      <c r="O8401">
        <v>2821298</v>
      </c>
    </row>
    <row r="8402" spans="1:15" x14ac:dyDescent="0.2">
      <c r="A8402" t="s">
        <v>9173</v>
      </c>
      <c r="B8402" t="s">
        <v>6</v>
      </c>
      <c r="C8402">
        <v>284.06</v>
      </c>
      <c r="D8402">
        <v>0</v>
      </c>
      <c r="E8402">
        <v>0</v>
      </c>
      <c r="F8402">
        <v>0</v>
      </c>
      <c r="G8402">
        <v>0</v>
      </c>
      <c r="H8402" s="45">
        <v>-749238.6</v>
      </c>
      <c r="I8402" t="s">
        <v>9174</v>
      </c>
      <c r="J8402" t="s">
        <v>713</v>
      </c>
      <c r="K8402">
        <v>0</v>
      </c>
      <c r="L8402" s="83">
        <v>42738</v>
      </c>
      <c r="M8402">
        <v>0</v>
      </c>
      <c r="N8402" t="s">
        <v>714</v>
      </c>
      <c r="O8402">
        <v>2840215</v>
      </c>
    </row>
    <row r="8403" spans="1:15" x14ac:dyDescent="0.2">
      <c r="A8403" t="s">
        <v>9175</v>
      </c>
      <c r="B8403" t="s">
        <v>9176</v>
      </c>
      <c r="C8403">
        <v>233.39</v>
      </c>
      <c r="D8403">
        <v>0</v>
      </c>
      <c r="E8403">
        <v>0</v>
      </c>
      <c r="F8403">
        <v>0</v>
      </c>
      <c r="G8403">
        <v>0</v>
      </c>
      <c r="H8403" s="45">
        <v>120526.09</v>
      </c>
      <c r="I8403" t="s">
        <v>7560</v>
      </c>
      <c r="J8403" t="s">
        <v>713</v>
      </c>
      <c r="K8403">
        <v>0</v>
      </c>
      <c r="L8403" s="83">
        <v>42738</v>
      </c>
      <c r="M8403">
        <v>0</v>
      </c>
      <c r="N8403" t="s">
        <v>9177</v>
      </c>
      <c r="O8403">
        <v>2140863</v>
      </c>
    </row>
    <row r="8404" spans="1:15" x14ac:dyDescent="0.2">
      <c r="A8404" t="s">
        <v>9178</v>
      </c>
      <c r="B8404" t="s">
        <v>9172</v>
      </c>
      <c r="C8404">
        <v>16.149999999999999</v>
      </c>
      <c r="D8404">
        <v>0</v>
      </c>
      <c r="E8404">
        <v>0</v>
      </c>
      <c r="F8404">
        <v>0</v>
      </c>
      <c r="G8404">
        <v>0</v>
      </c>
      <c r="H8404" s="45">
        <v>-65322.02</v>
      </c>
      <c r="I8404" t="s">
        <v>9174</v>
      </c>
      <c r="J8404" t="s">
        <v>190</v>
      </c>
      <c r="K8404">
        <v>0</v>
      </c>
      <c r="L8404" s="83">
        <v>42738</v>
      </c>
      <c r="M8404">
        <v>0</v>
      </c>
      <c r="N8404" t="s">
        <v>9179</v>
      </c>
      <c r="O8404">
        <v>2697853</v>
      </c>
    </row>
    <row r="8405" spans="1:15" x14ac:dyDescent="0.2">
      <c r="A8405" t="s">
        <v>9180</v>
      </c>
      <c r="B8405" t="s">
        <v>3798</v>
      </c>
      <c r="C8405">
        <v>25.6</v>
      </c>
      <c r="D8405">
        <v>0</v>
      </c>
      <c r="E8405">
        <v>0</v>
      </c>
      <c r="F8405">
        <v>0</v>
      </c>
      <c r="G8405">
        <v>0</v>
      </c>
      <c r="H8405" s="45">
        <v>20291.38</v>
      </c>
      <c r="I8405" t="s">
        <v>9174</v>
      </c>
      <c r="J8405" t="s">
        <v>200</v>
      </c>
      <c r="K8405">
        <v>0</v>
      </c>
      <c r="L8405" s="83">
        <v>42738</v>
      </c>
      <c r="M8405">
        <v>0</v>
      </c>
      <c r="N8405">
        <v>835451105</v>
      </c>
      <c r="O8405">
        <v>2821113</v>
      </c>
    </row>
    <row r="8406" spans="1:15" x14ac:dyDescent="0.2">
      <c r="A8406" t="s">
        <v>9058</v>
      </c>
      <c r="B8406" t="s">
        <v>2076</v>
      </c>
      <c r="C8406">
        <v>79.73</v>
      </c>
      <c r="D8406">
        <v>0</v>
      </c>
      <c r="E8406">
        <v>0</v>
      </c>
      <c r="F8406">
        <v>0</v>
      </c>
      <c r="G8406">
        <v>0</v>
      </c>
      <c r="H8406">
        <v>485.88</v>
      </c>
      <c r="I8406" t="s">
        <v>9059</v>
      </c>
      <c r="J8406" t="s">
        <v>169</v>
      </c>
      <c r="K8406">
        <v>0</v>
      </c>
      <c r="L8406" s="83">
        <v>42731</v>
      </c>
      <c r="M8406">
        <v>0</v>
      </c>
      <c r="N8406" t="s">
        <v>2203</v>
      </c>
      <c r="O8406" t="s">
        <v>2204</v>
      </c>
    </row>
    <row r="8407" spans="1:15" x14ac:dyDescent="0.2">
      <c r="A8407" t="s">
        <v>9060</v>
      </c>
      <c r="B8407" t="s">
        <v>3840</v>
      </c>
      <c r="C8407">
        <v>124.05</v>
      </c>
      <c r="D8407">
        <v>0</v>
      </c>
      <c r="E8407">
        <v>0</v>
      </c>
      <c r="F8407">
        <v>0</v>
      </c>
      <c r="G8407">
        <v>0</v>
      </c>
      <c r="H8407">
        <v>-862.15</v>
      </c>
      <c r="I8407" t="s">
        <v>9059</v>
      </c>
      <c r="J8407" t="s">
        <v>235</v>
      </c>
      <c r="K8407">
        <v>0</v>
      </c>
      <c r="L8407" s="83">
        <v>42731</v>
      </c>
      <c r="M8407">
        <v>0</v>
      </c>
      <c r="N8407">
        <v>929236107</v>
      </c>
      <c r="O8407">
        <v>2944742</v>
      </c>
    </row>
    <row r="8408" spans="1:15" x14ac:dyDescent="0.2">
      <c r="A8408" t="s">
        <v>9061</v>
      </c>
      <c r="B8408" t="s">
        <v>544</v>
      </c>
      <c r="C8408">
        <v>45.57</v>
      </c>
      <c r="D8408">
        <v>0</v>
      </c>
      <c r="E8408">
        <v>0</v>
      </c>
      <c r="F8408">
        <v>0</v>
      </c>
      <c r="G8408">
        <v>0</v>
      </c>
      <c r="H8408" s="45">
        <v>-2100.61</v>
      </c>
      <c r="I8408" t="s">
        <v>9059</v>
      </c>
      <c r="J8408" t="s">
        <v>448</v>
      </c>
      <c r="K8408">
        <v>0</v>
      </c>
      <c r="L8408" s="83">
        <v>42731</v>
      </c>
      <c r="M8408">
        <v>0</v>
      </c>
      <c r="N8408" t="s">
        <v>545</v>
      </c>
      <c r="O8408">
        <v>2090571</v>
      </c>
    </row>
    <row r="8409" spans="1:15" x14ac:dyDescent="0.2">
      <c r="A8409" t="s">
        <v>9062</v>
      </c>
      <c r="B8409" t="s">
        <v>4651</v>
      </c>
      <c r="C8409">
        <v>20.89</v>
      </c>
      <c r="D8409">
        <v>0</v>
      </c>
      <c r="E8409">
        <v>0</v>
      </c>
      <c r="F8409">
        <v>0</v>
      </c>
      <c r="G8409">
        <v>0</v>
      </c>
      <c r="H8409" s="45">
        <v>-1834.18</v>
      </c>
      <c r="I8409" t="s">
        <v>9059</v>
      </c>
      <c r="J8409" t="s">
        <v>235</v>
      </c>
      <c r="K8409">
        <v>0</v>
      </c>
      <c r="L8409" s="83">
        <v>42731</v>
      </c>
      <c r="M8409">
        <v>0</v>
      </c>
      <c r="N8409" t="s">
        <v>4821</v>
      </c>
      <c r="O8409">
        <v>2515803</v>
      </c>
    </row>
    <row r="8410" spans="1:15" x14ac:dyDescent="0.2">
      <c r="A8410" t="s">
        <v>9063</v>
      </c>
      <c r="B8410" t="s">
        <v>559</v>
      </c>
      <c r="C8410">
        <v>56</v>
      </c>
      <c r="D8410">
        <v>0</v>
      </c>
      <c r="E8410">
        <v>0</v>
      </c>
      <c r="F8410">
        <v>0</v>
      </c>
      <c r="G8410">
        <v>0</v>
      </c>
      <c r="H8410">
        <v>-516.89</v>
      </c>
      <c r="I8410" t="s">
        <v>9059</v>
      </c>
      <c r="J8410" t="s">
        <v>169</v>
      </c>
      <c r="K8410">
        <v>0</v>
      </c>
      <c r="L8410" s="83">
        <v>42731</v>
      </c>
      <c r="M8410">
        <v>0</v>
      </c>
      <c r="N8410" t="s">
        <v>560</v>
      </c>
      <c r="O8410">
        <v>2504061</v>
      </c>
    </row>
    <row r="8411" spans="1:15" x14ac:dyDescent="0.2">
      <c r="A8411" t="s">
        <v>9064</v>
      </c>
      <c r="B8411" t="s">
        <v>5754</v>
      </c>
      <c r="C8411">
        <v>58.65</v>
      </c>
      <c r="D8411">
        <v>0</v>
      </c>
      <c r="E8411">
        <v>0</v>
      </c>
      <c r="F8411">
        <v>0</v>
      </c>
      <c r="G8411">
        <v>0</v>
      </c>
      <c r="H8411" s="45">
        <v>-1830.6</v>
      </c>
      <c r="I8411" t="s">
        <v>9059</v>
      </c>
      <c r="J8411" t="s">
        <v>235</v>
      </c>
      <c r="K8411">
        <v>0</v>
      </c>
      <c r="L8411" s="83">
        <v>42731</v>
      </c>
      <c r="M8411">
        <v>0</v>
      </c>
      <c r="N8411">
        <v>913456109</v>
      </c>
      <c r="O8411">
        <v>2923804</v>
      </c>
    </row>
    <row r="8412" spans="1:15" x14ac:dyDescent="0.2">
      <c r="A8412" t="s">
        <v>9065</v>
      </c>
      <c r="B8412" t="s">
        <v>3182</v>
      </c>
      <c r="C8412">
        <v>116.66</v>
      </c>
      <c r="D8412">
        <v>0</v>
      </c>
      <c r="E8412">
        <v>0</v>
      </c>
      <c r="F8412">
        <v>0</v>
      </c>
      <c r="G8412">
        <v>0</v>
      </c>
      <c r="H8412" s="45">
        <v>1345.52</v>
      </c>
      <c r="I8412" t="s">
        <v>9059</v>
      </c>
      <c r="J8412" t="s">
        <v>169</v>
      </c>
      <c r="K8412">
        <v>0</v>
      </c>
      <c r="L8412" s="83">
        <v>42731</v>
      </c>
      <c r="M8412">
        <v>0</v>
      </c>
      <c r="N8412" t="s">
        <v>3355</v>
      </c>
      <c r="O8412">
        <v>2430412</v>
      </c>
    </row>
    <row r="8413" spans="1:15" x14ac:dyDescent="0.2">
      <c r="A8413" t="s">
        <v>9066</v>
      </c>
      <c r="B8413" t="s">
        <v>8502</v>
      </c>
      <c r="C8413">
        <v>66.099999999999994</v>
      </c>
      <c r="D8413">
        <v>0</v>
      </c>
      <c r="E8413">
        <v>0</v>
      </c>
      <c r="F8413">
        <v>0</v>
      </c>
      <c r="G8413">
        <v>0</v>
      </c>
      <c r="H8413" s="45">
        <v>1789.45</v>
      </c>
      <c r="I8413" t="s">
        <v>9059</v>
      </c>
      <c r="J8413" t="s">
        <v>169</v>
      </c>
      <c r="K8413">
        <v>0</v>
      </c>
      <c r="L8413" s="83">
        <v>42731</v>
      </c>
      <c r="M8413">
        <v>0</v>
      </c>
      <c r="N8413" t="s">
        <v>8613</v>
      </c>
      <c r="O8413">
        <v>2911166</v>
      </c>
    </row>
    <row r="8414" spans="1:15" x14ac:dyDescent="0.2">
      <c r="A8414" t="s">
        <v>9067</v>
      </c>
      <c r="B8414" t="s">
        <v>2599</v>
      </c>
      <c r="C8414">
        <v>43.104999999999997</v>
      </c>
      <c r="D8414">
        <v>0</v>
      </c>
      <c r="E8414">
        <v>0</v>
      </c>
      <c r="F8414">
        <v>0</v>
      </c>
      <c r="G8414">
        <v>0</v>
      </c>
      <c r="H8414" s="45">
        <v>-4035.34</v>
      </c>
      <c r="I8414" t="s">
        <v>9059</v>
      </c>
      <c r="J8414" t="s">
        <v>448</v>
      </c>
      <c r="K8414">
        <v>0</v>
      </c>
      <c r="L8414" s="83">
        <v>42731</v>
      </c>
      <c r="M8414">
        <v>0</v>
      </c>
      <c r="N8414">
        <v>911684108</v>
      </c>
      <c r="O8414">
        <v>2918996</v>
      </c>
    </row>
    <row r="8415" spans="1:15" x14ac:dyDescent="0.2">
      <c r="A8415" t="s">
        <v>9068</v>
      </c>
      <c r="B8415" t="s">
        <v>5395</v>
      </c>
      <c r="C8415">
        <v>52.3</v>
      </c>
      <c r="D8415">
        <v>0</v>
      </c>
      <c r="E8415">
        <v>0</v>
      </c>
      <c r="F8415">
        <v>0</v>
      </c>
      <c r="G8415">
        <v>0</v>
      </c>
      <c r="H8415" s="45">
        <v>4472.29</v>
      </c>
      <c r="I8415" t="s">
        <v>9059</v>
      </c>
      <c r="J8415" t="s">
        <v>188</v>
      </c>
      <c r="K8415">
        <v>0</v>
      </c>
      <c r="L8415" s="83">
        <v>42731</v>
      </c>
      <c r="M8415">
        <v>0</v>
      </c>
      <c r="N8415" t="s">
        <v>5537</v>
      </c>
      <c r="O8415" t="s">
        <v>5538</v>
      </c>
    </row>
    <row r="8416" spans="1:15" x14ac:dyDescent="0.2">
      <c r="A8416" t="s">
        <v>9069</v>
      </c>
      <c r="B8416" t="s">
        <v>1689</v>
      </c>
      <c r="C8416">
        <v>96.22</v>
      </c>
      <c r="D8416">
        <v>0</v>
      </c>
      <c r="E8416">
        <v>0</v>
      </c>
      <c r="F8416">
        <v>0</v>
      </c>
      <c r="G8416">
        <v>0</v>
      </c>
      <c r="H8416">
        <v>78.19</v>
      </c>
      <c r="I8416" t="s">
        <v>9059</v>
      </c>
      <c r="J8416" t="s">
        <v>200</v>
      </c>
      <c r="K8416">
        <v>0</v>
      </c>
      <c r="L8416" s="83">
        <v>42731</v>
      </c>
      <c r="M8416">
        <v>0</v>
      </c>
      <c r="N8416">
        <v>887317303</v>
      </c>
      <c r="O8416" t="s">
        <v>1778</v>
      </c>
    </row>
    <row r="8417" spans="1:15" x14ac:dyDescent="0.2">
      <c r="A8417" t="s">
        <v>9070</v>
      </c>
      <c r="B8417" t="s">
        <v>3522</v>
      </c>
      <c r="C8417">
        <v>80.650000000000006</v>
      </c>
      <c r="D8417">
        <v>0</v>
      </c>
      <c r="E8417">
        <v>0</v>
      </c>
      <c r="F8417">
        <v>0</v>
      </c>
      <c r="G8417">
        <v>0</v>
      </c>
      <c r="H8417" s="45">
        <v>3206.95</v>
      </c>
      <c r="I8417" t="s">
        <v>9059</v>
      </c>
      <c r="J8417" t="s">
        <v>188</v>
      </c>
      <c r="K8417">
        <v>0</v>
      </c>
      <c r="L8417" s="83">
        <v>42731</v>
      </c>
      <c r="M8417">
        <v>0</v>
      </c>
      <c r="N8417" t="s">
        <v>177</v>
      </c>
      <c r="O8417" t="s">
        <v>3544</v>
      </c>
    </row>
    <row r="8418" spans="1:15" x14ac:dyDescent="0.2">
      <c r="A8418" t="s">
        <v>9071</v>
      </c>
      <c r="B8418" t="s">
        <v>2211</v>
      </c>
      <c r="C8418">
        <v>59.36</v>
      </c>
      <c r="D8418">
        <v>0</v>
      </c>
      <c r="E8418">
        <v>0</v>
      </c>
      <c r="F8418">
        <v>0</v>
      </c>
      <c r="G8418">
        <v>0</v>
      </c>
      <c r="H8418">
        <v>324.12</v>
      </c>
      <c r="I8418" t="s">
        <v>9059</v>
      </c>
      <c r="J8418" t="s">
        <v>448</v>
      </c>
      <c r="K8418">
        <v>0</v>
      </c>
      <c r="L8418" s="83">
        <v>42731</v>
      </c>
      <c r="M8418">
        <v>0</v>
      </c>
      <c r="N8418">
        <v>872590104</v>
      </c>
      <c r="O8418" t="s">
        <v>2291</v>
      </c>
    </row>
    <row r="8419" spans="1:15" x14ac:dyDescent="0.2">
      <c r="A8419" t="s">
        <v>9072</v>
      </c>
      <c r="B8419" t="s">
        <v>447</v>
      </c>
      <c r="C8419">
        <v>33.090000000000003</v>
      </c>
      <c r="D8419">
        <v>0</v>
      </c>
      <c r="E8419">
        <v>0</v>
      </c>
      <c r="F8419">
        <v>0</v>
      </c>
      <c r="G8419">
        <v>0</v>
      </c>
      <c r="H8419">
        <v>-616.92999999999995</v>
      </c>
      <c r="I8419" t="s">
        <v>9059</v>
      </c>
      <c r="J8419" t="s">
        <v>448</v>
      </c>
      <c r="K8419">
        <v>0</v>
      </c>
      <c r="L8419" s="83">
        <v>42731</v>
      </c>
      <c r="M8419">
        <v>0</v>
      </c>
      <c r="N8419" t="s">
        <v>449</v>
      </c>
      <c r="O8419">
        <v>2831811</v>
      </c>
    </row>
    <row r="8420" spans="1:15" x14ac:dyDescent="0.2">
      <c r="A8420" t="s">
        <v>9073</v>
      </c>
      <c r="B8420" t="s">
        <v>9074</v>
      </c>
      <c r="C8420">
        <v>156.22</v>
      </c>
      <c r="D8420">
        <v>0</v>
      </c>
      <c r="E8420">
        <v>0</v>
      </c>
      <c r="F8420">
        <v>0</v>
      </c>
      <c r="G8420">
        <v>0</v>
      </c>
      <c r="H8420" s="45">
        <v>2112.0100000000002</v>
      </c>
      <c r="I8420" t="s">
        <v>9059</v>
      </c>
      <c r="J8420" t="s">
        <v>169</v>
      </c>
      <c r="K8420">
        <v>0</v>
      </c>
      <c r="L8420" s="83">
        <v>42731</v>
      </c>
      <c r="M8420">
        <v>0</v>
      </c>
      <c r="N8420">
        <v>863667101</v>
      </c>
      <c r="O8420">
        <v>2853688</v>
      </c>
    </row>
    <row r="8421" spans="1:15" x14ac:dyDescent="0.2">
      <c r="A8421" t="s">
        <v>9075</v>
      </c>
      <c r="B8421" t="s">
        <v>6604</v>
      </c>
      <c r="C8421">
        <v>38.450000000000003</v>
      </c>
      <c r="D8421">
        <v>0</v>
      </c>
      <c r="E8421">
        <v>0</v>
      </c>
      <c r="F8421">
        <v>0</v>
      </c>
      <c r="G8421">
        <v>0</v>
      </c>
      <c r="H8421" s="45">
        <v>2932.96</v>
      </c>
      <c r="I8421" t="s">
        <v>9059</v>
      </c>
      <c r="J8421" t="s">
        <v>169</v>
      </c>
      <c r="K8421">
        <v>0</v>
      </c>
      <c r="L8421" s="83">
        <v>42731</v>
      </c>
      <c r="M8421">
        <v>0</v>
      </c>
      <c r="N8421" t="s">
        <v>6723</v>
      </c>
      <c r="O8421">
        <v>2790365</v>
      </c>
    </row>
    <row r="8422" spans="1:15" x14ac:dyDescent="0.2">
      <c r="A8422" t="s">
        <v>9076</v>
      </c>
      <c r="B8422" t="s">
        <v>7207</v>
      </c>
      <c r="C8422">
        <v>80.39</v>
      </c>
      <c r="D8422">
        <v>0</v>
      </c>
      <c r="E8422">
        <v>0</v>
      </c>
      <c r="F8422">
        <v>0</v>
      </c>
      <c r="G8422">
        <v>0</v>
      </c>
      <c r="H8422" s="45">
        <v>2173.7399999999998</v>
      </c>
      <c r="I8422" t="s">
        <v>9059</v>
      </c>
      <c r="J8422" t="s">
        <v>200</v>
      </c>
      <c r="K8422">
        <v>0</v>
      </c>
      <c r="L8422" s="83">
        <v>42731</v>
      </c>
      <c r="M8422">
        <v>0</v>
      </c>
      <c r="N8422">
        <v>811065101</v>
      </c>
      <c r="O8422" t="s">
        <v>7235</v>
      </c>
    </row>
    <row r="8423" spans="1:15" x14ac:dyDescent="0.2">
      <c r="A8423" t="s">
        <v>9077</v>
      </c>
      <c r="B8423" t="s">
        <v>7020</v>
      </c>
      <c r="C8423">
        <v>102.42</v>
      </c>
      <c r="D8423">
        <v>0</v>
      </c>
      <c r="E8423">
        <v>0</v>
      </c>
      <c r="F8423">
        <v>0</v>
      </c>
      <c r="G8423">
        <v>0</v>
      </c>
      <c r="H8423" s="45">
        <v>1517.07</v>
      </c>
      <c r="I8423" t="s">
        <v>9059</v>
      </c>
      <c r="J8423" t="s">
        <v>188</v>
      </c>
      <c r="K8423">
        <v>0</v>
      </c>
      <c r="L8423" s="83">
        <v>42731</v>
      </c>
      <c r="M8423">
        <v>0</v>
      </c>
      <c r="N8423">
        <v>810186106</v>
      </c>
      <c r="O8423">
        <v>2781518</v>
      </c>
    </row>
    <row r="8424" spans="1:15" x14ac:dyDescent="0.2">
      <c r="A8424" t="s">
        <v>9078</v>
      </c>
      <c r="B8424" t="s">
        <v>2475</v>
      </c>
      <c r="C8424">
        <v>66.22</v>
      </c>
      <c r="D8424">
        <v>0</v>
      </c>
      <c r="E8424">
        <v>0</v>
      </c>
      <c r="F8424">
        <v>0</v>
      </c>
      <c r="G8424">
        <v>0</v>
      </c>
      <c r="H8424" s="45">
        <v>-1059.6300000000001</v>
      </c>
      <c r="I8424" t="s">
        <v>9059</v>
      </c>
      <c r="J8424" t="s">
        <v>200</v>
      </c>
      <c r="K8424">
        <v>0</v>
      </c>
      <c r="L8424" s="83">
        <v>42731</v>
      </c>
      <c r="M8424">
        <v>0</v>
      </c>
      <c r="N8424" t="s">
        <v>2555</v>
      </c>
      <c r="O8424" t="s">
        <v>2556</v>
      </c>
    </row>
    <row r="8425" spans="1:15" x14ac:dyDescent="0.2">
      <c r="A8425" t="s">
        <v>9079</v>
      </c>
      <c r="B8425" t="s">
        <v>1675</v>
      </c>
      <c r="C8425">
        <v>36.14</v>
      </c>
      <c r="D8425">
        <v>0</v>
      </c>
      <c r="E8425">
        <v>0</v>
      </c>
      <c r="F8425">
        <v>0</v>
      </c>
      <c r="G8425">
        <v>0</v>
      </c>
      <c r="H8425">
        <v>-63.66</v>
      </c>
      <c r="I8425" t="s">
        <v>9059</v>
      </c>
      <c r="J8425" t="s">
        <v>200</v>
      </c>
      <c r="K8425">
        <v>0</v>
      </c>
      <c r="L8425" s="83">
        <v>42731</v>
      </c>
      <c r="M8425">
        <v>0</v>
      </c>
      <c r="N8425">
        <v>817565104</v>
      </c>
      <c r="O8425">
        <v>2797560</v>
      </c>
    </row>
    <row r="8426" spans="1:15" x14ac:dyDescent="0.2">
      <c r="A8426" t="s">
        <v>9080</v>
      </c>
      <c r="B8426" t="s">
        <v>2826</v>
      </c>
      <c r="C8426">
        <v>100.96</v>
      </c>
      <c r="D8426">
        <v>0</v>
      </c>
      <c r="E8426">
        <v>0</v>
      </c>
      <c r="F8426">
        <v>0</v>
      </c>
      <c r="G8426">
        <v>0</v>
      </c>
      <c r="H8426" s="45">
        <v>-3929.79</v>
      </c>
      <c r="I8426" t="s">
        <v>9059</v>
      </c>
      <c r="J8426" t="s">
        <v>235</v>
      </c>
      <c r="K8426">
        <v>0</v>
      </c>
      <c r="L8426" s="83">
        <v>42731</v>
      </c>
      <c r="M8426">
        <v>0</v>
      </c>
      <c r="N8426">
        <v>800013104</v>
      </c>
      <c r="O8426">
        <v>2774336</v>
      </c>
    </row>
    <row r="8427" spans="1:15" x14ac:dyDescent="0.2">
      <c r="A8427" t="s">
        <v>9081</v>
      </c>
      <c r="B8427" t="s">
        <v>1697</v>
      </c>
      <c r="C8427">
        <v>14.105</v>
      </c>
      <c r="D8427">
        <v>0</v>
      </c>
      <c r="E8427">
        <v>0</v>
      </c>
      <c r="F8427">
        <v>0</v>
      </c>
      <c r="G8427">
        <v>0</v>
      </c>
      <c r="H8427">
        <v>-709.79</v>
      </c>
      <c r="I8427" t="s">
        <v>9059</v>
      </c>
      <c r="J8427" t="s">
        <v>169</v>
      </c>
      <c r="K8427">
        <v>0</v>
      </c>
      <c r="L8427" s="83">
        <v>42731</v>
      </c>
      <c r="M8427">
        <v>0</v>
      </c>
      <c r="N8427">
        <v>690732102</v>
      </c>
      <c r="O8427">
        <v>2665128</v>
      </c>
    </row>
    <row r="8428" spans="1:15" x14ac:dyDescent="0.2">
      <c r="A8428" t="s">
        <v>9082</v>
      </c>
      <c r="B8428" t="s">
        <v>1797</v>
      </c>
      <c r="C8428">
        <v>49.95</v>
      </c>
      <c r="D8428">
        <v>0</v>
      </c>
      <c r="E8428">
        <v>0</v>
      </c>
      <c r="F8428">
        <v>0</v>
      </c>
      <c r="G8428">
        <v>0</v>
      </c>
      <c r="H8428">
        <v>649.58000000000004</v>
      </c>
      <c r="I8428" t="s">
        <v>9059</v>
      </c>
      <c r="J8428" t="s">
        <v>169</v>
      </c>
      <c r="K8428">
        <v>0</v>
      </c>
      <c r="L8428" s="83">
        <v>42731</v>
      </c>
      <c r="M8428">
        <v>0</v>
      </c>
      <c r="N8428">
        <v>670704105</v>
      </c>
      <c r="O8428" t="s">
        <v>1930</v>
      </c>
    </row>
    <row r="8429" spans="1:15" x14ac:dyDescent="0.2">
      <c r="A8429" t="s">
        <v>9083</v>
      </c>
      <c r="B8429" t="s">
        <v>7976</v>
      </c>
      <c r="C8429">
        <v>64.31</v>
      </c>
      <c r="D8429">
        <v>0</v>
      </c>
      <c r="E8429">
        <v>0</v>
      </c>
      <c r="F8429">
        <v>0</v>
      </c>
      <c r="G8429">
        <v>0</v>
      </c>
      <c r="H8429">
        <v>493.53</v>
      </c>
      <c r="I8429" t="s">
        <v>9059</v>
      </c>
      <c r="J8429" t="s">
        <v>235</v>
      </c>
      <c r="K8429">
        <v>0</v>
      </c>
      <c r="L8429" s="83">
        <v>42731</v>
      </c>
      <c r="M8429">
        <v>0</v>
      </c>
      <c r="N8429" t="s">
        <v>8083</v>
      </c>
      <c r="O8429">
        <v>2692632</v>
      </c>
    </row>
    <row r="8430" spans="1:15" x14ac:dyDescent="0.2">
      <c r="A8430" t="s">
        <v>9084</v>
      </c>
      <c r="B8430" t="s">
        <v>5549</v>
      </c>
      <c r="C8430">
        <v>18.510000000000002</v>
      </c>
      <c r="D8430">
        <v>0</v>
      </c>
      <c r="E8430">
        <v>0</v>
      </c>
      <c r="F8430">
        <v>0</v>
      </c>
      <c r="G8430">
        <v>0</v>
      </c>
      <c r="H8430">
        <v>975.37</v>
      </c>
      <c r="I8430" t="s">
        <v>9059</v>
      </c>
      <c r="J8430" t="s">
        <v>200</v>
      </c>
      <c r="K8430">
        <v>0</v>
      </c>
      <c r="L8430" s="83">
        <v>42731</v>
      </c>
      <c r="M8430">
        <v>0</v>
      </c>
      <c r="N8430" t="s">
        <v>5580</v>
      </c>
      <c r="O8430" t="s">
        <v>5581</v>
      </c>
    </row>
    <row r="8431" spans="1:15" x14ac:dyDescent="0.2">
      <c r="A8431" t="s">
        <v>9085</v>
      </c>
      <c r="B8431" t="s">
        <v>4650</v>
      </c>
      <c r="C8431">
        <v>49.1</v>
      </c>
      <c r="D8431">
        <v>0</v>
      </c>
      <c r="E8431">
        <v>0</v>
      </c>
      <c r="F8431">
        <v>0</v>
      </c>
      <c r="G8431">
        <v>0</v>
      </c>
      <c r="H8431">
        <v>631.08000000000004</v>
      </c>
      <c r="I8431" t="s">
        <v>9059</v>
      </c>
      <c r="J8431" t="s">
        <v>200</v>
      </c>
      <c r="K8431">
        <v>0</v>
      </c>
      <c r="L8431" s="83">
        <v>42731</v>
      </c>
      <c r="M8431">
        <v>0</v>
      </c>
      <c r="N8431">
        <v>589433101</v>
      </c>
      <c r="O8431">
        <v>2578516</v>
      </c>
    </row>
    <row r="8432" spans="1:15" x14ac:dyDescent="0.2">
      <c r="A8432" t="s">
        <v>9086</v>
      </c>
      <c r="B8432" t="s">
        <v>2577</v>
      </c>
      <c r="C8432">
        <v>98.62</v>
      </c>
      <c r="D8432">
        <v>0</v>
      </c>
      <c r="E8432">
        <v>0</v>
      </c>
      <c r="F8432">
        <v>0</v>
      </c>
      <c r="G8432">
        <v>0</v>
      </c>
      <c r="H8432" s="45">
        <v>1949.31</v>
      </c>
      <c r="I8432" t="s">
        <v>9059</v>
      </c>
      <c r="J8432" t="s">
        <v>169</v>
      </c>
      <c r="K8432">
        <v>0</v>
      </c>
      <c r="L8432" s="83">
        <v>42731</v>
      </c>
      <c r="M8432">
        <v>0</v>
      </c>
      <c r="N8432">
        <v>574795100</v>
      </c>
      <c r="O8432" t="s">
        <v>2653</v>
      </c>
    </row>
    <row r="8433" spans="1:15" x14ac:dyDescent="0.2">
      <c r="A8433" t="s">
        <v>9087</v>
      </c>
      <c r="B8433" t="s">
        <v>9088</v>
      </c>
      <c r="C8433">
        <v>29.02</v>
      </c>
      <c r="D8433">
        <v>0</v>
      </c>
      <c r="E8433">
        <v>0</v>
      </c>
      <c r="F8433">
        <v>0</v>
      </c>
      <c r="G8433">
        <v>0</v>
      </c>
      <c r="H8433" s="45">
        <v>4323.4799999999996</v>
      </c>
      <c r="I8433" t="s">
        <v>9059</v>
      </c>
      <c r="J8433" t="s">
        <v>200</v>
      </c>
      <c r="K8433">
        <v>0</v>
      </c>
      <c r="L8433" s="83">
        <v>42731</v>
      </c>
      <c r="M8433">
        <v>0</v>
      </c>
      <c r="N8433">
        <v>535919203</v>
      </c>
      <c r="O8433">
        <v>2753506</v>
      </c>
    </row>
    <row r="8434" spans="1:15" x14ac:dyDescent="0.2">
      <c r="A8434" t="s">
        <v>9089</v>
      </c>
      <c r="B8434" t="s">
        <v>7016</v>
      </c>
      <c r="C8434">
        <v>18.7</v>
      </c>
      <c r="D8434">
        <v>0</v>
      </c>
      <c r="E8434">
        <v>0</v>
      </c>
      <c r="F8434">
        <v>0</v>
      </c>
      <c r="G8434">
        <v>0</v>
      </c>
      <c r="H8434" s="45">
        <v>2546.06</v>
      </c>
      <c r="I8434" t="s">
        <v>9059</v>
      </c>
      <c r="J8434" t="s">
        <v>169</v>
      </c>
      <c r="K8434">
        <v>0</v>
      </c>
      <c r="L8434" s="83">
        <v>42731</v>
      </c>
      <c r="M8434">
        <v>0</v>
      </c>
      <c r="N8434" t="s">
        <v>7070</v>
      </c>
      <c r="O8434" t="s">
        <v>7071</v>
      </c>
    </row>
    <row r="8435" spans="1:15" x14ac:dyDescent="0.2">
      <c r="A8435" t="s">
        <v>9090</v>
      </c>
      <c r="B8435" t="s">
        <v>1664</v>
      </c>
      <c r="C8435">
        <v>80.16</v>
      </c>
      <c r="D8435">
        <v>0</v>
      </c>
      <c r="E8435">
        <v>0</v>
      </c>
      <c r="F8435">
        <v>0</v>
      </c>
      <c r="G8435">
        <v>0</v>
      </c>
      <c r="H8435" s="45">
        <v>3021.48</v>
      </c>
      <c r="I8435" t="s">
        <v>9059</v>
      </c>
      <c r="J8435" t="s">
        <v>200</v>
      </c>
      <c r="K8435">
        <v>0</v>
      </c>
      <c r="L8435" s="83">
        <v>42731</v>
      </c>
      <c r="M8435">
        <v>0</v>
      </c>
      <c r="N8435">
        <v>462726100</v>
      </c>
      <c r="O8435" t="s">
        <v>1724</v>
      </c>
    </row>
    <row r="8436" spans="1:15" x14ac:dyDescent="0.2">
      <c r="A8436" t="s">
        <v>9091</v>
      </c>
      <c r="B8436" t="s">
        <v>1077</v>
      </c>
      <c r="C8436">
        <v>55.25</v>
      </c>
      <c r="D8436">
        <v>0</v>
      </c>
      <c r="E8436">
        <v>0</v>
      </c>
      <c r="F8436">
        <v>0</v>
      </c>
      <c r="G8436">
        <v>0</v>
      </c>
      <c r="H8436" s="45">
        <v>3351.26</v>
      </c>
      <c r="I8436" t="s">
        <v>9059</v>
      </c>
      <c r="J8436" t="s">
        <v>188</v>
      </c>
      <c r="K8436">
        <v>0</v>
      </c>
      <c r="L8436" s="83">
        <v>42731</v>
      </c>
      <c r="M8436">
        <v>0</v>
      </c>
      <c r="N8436">
        <v>460146103</v>
      </c>
      <c r="O8436">
        <v>2465254</v>
      </c>
    </row>
    <row r="8437" spans="1:15" x14ac:dyDescent="0.2">
      <c r="A8437" t="s">
        <v>9092</v>
      </c>
      <c r="B8437" t="s">
        <v>3163</v>
      </c>
      <c r="C8437">
        <v>52.73</v>
      </c>
      <c r="D8437">
        <v>0</v>
      </c>
      <c r="E8437">
        <v>0</v>
      </c>
      <c r="F8437">
        <v>0</v>
      </c>
      <c r="G8437">
        <v>0</v>
      </c>
      <c r="H8437" s="45">
        <v>1877.15</v>
      </c>
      <c r="I8437" t="s">
        <v>9059</v>
      </c>
      <c r="J8437" t="s">
        <v>169</v>
      </c>
      <c r="K8437">
        <v>0</v>
      </c>
      <c r="L8437" s="83">
        <v>42731</v>
      </c>
      <c r="M8437">
        <v>0</v>
      </c>
      <c r="N8437">
        <v>457985208</v>
      </c>
      <c r="O8437">
        <v>2248693</v>
      </c>
    </row>
    <row r="8438" spans="1:15" x14ac:dyDescent="0.2">
      <c r="A8438" t="s">
        <v>9093</v>
      </c>
      <c r="B8438" t="s">
        <v>3200</v>
      </c>
      <c r="C8438">
        <v>52.1</v>
      </c>
      <c r="D8438">
        <v>0</v>
      </c>
      <c r="E8438">
        <v>0</v>
      </c>
      <c r="F8438">
        <v>0</v>
      </c>
      <c r="G8438">
        <v>0</v>
      </c>
      <c r="H8438" s="45">
        <v>5143.63</v>
      </c>
      <c r="I8438" t="s">
        <v>9059</v>
      </c>
      <c r="J8438" t="s">
        <v>169</v>
      </c>
      <c r="K8438">
        <v>0</v>
      </c>
      <c r="L8438" s="83">
        <v>42731</v>
      </c>
      <c r="M8438">
        <v>0</v>
      </c>
      <c r="N8438" t="s">
        <v>3298</v>
      </c>
      <c r="O8438" t="s">
        <v>3299</v>
      </c>
    </row>
    <row r="8439" spans="1:15" x14ac:dyDescent="0.2">
      <c r="A8439" t="s">
        <v>9094</v>
      </c>
      <c r="B8439" t="s">
        <v>3041</v>
      </c>
      <c r="C8439">
        <v>72.61</v>
      </c>
      <c r="D8439">
        <v>0</v>
      </c>
      <c r="E8439">
        <v>0</v>
      </c>
      <c r="F8439">
        <v>0</v>
      </c>
      <c r="G8439">
        <v>0</v>
      </c>
      <c r="H8439" s="45">
        <v>1171.1099999999999</v>
      </c>
      <c r="I8439" t="s">
        <v>9059</v>
      </c>
      <c r="J8439" t="s">
        <v>200</v>
      </c>
      <c r="K8439">
        <v>0</v>
      </c>
      <c r="L8439" s="83">
        <v>42731</v>
      </c>
      <c r="M8439">
        <v>0</v>
      </c>
      <c r="N8439" t="s">
        <v>3120</v>
      </c>
      <c r="O8439" t="s">
        <v>3121</v>
      </c>
    </row>
    <row r="8440" spans="1:15" x14ac:dyDescent="0.2">
      <c r="A8440" t="s">
        <v>9095</v>
      </c>
      <c r="B8440" t="s">
        <v>2581</v>
      </c>
      <c r="C8440">
        <v>48.96</v>
      </c>
      <c r="D8440">
        <v>0</v>
      </c>
      <c r="E8440">
        <v>0</v>
      </c>
      <c r="F8440">
        <v>0</v>
      </c>
      <c r="G8440">
        <v>0</v>
      </c>
      <c r="H8440" s="45">
        <v>3508.58</v>
      </c>
      <c r="I8440" t="s">
        <v>9059</v>
      </c>
      <c r="J8440" t="s">
        <v>169</v>
      </c>
      <c r="K8440">
        <v>0</v>
      </c>
      <c r="L8440" s="83">
        <v>42731</v>
      </c>
      <c r="M8440">
        <v>0</v>
      </c>
      <c r="N8440">
        <v>421924309</v>
      </c>
      <c r="O8440" t="s">
        <v>2643</v>
      </c>
    </row>
    <row r="8441" spans="1:15" x14ac:dyDescent="0.2">
      <c r="A8441" t="s">
        <v>9096</v>
      </c>
      <c r="B8441" t="s">
        <v>4183</v>
      </c>
      <c r="C8441">
        <v>22.5</v>
      </c>
      <c r="D8441">
        <v>0</v>
      </c>
      <c r="E8441">
        <v>0</v>
      </c>
      <c r="F8441">
        <v>0</v>
      </c>
      <c r="G8441">
        <v>0</v>
      </c>
      <c r="H8441">
        <v>844.19</v>
      </c>
      <c r="I8441" t="s">
        <v>9059</v>
      </c>
      <c r="J8441" t="s">
        <v>200</v>
      </c>
      <c r="K8441">
        <v>0</v>
      </c>
      <c r="L8441" s="83">
        <v>42731</v>
      </c>
      <c r="M8441">
        <v>0</v>
      </c>
      <c r="N8441">
        <v>371901109</v>
      </c>
      <c r="O8441">
        <v>2366799</v>
      </c>
    </row>
    <row r="8442" spans="1:15" x14ac:dyDescent="0.2">
      <c r="A8442" t="s">
        <v>9097</v>
      </c>
      <c r="B8442" t="s">
        <v>3055</v>
      </c>
      <c r="C8442">
        <v>47.47</v>
      </c>
      <c r="D8442">
        <v>0</v>
      </c>
      <c r="E8442">
        <v>0</v>
      </c>
      <c r="F8442">
        <v>0</v>
      </c>
      <c r="G8442">
        <v>0</v>
      </c>
      <c r="H8442" s="45">
        <v>-1864.45</v>
      </c>
      <c r="I8442" t="s">
        <v>9059</v>
      </c>
      <c r="J8442" t="s">
        <v>169</v>
      </c>
      <c r="K8442">
        <v>0</v>
      </c>
      <c r="L8442" s="83">
        <v>42731</v>
      </c>
      <c r="M8442">
        <v>0</v>
      </c>
      <c r="N8442">
        <v>379577208</v>
      </c>
      <c r="O8442" t="s">
        <v>3118</v>
      </c>
    </row>
    <row r="8443" spans="1:15" x14ac:dyDescent="0.2">
      <c r="A8443" t="s">
        <v>9098</v>
      </c>
      <c r="B8443" t="s">
        <v>1310</v>
      </c>
      <c r="C8443">
        <v>86.94</v>
      </c>
      <c r="D8443">
        <v>0</v>
      </c>
      <c r="E8443">
        <v>0</v>
      </c>
      <c r="F8443">
        <v>0</v>
      </c>
      <c r="G8443">
        <v>0</v>
      </c>
      <c r="H8443" s="45">
        <v>-1505.52</v>
      </c>
      <c r="I8443" t="s">
        <v>9059</v>
      </c>
      <c r="J8443" t="s">
        <v>169</v>
      </c>
      <c r="K8443">
        <v>0</v>
      </c>
      <c r="L8443" s="83">
        <v>42731</v>
      </c>
      <c r="M8443">
        <v>0</v>
      </c>
      <c r="N8443" t="s">
        <v>1490</v>
      </c>
      <c r="O8443" t="s">
        <v>1491</v>
      </c>
    </row>
    <row r="8444" spans="1:15" x14ac:dyDescent="0.2">
      <c r="A8444" t="s">
        <v>9099</v>
      </c>
      <c r="B8444" t="s">
        <v>1052</v>
      </c>
      <c r="C8444">
        <v>66.650000000000006</v>
      </c>
      <c r="D8444">
        <v>0</v>
      </c>
      <c r="E8444">
        <v>0</v>
      </c>
      <c r="F8444">
        <v>0</v>
      </c>
      <c r="G8444">
        <v>0</v>
      </c>
      <c r="H8444" s="45">
        <v>3447.07</v>
      </c>
      <c r="I8444" t="s">
        <v>9059</v>
      </c>
      <c r="J8444" t="s">
        <v>188</v>
      </c>
      <c r="K8444">
        <v>0</v>
      </c>
      <c r="L8444" s="83">
        <v>42731</v>
      </c>
      <c r="M8444">
        <v>0</v>
      </c>
      <c r="N8444">
        <v>260543103</v>
      </c>
      <c r="O8444">
        <v>2278719</v>
      </c>
    </row>
    <row r="8445" spans="1:15" x14ac:dyDescent="0.2">
      <c r="A8445" t="s">
        <v>9100</v>
      </c>
      <c r="B8445" t="s">
        <v>1559</v>
      </c>
      <c r="C8445">
        <v>101.61</v>
      </c>
      <c r="D8445">
        <v>0</v>
      </c>
      <c r="E8445">
        <v>0</v>
      </c>
      <c r="F8445">
        <v>0</v>
      </c>
      <c r="G8445">
        <v>0</v>
      </c>
      <c r="H8445">
        <v>-505.01</v>
      </c>
      <c r="I8445" t="s">
        <v>9059</v>
      </c>
      <c r="J8445" t="s">
        <v>200</v>
      </c>
      <c r="K8445">
        <v>0</v>
      </c>
      <c r="L8445" s="83">
        <v>42731</v>
      </c>
      <c r="M8445">
        <v>0</v>
      </c>
      <c r="N8445">
        <v>254687106</v>
      </c>
      <c r="O8445">
        <v>2270726</v>
      </c>
    </row>
    <row r="8446" spans="1:15" x14ac:dyDescent="0.2">
      <c r="A8446" t="s">
        <v>9101</v>
      </c>
      <c r="B8446" t="s">
        <v>5545</v>
      </c>
      <c r="C8446">
        <v>9.09</v>
      </c>
      <c r="D8446">
        <v>0</v>
      </c>
      <c r="E8446">
        <v>0</v>
      </c>
      <c r="F8446">
        <v>0</v>
      </c>
      <c r="G8446">
        <v>0</v>
      </c>
      <c r="H8446">
        <v>-591.16999999999996</v>
      </c>
      <c r="I8446" t="s">
        <v>9059</v>
      </c>
      <c r="J8446" t="s">
        <v>235</v>
      </c>
      <c r="K8446">
        <v>0</v>
      </c>
      <c r="L8446" s="83">
        <v>42731</v>
      </c>
      <c r="M8446">
        <v>0</v>
      </c>
      <c r="N8446">
        <v>242370203</v>
      </c>
      <c r="O8446" t="s">
        <v>5567</v>
      </c>
    </row>
    <row r="8447" spans="1:15" x14ac:dyDescent="0.2">
      <c r="A8447" t="s">
        <v>9102</v>
      </c>
      <c r="B8447" t="s">
        <v>1304</v>
      </c>
      <c r="C8447">
        <v>65.3</v>
      </c>
      <c r="D8447">
        <v>0</v>
      </c>
      <c r="E8447">
        <v>0</v>
      </c>
      <c r="F8447">
        <v>0</v>
      </c>
      <c r="G8447">
        <v>0</v>
      </c>
      <c r="H8447" s="45">
        <v>5453.95</v>
      </c>
      <c r="I8447" t="s">
        <v>9059</v>
      </c>
      <c r="J8447" t="s">
        <v>188</v>
      </c>
      <c r="K8447">
        <v>0</v>
      </c>
      <c r="L8447" s="83">
        <v>42731</v>
      </c>
      <c r="M8447">
        <v>0</v>
      </c>
      <c r="N8447" t="s">
        <v>1480</v>
      </c>
      <c r="O8447">
        <v>2202763</v>
      </c>
    </row>
    <row r="8448" spans="1:15" x14ac:dyDescent="0.2">
      <c r="A8448" t="s">
        <v>9103</v>
      </c>
      <c r="B8448" t="s">
        <v>2485</v>
      </c>
      <c r="C8448">
        <v>81.55</v>
      </c>
      <c r="D8448">
        <v>0</v>
      </c>
      <c r="E8448">
        <v>0</v>
      </c>
      <c r="F8448">
        <v>0</v>
      </c>
      <c r="G8448">
        <v>0</v>
      </c>
      <c r="H8448" s="45">
        <v>1989.5</v>
      </c>
      <c r="I8448" t="s">
        <v>9059</v>
      </c>
      <c r="J8448" t="s">
        <v>200</v>
      </c>
      <c r="K8448">
        <v>0</v>
      </c>
      <c r="L8448" s="83">
        <v>42731</v>
      </c>
      <c r="M8448">
        <v>0</v>
      </c>
      <c r="N8448">
        <v>169905106</v>
      </c>
      <c r="O8448">
        <v>2106780</v>
      </c>
    </row>
    <row r="8449" spans="1:15" x14ac:dyDescent="0.2">
      <c r="A8449" t="s">
        <v>9104</v>
      </c>
      <c r="B8449" t="s">
        <v>2396</v>
      </c>
      <c r="C8449">
        <v>232.36</v>
      </c>
      <c r="D8449">
        <v>0</v>
      </c>
      <c r="E8449">
        <v>0</v>
      </c>
      <c r="F8449">
        <v>0</v>
      </c>
      <c r="G8449">
        <v>0</v>
      </c>
      <c r="H8449" s="45">
        <v>-1620.48</v>
      </c>
      <c r="I8449" t="s">
        <v>9059</v>
      </c>
      <c r="J8449" t="s">
        <v>169</v>
      </c>
      <c r="K8449">
        <v>0</v>
      </c>
      <c r="L8449" s="83">
        <v>42731</v>
      </c>
      <c r="M8449">
        <v>0</v>
      </c>
      <c r="N8449" t="s">
        <v>2432</v>
      </c>
      <c r="O8449">
        <v>2190084</v>
      </c>
    </row>
    <row r="8450" spans="1:15" x14ac:dyDescent="0.2">
      <c r="A8450" t="s">
        <v>9105</v>
      </c>
      <c r="B8450" t="s">
        <v>2817</v>
      </c>
      <c r="C8450">
        <v>42.85</v>
      </c>
      <c r="D8450">
        <v>0</v>
      </c>
      <c r="E8450">
        <v>0</v>
      </c>
      <c r="F8450">
        <v>0</v>
      </c>
      <c r="G8450">
        <v>0</v>
      </c>
      <c r="H8450" s="45">
        <v>1201.81</v>
      </c>
      <c r="I8450" t="s">
        <v>9059</v>
      </c>
      <c r="J8450" t="s">
        <v>448</v>
      </c>
      <c r="K8450">
        <v>0</v>
      </c>
      <c r="L8450" s="83">
        <v>42731</v>
      </c>
      <c r="M8450">
        <v>0</v>
      </c>
      <c r="N8450" t="s">
        <v>2924</v>
      </c>
      <c r="O8450" t="s">
        <v>2925</v>
      </c>
    </row>
    <row r="8451" spans="1:15" x14ac:dyDescent="0.2">
      <c r="A8451" t="s">
        <v>9106</v>
      </c>
      <c r="B8451" t="s">
        <v>1800</v>
      </c>
      <c r="C8451">
        <v>54.32</v>
      </c>
      <c r="D8451">
        <v>0</v>
      </c>
      <c r="E8451">
        <v>0</v>
      </c>
      <c r="F8451">
        <v>0</v>
      </c>
      <c r="G8451">
        <v>0</v>
      </c>
      <c r="H8451" s="45">
        <v>1368.08</v>
      </c>
      <c r="I8451" t="s">
        <v>9059</v>
      </c>
      <c r="J8451" t="s">
        <v>200</v>
      </c>
      <c r="K8451">
        <v>0</v>
      </c>
      <c r="L8451" s="83">
        <v>42731</v>
      </c>
      <c r="M8451">
        <v>0</v>
      </c>
      <c r="N8451">
        <v>124857202</v>
      </c>
      <c r="O8451" t="s">
        <v>1882</v>
      </c>
    </row>
    <row r="8452" spans="1:15" x14ac:dyDescent="0.2">
      <c r="A8452" t="s">
        <v>9107</v>
      </c>
      <c r="B8452" t="s">
        <v>2861</v>
      </c>
      <c r="C8452">
        <v>161.37</v>
      </c>
      <c r="D8452">
        <v>0</v>
      </c>
      <c r="E8452">
        <v>0</v>
      </c>
      <c r="F8452">
        <v>0</v>
      </c>
      <c r="G8452">
        <v>0</v>
      </c>
      <c r="H8452" s="45">
        <v>5556.92</v>
      </c>
      <c r="I8452" t="s">
        <v>9059</v>
      </c>
      <c r="J8452" t="s">
        <v>200</v>
      </c>
      <c r="K8452">
        <v>0</v>
      </c>
      <c r="L8452" s="83">
        <v>42731</v>
      </c>
      <c r="M8452">
        <v>0</v>
      </c>
      <c r="N8452" t="s">
        <v>2922</v>
      </c>
      <c r="O8452">
        <v>2231091</v>
      </c>
    </row>
    <row r="8453" spans="1:15" x14ac:dyDescent="0.2">
      <c r="A8453" t="s">
        <v>9108</v>
      </c>
      <c r="B8453" t="s">
        <v>3818</v>
      </c>
      <c r="C8453">
        <v>45</v>
      </c>
      <c r="D8453">
        <v>0</v>
      </c>
      <c r="E8453">
        <v>0</v>
      </c>
      <c r="F8453">
        <v>0</v>
      </c>
      <c r="G8453">
        <v>0</v>
      </c>
      <c r="H8453" s="45">
        <v>7951.91</v>
      </c>
      <c r="I8453" t="s">
        <v>9059</v>
      </c>
      <c r="J8453" t="s">
        <v>235</v>
      </c>
      <c r="K8453">
        <v>0</v>
      </c>
      <c r="L8453" s="83">
        <v>42731</v>
      </c>
      <c r="M8453">
        <v>0</v>
      </c>
      <c r="N8453">
        <v>128030202</v>
      </c>
      <c r="O8453">
        <v>2158781</v>
      </c>
    </row>
    <row r="8454" spans="1:15" x14ac:dyDescent="0.2">
      <c r="A8454" t="s">
        <v>9109</v>
      </c>
      <c r="B8454" t="s">
        <v>3152</v>
      </c>
      <c r="C8454">
        <v>319.87</v>
      </c>
      <c r="D8454">
        <v>0</v>
      </c>
      <c r="E8454">
        <v>0</v>
      </c>
      <c r="F8454">
        <v>0</v>
      </c>
      <c r="G8454">
        <v>0</v>
      </c>
      <c r="H8454">
        <v>735.99</v>
      </c>
      <c r="I8454" t="s">
        <v>9059</v>
      </c>
      <c r="J8454" t="s">
        <v>169</v>
      </c>
      <c r="K8454">
        <v>0</v>
      </c>
      <c r="L8454" s="83">
        <v>42731</v>
      </c>
      <c r="M8454">
        <v>0</v>
      </c>
      <c r="N8454">
        <v>90572207</v>
      </c>
      <c r="O8454">
        <v>2098508</v>
      </c>
    </row>
    <row r="8455" spans="1:15" x14ac:dyDescent="0.2">
      <c r="A8455" t="s">
        <v>9110</v>
      </c>
      <c r="B8455" t="s">
        <v>3413</v>
      </c>
      <c r="C8455">
        <v>16.05</v>
      </c>
      <c r="D8455">
        <v>0</v>
      </c>
      <c r="E8455">
        <v>0</v>
      </c>
      <c r="F8455">
        <v>0</v>
      </c>
      <c r="G8455">
        <v>0</v>
      </c>
      <c r="H8455" s="45">
        <v>5424.42</v>
      </c>
      <c r="I8455" t="s">
        <v>9059</v>
      </c>
      <c r="J8455" t="s">
        <v>200</v>
      </c>
      <c r="K8455">
        <v>0</v>
      </c>
      <c r="L8455" s="83">
        <v>42731</v>
      </c>
      <c r="M8455">
        <v>0</v>
      </c>
      <c r="N8455" t="s">
        <v>3427</v>
      </c>
      <c r="O8455" t="s">
        <v>3428</v>
      </c>
    </row>
    <row r="8456" spans="1:15" x14ac:dyDescent="0.2">
      <c r="A8456" t="s">
        <v>9111</v>
      </c>
      <c r="B8456" t="s">
        <v>5116</v>
      </c>
      <c r="C8456">
        <v>61.07</v>
      </c>
      <c r="D8456">
        <v>0</v>
      </c>
      <c r="E8456">
        <v>0</v>
      </c>
      <c r="F8456">
        <v>0</v>
      </c>
      <c r="G8456">
        <v>0</v>
      </c>
      <c r="H8456">
        <v>-910.37</v>
      </c>
      <c r="I8456" t="s">
        <v>9059</v>
      </c>
      <c r="J8456" t="s">
        <v>164</v>
      </c>
      <c r="K8456">
        <v>0</v>
      </c>
      <c r="L8456" s="83">
        <v>42731</v>
      </c>
      <c r="M8456">
        <v>0</v>
      </c>
      <c r="N8456" t="s">
        <v>5263</v>
      </c>
      <c r="O8456" t="s">
        <v>5264</v>
      </c>
    </row>
    <row r="8457" spans="1:15" x14ac:dyDescent="0.2">
      <c r="A8457" t="s">
        <v>9112</v>
      </c>
      <c r="B8457" t="s">
        <v>9113</v>
      </c>
      <c r="C8457">
        <v>1.85</v>
      </c>
      <c r="D8457">
        <v>0</v>
      </c>
      <c r="E8457">
        <v>0</v>
      </c>
      <c r="F8457">
        <v>0</v>
      </c>
      <c r="G8457">
        <v>0</v>
      </c>
      <c r="H8457" s="45">
        <v>-4087.64</v>
      </c>
      <c r="I8457" t="s">
        <v>9059</v>
      </c>
      <c r="J8457" t="s">
        <v>182</v>
      </c>
      <c r="K8457">
        <v>0</v>
      </c>
      <c r="L8457" s="83">
        <v>42731</v>
      </c>
      <c r="M8457">
        <v>0</v>
      </c>
      <c r="N8457">
        <v>960878106</v>
      </c>
      <c r="O8457">
        <v>2954956</v>
      </c>
    </row>
    <row r="8458" spans="1:15" x14ac:dyDescent="0.2">
      <c r="A8458" t="s">
        <v>9114</v>
      </c>
      <c r="B8458" t="s">
        <v>104</v>
      </c>
      <c r="C8458">
        <v>20.83</v>
      </c>
      <c r="D8458">
        <v>0</v>
      </c>
      <c r="E8458">
        <v>0</v>
      </c>
      <c r="F8458">
        <v>0</v>
      </c>
      <c r="G8458">
        <v>0</v>
      </c>
      <c r="H8458" s="45">
        <v>-2584.0100000000002</v>
      </c>
      <c r="I8458" t="s">
        <v>9059</v>
      </c>
      <c r="J8458" t="s">
        <v>186</v>
      </c>
      <c r="K8458">
        <v>0</v>
      </c>
      <c r="L8458" s="83">
        <v>42731</v>
      </c>
      <c r="M8458">
        <v>0</v>
      </c>
      <c r="N8458">
        <v>930059100</v>
      </c>
      <c r="O8458">
        <v>2156503</v>
      </c>
    </row>
    <row r="8459" spans="1:15" x14ac:dyDescent="0.2">
      <c r="A8459" t="s">
        <v>9115</v>
      </c>
      <c r="B8459" t="s">
        <v>328</v>
      </c>
      <c r="C8459">
        <v>10.74</v>
      </c>
      <c r="D8459">
        <v>0</v>
      </c>
      <c r="E8459">
        <v>0</v>
      </c>
      <c r="F8459">
        <v>0</v>
      </c>
      <c r="G8459">
        <v>0</v>
      </c>
      <c r="H8459" s="45">
        <v>1260.3</v>
      </c>
      <c r="I8459" t="s">
        <v>9059</v>
      </c>
      <c r="J8459" t="s">
        <v>200</v>
      </c>
      <c r="K8459">
        <v>0</v>
      </c>
      <c r="L8459" s="83">
        <v>42731</v>
      </c>
      <c r="M8459">
        <v>0</v>
      </c>
      <c r="N8459">
        <v>904311206</v>
      </c>
      <c r="O8459" t="s">
        <v>8941</v>
      </c>
    </row>
    <row r="8460" spans="1:15" x14ac:dyDescent="0.2">
      <c r="A8460" t="s">
        <v>9116</v>
      </c>
      <c r="B8460" t="s">
        <v>730</v>
      </c>
      <c r="C8460">
        <v>31.91</v>
      </c>
      <c r="D8460">
        <v>0</v>
      </c>
      <c r="E8460">
        <v>0</v>
      </c>
      <c r="F8460">
        <v>0</v>
      </c>
      <c r="G8460">
        <v>0</v>
      </c>
      <c r="H8460" s="45">
        <v>-4231.82</v>
      </c>
      <c r="I8460" t="s">
        <v>9059</v>
      </c>
      <c r="J8460" t="s">
        <v>164</v>
      </c>
      <c r="K8460">
        <v>0</v>
      </c>
      <c r="L8460" s="83">
        <v>42731</v>
      </c>
      <c r="M8460">
        <v>0</v>
      </c>
      <c r="N8460" t="s">
        <v>731</v>
      </c>
      <c r="O8460" t="s">
        <v>732</v>
      </c>
    </row>
    <row r="8461" spans="1:15" x14ac:dyDescent="0.2">
      <c r="A8461" t="s">
        <v>9117</v>
      </c>
      <c r="B8461" t="s">
        <v>2300</v>
      </c>
      <c r="C8461">
        <v>28.17</v>
      </c>
      <c r="D8461">
        <v>0</v>
      </c>
      <c r="E8461">
        <v>0</v>
      </c>
      <c r="F8461">
        <v>0</v>
      </c>
      <c r="G8461">
        <v>0</v>
      </c>
      <c r="H8461" s="45">
        <v>-2123.86</v>
      </c>
      <c r="I8461" t="s">
        <v>9059</v>
      </c>
      <c r="J8461" t="s">
        <v>164</v>
      </c>
      <c r="K8461">
        <v>0</v>
      </c>
      <c r="L8461" s="83">
        <v>42731</v>
      </c>
      <c r="M8461">
        <v>0</v>
      </c>
      <c r="N8461" t="s">
        <v>2382</v>
      </c>
      <c r="O8461">
        <v>2095703</v>
      </c>
    </row>
    <row r="8462" spans="1:15" x14ac:dyDescent="0.2">
      <c r="A8462" t="s">
        <v>9118</v>
      </c>
      <c r="B8462" t="s">
        <v>6075</v>
      </c>
      <c r="C8462">
        <v>127.2</v>
      </c>
      <c r="D8462">
        <v>0</v>
      </c>
      <c r="E8462">
        <v>0</v>
      </c>
      <c r="F8462">
        <v>0</v>
      </c>
      <c r="G8462">
        <v>0</v>
      </c>
      <c r="H8462" s="45">
        <v>-8787.06</v>
      </c>
      <c r="I8462" t="s">
        <v>9059</v>
      </c>
      <c r="J8462" t="s">
        <v>169</v>
      </c>
      <c r="K8462">
        <v>0</v>
      </c>
      <c r="L8462" s="83">
        <v>42731</v>
      </c>
      <c r="M8462">
        <v>0</v>
      </c>
      <c r="N8462">
        <v>803607100</v>
      </c>
      <c r="O8462" t="s">
        <v>6118</v>
      </c>
    </row>
    <row r="8463" spans="1:15" x14ac:dyDescent="0.2">
      <c r="A8463" t="s">
        <v>9119</v>
      </c>
      <c r="B8463" t="s">
        <v>4334</v>
      </c>
      <c r="C8463">
        <v>9.6199999999999992</v>
      </c>
      <c r="D8463">
        <v>0</v>
      </c>
      <c r="E8463">
        <v>0</v>
      </c>
      <c r="F8463">
        <v>0</v>
      </c>
      <c r="G8463">
        <v>0</v>
      </c>
      <c r="H8463" s="45">
        <v>4790.49</v>
      </c>
      <c r="I8463" t="s">
        <v>9059</v>
      </c>
      <c r="J8463" t="s">
        <v>182</v>
      </c>
      <c r="K8463">
        <v>0</v>
      </c>
      <c r="L8463" s="83">
        <v>42731</v>
      </c>
      <c r="M8463">
        <v>0</v>
      </c>
      <c r="N8463">
        <v>868157108</v>
      </c>
      <c r="O8463">
        <v>2806109</v>
      </c>
    </row>
    <row r="8464" spans="1:15" x14ac:dyDescent="0.2">
      <c r="A8464" t="s">
        <v>9120</v>
      </c>
      <c r="B8464" t="s">
        <v>4508</v>
      </c>
      <c r="C8464">
        <v>159.07</v>
      </c>
      <c r="D8464">
        <v>0</v>
      </c>
      <c r="E8464">
        <v>0</v>
      </c>
      <c r="F8464">
        <v>0</v>
      </c>
      <c r="G8464">
        <v>0</v>
      </c>
      <c r="H8464" s="45">
        <v>-2012.65</v>
      </c>
      <c r="I8464" t="s">
        <v>9059</v>
      </c>
      <c r="J8464" t="s">
        <v>186</v>
      </c>
      <c r="K8464">
        <v>0</v>
      </c>
      <c r="L8464" s="83">
        <v>42731</v>
      </c>
      <c r="M8464">
        <v>0</v>
      </c>
      <c r="N8464" t="s">
        <v>6720</v>
      </c>
      <c r="O8464" t="s">
        <v>6721</v>
      </c>
    </row>
    <row r="8465" spans="1:15" x14ac:dyDescent="0.2">
      <c r="A8465" t="s">
        <v>9121</v>
      </c>
      <c r="B8465" t="s">
        <v>848</v>
      </c>
      <c r="C8465">
        <v>10.07</v>
      </c>
      <c r="D8465">
        <v>0</v>
      </c>
      <c r="E8465">
        <v>0</v>
      </c>
      <c r="F8465">
        <v>0</v>
      </c>
      <c r="G8465">
        <v>0</v>
      </c>
      <c r="H8465" s="45">
        <v>-5218.59</v>
      </c>
      <c r="I8465" t="s">
        <v>9059</v>
      </c>
      <c r="J8465" t="s">
        <v>164</v>
      </c>
      <c r="K8465">
        <v>0</v>
      </c>
      <c r="L8465" s="83">
        <v>42731</v>
      </c>
      <c r="M8465">
        <v>0</v>
      </c>
      <c r="N8465" t="s">
        <v>973</v>
      </c>
      <c r="O8465" t="s">
        <v>1352</v>
      </c>
    </row>
    <row r="8466" spans="1:15" x14ac:dyDescent="0.2">
      <c r="A8466" t="s">
        <v>9122</v>
      </c>
      <c r="B8466" t="s">
        <v>3400</v>
      </c>
      <c r="C8466">
        <v>70.19</v>
      </c>
      <c r="D8466">
        <v>0</v>
      </c>
      <c r="E8466">
        <v>0</v>
      </c>
      <c r="F8466">
        <v>0</v>
      </c>
      <c r="G8466">
        <v>0</v>
      </c>
      <c r="H8466" s="45">
        <v>-4376.28</v>
      </c>
      <c r="I8466" t="s">
        <v>9059</v>
      </c>
      <c r="J8466" t="s">
        <v>164</v>
      </c>
      <c r="K8466">
        <v>0</v>
      </c>
      <c r="L8466" s="83">
        <v>42731</v>
      </c>
      <c r="M8466">
        <v>0</v>
      </c>
      <c r="N8466" t="s">
        <v>177</v>
      </c>
      <c r="O8466">
        <v>2579230</v>
      </c>
    </row>
    <row r="8467" spans="1:15" x14ac:dyDescent="0.2">
      <c r="A8467" t="s">
        <v>9123</v>
      </c>
      <c r="B8467" t="s">
        <v>4840</v>
      </c>
      <c r="C8467">
        <v>5.76</v>
      </c>
      <c r="D8467">
        <v>0</v>
      </c>
      <c r="E8467">
        <v>0</v>
      </c>
      <c r="F8467">
        <v>0</v>
      </c>
      <c r="G8467">
        <v>0</v>
      </c>
      <c r="H8467" s="45">
        <v>3428.18</v>
      </c>
      <c r="I8467" t="s">
        <v>9059</v>
      </c>
      <c r="J8467" t="s">
        <v>190</v>
      </c>
      <c r="K8467">
        <v>0</v>
      </c>
      <c r="L8467" s="83">
        <v>42731</v>
      </c>
      <c r="M8467">
        <v>0</v>
      </c>
      <c r="N8467">
        <v>257867200</v>
      </c>
      <c r="O8467" t="s">
        <v>8245</v>
      </c>
    </row>
    <row r="8468" spans="1:15" x14ac:dyDescent="0.2">
      <c r="A8468" t="s">
        <v>9124</v>
      </c>
      <c r="B8468" t="s">
        <v>3147</v>
      </c>
      <c r="C8468">
        <v>15.43</v>
      </c>
      <c r="D8468">
        <v>0</v>
      </c>
      <c r="E8468">
        <v>0</v>
      </c>
      <c r="F8468">
        <v>0</v>
      </c>
      <c r="G8468">
        <v>0</v>
      </c>
      <c r="H8468" s="45">
        <v>-9035.2999999999993</v>
      </c>
      <c r="I8468" t="s">
        <v>9059</v>
      </c>
      <c r="J8468" t="s">
        <v>182</v>
      </c>
      <c r="K8468">
        <v>0</v>
      </c>
      <c r="L8468" s="83">
        <v>42731</v>
      </c>
      <c r="M8468">
        <v>0</v>
      </c>
      <c r="N8468" t="s">
        <v>3341</v>
      </c>
      <c r="O8468">
        <v>2523334</v>
      </c>
    </row>
    <row r="8469" spans="1:15" x14ac:dyDescent="0.2">
      <c r="A8469" t="s">
        <v>9125</v>
      </c>
      <c r="B8469" t="s">
        <v>4940</v>
      </c>
      <c r="C8469">
        <v>28.65</v>
      </c>
      <c r="D8469">
        <v>0</v>
      </c>
      <c r="E8469">
        <v>0</v>
      </c>
      <c r="F8469">
        <v>0</v>
      </c>
      <c r="G8469">
        <v>0</v>
      </c>
      <c r="H8469" s="45">
        <v>-9299.74</v>
      </c>
      <c r="I8469" t="s">
        <v>9059</v>
      </c>
      <c r="J8469" t="s">
        <v>182</v>
      </c>
      <c r="K8469">
        <v>0</v>
      </c>
      <c r="L8469" s="83">
        <v>42731</v>
      </c>
      <c r="M8469">
        <v>0</v>
      </c>
      <c r="N8469">
        <v>762760106</v>
      </c>
      <c r="O8469" t="s">
        <v>5058</v>
      </c>
    </row>
    <row r="8470" spans="1:15" x14ac:dyDescent="0.2">
      <c r="A8470" t="s">
        <v>9126</v>
      </c>
      <c r="B8470" t="s">
        <v>3778</v>
      </c>
      <c r="C8470">
        <v>138.46</v>
      </c>
      <c r="D8470">
        <v>0</v>
      </c>
      <c r="E8470">
        <v>0</v>
      </c>
      <c r="F8470">
        <v>0</v>
      </c>
      <c r="G8470">
        <v>0</v>
      </c>
      <c r="H8470" s="45">
        <v>-1568.72</v>
      </c>
      <c r="I8470" t="s">
        <v>9059</v>
      </c>
      <c r="J8470" t="s">
        <v>164</v>
      </c>
      <c r="K8470">
        <v>0</v>
      </c>
      <c r="L8470" s="83">
        <v>42731</v>
      </c>
      <c r="M8470">
        <v>0</v>
      </c>
      <c r="N8470">
        <v>756577102</v>
      </c>
      <c r="O8470">
        <v>2447218</v>
      </c>
    </row>
    <row r="8471" spans="1:15" x14ac:dyDescent="0.2">
      <c r="A8471" t="s">
        <v>9127</v>
      </c>
      <c r="B8471" t="s">
        <v>6504</v>
      </c>
      <c r="C8471">
        <v>10</v>
      </c>
      <c r="D8471">
        <v>0</v>
      </c>
      <c r="E8471">
        <v>0</v>
      </c>
      <c r="F8471">
        <v>0</v>
      </c>
      <c r="G8471">
        <v>0</v>
      </c>
      <c r="H8471" s="45">
        <v>-1353.77</v>
      </c>
      <c r="I8471" t="s">
        <v>9059</v>
      </c>
      <c r="J8471" t="s">
        <v>182</v>
      </c>
      <c r="K8471">
        <v>0</v>
      </c>
      <c r="L8471" s="83">
        <v>42731</v>
      </c>
      <c r="M8471">
        <v>0</v>
      </c>
      <c r="N8471" t="s">
        <v>6579</v>
      </c>
      <c r="O8471" t="s">
        <v>6580</v>
      </c>
    </row>
    <row r="8472" spans="1:15" x14ac:dyDescent="0.2">
      <c r="A8472" t="s">
        <v>9128</v>
      </c>
      <c r="B8472" t="s">
        <v>9129</v>
      </c>
      <c r="C8472">
        <v>44.5</v>
      </c>
      <c r="D8472">
        <v>0</v>
      </c>
      <c r="E8472">
        <v>0</v>
      </c>
      <c r="F8472">
        <v>0</v>
      </c>
      <c r="G8472">
        <v>0</v>
      </c>
      <c r="H8472" s="45">
        <v>-2160.62</v>
      </c>
      <c r="I8472" t="s">
        <v>9059</v>
      </c>
      <c r="J8472" t="s">
        <v>186</v>
      </c>
      <c r="K8472">
        <v>0</v>
      </c>
      <c r="L8472" s="83">
        <v>42731</v>
      </c>
      <c r="M8472">
        <v>0</v>
      </c>
      <c r="N8472" t="s">
        <v>9130</v>
      </c>
      <c r="O8472">
        <v>2612737</v>
      </c>
    </row>
    <row r="8473" spans="1:15" x14ac:dyDescent="0.2">
      <c r="A8473" t="s">
        <v>9131</v>
      </c>
      <c r="B8473" t="s">
        <v>2711</v>
      </c>
      <c r="C8473">
        <v>54.09</v>
      </c>
      <c r="D8473">
        <v>0</v>
      </c>
      <c r="E8473">
        <v>0</v>
      </c>
      <c r="F8473">
        <v>0</v>
      </c>
      <c r="G8473">
        <v>0</v>
      </c>
      <c r="H8473" s="45">
        <v>-1776.32</v>
      </c>
      <c r="I8473" t="s">
        <v>9059</v>
      </c>
      <c r="J8473" t="s">
        <v>182</v>
      </c>
      <c r="K8473">
        <v>0</v>
      </c>
      <c r="L8473" s="83">
        <v>42731</v>
      </c>
      <c r="M8473">
        <v>0</v>
      </c>
      <c r="N8473" t="s">
        <v>2775</v>
      </c>
      <c r="O8473" t="s">
        <v>2776</v>
      </c>
    </row>
    <row r="8474" spans="1:15" x14ac:dyDescent="0.2">
      <c r="A8474" t="s">
        <v>9132</v>
      </c>
      <c r="B8474" t="s">
        <v>3415</v>
      </c>
      <c r="C8474">
        <v>42.45</v>
      </c>
      <c r="D8474">
        <v>0</v>
      </c>
      <c r="E8474">
        <v>0</v>
      </c>
      <c r="F8474">
        <v>0</v>
      </c>
      <c r="G8474">
        <v>0</v>
      </c>
      <c r="H8474" s="45">
        <v>-15300.66</v>
      </c>
      <c r="I8474" t="s">
        <v>9059</v>
      </c>
      <c r="J8474" t="s">
        <v>169</v>
      </c>
      <c r="K8474">
        <v>0</v>
      </c>
      <c r="L8474" s="83">
        <v>42731</v>
      </c>
      <c r="M8474">
        <v>0</v>
      </c>
      <c r="N8474" t="s">
        <v>3466</v>
      </c>
      <c r="O8474" t="s">
        <v>3467</v>
      </c>
    </row>
    <row r="8475" spans="1:15" x14ac:dyDescent="0.2">
      <c r="A8475" t="s">
        <v>9133</v>
      </c>
      <c r="B8475" t="s">
        <v>506</v>
      </c>
      <c r="C8475">
        <v>28.15</v>
      </c>
      <c r="D8475">
        <v>0</v>
      </c>
      <c r="E8475">
        <v>0</v>
      </c>
      <c r="F8475">
        <v>0</v>
      </c>
      <c r="G8475">
        <v>0</v>
      </c>
      <c r="H8475" s="45">
        <v>-1377.48</v>
      </c>
      <c r="I8475" t="s">
        <v>9059</v>
      </c>
      <c r="J8475" t="s">
        <v>186</v>
      </c>
      <c r="K8475">
        <v>0</v>
      </c>
      <c r="L8475" s="83">
        <v>42731</v>
      </c>
      <c r="M8475">
        <v>0</v>
      </c>
      <c r="N8475">
        <v>684000102</v>
      </c>
      <c r="O8475" t="s">
        <v>507</v>
      </c>
    </row>
    <row r="8476" spans="1:15" x14ac:dyDescent="0.2">
      <c r="A8476" t="s">
        <v>9134</v>
      </c>
      <c r="B8476" t="s">
        <v>2810</v>
      </c>
      <c r="C8476">
        <v>33.35</v>
      </c>
      <c r="D8476">
        <v>0</v>
      </c>
      <c r="E8476">
        <v>0</v>
      </c>
      <c r="F8476">
        <v>0</v>
      </c>
      <c r="G8476">
        <v>0</v>
      </c>
      <c r="H8476" s="45">
        <v>-5329.61</v>
      </c>
      <c r="I8476" t="s">
        <v>9059</v>
      </c>
      <c r="J8476" t="s">
        <v>186</v>
      </c>
      <c r="K8476">
        <v>0</v>
      </c>
      <c r="L8476" s="83">
        <v>42731</v>
      </c>
      <c r="M8476">
        <v>0</v>
      </c>
      <c r="N8476" t="s">
        <v>2978</v>
      </c>
      <c r="O8476" t="s">
        <v>2979</v>
      </c>
    </row>
    <row r="8477" spans="1:15" x14ac:dyDescent="0.2">
      <c r="A8477" t="s">
        <v>9135</v>
      </c>
      <c r="B8477" t="s">
        <v>2007</v>
      </c>
      <c r="C8477">
        <v>27.29</v>
      </c>
      <c r="D8477">
        <v>0</v>
      </c>
      <c r="E8477">
        <v>0</v>
      </c>
      <c r="F8477">
        <v>0</v>
      </c>
      <c r="G8477">
        <v>0</v>
      </c>
      <c r="H8477" s="45">
        <v>-4605.1400000000003</v>
      </c>
      <c r="I8477" t="s">
        <v>9059</v>
      </c>
      <c r="J8477" t="s">
        <v>182</v>
      </c>
      <c r="K8477">
        <v>0</v>
      </c>
      <c r="L8477" s="83">
        <v>42731</v>
      </c>
      <c r="M8477">
        <v>0</v>
      </c>
      <c r="N8477">
        <v>675232102</v>
      </c>
      <c r="O8477">
        <v>2655583</v>
      </c>
    </row>
    <row r="8478" spans="1:15" x14ac:dyDescent="0.2">
      <c r="A8478" t="s">
        <v>9136</v>
      </c>
      <c r="B8478" t="s">
        <v>3059</v>
      </c>
      <c r="C8478">
        <v>27.5</v>
      </c>
      <c r="D8478">
        <v>0</v>
      </c>
      <c r="E8478">
        <v>0</v>
      </c>
      <c r="F8478">
        <v>0</v>
      </c>
      <c r="G8478">
        <v>0</v>
      </c>
      <c r="H8478" s="45">
        <v>-3249.18</v>
      </c>
      <c r="I8478" t="s">
        <v>9059</v>
      </c>
      <c r="J8478" t="s">
        <v>182</v>
      </c>
      <c r="K8478">
        <v>0</v>
      </c>
      <c r="L8478" s="83">
        <v>42731</v>
      </c>
      <c r="M8478">
        <v>0</v>
      </c>
      <c r="N8478">
        <v>651290108</v>
      </c>
      <c r="O8478">
        <v>2635079</v>
      </c>
    </row>
    <row r="8479" spans="1:15" x14ac:dyDescent="0.2">
      <c r="A8479" t="s">
        <v>9137</v>
      </c>
      <c r="B8479" t="s">
        <v>2393</v>
      </c>
      <c r="C8479">
        <v>32.380000000000003</v>
      </c>
      <c r="D8479">
        <v>0</v>
      </c>
      <c r="E8479">
        <v>0</v>
      </c>
      <c r="F8479">
        <v>0</v>
      </c>
      <c r="G8479">
        <v>0</v>
      </c>
      <c r="H8479" s="45">
        <v>-4463.5600000000004</v>
      </c>
      <c r="I8479" t="s">
        <v>9059</v>
      </c>
      <c r="J8479" t="s">
        <v>182</v>
      </c>
      <c r="K8479">
        <v>0</v>
      </c>
      <c r="L8479" s="83">
        <v>42731</v>
      </c>
      <c r="M8479">
        <v>0</v>
      </c>
      <c r="N8479">
        <v>655044105</v>
      </c>
      <c r="O8479">
        <v>2640761</v>
      </c>
    </row>
    <row r="8480" spans="1:15" x14ac:dyDescent="0.2">
      <c r="A8480" t="s">
        <v>9138</v>
      </c>
      <c r="B8480" t="s">
        <v>5279</v>
      </c>
      <c r="C8480">
        <v>30.164999999999999</v>
      </c>
      <c r="D8480">
        <v>0</v>
      </c>
      <c r="E8480">
        <v>0</v>
      </c>
      <c r="F8480">
        <v>0</v>
      </c>
      <c r="G8480">
        <v>0</v>
      </c>
      <c r="H8480" s="45">
        <v>-7192.51</v>
      </c>
      <c r="I8480" t="s">
        <v>9059</v>
      </c>
      <c r="J8480" t="s">
        <v>182</v>
      </c>
      <c r="K8480">
        <v>0</v>
      </c>
      <c r="L8480" s="83">
        <v>42731</v>
      </c>
      <c r="M8480">
        <v>0</v>
      </c>
      <c r="N8480">
        <v>626717102</v>
      </c>
      <c r="O8480">
        <v>2611206</v>
      </c>
    </row>
    <row r="8481" spans="1:15" x14ac:dyDescent="0.2">
      <c r="A8481" t="s">
        <v>9139</v>
      </c>
      <c r="B8481" t="s">
        <v>7980</v>
      </c>
      <c r="C8481">
        <v>125.98</v>
      </c>
      <c r="D8481">
        <v>0</v>
      </c>
      <c r="E8481">
        <v>0</v>
      </c>
      <c r="F8481">
        <v>0</v>
      </c>
      <c r="G8481">
        <v>0</v>
      </c>
      <c r="H8481">
        <v>-381</v>
      </c>
      <c r="I8481" t="s">
        <v>9059</v>
      </c>
      <c r="J8481" t="s">
        <v>186</v>
      </c>
      <c r="K8481">
        <v>0</v>
      </c>
      <c r="L8481" s="83">
        <v>42731</v>
      </c>
      <c r="M8481">
        <v>0</v>
      </c>
      <c r="N8481" t="s">
        <v>8086</v>
      </c>
      <c r="O8481" t="s">
        <v>8087</v>
      </c>
    </row>
    <row r="8482" spans="1:15" x14ac:dyDescent="0.2">
      <c r="A8482" t="s">
        <v>9140</v>
      </c>
      <c r="B8482" t="s">
        <v>9141</v>
      </c>
      <c r="C8482">
        <v>20.309999999999999</v>
      </c>
      <c r="D8482">
        <v>0</v>
      </c>
      <c r="E8482">
        <v>0</v>
      </c>
      <c r="F8482">
        <v>0</v>
      </c>
      <c r="G8482">
        <v>0</v>
      </c>
      <c r="H8482" s="45">
        <v>-5144.3999999999996</v>
      </c>
      <c r="I8482" t="s">
        <v>9059</v>
      </c>
      <c r="J8482" t="s">
        <v>182</v>
      </c>
      <c r="K8482">
        <v>0</v>
      </c>
      <c r="L8482" s="83">
        <v>42731</v>
      </c>
      <c r="M8482">
        <v>0</v>
      </c>
      <c r="N8482">
        <v>565849106</v>
      </c>
      <c r="O8482">
        <v>2910970</v>
      </c>
    </row>
    <row r="8483" spans="1:15" x14ac:dyDescent="0.2">
      <c r="A8483" t="s">
        <v>9142</v>
      </c>
      <c r="B8483" t="s">
        <v>6184</v>
      </c>
      <c r="C8483">
        <v>86.79</v>
      </c>
      <c r="D8483">
        <v>0</v>
      </c>
      <c r="E8483">
        <v>0</v>
      </c>
      <c r="F8483">
        <v>0</v>
      </c>
      <c r="G8483">
        <v>0</v>
      </c>
      <c r="H8483" s="45">
        <v>-1983.74</v>
      </c>
      <c r="I8483" t="s">
        <v>9059</v>
      </c>
      <c r="J8483" t="s">
        <v>186</v>
      </c>
      <c r="K8483">
        <v>0</v>
      </c>
      <c r="L8483" s="83">
        <v>42731</v>
      </c>
      <c r="M8483">
        <v>0</v>
      </c>
      <c r="N8483">
        <v>617700109</v>
      </c>
      <c r="O8483" t="s">
        <v>6233</v>
      </c>
    </row>
    <row r="8484" spans="1:15" x14ac:dyDescent="0.2">
      <c r="A8484" t="s">
        <v>9143</v>
      </c>
      <c r="B8484" t="s">
        <v>4244</v>
      </c>
      <c r="C8484">
        <v>193.77</v>
      </c>
      <c r="D8484">
        <v>0</v>
      </c>
      <c r="E8484">
        <v>0</v>
      </c>
      <c r="F8484">
        <v>0</v>
      </c>
      <c r="G8484">
        <v>0</v>
      </c>
      <c r="H8484" s="45">
        <v>-1640.13</v>
      </c>
      <c r="I8484" t="s">
        <v>9059</v>
      </c>
      <c r="J8484" t="s">
        <v>186</v>
      </c>
      <c r="K8484">
        <v>0</v>
      </c>
      <c r="L8484" s="83">
        <v>42731</v>
      </c>
      <c r="M8484">
        <v>0</v>
      </c>
      <c r="N8484" t="s">
        <v>4299</v>
      </c>
      <c r="O8484" t="s">
        <v>4300</v>
      </c>
    </row>
    <row r="8485" spans="1:15" x14ac:dyDescent="0.2">
      <c r="A8485" t="s">
        <v>9144</v>
      </c>
      <c r="B8485" t="s">
        <v>3732</v>
      </c>
      <c r="C8485">
        <v>18</v>
      </c>
      <c r="D8485">
        <v>0</v>
      </c>
      <c r="E8485">
        <v>0</v>
      </c>
      <c r="F8485">
        <v>0</v>
      </c>
      <c r="G8485">
        <v>0</v>
      </c>
      <c r="H8485">
        <v>-939.21</v>
      </c>
      <c r="I8485" t="s">
        <v>9059</v>
      </c>
      <c r="J8485" t="s">
        <v>200</v>
      </c>
      <c r="K8485">
        <v>0</v>
      </c>
      <c r="L8485" s="83">
        <v>42731</v>
      </c>
      <c r="M8485">
        <v>0</v>
      </c>
      <c r="N8485" t="s">
        <v>3744</v>
      </c>
      <c r="O8485" t="s">
        <v>3745</v>
      </c>
    </row>
    <row r="8486" spans="1:15" x14ac:dyDescent="0.2">
      <c r="A8486" t="s">
        <v>9145</v>
      </c>
      <c r="B8486" t="s">
        <v>1069</v>
      </c>
      <c r="C8486">
        <v>143.77000000000001</v>
      </c>
      <c r="D8486">
        <v>0</v>
      </c>
      <c r="E8486">
        <v>0</v>
      </c>
      <c r="F8486">
        <v>0</v>
      </c>
      <c r="G8486">
        <v>0</v>
      </c>
      <c r="H8486" s="45">
        <v>-1360.55</v>
      </c>
      <c r="I8486" t="s">
        <v>9059</v>
      </c>
      <c r="J8486" t="s">
        <v>186</v>
      </c>
      <c r="K8486">
        <v>0</v>
      </c>
      <c r="L8486" s="83">
        <v>42731</v>
      </c>
      <c r="M8486">
        <v>0</v>
      </c>
      <c r="N8486">
        <v>615369105</v>
      </c>
      <c r="O8486">
        <v>2252058</v>
      </c>
    </row>
    <row r="8487" spans="1:15" x14ac:dyDescent="0.2">
      <c r="A8487" t="s">
        <v>9146</v>
      </c>
      <c r="B8487" t="s">
        <v>5393</v>
      </c>
      <c r="C8487">
        <v>15.45</v>
      </c>
      <c r="D8487">
        <v>0</v>
      </c>
      <c r="E8487">
        <v>0</v>
      </c>
      <c r="F8487">
        <v>0</v>
      </c>
      <c r="G8487">
        <v>0</v>
      </c>
      <c r="H8487" s="45">
        <v>-4102.93</v>
      </c>
      <c r="I8487" t="s">
        <v>9059</v>
      </c>
      <c r="J8487" t="s">
        <v>200</v>
      </c>
      <c r="K8487">
        <v>0</v>
      </c>
      <c r="L8487" s="83">
        <v>42731</v>
      </c>
      <c r="M8487">
        <v>0</v>
      </c>
      <c r="N8487">
        <v>531465102</v>
      </c>
      <c r="O8487" t="s">
        <v>5498</v>
      </c>
    </row>
    <row r="8488" spans="1:15" x14ac:dyDescent="0.2">
      <c r="A8488" t="s">
        <v>9147</v>
      </c>
      <c r="B8488" t="s">
        <v>1782</v>
      </c>
      <c r="C8488">
        <v>69.400000000000006</v>
      </c>
      <c r="D8488">
        <v>0</v>
      </c>
      <c r="E8488">
        <v>0</v>
      </c>
      <c r="F8488">
        <v>0</v>
      </c>
      <c r="G8488">
        <v>0</v>
      </c>
      <c r="H8488" s="45">
        <v>-5820.98</v>
      </c>
      <c r="I8488" t="s">
        <v>9059</v>
      </c>
      <c r="J8488" t="s">
        <v>186</v>
      </c>
      <c r="K8488">
        <v>0</v>
      </c>
      <c r="L8488" s="83">
        <v>42731</v>
      </c>
      <c r="M8488">
        <v>0</v>
      </c>
      <c r="N8488" t="s">
        <v>1911</v>
      </c>
      <c r="O8488" t="s">
        <v>1912</v>
      </c>
    </row>
    <row r="8489" spans="1:15" x14ac:dyDescent="0.2">
      <c r="A8489" t="s">
        <v>9148</v>
      </c>
      <c r="B8489" t="s">
        <v>531</v>
      </c>
      <c r="C8489">
        <v>34.130000000000003</v>
      </c>
      <c r="D8489">
        <v>0</v>
      </c>
      <c r="E8489">
        <v>0</v>
      </c>
      <c r="F8489">
        <v>0</v>
      </c>
      <c r="G8489">
        <v>0</v>
      </c>
      <c r="H8489" s="45">
        <v>-3275.02</v>
      </c>
      <c r="I8489" t="s">
        <v>9059</v>
      </c>
      <c r="J8489" t="s">
        <v>186</v>
      </c>
      <c r="K8489">
        <v>0</v>
      </c>
      <c r="L8489" s="83">
        <v>42731</v>
      </c>
      <c r="M8489">
        <v>0</v>
      </c>
      <c r="N8489">
        <v>524901105</v>
      </c>
      <c r="O8489">
        <v>2510615</v>
      </c>
    </row>
    <row r="8490" spans="1:15" x14ac:dyDescent="0.2">
      <c r="A8490" t="s">
        <v>9149</v>
      </c>
      <c r="B8490" t="s">
        <v>1079</v>
      </c>
      <c r="C8490">
        <v>154.88499999999999</v>
      </c>
      <c r="D8490">
        <v>0</v>
      </c>
      <c r="E8490">
        <v>0</v>
      </c>
      <c r="F8490">
        <v>0</v>
      </c>
      <c r="G8490">
        <v>0</v>
      </c>
      <c r="H8490">
        <v>401.39</v>
      </c>
      <c r="I8490" t="s">
        <v>9059</v>
      </c>
      <c r="J8490" t="s">
        <v>8017</v>
      </c>
      <c r="K8490">
        <v>0</v>
      </c>
      <c r="L8490" s="83">
        <v>42731</v>
      </c>
      <c r="M8490">
        <v>0</v>
      </c>
      <c r="N8490" t="s">
        <v>1398</v>
      </c>
      <c r="O8490">
        <v>2040640</v>
      </c>
    </row>
    <row r="8491" spans="1:15" x14ac:dyDescent="0.2">
      <c r="A8491" t="s">
        <v>9150</v>
      </c>
      <c r="B8491" t="s">
        <v>2394</v>
      </c>
      <c r="C8491">
        <v>14.18</v>
      </c>
      <c r="D8491">
        <v>0</v>
      </c>
      <c r="E8491">
        <v>0</v>
      </c>
      <c r="F8491">
        <v>0</v>
      </c>
      <c r="G8491">
        <v>0</v>
      </c>
      <c r="H8491" s="45">
        <v>-8207.06</v>
      </c>
      <c r="I8491" t="s">
        <v>9059</v>
      </c>
      <c r="J8491" t="s">
        <v>182</v>
      </c>
      <c r="K8491">
        <v>0</v>
      </c>
      <c r="L8491" s="83">
        <v>42731</v>
      </c>
      <c r="M8491">
        <v>0</v>
      </c>
      <c r="N8491">
        <v>402635304</v>
      </c>
      <c r="O8491">
        <v>2398684</v>
      </c>
    </row>
    <row r="8492" spans="1:15" x14ac:dyDescent="0.2">
      <c r="A8492" t="s">
        <v>9151</v>
      </c>
      <c r="B8492" t="s">
        <v>3412</v>
      </c>
      <c r="C8492">
        <v>27.14</v>
      </c>
      <c r="D8492">
        <v>0</v>
      </c>
      <c r="E8492">
        <v>0</v>
      </c>
      <c r="F8492">
        <v>0</v>
      </c>
      <c r="G8492">
        <v>0</v>
      </c>
      <c r="H8492" s="45">
        <v>3480.87</v>
      </c>
      <c r="I8492" t="s">
        <v>9059</v>
      </c>
      <c r="J8492" t="s">
        <v>182</v>
      </c>
      <c r="K8492">
        <v>0</v>
      </c>
      <c r="L8492" s="83">
        <v>42731</v>
      </c>
      <c r="M8492">
        <v>0</v>
      </c>
      <c r="N8492" t="s">
        <v>177</v>
      </c>
      <c r="O8492">
        <v>2367963</v>
      </c>
    </row>
    <row r="8493" spans="1:15" x14ac:dyDescent="0.2">
      <c r="A8493" t="s">
        <v>9152</v>
      </c>
      <c r="B8493" t="s">
        <v>2083</v>
      </c>
      <c r="C8493">
        <v>24.51</v>
      </c>
      <c r="D8493">
        <v>0</v>
      </c>
      <c r="E8493">
        <v>0</v>
      </c>
      <c r="F8493">
        <v>0</v>
      </c>
      <c r="G8493">
        <v>0</v>
      </c>
      <c r="H8493" s="45">
        <v>-1373.24</v>
      </c>
      <c r="I8493" t="s">
        <v>9059</v>
      </c>
      <c r="J8493" t="s">
        <v>200</v>
      </c>
      <c r="K8493">
        <v>0</v>
      </c>
      <c r="L8493" s="83">
        <v>42731</v>
      </c>
      <c r="M8493">
        <v>0</v>
      </c>
      <c r="N8493" t="s">
        <v>2161</v>
      </c>
      <c r="O8493" t="s">
        <v>2162</v>
      </c>
    </row>
    <row r="8494" spans="1:15" x14ac:dyDescent="0.2">
      <c r="A8494" t="s">
        <v>9153</v>
      </c>
      <c r="B8494" t="s">
        <v>288</v>
      </c>
      <c r="C8494">
        <v>64.25</v>
      </c>
      <c r="D8494">
        <v>0</v>
      </c>
      <c r="E8494">
        <v>0</v>
      </c>
      <c r="F8494">
        <v>0</v>
      </c>
      <c r="G8494">
        <v>0</v>
      </c>
      <c r="H8494">
        <v>498.71</v>
      </c>
      <c r="I8494" t="s">
        <v>9059</v>
      </c>
      <c r="J8494" t="s">
        <v>186</v>
      </c>
      <c r="K8494">
        <v>0</v>
      </c>
      <c r="L8494" s="83">
        <v>42731</v>
      </c>
      <c r="M8494">
        <v>0</v>
      </c>
      <c r="N8494" t="s">
        <v>8055</v>
      </c>
      <c r="O8494" t="s">
        <v>8056</v>
      </c>
    </row>
    <row r="8495" spans="1:15" x14ac:dyDescent="0.2">
      <c r="A8495" t="s">
        <v>9154</v>
      </c>
      <c r="B8495" t="s">
        <v>1005</v>
      </c>
      <c r="C8495">
        <v>49.85</v>
      </c>
      <c r="D8495">
        <v>0</v>
      </c>
      <c r="E8495">
        <v>0</v>
      </c>
      <c r="F8495">
        <v>0</v>
      </c>
      <c r="G8495">
        <v>0</v>
      </c>
      <c r="H8495" s="45">
        <v>-7256.83</v>
      </c>
      <c r="I8495" t="s">
        <v>9059</v>
      </c>
      <c r="J8495" t="s">
        <v>182</v>
      </c>
      <c r="K8495">
        <v>0</v>
      </c>
      <c r="L8495" s="83">
        <v>42731</v>
      </c>
      <c r="M8495">
        <v>0</v>
      </c>
      <c r="N8495" t="s">
        <v>1297</v>
      </c>
      <c r="O8495">
        <v>2319414</v>
      </c>
    </row>
    <row r="8496" spans="1:15" x14ac:dyDescent="0.2">
      <c r="A8496" t="s">
        <v>9155</v>
      </c>
      <c r="B8496" t="s">
        <v>2676</v>
      </c>
      <c r="C8496">
        <v>39.975000000000001</v>
      </c>
      <c r="D8496">
        <v>0</v>
      </c>
      <c r="E8496">
        <v>0</v>
      </c>
      <c r="F8496">
        <v>0</v>
      </c>
      <c r="G8496">
        <v>0</v>
      </c>
      <c r="H8496" s="45">
        <v>6348.38</v>
      </c>
      <c r="I8496" t="s">
        <v>9059</v>
      </c>
      <c r="J8496" t="s">
        <v>186</v>
      </c>
      <c r="K8496">
        <v>0</v>
      </c>
      <c r="L8496" s="83">
        <v>42731</v>
      </c>
      <c r="M8496">
        <v>0</v>
      </c>
      <c r="N8496">
        <v>292554102</v>
      </c>
      <c r="O8496">
        <v>2443078</v>
      </c>
    </row>
    <row r="8497" spans="1:15" x14ac:dyDescent="0.2">
      <c r="A8497" t="s">
        <v>9156</v>
      </c>
      <c r="B8497" t="s">
        <v>2323</v>
      </c>
      <c r="C8497">
        <v>43.05</v>
      </c>
      <c r="D8497">
        <v>0</v>
      </c>
      <c r="E8497">
        <v>0</v>
      </c>
      <c r="F8497">
        <v>0</v>
      </c>
      <c r="G8497">
        <v>0</v>
      </c>
      <c r="H8497" s="45">
        <v>-1767.66</v>
      </c>
      <c r="I8497" t="s">
        <v>9059</v>
      </c>
      <c r="J8497" t="s">
        <v>182</v>
      </c>
      <c r="K8497">
        <v>0</v>
      </c>
      <c r="L8497" s="83">
        <v>42731</v>
      </c>
      <c r="M8497">
        <v>0</v>
      </c>
      <c r="N8497" t="s">
        <v>2347</v>
      </c>
      <c r="O8497">
        <v>2480677</v>
      </c>
    </row>
    <row r="8498" spans="1:15" x14ac:dyDescent="0.2">
      <c r="A8498" t="s">
        <v>9157</v>
      </c>
      <c r="B8498" t="s">
        <v>1670</v>
      </c>
      <c r="C8498">
        <v>17.25</v>
      </c>
      <c r="D8498">
        <v>0</v>
      </c>
      <c r="E8498">
        <v>0</v>
      </c>
      <c r="F8498">
        <v>0</v>
      </c>
      <c r="G8498">
        <v>0</v>
      </c>
      <c r="H8498" s="45">
        <v>-5181.67</v>
      </c>
      <c r="I8498" t="s">
        <v>9059</v>
      </c>
      <c r="J8498" t="s">
        <v>190</v>
      </c>
      <c r="K8498">
        <v>0</v>
      </c>
      <c r="L8498" s="83">
        <v>42731</v>
      </c>
      <c r="M8498">
        <v>0</v>
      </c>
      <c r="N8498" t="s">
        <v>177</v>
      </c>
      <c r="O8498" t="s">
        <v>1750</v>
      </c>
    </row>
    <row r="8499" spans="1:15" x14ac:dyDescent="0.2">
      <c r="A8499" t="s">
        <v>9158</v>
      </c>
      <c r="B8499" t="s">
        <v>9159</v>
      </c>
      <c r="C8499">
        <v>11.82</v>
      </c>
      <c r="D8499">
        <v>0</v>
      </c>
      <c r="E8499">
        <v>0</v>
      </c>
      <c r="F8499">
        <v>0</v>
      </c>
      <c r="G8499">
        <v>0</v>
      </c>
      <c r="H8499">
        <v>-547.59</v>
      </c>
      <c r="I8499" t="s">
        <v>9059</v>
      </c>
      <c r="J8499" t="s">
        <v>182</v>
      </c>
      <c r="K8499">
        <v>0</v>
      </c>
      <c r="L8499" s="83">
        <v>42731</v>
      </c>
      <c r="M8499">
        <v>0</v>
      </c>
      <c r="N8499" t="s">
        <v>9160</v>
      </c>
      <c r="O8499">
        <v>2186072</v>
      </c>
    </row>
    <row r="8500" spans="1:15" x14ac:dyDescent="0.2">
      <c r="A8500" t="s">
        <v>9161</v>
      </c>
      <c r="B8500" t="s">
        <v>3931</v>
      </c>
      <c r="C8500">
        <v>42.77</v>
      </c>
      <c r="D8500">
        <v>0</v>
      </c>
      <c r="E8500">
        <v>0</v>
      </c>
      <c r="F8500">
        <v>0</v>
      </c>
      <c r="G8500">
        <v>0</v>
      </c>
      <c r="H8500" s="45">
        <v>-1314.31</v>
      </c>
      <c r="I8500" t="s">
        <v>9059</v>
      </c>
      <c r="J8500" t="s">
        <v>186</v>
      </c>
      <c r="K8500">
        <v>0</v>
      </c>
      <c r="L8500" s="83">
        <v>42731</v>
      </c>
      <c r="M8500">
        <v>0</v>
      </c>
      <c r="N8500" t="s">
        <v>3955</v>
      </c>
      <c r="O8500" t="s">
        <v>3956</v>
      </c>
    </row>
    <row r="8501" spans="1:15" x14ac:dyDescent="0.2">
      <c r="A8501" t="s">
        <v>9162</v>
      </c>
      <c r="B8501" t="s">
        <v>3992</v>
      </c>
      <c r="C8501">
        <v>20</v>
      </c>
      <c r="D8501">
        <v>0</v>
      </c>
      <c r="E8501">
        <v>0</v>
      </c>
      <c r="F8501">
        <v>0</v>
      </c>
      <c r="G8501">
        <v>0</v>
      </c>
      <c r="H8501" s="45">
        <v>-2906.33</v>
      </c>
      <c r="I8501" t="s">
        <v>9059</v>
      </c>
      <c r="J8501" t="s">
        <v>186</v>
      </c>
      <c r="K8501">
        <v>0</v>
      </c>
      <c r="L8501" s="83">
        <v>42731</v>
      </c>
      <c r="M8501">
        <v>0</v>
      </c>
      <c r="N8501" t="s">
        <v>4014</v>
      </c>
      <c r="O8501" t="s">
        <v>4015</v>
      </c>
    </row>
    <row r="8502" spans="1:15" x14ac:dyDescent="0.2">
      <c r="A8502" t="s">
        <v>9163</v>
      </c>
      <c r="B8502" t="s">
        <v>9164</v>
      </c>
      <c r="C8502">
        <v>20.774999999999999</v>
      </c>
      <c r="D8502">
        <v>0</v>
      </c>
      <c r="E8502">
        <v>0</v>
      </c>
      <c r="F8502">
        <v>0</v>
      </c>
      <c r="G8502">
        <v>0</v>
      </c>
      <c r="H8502" s="45">
        <v>-9109.18</v>
      </c>
      <c r="I8502" t="s">
        <v>9059</v>
      </c>
      <c r="J8502" t="s">
        <v>190</v>
      </c>
      <c r="K8502">
        <v>0</v>
      </c>
      <c r="L8502" s="83">
        <v>42731</v>
      </c>
      <c r="M8502">
        <v>0</v>
      </c>
      <c r="N8502" t="s">
        <v>9165</v>
      </c>
      <c r="O8502" t="s">
        <v>9166</v>
      </c>
    </row>
    <row r="8503" spans="1:15" x14ac:dyDescent="0.2">
      <c r="A8503" t="s">
        <v>9167</v>
      </c>
      <c r="B8503" t="s">
        <v>3044</v>
      </c>
      <c r="C8503">
        <v>18.72</v>
      </c>
      <c r="D8503">
        <v>0</v>
      </c>
      <c r="E8503">
        <v>0</v>
      </c>
      <c r="F8503">
        <v>0</v>
      </c>
      <c r="G8503">
        <v>0</v>
      </c>
      <c r="H8503" s="45">
        <v>-5051.2700000000004</v>
      </c>
      <c r="I8503" t="s">
        <v>9059</v>
      </c>
      <c r="J8503" t="s">
        <v>182</v>
      </c>
      <c r="K8503">
        <v>0</v>
      </c>
      <c r="L8503" s="83">
        <v>42731</v>
      </c>
      <c r="M8503">
        <v>0</v>
      </c>
      <c r="N8503" t="s">
        <v>3095</v>
      </c>
      <c r="O8503" t="s">
        <v>3096</v>
      </c>
    </row>
    <row r="8504" spans="1:15" x14ac:dyDescent="0.2">
      <c r="A8504" t="s">
        <v>9168</v>
      </c>
      <c r="B8504" t="s">
        <v>115</v>
      </c>
      <c r="C8504">
        <v>161.72</v>
      </c>
      <c r="D8504">
        <v>0</v>
      </c>
      <c r="E8504">
        <v>0</v>
      </c>
      <c r="F8504">
        <v>0</v>
      </c>
      <c r="G8504">
        <v>0</v>
      </c>
      <c r="H8504">
        <v>364.47</v>
      </c>
      <c r="I8504" t="s">
        <v>9059</v>
      </c>
      <c r="J8504" t="s">
        <v>186</v>
      </c>
      <c r="K8504">
        <v>0</v>
      </c>
      <c r="L8504" s="83">
        <v>42731</v>
      </c>
      <c r="M8504">
        <v>0</v>
      </c>
      <c r="N8504">
        <v>8252108</v>
      </c>
      <c r="O8504">
        <v>2127899</v>
      </c>
    </row>
    <row r="8505" spans="1:15" x14ac:dyDescent="0.2">
      <c r="A8505" t="s">
        <v>9169</v>
      </c>
      <c r="B8505" t="s">
        <v>5546</v>
      </c>
      <c r="C8505">
        <v>21.82</v>
      </c>
      <c r="D8505">
        <v>0</v>
      </c>
      <c r="E8505">
        <v>0</v>
      </c>
      <c r="F8505">
        <v>0</v>
      </c>
      <c r="G8505">
        <v>0</v>
      </c>
      <c r="H8505" s="45">
        <v>-2338.48</v>
      </c>
      <c r="I8505" t="s">
        <v>9059</v>
      </c>
      <c r="J8505" t="s">
        <v>186</v>
      </c>
      <c r="K8505">
        <v>0</v>
      </c>
      <c r="L8505" s="83">
        <v>42731</v>
      </c>
      <c r="M8505">
        <v>0</v>
      </c>
      <c r="N8505">
        <v>23139884</v>
      </c>
      <c r="O8505" t="s">
        <v>5560</v>
      </c>
    </row>
    <row r="8506" spans="1:15" x14ac:dyDescent="0.2">
      <c r="A8506" t="s">
        <v>9054</v>
      </c>
      <c r="B8506" t="s">
        <v>3870</v>
      </c>
      <c r="C8506">
        <v>37.18</v>
      </c>
      <c r="D8506">
        <v>0</v>
      </c>
      <c r="E8506">
        <v>0</v>
      </c>
      <c r="F8506">
        <v>0</v>
      </c>
      <c r="G8506">
        <v>0</v>
      </c>
      <c r="H8506" s="45">
        <v>1491.13</v>
      </c>
      <c r="I8506" t="s">
        <v>7556</v>
      </c>
      <c r="J8506" t="s">
        <v>235</v>
      </c>
      <c r="K8506">
        <v>0</v>
      </c>
      <c r="L8506" s="83">
        <v>42727</v>
      </c>
      <c r="M8506">
        <v>0</v>
      </c>
      <c r="N8506">
        <v>205887102</v>
      </c>
      <c r="O8506">
        <v>2215460</v>
      </c>
    </row>
    <row r="8507" spans="1:15" x14ac:dyDescent="0.2">
      <c r="A8507" t="s">
        <v>9055</v>
      </c>
      <c r="B8507" t="s">
        <v>3818</v>
      </c>
      <c r="C8507">
        <v>45</v>
      </c>
      <c r="D8507">
        <v>0</v>
      </c>
      <c r="E8507">
        <v>0</v>
      </c>
      <c r="F8507">
        <v>0</v>
      </c>
      <c r="G8507">
        <v>0</v>
      </c>
      <c r="H8507">
        <v>677.94</v>
      </c>
      <c r="I8507" t="s">
        <v>7556</v>
      </c>
      <c r="J8507" t="s">
        <v>235</v>
      </c>
      <c r="K8507">
        <v>0</v>
      </c>
      <c r="L8507" s="83">
        <v>42727</v>
      </c>
      <c r="M8507">
        <v>0</v>
      </c>
      <c r="N8507">
        <v>128030202</v>
      </c>
      <c r="O8507">
        <v>2158781</v>
      </c>
    </row>
    <row r="8508" spans="1:15" x14ac:dyDescent="0.2">
      <c r="A8508" t="s">
        <v>9056</v>
      </c>
      <c r="B8508" t="s">
        <v>9057</v>
      </c>
      <c r="C8508">
        <v>5</v>
      </c>
      <c r="D8508">
        <v>0</v>
      </c>
      <c r="E8508">
        <v>0</v>
      </c>
      <c r="F8508">
        <v>0</v>
      </c>
      <c r="G8508">
        <v>0</v>
      </c>
      <c r="H8508" s="45">
        <v>-61838</v>
      </c>
      <c r="I8508" t="s">
        <v>205</v>
      </c>
      <c r="J8508" t="s">
        <v>235</v>
      </c>
      <c r="K8508">
        <v>0</v>
      </c>
      <c r="L8508" s="83">
        <v>42727</v>
      </c>
      <c r="M8508">
        <v>0</v>
      </c>
    </row>
    <row r="8509" spans="1:15" x14ac:dyDescent="0.2">
      <c r="A8509" t="s">
        <v>9047</v>
      </c>
      <c r="B8509" t="s">
        <v>3833</v>
      </c>
      <c r="C8509">
        <v>92.07</v>
      </c>
      <c r="D8509">
        <v>0</v>
      </c>
      <c r="E8509">
        <v>0</v>
      </c>
      <c r="F8509">
        <v>0</v>
      </c>
      <c r="G8509">
        <v>0</v>
      </c>
      <c r="H8509" s="45">
        <v>-13757.38</v>
      </c>
      <c r="I8509" t="s">
        <v>7556</v>
      </c>
      <c r="J8509" t="s">
        <v>190</v>
      </c>
      <c r="K8509">
        <v>0</v>
      </c>
      <c r="L8509" s="83">
        <v>42726</v>
      </c>
      <c r="M8509">
        <v>0</v>
      </c>
      <c r="N8509">
        <v>535555106</v>
      </c>
      <c r="O8509">
        <v>2516613</v>
      </c>
    </row>
    <row r="8510" spans="1:15" x14ac:dyDescent="0.2">
      <c r="A8510" t="s">
        <v>9048</v>
      </c>
      <c r="B8510" t="s">
        <v>3914</v>
      </c>
      <c r="C8510">
        <v>24.15</v>
      </c>
      <c r="D8510">
        <v>0</v>
      </c>
      <c r="E8510">
        <v>0</v>
      </c>
      <c r="F8510">
        <v>0</v>
      </c>
      <c r="G8510">
        <v>0</v>
      </c>
      <c r="H8510">
        <v>-736.14</v>
      </c>
      <c r="I8510" t="s">
        <v>7556</v>
      </c>
      <c r="J8510" t="s">
        <v>164</v>
      </c>
      <c r="K8510">
        <v>0</v>
      </c>
      <c r="L8510" s="83">
        <v>42726</v>
      </c>
      <c r="M8510">
        <v>0</v>
      </c>
      <c r="N8510">
        <v>128126109</v>
      </c>
      <c r="O8510">
        <v>2164700</v>
      </c>
    </row>
    <row r="8511" spans="1:15" x14ac:dyDescent="0.2">
      <c r="A8511" t="s">
        <v>9049</v>
      </c>
      <c r="B8511" t="s">
        <v>7530</v>
      </c>
      <c r="C8511">
        <v>27.85</v>
      </c>
      <c r="D8511">
        <v>0</v>
      </c>
      <c r="E8511">
        <v>0</v>
      </c>
      <c r="F8511">
        <v>0</v>
      </c>
      <c r="G8511">
        <v>0</v>
      </c>
      <c r="H8511" s="45">
        <v>6281.52</v>
      </c>
      <c r="I8511" t="s">
        <v>7556</v>
      </c>
      <c r="J8511" t="s">
        <v>190</v>
      </c>
      <c r="K8511">
        <v>0</v>
      </c>
      <c r="L8511" s="83">
        <v>42726</v>
      </c>
      <c r="M8511">
        <v>0</v>
      </c>
      <c r="N8511" t="s">
        <v>7536</v>
      </c>
      <c r="O8511">
        <v>2716792</v>
      </c>
    </row>
    <row r="8512" spans="1:15" x14ac:dyDescent="0.2">
      <c r="A8512" t="s">
        <v>9050</v>
      </c>
      <c r="B8512" t="s">
        <v>9046</v>
      </c>
      <c r="C8512">
        <v>38.25</v>
      </c>
      <c r="D8512">
        <v>0</v>
      </c>
      <c r="E8512">
        <v>0</v>
      </c>
      <c r="F8512">
        <v>0</v>
      </c>
      <c r="G8512">
        <v>0</v>
      </c>
      <c r="H8512" s="45">
        <v>-3124.08</v>
      </c>
      <c r="I8512" t="s">
        <v>7556</v>
      </c>
      <c r="J8512" t="s">
        <v>190</v>
      </c>
      <c r="K8512">
        <v>0</v>
      </c>
      <c r="L8512" s="83">
        <v>42726</v>
      </c>
      <c r="M8512">
        <v>0</v>
      </c>
      <c r="N8512">
        <v>600544100</v>
      </c>
      <c r="O8512">
        <v>2594222</v>
      </c>
    </row>
    <row r="8513" spans="1:15" x14ac:dyDescent="0.2">
      <c r="A8513" t="s">
        <v>9051</v>
      </c>
      <c r="B8513" t="s">
        <v>7553</v>
      </c>
      <c r="C8513">
        <v>59.44</v>
      </c>
      <c r="D8513">
        <v>0</v>
      </c>
      <c r="E8513">
        <v>0</v>
      </c>
      <c r="F8513">
        <v>0</v>
      </c>
      <c r="G8513">
        <v>0</v>
      </c>
      <c r="H8513" s="45">
        <v>-6164.3</v>
      </c>
      <c r="I8513" t="s">
        <v>7556</v>
      </c>
      <c r="J8513" t="s">
        <v>164</v>
      </c>
      <c r="K8513">
        <v>0</v>
      </c>
      <c r="L8513" s="83">
        <v>42726</v>
      </c>
      <c r="M8513">
        <v>0</v>
      </c>
      <c r="N8513">
        <v>595112103</v>
      </c>
      <c r="O8513">
        <v>2588184</v>
      </c>
    </row>
    <row r="8514" spans="1:15" x14ac:dyDescent="0.2">
      <c r="A8514" t="s">
        <v>9052</v>
      </c>
      <c r="B8514" t="s">
        <v>3778</v>
      </c>
      <c r="C8514">
        <v>138.46</v>
      </c>
      <c r="D8514">
        <v>0</v>
      </c>
      <c r="E8514">
        <v>0</v>
      </c>
      <c r="F8514">
        <v>0</v>
      </c>
      <c r="G8514">
        <v>0</v>
      </c>
      <c r="H8514" s="45">
        <v>3917.02</v>
      </c>
      <c r="I8514" t="s">
        <v>7556</v>
      </c>
      <c r="J8514" t="s">
        <v>164</v>
      </c>
      <c r="K8514">
        <v>0</v>
      </c>
      <c r="L8514" s="83">
        <v>42726</v>
      </c>
      <c r="M8514">
        <v>0</v>
      </c>
      <c r="N8514">
        <v>756577102</v>
      </c>
      <c r="O8514">
        <v>2447218</v>
      </c>
    </row>
    <row r="8515" spans="1:15" x14ac:dyDescent="0.2">
      <c r="A8515" t="s">
        <v>9053</v>
      </c>
      <c r="B8515" t="s">
        <v>3774</v>
      </c>
      <c r="C8515">
        <v>46.4</v>
      </c>
      <c r="D8515">
        <v>0</v>
      </c>
      <c r="E8515">
        <v>0</v>
      </c>
      <c r="F8515">
        <v>0</v>
      </c>
      <c r="G8515">
        <v>0</v>
      </c>
      <c r="H8515" s="45">
        <v>-5570.52</v>
      </c>
      <c r="I8515" t="s">
        <v>7556</v>
      </c>
      <c r="J8515" t="s">
        <v>200</v>
      </c>
      <c r="K8515">
        <v>0</v>
      </c>
      <c r="L8515" s="83">
        <v>42726</v>
      </c>
      <c r="M8515">
        <v>0</v>
      </c>
      <c r="N8515">
        <v>974637100</v>
      </c>
      <c r="O8515">
        <v>2972721</v>
      </c>
    </row>
    <row r="8516" spans="1:15" x14ac:dyDescent="0.2">
      <c r="A8516" t="s">
        <v>9038</v>
      </c>
      <c r="B8516" t="s">
        <v>3871</v>
      </c>
      <c r="C8516">
        <v>58.77</v>
      </c>
      <c r="D8516">
        <v>0</v>
      </c>
      <c r="E8516">
        <v>0</v>
      </c>
      <c r="F8516">
        <v>0</v>
      </c>
      <c r="G8516">
        <v>0</v>
      </c>
      <c r="H8516" s="45">
        <v>-19407.150000000001</v>
      </c>
      <c r="I8516" t="s">
        <v>7556</v>
      </c>
      <c r="J8516" t="s">
        <v>200</v>
      </c>
      <c r="K8516">
        <v>0</v>
      </c>
      <c r="L8516" s="83">
        <v>42725</v>
      </c>
      <c r="M8516">
        <v>0</v>
      </c>
      <c r="N8516">
        <v>143130102</v>
      </c>
      <c r="O8516">
        <v>2983563</v>
      </c>
    </row>
    <row r="8517" spans="1:15" x14ac:dyDescent="0.2">
      <c r="A8517" t="s">
        <v>9039</v>
      </c>
      <c r="B8517" t="s">
        <v>3870</v>
      </c>
      <c r="C8517">
        <v>37.18</v>
      </c>
      <c r="D8517">
        <v>0</v>
      </c>
      <c r="E8517">
        <v>0</v>
      </c>
      <c r="F8517">
        <v>0</v>
      </c>
      <c r="G8517">
        <v>0</v>
      </c>
      <c r="H8517" s="45">
        <v>-28585.09</v>
      </c>
      <c r="I8517" t="s">
        <v>7567</v>
      </c>
      <c r="J8517" t="s">
        <v>235</v>
      </c>
      <c r="K8517">
        <v>0</v>
      </c>
      <c r="L8517" s="83">
        <v>42725</v>
      </c>
      <c r="M8517">
        <v>0</v>
      </c>
      <c r="N8517">
        <v>205887102</v>
      </c>
      <c r="O8517">
        <v>2215460</v>
      </c>
    </row>
    <row r="8518" spans="1:15" x14ac:dyDescent="0.2">
      <c r="A8518" t="s">
        <v>9040</v>
      </c>
      <c r="B8518" t="s">
        <v>3818</v>
      </c>
      <c r="C8518">
        <v>45</v>
      </c>
      <c r="D8518">
        <v>0</v>
      </c>
      <c r="E8518">
        <v>0</v>
      </c>
      <c r="F8518">
        <v>0</v>
      </c>
      <c r="G8518">
        <v>0</v>
      </c>
      <c r="H8518" s="45">
        <v>-16715.8</v>
      </c>
      <c r="I8518" t="s">
        <v>7567</v>
      </c>
      <c r="J8518" t="s">
        <v>235</v>
      </c>
      <c r="K8518">
        <v>0</v>
      </c>
      <c r="L8518" s="83">
        <v>42725</v>
      </c>
      <c r="M8518">
        <v>0</v>
      </c>
      <c r="N8518">
        <v>128030202</v>
      </c>
      <c r="O8518">
        <v>2158781</v>
      </c>
    </row>
    <row r="8519" spans="1:15" x14ac:dyDescent="0.2">
      <c r="A8519" t="s">
        <v>9041</v>
      </c>
      <c r="B8519" t="s">
        <v>3635</v>
      </c>
      <c r="C8519">
        <v>87.2</v>
      </c>
      <c r="D8519">
        <v>0</v>
      </c>
      <c r="E8519">
        <v>0</v>
      </c>
      <c r="F8519">
        <v>0</v>
      </c>
      <c r="G8519">
        <v>0</v>
      </c>
      <c r="H8519" s="45">
        <v>-5789.47</v>
      </c>
      <c r="I8519" t="s">
        <v>7556</v>
      </c>
      <c r="J8519" t="s">
        <v>235</v>
      </c>
      <c r="K8519">
        <v>0</v>
      </c>
      <c r="L8519" s="83">
        <v>42725</v>
      </c>
      <c r="M8519">
        <v>0</v>
      </c>
      <c r="N8519">
        <v>128246105</v>
      </c>
      <c r="O8519">
        <v>2859200</v>
      </c>
    </row>
    <row r="8520" spans="1:15" x14ac:dyDescent="0.2">
      <c r="A8520" t="s">
        <v>9042</v>
      </c>
      <c r="B8520" t="s">
        <v>7516</v>
      </c>
      <c r="C8520">
        <v>44.68</v>
      </c>
      <c r="D8520">
        <v>0</v>
      </c>
      <c r="E8520">
        <v>0</v>
      </c>
      <c r="F8520">
        <v>0</v>
      </c>
      <c r="G8520">
        <v>0</v>
      </c>
      <c r="H8520" s="45">
        <v>-2138.36</v>
      </c>
      <c r="I8520" t="s">
        <v>7556</v>
      </c>
      <c r="J8520" t="s">
        <v>235</v>
      </c>
      <c r="K8520">
        <v>0</v>
      </c>
      <c r="L8520" s="83">
        <v>42725</v>
      </c>
      <c r="M8520">
        <v>0</v>
      </c>
      <c r="N8520">
        <v>370334104</v>
      </c>
      <c r="O8520">
        <v>2367026</v>
      </c>
    </row>
    <row r="8521" spans="1:15" x14ac:dyDescent="0.2">
      <c r="A8521" t="s">
        <v>9043</v>
      </c>
      <c r="B8521" t="s">
        <v>3747</v>
      </c>
      <c r="C8521">
        <v>66.17</v>
      </c>
      <c r="D8521">
        <v>0</v>
      </c>
      <c r="E8521">
        <v>0</v>
      </c>
      <c r="F8521">
        <v>0</v>
      </c>
      <c r="G8521">
        <v>0</v>
      </c>
      <c r="H8521" s="45">
        <v>-5049.28</v>
      </c>
      <c r="I8521" t="s">
        <v>7556</v>
      </c>
      <c r="J8521" t="s">
        <v>200</v>
      </c>
      <c r="K8521">
        <v>0</v>
      </c>
      <c r="L8521" s="83">
        <v>42725</v>
      </c>
      <c r="M8521">
        <v>0</v>
      </c>
      <c r="N8521">
        <v>654106103</v>
      </c>
      <c r="O8521">
        <v>2640147</v>
      </c>
    </row>
    <row r="8522" spans="1:15" x14ac:dyDescent="0.2">
      <c r="A8522" t="s">
        <v>9044</v>
      </c>
      <c r="B8522" t="s">
        <v>3776</v>
      </c>
      <c r="C8522">
        <v>14</v>
      </c>
      <c r="D8522">
        <v>0</v>
      </c>
      <c r="E8522">
        <v>0</v>
      </c>
      <c r="F8522">
        <v>0</v>
      </c>
      <c r="G8522">
        <v>0</v>
      </c>
      <c r="H8522" s="45">
        <v>2594.09</v>
      </c>
      <c r="I8522" t="s">
        <v>7556</v>
      </c>
      <c r="J8522" t="s">
        <v>190</v>
      </c>
      <c r="K8522">
        <v>0</v>
      </c>
      <c r="L8522" s="83">
        <v>42725</v>
      </c>
      <c r="M8522">
        <v>0</v>
      </c>
      <c r="N8522">
        <v>858155203</v>
      </c>
      <c r="O8522">
        <v>2150420</v>
      </c>
    </row>
    <row r="8523" spans="1:15" x14ac:dyDescent="0.2">
      <c r="A8523" t="s">
        <v>9045</v>
      </c>
      <c r="B8523" t="s">
        <v>5775</v>
      </c>
      <c r="C8523">
        <v>112.99</v>
      </c>
      <c r="D8523">
        <v>0</v>
      </c>
      <c r="E8523">
        <v>0</v>
      </c>
      <c r="F8523">
        <v>0</v>
      </c>
      <c r="G8523">
        <v>0</v>
      </c>
      <c r="H8523">
        <v>585.54</v>
      </c>
      <c r="I8523" t="s">
        <v>7556</v>
      </c>
      <c r="J8523" t="s">
        <v>188</v>
      </c>
      <c r="K8523">
        <v>0</v>
      </c>
      <c r="L8523" s="83">
        <v>42725</v>
      </c>
      <c r="M8523">
        <v>0</v>
      </c>
      <c r="N8523">
        <v>920355104</v>
      </c>
      <c r="O8523">
        <v>2926739</v>
      </c>
    </row>
    <row r="8524" spans="1:15" x14ac:dyDescent="0.2">
      <c r="A8524" t="s">
        <v>9033</v>
      </c>
      <c r="B8524" t="s">
        <v>3914</v>
      </c>
      <c r="C8524">
        <v>24.15</v>
      </c>
      <c r="D8524">
        <v>0</v>
      </c>
      <c r="E8524">
        <v>0</v>
      </c>
      <c r="F8524">
        <v>0</v>
      </c>
      <c r="G8524">
        <v>0</v>
      </c>
      <c r="H8524" s="45">
        <v>-38411.230000000003</v>
      </c>
      <c r="I8524" t="s">
        <v>7567</v>
      </c>
      <c r="J8524" t="s">
        <v>164</v>
      </c>
      <c r="K8524">
        <v>0</v>
      </c>
      <c r="L8524" s="83">
        <v>42724</v>
      </c>
      <c r="M8524">
        <v>0</v>
      </c>
      <c r="N8524">
        <v>128126109</v>
      </c>
      <c r="O8524">
        <v>2164700</v>
      </c>
    </row>
    <row r="8525" spans="1:15" x14ac:dyDescent="0.2">
      <c r="A8525" t="s">
        <v>9034</v>
      </c>
      <c r="B8525" t="s">
        <v>3833</v>
      </c>
      <c r="C8525">
        <v>92.07</v>
      </c>
      <c r="D8525">
        <v>0</v>
      </c>
      <c r="E8525">
        <v>0</v>
      </c>
      <c r="F8525">
        <v>0</v>
      </c>
      <c r="G8525">
        <v>0</v>
      </c>
      <c r="H8525" s="45">
        <v>68339.27</v>
      </c>
      <c r="I8525" t="s">
        <v>7567</v>
      </c>
      <c r="J8525" t="s">
        <v>190</v>
      </c>
      <c r="K8525">
        <v>0</v>
      </c>
      <c r="L8525" s="83">
        <v>42724</v>
      </c>
      <c r="M8525">
        <v>0</v>
      </c>
      <c r="N8525">
        <v>535555106</v>
      </c>
      <c r="O8525">
        <v>2516613</v>
      </c>
    </row>
    <row r="8526" spans="1:15" x14ac:dyDescent="0.2">
      <c r="A8526" t="s">
        <v>9035</v>
      </c>
      <c r="B8526" t="s">
        <v>3761</v>
      </c>
      <c r="C8526">
        <v>62.19</v>
      </c>
      <c r="D8526">
        <v>0</v>
      </c>
      <c r="E8526">
        <v>0</v>
      </c>
      <c r="F8526">
        <v>0</v>
      </c>
      <c r="G8526">
        <v>0</v>
      </c>
      <c r="H8526" s="45">
        <v>19452.7</v>
      </c>
      <c r="I8526" t="s">
        <v>7567</v>
      </c>
      <c r="J8526" t="s">
        <v>169</v>
      </c>
      <c r="K8526">
        <v>0</v>
      </c>
      <c r="L8526" s="83">
        <v>42724</v>
      </c>
      <c r="M8526">
        <v>0</v>
      </c>
      <c r="N8526">
        <v>640491106</v>
      </c>
      <c r="O8526">
        <v>2630085</v>
      </c>
    </row>
    <row r="8527" spans="1:15" x14ac:dyDescent="0.2">
      <c r="A8527" t="s">
        <v>9036</v>
      </c>
      <c r="B8527" t="s">
        <v>9037</v>
      </c>
      <c r="C8527">
        <v>950</v>
      </c>
      <c r="D8527">
        <v>0</v>
      </c>
      <c r="E8527">
        <v>0</v>
      </c>
      <c r="F8527">
        <v>0</v>
      </c>
      <c r="G8527">
        <v>0</v>
      </c>
      <c r="H8527" s="45">
        <v>-4464</v>
      </c>
      <c r="I8527" t="s">
        <v>210</v>
      </c>
      <c r="J8527" t="s">
        <v>190</v>
      </c>
      <c r="K8527">
        <v>0</v>
      </c>
      <c r="L8527" s="83">
        <v>42724</v>
      </c>
      <c r="M8527">
        <v>0</v>
      </c>
    </row>
    <row r="8528" spans="1:15" x14ac:dyDescent="0.2">
      <c r="A8528" t="s">
        <v>9031</v>
      </c>
      <c r="B8528" t="s">
        <v>3871</v>
      </c>
      <c r="C8528">
        <v>58.77</v>
      </c>
      <c r="D8528">
        <v>0</v>
      </c>
      <c r="E8528">
        <v>0</v>
      </c>
      <c r="F8528">
        <v>0</v>
      </c>
      <c r="G8528">
        <v>0</v>
      </c>
      <c r="H8528" s="45">
        <v>21708.080000000002</v>
      </c>
      <c r="I8528" t="s">
        <v>7567</v>
      </c>
      <c r="J8528" t="s">
        <v>200</v>
      </c>
      <c r="K8528">
        <v>0</v>
      </c>
      <c r="L8528" s="83">
        <v>42723</v>
      </c>
      <c r="M8528">
        <v>0</v>
      </c>
      <c r="N8528">
        <v>143130102</v>
      </c>
      <c r="O8528">
        <v>2983563</v>
      </c>
    </row>
    <row r="8529" spans="1:15" x14ac:dyDescent="0.2">
      <c r="A8529" t="s">
        <v>9032</v>
      </c>
      <c r="B8529" t="s">
        <v>7487</v>
      </c>
      <c r="C8529">
        <v>42.25</v>
      </c>
      <c r="D8529">
        <v>0</v>
      </c>
      <c r="E8529">
        <v>0</v>
      </c>
      <c r="F8529">
        <v>0</v>
      </c>
      <c r="G8529">
        <v>0</v>
      </c>
      <c r="H8529" s="45">
        <v>-39268.42</v>
      </c>
      <c r="I8529" t="s">
        <v>7567</v>
      </c>
      <c r="J8529" t="s">
        <v>190</v>
      </c>
      <c r="K8529">
        <v>0</v>
      </c>
      <c r="L8529" s="83">
        <v>42723</v>
      </c>
      <c r="M8529">
        <v>0</v>
      </c>
      <c r="N8529" s="84">
        <v>6.3933999999999998E+112</v>
      </c>
      <c r="O8529">
        <v>2624464</v>
      </c>
    </row>
    <row r="8530" spans="1:15" x14ac:dyDescent="0.2">
      <c r="A8530" t="s">
        <v>9028</v>
      </c>
      <c r="B8530" t="s">
        <v>2826</v>
      </c>
      <c r="C8530">
        <v>100.96</v>
      </c>
      <c r="D8530">
        <v>0</v>
      </c>
      <c r="E8530">
        <v>0</v>
      </c>
      <c r="F8530">
        <v>0</v>
      </c>
      <c r="G8530">
        <v>0</v>
      </c>
      <c r="H8530" s="45">
        <v>29686.79</v>
      </c>
      <c r="I8530" t="s">
        <v>7556</v>
      </c>
      <c r="J8530" t="s">
        <v>235</v>
      </c>
      <c r="K8530">
        <v>0</v>
      </c>
      <c r="L8530" s="83">
        <v>42720</v>
      </c>
      <c r="M8530">
        <v>0</v>
      </c>
      <c r="N8530">
        <v>800013104</v>
      </c>
      <c r="O8530">
        <v>2774336</v>
      </c>
    </row>
    <row r="8531" spans="1:15" x14ac:dyDescent="0.2">
      <c r="A8531" t="s">
        <v>9029</v>
      </c>
      <c r="B8531" t="s">
        <v>3715</v>
      </c>
      <c r="C8531">
        <v>225.55</v>
      </c>
      <c r="D8531">
        <v>0</v>
      </c>
      <c r="E8531">
        <v>0</v>
      </c>
      <c r="F8531">
        <v>0</v>
      </c>
      <c r="G8531">
        <v>0</v>
      </c>
      <c r="H8531" s="45">
        <v>5688.74</v>
      </c>
      <c r="I8531" t="s">
        <v>7556</v>
      </c>
      <c r="J8531" t="s">
        <v>164</v>
      </c>
      <c r="K8531">
        <v>0</v>
      </c>
      <c r="L8531" s="83">
        <v>42720</v>
      </c>
      <c r="M8531">
        <v>0</v>
      </c>
      <c r="N8531" t="s">
        <v>3721</v>
      </c>
      <c r="O8531">
        <v>2008154</v>
      </c>
    </row>
    <row r="8532" spans="1:15" x14ac:dyDescent="0.2">
      <c r="A8532" t="s">
        <v>9030</v>
      </c>
      <c r="B8532" t="s">
        <v>3690</v>
      </c>
      <c r="C8532">
        <v>42.82</v>
      </c>
      <c r="D8532">
        <v>0</v>
      </c>
      <c r="E8532">
        <v>0</v>
      </c>
      <c r="F8532">
        <v>0</v>
      </c>
      <c r="G8532">
        <v>0</v>
      </c>
      <c r="H8532" s="45">
        <v>-4597.53</v>
      </c>
      <c r="I8532" t="s">
        <v>7556</v>
      </c>
      <c r="J8532" t="s">
        <v>164</v>
      </c>
      <c r="K8532">
        <v>0</v>
      </c>
      <c r="L8532" s="83">
        <v>42720</v>
      </c>
      <c r="M8532">
        <v>0</v>
      </c>
      <c r="N8532" t="s">
        <v>3706</v>
      </c>
      <c r="O8532">
        <v>2661568</v>
      </c>
    </row>
    <row r="8533" spans="1:15" x14ac:dyDescent="0.2">
      <c r="A8533" t="s">
        <v>9026</v>
      </c>
      <c r="B8533" t="s">
        <v>3851</v>
      </c>
      <c r="C8533">
        <v>48.5</v>
      </c>
      <c r="D8533">
        <v>0</v>
      </c>
      <c r="E8533">
        <v>0</v>
      </c>
      <c r="F8533">
        <v>0</v>
      </c>
      <c r="G8533">
        <v>0</v>
      </c>
      <c r="H8533" s="45">
        <v>35719.4</v>
      </c>
      <c r="I8533" t="s">
        <v>7556</v>
      </c>
      <c r="J8533" t="s">
        <v>190</v>
      </c>
      <c r="K8533">
        <v>0</v>
      </c>
      <c r="L8533" s="83">
        <v>42719</v>
      </c>
      <c r="M8533">
        <v>0</v>
      </c>
      <c r="N8533">
        <v>37598109</v>
      </c>
      <c r="O8533">
        <v>2046176</v>
      </c>
    </row>
    <row r="8534" spans="1:15" x14ac:dyDescent="0.2">
      <c r="A8534" t="s">
        <v>9027</v>
      </c>
      <c r="B8534" t="s">
        <v>1829</v>
      </c>
      <c r="C8534">
        <v>42.02</v>
      </c>
      <c r="D8534">
        <v>0</v>
      </c>
      <c r="E8534">
        <v>0</v>
      </c>
      <c r="F8534">
        <v>0</v>
      </c>
      <c r="G8534">
        <v>0</v>
      </c>
      <c r="H8534" s="45">
        <v>-5316.65</v>
      </c>
      <c r="I8534" t="s">
        <v>7556</v>
      </c>
      <c r="J8534" t="s">
        <v>186</v>
      </c>
      <c r="K8534">
        <v>0</v>
      </c>
      <c r="L8534" s="83">
        <v>42719</v>
      </c>
      <c r="M8534">
        <v>0</v>
      </c>
      <c r="N8534" t="s">
        <v>1904</v>
      </c>
      <c r="O8534">
        <v>2456441</v>
      </c>
    </row>
    <row r="8535" spans="1:15" x14ac:dyDescent="0.2">
      <c r="A8535" t="s">
        <v>9020</v>
      </c>
      <c r="B8535" t="s">
        <v>9021</v>
      </c>
      <c r="C8535">
        <v>43.62</v>
      </c>
      <c r="D8535">
        <v>0</v>
      </c>
      <c r="E8535">
        <v>0</v>
      </c>
      <c r="F8535">
        <v>0</v>
      </c>
      <c r="G8535">
        <v>0</v>
      </c>
      <c r="H8535" s="45">
        <v>-19666.09</v>
      </c>
      <c r="I8535" t="s">
        <v>7560</v>
      </c>
      <c r="J8535" t="s">
        <v>713</v>
      </c>
      <c r="K8535">
        <v>0</v>
      </c>
      <c r="L8535" s="83">
        <v>42718</v>
      </c>
      <c r="M8535">
        <v>0</v>
      </c>
      <c r="N8535" t="s">
        <v>9022</v>
      </c>
      <c r="O8535" t="s">
        <v>9023</v>
      </c>
    </row>
    <row r="8536" spans="1:15" x14ac:dyDescent="0.2">
      <c r="A8536" t="s">
        <v>9024</v>
      </c>
      <c r="B8536" t="s">
        <v>2826</v>
      </c>
      <c r="C8536">
        <v>100.96</v>
      </c>
      <c r="D8536">
        <v>0</v>
      </c>
      <c r="E8536">
        <v>0</v>
      </c>
      <c r="F8536">
        <v>0</v>
      </c>
      <c r="G8536">
        <v>0</v>
      </c>
      <c r="H8536" s="45">
        <v>-19683.599999999999</v>
      </c>
      <c r="I8536" t="s">
        <v>7567</v>
      </c>
      <c r="J8536" t="s">
        <v>235</v>
      </c>
      <c r="K8536">
        <v>0</v>
      </c>
      <c r="L8536" s="83">
        <v>42718</v>
      </c>
      <c r="M8536">
        <v>0</v>
      </c>
      <c r="N8536">
        <v>800013104</v>
      </c>
      <c r="O8536">
        <v>2774336</v>
      </c>
    </row>
    <row r="8537" spans="1:15" x14ac:dyDescent="0.2">
      <c r="A8537" t="s">
        <v>9018</v>
      </c>
      <c r="B8537" t="s">
        <v>3696</v>
      </c>
      <c r="C8537">
        <v>181.5</v>
      </c>
      <c r="D8537">
        <v>0</v>
      </c>
      <c r="E8537">
        <v>0</v>
      </c>
      <c r="F8537">
        <v>0</v>
      </c>
      <c r="G8537">
        <v>0</v>
      </c>
      <c r="H8537" s="45">
        <v>-36212.53</v>
      </c>
      <c r="I8537" t="s">
        <v>7556</v>
      </c>
      <c r="J8537" t="s">
        <v>448</v>
      </c>
      <c r="K8537">
        <v>0</v>
      </c>
      <c r="L8537" s="83">
        <v>42717</v>
      </c>
      <c r="M8537">
        <v>0</v>
      </c>
      <c r="N8537">
        <v>862578101</v>
      </c>
      <c r="O8537" t="s">
        <v>3708</v>
      </c>
    </row>
    <row r="8538" spans="1:15" x14ac:dyDescent="0.2">
      <c r="A8538" t="s">
        <v>9019</v>
      </c>
      <c r="B8538" t="s">
        <v>1663</v>
      </c>
      <c r="C8538">
        <v>44.09</v>
      </c>
      <c r="D8538">
        <v>0</v>
      </c>
      <c r="E8538">
        <v>0</v>
      </c>
      <c r="F8538">
        <v>0</v>
      </c>
      <c r="G8538">
        <v>0</v>
      </c>
      <c r="H8538" s="45">
        <v>-70662.960000000006</v>
      </c>
      <c r="I8538" t="s">
        <v>210</v>
      </c>
      <c r="J8538" t="s">
        <v>188</v>
      </c>
      <c r="K8538">
        <v>0</v>
      </c>
      <c r="L8538" s="83">
        <v>42716</v>
      </c>
      <c r="M8538">
        <v>0</v>
      </c>
      <c r="N8538" t="s">
        <v>1721</v>
      </c>
      <c r="O8538">
        <v>2232793</v>
      </c>
    </row>
    <row r="8539" spans="1:15" x14ac:dyDescent="0.2">
      <c r="A8539" t="s">
        <v>9008</v>
      </c>
      <c r="B8539" t="s">
        <v>3048</v>
      </c>
      <c r="C8539">
        <v>89.44</v>
      </c>
      <c r="D8539">
        <v>0</v>
      </c>
      <c r="E8539">
        <v>0</v>
      </c>
      <c r="F8539">
        <v>0</v>
      </c>
      <c r="G8539">
        <v>0</v>
      </c>
      <c r="H8539" s="45">
        <v>11433.58</v>
      </c>
      <c r="I8539" t="s">
        <v>7556</v>
      </c>
      <c r="J8539" t="s">
        <v>200</v>
      </c>
      <c r="K8539">
        <v>0</v>
      </c>
      <c r="L8539" s="83">
        <v>42713</v>
      </c>
      <c r="M8539">
        <v>0</v>
      </c>
      <c r="N8539">
        <v>761283100</v>
      </c>
      <c r="O8539" t="s">
        <v>3135</v>
      </c>
    </row>
    <row r="8540" spans="1:15" x14ac:dyDescent="0.2">
      <c r="A8540" t="s">
        <v>9009</v>
      </c>
      <c r="B8540" t="s">
        <v>3529</v>
      </c>
      <c r="C8540">
        <v>72.989999999999995</v>
      </c>
      <c r="D8540">
        <v>0</v>
      </c>
      <c r="E8540">
        <v>0</v>
      </c>
      <c r="F8540">
        <v>0</v>
      </c>
      <c r="G8540">
        <v>0</v>
      </c>
      <c r="H8540" s="45">
        <v>-4498.93</v>
      </c>
      <c r="I8540" t="s">
        <v>7556</v>
      </c>
      <c r="J8540" t="s">
        <v>190</v>
      </c>
      <c r="K8540">
        <v>0</v>
      </c>
      <c r="L8540" s="83">
        <v>42713</v>
      </c>
      <c r="M8540">
        <v>0</v>
      </c>
      <c r="N8540">
        <v>482539103</v>
      </c>
      <c r="O8540" t="s">
        <v>3530</v>
      </c>
    </row>
    <row r="8541" spans="1:15" x14ac:dyDescent="0.2">
      <c r="A8541" t="s">
        <v>9010</v>
      </c>
      <c r="B8541" t="s">
        <v>7497</v>
      </c>
      <c r="C8541">
        <v>18</v>
      </c>
      <c r="D8541">
        <v>0</v>
      </c>
      <c r="E8541">
        <v>0</v>
      </c>
      <c r="F8541">
        <v>0</v>
      </c>
      <c r="G8541">
        <v>0</v>
      </c>
      <c r="H8541" s="45">
        <v>12112.46</v>
      </c>
      <c r="I8541" t="s">
        <v>7556</v>
      </c>
      <c r="J8541" t="s">
        <v>164</v>
      </c>
      <c r="K8541">
        <v>0</v>
      </c>
      <c r="L8541" s="83">
        <v>42713</v>
      </c>
      <c r="M8541">
        <v>0</v>
      </c>
      <c r="N8541" t="s">
        <v>7502</v>
      </c>
      <c r="O8541">
        <v>2517832</v>
      </c>
    </row>
    <row r="8542" spans="1:15" x14ac:dyDescent="0.2">
      <c r="A8542" t="s">
        <v>9011</v>
      </c>
      <c r="B8542" t="s">
        <v>3485</v>
      </c>
      <c r="C8542">
        <v>257.97000000000003</v>
      </c>
      <c r="D8542">
        <v>0</v>
      </c>
      <c r="E8542">
        <v>0</v>
      </c>
      <c r="F8542">
        <v>0</v>
      </c>
      <c r="G8542">
        <v>0</v>
      </c>
      <c r="H8542" s="45">
        <v>-4917.66</v>
      </c>
      <c r="I8542" t="s">
        <v>7556</v>
      </c>
      <c r="J8542" t="s">
        <v>164</v>
      </c>
      <c r="K8542">
        <v>0</v>
      </c>
      <c r="L8542" s="83">
        <v>42713</v>
      </c>
      <c r="M8542">
        <v>0</v>
      </c>
      <c r="N8542" t="s">
        <v>177</v>
      </c>
      <c r="O8542" t="s">
        <v>3497</v>
      </c>
    </row>
    <row r="8543" spans="1:15" x14ac:dyDescent="0.2">
      <c r="A8543" t="s">
        <v>9012</v>
      </c>
      <c r="B8543" t="s">
        <v>3490</v>
      </c>
      <c r="C8543">
        <v>24.11</v>
      </c>
      <c r="D8543">
        <v>0</v>
      </c>
      <c r="E8543">
        <v>0</v>
      </c>
      <c r="F8543">
        <v>0</v>
      </c>
      <c r="G8543">
        <v>0</v>
      </c>
      <c r="H8543" s="45">
        <v>-9890.34</v>
      </c>
      <c r="I8543" t="s">
        <v>7556</v>
      </c>
      <c r="J8543" t="s">
        <v>164</v>
      </c>
      <c r="K8543">
        <v>0</v>
      </c>
      <c r="L8543" s="83">
        <v>42713</v>
      </c>
      <c r="M8543">
        <v>0</v>
      </c>
      <c r="N8543">
        <v>171779309</v>
      </c>
      <c r="O8543" t="s">
        <v>3500</v>
      </c>
    </row>
    <row r="8544" spans="1:15" x14ac:dyDescent="0.2">
      <c r="A8544" t="s">
        <v>9013</v>
      </c>
      <c r="B8544" t="s">
        <v>9007</v>
      </c>
      <c r="C8544">
        <v>115.8</v>
      </c>
      <c r="D8544">
        <v>0</v>
      </c>
      <c r="E8544">
        <v>0</v>
      </c>
      <c r="F8544">
        <v>0</v>
      </c>
      <c r="G8544">
        <v>0</v>
      </c>
      <c r="H8544" s="45">
        <v>3253.76</v>
      </c>
      <c r="I8544" t="s">
        <v>7556</v>
      </c>
      <c r="J8544" t="s">
        <v>169</v>
      </c>
      <c r="K8544">
        <v>0</v>
      </c>
      <c r="L8544" s="83">
        <v>42713</v>
      </c>
      <c r="M8544">
        <v>0</v>
      </c>
      <c r="N8544">
        <v>138098108</v>
      </c>
      <c r="O8544">
        <v>2188153</v>
      </c>
    </row>
    <row r="8545" spans="1:15" x14ac:dyDescent="0.2">
      <c r="A8545" t="s">
        <v>9014</v>
      </c>
      <c r="B8545" t="s">
        <v>3487</v>
      </c>
      <c r="C8545">
        <v>232.21</v>
      </c>
      <c r="D8545">
        <v>0</v>
      </c>
      <c r="E8545">
        <v>0</v>
      </c>
      <c r="F8545">
        <v>0</v>
      </c>
      <c r="G8545">
        <v>0</v>
      </c>
      <c r="H8545" s="45">
        <v>20314.43</v>
      </c>
      <c r="I8545" t="s">
        <v>7556</v>
      </c>
      <c r="J8545" t="s">
        <v>169</v>
      </c>
      <c r="K8545">
        <v>0</v>
      </c>
      <c r="L8545" s="83">
        <v>42713</v>
      </c>
      <c r="M8545">
        <v>0</v>
      </c>
      <c r="N8545">
        <v>216648402</v>
      </c>
      <c r="O8545">
        <v>2222631</v>
      </c>
    </row>
    <row r="8546" spans="1:15" x14ac:dyDescent="0.2">
      <c r="A8546" t="s">
        <v>9015</v>
      </c>
      <c r="B8546" t="s">
        <v>3489</v>
      </c>
      <c r="C8546">
        <v>40.200000000000003</v>
      </c>
      <c r="D8546">
        <v>0</v>
      </c>
      <c r="E8546">
        <v>0</v>
      </c>
      <c r="F8546">
        <v>0</v>
      </c>
      <c r="G8546">
        <v>0</v>
      </c>
      <c r="H8546" s="45">
        <v>1776.46</v>
      </c>
      <c r="I8546" t="s">
        <v>7556</v>
      </c>
      <c r="J8546" t="s">
        <v>164</v>
      </c>
      <c r="K8546">
        <v>0</v>
      </c>
      <c r="L8546" s="83">
        <v>42713</v>
      </c>
      <c r="M8546">
        <v>0</v>
      </c>
      <c r="N8546">
        <v>591520200</v>
      </c>
      <c r="O8546">
        <v>2583297</v>
      </c>
    </row>
    <row r="8547" spans="1:15" x14ac:dyDescent="0.2">
      <c r="A8547" t="s">
        <v>9016</v>
      </c>
      <c r="B8547" t="s">
        <v>5801</v>
      </c>
      <c r="C8547">
        <v>14.6</v>
      </c>
      <c r="D8547">
        <v>0</v>
      </c>
      <c r="E8547">
        <v>0</v>
      </c>
      <c r="F8547">
        <v>0</v>
      </c>
      <c r="G8547">
        <v>0</v>
      </c>
      <c r="H8547" s="45">
        <v>-6503.58</v>
      </c>
      <c r="I8547" t="s">
        <v>7556</v>
      </c>
      <c r="J8547" t="s">
        <v>190</v>
      </c>
      <c r="K8547">
        <v>0</v>
      </c>
      <c r="L8547" s="83">
        <v>42713</v>
      </c>
      <c r="M8547">
        <v>0</v>
      </c>
      <c r="N8547">
        <v>628852204</v>
      </c>
      <c r="O8547">
        <v>2617486</v>
      </c>
    </row>
    <row r="8548" spans="1:15" x14ac:dyDescent="0.2">
      <c r="A8548" t="s">
        <v>9017</v>
      </c>
      <c r="B8548" t="s">
        <v>3632</v>
      </c>
      <c r="C8548">
        <v>17.920000000000002</v>
      </c>
      <c r="D8548">
        <v>0</v>
      </c>
      <c r="E8548">
        <v>0</v>
      </c>
      <c r="F8548">
        <v>0</v>
      </c>
      <c r="G8548">
        <v>0</v>
      </c>
      <c r="H8548" s="45">
        <v>49939.76</v>
      </c>
      <c r="I8548" t="s">
        <v>7567</v>
      </c>
      <c r="J8548" t="s">
        <v>164</v>
      </c>
      <c r="K8548">
        <v>0</v>
      </c>
      <c r="L8548" s="83">
        <v>42713</v>
      </c>
      <c r="M8548">
        <v>0</v>
      </c>
      <c r="N8548" t="s">
        <v>3656</v>
      </c>
      <c r="O8548" t="s">
        <v>3657</v>
      </c>
    </row>
    <row r="8549" spans="1:15" x14ac:dyDescent="0.2">
      <c r="A8549" t="s">
        <v>8993</v>
      </c>
      <c r="B8549" t="s">
        <v>8978</v>
      </c>
      <c r="C8549">
        <v>55.3</v>
      </c>
      <c r="D8549">
        <v>0</v>
      </c>
      <c r="E8549">
        <v>0</v>
      </c>
      <c r="F8549">
        <v>0</v>
      </c>
      <c r="G8549">
        <v>0</v>
      </c>
      <c r="H8549">
        <v>607.71</v>
      </c>
      <c r="I8549" t="s">
        <v>7556</v>
      </c>
      <c r="J8549" t="s">
        <v>200</v>
      </c>
      <c r="K8549">
        <v>0</v>
      </c>
      <c r="L8549" s="83">
        <v>42712</v>
      </c>
      <c r="M8549">
        <v>0</v>
      </c>
      <c r="N8549">
        <v>968223206</v>
      </c>
      <c r="O8549">
        <v>2965668</v>
      </c>
    </row>
    <row r="8550" spans="1:15" x14ac:dyDescent="0.2">
      <c r="A8550" t="s">
        <v>8994</v>
      </c>
      <c r="B8550" t="s">
        <v>8995</v>
      </c>
      <c r="C8550">
        <v>45.36</v>
      </c>
      <c r="D8550">
        <v>0</v>
      </c>
      <c r="E8550">
        <v>0</v>
      </c>
      <c r="F8550">
        <v>0</v>
      </c>
      <c r="G8550">
        <v>0</v>
      </c>
      <c r="H8550" s="45">
        <v>3681.34</v>
      </c>
      <c r="I8550" t="s">
        <v>7556</v>
      </c>
      <c r="J8550" t="s">
        <v>235</v>
      </c>
      <c r="K8550">
        <v>0</v>
      </c>
      <c r="L8550" s="83">
        <v>42712</v>
      </c>
      <c r="M8550">
        <v>0</v>
      </c>
      <c r="N8550">
        <v>115637209</v>
      </c>
      <c r="O8550">
        <v>2146838</v>
      </c>
    </row>
    <row r="8551" spans="1:15" x14ac:dyDescent="0.2">
      <c r="A8551" t="s">
        <v>8996</v>
      </c>
      <c r="B8551" t="s">
        <v>3553</v>
      </c>
      <c r="C8551">
        <v>99.18</v>
      </c>
      <c r="D8551">
        <v>0</v>
      </c>
      <c r="E8551">
        <v>0</v>
      </c>
      <c r="F8551">
        <v>0</v>
      </c>
      <c r="G8551">
        <v>0</v>
      </c>
      <c r="H8551" s="45">
        <v>-3359.01</v>
      </c>
      <c r="I8551" t="s">
        <v>7556</v>
      </c>
      <c r="J8551" t="s">
        <v>235</v>
      </c>
      <c r="K8551">
        <v>0</v>
      </c>
      <c r="L8551" s="83">
        <v>42712</v>
      </c>
      <c r="M8551">
        <v>0</v>
      </c>
      <c r="N8551">
        <v>147528103</v>
      </c>
      <c r="O8551">
        <v>2179414</v>
      </c>
    </row>
    <row r="8552" spans="1:15" x14ac:dyDescent="0.2">
      <c r="A8552" t="s">
        <v>8997</v>
      </c>
      <c r="B8552" t="s">
        <v>8992</v>
      </c>
      <c r="C8552">
        <v>17.940000000000001</v>
      </c>
      <c r="D8552">
        <v>0</v>
      </c>
      <c r="E8552">
        <v>0</v>
      </c>
      <c r="F8552">
        <v>0</v>
      </c>
      <c r="G8552">
        <v>0</v>
      </c>
      <c r="H8552" s="45">
        <v>83575.600000000006</v>
      </c>
      <c r="I8552" t="s">
        <v>7567</v>
      </c>
      <c r="J8552" t="s">
        <v>200</v>
      </c>
      <c r="K8552">
        <v>0</v>
      </c>
      <c r="L8552" s="83">
        <v>42712</v>
      </c>
      <c r="M8552">
        <v>0</v>
      </c>
      <c r="N8552" t="s">
        <v>8998</v>
      </c>
      <c r="O8552" t="s">
        <v>8999</v>
      </c>
    </row>
    <row r="8553" spans="1:15" x14ac:dyDescent="0.2">
      <c r="A8553" t="s">
        <v>9000</v>
      </c>
      <c r="B8553" t="s">
        <v>3598</v>
      </c>
      <c r="C8553">
        <v>63.68</v>
      </c>
      <c r="D8553">
        <v>0</v>
      </c>
      <c r="E8553">
        <v>0</v>
      </c>
      <c r="F8553">
        <v>0</v>
      </c>
      <c r="G8553">
        <v>0</v>
      </c>
      <c r="H8553" s="45">
        <v>7912.06</v>
      </c>
      <c r="I8553" t="s">
        <v>7556</v>
      </c>
      <c r="J8553" t="s">
        <v>190</v>
      </c>
      <c r="K8553">
        <v>0</v>
      </c>
      <c r="L8553" s="83">
        <v>42712</v>
      </c>
      <c r="M8553">
        <v>0</v>
      </c>
      <c r="N8553">
        <v>500643200</v>
      </c>
      <c r="O8553">
        <v>2386849</v>
      </c>
    </row>
    <row r="8554" spans="1:15" x14ac:dyDescent="0.2">
      <c r="A8554" t="s">
        <v>9001</v>
      </c>
      <c r="B8554" t="s">
        <v>3820</v>
      </c>
      <c r="C8554">
        <v>87.27</v>
      </c>
      <c r="D8554">
        <v>0</v>
      </c>
      <c r="E8554">
        <v>0</v>
      </c>
      <c r="F8554">
        <v>0</v>
      </c>
      <c r="G8554">
        <v>0</v>
      </c>
      <c r="H8554" s="45">
        <v>1976.07</v>
      </c>
      <c r="I8554" t="s">
        <v>7556</v>
      </c>
      <c r="J8554" t="s">
        <v>200</v>
      </c>
      <c r="K8554">
        <v>0</v>
      </c>
      <c r="L8554" s="83">
        <v>42712</v>
      </c>
      <c r="M8554">
        <v>0</v>
      </c>
      <c r="N8554">
        <v>550021109</v>
      </c>
      <c r="O8554" t="s">
        <v>3824</v>
      </c>
    </row>
    <row r="8555" spans="1:15" x14ac:dyDescent="0.2">
      <c r="A8555" t="s">
        <v>9002</v>
      </c>
      <c r="B8555" t="s">
        <v>8991</v>
      </c>
      <c r="C8555">
        <v>74.8</v>
      </c>
      <c r="D8555">
        <v>0</v>
      </c>
      <c r="E8555">
        <v>0</v>
      </c>
      <c r="F8555">
        <v>0</v>
      </c>
      <c r="G8555">
        <v>0</v>
      </c>
      <c r="H8555" s="45">
        <v>6090.53</v>
      </c>
      <c r="I8555" t="s">
        <v>7556</v>
      </c>
      <c r="J8555" t="s">
        <v>200</v>
      </c>
      <c r="K8555">
        <v>0</v>
      </c>
      <c r="L8555" s="83">
        <v>42712</v>
      </c>
      <c r="M8555">
        <v>0</v>
      </c>
      <c r="N8555">
        <v>681116109</v>
      </c>
      <c r="O8555" t="s">
        <v>9003</v>
      </c>
    </row>
    <row r="8556" spans="1:15" x14ac:dyDescent="0.2">
      <c r="A8556" t="s">
        <v>9004</v>
      </c>
      <c r="B8556" t="s">
        <v>3662</v>
      </c>
      <c r="C8556">
        <v>26.48</v>
      </c>
      <c r="D8556">
        <v>0</v>
      </c>
      <c r="E8556">
        <v>0</v>
      </c>
      <c r="F8556">
        <v>0</v>
      </c>
      <c r="G8556">
        <v>0</v>
      </c>
      <c r="H8556" s="45">
        <v>23025.38</v>
      </c>
      <c r="I8556" t="s">
        <v>7556</v>
      </c>
      <c r="J8556" t="s">
        <v>200</v>
      </c>
      <c r="K8556">
        <v>0</v>
      </c>
      <c r="L8556" s="83">
        <v>42712</v>
      </c>
      <c r="M8556">
        <v>0</v>
      </c>
      <c r="N8556" t="s">
        <v>3673</v>
      </c>
      <c r="O8556" t="s">
        <v>3674</v>
      </c>
    </row>
    <row r="8557" spans="1:15" x14ac:dyDescent="0.2">
      <c r="A8557" t="s">
        <v>9005</v>
      </c>
      <c r="B8557" t="s">
        <v>3797</v>
      </c>
      <c r="C8557">
        <v>45.3</v>
      </c>
      <c r="D8557">
        <v>0</v>
      </c>
      <c r="E8557">
        <v>0</v>
      </c>
      <c r="F8557">
        <v>0</v>
      </c>
      <c r="G8557">
        <v>0</v>
      </c>
      <c r="H8557" s="45">
        <v>-20762.080000000002</v>
      </c>
      <c r="I8557" t="s">
        <v>7556</v>
      </c>
      <c r="J8557" t="s">
        <v>164</v>
      </c>
      <c r="K8557">
        <v>0</v>
      </c>
      <c r="L8557" s="83">
        <v>42712</v>
      </c>
      <c r="M8557">
        <v>0</v>
      </c>
      <c r="N8557" t="s">
        <v>3817</v>
      </c>
      <c r="O8557">
        <v>2849193</v>
      </c>
    </row>
    <row r="8558" spans="1:15" x14ac:dyDescent="0.2">
      <c r="A8558" t="s">
        <v>8979</v>
      </c>
      <c r="B8558" t="s">
        <v>3693</v>
      </c>
      <c r="C8558">
        <v>43.29</v>
      </c>
      <c r="D8558">
        <v>0</v>
      </c>
      <c r="E8558">
        <v>0</v>
      </c>
      <c r="F8558">
        <v>0</v>
      </c>
      <c r="G8558">
        <v>0</v>
      </c>
      <c r="H8558" s="45">
        <v>13811.36</v>
      </c>
      <c r="I8558" t="s">
        <v>7556</v>
      </c>
      <c r="J8558" t="s">
        <v>190</v>
      </c>
      <c r="K8558">
        <v>0</v>
      </c>
      <c r="L8558" s="83">
        <v>42711</v>
      </c>
      <c r="M8558">
        <v>0</v>
      </c>
      <c r="N8558" t="s">
        <v>3702</v>
      </c>
      <c r="O8558" t="s">
        <v>3703</v>
      </c>
    </row>
    <row r="8559" spans="1:15" x14ac:dyDescent="0.2">
      <c r="A8559" t="s">
        <v>8980</v>
      </c>
      <c r="B8559" t="s">
        <v>3583</v>
      </c>
      <c r="C8559">
        <v>72.09</v>
      </c>
      <c r="D8559">
        <v>0</v>
      </c>
      <c r="E8559">
        <v>0</v>
      </c>
      <c r="F8559">
        <v>0</v>
      </c>
      <c r="G8559">
        <v>0</v>
      </c>
      <c r="H8559" s="45">
        <v>-24103.82</v>
      </c>
      <c r="I8559" t="s">
        <v>7556</v>
      </c>
      <c r="J8559" t="s">
        <v>190</v>
      </c>
      <c r="K8559">
        <v>0</v>
      </c>
      <c r="L8559" s="83">
        <v>42711</v>
      </c>
      <c r="M8559">
        <v>0</v>
      </c>
      <c r="N8559">
        <v>8073108</v>
      </c>
      <c r="O8559" t="s">
        <v>3591</v>
      </c>
    </row>
    <row r="8560" spans="1:15" x14ac:dyDescent="0.2">
      <c r="A8560" t="s">
        <v>8981</v>
      </c>
      <c r="B8560" t="s">
        <v>3485</v>
      </c>
      <c r="C8560">
        <v>257.97000000000003</v>
      </c>
      <c r="D8560">
        <v>0</v>
      </c>
      <c r="E8560">
        <v>0</v>
      </c>
      <c r="F8560">
        <v>0</v>
      </c>
      <c r="G8560">
        <v>0</v>
      </c>
      <c r="H8560" s="45">
        <v>56712.62</v>
      </c>
      <c r="I8560" t="s">
        <v>7567</v>
      </c>
      <c r="J8560" t="s">
        <v>164</v>
      </c>
      <c r="K8560">
        <v>0</v>
      </c>
      <c r="L8560" s="83">
        <v>42711</v>
      </c>
      <c r="M8560">
        <v>0</v>
      </c>
      <c r="N8560" t="s">
        <v>177</v>
      </c>
      <c r="O8560" t="s">
        <v>3497</v>
      </c>
    </row>
    <row r="8561" spans="1:15" x14ac:dyDescent="0.2">
      <c r="A8561" t="s">
        <v>8982</v>
      </c>
      <c r="B8561" t="s">
        <v>7497</v>
      </c>
      <c r="C8561">
        <v>18</v>
      </c>
      <c r="D8561">
        <v>0</v>
      </c>
      <c r="E8561">
        <v>0</v>
      </c>
      <c r="F8561">
        <v>0</v>
      </c>
      <c r="G8561">
        <v>0</v>
      </c>
      <c r="H8561" s="45">
        <v>21620.68</v>
      </c>
      <c r="I8561" t="s">
        <v>7567</v>
      </c>
      <c r="J8561" t="s">
        <v>164</v>
      </c>
      <c r="K8561">
        <v>0</v>
      </c>
      <c r="L8561" s="83">
        <v>42711</v>
      </c>
      <c r="M8561">
        <v>0</v>
      </c>
      <c r="N8561" t="s">
        <v>7502</v>
      </c>
      <c r="O8561">
        <v>2517832</v>
      </c>
    </row>
    <row r="8562" spans="1:15" x14ac:dyDescent="0.2">
      <c r="A8562" t="s">
        <v>8983</v>
      </c>
      <c r="B8562" t="s">
        <v>3758</v>
      </c>
      <c r="C8562">
        <v>6.53</v>
      </c>
      <c r="D8562">
        <v>0</v>
      </c>
      <c r="E8562">
        <v>0</v>
      </c>
      <c r="F8562">
        <v>0</v>
      </c>
      <c r="G8562">
        <v>0</v>
      </c>
      <c r="H8562" s="45">
        <v>5669.54</v>
      </c>
      <c r="I8562" t="s">
        <v>7556</v>
      </c>
      <c r="J8562" t="s">
        <v>200</v>
      </c>
      <c r="K8562">
        <v>0</v>
      </c>
      <c r="L8562" s="83">
        <v>42711</v>
      </c>
      <c r="M8562">
        <v>0</v>
      </c>
      <c r="N8562">
        <v>351793104</v>
      </c>
      <c r="O8562" t="s">
        <v>3765</v>
      </c>
    </row>
    <row r="8563" spans="1:15" x14ac:dyDescent="0.2">
      <c r="A8563" t="s">
        <v>8984</v>
      </c>
      <c r="B8563" t="s">
        <v>3529</v>
      </c>
      <c r="C8563">
        <v>72.989999999999995</v>
      </c>
      <c r="D8563">
        <v>0</v>
      </c>
      <c r="E8563">
        <v>0</v>
      </c>
      <c r="F8563">
        <v>0</v>
      </c>
      <c r="G8563">
        <v>0</v>
      </c>
      <c r="H8563" s="45">
        <v>-22425.51</v>
      </c>
      <c r="I8563" t="s">
        <v>7567</v>
      </c>
      <c r="J8563" t="s">
        <v>190</v>
      </c>
      <c r="K8563">
        <v>0</v>
      </c>
      <c r="L8563" s="83">
        <v>42711</v>
      </c>
      <c r="M8563">
        <v>0</v>
      </c>
      <c r="N8563">
        <v>482539103</v>
      </c>
      <c r="O8563" t="s">
        <v>3530</v>
      </c>
    </row>
    <row r="8564" spans="1:15" x14ac:dyDescent="0.2">
      <c r="A8564" t="s">
        <v>8985</v>
      </c>
      <c r="B8564" t="s">
        <v>3732</v>
      </c>
      <c r="C8564">
        <v>18</v>
      </c>
      <c r="D8564">
        <v>0</v>
      </c>
      <c r="E8564">
        <v>0</v>
      </c>
      <c r="F8564">
        <v>0</v>
      </c>
      <c r="G8564">
        <v>0</v>
      </c>
      <c r="H8564">
        <v>625.04</v>
      </c>
      <c r="I8564" t="s">
        <v>7556</v>
      </c>
      <c r="J8564" t="s">
        <v>200</v>
      </c>
      <c r="K8564">
        <v>0</v>
      </c>
      <c r="L8564" s="83">
        <v>42711</v>
      </c>
      <c r="M8564">
        <v>0</v>
      </c>
      <c r="N8564" t="s">
        <v>3744</v>
      </c>
      <c r="O8564" t="s">
        <v>3745</v>
      </c>
    </row>
    <row r="8565" spans="1:15" x14ac:dyDescent="0.2">
      <c r="A8565" t="s">
        <v>8986</v>
      </c>
      <c r="B8565" t="s">
        <v>3757</v>
      </c>
      <c r="C8565">
        <v>88.15</v>
      </c>
      <c r="D8565">
        <v>0</v>
      </c>
      <c r="E8565">
        <v>0</v>
      </c>
      <c r="F8565">
        <v>0</v>
      </c>
      <c r="G8565">
        <v>0</v>
      </c>
      <c r="H8565" s="45">
        <v>3462.55</v>
      </c>
      <c r="I8565" t="s">
        <v>7556</v>
      </c>
      <c r="J8565" t="s">
        <v>200</v>
      </c>
      <c r="K8565">
        <v>0</v>
      </c>
      <c r="L8565" s="83">
        <v>42711</v>
      </c>
      <c r="M8565">
        <v>0</v>
      </c>
      <c r="N8565">
        <v>691497309</v>
      </c>
      <c r="O8565">
        <v>2665300</v>
      </c>
    </row>
    <row r="8566" spans="1:15" x14ac:dyDescent="0.2">
      <c r="A8566" t="s">
        <v>8987</v>
      </c>
      <c r="B8566" t="s">
        <v>3796</v>
      </c>
      <c r="C8566">
        <v>42.65</v>
      </c>
      <c r="D8566">
        <v>0</v>
      </c>
      <c r="E8566">
        <v>0</v>
      </c>
      <c r="F8566">
        <v>0</v>
      </c>
      <c r="G8566">
        <v>0</v>
      </c>
      <c r="H8566" s="45">
        <v>-2766.94</v>
      </c>
      <c r="I8566" t="s">
        <v>7556</v>
      </c>
      <c r="J8566" t="s">
        <v>200</v>
      </c>
      <c r="K8566">
        <v>0</v>
      </c>
      <c r="L8566" s="83">
        <v>42711</v>
      </c>
      <c r="M8566">
        <v>0</v>
      </c>
      <c r="N8566">
        <v>238337109</v>
      </c>
      <c r="O8566" t="s">
        <v>3808</v>
      </c>
    </row>
    <row r="8567" spans="1:15" x14ac:dyDescent="0.2">
      <c r="A8567" t="s">
        <v>8988</v>
      </c>
      <c r="B8567" t="s">
        <v>3048</v>
      </c>
      <c r="C8567">
        <v>89.44</v>
      </c>
      <c r="D8567">
        <v>0</v>
      </c>
      <c r="E8567">
        <v>0</v>
      </c>
      <c r="F8567">
        <v>0</v>
      </c>
      <c r="G8567">
        <v>0</v>
      </c>
      <c r="H8567" s="45">
        <v>168718.17</v>
      </c>
      <c r="I8567" t="s">
        <v>7567</v>
      </c>
      <c r="J8567" t="s">
        <v>200</v>
      </c>
      <c r="K8567">
        <v>0</v>
      </c>
      <c r="L8567" s="83">
        <v>42711</v>
      </c>
      <c r="M8567">
        <v>0</v>
      </c>
      <c r="N8567">
        <v>761283100</v>
      </c>
      <c r="O8567" t="s">
        <v>3135</v>
      </c>
    </row>
    <row r="8568" spans="1:15" x14ac:dyDescent="0.2">
      <c r="A8568" t="s">
        <v>8989</v>
      </c>
      <c r="B8568" t="s">
        <v>2595</v>
      </c>
      <c r="C8568">
        <v>44.32</v>
      </c>
      <c r="D8568">
        <v>0</v>
      </c>
      <c r="E8568">
        <v>0</v>
      </c>
      <c r="F8568">
        <v>0</v>
      </c>
      <c r="G8568">
        <v>0</v>
      </c>
      <c r="H8568">
        <v>-202.46</v>
      </c>
      <c r="I8568" t="s">
        <v>7556</v>
      </c>
      <c r="J8568" t="s">
        <v>200</v>
      </c>
      <c r="K8568">
        <v>0</v>
      </c>
      <c r="L8568" s="83">
        <v>42711</v>
      </c>
      <c r="M8568">
        <v>0</v>
      </c>
      <c r="N8568">
        <v>889478103</v>
      </c>
      <c r="O8568">
        <v>2896092</v>
      </c>
    </row>
    <row r="8569" spans="1:15" x14ac:dyDescent="0.2">
      <c r="A8569" t="s">
        <v>8975</v>
      </c>
      <c r="B8569" t="s">
        <v>3552</v>
      </c>
      <c r="C8569">
        <v>57.3</v>
      </c>
      <c r="D8569">
        <v>0</v>
      </c>
      <c r="E8569">
        <v>0</v>
      </c>
      <c r="F8569">
        <v>0</v>
      </c>
      <c r="G8569">
        <v>0</v>
      </c>
      <c r="H8569" s="45">
        <v>-15318.97</v>
      </c>
      <c r="I8569" t="s">
        <v>7567</v>
      </c>
      <c r="J8569" t="s">
        <v>188</v>
      </c>
      <c r="K8569">
        <v>0</v>
      </c>
      <c r="L8569" s="83">
        <v>42710</v>
      </c>
      <c r="M8569">
        <v>0</v>
      </c>
      <c r="N8569">
        <v>397624107</v>
      </c>
      <c r="O8569">
        <v>2388016</v>
      </c>
    </row>
    <row r="8570" spans="1:15" x14ac:dyDescent="0.2">
      <c r="A8570" t="s">
        <v>8976</v>
      </c>
      <c r="B8570" t="s">
        <v>3486</v>
      </c>
      <c r="C8570">
        <v>24.29</v>
      </c>
      <c r="D8570">
        <v>0</v>
      </c>
      <c r="E8570">
        <v>0</v>
      </c>
      <c r="F8570">
        <v>0</v>
      </c>
      <c r="G8570">
        <v>0</v>
      </c>
      <c r="H8570" s="45">
        <v>-3633.82</v>
      </c>
      <c r="I8570" t="s">
        <v>7567</v>
      </c>
      <c r="J8570" t="s">
        <v>200</v>
      </c>
      <c r="K8570">
        <v>0</v>
      </c>
      <c r="L8570" s="83">
        <v>42710</v>
      </c>
      <c r="M8570">
        <v>0</v>
      </c>
      <c r="N8570">
        <v>93671105</v>
      </c>
      <c r="O8570">
        <v>2105505</v>
      </c>
    </row>
    <row r="8571" spans="1:15" x14ac:dyDescent="0.2">
      <c r="A8571" t="s">
        <v>8977</v>
      </c>
      <c r="B8571" t="s">
        <v>8978</v>
      </c>
      <c r="C8571">
        <v>55.3</v>
      </c>
      <c r="D8571">
        <v>0</v>
      </c>
      <c r="E8571">
        <v>0</v>
      </c>
      <c r="F8571">
        <v>0</v>
      </c>
      <c r="G8571">
        <v>0</v>
      </c>
      <c r="H8571" s="45">
        <v>14330.97</v>
      </c>
      <c r="I8571" t="s">
        <v>7567</v>
      </c>
      <c r="J8571" t="s">
        <v>200</v>
      </c>
      <c r="K8571">
        <v>0</v>
      </c>
      <c r="L8571" s="83">
        <v>42710</v>
      </c>
      <c r="M8571">
        <v>0</v>
      </c>
      <c r="N8571">
        <v>968223206</v>
      </c>
      <c r="O8571">
        <v>2965668</v>
      </c>
    </row>
    <row r="8572" spans="1:15" x14ac:dyDescent="0.2">
      <c r="A8572" t="s">
        <v>8968</v>
      </c>
      <c r="B8572" t="s">
        <v>7475</v>
      </c>
      <c r="C8572">
        <v>39.85</v>
      </c>
      <c r="D8572">
        <v>0</v>
      </c>
      <c r="E8572">
        <v>0</v>
      </c>
      <c r="F8572">
        <v>0</v>
      </c>
      <c r="G8572">
        <v>0</v>
      </c>
      <c r="H8572" s="45">
        <v>6874.1</v>
      </c>
      <c r="I8572" t="s">
        <v>7556</v>
      </c>
      <c r="J8572" t="s">
        <v>200</v>
      </c>
      <c r="K8572">
        <v>0</v>
      </c>
      <c r="L8572" s="83">
        <v>42709</v>
      </c>
      <c r="M8572">
        <v>0</v>
      </c>
      <c r="N8572">
        <v>371532102</v>
      </c>
      <c r="O8572">
        <v>2367101</v>
      </c>
    </row>
    <row r="8573" spans="1:15" x14ac:dyDescent="0.2">
      <c r="A8573" t="s">
        <v>8969</v>
      </c>
      <c r="B8573" t="s">
        <v>3583</v>
      </c>
      <c r="C8573">
        <v>72.09</v>
      </c>
      <c r="D8573">
        <v>0</v>
      </c>
      <c r="E8573">
        <v>0</v>
      </c>
      <c r="F8573">
        <v>0</v>
      </c>
      <c r="G8573">
        <v>0</v>
      </c>
      <c r="H8573" s="45">
        <v>-23080.35</v>
      </c>
      <c r="I8573" t="s">
        <v>7567</v>
      </c>
      <c r="J8573" t="s">
        <v>190</v>
      </c>
      <c r="K8573">
        <v>0</v>
      </c>
      <c r="L8573" s="83">
        <v>42709</v>
      </c>
      <c r="M8573">
        <v>0</v>
      </c>
      <c r="N8573">
        <v>8073108</v>
      </c>
      <c r="O8573" t="s">
        <v>3591</v>
      </c>
    </row>
    <row r="8574" spans="1:15" x14ac:dyDescent="0.2">
      <c r="A8574" t="s">
        <v>8970</v>
      </c>
      <c r="B8574" t="s">
        <v>3518</v>
      </c>
      <c r="C8574">
        <v>42.7</v>
      </c>
      <c r="D8574">
        <v>0</v>
      </c>
      <c r="E8574">
        <v>0</v>
      </c>
      <c r="F8574">
        <v>0</v>
      </c>
      <c r="G8574">
        <v>0</v>
      </c>
      <c r="H8574" s="45">
        <v>-26149.64</v>
      </c>
      <c r="I8574" t="s">
        <v>7556</v>
      </c>
      <c r="J8574" t="s">
        <v>200</v>
      </c>
      <c r="K8574">
        <v>0</v>
      </c>
      <c r="L8574" s="83">
        <v>42709</v>
      </c>
      <c r="M8574">
        <v>0</v>
      </c>
      <c r="N8574">
        <v>89302103</v>
      </c>
      <c r="O8574">
        <v>2218447</v>
      </c>
    </row>
    <row r="8575" spans="1:15" x14ac:dyDescent="0.2">
      <c r="A8575" t="s">
        <v>8971</v>
      </c>
      <c r="B8575" t="s">
        <v>3693</v>
      </c>
      <c r="C8575">
        <v>43.29</v>
      </c>
      <c r="D8575">
        <v>0</v>
      </c>
      <c r="E8575">
        <v>0</v>
      </c>
      <c r="F8575">
        <v>0</v>
      </c>
      <c r="G8575">
        <v>0</v>
      </c>
      <c r="H8575" s="45">
        <v>12096.7</v>
      </c>
      <c r="I8575" t="s">
        <v>7567</v>
      </c>
      <c r="J8575" t="s">
        <v>190</v>
      </c>
      <c r="K8575">
        <v>0</v>
      </c>
      <c r="L8575" s="83">
        <v>42709</v>
      </c>
      <c r="M8575">
        <v>0</v>
      </c>
      <c r="N8575" t="s">
        <v>3702</v>
      </c>
      <c r="O8575" t="s">
        <v>3703</v>
      </c>
    </row>
    <row r="8576" spans="1:15" x14ac:dyDescent="0.2">
      <c r="A8576" t="s">
        <v>8972</v>
      </c>
      <c r="B8576" t="s">
        <v>5873</v>
      </c>
      <c r="C8576">
        <v>64.540000000000006</v>
      </c>
      <c r="D8576">
        <v>0</v>
      </c>
      <c r="E8576">
        <v>0</v>
      </c>
      <c r="F8576">
        <v>0</v>
      </c>
      <c r="G8576">
        <v>0</v>
      </c>
      <c r="H8576" s="45">
        <v>-16603.37</v>
      </c>
      <c r="I8576" t="s">
        <v>7567</v>
      </c>
      <c r="J8576" t="s">
        <v>169</v>
      </c>
      <c r="K8576">
        <v>0</v>
      </c>
      <c r="L8576" s="83">
        <v>42709</v>
      </c>
      <c r="M8576">
        <v>0</v>
      </c>
      <c r="N8576" t="s">
        <v>5875</v>
      </c>
      <c r="O8576" t="s">
        <v>5876</v>
      </c>
    </row>
    <row r="8577" spans="1:15" x14ac:dyDescent="0.2">
      <c r="A8577" t="s">
        <v>8973</v>
      </c>
      <c r="B8577" t="s">
        <v>8974</v>
      </c>
      <c r="C8577">
        <v>249.18</v>
      </c>
      <c r="D8577">
        <v>0</v>
      </c>
      <c r="E8577">
        <v>0</v>
      </c>
      <c r="F8577">
        <v>0</v>
      </c>
      <c r="G8577">
        <v>0</v>
      </c>
      <c r="H8577" s="45">
        <v>-18154.89</v>
      </c>
      <c r="I8577" t="s">
        <v>205</v>
      </c>
      <c r="J8577" t="s">
        <v>235</v>
      </c>
      <c r="K8577">
        <v>0</v>
      </c>
      <c r="L8577" s="83">
        <v>42709</v>
      </c>
      <c r="M8577">
        <v>0</v>
      </c>
    </row>
    <row r="8578" spans="1:15" x14ac:dyDescent="0.2">
      <c r="A8578" t="s">
        <v>8954</v>
      </c>
      <c r="B8578" t="s">
        <v>3677</v>
      </c>
      <c r="C8578">
        <v>27.2</v>
      </c>
      <c r="D8578">
        <v>0</v>
      </c>
      <c r="E8578">
        <v>0</v>
      </c>
      <c r="F8578">
        <v>0</v>
      </c>
      <c r="G8578">
        <v>0</v>
      </c>
      <c r="H8578" s="45">
        <v>-5232.91</v>
      </c>
      <c r="I8578" t="s">
        <v>7556</v>
      </c>
      <c r="J8578" t="s">
        <v>200</v>
      </c>
      <c r="K8578">
        <v>0</v>
      </c>
      <c r="L8578" s="83">
        <v>42706</v>
      </c>
      <c r="M8578">
        <v>0</v>
      </c>
      <c r="N8578">
        <v>989817101</v>
      </c>
      <c r="O8578" t="s">
        <v>3689</v>
      </c>
    </row>
    <row r="8579" spans="1:15" x14ac:dyDescent="0.2">
      <c r="A8579" t="s">
        <v>8955</v>
      </c>
      <c r="B8579" t="s">
        <v>3775</v>
      </c>
      <c r="C8579">
        <v>48.6</v>
      </c>
      <c r="D8579">
        <v>0</v>
      </c>
      <c r="E8579">
        <v>0</v>
      </c>
      <c r="F8579">
        <v>0</v>
      </c>
      <c r="G8579">
        <v>0</v>
      </c>
      <c r="H8579" s="45">
        <v>97381.1</v>
      </c>
      <c r="I8579" t="s">
        <v>7556</v>
      </c>
      <c r="J8579" t="s">
        <v>200</v>
      </c>
      <c r="K8579">
        <v>0</v>
      </c>
      <c r="L8579" s="83">
        <v>42706</v>
      </c>
      <c r="M8579">
        <v>0</v>
      </c>
      <c r="N8579" t="s">
        <v>3783</v>
      </c>
      <c r="O8579">
        <v>2369721</v>
      </c>
    </row>
    <row r="8580" spans="1:15" x14ac:dyDescent="0.2">
      <c r="A8580" t="s">
        <v>8956</v>
      </c>
      <c r="B8580" t="s">
        <v>3676</v>
      </c>
      <c r="C8580">
        <v>95.43</v>
      </c>
      <c r="D8580">
        <v>0</v>
      </c>
      <c r="E8580">
        <v>0</v>
      </c>
      <c r="F8580">
        <v>0</v>
      </c>
      <c r="G8580">
        <v>0</v>
      </c>
      <c r="H8580" s="45">
        <v>12233.4</v>
      </c>
      <c r="I8580" t="s">
        <v>7556</v>
      </c>
      <c r="J8580" t="s">
        <v>200</v>
      </c>
      <c r="K8580">
        <v>0</v>
      </c>
      <c r="L8580" s="83">
        <v>42706</v>
      </c>
      <c r="M8580">
        <v>0</v>
      </c>
      <c r="N8580">
        <v>256677105</v>
      </c>
      <c r="O8580" t="s">
        <v>3685</v>
      </c>
    </row>
    <row r="8581" spans="1:15" x14ac:dyDescent="0.2">
      <c r="A8581" t="s">
        <v>8957</v>
      </c>
      <c r="B8581" t="s">
        <v>3547</v>
      </c>
      <c r="C8581">
        <v>42.66</v>
      </c>
      <c r="D8581">
        <v>0</v>
      </c>
      <c r="E8581">
        <v>0</v>
      </c>
      <c r="F8581">
        <v>0</v>
      </c>
      <c r="G8581">
        <v>0</v>
      </c>
      <c r="H8581" s="45">
        <v>13209.45</v>
      </c>
      <c r="I8581" t="s">
        <v>7556</v>
      </c>
      <c r="J8581" t="s">
        <v>164</v>
      </c>
      <c r="K8581">
        <v>0</v>
      </c>
      <c r="L8581" s="83">
        <v>42706</v>
      </c>
      <c r="M8581">
        <v>0</v>
      </c>
      <c r="N8581" t="s">
        <v>177</v>
      </c>
      <c r="O8581" t="s">
        <v>3564</v>
      </c>
    </row>
    <row r="8582" spans="1:15" x14ac:dyDescent="0.2">
      <c r="A8582" t="s">
        <v>8958</v>
      </c>
      <c r="B8582" t="s">
        <v>6745</v>
      </c>
      <c r="C8582">
        <v>43.51</v>
      </c>
      <c r="D8582">
        <v>0</v>
      </c>
      <c r="E8582">
        <v>0</v>
      </c>
      <c r="F8582">
        <v>0</v>
      </c>
      <c r="G8582">
        <v>0</v>
      </c>
      <c r="H8582" s="45">
        <v>-30381.81</v>
      </c>
      <c r="I8582" t="s">
        <v>7556</v>
      </c>
      <c r="J8582" t="s">
        <v>235</v>
      </c>
      <c r="K8582">
        <v>0</v>
      </c>
      <c r="L8582" s="83">
        <v>42706</v>
      </c>
      <c r="M8582">
        <v>0</v>
      </c>
      <c r="N8582">
        <v>153527106</v>
      </c>
      <c r="O8582">
        <v>2183868</v>
      </c>
    </row>
    <row r="8583" spans="1:15" x14ac:dyDescent="0.2">
      <c r="A8583" t="s">
        <v>8959</v>
      </c>
      <c r="B8583" t="s">
        <v>5907</v>
      </c>
      <c r="C8583">
        <v>24.41</v>
      </c>
      <c r="D8583">
        <v>0</v>
      </c>
      <c r="E8583">
        <v>0</v>
      </c>
      <c r="F8583">
        <v>0</v>
      </c>
      <c r="G8583">
        <v>0</v>
      </c>
      <c r="H8583" s="45">
        <v>13312.4</v>
      </c>
      <c r="I8583" t="s">
        <v>7556</v>
      </c>
      <c r="J8583" t="s">
        <v>200</v>
      </c>
      <c r="K8583">
        <v>0</v>
      </c>
      <c r="L8583" s="83">
        <v>42706</v>
      </c>
      <c r="M8583">
        <v>0</v>
      </c>
      <c r="N8583">
        <v>464592104</v>
      </c>
      <c r="O8583">
        <v>2178347</v>
      </c>
    </row>
    <row r="8584" spans="1:15" x14ac:dyDescent="0.2">
      <c r="A8584" t="s">
        <v>8960</v>
      </c>
      <c r="B8584" t="s">
        <v>3548</v>
      </c>
      <c r="C8584">
        <v>29.69</v>
      </c>
      <c r="D8584">
        <v>0</v>
      </c>
      <c r="E8584">
        <v>0</v>
      </c>
      <c r="F8584">
        <v>0</v>
      </c>
      <c r="G8584">
        <v>0</v>
      </c>
      <c r="H8584" s="45">
        <v>4362.6099999999997</v>
      </c>
      <c r="I8584" t="s">
        <v>7556</v>
      </c>
      <c r="J8584" t="s">
        <v>235</v>
      </c>
      <c r="K8584">
        <v>0</v>
      </c>
      <c r="L8584" s="83">
        <v>42706</v>
      </c>
      <c r="M8584">
        <v>0</v>
      </c>
      <c r="N8584">
        <v>501044101</v>
      </c>
      <c r="O8584">
        <v>2497406</v>
      </c>
    </row>
    <row r="8585" spans="1:15" x14ac:dyDescent="0.2">
      <c r="A8585" t="s">
        <v>8961</v>
      </c>
      <c r="B8585" t="s">
        <v>3631</v>
      </c>
      <c r="C8585">
        <v>253.93</v>
      </c>
      <c r="D8585">
        <v>0</v>
      </c>
      <c r="E8585">
        <v>0</v>
      </c>
      <c r="F8585">
        <v>0</v>
      </c>
      <c r="G8585">
        <v>0</v>
      </c>
      <c r="H8585" s="45">
        <v>-1646.28</v>
      </c>
      <c r="I8585" t="s">
        <v>7556</v>
      </c>
      <c r="J8585" t="s">
        <v>200</v>
      </c>
      <c r="K8585">
        <v>0</v>
      </c>
      <c r="L8585" s="83">
        <v>42706</v>
      </c>
      <c r="M8585">
        <v>0</v>
      </c>
      <c r="N8585" t="s">
        <v>3660</v>
      </c>
      <c r="O8585" t="s">
        <v>3661</v>
      </c>
    </row>
    <row r="8586" spans="1:15" x14ac:dyDescent="0.2">
      <c r="A8586" t="s">
        <v>8962</v>
      </c>
      <c r="B8586" t="s">
        <v>3523</v>
      </c>
      <c r="C8586">
        <v>22.56</v>
      </c>
      <c r="D8586">
        <v>0</v>
      </c>
      <c r="E8586">
        <v>0</v>
      </c>
      <c r="F8586">
        <v>0</v>
      </c>
      <c r="G8586">
        <v>0</v>
      </c>
      <c r="H8586" s="45">
        <v>8981.5499999999993</v>
      </c>
      <c r="I8586" t="s">
        <v>7556</v>
      </c>
      <c r="J8586" t="s">
        <v>200</v>
      </c>
      <c r="K8586">
        <v>0</v>
      </c>
      <c r="L8586" s="83">
        <v>42705</v>
      </c>
      <c r="M8586">
        <v>0</v>
      </c>
      <c r="N8586" s="84">
        <v>2.5529999999999999E+109</v>
      </c>
      <c r="O8586">
        <v>2048592</v>
      </c>
    </row>
    <row r="8587" spans="1:15" x14ac:dyDescent="0.2">
      <c r="A8587" t="s">
        <v>8963</v>
      </c>
      <c r="B8587" t="s">
        <v>7475</v>
      </c>
      <c r="C8587">
        <v>39.85</v>
      </c>
      <c r="D8587">
        <v>0</v>
      </c>
      <c r="E8587">
        <v>0</v>
      </c>
      <c r="F8587">
        <v>0</v>
      </c>
      <c r="G8587">
        <v>0</v>
      </c>
      <c r="H8587" s="45">
        <v>55890.22</v>
      </c>
      <c r="I8587" t="s">
        <v>7567</v>
      </c>
      <c r="J8587" t="s">
        <v>200</v>
      </c>
      <c r="K8587">
        <v>0</v>
      </c>
      <c r="L8587" s="83">
        <v>42705</v>
      </c>
      <c r="M8587">
        <v>0</v>
      </c>
      <c r="N8587">
        <v>371532102</v>
      </c>
      <c r="O8587">
        <v>2367101</v>
      </c>
    </row>
    <row r="8588" spans="1:15" x14ac:dyDescent="0.2">
      <c r="A8588" t="s">
        <v>8964</v>
      </c>
      <c r="B8588" t="s">
        <v>5762</v>
      </c>
      <c r="C8588">
        <v>20.98</v>
      </c>
      <c r="D8588">
        <v>0</v>
      </c>
      <c r="E8588">
        <v>0</v>
      </c>
      <c r="F8588">
        <v>0</v>
      </c>
      <c r="G8588">
        <v>0</v>
      </c>
      <c r="H8588" s="45">
        <v>18680.25</v>
      </c>
      <c r="I8588" t="s">
        <v>7556</v>
      </c>
      <c r="J8588" t="s">
        <v>200</v>
      </c>
      <c r="K8588">
        <v>0</v>
      </c>
      <c r="L8588" s="83">
        <v>42705</v>
      </c>
      <c r="M8588">
        <v>0</v>
      </c>
      <c r="N8588">
        <v>401617105</v>
      </c>
      <c r="O8588">
        <v>2387109</v>
      </c>
    </row>
    <row r="8589" spans="1:15" x14ac:dyDescent="0.2">
      <c r="A8589" t="s">
        <v>8965</v>
      </c>
      <c r="B8589" t="s">
        <v>3412</v>
      </c>
      <c r="C8589">
        <v>27.14</v>
      </c>
      <c r="D8589">
        <v>0</v>
      </c>
      <c r="E8589">
        <v>0</v>
      </c>
      <c r="F8589">
        <v>0</v>
      </c>
      <c r="G8589">
        <v>0</v>
      </c>
      <c r="H8589" s="45">
        <v>-15633.05</v>
      </c>
      <c r="I8589" t="s">
        <v>7556</v>
      </c>
      <c r="J8589" t="s">
        <v>182</v>
      </c>
      <c r="K8589">
        <v>0</v>
      </c>
      <c r="L8589" s="83">
        <v>42705</v>
      </c>
      <c r="M8589">
        <v>0</v>
      </c>
      <c r="N8589" t="s">
        <v>177</v>
      </c>
      <c r="O8589">
        <v>2367963</v>
      </c>
    </row>
    <row r="8590" spans="1:15" x14ac:dyDescent="0.2">
      <c r="A8590" t="s">
        <v>8966</v>
      </c>
      <c r="B8590" t="s">
        <v>3760</v>
      </c>
      <c r="C8590">
        <v>151.43</v>
      </c>
      <c r="D8590">
        <v>0</v>
      </c>
      <c r="E8590">
        <v>0</v>
      </c>
      <c r="F8590">
        <v>0</v>
      </c>
      <c r="G8590">
        <v>0</v>
      </c>
      <c r="H8590" s="45">
        <v>-14792.45</v>
      </c>
      <c r="I8590" t="s">
        <v>7556</v>
      </c>
      <c r="J8590" t="s">
        <v>200</v>
      </c>
      <c r="K8590">
        <v>0</v>
      </c>
      <c r="L8590" s="83">
        <v>42705</v>
      </c>
      <c r="M8590">
        <v>0</v>
      </c>
      <c r="N8590">
        <v>693656100</v>
      </c>
      <c r="O8590" t="s">
        <v>3770</v>
      </c>
    </row>
    <row r="8591" spans="1:15" x14ac:dyDescent="0.2">
      <c r="A8591" t="s">
        <v>8967</v>
      </c>
      <c r="B8591" t="s">
        <v>2229</v>
      </c>
      <c r="C8591">
        <v>85.47</v>
      </c>
      <c r="D8591">
        <v>0</v>
      </c>
      <c r="E8591">
        <v>0</v>
      </c>
      <c r="F8591">
        <v>0</v>
      </c>
      <c r="G8591">
        <v>0</v>
      </c>
      <c r="H8591" s="45">
        <v>3541.2</v>
      </c>
      <c r="I8591" t="s">
        <v>7556</v>
      </c>
      <c r="J8591" t="s">
        <v>164</v>
      </c>
      <c r="K8591">
        <v>0</v>
      </c>
      <c r="L8591" s="83">
        <v>42705</v>
      </c>
      <c r="M8591">
        <v>0</v>
      </c>
      <c r="N8591">
        <v>871607107</v>
      </c>
      <c r="O8591">
        <v>2867719</v>
      </c>
    </row>
    <row r="8592" spans="1:15" x14ac:dyDescent="0.2">
      <c r="A8592" t="s">
        <v>8945</v>
      </c>
      <c r="B8592" t="s">
        <v>124</v>
      </c>
      <c r="C8592">
        <v>31.69</v>
      </c>
      <c r="D8592">
        <v>0</v>
      </c>
      <c r="E8592">
        <v>0</v>
      </c>
      <c r="F8592">
        <v>0</v>
      </c>
      <c r="G8592">
        <v>0</v>
      </c>
      <c r="H8592" s="45">
        <v>21056.77</v>
      </c>
      <c r="I8592" t="s">
        <v>7556</v>
      </c>
      <c r="J8592" t="s">
        <v>169</v>
      </c>
      <c r="K8592">
        <v>0</v>
      </c>
      <c r="L8592" s="83">
        <v>42704</v>
      </c>
      <c r="M8592">
        <v>0</v>
      </c>
      <c r="N8592" t="s">
        <v>177</v>
      </c>
      <c r="O8592" t="s">
        <v>797</v>
      </c>
    </row>
    <row r="8593" spans="1:15" x14ac:dyDescent="0.2">
      <c r="A8593" t="s">
        <v>8946</v>
      </c>
      <c r="B8593" t="s">
        <v>3169</v>
      </c>
      <c r="C8593">
        <v>129.37</v>
      </c>
      <c r="D8593">
        <v>0</v>
      </c>
      <c r="E8593">
        <v>0</v>
      </c>
      <c r="F8593">
        <v>0</v>
      </c>
      <c r="G8593">
        <v>0</v>
      </c>
      <c r="H8593" s="45">
        <v>20475.21</v>
      </c>
      <c r="I8593" t="s">
        <v>7556</v>
      </c>
      <c r="J8593" t="s">
        <v>164</v>
      </c>
      <c r="K8593">
        <v>0</v>
      </c>
      <c r="L8593" s="83">
        <v>42704</v>
      </c>
      <c r="M8593">
        <v>0</v>
      </c>
      <c r="N8593">
        <v>52769106</v>
      </c>
      <c r="O8593">
        <v>2065159</v>
      </c>
    </row>
    <row r="8594" spans="1:15" x14ac:dyDescent="0.2">
      <c r="A8594" t="s">
        <v>8947</v>
      </c>
      <c r="B8594" t="s">
        <v>3547</v>
      </c>
      <c r="C8594">
        <v>42.66</v>
      </c>
      <c r="D8594">
        <v>0</v>
      </c>
      <c r="E8594">
        <v>0</v>
      </c>
      <c r="F8594">
        <v>0</v>
      </c>
      <c r="G8594">
        <v>0</v>
      </c>
      <c r="H8594" s="45">
        <v>48524.46</v>
      </c>
      <c r="I8594" t="s">
        <v>7567</v>
      </c>
      <c r="J8594" t="s">
        <v>164</v>
      </c>
      <c r="K8594">
        <v>0</v>
      </c>
      <c r="L8594" s="83">
        <v>42704</v>
      </c>
      <c r="M8594">
        <v>0</v>
      </c>
      <c r="N8594" t="s">
        <v>177</v>
      </c>
      <c r="O8594" t="s">
        <v>3564</v>
      </c>
    </row>
    <row r="8595" spans="1:15" x14ac:dyDescent="0.2">
      <c r="A8595" t="s">
        <v>8948</v>
      </c>
      <c r="B8595" t="s">
        <v>3676</v>
      </c>
      <c r="C8595">
        <v>95.43</v>
      </c>
      <c r="D8595">
        <v>0</v>
      </c>
      <c r="E8595">
        <v>0</v>
      </c>
      <c r="F8595">
        <v>0</v>
      </c>
      <c r="G8595">
        <v>0</v>
      </c>
      <c r="H8595" s="45">
        <v>-27376.35</v>
      </c>
      <c r="I8595" t="s">
        <v>7567</v>
      </c>
      <c r="J8595" t="s">
        <v>200</v>
      </c>
      <c r="K8595">
        <v>0</v>
      </c>
      <c r="L8595" s="83">
        <v>42704</v>
      </c>
      <c r="M8595">
        <v>0</v>
      </c>
      <c r="N8595">
        <v>256677105</v>
      </c>
      <c r="O8595" t="s">
        <v>3685</v>
      </c>
    </row>
    <row r="8596" spans="1:15" x14ac:dyDescent="0.2">
      <c r="A8596" t="s">
        <v>8949</v>
      </c>
      <c r="B8596" t="s">
        <v>3775</v>
      </c>
      <c r="C8596">
        <v>48.6</v>
      </c>
      <c r="D8596">
        <v>0</v>
      </c>
      <c r="E8596">
        <v>0</v>
      </c>
      <c r="F8596">
        <v>0</v>
      </c>
      <c r="G8596">
        <v>0</v>
      </c>
      <c r="H8596" s="45">
        <v>8258.23</v>
      </c>
      <c r="I8596" t="s">
        <v>7567</v>
      </c>
      <c r="J8596" t="s">
        <v>200</v>
      </c>
      <c r="K8596">
        <v>0</v>
      </c>
      <c r="L8596" s="83">
        <v>42704</v>
      </c>
      <c r="M8596">
        <v>0</v>
      </c>
      <c r="N8596" t="s">
        <v>3783</v>
      </c>
      <c r="O8596">
        <v>2369721</v>
      </c>
    </row>
    <row r="8597" spans="1:15" x14ac:dyDescent="0.2">
      <c r="A8597" t="s">
        <v>8950</v>
      </c>
      <c r="B8597" t="s">
        <v>3479</v>
      </c>
      <c r="C8597">
        <v>88.6</v>
      </c>
      <c r="D8597">
        <v>0</v>
      </c>
      <c r="E8597">
        <v>0</v>
      </c>
      <c r="F8597">
        <v>0</v>
      </c>
      <c r="G8597">
        <v>0</v>
      </c>
      <c r="H8597" s="45">
        <v>-11127.15</v>
      </c>
      <c r="I8597" t="s">
        <v>7556</v>
      </c>
      <c r="J8597" t="s">
        <v>164</v>
      </c>
      <c r="K8597">
        <v>0</v>
      </c>
      <c r="L8597" s="83">
        <v>42704</v>
      </c>
      <c r="M8597">
        <v>0</v>
      </c>
      <c r="N8597" t="s">
        <v>3508</v>
      </c>
      <c r="O8597" t="s">
        <v>3509</v>
      </c>
    </row>
    <row r="8598" spans="1:15" x14ac:dyDescent="0.2">
      <c r="A8598" t="s">
        <v>8951</v>
      </c>
      <c r="B8598" t="s">
        <v>3759</v>
      </c>
      <c r="C8598">
        <v>75.77</v>
      </c>
      <c r="D8598">
        <v>0</v>
      </c>
      <c r="E8598">
        <v>0</v>
      </c>
      <c r="F8598">
        <v>0</v>
      </c>
      <c r="G8598">
        <v>0</v>
      </c>
      <c r="H8598" s="45">
        <v>8607.14</v>
      </c>
      <c r="I8598" t="s">
        <v>7556</v>
      </c>
      <c r="J8598" t="s">
        <v>182</v>
      </c>
      <c r="K8598">
        <v>0</v>
      </c>
      <c r="L8598" s="83">
        <v>42704</v>
      </c>
      <c r="M8598">
        <v>0</v>
      </c>
      <c r="N8598">
        <v>761624105</v>
      </c>
      <c r="O8598">
        <v>2063670</v>
      </c>
    </row>
    <row r="8599" spans="1:15" x14ac:dyDescent="0.2">
      <c r="A8599" t="s">
        <v>8952</v>
      </c>
      <c r="B8599" t="s">
        <v>3484</v>
      </c>
      <c r="C8599">
        <v>21.08</v>
      </c>
      <c r="D8599">
        <v>0</v>
      </c>
      <c r="E8599">
        <v>0</v>
      </c>
      <c r="F8599">
        <v>0</v>
      </c>
      <c r="G8599">
        <v>0</v>
      </c>
      <c r="H8599" s="45">
        <v>103383.45</v>
      </c>
      <c r="I8599" t="s">
        <v>7567</v>
      </c>
      <c r="J8599" t="s">
        <v>200</v>
      </c>
      <c r="K8599">
        <v>0</v>
      </c>
      <c r="L8599" s="83">
        <v>42704</v>
      </c>
      <c r="M8599">
        <v>0</v>
      </c>
      <c r="N8599">
        <v>831756101</v>
      </c>
      <c r="O8599">
        <v>2568164</v>
      </c>
    </row>
    <row r="8600" spans="1:15" x14ac:dyDescent="0.2">
      <c r="A8600" t="s">
        <v>8953</v>
      </c>
      <c r="B8600" t="s">
        <v>3677</v>
      </c>
      <c r="C8600">
        <v>27.2</v>
      </c>
      <c r="D8600">
        <v>0</v>
      </c>
      <c r="E8600">
        <v>0</v>
      </c>
      <c r="F8600">
        <v>0</v>
      </c>
      <c r="G8600">
        <v>0</v>
      </c>
      <c r="H8600" s="45">
        <v>-4285.82</v>
      </c>
      <c r="I8600" t="s">
        <v>7567</v>
      </c>
      <c r="J8600" t="s">
        <v>200</v>
      </c>
      <c r="K8600">
        <v>0</v>
      </c>
      <c r="L8600" s="83">
        <v>42704</v>
      </c>
      <c r="M8600">
        <v>0</v>
      </c>
      <c r="N8600">
        <v>989817101</v>
      </c>
      <c r="O8600" t="s">
        <v>3689</v>
      </c>
    </row>
    <row r="8601" spans="1:15" x14ac:dyDescent="0.2">
      <c r="A8601" t="s">
        <v>8944</v>
      </c>
      <c r="B8601" t="s">
        <v>2223</v>
      </c>
      <c r="C8601">
        <v>32.9</v>
      </c>
      <c r="D8601">
        <v>0</v>
      </c>
      <c r="E8601">
        <v>0</v>
      </c>
      <c r="F8601">
        <v>0</v>
      </c>
      <c r="G8601">
        <v>0</v>
      </c>
      <c r="H8601" s="45">
        <v>9805.81</v>
      </c>
      <c r="I8601" t="s">
        <v>7567</v>
      </c>
      <c r="J8601" t="s">
        <v>200</v>
      </c>
      <c r="K8601">
        <v>0</v>
      </c>
      <c r="L8601" s="83">
        <v>42703</v>
      </c>
      <c r="M8601">
        <v>0</v>
      </c>
      <c r="N8601">
        <v>505336107</v>
      </c>
      <c r="O8601">
        <v>2508405</v>
      </c>
    </row>
    <row r="8602" spans="1:15" x14ac:dyDescent="0.2">
      <c r="A8602" t="s">
        <v>8940</v>
      </c>
      <c r="B8602" t="s">
        <v>328</v>
      </c>
      <c r="C8602">
        <v>10.74</v>
      </c>
      <c r="D8602">
        <v>0</v>
      </c>
      <c r="E8602">
        <v>0</v>
      </c>
      <c r="F8602">
        <v>0</v>
      </c>
      <c r="G8602">
        <v>0</v>
      </c>
      <c r="H8602" s="45">
        <v>1293.01</v>
      </c>
      <c r="I8602" t="s">
        <v>205</v>
      </c>
      <c r="J8602" t="s">
        <v>200</v>
      </c>
      <c r="K8602">
        <v>0</v>
      </c>
      <c r="L8602" s="83">
        <v>42702</v>
      </c>
      <c r="M8602">
        <v>0</v>
      </c>
      <c r="N8602">
        <v>904311206</v>
      </c>
      <c r="O8602" t="s">
        <v>8941</v>
      </c>
    </row>
    <row r="8603" spans="1:15" x14ac:dyDescent="0.2">
      <c r="A8603" t="s">
        <v>8942</v>
      </c>
      <c r="B8603" t="s">
        <v>8990</v>
      </c>
      <c r="C8603">
        <v>19.97</v>
      </c>
      <c r="D8603">
        <v>0</v>
      </c>
      <c r="E8603">
        <v>0</v>
      </c>
      <c r="F8603">
        <v>0</v>
      </c>
      <c r="G8603">
        <v>0</v>
      </c>
      <c r="H8603" s="45">
        <v>-21673.02</v>
      </c>
      <c r="I8603" t="s">
        <v>205</v>
      </c>
      <c r="J8603" t="s">
        <v>200</v>
      </c>
      <c r="K8603">
        <v>0</v>
      </c>
      <c r="L8603" s="83">
        <v>42702</v>
      </c>
      <c r="M8603">
        <v>0</v>
      </c>
      <c r="N8603">
        <v>904311107</v>
      </c>
      <c r="O8603" t="s">
        <v>329</v>
      </c>
    </row>
    <row r="8604" spans="1:15" x14ac:dyDescent="0.2">
      <c r="A8604" t="s">
        <v>8943</v>
      </c>
      <c r="B8604" t="s">
        <v>124</v>
      </c>
      <c r="C8604">
        <v>31.69</v>
      </c>
      <c r="D8604">
        <v>0</v>
      </c>
      <c r="E8604">
        <v>0</v>
      </c>
      <c r="F8604">
        <v>0</v>
      </c>
      <c r="G8604">
        <v>0</v>
      </c>
      <c r="H8604" s="45">
        <v>58786.98</v>
      </c>
      <c r="I8604" t="s">
        <v>7567</v>
      </c>
      <c r="J8604" t="s">
        <v>169</v>
      </c>
      <c r="K8604">
        <v>0</v>
      </c>
      <c r="L8604" s="83">
        <v>42702</v>
      </c>
      <c r="M8604">
        <v>0</v>
      </c>
      <c r="N8604" t="s">
        <v>177</v>
      </c>
      <c r="O8604" t="s">
        <v>797</v>
      </c>
    </row>
    <row r="8605" spans="1:15" x14ac:dyDescent="0.2">
      <c r="A8605" t="s">
        <v>8939</v>
      </c>
      <c r="B8605" t="s">
        <v>2598</v>
      </c>
      <c r="C8605">
        <v>139.69999999999999</v>
      </c>
      <c r="D8605">
        <v>0</v>
      </c>
      <c r="E8605">
        <v>0</v>
      </c>
      <c r="F8605">
        <v>0</v>
      </c>
      <c r="G8605">
        <v>0</v>
      </c>
      <c r="H8605" s="45">
        <v>-16321.63</v>
      </c>
      <c r="I8605" t="s">
        <v>7556</v>
      </c>
      <c r="J8605" t="s">
        <v>190</v>
      </c>
      <c r="K8605">
        <v>0</v>
      </c>
      <c r="L8605" s="83">
        <v>42699</v>
      </c>
      <c r="M8605">
        <v>0</v>
      </c>
      <c r="N8605">
        <v>244199105</v>
      </c>
      <c r="O8605">
        <v>2261203</v>
      </c>
    </row>
    <row r="8606" spans="1:15" x14ac:dyDescent="0.2">
      <c r="A8606" t="s">
        <v>8922</v>
      </c>
      <c r="B8606" t="s">
        <v>3491</v>
      </c>
      <c r="C8606">
        <v>88.33</v>
      </c>
      <c r="D8606">
        <v>0</v>
      </c>
      <c r="E8606">
        <v>0</v>
      </c>
      <c r="F8606">
        <v>0</v>
      </c>
      <c r="G8606">
        <v>0</v>
      </c>
      <c r="H8606" s="45">
        <v>-6728.03</v>
      </c>
      <c r="I8606" t="s">
        <v>7556</v>
      </c>
      <c r="J8606" t="s">
        <v>164</v>
      </c>
      <c r="K8606">
        <v>0</v>
      </c>
      <c r="L8606" s="83">
        <v>42697</v>
      </c>
      <c r="M8606">
        <v>0</v>
      </c>
      <c r="N8606">
        <v>878237106</v>
      </c>
      <c r="O8606">
        <v>2879532</v>
      </c>
    </row>
    <row r="8607" spans="1:15" x14ac:dyDescent="0.2">
      <c r="A8607" t="s">
        <v>8923</v>
      </c>
      <c r="B8607" t="s">
        <v>3801</v>
      </c>
      <c r="C8607">
        <v>38.270000000000003</v>
      </c>
      <c r="D8607">
        <v>0</v>
      </c>
      <c r="E8607">
        <v>0</v>
      </c>
      <c r="F8607">
        <v>0</v>
      </c>
      <c r="G8607">
        <v>0</v>
      </c>
      <c r="H8607" s="45">
        <v>-6016.23</v>
      </c>
      <c r="I8607" t="s">
        <v>7556</v>
      </c>
      <c r="J8607" t="s">
        <v>200</v>
      </c>
      <c r="K8607">
        <v>0</v>
      </c>
      <c r="L8607" s="83">
        <v>42697</v>
      </c>
      <c r="M8607">
        <v>0</v>
      </c>
      <c r="N8607" t="s">
        <v>177</v>
      </c>
      <c r="O8607" t="s">
        <v>3814</v>
      </c>
    </row>
    <row r="8608" spans="1:15" x14ac:dyDescent="0.2">
      <c r="A8608" t="s">
        <v>8924</v>
      </c>
      <c r="B8608" t="s">
        <v>3799</v>
      </c>
      <c r="C8608">
        <v>17.37</v>
      </c>
      <c r="D8608">
        <v>0</v>
      </c>
      <c r="E8608">
        <v>0</v>
      </c>
      <c r="F8608">
        <v>0</v>
      </c>
      <c r="G8608">
        <v>0</v>
      </c>
      <c r="H8608" s="45">
        <v>-24987.040000000001</v>
      </c>
      <c r="I8608" t="s">
        <v>7556</v>
      </c>
      <c r="J8608" t="s">
        <v>200</v>
      </c>
      <c r="K8608">
        <v>0</v>
      </c>
      <c r="L8608" s="83">
        <v>42697</v>
      </c>
      <c r="M8608">
        <v>0</v>
      </c>
      <c r="N8608" t="s">
        <v>3804</v>
      </c>
      <c r="O8608" t="s">
        <v>3805</v>
      </c>
    </row>
    <row r="8609" spans="1:15" x14ac:dyDescent="0.2">
      <c r="A8609" t="s">
        <v>8925</v>
      </c>
      <c r="B8609" t="s">
        <v>5753</v>
      </c>
      <c r="C8609">
        <v>21.73</v>
      </c>
      <c r="D8609">
        <v>0</v>
      </c>
      <c r="E8609">
        <v>0</v>
      </c>
      <c r="F8609">
        <v>0</v>
      </c>
      <c r="G8609">
        <v>0</v>
      </c>
      <c r="H8609" s="45">
        <v>-26539.67</v>
      </c>
      <c r="I8609" t="s">
        <v>7556</v>
      </c>
      <c r="J8609" t="s">
        <v>200</v>
      </c>
      <c r="K8609">
        <v>0</v>
      </c>
      <c r="L8609" s="83">
        <v>42697</v>
      </c>
      <c r="M8609">
        <v>0</v>
      </c>
      <c r="N8609" t="s">
        <v>5759</v>
      </c>
      <c r="O8609" t="s">
        <v>5760</v>
      </c>
    </row>
    <row r="8610" spans="1:15" x14ac:dyDescent="0.2">
      <c r="A8610" t="s">
        <v>8926</v>
      </c>
      <c r="B8610" t="s">
        <v>5799</v>
      </c>
      <c r="C8610">
        <v>81.59</v>
      </c>
      <c r="D8610">
        <v>0</v>
      </c>
      <c r="E8610">
        <v>0</v>
      </c>
      <c r="F8610">
        <v>0</v>
      </c>
      <c r="G8610">
        <v>0</v>
      </c>
      <c r="H8610" s="45">
        <v>7140.3</v>
      </c>
      <c r="I8610" t="s">
        <v>7556</v>
      </c>
      <c r="J8610" t="s">
        <v>200</v>
      </c>
      <c r="K8610">
        <v>0</v>
      </c>
      <c r="L8610" s="83">
        <v>42697</v>
      </c>
      <c r="M8610">
        <v>0</v>
      </c>
      <c r="N8610">
        <v>256746108</v>
      </c>
      <c r="O8610">
        <v>2272476</v>
      </c>
    </row>
    <row r="8611" spans="1:15" x14ac:dyDescent="0.2">
      <c r="A8611" t="s">
        <v>8927</v>
      </c>
      <c r="B8611" t="s">
        <v>2226</v>
      </c>
      <c r="C8611">
        <v>88.31</v>
      </c>
      <c r="D8611">
        <v>0</v>
      </c>
      <c r="E8611">
        <v>0</v>
      </c>
      <c r="F8611">
        <v>0</v>
      </c>
      <c r="G8611">
        <v>0</v>
      </c>
      <c r="H8611" s="45">
        <v>4335.38</v>
      </c>
      <c r="I8611" t="s">
        <v>7556</v>
      </c>
      <c r="J8611" t="s">
        <v>164</v>
      </c>
      <c r="K8611">
        <v>0</v>
      </c>
      <c r="L8611" s="83">
        <v>42697</v>
      </c>
      <c r="M8611">
        <v>0</v>
      </c>
      <c r="N8611">
        <v>32654105</v>
      </c>
      <c r="O8611">
        <v>2032067</v>
      </c>
    </row>
    <row r="8612" spans="1:15" x14ac:dyDescent="0.2">
      <c r="A8612" t="s">
        <v>8928</v>
      </c>
      <c r="B8612" t="s">
        <v>3692</v>
      </c>
      <c r="C8612">
        <v>34.6</v>
      </c>
      <c r="D8612">
        <v>0</v>
      </c>
      <c r="E8612">
        <v>0</v>
      </c>
      <c r="F8612">
        <v>0</v>
      </c>
      <c r="G8612">
        <v>0</v>
      </c>
      <c r="H8612" s="45">
        <v>8347.5400000000009</v>
      </c>
      <c r="I8612" t="s">
        <v>7556</v>
      </c>
      <c r="J8612" t="s">
        <v>200</v>
      </c>
      <c r="K8612">
        <v>0</v>
      </c>
      <c r="L8612" s="83">
        <v>42697</v>
      </c>
      <c r="M8612">
        <v>0</v>
      </c>
      <c r="N8612">
        <v>129500104</v>
      </c>
      <c r="O8612" t="s">
        <v>3699</v>
      </c>
    </row>
    <row r="8613" spans="1:15" x14ac:dyDescent="0.2">
      <c r="A8613" t="s">
        <v>8929</v>
      </c>
      <c r="B8613" t="s">
        <v>2861</v>
      </c>
      <c r="C8613">
        <v>161.37</v>
      </c>
      <c r="D8613">
        <v>0</v>
      </c>
      <c r="E8613">
        <v>0</v>
      </c>
      <c r="F8613">
        <v>0</v>
      </c>
      <c r="G8613">
        <v>0</v>
      </c>
      <c r="H8613" s="45">
        <v>-18523.240000000002</v>
      </c>
      <c r="I8613" t="s">
        <v>7556</v>
      </c>
      <c r="J8613" t="s">
        <v>200</v>
      </c>
      <c r="K8613">
        <v>0</v>
      </c>
      <c r="L8613" s="83">
        <v>42697</v>
      </c>
      <c r="M8613">
        <v>0</v>
      </c>
      <c r="N8613" t="s">
        <v>2922</v>
      </c>
      <c r="O8613">
        <v>2231091</v>
      </c>
    </row>
    <row r="8614" spans="1:15" x14ac:dyDescent="0.2">
      <c r="A8614" t="s">
        <v>8930</v>
      </c>
      <c r="B8614" t="s">
        <v>8919</v>
      </c>
      <c r="C8614">
        <v>7.37</v>
      </c>
      <c r="D8614">
        <v>0</v>
      </c>
      <c r="E8614">
        <v>0</v>
      </c>
      <c r="F8614">
        <v>0</v>
      </c>
      <c r="G8614">
        <v>0</v>
      </c>
      <c r="H8614" s="45">
        <v>-14444.83</v>
      </c>
      <c r="I8614" t="s">
        <v>7556</v>
      </c>
      <c r="J8614" t="s">
        <v>200</v>
      </c>
      <c r="K8614">
        <v>0</v>
      </c>
      <c r="L8614" s="83">
        <v>42697</v>
      </c>
      <c r="M8614">
        <v>0</v>
      </c>
      <c r="N8614">
        <v>168615102</v>
      </c>
      <c r="O8614">
        <v>2196781</v>
      </c>
    </row>
    <row r="8615" spans="1:15" x14ac:dyDescent="0.2">
      <c r="A8615" t="s">
        <v>8931</v>
      </c>
      <c r="B8615" t="s">
        <v>5737</v>
      </c>
      <c r="C8615">
        <v>33.58</v>
      </c>
      <c r="D8615">
        <v>0</v>
      </c>
      <c r="E8615">
        <v>0</v>
      </c>
      <c r="F8615">
        <v>0</v>
      </c>
      <c r="G8615">
        <v>0</v>
      </c>
      <c r="H8615" s="45">
        <v>6197.71</v>
      </c>
      <c r="I8615" t="s">
        <v>7556</v>
      </c>
      <c r="J8615" t="s">
        <v>235</v>
      </c>
      <c r="K8615">
        <v>0</v>
      </c>
      <c r="L8615" s="83">
        <v>42697</v>
      </c>
      <c r="M8615">
        <v>0</v>
      </c>
      <c r="N8615">
        <v>134429109</v>
      </c>
      <c r="O8615">
        <v>2162845</v>
      </c>
    </row>
    <row r="8616" spans="1:15" x14ac:dyDescent="0.2">
      <c r="A8616" t="s">
        <v>8932</v>
      </c>
      <c r="B8616" t="s">
        <v>3060</v>
      </c>
      <c r="C8616">
        <v>50.7</v>
      </c>
      <c r="D8616">
        <v>0</v>
      </c>
      <c r="E8616">
        <v>0</v>
      </c>
      <c r="F8616">
        <v>0</v>
      </c>
      <c r="G8616">
        <v>0</v>
      </c>
      <c r="H8616" s="45">
        <v>1893.14</v>
      </c>
      <c r="I8616" t="s">
        <v>7556</v>
      </c>
      <c r="J8616" t="s">
        <v>186</v>
      </c>
      <c r="K8616">
        <v>0</v>
      </c>
      <c r="L8616" s="83">
        <v>42697</v>
      </c>
      <c r="M8616">
        <v>0</v>
      </c>
      <c r="N8616">
        <v>278265103</v>
      </c>
      <c r="O8616">
        <v>2301057</v>
      </c>
    </row>
    <row r="8617" spans="1:15" x14ac:dyDescent="0.2">
      <c r="A8617" t="s">
        <v>8933</v>
      </c>
      <c r="B8617" t="s">
        <v>8920</v>
      </c>
      <c r="C8617">
        <v>15.47</v>
      </c>
      <c r="D8617">
        <v>0</v>
      </c>
      <c r="E8617">
        <v>0</v>
      </c>
      <c r="F8617">
        <v>0</v>
      </c>
      <c r="G8617">
        <v>0</v>
      </c>
      <c r="H8617" s="45">
        <v>-1172.5899999999999</v>
      </c>
      <c r="I8617" t="s">
        <v>7556</v>
      </c>
      <c r="J8617" t="s">
        <v>235</v>
      </c>
      <c r="K8617">
        <v>0</v>
      </c>
      <c r="L8617" s="83">
        <v>42697</v>
      </c>
      <c r="M8617">
        <v>0</v>
      </c>
      <c r="N8617" t="s">
        <v>8934</v>
      </c>
      <c r="O8617" t="s">
        <v>8935</v>
      </c>
    </row>
    <row r="8618" spans="1:15" x14ac:dyDescent="0.2">
      <c r="A8618" t="s">
        <v>8936</v>
      </c>
      <c r="B8618" t="s">
        <v>8921</v>
      </c>
      <c r="C8618">
        <v>78.010000000000005</v>
      </c>
      <c r="D8618">
        <v>0</v>
      </c>
      <c r="E8618">
        <v>0</v>
      </c>
      <c r="F8618">
        <v>0</v>
      </c>
      <c r="G8618">
        <v>0</v>
      </c>
      <c r="H8618" s="45">
        <v>-15199.45</v>
      </c>
      <c r="I8618" t="s">
        <v>7556</v>
      </c>
      <c r="J8618" t="s">
        <v>169</v>
      </c>
      <c r="K8618">
        <v>0</v>
      </c>
      <c r="L8618" s="83">
        <v>42697</v>
      </c>
      <c r="M8618">
        <v>0</v>
      </c>
      <c r="N8618" t="s">
        <v>177</v>
      </c>
      <c r="O8618" t="s">
        <v>8937</v>
      </c>
    </row>
    <row r="8619" spans="1:15" x14ac:dyDescent="0.2">
      <c r="A8619" t="s">
        <v>8938</v>
      </c>
      <c r="B8619" t="s">
        <v>3488</v>
      </c>
      <c r="C8619">
        <v>36.619999999999997</v>
      </c>
      <c r="D8619">
        <v>0</v>
      </c>
      <c r="E8619">
        <v>0</v>
      </c>
      <c r="F8619">
        <v>0</v>
      </c>
      <c r="G8619">
        <v>0</v>
      </c>
      <c r="H8619">
        <v>119.75</v>
      </c>
      <c r="I8619" t="s">
        <v>7556</v>
      </c>
      <c r="J8619" t="s">
        <v>164</v>
      </c>
      <c r="K8619">
        <v>0</v>
      </c>
      <c r="L8619" s="83">
        <v>42697</v>
      </c>
      <c r="M8619">
        <v>0</v>
      </c>
      <c r="N8619">
        <v>587200106</v>
      </c>
      <c r="O8619">
        <v>2578033</v>
      </c>
    </row>
    <row r="8620" spans="1:15" x14ac:dyDescent="0.2">
      <c r="A8620" t="s">
        <v>8909</v>
      </c>
      <c r="B8620" t="s">
        <v>1070</v>
      </c>
      <c r="C8620">
        <v>37.67</v>
      </c>
      <c r="D8620">
        <v>0</v>
      </c>
      <c r="E8620">
        <v>0</v>
      </c>
      <c r="F8620">
        <v>0</v>
      </c>
      <c r="G8620">
        <v>0</v>
      </c>
      <c r="H8620" s="45">
        <v>10123.540000000001</v>
      </c>
      <c r="I8620" t="s">
        <v>7556</v>
      </c>
      <c r="J8620" t="s">
        <v>190</v>
      </c>
      <c r="K8620">
        <v>0</v>
      </c>
      <c r="L8620" s="83">
        <v>42696</v>
      </c>
      <c r="M8620">
        <v>0</v>
      </c>
      <c r="N8620">
        <v>73685109</v>
      </c>
      <c r="O8620" t="s">
        <v>1416</v>
      </c>
    </row>
    <row r="8621" spans="1:15" x14ac:dyDescent="0.2">
      <c r="A8621" t="s">
        <v>8910</v>
      </c>
      <c r="B8621" t="s">
        <v>2580</v>
      </c>
      <c r="C8621">
        <v>47.67</v>
      </c>
      <c r="D8621">
        <v>0</v>
      </c>
      <c r="E8621">
        <v>0</v>
      </c>
      <c r="F8621">
        <v>0</v>
      </c>
      <c r="G8621">
        <v>0</v>
      </c>
      <c r="H8621" s="45">
        <v>2414.59</v>
      </c>
      <c r="I8621" t="s">
        <v>7556</v>
      </c>
      <c r="J8621" t="s">
        <v>190</v>
      </c>
      <c r="K8621">
        <v>0</v>
      </c>
      <c r="L8621" s="83">
        <v>42696</v>
      </c>
      <c r="M8621">
        <v>0</v>
      </c>
      <c r="N8621">
        <v>217204106</v>
      </c>
      <c r="O8621">
        <v>2208073</v>
      </c>
    </row>
    <row r="8622" spans="1:15" x14ac:dyDescent="0.2">
      <c r="A8622" t="s">
        <v>8911</v>
      </c>
      <c r="B8622" t="s">
        <v>4642</v>
      </c>
      <c r="C8622">
        <v>71.125</v>
      </c>
      <c r="D8622">
        <v>0</v>
      </c>
      <c r="E8622">
        <v>0</v>
      </c>
      <c r="F8622">
        <v>0</v>
      </c>
      <c r="G8622">
        <v>0</v>
      </c>
      <c r="H8622">
        <v>111.59</v>
      </c>
      <c r="I8622" t="s">
        <v>7556</v>
      </c>
      <c r="J8622" t="s">
        <v>190</v>
      </c>
      <c r="K8622">
        <v>0</v>
      </c>
      <c r="L8622" s="83">
        <v>42696</v>
      </c>
      <c r="M8622">
        <v>0</v>
      </c>
      <c r="N8622">
        <v>229669106</v>
      </c>
      <c r="O8622">
        <v>2239266</v>
      </c>
    </row>
    <row r="8623" spans="1:15" x14ac:dyDescent="0.2">
      <c r="A8623" t="s">
        <v>8912</v>
      </c>
      <c r="B8623" t="s">
        <v>2571</v>
      </c>
      <c r="C8623">
        <v>75.02</v>
      </c>
      <c r="D8623">
        <v>0</v>
      </c>
      <c r="E8623">
        <v>0</v>
      </c>
      <c r="F8623">
        <v>0</v>
      </c>
      <c r="G8623">
        <v>0</v>
      </c>
      <c r="H8623" s="45">
        <v>-10623.42</v>
      </c>
      <c r="I8623" t="s">
        <v>7556</v>
      </c>
      <c r="J8623" t="s">
        <v>190</v>
      </c>
      <c r="K8623">
        <v>0</v>
      </c>
      <c r="L8623" s="83">
        <v>42696</v>
      </c>
      <c r="M8623">
        <v>0</v>
      </c>
      <c r="N8623">
        <v>267475101</v>
      </c>
      <c r="O8623">
        <v>2289841</v>
      </c>
    </row>
    <row r="8624" spans="1:15" x14ac:dyDescent="0.2">
      <c r="A8624" t="s">
        <v>8913</v>
      </c>
      <c r="B8624" t="s">
        <v>1310</v>
      </c>
      <c r="C8624">
        <v>86.94</v>
      </c>
      <c r="D8624">
        <v>0</v>
      </c>
      <c r="E8624">
        <v>0</v>
      </c>
      <c r="F8624">
        <v>0</v>
      </c>
      <c r="G8624">
        <v>0</v>
      </c>
      <c r="H8624" s="45">
        <v>-3574.29</v>
      </c>
      <c r="I8624" t="s">
        <v>7556</v>
      </c>
      <c r="J8624" t="s">
        <v>169</v>
      </c>
      <c r="K8624">
        <v>0</v>
      </c>
      <c r="L8624" s="83">
        <v>42696</v>
      </c>
      <c r="M8624">
        <v>0</v>
      </c>
      <c r="N8624" t="s">
        <v>1490</v>
      </c>
      <c r="O8624" t="s">
        <v>1491</v>
      </c>
    </row>
    <row r="8625" spans="1:15" x14ac:dyDescent="0.2">
      <c r="A8625" t="s">
        <v>8914</v>
      </c>
      <c r="B8625" t="s">
        <v>8908</v>
      </c>
      <c r="C8625">
        <v>23.65</v>
      </c>
      <c r="D8625">
        <v>0</v>
      </c>
      <c r="E8625">
        <v>0</v>
      </c>
      <c r="F8625">
        <v>0</v>
      </c>
      <c r="G8625">
        <v>0</v>
      </c>
      <c r="H8625" s="45">
        <v>7271.88</v>
      </c>
      <c r="I8625" t="s">
        <v>7556</v>
      </c>
      <c r="J8625" t="s">
        <v>200</v>
      </c>
      <c r="K8625">
        <v>0</v>
      </c>
      <c r="L8625" s="83">
        <v>42696</v>
      </c>
      <c r="M8625">
        <v>0</v>
      </c>
      <c r="N8625" t="s">
        <v>177</v>
      </c>
      <c r="O8625" t="s">
        <v>8915</v>
      </c>
    </row>
    <row r="8626" spans="1:15" x14ac:dyDescent="0.2">
      <c r="A8626" t="s">
        <v>8916</v>
      </c>
      <c r="B8626" t="s">
        <v>2214</v>
      </c>
      <c r="C8626">
        <v>92.765000000000001</v>
      </c>
      <c r="D8626">
        <v>0</v>
      </c>
      <c r="E8626">
        <v>0</v>
      </c>
      <c r="F8626">
        <v>0</v>
      </c>
      <c r="G8626">
        <v>0</v>
      </c>
      <c r="H8626" s="45">
        <v>10364.73</v>
      </c>
      <c r="I8626" t="s">
        <v>7556</v>
      </c>
      <c r="J8626" t="s">
        <v>200</v>
      </c>
      <c r="K8626">
        <v>0</v>
      </c>
      <c r="L8626" s="83">
        <v>42696</v>
      </c>
      <c r="M8626">
        <v>0</v>
      </c>
      <c r="N8626">
        <v>466367109</v>
      </c>
      <c r="O8626">
        <v>2344922</v>
      </c>
    </row>
    <row r="8627" spans="1:15" x14ac:dyDescent="0.2">
      <c r="A8627" t="s">
        <v>8917</v>
      </c>
      <c r="B8627" t="s">
        <v>5796</v>
      </c>
      <c r="C8627">
        <v>150.63999999999999</v>
      </c>
      <c r="D8627">
        <v>0</v>
      </c>
      <c r="E8627">
        <v>0</v>
      </c>
      <c r="F8627">
        <v>0</v>
      </c>
      <c r="G8627">
        <v>0</v>
      </c>
      <c r="H8627" s="45">
        <v>-1154.9000000000001</v>
      </c>
      <c r="I8627" t="s">
        <v>7556</v>
      </c>
      <c r="J8627" t="s">
        <v>164</v>
      </c>
      <c r="K8627">
        <v>0</v>
      </c>
      <c r="L8627" s="83">
        <v>42696</v>
      </c>
      <c r="M8627">
        <v>0</v>
      </c>
      <c r="N8627">
        <v>697435105</v>
      </c>
      <c r="O8627" t="s">
        <v>5822</v>
      </c>
    </row>
    <row r="8628" spans="1:15" x14ac:dyDescent="0.2">
      <c r="A8628" t="s">
        <v>8918</v>
      </c>
      <c r="B8628" t="s">
        <v>1068</v>
      </c>
      <c r="C8628">
        <v>60.174999999999997</v>
      </c>
      <c r="D8628">
        <v>0</v>
      </c>
      <c r="E8628">
        <v>0</v>
      </c>
      <c r="F8628">
        <v>0</v>
      </c>
      <c r="G8628">
        <v>0</v>
      </c>
      <c r="H8628" s="45">
        <v>-4328.6099999999997</v>
      </c>
      <c r="I8628" t="s">
        <v>7556</v>
      </c>
      <c r="J8628" t="s">
        <v>235</v>
      </c>
      <c r="K8628">
        <v>0</v>
      </c>
      <c r="L8628" s="83">
        <v>42696</v>
      </c>
      <c r="M8628">
        <v>0</v>
      </c>
      <c r="N8628">
        <v>902494103</v>
      </c>
      <c r="O8628">
        <v>2909730</v>
      </c>
    </row>
    <row r="8629" spans="1:15" x14ac:dyDescent="0.2">
      <c r="A8629" t="s">
        <v>8901</v>
      </c>
      <c r="B8629" t="s">
        <v>3695</v>
      </c>
      <c r="C8629">
        <v>25.7</v>
      </c>
      <c r="D8629">
        <v>0</v>
      </c>
      <c r="E8629">
        <v>0</v>
      </c>
      <c r="F8629">
        <v>0</v>
      </c>
      <c r="G8629">
        <v>0</v>
      </c>
      <c r="H8629" s="45">
        <v>28675.200000000001</v>
      </c>
      <c r="I8629" t="s">
        <v>7556</v>
      </c>
      <c r="J8629" t="s">
        <v>200</v>
      </c>
      <c r="K8629">
        <v>0</v>
      </c>
      <c r="L8629" s="83">
        <v>42695</v>
      </c>
      <c r="M8629">
        <v>0</v>
      </c>
      <c r="N8629">
        <v>118440106</v>
      </c>
      <c r="O8629">
        <v>2149934</v>
      </c>
    </row>
    <row r="8630" spans="1:15" x14ac:dyDescent="0.2">
      <c r="A8630" t="s">
        <v>8902</v>
      </c>
      <c r="B8630" t="s">
        <v>5799</v>
      </c>
      <c r="C8630">
        <v>81.59</v>
      </c>
      <c r="D8630">
        <v>0</v>
      </c>
      <c r="E8630">
        <v>0</v>
      </c>
      <c r="F8630">
        <v>0</v>
      </c>
      <c r="G8630">
        <v>0</v>
      </c>
      <c r="H8630" s="45">
        <v>30274.01</v>
      </c>
      <c r="I8630" t="s">
        <v>7567</v>
      </c>
      <c r="J8630" t="s">
        <v>200</v>
      </c>
      <c r="K8630">
        <v>0</v>
      </c>
      <c r="L8630" s="83">
        <v>42695</v>
      </c>
      <c r="M8630">
        <v>0</v>
      </c>
      <c r="N8630">
        <v>256746108</v>
      </c>
      <c r="O8630">
        <v>2272476</v>
      </c>
    </row>
    <row r="8631" spans="1:15" x14ac:dyDescent="0.2">
      <c r="A8631" t="s">
        <v>8903</v>
      </c>
      <c r="B8631" t="s">
        <v>5753</v>
      </c>
      <c r="C8631">
        <v>21.73</v>
      </c>
      <c r="D8631">
        <v>0</v>
      </c>
      <c r="E8631">
        <v>0</v>
      </c>
      <c r="F8631">
        <v>0</v>
      </c>
      <c r="G8631">
        <v>0</v>
      </c>
      <c r="H8631" s="45">
        <v>41990.03</v>
      </c>
      <c r="I8631" t="s">
        <v>7567</v>
      </c>
      <c r="J8631" t="s">
        <v>200</v>
      </c>
      <c r="K8631">
        <v>0</v>
      </c>
      <c r="L8631" s="83">
        <v>42695</v>
      </c>
      <c r="M8631">
        <v>0</v>
      </c>
      <c r="N8631" t="s">
        <v>5759</v>
      </c>
      <c r="O8631" t="s">
        <v>5760</v>
      </c>
    </row>
    <row r="8632" spans="1:15" x14ac:dyDescent="0.2">
      <c r="A8632" t="s">
        <v>8904</v>
      </c>
      <c r="B8632" t="s">
        <v>3799</v>
      </c>
      <c r="C8632">
        <v>17.37</v>
      </c>
      <c r="D8632">
        <v>0</v>
      </c>
      <c r="E8632">
        <v>0</v>
      </c>
      <c r="F8632">
        <v>0</v>
      </c>
      <c r="G8632">
        <v>0</v>
      </c>
      <c r="H8632" s="45">
        <v>-111613.65</v>
      </c>
      <c r="I8632" t="s">
        <v>7567</v>
      </c>
      <c r="J8632" t="s">
        <v>200</v>
      </c>
      <c r="K8632">
        <v>0</v>
      </c>
      <c r="L8632" s="83">
        <v>42695</v>
      </c>
      <c r="M8632">
        <v>0</v>
      </c>
      <c r="N8632" t="s">
        <v>3804</v>
      </c>
      <c r="O8632" t="s">
        <v>3805</v>
      </c>
    </row>
    <row r="8633" spans="1:15" x14ac:dyDescent="0.2">
      <c r="A8633" t="s">
        <v>8905</v>
      </c>
      <c r="B8633" t="s">
        <v>3694</v>
      </c>
      <c r="C8633">
        <v>26</v>
      </c>
      <c r="D8633">
        <v>0</v>
      </c>
      <c r="E8633">
        <v>0</v>
      </c>
      <c r="F8633">
        <v>0</v>
      </c>
      <c r="G8633">
        <v>0</v>
      </c>
      <c r="H8633" s="45">
        <v>10710.71</v>
      </c>
      <c r="I8633" t="s">
        <v>7556</v>
      </c>
      <c r="J8633" t="s">
        <v>200</v>
      </c>
      <c r="K8633">
        <v>0</v>
      </c>
      <c r="L8633" s="83">
        <v>42695</v>
      </c>
      <c r="M8633">
        <v>0</v>
      </c>
      <c r="N8633">
        <v>428567101</v>
      </c>
      <c r="O8633">
        <v>2428376</v>
      </c>
    </row>
    <row r="8634" spans="1:15" x14ac:dyDescent="0.2">
      <c r="A8634" t="s">
        <v>8906</v>
      </c>
      <c r="B8634" t="s">
        <v>3801</v>
      </c>
      <c r="C8634">
        <v>38.270000000000003</v>
      </c>
      <c r="D8634">
        <v>0</v>
      </c>
      <c r="E8634">
        <v>0</v>
      </c>
      <c r="F8634">
        <v>0</v>
      </c>
      <c r="G8634">
        <v>0</v>
      </c>
      <c r="H8634" s="45">
        <v>45567.19</v>
      </c>
      <c r="I8634" t="s">
        <v>7567</v>
      </c>
      <c r="J8634" t="s">
        <v>200</v>
      </c>
      <c r="K8634">
        <v>0</v>
      </c>
      <c r="L8634" s="83">
        <v>42695</v>
      </c>
      <c r="M8634">
        <v>0</v>
      </c>
      <c r="N8634" t="s">
        <v>177</v>
      </c>
      <c r="O8634" t="s">
        <v>3814</v>
      </c>
    </row>
    <row r="8635" spans="1:15" x14ac:dyDescent="0.2">
      <c r="A8635" t="s">
        <v>8907</v>
      </c>
      <c r="B8635" t="s">
        <v>3491</v>
      </c>
      <c r="C8635">
        <v>88.33</v>
      </c>
      <c r="D8635">
        <v>0</v>
      </c>
      <c r="E8635">
        <v>0</v>
      </c>
      <c r="F8635">
        <v>0</v>
      </c>
      <c r="G8635">
        <v>0</v>
      </c>
      <c r="H8635" s="45">
        <v>13814.01</v>
      </c>
      <c r="I8635" t="s">
        <v>7567</v>
      </c>
      <c r="J8635" t="s">
        <v>164</v>
      </c>
      <c r="K8635">
        <v>0</v>
      </c>
      <c r="L8635" s="83">
        <v>42695</v>
      </c>
      <c r="M8635">
        <v>0</v>
      </c>
      <c r="N8635">
        <v>878237106</v>
      </c>
      <c r="O8635">
        <v>2879532</v>
      </c>
    </row>
    <row r="8636" spans="1:15" x14ac:dyDescent="0.2">
      <c r="A8636" t="s">
        <v>8889</v>
      </c>
      <c r="B8636" t="s">
        <v>5097</v>
      </c>
      <c r="C8636">
        <v>95.99</v>
      </c>
      <c r="D8636">
        <v>0</v>
      </c>
      <c r="E8636">
        <v>0</v>
      </c>
      <c r="F8636">
        <v>0</v>
      </c>
      <c r="G8636">
        <v>0</v>
      </c>
      <c r="H8636" s="45">
        <v>14101.67</v>
      </c>
      <c r="I8636" t="s">
        <v>7556</v>
      </c>
      <c r="J8636" t="s">
        <v>235</v>
      </c>
      <c r="K8636">
        <v>0</v>
      </c>
      <c r="L8636" s="83">
        <v>42692</v>
      </c>
      <c r="M8636">
        <v>0</v>
      </c>
      <c r="N8636">
        <v>737446104</v>
      </c>
      <c r="O8636" t="s">
        <v>5235</v>
      </c>
    </row>
    <row r="8637" spans="1:15" x14ac:dyDescent="0.2">
      <c r="A8637" t="s">
        <v>8890</v>
      </c>
      <c r="B8637" t="s">
        <v>1565</v>
      </c>
      <c r="C8637">
        <v>16.824999999999999</v>
      </c>
      <c r="D8637">
        <v>0</v>
      </c>
      <c r="E8637">
        <v>0</v>
      </c>
      <c r="F8637">
        <v>0</v>
      </c>
      <c r="G8637">
        <v>0</v>
      </c>
      <c r="H8637" s="45">
        <v>-7376.34</v>
      </c>
      <c r="I8637" t="s">
        <v>7556</v>
      </c>
      <c r="J8637" t="s">
        <v>164</v>
      </c>
      <c r="K8637">
        <v>0</v>
      </c>
      <c r="L8637" s="83">
        <v>42692</v>
      </c>
      <c r="M8637">
        <v>0</v>
      </c>
      <c r="N8637" t="s">
        <v>1629</v>
      </c>
      <c r="O8637">
        <v>2402121</v>
      </c>
    </row>
    <row r="8638" spans="1:15" x14ac:dyDescent="0.2">
      <c r="A8638" t="s">
        <v>8891</v>
      </c>
      <c r="B8638" t="s">
        <v>284</v>
      </c>
      <c r="C8638">
        <v>60.83</v>
      </c>
      <c r="D8638">
        <v>0</v>
      </c>
      <c r="E8638">
        <v>0</v>
      </c>
      <c r="F8638">
        <v>0</v>
      </c>
      <c r="G8638">
        <v>0</v>
      </c>
      <c r="H8638" s="45">
        <v>9786.43</v>
      </c>
      <c r="I8638" t="s">
        <v>7556</v>
      </c>
      <c r="J8638" t="s">
        <v>182</v>
      </c>
      <c r="K8638">
        <v>0</v>
      </c>
      <c r="L8638" s="83">
        <v>42692</v>
      </c>
      <c r="M8638">
        <v>0</v>
      </c>
      <c r="N8638">
        <v>423452101</v>
      </c>
      <c r="O8638">
        <v>2420101</v>
      </c>
    </row>
    <row r="8639" spans="1:15" x14ac:dyDescent="0.2">
      <c r="A8639" t="s">
        <v>8892</v>
      </c>
      <c r="B8639" t="s">
        <v>2814</v>
      </c>
      <c r="C8639">
        <v>28.15</v>
      </c>
      <c r="D8639">
        <v>0</v>
      </c>
      <c r="E8639">
        <v>0</v>
      </c>
      <c r="F8639">
        <v>0</v>
      </c>
      <c r="G8639">
        <v>0</v>
      </c>
      <c r="H8639" s="45">
        <v>-4429.32</v>
      </c>
      <c r="I8639" t="s">
        <v>7556</v>
      </c>
      <c r="J8639" t="s">
        <v>200</v>
      </c>
      <c r="K8639">
        <v>0</v>
      </c>
      <c r="L8639" s="83">
        <v>42692</v>
      </c>
      <c r="M8639">
        <v>0</v>
      </c>
      <c r="N8639">
        <v>364760108</v>
      </c>
      <c r="O8639">
        <v>2360326</v>
      </c>
    </row>
    <row r="8640" spans="1:15" x14ac:dyDescent="0.2">
      <c r="A8640" t="s">
        <v>8893</v>
      </c>
      <c r="B8640" t="s">
        <v>2309</v>
      </c>
      <c r="C8640">
        <v>47.43</v>
      </c>
      <c r="D8640">
        <v>0</v>
      </c>
      <c r="E8640">
        <v>0</v>
      </c>
      <c r="F8640">
        <v>0</v>
      </c>
      <c r="G8640">
        <v>0</v>
      </c>
      <c r="H8640" s="45">
        <v>18009.52</v>
      </c>
      <c r="I8640" t="s">
        <v>7556</v>
      </c>
      <c r="J8640" t="s">
        <v>164</v>
      </c>
      <c r="K8640">
        <v>0</v>
      </c>
      <c r="L8640" s="83">
        <v>42692</v>
      </c>
      <c r="M8640">
        <v>0</v>
      </c>
      <c r="N8640">
        <v>38222105</v>
      </c>
      <c r="O8640">
        <v>2046552</v>
      </c>
    </row>
    <row r="8641" spans="1:15" x14ac:dyDescent="0.2">
      <c r="A8641" t="s">
        <v>8894</v>
      </c>
      <c r="B8641" t="s">
        <v>239</v>
      </c>
      <c r="C8641">
        <v>51.8</v>
      </c>
      <c r="D8641">
        <v>0</v>
      </c>
      <c r="E8641">
        <v>0</v>
      </c>
      <c r="F8641">
        <v>0</v>
      </c>
      <c r="G8641">
        <v>0</v>
      </c>
      <c r="H8641" s="45">
        <v>11723.23</v>
      </c>
      <c r="I8641" t="s">
        <v>7556</v>
      </c>
      <c r="J8641" t="s">
        <v>190</v>
      </c>
      <c r="K8641">
        <v>0</v>
      </c>
      <c r="L8641" s="83">
        <v>42692</v>
      </c>
      <c r="M8641">
        <v>0</v>
      </c>
      <c r="N8641">
        <v>577128101</v>
      </c>
      <c r="O8641">
        <v>2568090</v>
      </c>
    </row>
    <row r="8642" spans="1:15" x14ac:dyDescent="0.2">
      <c r="A8642" t="s">
        <v>8895</v>
      </c>
      <c r="B8642" t="s">
        <v>3714</v>
      </c>
      <c r="C8642">
        <v>127.5</v>
      </c>
      <c r="D8642">
        <v>0</v>
      </c>
      <c r="E8642">
        <v>0</v>
      </c>
      <c r="F8642">
        <v>0</v>
      </c>
      <c r="G8642">
        <v>0</v>
      </c>
      <c r="H8642" s="45">
        <v>61277.919999999998</v>
      </c>
      <c r="I8642" t="s">
        <v>7556</v>
      </c>
      <c r="J8642" t="s">
        <v>200</v>
      </c>
      <c r="K8642">
        <v>0</v>
      </c>
      <c r="L8642" s="83">
        <v>42692</v>
      </c>
      <c r="M8642">
        <v>0</v>
      </c>
      <c r="N8642">
        <v>168905107</v>
      </c>
      <c r="O8642">
        <v>2106791</v>
      </c>
    </row>
    <row r="8643" spans="1:15" x14ac:dyDescent="0.2">
      <c r="A8643" t="s">
        <v>8896</v>
      </c>
      <c r="B8643" t="s">
        <v>5726</v>
      </c>
      <c r="C8643">
        <v>75.400000000000006</v>
      </c>
      <c r="D8643">
        <v>0</v>
      </c>
      <c r="E8643">
        <v>0</v>
      </c>
      <c r="F8643">
        <v>0</v>
      </c>
      <c r="G8643">
        <v>0</v>
      </c>
      <c r="H8643" s="45">
        <v>8207.11</v>
      </c>
      <c r="I8643" t="s">
        <v>7556</v>
      </c>
      <c r="J8643" t="s">
        <v>200</v>
      </c>
      <c r="K8643">
        <v>0</v>
      </c>
      <c r="L8643" s="83">
        <v>42692</v>
      </c>
      <c r="M8643">
        <v>0</v>
      </c>
      <c r="N8643">
        <v>778296103</v>
      </c>
      <c r="O8643">
        <v>2746711</v>
      </c>
    </row>
    <row r="8644" spans="1:15" x14ac:dyDescent="0.2">
      <c r="A8644" t="s">
        <v>8897</v>
      </c>
      <c r="B8644" t="s">
        <v>8888</v>
      </c>
      <c r="C8644">
        <v>102.52</v>
      </c>
      <c r="D8644">
        <v>0</v>
      </c>
      <c r="E8644">
        <v>0</v>
      </c>
      <c r="F8644">
        <v>0</v>
      </c>
      <c r="G8644">
        <v>0</v>
      </c>
      <c r="H8644" s="45">
        <v>9673.2099999999991</v>
      </c>
      <c r="I8644" t="s">
        <v>7556</v>
      </c>
      <c r="J8644" t="s">
        <v>235</v>
      </c>
      <c r="K8644">
        <v>0</v>
      </c>
      <c r="L8644" s="83">
        <v>42692</v>
      </c>
      <c r="M8644">
        <v>0</v>
      </c>
      <c r="N8644">
        <v>832696405</v>
      </c>
      <c r="O8644">
        <v>2951452</v>
      </c>
    </row>
    <row r="8645" spans="1:15" x14ac:dyDescent="0.2">
      <c r="A8645" t="s">
        <v>8898</v>
      </c>
      <c r="B8645" t="s">
        <v>4655</v>
      </c>
      <c r="C8645">
        <v>87.33</v>
      </c>
      <c r="D8645">
        <v>0</v>
      </c>
      <c r="E8645">
        <v>0</v>
      </c>
      <c r="F8645">
        <v>0</v>
      </c>
      <c r="G8645">
        <v>0</v>
      </c>
      <c r="H8645">
        <v>-586.85</v>
      </c>
      <c r="I8645" t="s">
        <v>7556</v>
      </c>
      <c r="J8645" t="s">
        <v>235</v>
      </c>
      <c r="K8645">
        <v>0</v>
      </c>
      <c r="L8645" s="83">
        <v>42692</v>
      </c>
      <c r="M8645">
        <v>0</v>
      </c>
      <c r="N8645" t="s">
        <v>4811</v>
      </c>
      <c r="O8645" t="s">
        <v>4812</v>
      </c>
    </row>
    <row r="8646" spans="1:15" x14ac:dyDescent="0.2">
      <c r="A8646" t="s">
        <v>8899</v>
      </c>
      <c r="B8646" t="s">
        <v>3727</v>
      </c>
      <c r="C8646">
        <v>51.96</v>
      </c>
      <c r="D8646">
        <v>0</v>
      </c>
      <c r="E8646">
        <v>0</v>
      </c>
      <c r="F8646">
        <v>0</v>
      </c>
      <c r="G8646">
        <v>0</v>
      </c>
      <c r="H8646" s="45">
        <v>33912.33</v>
      </c>
      <c r="I8646" t="s">
        <v>7556</v>
      </c>
      <c r="J8646" t="s">
        <v>200</v>
      </c>
      <c r="K8646">
        <v>0</v>
      </c>
      <c r="L8646" s="83">
        <v>42692</v>
      </c>
      <c r="M8646">
        <v>0</v>
      </c>
      <c r="N8646">
        <v>969904101</v>
      </c>
      <c r="O8646">
        <v>2967589</v>
      </c>
    </row>
    <row r="8647" spans="1:15" x14ac:dyDescent="0.2">
      <c r="A8647" t="s">
        <v>8880</v>
      </c>
      <c r="B8647" t="s">
        <v>3520</v>
      </c>
      <c r="C8647">
        <v>25.32</v>
      </c>
      <c r="D8647">
        <v>0</v>
      </c>
      <c r="E8647">
        <v>0</v>
      </c>
      <c r="F8647">
        <v>0</v>
      </c>
      <c r="G8647">
        <v>0</v>
      </c>
      <c r="H8647" s="45">
        <v>108159.63</v>
      </c>
      <c r="I8647" t="s">
        <v>7567</v>
      </c>
      <c r="J8647" t="s">
        <v>200</v>
      </c>
      <c r="K8647">
        <v>0</v>
      </c>
      <c r="L8647" s="83">
        <v>42691</v>
      </c>
      <c r="M8647">
        <v>0</v>
      </c>
      <c r="N8647">
        <v>2896207</v>
      </c>
      <c r="O8647">
        <v>2004185</v>
      </c>
    </row>
    <row r="8648" spans="1:15" x14ac:dyDescent="0.2">
      <c r="A8648" t="s">
        <v>8881</v>
      </c>
      <c r="B8648" t="s">
        <v>3695</v>
      </c>
      <c r="C8648">
        <v>25.7</v>
      </c>
      <c r="D8648">
        <v>0</v>
      </c>
      <c r="E8648">
        <v>0</v>
      </c>
      <c r="F8648">
        <v>0</v>
      </c>
      <c r="G8648">
        <v>0</v>
      </c>
      <c r="H8648" s="45">
        <v>-56139.1</v>
      </c>
      <c r="I8648" t="s">
        <v>7567</v>
      </c>
      <c r="J8648" t="s">
        <v>200</v>
      </c>
      <c r="K8648">
        <v>0</v>
      </c>
      <c r="L8648" s="83">
        <v>42691</v>
      </c>
      <c r="M8648">
        <v>0</v>
      </c>
      <c r="N8648">
        <v>118440106</v>
      </c>
      <c r="O8648">
        <v>2149934</v>
      </c>
    </row>
    <row r="8649" spans="1:15" x14ac:dyDescent="0.2">
      <c r="A8649" t="s">
        <v>8882</v>
      </c>
      <c r="B8649" t="s">
        <v>837</v>
      </c>
      <c r="C8649">
        <v>31.1</v>
      </c>
      <c r="D8649">
        <v>0</v>
      </c>
      <c r="E8649">
        <v>0</v>
      </c>
      <c r="F8649">
        <v>0</v>
      </c>
      <c r="G8649">
        <v>0</v>
      </c>
      <c r="H8649" s="45">
        <v>-5240.9399999999996</v>
      </c>
      <c r="I8649" t="s">
        <v>7556</v>
      </c>
      <c r="J8649" t="s">
        <v>186</v>
      </c>
      <c r="K8649">
        <v>0</v>
      </c>
      <c r="L8649" s="83">
        <v>42691</v>
      </c>
      <c r="M8649">
        <v>0</v>
      </c>
      <c r="N8649">
        <v>315785105</v>
      </c>
      <c r="O8649" t="s">
        <v>5010</v>
      </c>
    </row>
    <row r="8650" spans="1:15" x14ac:dyDescent="0.2">
      <c r="A8650" t="s">
        <v>8883</v>
      </c>
      <c r="B8650" t="s">
        <v>212</v>
      </c>
      <c r="C8650">
        <v>17.7</v>
      </c>
      <c r="D8650">
        <v>0</v>
      </c>
      <c r="E8650">
        <v>0</v>
      </c>
      <c r="F8650">
        <v>0</v>
      </c>
      <c r="G8650">
        <v>0</v>
      </c>
      <c r="H8650" s="45">
        <v>26218.22</v>
      </c>
      <c r="I8650" t="s">
        <v>7556</v>
      </c>
      <c r="J8650" t="s">
        <v>190</v>
      </c>
      <c r="K8650">
        <v>0</v>
      </c>
      <c r="L8650" s="83">
        <v>42691</v>
      </c>
      <c r="M8650">
        <v>0</v>
      </c>
      <c r="N8650">
        <v>398433102</v>
      </c>
      <c r="O8650">
        <v>2463344</v>
      </c>
    </row>
    <row r="8651" spans="1:15" x14ac:dyDescent="0.2">
      <c r="A8651" t="s">
        <v>8884</v>
      </c>
      <c r="B8651" t="s">
        <v>116</v>
      </c>
      <c r="C8651">
        <v>51.875</v>
      </c>
      <c r="D8651">
        <v>0</v>
      </c>
      <c r="E8651">
        <v>0</v>
      </c>
      <c r="F8651">
        <v>0</v>
      </c>
      <c r="G8651">
        <v>0</v>
      </c>
      <c r="H8651" s="45">
        <v>14830.26</v>
      </c>
      <c r="I8651" t="s">
        <v>7556</v>
      </c>
      <c r="J8651" t="s">
        <v>190</v>
      </c>
      <c r="K8651">
        <v>0</v>
      </c>
      <c r="L8651" s="83">
        <v>42691</v>
      </c>
      <c r="M8651">
        <v>0</v>
      </c>
      <c r="N8651">
        <v>431571108</v>
      </c>
      <c r="O8651" t="s">
        <v>810</v>
      </c>
    </row>
    <row r="8652" spans="1:15" x14ac:dyDescent="0.2">
      <c r="A8652" t="s">
        <v>8885</v>
      </c>
      <c r="B8652" t="s">
        <v>2696</v>
      </c>
      <c r="C8652">
        <v>35.22</v>
      </c>
      <c r="D8652">
        <v>0</v>
      </c>
      <c r="E8652">
        <v>0</v>
      </c>
      <c r="F8652">
        <v>0</v>
      </c>
      <c r="G8652">
        <v>0</v>
      </c>
      <c r="H8652" s="45">
        <v>8937.24</v>
      </c>
      <c r="I8652" t="s">
        <v>7556</v>
      </c>
      <c r="J8652" t="s">
        <v>200</v>
      </c>
      <c r="K8652">
        <v>0</v>
      </c>
      <c r="L8652" s="83">
        <v>42691</v>
      </c>
      <c r="M8652">
        <v>0</v>
      </c>
      <c r="N8652">
        <v>501797104</v>
      </c>
      <c r="O8652" t="s">
        <v>2769</v>
      </c>
    </row>
    <row r="8653" spans="1:15" x14ac:dyDescent="0.2">
      <c r="A8653" t="s">
        <v>8886</v>
      </c>
      <c r="B8653" t="s">
        <v>3052</v>
      </c>
      <c r="C8653">
        <v>96.49</v>
      </c>
      <c r="D8653">
        <v>0</v>
      </c>
      <c r="E8653">
        <v>0</v>
      </c>
      <c r="F8653">
        <v>0</v>
      </c>
      <c r="G8653">
        <v>0</v>
      </c>
      <c r="H8653" s="45">
        <v>50722.239999999998</v>
      </c>
      <c r="I8653" t="s">
        <v>7556</v>
      </c>
      <c r="J8653" t="s">
        <v>200</v>
      </c>
      <c r="K8653">
        <v>0</v>
      </c>
      <c r="L8653" s="83">
        <v>42691</v>
      </c>
      <c r="M8653">
        <v>0</v>
      </c>
      <c r="N8653">
        <v>548661107</v>
      </c>
      <c r="O8653">
        <v>2536763</v>
      </c>
    </row>
    <row r="8654" spans="1:15" x14ac:dyDescent="0.2">
      <c r="A8654" t="s">
        <v>8887</v>
      </c>
      <c r="B8654" t="s">
        <v>4950</v>
      </c>
      <c r="C8654">
        <v>85.57</v>
      </c>
      <c r="D8654">
        <v>0</v>
      </c>
      <c r="E8654">
        <v>0</v>
      </c>
      <c r="F8654">
        <v>0</v>
      </c>
      <c r="G8654">
        <v>0</v>
      </c>
      <c r="H8654" s="45">
        <v>-12542.77</v>
      </c>
      <c r="I8654" t="s">
        <v>7556</v>
      </c>
      <c r="J8654" t="s">
        <v>822</v>
      </c>
      <c r="K8654">
        <v>0</v>
      </c>
      <c r="L8654" s="83">
        <v>42691</v>
      </c>
      <c r="M8654">
        <v>0</v>
      </c>
      <c r="N8654" t="s">
        <v>5092</v>
      </c>
      <c r="O8654">
        <v>2942100</v>
      </c>
    </row>
    <row r="8655" spans="1:15" x14ac:dyDescent="0.2">
      <c r="A8655" t="s">
        <v>8866</v>
      </c>
      <c r="B8655" t="s">
        <v>3550</v>
      </c>
      <c r="C8655">
        <v>22.44</v>
      </c>
      <c r="D8655">
        <v>0</v>
      </c>
      <c r="E8655">
        <v>0</v>
      </c>
      <c r="F8655">
        <v>0</v>
      </c>
      <c r="G8655">
        <v>0</v>
      </c>
      <c r="H8655" s="45">
        <v>24441.14</v>
      </c>
      <c r="I8655" t="s">
        <v>7556</v>
      </c>
      <c r="J8655" t="s">
        <v>164</v>
      </c>
      <c r="K8655">
        <v>0</v>
      </c>
      <c r="L8655" s="83">
        <v>42690</v>
      </c>
      <c r="M8655">
        <v>0</v>
      </c>
      <c r="N8655" t="s">
        <v>177</v>
      </c>
      <c r="O8655" t="s">
        <v>3580</v>
      </c>
    </row>
    <row r="8656" spans="1:15" x14ac:dyDescent="0.2">
      <c r="A8656" t="s">
        <v>8867</v>
      </c>
      <c r="B8656" t="s">
        <v>470</v>
      </c>
      <c r="C8656">
        <v>21.18</v>
      </c>
      <c r="D8656">
        <v>0</v>
      </c>
      <c r="E8656">
        <v>0</v>
      </c>
      <c r="F8656">
        <v>0</v>
      </c>
      <c r="G8656">
        <v>0</v>
      </c>
      <c r="H8656" s="45">
        <v>22080.959999999999</v>
      </c>
      <c r="I8656" t="s">
        <v>7556</v>
      </c>
      <c r="J8656" t="s">
        <v>164</v>
      </c>
      <c r="K8656">
        <v>0</v>
      </c>
      <c r="L8656" s="83">
        <v>42690</v>
      </c>
      <c r="M8656">
        <v>0</v>
      </c>
      <c r="N8656" t="s">
        <v>471</v>
      </c>
      <c r="O8656" t="s">
        <v>472</v>
      </c>
    </row>
    <row r="8657" spans="1:15" x14ac:dyDescent="0.2">
      <c r="A8657" t="s">
        <v>8868</v>
      </c>
      <c r="B8657" t="s">
        <v>2673</v>
      </c>
      <c r="C8657">
        <v>35.549999999999997</v>
      </c>
      <c r="D8657">
        <v>0</v>
      </c>
      <c r="E8657">
        <v>0</v>
      </c>
      <c r="F8657">
        <v>0</v>
      </c>
      <c r="G8657">
        <v>0</v>
      </c>
      <c r="H8657" s="45">
        <v>41878.67</v>
      </c>
      <c r="I8657" t="s">
        <v>7556</v>
      </c>
      <c r="J8657" t="s">
        <v>164</v>
      </c>
      <c r="K8657">
        <v>0</v>
      </c>
      <c r="L8657" s="83">
        <v>42690</v>
      </c>
      <c r="M8657">
        <v>0</v>
      </c>
      <c r="N8657" t="s">
        <v>177</v>
      </c>
      <c r="O8657" t="s">
        <v>2772</v>
      </c>
    </row>
    <row r="8658" spans="1:15" x14ac:dyDescent="0.2">
      <c r="A8658" t="s">
        <v>8869</v>
      </c>
      <c r="B8658" t="s">
        <v>2081</v>
      </c>
      <c r="C8658">
        <v>64.73</v>
      </c>
      <c r="D8658">
        <v>0</v>
      </c>
      <c r="E8658">
        <v>0</v>
      </c>
      <c r="F8658">
        <v>0</v>
      </c>
      <c r="G8658">
        <v>0</v>
      </c>
      <c r="H8658" s="45">
        <v>-19900.43</v>
      </c>
      <c r="I8658" t="s">
        <v>7556</v>
      </c>
      <c r="J8658" t="s">
        <v>169</v>
      </c>
      <c r="K8658">
        <v>0</v>
      </c>
      <c r="L8658" s="83">
        <v>42690</v>
      </c>
      <c r="M8658">
        <v>0</v>
      </c>
      <c r="N8658" t="s">
        <v>2137</v>
      </c>
      <c r="O8658">
        <v>2520153</v>
      </c>
    </row>
    <row r="8659" spans="1:15" x14ac:dyDescent="0.2">
      <c r="A8659" t="s">
        <v>8870</v>
      </c>
      <c r="B8659" t="s">
        <v>1687</v>
      </c>
      <c r="C8659">
        <v>41.97</v>
      </c>
      <c r="D8659">
        <v>0</v>
      </c>
      <c r="E8659">
        <v>0</v>
      </c>
      <c r="F8659">
        <v>0</v>
      </c>
      <c r="G8659">
        <v>0</v>
      </c>
      <c r="H8659" s="45">
        <v>20288.650000000001</v>
      </c>
      <c r="I8659" t="s">
        <v>7556</v>
      </c>
      <c r="J8659" t="s">
        <v>200</v>
      </c>
      <c r="K8659">
        <v>0</v>
      </c>
      <c r="L8659" s="83">
        <v>42690</v>
      </c>
      <c r="M8659">
        <v>0</v>
      </c>
      <c r="N8659" t="s">
        <v>1714</v>
      </c>
      <c r="O8659" t="s">
        <v>1715</v>
      </c>
    </row>
    <row r="8660" spans="1:15" x14ac:dyDescent="0.2">
      <c r="A8660" t="s">
        <v>8871</v>
      </c>
      <c r="B8660" t="s">
        <v>3167</v>
      </c>
      <c r="C8660">
        <v>68.45</v>
      </c>
      <c r="D8660">
        <v>0</v>
      </c>
      <c r="E8660">
        <v>0</v>
      </c>
      <c r="F8660">
        <v>0</v>
      </c>
      <c r="G8660">
        <v>0</v>
      </c>
      <c r="H8660" s="45">
        <v>-60627.63</v>
      </c>
      <c r="I8660" t="s">
        <v>7567</v>
      </c>
      <c r="J8660" t="s">
        <v>200</v>
      </c>
      <c r="K8660">
        <v>0</v>
      </c>
      <c r="L8660" s="83">
        <v>42690</v>
      </c>
      <c r="M8660">
        <v>0</v>
      </c>
      <c r="N8660">
        <v>86516101</v>
      </c>
      <c r="O8660">
        <v>2094670</v>
      </c>
    </row>
    <row r="8661" spans="1:15" x14ac:dyDescent="0.2">
      <c r="A8661" t="s">
        <v>8872</v>
      </c>
      <c r="B8661" t="s">
        <v>2698</v>
      </c>
      <c r="C8661">
        <v>119.43</v>
      </c>
      <c r="D8661">
        <v>0</v>
      </c>
      <c r="E8661">
        <v>0</v>
      </c>
      <c r="F8661">
        <v>0</v>
      </c>
      <c r="G8661">
        <v>0</v>
      </c>
      <c r="H8661" s="45">
        <v>41562.17</v>
      </c>
      <c r="I8661" t="s">
        <v>7567</v>
      </c>
      <c r="J8661" t="s">
        <v>164</v>
      </c>
      <c r="K8661">
        <v>0</v>
      </c>
      <c r="L8661" s="83">
        <v>42690</v>
      </c>
      <c r="M8661">
        <v>0</v>
      </c>
      <c r="N8661" t="s">
        <v>2745</v>
      </c>
      <c r="O8661">
        <v>2310525</v>
      </c>
    </row>
    <row r="8662" spans="1:15" x14ac:dyDescent="0.2">
      <c r="A8662" t="s">
        <v>8873</v>
      </c>
      <c r="B8662" t="s">
        <v>2814</v>
      </c>
      <c r="C8662">
        <v>28.15</v>
      </c>
      <c r="D8662">
        <v>0</v>
      </c>
      <c r="E8662">
        <v>0</v>
      </c>
      <c r="F8662">
        <v>0</v>
      </c>
      <c r="G8662">
        <v>0</v>
      </c>
      <c r="H8662" s="45">
        <v>54994.96</v>
      </c>
      <c r="I8662" t="s">
        <v>7567</v>
      </c>
      <c r="J8662" t="s">
        <v>200</v>
      </c>
      <c r="K8662">
        <v>0</v>
      </c>
      <c r="L8662" s="83">
        <v>42690</v>
      </c>
      <c r="M8662">
        <v>0</v>
      </c>
      <c r="N8662">
        <v>364760108</v>
      </c>
      <c r="O8662">
        <v>2360326</v>
      </c>
    </row>
    <row r="8663" spans="1:15" x14ac:dyDescent="0.2">
      <c r="A8663" t="s">
        <v>8874</v>
      </c>
      <c r="B8663" t="s">
        <v>2870</v>
      </c>
      <c r="C8663">
        <v>163.66</v>
      </c>
      <c r="D8663">
        <v>0</v>
      </c>
      <c r="E8663">
        <v>0</v>
      </c>
      <c r="F8663">
        <v>0</v>
      </c>
      <c r="G8663">
        <v>0</v>
      </c>
      <c r="H8663" s="45">
        <v>15560.76</v>
      </c>
      <c r="I8663" t="s">
        <v>7556</v>
      </c>
      <c r="J8663" t="s">
        <v>200</v>
      </c>
      <c r="K8663">
        <v>0</v>
      </c>
      <c r="L8663" s="83">
        <v>42690</v>
      </c>
      <c r="M8663">
        <v>0</v>
      </c>
      <c r="N8663">
        <v>437076102</v>
      </c>
      <c r="O8663">
        <v>2434209</v>
      </c>
    </row>
    <row r="8664" spans="1:15" x14ac:dyDescent="0.2">
      <c r="A8664" t="s">
        <v>8875</v>
      </c>
      <c r="B8664" t="s">
        <v>284</v>
      </c>
      <c r="C8664">
        <v>60.83</v>
      </c>
      <c r="D8664">
        <v>0</v>
      </c>
      <c r="E8664">
        <v>0</v>
      </c>
      <c r="F8664">
        <v>0</v>
      </c>
      <c r="G8664">
        <v>0</v>
      </c>
      <c r="H8664" s="45">
        <v>-17540.12</v>
      </c>
      <c r="I8664" t="s">
        <v>7567</v>
      </c>
      <c r="J8664" t="s">
        <v>182</v>
      </c>
      <c r="K8664">
        <v>0</v>
      </c>
      <c r="L8664" s="83">
        <v>42690</v>
      </c>
      <c r="M8664">
        <v>0</v>
      </c>
      <c r="N8664">
        <v>423452101</v>
      </c>
      <c r="O8664">
        <v>2420101</v>
      </c>
    </row>
    <row r="8665" spans="1:15" x14ac:dyDescent="0.2">
      <c r="A8665" t="s">
        <v>8876</v>
      </c>
      <c r="B8665" t="s">
        <v>1565</v>
      </c>
      <c r="C8665">
        <v>16.824999999999999</v>
      </c>
      <c r="D8665">
        <v>0</v>
      </c>
      <c r="E8665">
        <v>0</v>
      </c>
      <c r="F8665">
        <v>0</v>
      </c>
      <c r="G8665">
        <v>0</v>
      </c>
      <c r="H8665" s="45">
        <v>62071.38</v>
      </c>
      <c r="I8665" t="s">
        <v>7567</v>
      </c>
      <c r="J8665" t="s">
        <v>164</v>
      </c>
      <c r="K8665">
        <v>0</v>
      </c>
      <c r="L8665" s="83">
        <v>42690</v>
      </c>
      <c r="M8665">
        <v>0</v>
      </c>
      <c r="N8665" t="s">
        <v>1629</v>
      </c>
      <c r="O8665">
        <v>2402121</v>
      </c>
    </row>
    <row r="8666" spans="1:15" x14ac:dyDescent="0.2">
      <c r="A8666" t="s">
        <v>8877</v>
      </c>
      <c r="B8666" t="s">
        <v>5097</v>
      </c>
      <c r="C8666">
        <v>95.99</v>
      </c>
      <c r="D8666">
        <v>0</v>
      </c>
      <c r="E8666">
        <v>0</v>
      </c>
      <c r="F8666">
        <v>0</v>
      </c>
      <c r="G8666">
        <v>0</v>
      </c>
      <c r="H8666" s="45">
        <v>5235.21</v>
      </c>
      <c r="I8666" t="s">
        <v>7567</v>
      </c>
      <c r="J8666" t="s">
        <v>235</v>
      </c>
      <c r="K8666">
        <v>0</v>
      </c>
      <c r="L8666" s="83">
        <v>42690</v>
      </c>
      <c r="M8666">
        <v>0</v>
      </c>
      <c r="N8666">
        <v>737446104</v>
      </c>
      <c r="O8666" t="s">
        <v>5235</v>
      </c>
    </row>
    <row r="8667" spans="1:15" x14ac:dyDescent="0.2">
      <c r="A8667" t="s">
        <v>8878</v>
      </c>
      <c r="B8667" t="s">
        <v>1013</v>
      </c>
      <c r="C8667">
        <v>14.13</v>
      </c>
      <c r="D8667">
        <v>0</v>
      </c>
      <c r="E8667">
        <v>0</v>
      </c>
      <c r="F8667">
        <v>0</v>
      </c>
      <c r="G8667">
        <v>0</v>
      </c>
      <c r="H8667" s="45">
        <v>11183.77</v>
      </c>
      <c r="I8667" t="s">
        <v>7556</v>
      </c>
      <c r="J8667" t="s">
        <v>200</v>
      </c>
      <c r="K8667">
        <v>0</v>
      </c>
      <c r="L8667" s="83">
        <v>42690</v>
      </c>
      <c r="M8667">
        <v>0</v>
      </c>
      <c r="N8667" s="84">
        <v>7.9545999999999999E+108</v>
      </c>
      <c r="O8667" t="s">
        <v>1429</v>
      </c>
    </row>
    <row r="8668" spans="1:15" x14ac:dyDescent="0.2">
      <c r="A8668" t="s">
        <v>8879</v>
      </c>
      <c r="B8668" t="s">
        <v>5713</v>
      </c>
      <c r="C8668">
        <v>71.19</v>
      </c>
      <c r="D8668">
        <v>0</v>
      </c>
      <c r="E8668">
        <v>0</v>
      </c>
      <c r="F8668">
        <v>0</v>
      </c>
      <c r="G8668">
        <v>0</v>
      </c>
      <c r="H8668" s="45">
        <v>8383.9500000000007</v>
      </c>
      <c r="I8668" t="s">
        <v>7556</v>
      </c>
      <c r="J8668" t="s">
        <v>200</v>
      </c>
      <c r="K8668">
        <v>0</v>
      </c>
      <c r="L8668" s="83">
        <v>42690</v>
      </c>
      <c r="M8668">
        <v>0</v>
      </c>
      <c r="N8668">
        <v>872540109</v>
      </c>
      <c r="O8668">
        <v>2989301</v>
      </c>
    </row>
    <row r="8669" spans="1:15" x14ac:dyDescent="0.2">
      <c r="A8669" t="s">
        <v>8853</v>
      </c>
      <c r="B8669" t="s">
        <v>640</v>
      </c>
      <c r="C8669">
        <v>52.8</v>
      </c>
      <c r="D8669">
        <v>0</v>
      </c>
      <c r="E8669">
        <v>0</v>
      </c>
      <c r="F8669">
        <v>0</v>
      </c>
      <c r="G8669">
        <v>0</v>
      </c>
      <c r="H8669" s="45">
        <v>-9522.01</v>
      </c>
      <c r="I8669" t="s">
        <v>205</v>
      </c>
      <c r="J8669" t="s">
        <v>190</v>
      </c>
      <c r="K8669">
        <v>0</v>
      </c>
      <c r="L8669" s="83">
        <v>42689</v>
      </c>
      <c r="M8669">
        <v>0</v>
      </c>
      <c r="N8669">
        <v>247361702</v>
      </c>
      <c r="O8669" t="s">
        <v>641</v>
      </c>
    </row>
    <row r="8670" spans="1:15" x14ac:dyDescent="0.2">
      <c r="A8670" t="s">
        <v>8854</v>
      </c>
      <c r="B8670" t="s">
        <v>137</v>
      </c>
      <c r="C8670">
        <v>38.14</v>
      </c>
      <c r="D8670">
        <v>0</v>
      </c>
      <c r="E8670">
        <v>0</v>
      </c>
      <c r="F8670">
        <v>0</v>
      </c>
      <c r="G8670">
        <v>0</v>
      </c>
      <c r="H8670" s="45">
        <v>-3880.66</v>
      </c>
      <c r="I8670" t="s">
        <v>205</v>
      </c>
      <c r="J8670" t="s">
        <v>190</v>
      </c>
      <c r="K8670">
        <v>0</v>
      </c>
      <c r="L8670" s="83">
        <v>42689</v>
      </c>
      <c r="M8670">
        <v>0</v>
      </c>
      <c r="N8670" t="s">
        <v>779</v>
      </c>
      <c r="O8670" t="s">
        <v>780</v>
      </c>
    </row>
    <row r="8671" spans="1:15" x14ac:dyDescent="0.2">
      <c r="A8671" t="s">
        <v>8855</v>
      </c>
      <c r="B8671" t="s">
        <v>574</v>
      </c>
      <c r="C8671">
        <v>81.34</v>
      </c>
      <c r="D8671">
        <v>0</v>
      </c>
      <c r="E8671">
        <v>0</v>
      </c>
      <c r="F8671">
        <v>0</v>
      </c>
      <c r="G8671">
        <v>0</v>
      </c>
      <c r="H8671" s="45">
        <v>-2939.17</v>
      </c>
      <c r="I8671" t="s">
        <v>205</v>
      </c>
      <c r="J8671" t="s">
        <v>190</v>
      </c>
      <c r="K8671">
        <v>0</v>
      </c>
      <c r="L8671" s="83">
        <v>42689</v>
      </c>
      <c r="M8671">
        <v>0</v>
      </c>
      <c r="N8671">
        <v>910047109</v>
      </c>
      <c r="O8671" t="s">
        <v>575</v>
      </c>
    </row>
    <row r="8672" spans="1:15" x14ac:dyDescent="0.2">
      <c r="A8672" t="s">
        <v>8856</v>
      </c>
      <c r="B8672" t="s">
        <v>552</v>
      </c>
      <c r="C8672">
        <v>58.82</v>
      </c>
      <c r="D8672">
        <v>0</v>
      </c>
      <c r="E8672">
        <v>0</v>
      </c>
      <c r="F8672">
        <v>0</v>
      </c>
      <c r="G8672">
        <v>0</v>
      </c>
      <c r="H8672" s="45">
        <v>-5676.9</v>
      </c>
      <c r="I8672" t="s">
        <v>205</v>
      </c>
      <c r="J8672" t="s">
        <v>190</v>
      </c>
      <c r="K8672">
        <v>0</v>
      </c>
      <c r="L8672" s="83">
        <v>42689</v>
      </c>
      <c r="M8672">
        <v>0</v>
      </c>
      <c r="N8672">
        <v>844741108</v>
      </c>
      <c r="O8672">
        <v>2831543</v>
      </c>
    </row>
    <row r="8673" spans="1:15" x14ac:dyDescent="0.2">
      <c r="A8673" t="s">
        <v>8857</v>
      </c>
      <c r="B8673" t="s">
        <v>3164</v>
      </c>
      <c r="C8673">
        <v>44</v>
      </c>
      <c r="D8673">
        <v>0</v>
      </c>
      <c r="E8673">
        <v>0</v>
      </c>
      <c r="F8673">
        <v>0</v>
      </c>
      <c r="G8673">
        <v>0</v>
      </c>
      <c r="H8673" s="45">
        <v>-2941.09</v>
      </c>
      <c r="I8673" t="s">
        <v>205</v>
      </c>
      <c r="J8673" t="s">
        <v>190</v>
      </c>
      <c r="K8673">
        <v>0</v>
      </c>
      <c r="L8673" s="83">
        <v>42689</v>
      </c>
      <c r="M8673">
        <v>0</v>
      </c>
      <c r="N8673">
        <v>387328107</v>
      </c>
      <c r="O8673">
        <v>2381189</v>
      </c>
    </row>
    <row r="8674" spans="1:15" x14ac:dyDescent="0.2">
      <c r="A8674" t="s">
        <v>8858</v>
      </c>
      <c r="B8674" t="s">
        <v>2818</v>
      </c>
      <c r="C8674">
        <v>8.65</v>
      </c>
      <c r="D8674">
        <v>0</v>
      </c>
      <c r="E8674">
        <v>0</v>
      </c>
      <c r="F8674">
        <v>0</v>
      </c>
      <c r="G8674">
        <v>0</v>
      </c>
      <c r="H8674" s="45">
        <v>62261.54</v>
      </c>
      <c r="I8674" t="s">
        <v>7556</v>
      </c>
      <c r="J8674" t="s">
        <v>200</v>
      </c>
      <c r="K8674">
        <v>0</v>
      </c>
      <c r="L8674" s="83">
        <v>42689</v>
      </c>
      <c r="M8674">
        <v>0</v>
      </c>
      <c r="N8674" t="s">
        <v>3034</v>
      </c>
      <c r="O8674" t="s">
        <v>3035</v>
      </c>
    </row>
    <row r="8675" spans="1:15" x14ac:dyDescent="0.2">
      <c r="A8675" t="s">
        <v>8859</v>
      </c>
      <c r="B8675" t="s">
        <v>8492</v>
      </c>
      <c r="C8675">
        <v>45.9</v>
      </c>
      <c r="D8675">
        <v>0</v>
      </c>
      <c r="E8675">
        <v>0</v>
      </c>
      <c r="F8675">
        <v>0</v>
      </c>
      <c r="G8675">
        <v>0</v>
      </c>
      <c r="H8675" s="45">
        <v>20760.73</v>
      </c>
      <c r="I8675" t="s">
        <v>7556</v>
      </c>
      <c r="J8675" t="s">
        <v>190</v>
      </c>
      <c r="K8675">
        <v>0</v>
      </c>
      <c r="L8675" s="83">
        <v>42689</v>
      </c>
      <c r="M8675">
        <v>0</v>
      </c>
      <c r="N8675">
        <v>233377407</v>
      </c>
      <c r="O8675">
        <v>2276627</v>
      </c>
    </row>
    <row r="8676" spans="1:15" x14ac:dyDescent="0.2">
      <c r="A8676" t="s">
        <v>8860</v>
      </c>
      <c r="B8676" t="s">
        <v>1814</v>
      </c>
      <c r="C8676">
        <v>110.49</v>
      </c>
      <c r="D8676">
        <v>0</v>
      </c>
      <c r="E8676">
        <v>0</v>
      </c>
      <c r="F8676">
        <v>0</v>
      </c>
      <c r="G8676">
        <v>0</v>
      </c>
      <c r="H8676" s="45">
        <v>-2598.31</v>
      </c>
      <c r="I8676" t="s">
        <v>7556</v>
      </c>
      <c r="J8676" t="s">
        <v>200</v>
      </c>
      <c r="K8676">
        <v>0</v>
      </c>
      <c r="L8676" s="83">
        <v>42689</v>
      </c>
      <c r="M8676">
        <v>0</v>
      </c>
      <c r="N8676" t="s">
        <v>1862</v>
      </c>
      <c r="O8676">
        <v>2822019</v>
      </c>
    </row>
    <row r="8677" spans="1:15" x14ac:dyDescent="0.2">
      <c r="A8677" t="s">
        <v>8861</v>
      </c>
      <c r="B8677" t="s">
        <v>1564</v>
      </c>
      <c r="C8677">
        <v>33.25</v>
      </c>
      <c r="D8677">
        <v>0</v>
      </c>
      <c r="E8677">
        <v>0</v>
      </c>
      <c r="F8677">
        <v>0</v>
      </c>
      <c r="G8677">
        <v>0</v>
      </c>
      <c r="H8677" s="45">
        <v>-10621.66</v>
      </c>
      <c r="I8677" t="s">
        <v>7556</v>
      </c>
      <c r="J8677" t="s">
        <v>190</v>
      </c>
      <c r="K8677">
        <v>0</v>
      </c>
      <c r="L8677" s="83">
        <v>42689</v>
      </c>
      <c r="M8677">
        <v>0</v>
      </c>
      <c r="N8677" t="s">
        <v>1591</v>
      </c>
      <c r="O8677" t="s">
        <v>1592</v>
      </c>
    </row>
    <row r="8678" spans="1:15" x14ac:dyDescent="0.2">
      <c r="A8678" t="s">
        <v>8862</v>
      </c>
      <c r="B8678" t="s">
        <v>8852</v>
      </c>
      <c r="C8678">
        <v>29.22</v>
      </c>
      <c r="D8678">
        <v>0</v>
      </c>
      <c r="E8678">
        <v>0</v>
      </c>
      <c r="F8678">
        <v>0</v>
      </c>
      <c r="G8678">
        <v>0</v>
      </c>
      <c r="H8678" s="45">
        <v>-34309.81</v>
      </c>
      <c r="I8678" t="s">
        <v>7556</v>
      </c>
      <c r="J8678" t="s">
        <v>169</v>
      </c>
      <c r="K8678">
        <v>0</v>
      </c>
      <c r="L8678" s="83">
        <v>42689</v>
      </c>
      <c r="M8678">
        <v>0</v>
      </c>
      <c r="N8678" t="s">
        <v>8863</v>
      </c>
      <c r="O8678" t="s">
        <v>8864</v>
      </c>
    </row>
    <row r="8679" spans="1:15" x14ac:dyDescent="0.2">
      <c r="A8679" t="s">
        <v>8865</v>
      </c>
      <c r="B8679" t="s">
        <v>844</v>
      </c>
      <c r="C8679">
        <v>21.11</v>
      </c>
      <c r="D8679">
        <v>0</v>
      </c>
      <c r="E8679">
        <v>0</v>
      </c>
      <c r="F8679">
        <v>0</v>
      </c>
      <c r="G8679">
        <v>0</v>
      </c>
      <c r="H8679" s="45">
        <v>-2173.4699999999998</v>
      </c>
      <c r="I8679" t="s">
        <v>7556</v>
      </c>
      <c r="J8679" t="s">
        <v>164</v>
      </c>
      <c r="K8679">
        <v>0</v>
      </c>
      <c r="L8679" s="83">
        <v>42689</v>
      </c>
      <c r="M8679">
        <v>0</v>
      </c>
      <c r="N8679" t="s">
        <v>177</v>
      </c>
      <c r="O8679" t="s">
        <v>1366</v>
      </c>
    </row>
    <row r="8680" spans="1:15" x14ac:dyDescent="0.2">
      <c r="A8680" t="s">
        <v>8847</v>
      </c>
      <c r="B8680" t="s">
        <v>2220</v>
      </c>
      <c r="C8680">
        <v>99.72</v>
      </c>
      <c r="D8680">
        <v>0</v>
      </c>
      <c r="E8680">
        <v>0</v>
      </c>
      <c r="F8680">
        <v>0</v>
      </c>
      <c r="G8680">
        <v>0</v>
      </c>
      <c r="H8680" s="45">
        <v>270465.45</v>
      </c>
      <c r="I8680" t="s">
        <v>205</v>
      </c>
      <c r="J8680" t="s">
        <v>200</v>
      </c>
      <c r="K8680">
        <v>0</v>
      </c>
      <c r="L8680" s="83">
        <v>42688</v>
      </c>
      <c r="M8680">
        <v>0</v>
      </c>
      <c r="N8680" t="s">
        <v>2269</v>
      </c>
      <c r="O8680" t="s">
        <v>2270</v>
      </c>
    </row>
    <row r="8681" spans="1:15" x14ac:dyDescent="0.2">
      <c r="A8681" t="s">
        <v>8848</v>
      </c>
      <c r="B8681" t="s">
        <v>2099</v>
      </c>
      <c r="C8681">
        <v>18.05</v>
      </c>
      <c r="D8681">
        <v>0</v>
      </c>
      <c r="E8681">
        <v>0</v>
      </c>
      <c r="F8681">
        <v>0</v>
      </c>
      <c r="G8681">
        <v>0</v>
      </c>
      <c r="H8681" s="45">
        <v>14189.86</v>
      </c>
      <c r="I8681" t="s">
        <v>7567</v>
      </c>
      <c r="J8681" t="s">
        <v>164</v>
      </c>
      <c r="K8681">
        <v>0</v>
      </c>
      <c r="L8681" s="83">
        <v>42688</v>
      </c>
      <c r="M8681">
        <v>0</v>
      </c>
      <c r="N8681">
        <v>253651103</v>
      </c>
      <c r="O8681">
        <v>2269229</v>
      </c>
    </row>
    <row r="8682" spans="1:15" x14ac:dyDescent="0.2">
      <c r="A8682" t="s">
        <v>8849</v>
      </c>
      <c r="B8682" t="s">
        <v>2673</v>
      </c>
      <c r="C8682">
        <v>35.549999999999997</v>
      </c>
      <c r="D8682">
        <v>0</v>
      </c>
      <c r="E8682">
        <v>0</v>
      </c>
      <c r="F8682">
        <v>0</v>
      </c>
      <c r="G8682">
        <v>0</v>
      </c>
      <c r="H8682" s="45">
        <v>56365.82</v>
      </c>
      <c r="I8682" t="s">
        <v>7567</v>
      </c>
      <c r="J8682" t="s">
        <v>164</v>
      </c>
      <c r="K8682">
        <v>0</v>
      </c>
      <c r="L8682" s="83">
        <v>42688</v>
      </c>
      <c r="M8682">
        <v>0</v>
      </c>
      <c r="N8682" t="s">
        <v>177</v>
      </c>
      <c r="O8682" t="s">
        <v>2772</v>
      </c>
    </row>
    <row r="8683" spans="1:15" x14ac:dyDescent="0.2">
      <c r="A8683" t="s">
        <v>8850</v>
      </c>
      <c r="B8683" t="s">
        <v>470</v>
      </c>
      <c r="C8683">
        <v>21.18</v>
      </c>
      <c r="D8683">
        <v>0</v>
      </c>
      <c r="E8683">
        <v>0</v>
      </c>
      <c r="F8683">
        <v>0</v>
      </c>
      <c r="G8683">
        <v>0</v>
      </c>
      <c r="H8683" s="45">
        <v>-39799.93</v>
      </c>
      <c r="I8683" t="s">
        <v>7567</v>
      </c>
      <c r="J8683" t="s">
        <v>164</v>
      </c>
      <c r="K8683">
        <v>0</v>
      </c>
      <c r="L8683" s="83">
        <v>42688</v>
      </c>
      <c r="M8683">
        <v>0</v>
      </c>
      <c r="N8683" t="s">
        <v>471</v>
      </c>
      <c r="O8683" t="s">
        <v>472</v>
      </c>
    </row>
    <row r="8684" spans="1:15" x14ac:dyDescent="0.2">
      <c r="A8684" t="s">
        <v>8851</v>
      </c>
      <c r="B8684" t="s">
        <v>3550</v>
      </c>
      <c r="C8684">
        <v>22.44</v>
      </c>
      <c r="D8684">
        <v>0</v>
      </c>
      <c r="E8684">
        <v>0</v>
      </c>
      <c r="F8684">
        <v>0</v>
      </c>
      <c r="G8684">
        <v>0</v>
      </c>
      <c r="H8684" s="45">
        <v>84689.09</v>
      </c>
      <c r="I8684" t="s">
        <v>7567</v>
      </c>
      <c r="J8684" t="s">
        <v>164</v>
      </c>
      <c r="K8684">
        <v>0</v>
      </c>
      <c r="L8684" s="83">
        <v>42688</v>
      </c>
      <c r="M8684">
        <v>0</v>
      </c>
      <c r="N8684" t="s">
        <v>177</v>
      </c>
      <c r="O8684" t="s">
        <v>3580</v>
      </c>
    </row>
    <row r="8685" spans="1:15" x14ac:dyDescent="0.2">
      <c r="A8685" t="s">
        <v>9216</v>
      </c>
      <c r="B8685" t="s">
        <v>204</v>
      </c>
      <c r="C8685">
        <v>63.24</v>
      </c>
      <c r="D8685" s="45">
        <v>8847</v>
      </c>
      <c r="E8685" s="45">
        <v>559484.28</v>
      </c>
      <c r="F8685">
        <v>1.22</v>
      </c>
      <c r="G8685" s="45">
        <v>8935.4699999999993</v>
      </c>
      <c r="H8685" s="45">
        <v>85954.01</v>
      </c>
      <c r="I8685" t="s">
        <v>7560</v>
      </c>
      <c r="J8685" t="s">
        <v>186</v>
      </c>
      <c r="K8685">
        <v>0</v>
      </c>
      <c r="L8685" s="83">
        <v>42685</v>
      </c>
      <c r="M8685">
        <v>62.84</v>
      </c>
      <c r="N8685" t="s">
        <v>206</v>
      </c>
      <c r="O8685" t="s">
        <v>207</v>
      </c>
    </row>
    <row r="8686" spans="1:15" x14ac:dyDescent="0.2">
      <c r="A8686" t="s">
        <v>9217</v>
      </c>
      <c r="B8686" t="s">
        <v>5980</v>
      </c>
      <c r="C8686">
        <v>28.11</v>
      </c>
      <c r="D8686" s="45">
        <v>18829</v>
      </c>
      <c r="E8686" s="45">
        <v>529283.18999999994</v>
      </c>
      <c r="F8686">
        <v>1.1499999999999999</v>
      </c>
      <c r="G8686" s="45">
        <v>6966.73</v>
      </c>
      <c r="H8686" s="45">
        <v>39694.980000000003</v>
      </c>
      <c r="I8686" t="s">
        <v>7560</v>
      </c>
      <c r="J8686" t="s">
        <v>186</v>
      </c>
      <c r="K8686">
        <v>0</v>
      </c>
      <c r="L8686" s="83">
        <v>42685</v>
      </c>
      <c r="M8686">
        <v>29.52</v>
      </c>
      <c r="N8686" t="s">
        <v>5981</v>
      </c>
      <c r="O8686">
        <v>2364038</v>
      </c>
    </row>
    <row r="8687" spans="1:15" x14ac:dyDescent="0.2">
      <c r="A8687" t="s">
        <v>8826</v>
      </c>
      <c r="B8687" t="s">
        <v>1564</v>
      </c>
      <c r="C8687">
        <v>33.25</v>
      </c>
      <c r="D8687">
        <v>0</v>
      </c>
      <c r="E8687">
        <v>0</v>
      </c>
      <c r="F8687">
        <v>0</v>
      </c>
      <c r="G8687">
        <v>0</v>
      </c>
      <c r="H8687" s="45">
        <v>56296.25</v>
      </c>
      <c r="I8687" t="s">
        <v>205</v>
      </c>
      <c r="J8687" t="s">
        <v>190</v>
      </c>
      <c r="K8687">
        <v>0</v>
      </c>
      <c r="L8687" s="83">
        <v>42685</v>
      </c>
      <c r="M8687">
        <v>0</v>
      </c>
      <c r="N8687" t="s">
        <v>1591</v>
      </c>
      <c r="O8687" t="s">
        <v>1592</v>
      </c>
    </row>
    <row r="8688" spans="1:15" x14ac:dyDescent="0.2">
      <c r="A8688" t="s">
        <v>8827</v>
      </c>
      <c r="B8688" t="s">
        <v>1554</v>
      </c>
      <c r="C8688">
        <v>205.7</v>
      </c>
      <c r="D8688">
        <v>0</v>
      </c>
      <c r="E8688">
        <v>0</v>
      </c>
      <c r="F8688">
        <v>0</v>
      </c>
      <c r="G8688">
        <v>0</v>
      </c>
      <c r="H8688" s="45">
        <v>-4402.95</v>
      </c>
      <c r="I8688" t="s">
        <v>205</v>
      </c>
      <c r="J8688" t="s">
        <v>188</v>
      </c>
      <c r="K8688">
        <v>0</v>
      </c>
      <c r="L8688" s="83">
        <v>42685</v>
      </c>
      <c r="M8688">
        <v>0</v>
      </c>
      <c r="N8688">
        <v>573284106</v>
      </c>
      <c r="O8688">
        <v>2572079</v>
      </c>
    </row>
    <row r="8689" spans="1:15" x14ac:dyDescent="0.2">
      <c r="A8689" t="s">
        <v>8828</v>
      </c>
      <c r="B8689" t="s">
        <v>2592</v>
      </c>
      <c r="C8689">
        <v>46.08</v>
      </c>
      <c r="D8689">
        <v>0</v>
      </c>
      <c r="E8689">
        <v>0</v>
      </c>
      <c r="F8689">
        <v>0</v>
      </c>
      <c r="G8689">
        <v>0</v>
      </c>
      <c r="H8689" s="45">
        <v>12137.9</v>
      </c>
      <c r="I8689" t="s">
        <v>205</v>
      </c>
      <c r="J8689" t="s">
        <v>190</v>
      </c>
      <c r="K8689">
        <v>0</v>
      </c>
      <c r="L8689" s="83">
        <v>42685</v>
      </c>
      <c r="M8689">
        <v>0</v>
      </c>
      <c r="N8689">
        <v>46224101</v>
      </c>
      <c r="O8689">
        <v>2060370</v>
      </c>
    </row>
    <row r="8690" spans="1:15" x14ac:dyDescent="0.2">
      <c r="A8690" t="s">
        <v>8829</v>
      </c>
      <c r="B8690" t="s">
        <v>1806</v>
      </c>
      <c r="C8690">
        <v>40.799999999999997</v>
      </c>
      <c r="D8690">
        <v>0</v>
      </c>
      <c r="E8690">
        <v>0</v>
      </c>
      <c r="F8690">
        <v>0</v>
      </c>
      <c r="G8690">
        <v>0</v>
      </c>
      <c r="H8690" s="45">
        <v>-13889.93</v>
      </c>
      <c r="I8690" t="s">
        <v>7556</v>
      </c>
      <c r="J8690" t="s">
        <v>164</v>
      </c>
      <c r="K8690">
        <v>0</v>
      </c>
      <c r="L8690" s="83">
        <v>42685</v>
      </c>
      <c r="M8690">
        <v>0</v>
      </c>
      <c r="N8690" t="s">
        <v>177</v>
      </c>
      <c r="O8690" t="s">
        <v>1914</v>
      </c>
    </row>
    <row r="8691" spans="1:15" x14ac:dyDescent="0.2">
      <c r="A8691" t="s">
        <v>8830</v>
      </c>
      <c r="B8691" t="s">
        <v>1796</v>
      </c>
      <c r="C8691">
        <v>18.355</v>
      </c>
      <c r="D8691">
        <v>0</v>
      </c>
      <c r="E8691">
        <v>0</v>
      </c>
      <c r="F8691">
        <v>0</v>
      </c>
      <c r="G8691">
        <v>0</v>
      </c>
      <c r="H8691" s="45">
        <v>1890.6</v>
      </c>
      <c r="I8691" t="s">
        <v>7556</v>
      </c>
      <c r="J8691" t="s">
        <v>200</v>
      </c>
      <c r="K8691">
        <v>0</v>
      </c>
      <c r="L8691" s="83">
        <v>42685</v>
      </c>
      <c r="M8691">
        <v>0</v>
      </c>
      <c r="N8691">
        <v>928377100</v>
      </c>
      <c r="O8691" t="s">
        <v>1968</v>
      </c>
    </row>
    <row r="8692" spans="1:15" x14ac:dyDescent="0.2">
      <c r="A8692" t="s">
        <v>8831</v>
      </c>
      <c r="B8692" t="s">
        <v>2489</v>
      </c>
      <c r="C8692">
        <v>123.75</v>
      </c>
      <c r="D8692">
        <v>0</v>
      </c>
      <c r="E8692">
        <v>0</v>
      </c>
      <c r="F8692">
        <v>0</v>
      </c>
      <c r="G8692">
        <v>0</v>
      </c>
      <c r="H8692" s="45">
        <v>29851.39</v>
      </c>
      <c r="I8692" t="s">
        <v>7556</v>
      </c>
      <c r="J8692" t="s">
        <v>200</v>
      </c>
      <c r="K8692">
        <v>0</v>
      </c>
      <c r="L8692" s="83">
        <v>42685</v>
      </c>
      <c r="M8692">
        <v>0</v>
      </c>
      <c r="N8692" t="s">
        <v>177</v>
      </c>
      <c r="O8692" t="s">
        <v>2558</v>
      </c>
    </row>
    <row r="8693" spans="1:15" x14ac:dyDescent="0.2">
      <c r="A8693" t="s">
        <v>8832</v>
      </c>
      <c r="B8693" t="s">
        <v>2816</v>
      </c>
      <c r="C8693">
        <v>62.26</v>
      </c>
      <c r="D8693">
        <v>0</v>
      </c>
      <c r="E8693">
        <v>0</v>
      </c>
      <c r="F8693">
        <v>0</v>
      </c>
      <c r="G8693">
        <v>0</v>
      </c>
      <c r="H8693" s="45">
        <v>4411.3500000000004</v>
      </c>
      <c r="I8693" t="s">
        <v>7556</v>
      </c>
      <c r="J8693" t="s">
        <v>200</v>
      </c>
      <c r="K8693">
        <v>0</v>
      </c>
      <c r="L8693" s="83">
        <v>42685</v>
      </c>
      <c r="M8693">
        <v>0</v>
      </c>
      <c r="N8693">
        <v>500255104</v>
      </c>
      <c r="O8693">
        <v>2496113</v>
      </c>
    </row>
    <row r="8694" spans="1:15" x14ac:dyDescent="0.2">
      <c r="A8694" t="s">
        <v>8833</v>
      </c>
      <c r="B8694" t="s">
        <v>7326</v>
      </c>
      <c r="C8694">
        <v>48.24</v>
      </c>
      <c r="D8694">
        <v>0</v>
      </c>
      <c r="E8694">
        <v>0</v>
      </c>
      <c r="F8694">
        <v>0</v>
      </c>
      <c r="G8694">
        <v>0</v>
      </c>
      <c r="H8694" s="45">
        <v>-16162.71</v>
      </c>
      <c r="I8694" t="s">
        <v>7567</v>
      </c>
      <c r="J8694" t="s">
        <v>164</v>
      </c>
      <c r="K8694">
        <v>0</v>
      </c>
      <c r="L8694" s="83">
        <v>42685</v>
      </c>
      <c r="M8694">
        <v>0</v>
      </c>
      <c r="N8694">
        <v>11642105</v>
      </c>
      <c r="O8694" t="s">
        <v>7334</v>
      </c>
    </row>
    <row r="8695" spans="1:15" x14ac:dyDescent="0.2">
      <c r="A8695" t="s">
        <v>8834</v>
      </c>
      <c r="B8695" t="s">
        <v>8824</v>
      </c>
      <c r="C8695">
        <v>26.5</v>
      </c>
      <c r="D8695">
        <v>0</v>
      </c>
      <c r="E8695">
        <v>0</v>
      </c>
      <c r="F8695">
        <v>0</v>
      </c>
      <c r="G8695">
        <v>0</v>
      </c>
      <c r="H8695" s="45">
        <v>-12713.24</v>
      </c>
      <c r="I8695" t="s">
        <v>7556</v>
      </c>
      <c r="J8695" t="s">
        <v>235</v>
      </c>
      <c r="K8695">
        <v>0</v>
      </c>
      <c r="L8695" s="83">
        <v>42685</v>
      </c>
      <c r="M8695">
        <v>0</v>
      </c>
      <c r="N8695" t="s">
        <v>8835</v>
      </c>
      <c r="O8695" t="s">
        <v>8836</v>
      </c>
    </row>
    <row r="8696" spans="1:15" x14ac:dyDescent="0.2">
      <c r="A8696" t="s">
        <v>8837</v>
      </c>
      <c r="B8696" t="s">
        <v>8825</v>
      </c>
      <c r="C8696">
        <v>17.28</v>
      </c>
      <c r="D8696">
        <v>0</v>
      </c>
      <c r="E8696">
        <v>0</v>
      </c>
      <c r="F8696">
        <v>0</v>
      </c>
      <c r="G8696">
        <v>0</v>
      </c>
      <c r="H8696" s="45">
        <v>-47707.49</v>
      </c>
      <c r="I8696" t="s">
        <v>7556</v>
      </c>
      <c r="J8696" t="s">
        <v>169</v>
      </c>
      <c r="K8696">
        <v>0</v>
      </c>
      <c r="L8696" s="83">
        <v>42685</v>
      </c>
      <c r="M8696">
        <v>0</v>
      </c>
      <c r="N8696" t="s">
        <v>8838</v>
      </c>
      <c r="O8696" t="s">
        <v>8839</v>
      </c>
    </row>
    <row r="8697" spans="1:15" x14ac:dyDescent="0.2">
      <c r="A8697" t="s">
        <v>8840</v>
      </c>
      <c r="B8697" t="s">
        <v>2709</v>
      </c>
      <c r="C8697">
        <v>74.8</v>
      </c>
      <c r="D8697">
        <v>0</v>
      </c>
      <c r="E8697">
        <v>0</v>
      </c>
      <c r="F8697">
        <v>0</v>
      </c>
      <c r="G8697">
        <v>0</v>
      </c>
      <c r="H8697" s="45">
        <v>8358.34</v>
      </c>
      <c r="I8697" t="s">
        <v>7556</v>
      </c>
      <c r="J8697" t="s">
        <v>200</v>
      </c>
      <c r="K8697">
        <v>0</v>
      </c>
      <c r="L8697" s="83">
        <v>42685</v>
      </c>
      <c r="M8697">
        <v>0</v>
      </c>
      <c r="N8697">
        <v>254067101</v>
      </c>
      <c r="O8697">
        <v>2269768</v>
      </c>
    </row>
    <row r="8698" spans="1:15" x14ac:dyDescent="0.2">
      <c r="A8698" t="s">
        <v>8841</v>
      </c>
      <c r="B8698" t="s">
        <v>1559</v>
      </c>
      <c r="C8698">
        <v>101.61</v>
      </c>
      <c r="D8698">
        <v>0</v>
      </c>
      <c r="E8698">
        <v>0</v>
      </c>
      <c r="F8698">
        <v>0</v>
      </c>
      <c r="G8698">
        <v>0</v>
      </c>
      <c r="H8698" s="45">
        <v>-1107.56</v>
      </c>
      <c r="I8698" t="s">
        <v>7556</v>
      </c>
      <c r="J8698" t="s">
        <v>200</v>
      </c>
      <c r="K8698">
        <v>0</v>
      </c>
      <c r="L8698" s="83">
        <v>42685</v>
      </c>
      <c r="M8698">
        <v>0</v>
      </c>
      <c r="N8698">
        <v>254687106</v>
      </c>
      <c r="O8698">
        <v>2270726</v>
      </c>
    </row>
    <row r="8699" spans="1:15" x14ac:dyDescent="0.2">
      <c r="A8699" t="s">
        <v>8842</v>
      </c>
      <c r="B8699" t="s">
        <v>1088</v>
      </c>
      <c r="C8699">
        <v>43.12</v>
      </c>
      <c r="D8699">
        <v>0</v>
      </c>
      <c r="E8699">
        <v>0</v>
      </c>
      <c r="F8699">
        <v>0</v>
      </c>
      <c r="G8699">
        <v>0</v>
      </c>
      <c r="H8699" s="45">
        <v>4916.13</v>
      </c>
      <c r="I8699" t="s">
        <v>7556</v>
      </c>
      <c r="J8699" t="s">
        <v>235</v>
      </c>
      <c r="K8699">
        <v>0</v>
      </c>
      <c r="L8699" s="83">
        <v>42685</v>
      </c>
      <c r="M8699">
        <v>0</v>
      </c>
      <c r="N8699" t="s">
        <v>1403</v>
      </c>
      <c r="O8699" t="s">
        <v>1404</v>
      </c>
    </row>
    <row r="8700" spans="1:15" x14ac:dyDescent="0.2">
      <c r="A8700" t="s">
        <v>8843</v>
      </c>
      <c r="B8700" t="s">
        <v>1039</v>
      </c>
      <c r="C8700">
        <v>63.79</v>
      </c>
      <c r="D8700">
        <v>0</v>
      </c>
      <c r="E8700">
        <v>0</v>
      </c>
      <c r="F8700">
        <v>0</v>
      </c>
      <c r="G8700">
        <v>0</v>
      </c>
      <c r="H8700" s="45">
        <v>48535.39</v>
      </c>
      <c r="I8700" t="s">
        <v>7556</v>
      </c>
      <c r="J8700" t="s">
        <v>164</v>
      </c>
      <c r="K8700">
        <v>0</v>
      </c>
      <c r="L8700" s="83">
        <v>42685</v>
      </c>
      <c r="M8700">
        <v>0</v>
      </c>
      <c r="N8700">
        <v>577933104</v>
      </c>
      <c r="O8700">
        <v>2018669</v>
      </c>
    </row>
    <row r="8701" spans="1:15" x14ac:dyDescent="0.2">
      <c r="A8701" t="s">
        <v>8844</v>
      </c>
      <c r="B8701" t="s">
        <v>4653</v>
      </c>
      <c r="C8701">
        <v>14.65</v>
      </c>
      <c r="D8701">
        <v>0</v>
      </c>
      <c r="E8701">
        <v>0</v>
      </c>
      <c r="F8701">
        <v>0</v>
      </c>
      <c r="G8701">
        <v>0</v>
      </c>
      <c r="H8701" s="45">
        <v>-23575.48</v>
      </c>
      <c r="I8701" t="s">
        <v>7556</v>
      </c>
      <c r="J8701" t="s">
        <v>169</v>
      </c>
      <c r="K8701">
        <v>0</v>
      </c>
      <c r="L8701" s="83">
        <v>42685</v>
      </c>
      <c r="M8701">
        <v>0</v>
      </c>
      <c r="N8701">
        <v>589584101</v>
      </c>
      <c r="O8701">
        <v>2580265</v>
      </c>
    </row>
    <row r="8702" spans="1:15" x14ac:dyDescent="0.2">
      <c r="A8702" t="s">
        <v>8845</v>
      </c>
      <c r="B8702" t="s">
        <v>1995</v>
      </c>
      <c r="C8702">
        <v>84.25</v>
      </c>
      <c r="D8702">
        <v>0</v>
      </c>
      <c r="E8702">
        <v>0</v>
      </c>
      <c r="F8702">
        <v>0</v>
      </c>
      <c r="G8702">
        <v>0</v>
      </c>
      <c r="H8702" s="45">
        <v>22509.599999999999</v>
      </c>
      <c r="I8702" t="s">
        <v>7556</v>
      </c>
      <c r="J8702" t="s">
        <v>164</v>
      </c>
      <c r="K8702">
        <v>0</v>
      </c>
      <c r="L8702" s="83">
        <v>42685</v>
      </c>
      <c r="M8702">
        <v>0</v>
      </c>
      <c r="N8702" t="s">
        <v>177</v>
      </c>
      <c r="O8702" t="s">
        <v>2071</v>
      </c>
    </row>
    <row r="8703" spans="1:15" x14ac:dyDescent="0.2">
      <c r="A8703" t="s">
        <v>8846</v>
      </c>
      <c r="B8703" t="s">
        <v>2818</v>
      </c>
      <c r="C8703">
        <v>8.65</v>
      </c>
      <c r="D8703">
        <v>0</v>
      </c>
      <c r="E8703">
        <v>0</v>
      </c>
      <c r="F8703">
        <v>0</v>
      </c>
      <c r="G8703">
        <v>0</v>
      </c>
      <c r="H8703" s="45">
        <v>26958.82</v>
      </c>
      <c r="I8703" t="s">
        <v>7567</v>
      </c>
      <c r="J8703" t="s">
        <v>200</v>
      </c>
      <c r="K8703">
        <v>0</v>
      </c>
      <c r="L8703" s="83">
        <v>42685</v>
      </c>
      <c r="M8703">
        <v>0</v>
      </c>
      <c r="N8703" t="s">
        <v>3034</v>
      </c>
      <c r="O8703" t="s">
        <v>3035</v>
      </c>
    </row>
    <row r="8704" spans="1:15" x14ac:dyDescent="0.2">
      <c r="A8704" t="s">
        <v>8782</v>
      </c>
      <c r="B8704" t="s">
        <v>5986</v>
      </c>
      <c r="C8704">
        <v>149.84</v>
      </c>
      <c r="D8704">
        <v>0</v>
      </c>
      <c r="E8704">
        <v>0</v>
      </c>
      <c r="F8704">
        <v>0</v>
      </c>
      <c r="G8704">
        <v>0</v>
      </c>
      <c r="H8704" s="45">
        <v>509093.91</v>
      </c>
      <c r="I8704" t="s">
        <v>7560</v>
      </c>
      <c r="J8704" t="s">
        <v>713</v>
      </c>
      <c r="K8704">
        <v>0</v>
      </c>
      <c r="L8704" s="83">
        <v>42684</v>
      </c>
      <c r="M8704">
        <v>0</v>
      </c>
      <c r="N8704">
        <v>464287655</v>
      </c>
      <c r="O8704">
        <v>2622059</v>
      </c>
    </row>
    <row r="8705" spans="1:15" x14ac:dyDescent="0.2">
      <c r="A8705" t="s">
        <v>8780</v>
      </c>
      <c r="B8705" t="s">
        <v>8781</v>
      </c>
      <c r="C8705">
        <v>51.66</v>
      </c>
      <c r="D8705">
        <v>0</v>
      </c>
      <c r="E8705">
        <v>0</v>
      </c>
      <c r="F8705">
        <v>0</v>
      </c>
      <c r="G8705">
        <v>0</v>
      </c>
      <c r="H8705" s="45">
        <v>-15445.16</v>
      </c>
      <c r="I8705" t="s">
        <v>210</v>
      </c>
      <c r="J8705" t="s">
        <v>235</v>
      </c>
      <c r="K8705">
        <v>0</v>
      </c>
      <c r="L8705" s="83">
        <v>42684</v>
      </c>
      <c r="M8705">
        <v>0</v>
      </c>
    </row>
    <row r="8706" spans="1:15" x14ac:dyDescent="0.2">
      <c r="A8706" t="s">
        <v>8783</v>
      </c>
      <c r="B8706" t="s">
        <v>3205</v>
      </c>
      <c r="C8706">
        <v>23.98</v>
      </c>
      <c r="D8706">
        <v>0</v>
      </c>
      <c r="E8706">
        <v>0</v>
      </c>
      <c r="F8706">
        <v>0</v>
      </c>
      <c r="G8706">
        <v>0</v>
      </c>
      <c r="H8706" s="45">
        <v>7824.75</v>
      </c>
      <c r="I8706" t="s">
        <v>7556</v>
      </c>
      <c r="J8706" t="s">
        <v>190</v>
      </c>
      <c r="K8706">
        <v>0</v>
      </c>
      <c r="L8706" s="83">
        <v>42684</v>
      </c>
      <c r="M8706">
        <v>0</v>
      </c>
      <c r="N8706" t="s">
        <v>3348</v>
      </c>
      <c r="O8706">
        <v>2767198</v>
      </c>
    </row>
    <row r="8707" spans="1:15" x14ac:dyDescent="0.2">
      <c r="A8707" t="s">
        <v>8784</v>
      </c>
      <c r="B8707" t="s">
        <v>5648</v>
      </c>
      <c r="C8707">
        <v>56.49</v>
      </c>
      <c r="D8707">
        <v>0</v>
      </c>
      <c r="E8707">
        <v>0</v>
      </c>
      <c r="F8707">
        <v>0</v>
      </c>
      <c r="G8707">
        <v>0</v>
      </c>
      <c r="H8707" s="45">
        <v>2405.5700000000002</v>
      </c>
      <c r="I8707" t="s">
        <v>7556</v>
      </c>
      <c r="J8707" t="s">
        <v>200</v>
      </c>
      <c r="K8707">
        <v>0</v>
      </c>
      <c r="L8707" s="83">
        <v>42684</v>
      </c>
      <c r="M8707">
        <v>0</v>
      </c>
      <c r="N8707">
        <v>819047101</v>
      </c>
      <c r="O8707" t="s">
        <v>5690</v>
      </c>
    </row>
    <row r="8708" spans="1:15" x14ac:dyDescent="0.2">
      <c r="A8708" t="s">
        <v>8785</v>
      </c>
      <c r="B8708" t="s">
        <v>2866</v>
      </c>
      <c r="C8708">
        <v>50.615000000000002</v>
      </c>
      <c r="D8708">
        <v>0</v>
      </c>
      <c r="E8708">
        <v>0</v>
      </c>
      <c r="F8708">
        <v>0</v>
      </c>
      <c r="G8708">
        <v>0</v>
      </c>
      <c r="H8708" s="45">
        <v>43366.13</v>
      </c>
      <c r="I8708" t="s">
        <v>7556</v>
      </c>
      <c r="J8708" t="s">
        <v>200</v>
      </c>
      <c r="K8708">
        <v>0</v>
      </c>
      <c r="L8708" s="83">
        <v>42684</v>
      </c>
      <c r="M8708">
        <v>0</v>
      </c>
      <c r="N8708" t="s">
        <v>177</v>
      </c>
      <c r="O8708" t="s">
        <v>2971</v>
      </c>
    </row>
    <row r="8709" spans="1:15" x14ac:dyDescent="0.2">
      <c r="A8709" t="s">
        <v>8786</v>
      </c>
      <c r="B8709" t="s">
        <v>3405</v>
      </c>
      <c r="C8709">
        <v>75.5</v>
      </c>
      <c r="D8709">
        <v>0</v>
      </c>
      <c r="E8709">
        <v>0</v>
      </c>
      <c r="F8709">
        <v>0</v>
      </c>
      <c r="G8709">
        <v>0</v>
      </c>
      <c r="H8709" s="45">
        <v>1292.98</v>
      </c>
      <c r="I8709" t="s">
        <v>7556</v>
      </c>
      <c r="J8709" t="s">
        <v>169</v>
      </c>
      <c r="K8709">
        <v>0</v>
      </c>
      <c r="L8709" s="83">
        <v>42684</v>
      </c>
      <c r="M8709">
        <v>0</v>
      </c>
      <c r="N8709">
        <v>559079207</v>
      </c>
      <c r="O8709">
        <v>2307787</v>
      </c>
    </row>
    <row r="8710" spans="1:15" x14ac:dyDescent="0.2">
      <c r="A8710" t="s">
        <v>8787</v>
      </c>
      <c r="B8710" t="s">
        <v>1000</v>
      </c>
      <c r="C8710">
        <v>14.5</v>
      </c>
      <c r="D8710">
        <v>0</v>
      </c>
      <c r="E8710">
        <v>0</v>
      </c>
      <c r="F8710">
        <v>0</v>
      </c>
      <c r="G8710">
        <v>0</v>
      </c>
      <c r="H8710" s="45">
        <v>-16101.5</v>
      </c>
      <c r="I8710" t="s">
        <v>7556</v>
      </c>
      <c r="J8710" t="s">
        <v>235</v>
      </c>
      <c r="K8710">
        <v>0</v>
      </c>
      <c r="L8710" s="83">
        <v>42684</v>
      </c>
      <c r="M8710">
        <v>0</v>
      </c>
      <c r="N8710">
        <v>222070203</v>
      </c>
      <c r="O8710" t="s">
        <v>1458</v>
      </c>
    </row>
    <row r="8711" spans="1:15" x14ac:dyDescent="0.2">
      <c r="A8711" t="s">
        <v>8788</v>
      </c>
      <c r="B8711" t="s">
        <v>6899</v>
      </c>
      <c r="C8711">
        <v>81.010000000000005</v>
      </c>
      <c r="D8711">
        <v>0</v>
      </c>
      <c r="E8711">
        <v>0</v>
      </c>
      <c r="F8711">
        <v>0</v>
      </c>
      <c r="G8711">
        <v>0</v>
      </c>
      <c r="H8711" s="45">
        <v>34764.57</v>
      </c>
      <c r="I8711" t="s">
        <v>7556</v>
      </c>
      <c r="J8711" t="s">
        <v>200</v>
      </c>
      <c r="K8711">
        <v>0</v>
      </c>
      <c r="L8711" s="83">
        <v>42684</v>
      </c>
      <c r="M8711">
        <v>0</v>
      </c>
      <c r="N8711" t="s">
        <v>6924</v>
      </c>
      <c r="O8711" t="s">
        <v>6925</v>
      </c>
    </row>
    <row r="8712" spans="1:15" x14ac:dyDescent="0.2">
      <c r="A8712" t="s">
        <v>8789</v>
      </c>
      <c r="B8712" t="s">
        <v>5277</v>
      </c>
      <c r="C8712">
        <v>88.57</v>
      </c>
      <c r="D8712">
        <v>0</v>
      </c>
      <c r="E8712">
        <v>0</v>
      </c>
      <c r="F8712">
        <v>0</v>
      </c>
      <c r="G8712">
        <v>0</v>
      </c>
      <c r="H8712">
        <v>-790.82</v>
      </c>
      <c r="I8712" t="s">
        <v>7556</v>
      </c>
      <c r="J8712" t="s">
        <v>822</v>
      </c>
      <c r="K8712">
        <v>0</v>
      </c>
      <c r="L8712" s="83">
        <v>42684</v>
      </c>
      <c r="M8712">
        <v>0</v>
      </c>
      <c r="N8712">
        <v>49560105</v>
      </c>
      <c r="O8712">
        <v>2315359</v>
      </c>
    </row>
    <row r="8713" spans="1:15" x14ac:dyDescent="0.2">
      <c r="A8713" t="s">
        <v>8790</v>
      </c>
      <c r="B8713" t="s">
        <v>5587</v>
      </c>
      <c r="C8713">
        <v>11.125</v>
      </c>
      <c r="D8713">
        <v>0</v>
      </c>
      <c r="E8713">
        <v>0</v>
      </c>
      <c r="F8713">
        <v>0</v>
      </c>
      <c r="G8713">
        <v>0</v>
      </c>
      <c r="H8713" s="45">
        <v>2032.86</v>
      </c>
      <c r="I8713" t="s">
        <v>7556</v>
      </c>
      <c r="J8713" t="s">
        <v>169</v>
      </c>
      <c r="K8713">
        <v>0</v>
      </c>
      <c r="L8713" s="83">
        <v>42684</v>
      </c>
      <c r="M8713">
        <v>0</v>
      </c>
      <c r="N8713" t="s">
        <v>5616</v>
      </c>
      <c r="O8713" t="s">
        <v>5617</v>
      </c>
    </row>
    <row r="8714" spans="1:15" x14ac:dyDescent="0.2">
      <c r="A8714" t="s">
        <v>8791</v>
      </c>
      <c r="B8714" t="s">
        <v>2303</v>
      </c>
      <c r="C8714">
        <v>36.585000000000001</v>
      </c>
      <c r="D8714">
        <v>0</v>
      </c>
      <c r="E8714">
        <v>0</v>
      </c>
      <c r="F8714">
        <v>0</v>
      </c>
      <c r="G8714">
        <v>0</v>
      </c>
      <c r="H8714" s="45">
        <v>8050.38</v>
      </c>
      <c r="I8714" t="s">
        <v>7556</v>
      </c>
      <c r="J8714" t="s">
        <v>200</v>
      </c>
      <c r="K8714">
        <v>0</v>
      </c>
      <c r="L8714" s="83">
        <v>42684</v>
      </c>
      <c r="M8714">
        <v>0</v>
      </c>
      <c r="N8714" t="s">
        <v>2345</v>
      </c>
      <c r="O8714">
        <v>2303581</v>
      </c>
    </row>
    <row r="8715" spans="1:15" x14ac:dyDescent="0.2">
      <c r="A8715" t="s">
        <v>8792</v>
      </c>
      <c r="B8715" t="s">
        <v>3414</v>
      </c>
      <c r="C8715">
        <v>75.5</v>
      </c>
      <c r="D8715">
        <v>0</v>
      </c>
      <c r="E8715">
        <v>0</v>
      </c>
      <c r="F8715">
        <v>0</v>
      </c>
      <c r="G8715">
        <v>0</v>
      </c>
      <c r="H8715" s="45">
        <v>-7368.63</v>
      </c>
      <c r="I8715" t="s">
        <v>7556</v>
      </c>
      <c r="J8715" t="s">
        <v>164</v>
      </c>
      <c r="K8715">
        <v>0</v>
      </c>
      <c r="L8715" s="83">
        <v>42684</v>
      </c>
      <c r="M8715">
        <v>0</v>
      </c>
      <c r="N8715">
        <v>278715206</v>
      </c>
      <c r="O8715">
        <v>2008400</v>
      </c>
    </row>
    <row r="8716" spans="1:15" x14ac:dyDescent="0.2">
      <c r="A8716" t="s">
        <v>8793</v>
      </c>
      <c r="B8716" t="s">
        <v>2676</v>
      </c>
      <c r="C8716">
        <v>39.975000000000001</v>
      </c>
      <c r="D8716">
        <v>0</v>
      </c>
      <c r="E8716">
        <v>0</v>
      </c>
      <c r="F8716">
        <v>0</v>
      </c>
      <c r="G8716">
        <v>0</v>
      </c>
      <c r="H8716" s="45">
        <v>44721.13</v>
      </c>
      <c r="I8716" t="s">
        <v>7556</v>
      </c>
      <c r="J8716" t="s">
        <v>186</v>
      </c>
      <c r="K8716">
        <v>0</v>
      </c>
      <c r="L8716" s="83">
        <v>42684</v>
      </c>
      <c r="M8716">
        <v>0</v>
      </c>
      <c r="N8716">
        <v>292554102</v>
      </c>
      <c r="O8716">
        <v>2443078</v>
      </c>
    </row>
    <row r="8717" spans="1:15" x14ac:dyDescent="0.2">
      <c r="A8717" t="s">
        <v>8794</v>
      </c>
      <c r="B8717" t="s">
        <v>8778</v>
      </c>
      <c r="C8717">
        <v>54.51</v>
      </c>
      <c r="D8717">
        <v>0</v>
      </c>
      <c r="E8717">
        <v>0</v>
      </c>
      <c r="F8717">
        <v>0</v>
      </c>
      <c r="G8717">
        <v>0</v>
      </c>
      <c r="H8717" s="45">
        <v>-4211.47</v>
      </c>
      <c r="I8717" t="s">
        <v>7556</v>
      </c>
      <c r="J8717" t="s">
        <v>235</v>
      </c>
      <c r="K8717">
        <v>0</v>
      </c>
      <c r="L8717" s="83">
        <v>42684</v>
      </c>
      <c r="M8717">
        <v>0</v>
      </c>
      <c r="N8717" t="s">
        <v>8795</v>
      </c>
      <c r="O8717" t="s">
        <v>8796</v>
      </c>
    </row>
    <row r="8718" spans="1:15" x14ac:dyDescent="0.2">
      <c r="A8718" t="s">
        <v>8797</v>
      </c>
      <c r="B8718" t="s">
        <v>317</v>
      </c>
      <c r="C8718">
        <v>75.17</v>
      </c>
      <c r="D8718">
        <v>0</v>
      </c>
      <c r="E8718">
        <v>0</v>
      </c>
      <c r="F8718">
        <v>0</v>
      </c>
      <c r="G8718">
        <v>0</v>
      </c>
      <c r="H8718" s="45">
        <v>16456.560000000001</v>
      </c>
      <c r="I8718" t="s">
        <v>7556</v>
      </c>
      <c r="J8718" t="s">
        <v>190</v>
      </c>
      <c r="K8718">
        <v>0</v>
      </c>
      <c r="L8718" s="83">
        <v>42684</v>
      </c>
      <c r="M8718">
        <v>0</v>
      </c>
      <c r="N8718" t="s">
        <v>318</v>
      </c>
      <c r="O8718" t="s">
        <v>319</v>
      </c>
    </row>
    <row r="8719" spans="1:15" x14ac:dyDescent="0.2">
      <c r="A8719" t="s">
        <v>8798</v>
      </c>
      <c r="B8719" t="s">
        <v>7102</v>
      </c>
      <c r="C8719">
        <v>18.899999999999999</v>
      </c>
      <c r="D8719">
        <v>0</v>
      </c>
      <c r="E8719">
        <v>0</v>
      </c>
      <c r="F8719">
        <v>0</v>
      </c>
      <c r="G8719">
        <v>0</v>
      </c>
      <c r="H8719" s="45">
        <v>-42274.78</v>
      </c>
      <c r="I8719" t="s">
        <v>7556</v>
      </c>
      <c r="J8719" t="s">
        <v>169</v>
      </c>
      <c r="K8719">
        <v>0</v>
      </c>
      <c r="L8719" s="83">
        <v>42684</v>
      </c>
      <c r="M8719">
        <v>0</v>
      </c>
      <c r="N8719" t="s">
        <v>7156</v>
      </c>
      <c r="O8719" t="s">
        <v>7157</v>
      </c>
    </row>
    <row r="8720" spans="1:15" x14ac:dyDescent="0.2">
      <c r="A8720" t="s">
        <v>8799</v>
      </c>
      <c r="B8720" t="s">
        <v>2003</v>
      </c>
      <c r="C8720">
        <v>19.850000000000001</v>
      </c>
      <c r="D8720">
        <v>0</v>
      </c>
      <c r="E8720">
        <v>0</v>
      </c>
      <c r="F8720">
        <v>0</v>
      </c>
      <c r="G8720">
        <v>0</v>
      </c>
      <c r="H8720" s="45">
        <v>9644.17</v>
      </c>
      <c r="I8720" t="s">
        <v>7556</v>
      </c>
      <c r="J8720" t="s">
        <v>235</v>
      </c>
      <c r="K8720">
        <v>0</v>
      </c>
      <c r="L8720" s="83">
        <v>42684</v>
      </c>
      <c r="M8720">
        <v>0</v>
      </c>
      <c r="N8720">
        <v>343498101</v>
      </c>
      <c r="O8720">
        <v>2744243</v>
      </c>
    </row>
    <row r="8721" spans="1:15" x14ac:dyDescent="0.2">
      <c r="A8721" t="s">
        <v>8800</v>
      </c>
      <c r="B8721" t="s">
        <v>8779</v>
      </c>
      <c r="C8721">
        <v>46.55</v>
      </c>
      <c r="D8721">
        <v>0</v>
      </c>
      <c r="E8721">
        <v>0</v>
      </c>
      <c r="F8721">
        <v>0</v>
      </c>
      <c r="G8721">
        <v>0</v>
      </c>
      <c r="H8721" s="45">
        <v>28838.959999999999</v>
      </c>
      <c r="I8721" t="s">
        <v>7556</v>
      </c>
      <c r="J8721" t="s">
        <v>169</v>
      </c>
      <c r="K8721">
        <v>0</v>
      </c>
      <c r="L8721" s="83">
        <v>42684</v>
      </c>
      <c r="M8721">
        <v>0</v>
      </c>
      <c r="N8721" t="s">
        <v>8801</v>
      </c>
      <c r="O8721" t="s">
        <v>8802</v>
      </c>
    </row>
    <row r="8722" spans="1:15" x14ac:dyDescent="0.2">
      <c r="A8722" t="s">
        <v>8803</v>
      </c>
      <c r="B8722" t="s">
        <v>4946</v>
      </c>
      <c r="C8722">
        <v>55.51</v>
      </c>
      <c r="D8722">
        <v>0</v>
      </c>
      <c r="E8722">
        <v>0</v>
      </c>
      <c r="F8722">
        <v>0</v>
      </c>
      <c r="G8722">
        <v>0</v>
      </c>
      <c r="H8722" s="45">
        <v>17900.849999999999</v>
      </c>
      <c r="I8722" t="s">
        <v>7556</v>
      </c>
      <c r="J8722" t="s">
        <v>186</v>
      </c>
      <c r="K8722">
        <v>0</v>
      </c>
      <c r="L8722" s="83">
        <v>42684</v>
      </c>
      <c r="M8722">
        <v>0</v>
      </c>
      <c r="N8722" t="s">
        <v>5013</v>
      </c>
      <c r="O8722" t="s">
        <v>5014</v>
      </c>
    </row>
    <row r="8723" spans="1:15" x14ac:dyDescent="0.2">
      <c r="A8723" t="s">
        <v>8804</v>
      </c>
      <c r="B8723" t="s">
        <v>2815</v>
      </c>
      <c r="C8723">
        <v>48.695</v>
      </c>
      <c r="D8723">
        <v>0</v>
      </c>
      <c r="E8723">
        <v>0</v>
      </c>
      <c r="F8723">
        <v>0</v>
      </c>
      <c r="G8723">
        <v>0</v>
      </c>
      <c r="H8723" s="45">
        <v>110546.89</v>
      </c>
      <c r="I8723" t="s">
        <v>7556</v>
      </c>
      <c r="J8723" t="s">
        <v>169</v>
      </c>
      <c r="K8723">
        <v>0</v>
      </c>
      <c r="L8723" s="83">
        <v>42684</v>
      </c>
      <c r="M8723">
        <v>0</v>
      </c>
      <c r="N8723">
        <v>462222100</v>
      </c>
      <c r="O8723" t="s">
        <v>2957</v>
      </c>
    </row>
    <row r="8724" spans="1:15" x14ac:dyDescent="0.2">
      <c r="A8724" t="s">
        <v>8805</v>
      </c>
      <c r="B8724" t="s">
        <v>8777</v>
      </c>
      <c r="C8724">
        <v>22.15</v>
      </c>
      <c r="D8724">
        <v>0</v>
      </c>
      <c r="E8724">
        <v>0</v>
      </c>
      <c r="F8724">
        <v>0</v>
      </c>
      <c r="G8724">
        <v>0</v>
      </c>
      <c r="H8724" s="45">
        <v>7471.43</v>
      </c>
      <c r="I8724" t="s">
        <v>7556</v>
      </c>
      <c r="J8724" t="s">
        <v>186</v>
      </c>
      <c r="K8724">
        <v>0</v>
      </c>
      <c r="L8724" s="83">
        <v>42684</v>
      </c>
      <c r="M8724">
        <v>0</v>
      </c>
      <c r="N8724" t="s">
        <v>8806</v>
      </c>
      <c r="O8724">
        <v>2472759</v>
      </c>
    </row>
    <row r="8725" spans="1:15" x14ac:dyDescent="0.2">
      <c r="A8725" t="s">
        <v>8807</v>
      </c>
      <c r="B8725" t="s">
        <v>3406</v>
      </c>
      <c r="C8725">
        <v>55.98</v>
      </c>
      <c r="D8725">
        <v>0</v>
      </c>
      <c r="E8725">
        <v>0</v>
      </c>
      <c r="F8725">
        <v>0</v>
      </c>
      <c r="G8725">
        <v>0</v>
      </c>
      <c r="H8725" s="45">
        <v>-28494.49</v>
      </c>
      <c r="I8725" t="s">
        <v>7556</v>
      </c>
      <c r="J8725" t="s">
        <v>169</v>
      </c>
      <c r="K8725">
        <v>0</v>
      </c>
      <c r="L8725" s="83">
        <v>42684</v>
      </c>
      <c r="M8725">
        <v>0</v>
      </c>
      <c r="N8725" t="s">
        <v>3446</v>
      </c>
      <c r="O8725" t="s">
        <v>3447</v>
      </c>
    </row>
    <row r="8726" spans="1:15" x14ac:dyDescent="0.2">
      <c r="A8726" t="s">
        <v>8808</v>
      </c>
      <c r="B8726" t="s">
        <v>3407</v>
      </c>
      <c r="C8726">
        <v>51.76</v>
      </c>
      <c r="D8726">
        <v>0</v>
      </c>
      <c r="E8726">
        <v>0</v>
      </c>
      <c r="F8726">
        <v>0</v>
      </c>
      <c r="G8726">
        <v>0</v>
      </c>
      <c r="H8726" s="45">
        <v>1074.69</v>
      </c>
      <c r="I8726" t="s">
        <v>7556</v>
      </c>
      <c r="J8726" t="s">
        <v>169</v>
      </c>
      <c r="K8726">
        <v>0</v>
      </c>
      <c r="L8726" s="83">
        <v>42684</v>
      </c>
      <c r="M8726">
        <v>0</v>
      </c>
      <c r="N8726" t="s">
        <v>3449</v>
      </c>
      <c r="O8726" t="s">
        <v>3450</v>
      </c>
    </row>
    <row r="8727" spans="1:15" x14ac:dyDescent="0.2">
      <c r="A8727" t="s">
        <v>8809</v>
      </c>
      <c r="B8727" t="s">
        <v>5549</v>
      </c>
      <c r="C8727">
        <v>18.62</v>
      </c>
      <c r="D8727">
        <v>0</v>
      </c>
      <c r="E8727">
        <v>0</v>
      </c>
      <c r="F8727">
        <v>0</v>
      </c>
      <c r="G8727">
        <v>0</v>
      </c>
      <c r="H8727" s="45">
        <v>7152.44</v>
      </c>
      <c r="I8727" t="s">
        <v>7556</v>
      </c>
      <c r="J8727" t="s">
        <v>200</v>
      </c>
      <c r="K8727">
        <v>0</v>
      </c>
      <c r="L8727" s="83">
        <v>42684</v>
      </c>
      <c r="M8727">
        <v>0</v>
      </c>
      <c r="N8727" t="s">
        <v>5580</v>
      </c>
      <c r="O8727" t="s">
        <v>5581</v>
      </c>
    </row>
    <row r="8728" spans="1:15" x14ac:dyDescent="0.2">
      <c r="A8728" t="s">
        <v>8810</v>
      </c>
      <c r="B8728" t="s">
        <v>5906</v>
      </c>
      <c r="C8728">
        <v>20</v>
      </c>
      <c r="D8728">
        <v>0</v>
      </c>
      <c r="E8728">
        <v>0</v>
      </c>
      <c r="F8728">
        <v>0</v>
      </c>
      <c r="G8728">
        <v>0</v>
      </c>
      <c r="H8728" s="45">
        <v>-5382.6</v>
      </c>
      <c r="I8728" t="s">
        <v>7556</v>
      </c>
      <c r="J8728" t="s">
        <v>200</v>
      </c>
      <c r="K8728">
        <v>0</v>
      </c>
      <c r="L8728" s="83">
        <v>42684</v>
      </c>
      <c r="M8728">
        <v>0</v>
      </c>
      <c r="N8728">
        <v>620071100</v>
      </c>
      <c r="O8728">
        <v>2861993</v>
      </c>
    </row>
    <row r="8729" spans="1:15" x14ac:dyDescent="0.2">
      <c r="A8729" t="s">
        <v>8811</v>
      </c>
      <c r="B8729" t="s">
        <v>3415</v>
      </c>
      <c r="C8729">
        <v>42.45</v>
      </c>
      <c r="D8729">
        <v>0</v>
      </c>
      <c r="E8729">
        <v>0</v>
      </c>
      <c r="F8729">
        <v>0</v>
      </c>
      <c r="G8729">
        <v>0</v>
      </c>
      <c r="H8729" s="45">
        <v>-33729.629999999997</v>
      </c>
      <c r="I8729" t="s">
        <v>7556</v>
      </c>
      <c r="J8729" t="s">
        <v>169</v>
      </c>
      <c r="K8729">
        <v>0</v>
      </c>
      <c r="L8729" s="83">
        <v>42684</v>
      </c>
      <c r="M8729">
        <v>0</v>
      </c>
      <c r="N8729" t="s">
        <v>3466</v>
      </c>
      <c r="O8729" t="s">
        <v>3467</v>
      </c>
    </row>
    <row r="8730" spans="1:15" x14ac:dyDescent="0.2">
      <c r="A8730" t="s">
        <v>8812</v>
      </c>
      <c r="B8730" t="s">
        <v>7364</v>
      </c>
      <c r="C8730">
        <v>62.56</v>
      </c>
      <c r="D8730">
        <v>0</v>
      </c>
      <c r="E8730">
        <v>0</v>
      </c>
      <c r="F8730">
        <v>0</v>
      </c>
      <c r="G8730">
        <v>0</v>
      </c>
      <c r="H8730" s="45">
        <v>-10092.73</v>
      </c>
      <c r="I8730" t="s">
        <v>7556</v>
      </c>
      <c r="J8730" t="s">
        <v>200</v>
      </c>
      <c r="K8730">
        <v>0</v>
      </c>
      <c r="L8730" s="83">
        <v>42684</v>
      </c>
      <c r="M8730">
        <v>0</v>
      </c>
      <c r="N8730">
        <v>732872106</v>
      </c>
      <c r="O8730" t="s">
        <v>7372</v>
      </c>
    </row>
    <row r="8731" spans="1:15" x14ac:dyDescent="0.2">
      <c r="A8731" t="s">
        <v>8813</v>
      </c>
      <c r="B8731" t="s">
        <v>5271</v>
      </c>
      <c r="C8731">
        <v>29.15</v>
      </c>
      <c r="D8731">
        <v>0</v>
      </c>
      <c r="E8731">
        <v>0</v>
      </c>
      <c r="F8731">
        <v>0</v>
      </c>
      <c r="G8731">
        <v>0</v>
      </c>
      <c r="H8731" s="45">
        <v>-8032.07</v>
      </c>
      <c r="I8731" t="s">
        <v>7556</v>
      </c>
      <c r="J8731" t="s">
        <v>169</v>
      </c>
      <c r="K8731">
        <v>0</v>
      </c>
      <c r="L8731" s="83">
        <v>42684</v>
      </c>
      <c r="M8731">
        <v>0</v>
      </c>
      <c r="N8731" t="s">
        <v>5371</v>
      </c>
      <c r="O8731" t="s">
        <v>5372</v>
      </c>
    </row>
    <row r="8732" spans="1:15" x14ac:dyDescent="0.2">
      <c r="A8732" t="s">
        <v>8814</v>
      </c>
      <c r="B8732" t="s">
        <v>2006</v>
      </c>
      <c r="C8732">
        <v>97.35</v>
      </c>
      <c r="D8732">
        <v>0</v>
      </c>
      <c r="E8732">
        <v>0</v>
      </c>
      <c r="F8732">
        <v>0</v>
      </c>
      <c r="G8732">
        <v>0</v>
      </c>
      <c r="H8732" s="45">
        <v>20078.3</v>
      </c>
      <c r="I8732" t="s">
        <v>7556</v>
      </c>
      <c r="J8732" t="s">
        <v>186</v>
      </c>
      <c r="K8732">
        <v>0</v>
      </c>
      <c r="L8732" s="83">
        <v>42684</v>
      </c>
      <c r="M8732">
        <v>0</v>
      </c>
      <c r="N8732" t="s">
        <v>2055</v>
      </c>
      <c r="O8732" t="s">
        <v>2056</v>
      </c>
    </row>
    <row r="8733" spans="1:15" x14ac:dyDescent="0.2">
      <c r="A8733" t="s">
        <v>8815</v>
      </c>
      <c r="B8733" t="s">
        <v>2699</v>
      </c>
      <c r="C8733">
        <v>19.52</v>
      </c>
      <c r="D8733">
        <v>0</v>
      </c>
      <c r="E8733">
        <v>0</v>
      </c>
      <c r="F8733">
        <v>0</v>
      </c>
      <c r="G8733">
        <v>0</v>
      </c>
      <c r="H8733" s="45">
        <v>54977.71</v>
      </c>
      <c r="I8733" t="s">
        <v>7556</v>
      </c>
      <c r="J8733" t="s">
        <v>235</v>
      </c>
      <c r="K8733">
        <v>0</v>
      </c>
      <c r="L8733" s="83">
        <v>42684</v>
      </c>
      <c r="M8733">
        <v>0</v>
      </c>
      <c r="N8733">
        <v>847215100</v>
      </c>
      <c r="O8733" t="s">
        <v>2792</v>
      </c>
    </row>
    <row r="8734" spans="1:15" x14ac:dyDescent="0.2">
      <c r="A8734" t="s">
        <v>8816</v>
      </c>
      <c r="B8734" t="s">
        <v>3201</v>
      </c>
      <c r="C8734">
        <v>37.67</v>
      </c>
      <c r="D8734">
        <v>0</v>
      </c>
      <c r="E8734">
        <v>0</v>
      </c>
      <c r="F8734">
        <v>0</v>
      </c>
      <c r="G8734">
        <v>0</v>
      </c>
      <c r="H8734" s="45">
        <v>33524.81</v>
      </c>
      <c r="I8734" t="s">
        <v>7556</v>
      </c>
      <c r="J8734" t="s">
        <v>200</v>
      </c>
      <c r="K8734">
        <v>0</v>
      </c>
      <c r="L8734" s="83">
        <v>42684</v>
      </c>
      <c r="M8734">
        <v>0</v>
      </c>
      <c r="N8734">
        <v>896047503</v>
      </c>
      <c r="O8734" t="s">
        <v>3350</v>
      </c>
    </row>
    <row r="8735" spans="1:15" x14ac:dyDescent="0.2">
      <c r="A8735" t="s">
        <v>8817</v>
      </c>
      <c r="B8735" t="s">
        <v>8776</v>
      </c>
      <c r="C8735">
        <v>48.03</v>
      </c>
      <c r="D8735">
        <v>0</v>
      </c>
      <c r="E8735">
        <v>0</v>
      </c>
      <c r="F8735">
        <v>0</v>
      </c>
      <c r="G8735">
        <v>0</v>
      </c>
      <c r="H8735" s="45">
        <v>-4028.86</v>
      </c>
      <c r="I8735" t="s">
        <v>7556</v>
      </c>
      <c r="J8735" t="s">
        <v>822</v>
      </c>
      <c r="K8735">
        <v>0</v>
      </c>
      <c r="L8735" s="83">
        <v>42684</v>
      </c>
      <c r="M8735">
        <v>0</v>
      </c>
      <c r="N8735">
        <v>902681105</v>
      </c>
      <c r="O8735">
        <v>2910118</v>
      </c>
    </row>
    <row r="8736" spans="1:15" x14ac:dyDescent="0.2">
      <c r="A8736" t="s">
        <v>8818</v>
      </c>
      <c r="B8736" t="s">
        <v>1090</v>
      </c>
      <c r="C8736">
        <v>353.02</v>
      </c>
      <c r="D8736">
        <v>0</v>
      </c>
      <c r="E8736">
        <v>0</v>
      </c>
      <c r="F8736">
        <v>0</v>
      </c>
      <c r="G8736">
        <v>0</v>
      </c>
      <c r="H8736" s="45">
        <v>20099.53</v>
      </c>
      <c r="I8736" t="s">
        <v>7556</v>
      </c>
      <c r="J8736" t="s">
        <v>190</v>
      </c>
      <c r="K8736">
        <v>0</v>
      </c>
      <c r="L8736" s="83">
        <v>42684</v>
      </c>
      <c r="M8736">
        <v>0</v>
      </c>
      <c r="N8736">
        <v>23586100</v>
      </c>
      <c r="O8736">
        <v>2028174</v>
      </c>
    </row>
    <row r="8737" spans="1:15" x14ac:dyDescent="0.2">
      <c r="A8737" t="s">
        <v>8819</v>
      </c>
      <c r="B8737" t="s">
        <v>1315</v>
      </c>
      <c r="C8737">
        <v>51.75</v>
      </c>
      <c r="D8737">
        <v>0</v>
      </c>
      <c r="E8737">
        <v>0</v>
      </c>
      <c r="F8737">
        <v>0</v>
      </c>
      <c r="G8737">
        <v>0</v>
      </c>
      <c r="H8737" s="45">
        <v>-14890.67</v>
      </c>
      <c r="I8737" t="s">
        <v>7556</v>
      </c>
      <c r="J8737" t="s">
        <v>164</v>
      </c>
      <c r="K8737">
        <v>0</v>
      </c>
      <c r="L8737" s="83">
        <v>42684</v>
      </c>
      <c r="M8737">
        <v>0</v>
      </c>
      <c r="N8737" t="s">
        <v>1538</v>
      </c>
      <c r="O8737" t="s">
        <v>1539</v>
      </c>
    </row>
    <row r="8738" spans="1:15" x14ac:dyDescent="0.2">
      <c r="A8738" t="s">
        <v>8820</v>
      </c>
      <c r="B8738" t="s">
        <v>2306</v>
      </c>
      <c r="C8738">
        <v>52.5</v>
      </c>
      <c r="D8738">
        <v>0</v>
      </c>
      <c r="E8738">
        <v>0</v>
      </c>
      <c r="F8738">
        <v>0</v>
      </c>
      <c r="G8738">
        <v>0</v>
      </c>
      <c r="H8738" s="45">
        <v>5244.1</v>
      </c>
      <c r="I8738" t="s">
        <v>7556</v>
      </c>
      <c r="J8738" t="s">
        <v>190</v>
      </c>
      <c r="K8738">
        <v>0</v>
      </c>
      <c r="L8738" s="83">
        <v>42684</v>
      </c>
      <c r="M8738">
        <v>0</v>
      </c>
      <c r="N8738">
        <v>930427109</v>
      </c>
      <c r="O8738" t="s">
        <v>2385</v>
      </c>
    </row>
    <row r="8739" spans="1:15" x14ac:dyDescent="0.2">
      <c r="A8739" t="s">
        <v>8821</v>
      </c>
      <c r="B8739" t="s">
        <v>1803</v>
      </c>
      <c r="C8739">
        <v>55.37</v>
      </c>
      <c r="D8739">
        <v>0</v>
      </c>
      <c r="E8739">
        <v>0</v>
      </c>
      <c r="F8739">
        <v>0</v>
      </c>
      <c r="G8739">
        <v>0</v>
      </c>
      <c r="H8739">
        <v>385.96</v>
      </c>
      <c r="I8739" t="s">
        <v>7556</v>
      </c>
      <c r="J8739" t="s">
        <v>235</v>
      </c>
      <c r="K8739">
        <v>0</v>
      </c>
      <c r="L8739" s="83">
        <v>42684</v>
      </c>
      <c r="M8739">
        <v>0</v>
      </c>
      <c r="N8739">
        <v>966244105</v>
      </c>
      <c r="O8739" t="s">
        <v>1981</v>
      </c>
    </row>
    <row r="8740" spans="1:15" x14ac:dyDescent="0.2">
      <c r="A8740" t="s">
        <v>8822</v>
      </c>
      <c r="B8740" t="s">
        <v>3403</v>
      </c>
      <c r="C8740">
        <v>16.2</v>
      </c>
      <c r="D8740">
        <v>0</v>
      </c>
      <c r="E8740">
        <v>0</v>
      </c>
      <c r="F8740">
        <v>0</v>
      </c>
      <c r="G8740">
        <v>0</v>
      </c>
      <c r="H8740" s="45">
        <v>23068.22</v>
      </c>
      <c r="I8740" t="s">
        <v>7556</v>
      </c>
      <c r="J8740" t="s">
        <v>169</v>
      </c>
      <c r="K8740">
        <v>0</v>
      </c>
      <c r="L8740" s="83">
        <v>42684</v>
      </c>
      <c r="M8740">
        <v>0</v>
      </c>
      <c r="N8740" t="s">
        <v>3475</v>
      </c>
      <c r="O8740" t="s">
        <v>3476</v>
      </c>
    </row>
    <row r="8741" spans="1:15" x14ac:dyDescent="0.2">
      <c r="A8741" t="s">
        <v>8823</v>
      </c>
      <c r="B8741" t="s">
        <v>3198</v>
      </c>
      <c r="C8741">
        <v>44.29</v>
      </c>
      <c r="D8741">
        <v>0</v>
      </c>
      <c r="E8741">
        <v>0</v>
      </c>
      <c r="F8741">
        <v>0</v>
      </c>
      <c r="G8741">
        <v>0</v>
      </c>
      <c r="H8741" s="45">
        <v>3248.76</v>
      </c>
      <c r="I8741" t="s">
        <v>7556</v>
      </c>
      <c r="J8741" t="s">
        <v>169</v>
      </c>
      <c r="K8741">
        <v>0</v>
      </c>
      <c r="L8741" s="83">
        <v>42684</v>
      </c>
      <c r="M8741">
        <v>0</v>
      </c>
      <c r="N8741" t="s">
        <v>3366</v>
      </c>
      <c r="O8741" t="s">
        <v>3367</v>
      </c>
    </row>
    <row r="8742" spans="1:15" x14ac:dyDescent="0.2">
      <c r="A8742" t="s">
        <v>8734</v>
      </c>
      <c r="B8742" t="s">
        <v>1343</v>
      </c>
      <c r="C8742">
        <v>122.7</v>
      </c>
      <c r="D8742">
        <v>0</v>
      </c>
      <c r="E8742">
        <v>0</v>
      </c>
      <c r="F8742">
        <v>0</v>
      </c>
      <c r="G8742">
        <v>0</v>
      </c>
      <c r="H8742">
        <v>-867.81</v>
      </c>
      <c r="I8742" t="s">
        <v>205</v>
      </c>
      <c r="J8742" t="s">
        <v>188</v>
      </c>
      <c r="K8742">
        <v>0</v>
      </c>
      <c r="L8742" s="83">
        <v>42683</v>
      </c>
      <c r="M8742">
        <v>0</v>
      </c>
      <c r="N8742">
        <v>929160109</v>
      </c>
      <c r="O8742">
        <v>2931205</v>
      </c>
    </row>
    <row r="8743" spans="1:15" x14ac:dyDescent="0.2">
      <c r="A8743" t="s">
        <v>8735</v>
      </c>
      <c r="B8743" t="s">
        <v>2843</v>
      </c>
      <c r="C8743">
        <v>34.82</v>
      </c>
      <c r="D8743">
        <v>0</v>
      </c>
      <c r="E8743">
        <v>0</v>
      </c>
      <c r="F8743">
        <v>0</v>
      </c>
      <c r="G8743">
        <v>0</v>
      </c>
      <c r="H8743" s="45">
        <v>28169.31</v>
      </c>
      <c r="I8743" t="s">
        <v>205</v>
      </c>
      <c r="J8743" t="s">
        <v>190</v>
      </c>
      <c r="K8743">
        <v>0</v>
      </c>
      <c r="L8743" s="83">
        <v>42683</v>
      </c>
      <c r="M8743">
        <v>0</v>
      </c>
      <c r="N8743" s="84">
        <v>7.4762000000000002E+106</v>
      </c>
      <c r="O8743">
        <v>2150204</v>
      </c>
    </row>
    <row r="8744" spans="1:15" x14ac:dyDescent="0.2">
      <c r="A8744" t="s">
        <v>8736</v>
      </c>
      <c r="B8744" t="s">
        <v>1676</v>
      </c>
      <c r="C8744">
        <v>107.045</v>
      </c>
      <c r="D8744">
        <v>0</v>
      </c>
      <c r="E8744">
        <v>0</v>
      </c>
      <c r="F8744">
        <v>0</v>
      </c>
      <c r="G8744">
        <v>0</v>
      </c>
      <c r="H8744" s="45">
        <v>-22437.64</v>
      </c>
      <c r="I8744" t="s">
        <v>7556</v>
      </c>
      <c r="J8744" t="s">
        <v>169</v>
      </c>
      <c r="K8744">
        <v>0</v>
      </c>
      <c r="L8744" s="83">
        <v>42683</v>
      </c>
      <c r="M8744">
        <v>0</v>
      </c>
      <c r="N8744" t="s">
        <v>177</v>
      </c>
      <c r="O8744">
        <v>2872423</v>
      </c>
    </row>
    <row r="8745" spans="1:15" x14ac:dyDescent="0.2">
      <c r="A8745" t="s">
        <v>8737</v>
      </c>
      <c r="B8745" t="s">
        <v>3480</v>
      </c>
      <c r="C8745">
        <v>115.34</v>
      </c>
      <c r="D8745">
        <v>0</v>
      </c>
      <c r="E8745">
        <v>0</v>
      </c>
      <c r="F8745">
        <v>0</v>
      </c>
      <c r="G8745">
        <v>0</v>
      </c>
      <c r="H8745" s="45">
        <v>28808.51</v>
      </c>
      <c r="I8745" t="s">
        <v>7556</v>
      </c>
      <c r="J8745" t="s">
        <v>190</v>
      </c>
      <c r="K8745">
        <v>0</v>
      </c>
      <c r="L8745" s="83">
        <v>42683</v>
      </c>
      <c r="M8745">
        <v>0</v>
      </c>
      <c r="N8745">
        <v>596278101</v>
      </c>
      <c r="O8745">
        <v>2590930</v>
      </c>
    </row>
    <row r="8746" spans="1:15" x14ac:dyDescent="0.2">
      <c r="A8746" t="s">
        <v>8738</v>
      </c>
      <c r="B8746" t="s">
        <v>3055</v>
      </c>
      <c r="C8746">
        <v>47.47</v>
      </c>
      <c r="D8746">
        <v>0</v>
      </c>
      <c r="E8746">
        <v>0</v>
      </c>
      <c r="F8746">
        <v>0</v>
      </c>
      <c r="G8746">
        <v>0</v>
      </c>
      <c r="H8746">
        <v>87.98</v>
      </c>
      <c r="I8746" t="s">
        <v>7556</v>
      </c>
      <c r="J8746" t="s">
        <v>169</v>
      </c>
      <c r="K8746">
        <v>0</v>
      </c>
      <c r="L8746" s="83">
        <v>42683</v>
      </c>
      <c r="M8746">
        <v>0</v>
      </c>
      <c r="N8746">
        <v>379577208</v>
      </c>
      <c r="O8746" t="s">
        <v>3118</v>
      </c>
    </row>
    <row r="8747" spans="1:15" x14ac:dyDescent="0.2">
      <c r="A8747" t="s">
        <v>8739</v>
      </c>
      <c r="B8747" t="s">
        <v>2692</v>
      </c>
      <c r="C8747">
        <v>66.650000000000006</v>
      </c>
      <c r="D8747">
        <v>0</v>
      </c>
      <c r="E8747">
        <v>0</v>
      </c>
      <c r="F8747">
        <v>0</v>
      </c>
      <c r="G8747">
        <v>0</v>
      </c>
      <c r="H8747" s="45">
        <v>47777.79</v>
      </c>
      <c r="I8747" t="s">
        <v>7556</v>
      </c>
      <c r="J8747" t="s">
        <v>190</v>
      </c>
      <c r="K8747">
        <v>0</v>
      </c>
      <c r="L8747" s="83">
        <v>42683</v>
      </c>
      <c r="M8747">
        <v>0</v>
      </c>
      <c r="N8747">
        <v>575385109</v>
      </c>
      <c r="O8747" t="s">
        <v>2751</v>
      </c>
    </row>
    <row r="8748" spans="1:15" x14ac:dyDescent="0.2">
      <c r="A8748" t="s">
        <v>8740</v>
      </c>
      <c r="B8748" t="s">
        <v>2205</v>
      </c>
      <c r="C8748">
        <v>86.71</v>
      </c>
      <c r="D8748">
        <v>0</v>
      </c>
      <c r="E8748">
        <v>0</v>
      </c>
      <c r="F8748">
        <v>0</v>
      </c>
      <c r="G8748">
        <v>0</v>
      </c>
      <c r="H8748" s="45">
        <v>25230.38</v>
      </c>
      <c r="I8748" t="s">
        <v>7556</v>
      </c>
      <c r="J8748" t="s">
        <v>190</v>
      </c>
      <c r="K8748">
        <v>0</v>
      </c>
      <c r="L8748" s="83">
        <v>42683</v>
      </c>
      <c r="M8748">
        <v>0</v>
      </c>
      <c r="N8748" t="s">
        <v>177</v>
      </c>
      <c r="O8748" t="s">
        <v>2255</v>
      </c>
    </row>
    <row r="8749" spans="1:15" x14ac:dyDescent="0.2">
      <c r="A8749" t="s">
        <v>8741</v>
      </c>
      <c r="B8749" t="s">
        <v>2217</v>
      </c>
      <c r="C8749">
        <v>18.12</v>
      </c>
      <c r="D8749">
        <v>0</v>
      </c>
      <c r="E8749">
        <v>0</v>
      </c>
      <c r="F8749">
        <v>0</v>
      </c>
      <c r="G8749">
        <v>0</v>
      </c>
      <c r="H8749" s="45">
        <v>-29283.69</v>
      </c>
      <c r="I8749" t="s">
        <v>7556</v>
      </c>
      <c r="J8749" t="s">
        <v>169</v>
      </c>
      <c r="K8749">
        <v>0</v>
      </c>
      <c r="L8749" s="83">
        <v>42683</v>
      </c>
      <c r="M8749">
        <v>0</v>
      </c>
      <c r="N8749">
        <v>12423109</v>
      </c>
      <c r="O8749">
        <v>2385471</v>
      </c>
    </row>
    <row r="8750" spans="1:15" x14ac:dyDescent="0.2">
      <c r="A8750" t="s">
        <v>8742</v>
      </c>
      <c r="B8750" t="s">
        <v>8730</v>
      </c>
      <c r="C8750">
        <v>66.16</v>
      </c>
      <c r="D8750">
        <v>0</v>
      </c>
      <c r="E8750">
        <v>0</v>
      </c>
      <c r="F8750">
        <v>0</v>
      </c>
      <c r="G8750">
        <v>0</v>
      </c>
      <c r="H8750" s="45">
        <v>-2271.87</v>
      </c>
      <c r="I8750" t="s">
        <v>7556</v>
      </c>
      <c r="J8750" t="s">
        <v>188</v>
      </c>
      <c r="K8750">
        <v>0</v>
      </c>
      <c r="L8750" s="83">
        <v>42683</v>
      </c>
      <c r="M8750">
        <v>0</v>
      </c>
      <c r="N8750">
        <v>44186104</v>
      </c>
      <c r="O8750" t="s">
        <v>8743</v>
      </c>
    </row>
    <row r="8751" spans="1:15" x14ac:dyDescent="0.2">
      <c r="A8751" t="s">
        <v>8744</v>
      </c>
      <c r="B8751" t="s">
        <v>2219</v>
      </c>
      <c r="C8751">
        <v>45.01</v>
      </c>
      <c r="D8751">
        <v>0</v>
      </c>
      <c r="E8751">
        <v>0</v>
      </c>
      <c r="F8751">
        <v>0</v>
      </c>
      <c r="G8751">
        <v>0</v>
      </c>
      <c r="H8751" s="45">
        <v>48563.49</v>
      </c>
      <c r="I8751" t="s">
        <v>7556</v>
      </c>
      <c r="J8751" t="s">
        <v>190</v>
      </c>
      <c r="K8751">
        <v>0</v>
      </c>
      <c r="L8751" s="83">
        <v>42683</v>
      </c>
      <c r="M8751">
        <v>0</v>
      </c>
      <c r="N8751">
        <v>46433108</v>
      </c>
      <c r="O8751">
        <v>2060518</v>
      </c>
    </row>
    <row r="8752" spans="1:15" x14ac:dyDescent="0.2">
      <c r="A8752" t="s">
        <v>8745</v>
      </c>
      <c r="B8752" t="s">
        <v>5798</v>
      </c>
      <c r="C8752">
        <v>224.35</v>
      </c>
      <c r="D8752">
        <v>0</v>
      </c>
      <c r="E8752">
        <v>0</v>
      </c>
      <c r="F8752">
        <v>0</v>
      </c>
      <c r="G8752">
        <v>0</v>
      </c>
      <c r="H8752" s="45">
        <v>-2670.41</v>
      </c>
      <c r="I8752" t="s">
        <v>7556</v>
      </c>
      <c r="J8752" t="s">
        <v>200</v>
      </c>
      <c r="K8752">
        <v>0</v>
      </c>
      <c r="L8752" s="83">
        <v>42683</v>
      </c>
      <c r="M8752">
        <v>0</v>
      </c>
      <c r="N8752">
        <v>149568107</v>
      </c>
      <c r="O8752">
        <v>2787022</v>
      </c>
    </row>
    <row r="8753" spans="1:15" x14ac:dyDescent="0.2">
      <c r="A8753" t="s">
        <v>8746</v>
      </c>
      <c r="B8753" t="s">
        <v>5389</v>
      </c>
      <c r="C8753">
        <v>23.24</v>
      </c>
      <c r="D8753">
        <v>0</v>
      </c>
      <c r="E8753">
        <v>0</v>
      </c>
      <c r="F8753">
        <v>0</v>
      </c>
      <c r="G8753">
        <v>0</v>
      </c>
      <c r="H8753" s="45">
        <v>-18785.599999999999</v>
      </c>
      <c r="I8753" t="s">
        <v>7556</v>
      </c>
      <c r="J8753" t="s">
        <v>164</v>
      </c>
      <c r="K8753">
        <v>0</v>
      </c>
      <c r="L8753" s="83">
        <v>42683</v>
      </c>
      <c r="M8753">
        <v>0</v>
      </c>
      <c r="N8753">
        <v>212485106</v>
      </c>
      <c r="O8753">
        <v>2284761</v>
      </c>
    </row>
    <row r="8754" spans="1:15" x14ac:dyDescent="0.2">
      <c r="A8754" t="s">
        <v>8747</v>
      </c>
      <c r="B8754" t="s">
        <v>5121</v>
      </c>
      <c r="C8754">
        <v>62.27</v>
      </c>
      <c r="D8754">
        <v>0</v>
      </c>
      <c r="E8754">
        <v>0</v>
      </c>
      <c r="F8754">
        <v>0</v>
      </c>
      <c r="G8754">
        <v>0</v>
      </c>
      <c r="H8754">
        <v>992.12</v>
      </c>
      <c r="I8754" t="s">
        <v>7556</v>
      </c>
      <c r="J8754" t="s">
        <v>235</v>
      </c>
      <c r="K8754">
        <v>0</v>
      </c>
      <c r="L8754" s="83">
        <v>42683</v>
      </c>
      <c r="M8754">
        <v>0</v>
      </c>
      <c r="N8754">
        <v>126650100</v>
      </c>
      <c r="O8754">
        <v>2577609</v>
      </c>
    </row>
    <row r="8755" spans="1:15" x14ac:dyDescent="0.2">
      <c r="A8755" t="s">
        <v>8748</v>
      </c>
      <c r="B8755" t="s">
        <v>517</v>
      </c>
      <c r="C8755">
        <v>44.95</v>
      </c>
      <c r="D8755">
        <v>0</v>
      </c>
      <c r="E8755">
        <v>0</v>
      </c>
      <c r="F8755">
        <v>0</v>
      </c>
      <c r="G8755">
        <v>0</v>
      </c>
      <c r="H8755" s="45">
        <v>4248.6899999999996</v>
      </c>
      <c r="I8755" t="s">
        <v>7556</v>
      </c>
      <c r="J8755" t="s">
        <v>200</v>
      </c>
      <c r="K8755">
        <v>0</v>
      </c>
      <c r="L8755" s="83">
        <v>42683</v>
      </c>
      <c r="M8755">
        <v>0</v>
      </c>
      <c r="N8755" t="s">
        <v>518</v>
      </c>
      <c r="O8755">
        <v>2250687</v>
      </c>
    </row>
    <row r="8756" spans="1:15" x14ac:dyDescent="0.2">
      <c r="A8756" t="s">
        <v>8749</v>
      </c>
      <c r="B8756" t="s">
        <v>4837</v>
      </c>
      <c r="C8756">
        <v>70.540000000000006</v>
      </c>
      <c r="D8756">
        <v>0</v>
      </c>
      <c r="E8756">
        <v>0</v>
      </c>
      <c r="F8756">
        <v>0</v>
      </c>
      <c r="G8756">
        <v>0</v>
      </c>
      <c r="H8756" s="45">
        <v>6442.3</v>
      </c>
      <c r="I8756" t="s">
        <v>7556</v>
      </c>
      <c r="J8756" t="s">
        <v>190</v>
      </c>
      <c r="K8756">
        <v>0</v>
      </c>
      <c r="L8756" s="83">
        <v>42683</v>
      </c>
      <c r="M8756">
        <v>0</v>
      </c>
      <c r="N8756">
        <v>302130109</v>
      </c>
      <c r="O8756">
        <v>2325507</v>
      </c>
    </row>
    <row r="8757" spans="1:15" x14ac:dyDescent="0.2">
      <c r="A8757" t="s">
        <v>8750</v>
      </c>
      <c r="B8757" t="s">
        <v>3416</v>
      </c>
      <c r="C8757">
        <v>46.2</v>
      </c>
      <c r="D8757">
        <v>0</v>
      </c>
      <c r="E8757">
        <v>0</v>
      </c>
      <c r="F8757">
        <v>0</v>
      </c>
      <c r="G8757">
        <v>0</v>
      </c>
      <c r="H8757" s="45">
        <v>112475.42</v>
      </c>
      <c r="I8757" t="s">
        <v>7556</v>
      </c>
      <c r="J8757" t="s">
        <v>169</v>
      </c>
      <c r="K8757">
        <v>0</v>
      </c>
      <c r="L8757" s="83">
        <v>42683</v>
      </c>
      <c r="M8757">
        <v>0</v>
      </c>
      <c r="N8757" t="s">
        <v>3433</v>
      </c>
      <c r="O8757" t="s">
        <v>3434</v>
      </c>
    </row>
    <row r="8758" spans="1:15" x14ac:dyDescent="0.2">
      <c r="A8758" t="s">
        <v>8751</v>
      </c>
      <c r="B8758" t="s">
        <v>2604</v>
      </c>
      <c r="C8758">
        <v>31.7</v>
      </c>
      <c r="D8758">
        <v>0</v>
      </c>
      <c r="E8758">
        <v>0</v>
      </c>
      <c r="F8758">
        <v>0</v>
      </c>
      <c r="G8758">
        <v>0</v>
      </c>
      <c r="H8758" s="45">
        <v>57001.49</v>
      </c>
      <c r="I8758" t="s">
        <v>7556</v>
      </c>
      <c r="J8758" t="s">
        <v>169</v>
      </c>
      <c r="K8758">
        <v>0</v>
      </c>
      <c r="L8758" s="83">
        <v>42683</v>
      </c>
      <c r="M8758">
        <v>0</v>
      </c>
      <c r="N8758">
        <v>427746102</v>
      </c>
      <c r="O8758" t="s">
        <v>2645</v>
      </c>
    </row>
    <row r="8759" spans="1:15" x14ac:dyDescent="0.2">
      <c r="A8759" t="s">
        <v>8752</v>
      </c>
      <c r="B8759" t="s">
        <v>8732</v>
      </c>
      <c r="C8759">
        <v>33.520000000000003</v>
      </c>
      <c r="D8759">
        <v>0</v>
      </c>
      <c r="E8759">
        <v>0</v>
      </c>
      <c r="F8759">
        <v>0</v>
      </c>
      <c r="G8759">
        <v>0</v>
      </c>
      <c r="H8759" s="45">
        <v>16627.849999999999</v>
      </c>
      <c r="I8759" t="s">
        <v>7556</v>
      </c>
      <c r="J8759" t="s">
        <v>200</v>
      </c>
      <c r="K8759">
        <v>0</v>
      </c>
      <c r="L8759" s="83">
        <v>42683</v>
      </c>
      <c r="M8759">
        <v>0</v>
      </c>
      <c r="N8759" t="s">
        <v>8753</v>
      </c>
      <c r="O8759" t="s">
        <v>8754</v>
      </c>
    </row>
    <row r="8760" spans="1:15" x14ac:dyDescent="0.2">
      <c r="A8760" t="s">
        <v>8755</v>
      </c>
      <c r="B8760" t="s">
        <v>2588</v>
      </c>
      <c r="C8760">
        <v>175.58</v>
      </c>
      <c r="D8760">
        <v>0</v>
      </c>
      <c r="E8760">
        <v>0</v>
      </c>
      <c r="F8760">
        <v>0</v>
      </c>
      <c r="G8760">
        <v>0</v>
      </c>
      <c r="H8760" s="45">
        <v>-2450.62</v>
      </c>
      <c r="I8760" t="s">
        <v>7556</v>
      </c>
      <c r="J8760" t="s">
        <v>169</v>
      </c>
      <c r="K8760">
        <v>0</v>
      </c>
      <c r="L8760" s="83">
        <v>42683</v>
      </c>
      <c r="M8760">
        <v>0</v>
      </c>
      <c r="N8760" t="s">
        <v>177</v>
      </c>
      <c r="O8760" t="s">
        <v>2647</v>
      </c>
    </row>
    <row r="8761" spans="1:15" x14ac:dyDescent="0.2">
      <c r="A8761" t="s">
        <v>8756</v>
      </c>
      <c r="B8761" t="s">
        <v>2308</v>
      </c>
      <c r="C8761">
        <v>52.28</v>
      </c>
      <c r="D8761">
        <v>0</v>
      </c>
      <c r="E8761">
        <v>0</v>
      </c>
      <c r="F8761">
        <v>0</v>
      </c>
      <c r="G8761">
        <v>0</v>
      </c>
      <c r="H8761" s="45">
        <v>-60277.87</v>
      </c>
      <c r="I8761" t="s">
        <v>7567</v>
      </c>
      <c r="J8761" t="s">
        <v>200</v>
      </c>
      <c r="K8761">
        <v>0</v>
      </c>
      <c r="L8761" s="83">
        <v>42683</v>
      </c>
      <c r="M8761">
        <v>0</v>
      </c>
      <c r="N8761">
        <v>655664100</v>
      </c>
      <c r="O8761">
        <v>2641827</v>
      </c>
    </row>
    <row r="8762" spans="1:15" x14ac:dyDescent="0.2">
      <c r="A8762" t="s">
        <v>8757</v>
      </c>
      <c r="B8762" t="s">
        <v>2816</v>
      </c>
      <c r="C8762">
        <v>62.26</v>
      </c>
      <c r="D8762">
        <v>0</v>
      </c>
      <c r="E8762">
        <v>0</v>
      </c>
      <c r="F8762">
        <v>0</v>
      </c>
      <c r="G8762">
        <v>0</v>
      </c>
      <c r="H8762" s="45">
        <v>-79525.81</v>
      </c>
      <c r="I8762" t="s">
        <v>7567</v>
      </c>
      <c r="J8762" t="s">
        <v>200</v>
      </c>
      <c r="K8762">
        <v>0</v>
      </c>
      <c r="L8762" s="83">
        <v>42683</v>
      </c>
      <c r="M8762">
        <v>0</v>
      </c>
      <c r="N8762">
        <v>500255104</v>
      </c>
      <c r="O8762">
        <v>2496113</v>
      </c>
    </row>
    <row r="8763" spans="1:15" x14ac:dyDescent="0.2">
      <c r="A8763" t="s">
        <v>8758</v>
      </c>
      <c r="B8763" t="s">
        <v>1806</v>
      </c>
      <c r="C8763">
        <v>40.799999999999997</v>
      </c>
      <c r="D8763">
        <v>0</v>
      </c>
      <c r="E8763">
        <v>0</v>
      </c>
      <c r="F8763">
        <v>0</v>
      </c>
      <c r="G8763">
        <v>0</v>
      </c>
      <c r="H8763" s="45">
        <v>34208.980000000003</v>
      </c>
      <c r="I8763" t="s">
        <v>7567</v>
      </c>
      <c r="J8763" t="s">
        <v>164</v>
      </c>
      <c r="K8763">
        <v>0</v>
      </c>
      <c r="L8763" s="83">
        <v>42683</v>
      </c>
      <c r="M8763">
        <v>0</v>
      </c>
      <c r="N8763" t="s">
        <v>177</v>
      </c>
      <c r="O8763" t="s">
        <v>1914</v>
      </c>
    </row>
    <row r="8764" spans="1:15" x14ac:dyDescent="0.2">
      <c r="A8764" t="s">
        <v>8759</v>
      </c>
      <c r="B8764" t="s">
        <v>2822</v>
      </c>
      <c r="C8764">
        <v>76.724999999999994</v>
      </c>
      <c r="D8764">
        <v>0</v>
      </c>
      <c r="E8764">
        <v>0</v>
      </c>
      <c r="F8764">
        <v>0</v>
      </c>
      <c r="G8764">
        <v>0</v>
      </c>
      <c r="H8764" s="45">
        <v>73194.03</v>
      </c>
      <c r="I8764" t="s">
        <v>7556</v>
      </c>
      <c r="J8764" t="s">
        <v>200</v>
      </c>
      <c r="K8764">
        <v>0</v>
      </c>
      <c r="L8764" s="83">
        <v>42683</v>
      </c>
      <c r="M8764">
        <v>0</v>
      </c>
      <c r="N8764" t="s">
        <v>2974</v>
      </c>
      <c r="O8764">
        <v>2949758</v>
      </c>
    </row>
    <row r="8765" spans="1:15" x14ac:dyDescent="0.2">
      <c r="A8765" t="s">
        <v>8760</v>
      </c>
      <c r="B8765" t="s">
        <v>3047</v>
      </c>
      <c r="C8765">
        <v>2.33</v>
      </c>
      <c r="D8765">
        <v>0</v>
      </c>
      <c r="E8765">
        <v>0</v>
      </c>
      <c r="F8765">
        <v>0</v>
      </c>
      <c r="G8765">
        <v>0</v>
      </c>
      <c r="H8765" s="45">
        <v>17334.53</v>
      </c>
      <c r="I8765" t="s">
        <v>7556</v>
      </c>
      <c r="J8765" t="s">
        <v>169</v>
      </c>
      <c r="K8765">
        <v>0</v>
      </c>
      <c r="L8765" s="83">
        <v>42683</v>
      </c>
      <c r="M8765">
        <v>0</v>
      </c>
      <c r="N8765">
        <v>683745103</v>
      </c>
      <c r="O8765" t="s">
        <v>3130</v>
      </c>
    </row>
    <row r="8766" spans="1:15" x14ac:dyDescent="0.2">
      <c r="A8766" t="s">
        <v>8761</v>
      </c>
      <c r="B8766" t="s">
        <v>8731</v>
      </c>
      <c r="C8766">
        <v>33.75</v>
      </c>
      <c r="D8766">
        <v>0</v>
      </c>
      <c r="E8766">
        <v>0</v>
      </c>
      <c r="F8766">
        <v>0</v>
      </c>
      <c r="G8766">
        <v>0</v>
      </c>
      <c r="H8766" s="45">
        <v>11576.27</v>
      </c>
      <c r="I8766" t="s">
        <v>7556</v>
      </c>
      <c r="J8766" t="s">
        <v>235</v>
      </c>
      <c r="K8766">
        <v>0</v>
      </c>
      <c r="L8766" s="83">
        <v>42683</v>
      </c>
      <c r="M8766">
        <v>0</v>
      </c>
      <c r="N8766" t="s">
        <v>8762</v>
      </c>
      <c r="O8766" t="s">
        <v>8763</v>
      </c>
    </row>
    <row r="8767" spans="1:15" x14ac:dyDescent="0.2">
      <c r="A8767" t="s">
        <v>8764</v>
      </c>
      <c r="B8767" t="s">
        <v>3634</v>
      </c>
      <c r="C8767">
        <v>65.959999999999994</v>
      </c>
      <c r="D8767">
        <v>0</v>
      </c>
      <c r="E8767">
        <v>0</v>
      </c>
      <c r="F8767">
        <v>0</v>
      </c>
      <c r="G8767">
        <v>0</v>
      </c>
      <c r="H8767" s="45">
        <v>13015.4</v>
      </c>
      <c r="I8767" t="s">
        <v>7556</v>
      </c>
      <c r="J8767" t="s">
        <v>169</v>
      </c>
      <c r="K8767">
        <v>0</v>
      </c>
      <c r="L8767" s="83">
        <v>42683</v>
      </c>
      <c r="M8767">
        <v>0</v>
      </c>
      <c r="N8767">
        <v>743815102</v>
      </c>
      <c r="O8767">
        <v>2918576</v>
      </c>
    </row>
    <row r="8768" spans="1:15" x14ac:dyDescent="0.2">
      <c r="A8768" t="s">
        <v>8765</v>
      </c>
      <c r="B8768" t="s">
        <v>1318</v>
      </c>
      <c r="C8768">
        <v>130.36000000000001</v>
      </c>
      <c r="D8768">
        <v>0</v>
      </c>
      <c r="E8768">
        <v>0</v>
      </c>
      <c r="F8768">
        <v>0</v>
      </c>
      <c r="G8768">
        <v>0</v>
      </c>
      <c r="H8768" s="45">
        <v>-25329.85</v>
      </c>
      <c r="I8768" t="s">
        <v>7567</v>
      </c>
      <c r="J8768" t="s">
        <v>200</v>
      </c>
      <c r="K8768">
        <v>0</v>
      </c>
      <c r="L8768" s="83">
        <v>42683</v>
      </c>
      <c r="M8768">
        <v>0</v>
      </c>
      <c r="N8768">
        <v>751212101</v>
      </c>
      <c r="O8768" t="s">
        <v>1525</v>
      </c>
    </row>
    <row r="8769" spans="1:15" x14ac:dyDescent="0.2">
      <c r="A8769" t="s">
        <v>8766</v>
      </c>
      <c r="B8769" t="s">
        <v>2820</v>
      </c>
      <c r="C8769">
        <v>25.004999999999999</v>
      </c>
      <c r="D8769">
        <v>0</v>
      </c>
      <c r="E8769">
        <v>0</v>
      </c>
      <c r="F8769">
        <v>0</v>
      </c>
      <c r="G8769">
        <v>0</v>
      </c>
      <c r="H8769" s="45">
        <v>14390.71</v>
      </c>
      <c r="I8769" t="s">
        <v>7556</v>
      </c>
      <c r="J8769" t="s">
        <v>200</v>
      </c>
      <c r="K8769">
        <v>0</v>
      </c>
      <c r="L8769" s="83">
        <v>42683</v>
      </c>
      <c r="M8769">
        <v>0</v>
      </c>
      <c r="N8769" t="s">
        <v>2990</v>
      </c>
      <c r="O8769" t="s">
        <v>2991</v>
      </c>
    </row>
    <row r="8770" spans="1:15" x14ac:dyDescent="0.2">
      <c r="A8770" t="s">
        <v>8767</v>
      </c>
      <c r="B8770" t="s">
        <v>2489</v>
      </c>
      <c r="C8770">
        <v>123.75</v>
      </c>
      <c r="D8770">
        <v>0</v>
      </c>
      <c r="E8770">
        <v>0</v>
      </c>
      <c r="F8770">
        <v>0</v>
      </c>
      <c r="G8770">
        <v>0</v>
      </c>
      <c r="H8770" s="45">
        <v>-135954.57</v>
      </c>
      <c r="I8770" t="s">
        <v>7567</v>
      </c>
      <c r="J8770" t="s">
        <v>200</v>
      </c>
      <c r="K8770">
        <v>0</v>
      </c>
      <c r="L8770" s="83">
        <v>42683</v>
      </c>
      <c r="M8770">
        <v>0</v>
      </c>
      <c r="N8770" t="s">
        <v>177</v>
      </c>
      <c r="O8770" t="s">
        <v>2558</v>
      </c>
    </row>
    <row r="8771" spans="1:15" x14ac:dyDescent="0.2">
      <c r="A8771" t="s">
        <v>8768</v>
      </c>
      <c r="B8771" t="s">
        <v>5591</v>
      </c>
      <c r="C8771">
        <v>28.28</v>
      </c>
      <c r="D8771">
        <v>0</v>
      </c>
      <c r="E8771">
        <v>0</v>
      </c>
      <c r="F8771">
        <v>0</v>
      </c>
      <c r="G8771">
        <v>0</v>
      </c>
      <c r="H8771" s="45">
        <v>63446.62</v>
      </c>
      <c r="I8771" t="s">
        <v>7556</v>
      </c>
      <c r="J8771" t="s">
        <v>169</v>
      </c>
      <c r="K8771">
        <v>0</v>
      </c>
      <c r="L8771" s="83">
        <v>42683</v>
      </c>
      <c r="M8771">
        <v>0</v>
      </c>
      <c r="N8771" t="s">
        <v>177</v>
      </c>
      <c r="O8771" t="s">
        <v>5642</v>
      </c>
    </row>
    <row r="8772" spans="1:15" x14ac:dyDescent="0.2">
      <c r="A8772" t="s">
        <v>8769</v>
      </c>
      <c r="B8772" t="s">
        <v>1793</v>
      </c>
      <c r="C8772">
        <v>54.07</v>
      </c>
      <c r="D8772">
        <v>0</v>
      </c>
      <c r="E8772">
        <v>0</v>
      </c>
      <c r="F8772">
        <v>0</v>
      </c>
      <c r="G8772">
        <v>0</v>
      </c>
      <c r="H8772" s="45">
        <v>-10910.85</v>
      </c>
      <c r="I8772" t="s">
        <v>7556</v>
      </c>
      <c r="J8772" t="s">
        <v>200</v>
      </c>
      <c r="K8772">
        <v>0</v>
      </c>
      <c r="L8772" s="83">
        <v>42683</v>
      </c>
      <c r="M8772">
        <v>0</v>
      </c>
      <c r="N8772">
        <v>896945201</v>
      </c>
      <c r="O8772" t="s">
        <v>1962</v>
      </c>
    </row>
    <row r="8773" spans="1:15" x14ac:dyDescent="0.2">
      <c r="A8773" t="s">
        <v>8770</v>
      </c>
      <c r="B8773" t="s">
        <v>1553</v>
      </c>
      <c r="C8773">
        <v>59.625</v>
      </c>
      <c r="D8773">
        <v>0</v>
      </c>
      <c r="E8773">
        <v>0</v>
      </c>
      <c r="F8773">
        <v>0</v>
      </c>
      <c r="G8773">
        <v>0</v>
      </c>
      <c r="H8773" s="45">
        <v>12998.2</v>
      </c>
      <c r="I8773" t="s">
        <v>7556</v>
      </c>
      <c r="J8773" t="s">
        <v>164</v>
      </c>
      <c r="K8773">
        <v>0</v>
      </c>
      <c r="L8773" s="83">
        <v>42683</v>
      </c>
      <c r="M8773">
        <v>0</v>
      </c>
      <c r="N8773" t="s">
        <v>1651</v>
      </c>
      <c r="O8773">
        <v>2946243</v>
      </c>
    </row>
    <row r="8774" spans="1:15" x14ac:dyDescent="0.2">
      <c r="A8774" t="s">
        <v>8771</v>
      </c>
      <c r="B8774" t="s">
        <v>1796</v>
      </c>
      <c r="C8774">
        <v>18.355</v>
      </c>
      <c r="D8774">
        <v>0</v>
      </c>
      <c r="E8774">
        <v>0</v>
      </c>
      <c r="F8774">
        <v>0</v>
      </c>
      <c r="G8774">
        <v>0</v>
      </c>
      <c r="H8774" s="45">
        <v>4669.72</v>
      </c>
      <c r="I8774" t="s">
        <v>7567</v>
      </c>
      <c r="J8774" t="s">
        <v>200</v>
      </c>
      <c r="K8774">
        <v>0</v>
      </c>
      <c r="L8774" s="83">
        <v>42683</v>
      </c>
      <c r="M8774">
        <v>0</v>
      </c>
      <c r="N8774">
        <v>928377100</v>
      </c>
      <c r="O8774" t="s">
        <v>1968</v>
      </c>
    </row>
    <row r="8775" spans="1:15" x14ac:dyDescent="0.2">
      <c r="A8775" t="s">
        <v>8772</v>
      </c>
      <c r="B8775" t="s">
        <v>8733</v>
      </c>
      <c r="C8775">
        <v>114.95</v>
      </c>
      <c r="D8775">
        <v>0</v>
      </c>
      <c r="E8775">
        <v>0</v>
      </c>
      <c r="F8775">
        <v>0</v>
      </c>
      <c r="G8775">
        <v>0</v>
      </c>
      <c r="H8775" s="45">
        <v>47103.95</v>
      </c>
      <c r="I8775" t="s">
        <v>7556</v>
      </c>
      <c r="J8775" t="s">
        <v>200</v>
      </c>
      <c r="K8775">
        <v>0</v>
      </c>
      <c r="L8775" s="83">
        <v>42683</v>
      </c>
      <c r="M8775">
        <v>0</v>
      </c>
      <c r="N8775" t="s">
        <v>8773</v>
      </c>
      <c r="O8775" t="s">
        <v>8774</v>
      </c>
    </row>
    <row r="8776" spans="1:15" x14ac:dyDescent="0.2">
      <c r="A8776" t="s">
        <v>8775</v>
      </c>
      <c r="B8776" t="s">
        <v>2587</v>
      </c>
      <c r="C8776">
        <v>99.5</v>
      </c>
      <c r="D8776">
        <v>0</v>
      </c>
      <c r="E8776">
        <v>0</v>
      </c>
      <c r="F8776">
        <v>0</v>
      </c>
      <c r="G8776">
        <v>0</v>
      </c>
      <c r="H8776" s="45">
        <v>-2229.92</v>
      </c>
      <c r="I8776" t="s">
        <v>7556</v>
      </c>
      <c r="J8776" t="s">
        <v>188</v>
      </c>
      <c r="K8776">
        <v>0</v>
      </c>
      <c r="L8776" s="83">
        <v>42683</v>
      </c>
      <c r="M8776">
        <v>0</v>
      </c>
      <c r="N8776">
        <v>960413102</v>
      </c>
      <c r="O8776" t="s">
        <v>2671</v>
      </c>
    </row>
    <row r="8777" spans="1:15" x14ac:dyDescent="0.2">
      <c r="A8777" t="s">
        <v>8664</v>
      </c>
      <c r="B8777" t="s">
        <v>8665</v>
      </c>
      <c r="C8777">
        <v>50</v>
      </c>
      <c r="D8777">
        <v>0</v>
      </c>
      <c r="E8777">
        <v>0</v>
      </c>
      <c r="F8777">
        <v>0</v>
      </c>
      <c r="G8777">
        <v>0</v>
      </c>
      <c r="H8777" s="45">
        <v>18174</v>
      </c>
      <c r="I8777" t="s">
        <v>210</v>
      </c>
      <c r="J8777" t="s">
        <v>188</v>
      </c>
      <c r="K8777">
        <v>0</v>
      </c>
      <c r="L8777" s="83">
        <v>42682</v>
      </c>
      <c r="M8777">
        <v>0</v>
      </c>
    </row>
    <row r="8778" spans="1:15" x14ac:dyDescent="0.2">
      <c r="A8778" t="s">
        <v>8666</v>
      </c>
      <c r="B8778" t="s">
        <v>1573</v>
      </c>
      <c r="C8778">
        <v>36.799999999999997</v>
      </c>
      <c r="D8778">
        <v>0</v>
      </c>
      <c r="E8778">
        <v>0</v>
      </c>
      <c r="F8778">
        <v>0</v>
      </c>
      <c r="G8778">
        <v>0</v>
      </c>
      <c r="H8778" s="45">
        <v>65648.58</v>
      </c>
      <c r="I8778" t="s">
        <v>7556</v>
      </c>
      <c r="J8778" t="s">
        <v>164</v>
      </c>
      <c r="K8778">
        <v>0</v>
      </c>
      <c r="L8778" s="83">
        <v>42682</v>
      </c>
      <c r="M8778">
        <v>0</v>
      </c>
      <c r="N8778">
        <v>806037107</v>
      </c>
      <c r="O8778">
        <v>2767756</v>
      </c>
    </row>
    <row r="8779" spans="1:15" x14ac:dyDescent="0.2">
      <c r="A8779" t="s">
        <v>8667</v>
      </c>
      <c r="B8779" t="s">
        <v>5588</v>
      </c>
      <c r="C8779">
        <v>18.89</v>
      </c>
      <c r="D8779">
        <v>0</v>
      </c>
      <c r="E8779">
        <v>0</v>
      </c>
      <c r="F8779">
        <v>0</v>
      </c>
      <c r="G8779">
        <v>0</v>
      </c>
      <c r="H8779" s="45">
        <v>6396.94</v>
      </c>
      <c r="I8779" t="s">
        <v>7556</v>
      </c>
      <c r="J8779" t="s">
        <v>164</v>
      </c>
      <c r="K8779">
        <v>0</v>
      </c>
      <c r="L8779" s="83">
        <v>42682</v>
      </c>
      <c r="M8779">
        <v>0</v>
      </c>
      <c r="N8779" t="s">
        <v>5628</v>
      </c>
      <c r="O8779" t="s">
        <v>5629</v>
      </c>
    </row>
    <row r="8780" spans="1:15" x14ac:dyDescent="0.2">
      <c r="A8780" t="s">
        <v>8668</v>
      </c>
      <c r="B8780" t="s">
        <v>3196</v>
      </c>
      <c r="C8780">
        <v>20.54</v>
      </c>
      <c r="D8780">
        <v>0</v>
      </c>
      <c r="E8780">
        <v>0</v>
      </c>
      <c r="F8780">
        <v>0</v>
      </c>
      <c r="G8780">
        <v>0</v>
      </c>
      <c r="H8780" s="45">
        <v>-52657.52</v>
      </c>
      <c r="I8780" t="s">
        <v>7556</v>
      </c>
      <c r="J8780" t="s">
        <v>169</v>
      </c>
      <c r="K8780">
        <v>0</v>
      </c>
      <c r="L8780" s="83">
        <v>42682</v>
      </c>
      <c r="M8780">
        <v>0</v>
      </c>
      <c r="N8780" t="s">
        <v>177</v>
      </c>
      <c r="O8780" t="s">
        <v>3301</v>
      </c>
    </row>
    <row r="8781" spans="1:15" x14ac:dyDescent="0.2">
      <c r="A8781" t="s">
        <v>8669</v>
      </c>
      <c r="B8781" t="s">
        <v>8491</v>
      </c>
      <c r="C8781">
        <v>20.49</v>
      </c>
      <c r="D8781">
        <v>0</v>
      </c>
      <c r="E8781">
        <v>0</v>
      </c>
      <c r="F8781">
        <v>0</v>
      </c>
      <c r="G8781">
        <v>0</v>
      </c>
      <c r="H8781" s="45">
        <v>43337.47</v>
      </c>
      <c r="I8781" t="s">
        <v>7556</v>
      </c>
      <c r="J8781" t="s">
        <v>190</v>
      </c>
      <c r="K8781">
        <v>0</v>
      </c>
      <c r="L8781" s="83">
        <v>42682</v>
      </c>
      <c r="M8781">
        <v>0</v>
      </c>
      <c r="N8781" t="s">
        <v>8572</v>
      </c>
      <c r="O8781" t="s">
        <v>8573</v>
      </c>
    </row>
    <row r="8782" spans="1:15" x14ac:dyDescent="0.2">
      <c r="A8782" t="s">
        <v>8670</v>
      </c>
      <c r="B8782" t="s">
        <v>97</v>
      </c>
      <c r="C8782">
        <v>35.51</v>
      </c>
      <c r="D8782">
        <v>0</v>
      </c>
      <c r="E8782">
        <v>0</v>
      </c>
      <c r="F8782">
        <v>0</v>
      </c>
      <c r="G8782">
        <v>0</v>
      </c>
      <c r="H8782" s="45">
        <v>5289.22</v>
      </c>
      <c r="I8782" t="s">
        <v>7556</v>
      </c>
      <c r="J8782" t="s">
        <v>164</v>
      </c>
      <c r="K8782">
        <v>0</v>
      </c>
      <c r="L8782" s="83">
        <v>42682</v>
      </c>
      <c r="M8782">
        <v>0</v>
      </c>
      <c r="N8782" t="s">
        <v>177</v>
      </c>
      <c r="O8782" t="s">
        <v>178</v>
      </c>
    </row>
    <row r="8783" spans="1:15" x14ac:dyDescent="0.2">
      <c r="A8783" t="s">
        <v>8671</v>
      </c>
      <c r="B8783" t="s">
        <v>321</v>
      </c>
      <c r="C8783">
        <v>152.44999999999999</v>
      </c>
      <c r="D8783">
        <v>0</v>
      </c>
      <c r="E8783">
        <v>0</v>
      </c>
      <c r="F8783">
        <v>0</v>
      </c>
      <c r="G8783">
        <v>0</v>
      </c>
      <c r="H8783" s="45">
        <v>-4359.34</v>
      </c>
      <c r="I8783" t="s">
        <v>7556</v>
      </c>
      <c r="J8783" t="s">
        <v>164</v>
      </c>
      <c r="K8783">
        <v>0</v>
      </c>
      <c r="L8783" s="83">
        <v>42682</v>
      </c>
      <c r="M8783">
        <v>0</v>
      </c>
      <c r="N8783">
        <v>303250104</v>
      </c>
      <c r="O8783">
        <v>2330299</v>
      </c>
    </row>
    <row r="8784" spans="1:15" x14ac:dyDescent="0.2">
      <c r="A8784" t="s">
        <v>8672</v>
      </c>
      <c r="B8784" t="s">
        <v>3176</v>
      </c>
      <c r="C8784">
        <v>58.924999999999997</v>
      </c>
      <c r="D8784">
        <v>0</v>
      </c>
      <c r="E8784">
        <v>0</v>
      </c>
      <c r="F8784">
        <v>0</v>
      </c>
      <c r="G8784">
        <v>0</v>
      </c>
      <c r="H8784" s="45">
        <v>28996.47</v>
      </c>
      <c r="I8784" t="s">
        <v>7556</v>
      </c>
      <c r="J8784" t="s">
        <v>164</v>
      </c>
      <c r="K8784">
        <v>0</v>
      </c>
      <c r="L8784" s="83">
        <v>42682</v>
      </c>
      <c r="M8784">
        <v>0</v>
      </c>
      <c r="N8784" t="s">
        <v>3288</v>
      </c>
      <c r="O8784" t="s">
        <v>3289</v>
      </c>
    </row>
    <row r="8785" spans="1:15" x14ac:dyDescent="0.2">
      <c r="A8785" t="s">
        <v>8673</v>
      </c>
      <c r="B8785" t="s">
        <v>2460</v>
      </c>
      <c r="C8785">
        <v>4.5599999999999996</v>
      </c>
      <c r="D8785">
        <v>0</v>
      </c>
      <c r="E8785">
        <v>0</v>
      </c>
      <c r="F8785">
        <v>0</v>
      </c>
      <c r="G8785">
        <v>0</v>
      </c>
      <c r="H8785" s="45">
        <v>24805.47</v>
      </c>
      <c r="I8785" t="s">
        <v>7556</v>
      </c>
      <c r="J8785" t="s">
        <v>169</v>
      </c>
      <c r="K8785">
        <v>0</v>
      </c>
      <c r="L8785" s="83">
        <v>42682</v>
      </c>
      <c r="M8785">
        <v>0</v>
      </c>
      <c r="N8785">
        <v>249908104</v>
      </c>
      <c r="O8785">
        <v>2100179</v>
      </c>
    </row>
    <row r="8786" spans="1:15" x14ac:dyDescent="0.2">
      <c r="A8786" t="s">
        <v>8674</v>
      </c>
      <c r="B8786" t="s">
        <v>1783</v>
      </c>
      <c r="C8786">
        <v>27.2</v>
      </c>
      <c r="D8786">
        <v>0</v>
      </c>
      <c r="E8786">
        <v>0</v>
      </c>
      <c r="F8786">
        <v>0</v>
      </c>
      <c r="G8786">
        <v>0</v>
      </c>
      <c r="H8786" s="45">
        <v>-8641.9699999999993</v>
      </c>
      <c r="I8786" t="s">
        <v>7556</v>
      </c>
      <c r="J8786" t="s">
        <v>164</v>
      </c>
      <c r="K8786">
        <v>0</v>
      </c>
      <c r="L8786" s="83">
        <v>42682</v>
      </c>
      <c r="M8786">
        <v>0</v>
      </c>
      <c r="N8786">
        <v>225223304</v>
      </c>
      <c r="O8786" t="s">
        <v>1884</v>
      </c>
    </row>
    <row r="8787" spans="1:15" x14ac:dyDescent="0.2">
      <c r="A8787" t="s">
        <v>8675</v>
      </c>
      <c r="B8787" t="s">
        <v>3170</v>
      </c>
      <c r="C8787">
        <v>29.06</v>
      </c>
      <c r="D8787">
        <v>0</v>
      </c>
      <c r="E8787">
        <v>0</v>
      </c>
      <c r="F8787">
        <v>0</v>
      </c>
      <c r="G8787">
        <v>0</v>
      </c>
      <c r="H8787" s="45">
        <v>14252.77</v>
      </c>
      <c r="I8787" t="s">
        <v>7556</v>
      </c>
      <c r="J8787" t="s">
        <v>200</v>
      </c>
      <c r="K8787">
        <v>0</v>
      </c>
      <c r="L8787" s="83">
        <v>42682</v>
      </c>
      <c r="M8787">
        <v>0</v>
      </c>
      <c r="N8787">
        <v>218681104</v>
      </c>
      <c r="O8787" t="s">
        <v>3268</v>
      </c>
    </row>
    <row r="8788" spans="1:15" x14ac:dyDescent="0.2">
      <c r="A8788" t="s">
        <v>8676</v>
      </c>
      <c r="B8788" t="s">
        <v>1029</v>
      </c>
      <c r="C8788">
        <v>26.32</v>
      </c>
      <c r="D8788">
        <v>0</v>
      </c>
      <c r="E8788">
        <v>0</v>
      </c>
      <c r="F8788">
        <v>0</v>
      </c>
      <c r="G8788">
        <v>0</v>
      </c>
      <c r="H8788" s="45">
        <v>15744.73</v>
      </c>
      <c r="I8788" t="s">
        <v>7556</v>
      </c>
      <c r="J8788" t="s">
        <v>164</v>
      </c>
      <c r="K8788">
        <v>0</v>
      </c>
      <c r="L8788" s="83">
        <v>42682</v>
      </c>
      <c r="M8788">
        <v>0</v>
      </c>
      <c r="N8788">
        <v>5125109</v>
      </c>
      <c r="O8788">
        <v>2159773</v>
      </c>
    </row>
    <row r="8789" spans="1:15" x14ac:dyDescent="0.2">
      <c r="A8789" t="s">
        <v>8677</v>
      </c>
      <c r="B8789" t="s">
        <v>3418</v>
      </c>
      <c r="C8789">
        <v>18.260000000000002</v>
      </c>
      <c r="D8789">
        <v>0</v>
      </c>
      <c r="E8789">
        <v>0</v>
      </c>
      <c r="F8789">
        <v>0</v>
      </c>
      <c r="G8789">
        <v>0</v>
      </c>
      <c r="H8789" s="45">
        <v>28856.639999999999</v>
      </c>
      <c r="I8789" t="s">
        <v>7556</v>
      </c>
      <c r="J8789" t="s">
        <v>169</v>
      </c>
      <c r="K8789">
        <v>0</v>
      </c>
      <c r="L8789" s="83">
        <v>42682</v>
      </c>
      <c r="M8789">
        <v>0</v>
      </c>
      <c r="N8789">
        <v>4225108</v>
      </c>
      <c r="O8789">
        <v>2713317</v>
      </c>
    </row>
    <row r="8790" spans="1:15" x14ac:dyDescent="0.2">
      <c r="A8790" t="s">
        <v>8678</v>
      </c>
      <c r="B8790" t="s">
        <v>5644</v>
      </c>
      <c r="C8790">
        <v>98.77</v>
      </c>
      <c r="D8790">
        <v>0</v>
      </c>
      <c r="E8790">
        <v>0</v>
      </c>
      <c r="F8790">
        <v>0</v>
      </c>
      <c r="G8790">
        <v>0</v>
      </c>
      <c r="H8790" s="45">
        <v>5841.61</v>
      </c>
      <c r="I8790" t="s">
        <v>7556</v>
      </c>
      <c r="J8790" t="s">
        <v>188</v>
      </c>
      <c r="K8790">
        <v>0</v>
      </c>
      <c r="L8790" s="83">
        <v>42682</v>
      </c>
      <c r="M8790">
        <v>0</v>
      </c>
      <c r="N8790">
        <v>12653101</v>
      </c>
      <c r="O8790">
        <v>2046853</v>
      </c>
    </row>
    <row r="8791" spans="1:15" x14ac:dyDescent="0.2">
      <c r="A8791" t="s">
        <v>8679</v>
      </c>
      <c r="B8791" t="s">
        <v>6899</v>
      </c>
      <c r="C8791">
        <v>81.010000000000005</v>
      </c>
      <c r="D8791">
        <v>0</v>
      </c>
      <c r="E8791">
        <v>0</v>
      </c>
      <c r="F8791">
        <v>0</v>
      </c>
      <c r="G8791">
        <v>0</v>
      </c>
      <c r="H8791" s="45">
        <v>38983.339999999997</v>
      </c>
      <c r="I8791" t="s">
        <v>7567</v>
      </c>
      <c r="J8791" t="s">
        <v>200</v>
      </c>
      <c r="K8791">
        <v>0</v>
      </c>
      <c r="L8791" s="83">
        <v>42682</v>
      </c>
      <c r="M8791">
        <v>0</v>
      </c>
      <c r="N8791" t="s">
        <v>6924</v>
      </c>
      <c r="O8791" t="s">
        <v>6925</v>
      </c>
    </row>
    <row r="8792" spans="1:15" x14ac:dyDescent="0.2">
      <c r="A8792" t="s">
        <v>8680</v>
      </c>
      <c r="B8792" t="s">
        <v>8661</v>
      </c>
      <c r="C8792">
        <v>17.5</v>
      </c>
      <c r="D8792">
        <v>0</v>
      </c>
      <c r="E8792">
        <v>0</v>
      </c>
      <c r="F8792">
        <v>0</v>
      </c>
      <c r="G8792">
        <v>0</v>
      </c>
      <c r="H8792" s="45">
        <v>-1535.69</v>
      </c>
      <c r="I8792" t="s">
        <v>7556</v>
      </c>
      <c r="J8792" t="s">
        <v>182</v>
      </c>
      <c r="K8792">
        <v>0</v>
      </c>
      <c r="L8792" s="83">
        <v>42682</v>
      </c>
      <c r="M8792">
        <v>0</v>
      </c>
      <c r="N8792" t="s">
        <v>8681</v>
      </c>
      <c r="O8792" t="s">
        <v>8682</v>
      </c>
    </row>
    <row r="8793" spans="1:15" x14ac:dyDescent="0.2">
      <c r="A8793" t="s">
        <v>8683</v>
      </c>
      <c r="B8793" t="s">
        <v>2467</v>
      </c>
      <c r="C8793">
        <v>38.049999999999997</v>
      </c>
      <c r="D8793">
        <v>0</v>
      </c>
      <c r="E8793">
        <v>0</v>
      </c>
      <c r="F8793">
        <v>0</v>
      </c>
      <c r="G8793">
        <v>0</v>
      </c>
      <c r="H8793" s="45">
        <v>19156.89</v>
      </c>
      <c r="I8793" t="s">
        <v>7556</v>
      </c>
      <c r="J8793" t="s">
        <v>190</v>
      </c>
      <c r="K8793">
        <v>0</v>
      </c>
      <c r="L8793" s="83">
        <v>42682</v>
      </c>
      <c r="M8793">
        <v>0</v>
      </c>
      <c r="N8793">
        <v>211171103</v>
      </c>
      <c r="O8793" t="s">
        <v>2517</v>
      </c>
    </row>
    <row r="8794" spans="1:15" x14ac:dyDescent="0.2">
      <c r="A8794" t="s">
        <v>8684</v>
      </c>
      <c r="B8794" t="s">
        <v>3204</v>
      </c>
      <c r="C8794">
        <v>33.1</v>
      </c>
      <c r="D8794">
        <v>0</v>
      </c>
      <c r="E8794">
        <v>0</v>
      </c>
      <c r="F8794">
        <v>0</v>
      </c>
      <c r="G8794">
        <v>0</v>
      </c>
      <c r="H8794" s="45">
        <v>-6639.2</v>
      </c>
      <c r="I8794" t="s">
        <v>7556</v>
      </c>
      <c r="J8794" t="s">
        <v>200</v>
      </c>
      <c r="K8794">
        <v>0</v>
      </c>
      <c r="L8794" s="83">
        <v>42682</v>
      </c>
      <c r="M8794">
        <v>0</v>
      </c>
      <c r="N8794">
        <v>143436400</v>
      </c>
      <c r="O8794">
        <v>2845469</v>
      </c>
    </row>
    <row r="8795" spans="1:15" x14ac:dyDescent="0.2">
      <c r="A8795" t="s">
        <v>8685</v>
      </c>
      <c r="B8795" t="s">
        <v>1000</v>
      </c>
      <c r="C8795">
        <v>14.5</v>
      </c>
      <c r="D8795">
        <v>0</v>
      </c>
      <c r="E8795">
        <v>0</v>
      </c>
      <c r="F8795">
        <v>0</v>
      </c>
      <c r="G8795">
        <v>0</v>
      </c>
      <c r="H8795" s="45">
        <v>47888.32</v>
      </c>
      <c r="I8795" t="s">
        <v>7567</v>
      </c>
      <c r="J8795" t="s">
        <v>235</v>
      </c>
      <c r="K8795">
        <v>0</v>
      </c>
      <c r="L8795" s="83">
        <v>42682</v>
      </c>
      <c r="M8795">
        <v>0</v>
      </c>
      <c r="N8795">
        <v>222070203</v>
      </c>
      <c r="O8795" t="s">
        <v>1458</v>
      </c>
    </row>
    <row r="8796" spans="1:15" x14ac:dyDescent="0.2">
      <c r="A8796" t="s">
        <v>8686</v>
      </c>
      <c r="B8796" t="s">
        <v>2386</v>
      </c>
      <c r="C8796">
        <v>48.16</v>
      </c>
      <c r="D8796">
        <v>0</v>
      </c>
      <c r="E8796">
        <v>0</v>
      </c>
      <c r="F8796">
        <v>0</v>
      </c>
      <c r="G8796">
        <v>0</v>
      </c>
      <c r="H8796">
        <v>-56.2</v>
      </c>
      <c r="I8796" t="s">
        <v>7556</v>
      </c>
      <c r="J8796" t="s">
        <v>200</v>
      </c>
      <c r="K8796">
        <v>0</v>
      </c>
      <c r="L8796" s="83">
        <v>42682</v>
      </c>
      <c r="M8796">
        <v>0</v>
      </c>
      <c r="N8796" t="s">
        <v>2436</v>
      </c>
      <c r="O8796" t="s">
        <v>2437</v>
      </c>
    </row>
    <row r="8797" spans="1:15" x14ac:dyDescent="0.2">
      <c r="A8797" t="s">
        <v>8687</v>
      </c>
      <c r="B8797" t="s">
        <v>1312</v>
      </c>
      <c r="C8797">
        <v>77.819999999999993</v>
      </c>
      <c r="D8797">
        <v>0</v>
      </c>
      <c r="E8797">
        <v>0</v>
      </c>
      <c r="F8797">
        <v>0</v>
      </c>
      <c r="G8797">
        <v>0</v>
      </c>
      <c r="H8797" s="45">
        <v>-16574.919999999998</v>
      </c>
      <c r="I8797" t="s">
        <v>7556</v>
      </c>
      <c r="J8797" t="s">
        <v>164</v>
      </c>
      <c r="K8797">
        <v>0</v>
      </c>
      <c r="L8797" s="83">
        <v>42682</v>
      </c>
      <c r="M8797">
        <v>0</v>
      </c>
      <c r="N8797">
        <v>192446102</v>
      </c>
      <c r="O8797">
        <v>2257019</v>
      </c>
    </row>
    <row r="8798" spans="1:15" x14ac:dyDescent="0.2">
      <c r="A8798" t="s">
        <v>8688</v>
      </c>
      <c r="B8798" t="s">
        <v>3551</v>
      </c>
      <c r="C8798">
        <v>27.27</v>
      </c>
      <c r="D8798">
        <v>0</v>
      </c>
      <c r="E8798">
        <v>0</v>
      </c>
      <c r="F8798">
        <v>0</v>
      </c>
      <c r="G8798">
        <v>0</v>
      </c>
      <c r="H8798" s="45">
        <v>45774.01</v>
      </c>
      <c r="I8798" t="s">
        <v>7556</v>
      </c>
      <c r="J8798" t="s">
        <v>169</v>
      </c>
      <c r="K8798">
        <v>0</v>
      </c>
      <c r="L8798" s="83">
        <v>42682</v>
      </c>
      <c r="M8798">
        <v>0</v>
      </c>
      <c r="N8798" t="s">
        <v>3567</v>
      </c>
      <c r="O8798" t="s">
        <v>3568</v>
      </c>
    </row>
    <row r="8799" spans="1:15" x14ac:dyDescent="0.2">
      <c r="A8799" t="s">
        <v>8689</v>
      </c>
      <c r="B8799" t="s">
        <v>5545</v>
      </c>
      <c r="C8799">
        <v>9.09</v>
      </c>
      <c r="D8799">
        <v>0</v>
      </c>
      <c r="E8799">
        <v>0</v>
      </c>
      <c r="F8799">
        <v>0</v>
      </c>
      <c r="G8799">
        <v>0</v>
      </c>
      <c r="H8799" s="45">
        <v>-8306.43</v>
      </c>
      <c r="I8799" t="s">
        <v>7556</v>
      </c>
      <c r="J8799" t="s">
        <v>235</v>
      </c>
      <c r="K8799">
        <v>0</v>
      </c>
      <c r="L8799" s="83">
        <v>42682</v>
      </c>
      <c r="M8799">
        <v>0</v>
      </c>
      <c r="N8799">
        <v>242370203</v>
      </c>
      <c r="O8799" t="s">
        <v>5567</v>
      </c>
    </row>
    <row r="8800" spans="1:15" x14ac:dyDescent="0.2">
      <c r="A8800" t="s">
        <v>8690</v>
      </c>
      <c r="B8800" t="s">
        <v>8659</v>
      </c>
      <c r="C8800">
        <v>42.52</v>
      </c>
      <c r="D8800">
        <v>0</v>
      </c>
      <c r="E8800">
        <v>0</v>
      </c>
      <c r="F8800">
        <v>0</v>
      </c>
      <c r="G8800">
        <v>0</v>
      </c>
      <c r="H8800">
        <v>-345.84</v>
      </c>
      <c r="I8800" t="s">
        <v>7556</v>
      </c>
      <c r="J8800" t="s">
        <v>164</v>
      </c>
      <c r="K8800">
        <v>0</v>
      </c>
      <c r="L8800" s="83">
        <v>42682</v>
      </c>
      <c r="M8800">
        <v>0</v>
      </c>
      <c r="N8800" t="s">
        <v>8691</v>
      </c>
      <c r="O8800">
        <v>2641106</v>
      </c>
    </row>
    <row r="8801" spans="1:15" x14ac:dyDescent="0.2">
      <c r="A8801" t="s">
        <v>8692</v>
      </c>
      <c r="B8801" t="s">
        <v>3161</v>
      </c>
      <c r="C8801">
        <v>48.78</v>
      </c>
      <c r="D8801">
        <v>0</v>
      </c>
      <c r="E8801">
        <v>0</v>
      </c>
      <c r="F8801">
        <v>0</v>
      </c>
      <c r="G8801">
        <v>0</v>
      </c>
      <c r="H8801" s="45">
        <v>32947.360000000001</v>
      </c>
      <c r="I8801" t="s">
        <v>7556</v>
      </c>
      <c r="J8801" t="s">
        <v>169</v>
      </c>
      <c r="K8801">
        <v>0</v>
      </c>
      <c r="L8801" s="83">
        <v>42682</v>
      </c>
      <c r="M8801">
        <v>0</v>
      </c>
      <c r="N8801" t="s">
        <v>3281</v>
      </c>
      <c r="O8801" t="s">
        <v>3282</v>
      </c>
    </row>
    <row r="8802" spans="1:15" x14ac:dyDescent="0.2">
      <c r="A8802" t="s">
        <v>8693</v>
      </c>
      <c r="B8802" t="s">
        <v>5384</v>
      </c>
      <c r="C8802">
        <v>79.385000000000005</v>
      </c>
      <c r="D8802">
        <v>0</v>
      </c>
      <c r="E8802">
        <v>0</v>
      </c>
      <c r="F8802">
        <v>0</v>
      </c>
      <c r="G8802">
        <v>0</v>
      </c>
      <c r="H8802" s="45">
        <v>-84631.06</v>
      </c>
      <c r="I8802" t="s">
        <v>7567</v>
      </c>
      <c r="J8802" t="s">
        <v>169</v>
      </c>
      <c r="K8802">
        <v>0</v>
      </c>
      <c r="L8802" s="83">
        <v>42682</v>
      </c>
      <c r="M8802">
        <v>0</v>
      </c>
      <c r="N8802">
        <v>269796108</v>
      </c>
      <c r="O8802" t="s">
        <v>5470</v>
      </c>
    </row>
    <row r="8803" spans="1:15" x14ac:dyDescent="0.2">
      <c r="A8803" t="s">
        <v>8694</v>
      </c>
      <c r="B8803" t="s">
        <v>7021</v>
      </c>
      <c r="C8803">
        <v>25.78</v>
      </c>
      <c r="D8803">
        <v>0</v>
      </c>
      <c r="E8803">
        <v>0</v>
      </c>
      <c r="F8803">
        <v>0</v>
      </c>
      <c r="G8803">
        <v>0</v>
      </c>
      <c r="H8803" s="45">
        <v>140955.95000000001</v>
      </c>
      <c r="I8803" t="s">
        <v>7556</v>
      </c>
      <c r="J8803" t="s">
        <v>169</v>
      </c>
      <c r="K8803">
        <v>0</v>
      </c>
      <c r="L8803" s="83">
        <v>42682</v>
      </c>
      <c r="M8803">
        <v>0</v>
      </c>
      <c r="N8803" t="s">
        <v>7064</v>
      </c>
      <c r="O8803" t="s">
        <v>7065</v>
      </c>
    </row>
    <row r="8804" spans="1:15" x14ac:dyDescent="0.2">
      <c r="A8804" t="s">
        <v>8695</v>
      </c>
      <c r="B8804" t="s">
        <v>2702</v>
      </c>
      <c r="C8804">
        <v>28.725000000000001</v>
      </c>
      <c r="D8804">
        <v>0</v>
      </c>
      <c r="E8804">
        <v>0</v>
      </c>
      <c r="F8804">
        <v>0</v>
      </c>
      <c r="G8804">
        <v>0</v>
      </c>
      <c r="H8804" s="45">
        <v>-15851.65</v>
      </c>
      <c r="I8804" t="s">
        <v>7556</v>
      </c>
      <c r="J8804" t="s">
        <v>200</v>
      </c>
      <c r="K8804">
        <v>0</v>
      </c>
      <c r="L8804" s="83">
        <v>42682</v>
      </c>
      <c r="M8804">
        <v>0</v>
      </c>
      <c r="N8804" t="s">
        <v>2758</v>
      </c>
      <c r="O8804" t="s">
        <v>2759</v>
      </c>
    </row>
    <row r="8805" spans="1:15" x14ac:dyDescent="0.2">
      <c r="A8805" t="s">
        <v>8696</v>
      </c>
      <c r="B8805" t="s">
        <v>100</v>
      </c>
      <c r="C8805">
        <v>99.734999999999999</v>
      </c>
      <c r="D8805">
        <v>0</v>
      </c>
      <c r="E8805">
        <v>0</v>
      </c>
      <c r="F8805">
        <v>0</v>
      </c>
      <c r="G8805">
        <v>0</v>
      </c>
      <c r="H8805" s="45">
        <v>8004.93</v>
      </c>
      <c r="I8805" t="s">
        <v>7556</v>
      </c>
      <c r="J8805" t="s">
        <v>169</v>
      </c>
      <c r="K8805">
        <v>0</v>
      </c>
      <c r="L8805" s="83">
        <v>42682</v>
      </c>
      <c r="M8805">
        <v>0</v>
      </c>
      <c r="N8805">
        <v>405024100</v>
      </c>
      <c r="O8805">
        <v>2401195</v>
      </c>
    </row>
    <row r="8806" spans="1:15" x14ac:dyDescent="0.2">
      <c r="A8806" t="s">
        <v>8697</v>
      </c>
      <c r="B8806" t="s">
        <v>5270</v>
      </c>
      <c r="C8806">
        <v>29.98</v>
      </c>
      <c r="D8806">
        <v>0</v>
      </c>
      <c r="E8806">
        <v>0</v>
      </c>
      <c r="F8806">
        <v>0</v>
      </c>
      <c r="G8806">
        <v>0</v>
      </c>
      <c r="H8806" s="45">
        <v>45027.95</v>
      </c>
      <c r="I8806" t="s">
        <v>7567</v>
      </c>
      <c r="J8806" t="s">
        <v>169</v>
      </c>
      <c r="K8806">
        <v>0</v>
      </c>
      <c r="L8806" s="83">
        <v>42682</v>
      </c>
      <c r="M8806">
        <v>0</v>
      </c>
      <c r="N8806" t="s">
        <v>5353</v>
      </c>
      <c r="O8806">
        <v>2418043</v>
      </c>
    </row>
    <row r="8807" spans="1:15" x14ac:dyDescent="0.2">
      <c r="A8807" t="s">
        <v>8698</v>
      </c>
      <c r="B8807" t="s">
        <v>2701</v>
      </c>
      <c r="C8807">
        <v>35.799999999999997</v>
      </c>
      <c r="D8807">
        <v>0</v>
      </c>
      <c r="E8807">
        <v>0</v>
      </c>
      <c r="F8807">
        <v>0</v>
      </c>
      <c r="G8807">
        <v>0</v>
      </c>
      <c r="H8807" s="45">
        <v>58663.1</v>
      </c>
      <c r="I8807" t="s">
        <v>7556</v>
      </c>
      <c r="J8807" t="s">
        <v>200</v>
      </c>
      <c r="K8807">
        <v>0</v>
      </c>
      <c r="L8807" s="83">
        <v>42682</v>
      </c>
      <c r="M8807">
        <v>0</v>
      </c>
      <c r="N8807">
        <v>404303109</v>
      </c>
      <c r="O8807" t="s">
        <v>2765</v>
      </c>
    </row>
    <row r="8808" spans="1:15" x14ac:dyDescent="0.2">
      <c r="A8808" t="s">
        <v>8699</v>
      </c>
      <c r="B8808" t="s">
        <v>8663</v>
      </c>
      <c r="C8808">
        <v>134.26</v>
      </c>
      <c r="D8808">
        <v>0</v>
      </c>
      <c r="E8808">
        <v>0</v>
      </c>
      <c r="F8808">
        <v>0</v>
      </c>
      <c r="G8808">
        <v>0</v>
      </c>
      <c r="H8808" s="45">
        <v>-15531.97</v>
      </c>
      <c r="I8808" t="s">
        <v>7556</v>
      </c>
      <c r="J8808" t="s">
        <v>188</v>
      </c>
      <c r="K8808">
        <v>0</v>
      </c>
      <c r="L8808" s="83">
        <v>42682</v>
      </c>
      <c r="M8808">
        <v>0</v>
      </c>
      <c r="N8808">
        <v>459506101</v>
      </c>
      <c r="O8808">
        <v>2464165</v>
      </c>
    </row>
    <row r="8809" spans="1:15" x14ac:dyDescent="0.2">
      <c r="A8809" t="s">
        <v>8700</v>
      </c>
      <c r="B8809" t="s">
        <v>6744</v>
      </c>
      <c r="C8809">
        <v>22.79</v>
      </c>
      <c r="D8809">
        <v>0</v>
      </c>
      <c r="E8809">
        <v>0</v>
      </c>
      <c r="F8809">
        <v>0</v>
      </c>
      <c r="G8809">
        <v>0</v>
      </c>
      <c r="H8809">
        <v>984.03</v>
      </c>
      <c r="I8809" t="s">
        <v>7556</v>
      </c>
      <c r="J8809" t="s">
        <v>448</v>
      </c>
      <c r="K8809">
        <v>0</v>
      </c>
      <c r="L8809" s="83">
        <v>42682</v>
      </c>
      <c r="M8809">
        <v>0</v>
      </c>
      <c r="N8809" t="s">
        <v>6790</v>
      </c>
      <c r="O8809" t="s">
        <v>6791</v>
      </c>
    </row>
    <row r="8810" spans="1:15" x14ac:dyDescent="0.2">
      <c r="A8810" t="s">
        <v>8701</v>
      </c>
      <c r="B8810" t="s">
        <v>107</v>
      </c>
      <c r="C8810">
        <v>112.56</v>
      </c>
      <c r="D8810">
        <v>0</v>
      </c>
      <c r="E8810">
        <v>0</v>
      </c>
      <c r="F8810">
        <v>0</v>
      </c>
      <c r="G8810">
        <v>0</v>
      </c>
      <c r="H8810">
        <v>-23.49</v>
      </c>
      <c r="I8810" t="s">
        <v>7556</v>
      </c>
      <c r="J8810" t="s">
        <v>164</v>
      </c>
      <c r="K8810">
        <v>0</v>
      </c>
      <c r="L8810" s="83">
        <v>42682</v>
      </c>
      <c r="M8810">
        <v>0</v>
      </c>
      <c r="N8810">
        <v>426281101</v>
      </c>
      <c r="O8810">
        <v>2469193</v>
      </c>
    </row>
    <row r="8811" spans="1:15" x14ac:dyDescent="0.2">
      <c r="A8811" t="s">
        <v>8702</v>
      </c>
      <c r="B8811" t="s">
        <v>2403</v>
      </c>
      <c r="C8811">
        <v>120.39</v>
      </c>
      <c r="D8811">
        <v>0</v>
      </c>
      <c r="E8811">
        <v>0</v>
      </c>
      <c r="F8811">
        <v>0</v>
      </c>
      <c r="G8811">
        <v>0</v>
      </c>
      <c r="H8811" s="45">
        <v>2389.71</v>
      </c>
      <c r="I8811" t="s">
        <v>7556</v>
      </c>
      <c r="J8811" t="s">
        <v>200</v>
      </c>
      <c r="K8811">
        <v>0</v>
      </c>
      <c r="L8811" s="83">
        <v>42682</v>
      </c>
      <c r="M8811">
        <v>0</v>
      </c>
      <c r="N8811">
        <v>571903202</v>
      </c>
      <c r="O8811">
        <v>2210614</v>
      </c>
    </row>
    <row r="8812" spans="1:15" x14ac:dyDescent="0.2">
      <c r="A8812" t="s">
        <v>8703</v>
      </c>
      <c r="B8812" t="s">
        <v>5275</v>
      </c>
      <c r="C8812">
        <v>84.08</v>
      </c>
      <c r="D8812">
        <v>0</v>
      </c>
      <c r="E8812">
        <v>0</v>
      </c>
      <c r="F8812">
        <v>0</v>
      </c>
      <c r="G8812">
        <v>0</v>
      </c>
      <c r="H8812" s="45">
        <v>5824.77</v>
      </c>
      <c r="I8812" t="s">
        <v>7556</v>
      </c>
      <c r="J8812" t="s">
        <v>164</v>
      </c>
      <c r="K8812">
        <v>0</v>
      </c>
      <c r="L8812" s="83">
        <v>42682</v>
      </c>
      <c r="M8812">
        <v>0</v>
      </c>
      <c r="N8812">
        <v>595017104</v>
      </c>
      <c r="O8812">
        <v>2592174</v>
      </c>
    </row>
    <row r="8813" spans="1:15" x14ac:dyDescent="0.2">
      <c r="A8813" t="s">
        <v>8704</v>
      </c>
      <c r="B8813" t="s">
        <v>3405</v>
      </c>
      <c r="C8813">
        <v>75.5</v>
      </c>
      <c r="D8813">
        <v>0</v>
      </c>
      <c r="E8813">
        <v>0</v>
      </c>
      <c r="F8813">
        <v>0</v>
      </c>
      <c r="G8813">
        <v>0</v>
      </c>
      <c r="H8813" s="45">
        <v>69931.460000000006</v>
      </c>
      <c r="I8813" t="s">
        <v>7567</v>
      </c>
      <c r="J8813" t="s">
        <v>169</v>
      </c>
      <c r="K8813">
        <v>0</v>
      </c>
      <c r="L8813" s="83">
        <v>42682</v>
      </c>
      <c r="M8813">
        <v>0</v>
      </c>
      <c r="N8813">
        <v>559079207</v>
      </c>
      <c r="O8813">
        <v>2307787</v>
      </c>
    </row>
    <row r="8814" spans="1:15" x14ac:dyDescent="0.2">
      <c r="A8814" t="s">
        <v>8705</v>
      </c>
      <c r="B8814" t="s">
        <v>3480</v>
      </c>
      <c r="C8814">
        <v>115.34</v>
      </c>
      <c r="D8814">
        <v>0</v>
      </c>
      <c r="E8814">
        <v>0</v>
      </c>
      <c r="F8814">
        <v>0</v>
      </c>
      <c r="G8814">
        <v>0</v>
      </c>
      <c r="H8814">
        <v>939.86</v>
      </c>
      <c r="I8814" t="s">
        <v>7567</v>
      </c>
      <c r="J8814" t="s">
        <v>190</v>
      </c>
      <c r="K8814">
        <v>0</v>
      </c>
      <c r="L8814" s="83">
        <v>42682</v>
      </c>
      <c r="M8814">
        <v>0</v>
      </c>
      <c r="N8814">
        <v>596278101</v>
      </c>
      <c r="O8814">
        <v>2590930</v>
      </c>
    </row>
    <row r="8815" spans="1:15" x14ac:dyDescent="0.2">
      <c r="A8815" t="s">
        <v>8706</v>
      </c>
      <c r="B8815" t="s">
        <v>4842</v>
      </c>
      <c r="C8815">
        <v>36.67</v>
      </c>
      <c r="D8815">
        <v>0</v>
      </c>
      <c r="E8815">
        <v>0</v>
      </c>
      <c r="F8815">
        <v>0</v>
      </c>
      <c r="G8815">
        <v>0</v>
      </c>
      <c r="H8815" s="45">
        <v>-17263.7</v>
      </c>
      <c r="I8815" t="s">
        <v>7567</v>
      </c>
      <c r="J8815" t="s">
        <v>169</v>
      </c>
      <c r="K8815">
        <v>0</v>
      </c>
      <c r="L8815" s="83">
        <v>42682</v>
      </c>
      <c r="M8815">
        <v>0</v>
      </c>
      <c r="N8815" t="s">
        <v>177</v>
      </c>
      <c r="O8815" t="s">
        <v>4903</v>
      </c>
    </row>
    <row r="8816" spans="1:15" x14ac:dyDescent="0.2">
      <c r="A8816" t="s">
        <v>8707</v>
      </c>
      <c r="B8816" t="s">
        <v>2866</v>
      </c>
      <c r="C8816">
        <v>50.615000000000002</v>
      </c>
      <c r="D8816">
        <v>0</v>
      </c>
      <c r="E8816">
        <v>0</v>
      </c>
      <c r="F8816">
        <v>0</v>
      </c>
      <c r="G8816">
        <v>0</v>
      </c>
      <c r="H8816" s="45">
        <v>-4872.99</v>
      </c>
      <c r="I8816" t="s">
        <v>7567</v>
      </c>
      <c r="J8816" t="s">
        <v>200</v>
      </c>
      <c r="K8816">
        <v>0</v>
      </c>
      <c r="L8816" s="83">
        <v>42682</v>
      </c>
      <c r="M8816">
        <v>0</v>
      </c>
      <c r="N8816" t="s">
        <v>177</v>
      </c>
      <c r="O8816" t="s">
        <v>2971</v>
      </c>
    </row>
    <row r="8817" spans="1:15" x14ac:dyDescent="0.2">
      <c r="A8817" t="s">
        <v>8708</v>
      </c>
      <c r="B8817" t="s">
        <v>5643</v>
      </c>
      <c r="C8817">
        <v>105.765</v>
      </c>
      <c r="D8817">
        <v>0</v>
      </c>
      <c r="E8817">
        <v>0</v>
      </c>
      <c r="F8817">
        <v>0</v>
      </c>
      <c r="G8817">
        <v>0</v>
      </c>
      <c r="H8817" s="45">
        <v>-24575.67</v>
      </c>
      <c r="I8817" t="s">
        <v>7556</v>
      </c>
      <c r="J8817" t="s">
        <v>164</v>
      </c>
      <c r="K8817">
        <v>0</v>
      </c>
      <c r="L8817" s="83">
        <v>42682</v>
      </c>
      <c r="M8817">
        <v>0</v>
      </c>
      <c r="N8817" t="s">
        <v>5681</v>
      </c>
      <c r="O8817" t="s">
        <v>5682</v>
      </c>
    </row>
    <row r="8818" spans="1:15" x14ac:dyDescent="0.2">
      <c r="A8818" t="s">
        <v>8709</v>
      </c>
      <c r="B8818" t="s">
        <v>1788</v>
      </c>
      <c r="C8818">
        <v>40.53</v>
      </c>
      <c r="D8818">
        <v>0</v>
      </c>
      <c r="E8818">
        <v>0</v>
      </c>
      <c r="F8818">
        <v>0</v>
      </c>
      <c r="G8818">
        <v>0</v>
      </c>
      <c r="H8818" s="45">
        <v>-1453.27</v>
      </c>
      <c r="I8818" t="s">
        <v>7556</v>
      </c>
      <c r="J8818" t="s">
        <v>200</v>
      </c>
      <c r="K8818">
        <v>0</v>
      </c>
      <c r="L8818" s="83">
        <v>42682</v>
      </c>
      <c r="M8818">
        <v>0</v>
      </c>
      <c r="N8818" t="s">
        <v>1925</v>
      </c>
      <c r="O8818" t="s">
        <v>1926</v>
      </c>
    </row>
    <row r="8819" spans="1:15" x14ac:dyDescent="0.2">
      <c r="A8819" t="s">
        <v>8710</v>
      </c>
      <c r="B8819" t="s">
        <v>3404</v>
      </c>
      <c r="C8819">
        <v>63.23</v>
      </c>
      <c r="D8819">
        <v>0</v>
      </c>
      <c r="E8819">
        <v>0</v>
      </c>
      <c r="F8819">
        <v>0</v>
      </c>
      <c r="G8819">
        <v>0</v>
      </c>
      <c r="H8819" s="45">
        <v>-12507.57</v>
      </c>
      <c r="I8819" t="s">
        <v>7556</v>
      </c>
      <c r="J8819" t="s">
        <v>169</v>
      </c>
      <c r="K8819">
        <v>0</v>
      </c>
      <c r="L8819" s="83">
        <v>42682</v>
      </c>
      <c r="M8819">
        <v>0</v>
      </c>
      <c r="N8819" t="s">
        <v>3460</v>
      </c>
      <c r="O8819" t="s">
        <v>3461</v>
      </c>
    </row>
    <row r="8820" spans="1:15" x14ac:dyDescent="0.2">
      <c r="A8820" t="s">
        <v>8711</v>
      </c>
      <c r="B8820" t="s">
        <v>2810</v>
      </c>
      <c r="C8820">
        <v>33.35</v>
      </c>
      <c r="D8820">
        <v>0</v>
      </c>
      <c r="E8820">
        <v>0</v>
      </c>
      <c r="F8820">
        <v>0</v>
      </c>
      <c r="G8820">
        <v>0</v>
      </c>
      <c r="H8820" s="45">
        <v>-18484.63</v>
      </c>
      <c r="I8820" t="s">
        <v>7556</v>
      </c>
      <c r="J8820" t="s">
        <v>186</v>
      </c>
      <c r="K8820">
        <v>0</v>
      </c>
      <c r="L8820" s="83">
        <v>42682</v>
      </c>
      <c r="M8820">
        <v>0</v>
      </c>
      <c r="N8820" t="s">
        <v>2978</v>
      </c>
      <c r="O8820" t="s">
        <v>2979</v>
      </c>
    </row>
    <row r="8821" spans="1:15" x14ac:dyDescent="0.2">
      <c r="A8821" t="s">
        <v>8712</v>
      </c>
      <c r="B8821" t="s">
        <v>4944</v>
      </c>
      <c r="C8821">
        <v>65.45</v>
      </c>
      <c r="D8821">
        <v>0</v>
      </c>
      <c r="E8821">
        <v>0</v>
      </c>
      <c r="F8821">
        <v>0</v>
      </c>
      <c r="G8821">
        <v>0</v>
      </c>
      <c r="H8821" s="45">
        <v>8872.17</v>
      </c>
      <c r="I8821" t="s">
        <v>7556</v>
      </c>
      <c r="J8821" t="s">
        <v>822</v>
      </c>
      <c r="K8821">
        <v>0</v>
      </c>
      <c r="L8821" s="83">
        <v>42682</v>
      </c>
      <c r="M8821">
        <v>0</v>
      </c>
      <c r="N8821">
        <v>686688102</v>
      </c>
      <c r="O8821" t="s">
        <v>5047</v>
      </c>
    </row>
    <row r="8822" spans="1:15" x14ac:dyDescent="0.2">
      <c r="A8822" t="s">
        <v>8713</v>
      </c>
      <c r="B8822" t="s">
        <v>5590</v>
      </c>
      <c r="C8822">
        <v>18.774999999999999</v>
      </c>
      <c r="D8822">
        <v>0</v>
      </c>
      <c r="E8822">
        <v>0</v>
      </c>
      <c r="F8822">
        <v>0</v>
      </c>
      <c r="G8822">
        <v>0</v>
      </c>
      <c r="H8822" s="45">
        <v>-23986.92</v>
      </c>
      <c r="I8822" t="s">
        <v>7556</v>
      </c>
      <c r="J8822" t="s">
        <v>822</v>
      </c>
      <c r="K8822">
        <v>0</v>
      </c>
      <c r="L8822" s="83">
        <v>42682</v>
      </c>
      <c r="M8822">
        <v>0</v>
      </c>
      <c r="N8822" t="s">
        <v>5632</v>
      </c>
      <c r="O8822" t="s">
        <v>5633</v>
      </c>
    </row>
    <row r="8823" spans="1:15" x14ac:dyDescent="0.2">
      <c r="A8823" t="s">
        <v>8714</v>
      </c>
      <c r="B8823" t="s">
        <v>1309</v>
      </c>
      <c r="C8823">
        <v>31.92</v>
      </c>
      <c r="D8823">
        <v>0</v>
      </c>
      <c r="E8823">
        <v>0</v>
      </c>
      <c r="F8823">
        <v>0</v>
      </c>
      <c r="G8823">
        <v>0</v>
      </c>
      <c r="H8823" s="45">
        <v>-4509.53</v>
      </c>
      <c r="I8823" t="s">
        <v>7556</v>
      </c>
      <c r="J8823" t="s">
        <v>169</v>
      </c>
      <c r="K8823">
        <v>0</v>
      </c>
      <c r="L8823" s="83">
        <v>42682</v>
      </c>
      <c r="M8823">
        <v>0</v>
      </c>
      <c r="N8823" t="s">
        <v>1516</v>
      </c>
      <c r="O8823" t="s">
        <v>1517</v>
      </c>
    </row>
    <row r="8824" spans="1:15" x14ac:dyDescent="0.2">
      <c r="A8824" t="s">
        <v>8715</v>
      </c>
      <c r="B8824" t="s">
        <v>1325</v>
      </c>
      <c r="C8824">
        <v>72.17</v>
      </c>
      <c r="D8824">
        <v>0</v>
      </c>
      <c r="E8824">
        <v>0</v>
      </c>
      <c r="F8824">
        <v>0</v>
      </c>
      <c r="G8824">
        <v>0</v>
      </c>
      <c r="H8824" s="45">
        <v>5469.85</v>
      </c>
      <c r="I8824" t="s">
        <v>7556</v>
      </c>
      <c r="J8824" t="s">
        <v>169</v>
      </c>
      <c r="K8824">
        <v>0</v>
      </c>
      <c r="L8824" s="83">
        <v>42682</v>
      </c>
      <c r="M8824">
        <v>0</v>
      </c>
      <c r="N8824">
        <v>714046109</v>
      </c>
      <c r="O8824">
        <v>2305844</v>
      </c>
    </row>
    <row r="8825" spans="1:15" x14ac:dyDescent="0.2">
      <c r="A8825" t="s">
        <v>8716</v>
      </c>
      <c r="B8825" t="s">
        <v>3376</v>
      </c>
      <c r="C8825">
        <v>25.17</v>
      </c>
      <c r="D8825">
        <v>0</v>
      </c>
      <c r="E8825">
        <v>0</v>
      </c>
      <c r="F8825">
        <v>0</v>
      </c>
      <c r="G8825">
        <v>0</v>
      </c>
      <c r="H8825" s="45">
        <v>35435.54</v>
      </c>
      <c r="I8825" t="s">
        <v>7556</v>
      </c>
      <c r="J8825" t="s">
        <v>169</v>
      </c>
      <c r="K8825">
        <v>0</v>
      </c>
      <c r="L8825" s="83">
        <v>42682</v>
      </c>
      <c r="M8825">
        <v>0</v>
      </c>
      <c r="N8825">
        <v>737010108</v>
      </c>
      <c r="O8825" t="s">
        <v>3395</v>
      </c>
    </row>
    <row r="8826" spans="1:15" x14ac:dyDescent="0.2">
      <c r="A8826" t="s">
        <v>8717</v>
      </c>
      <c r="B8826" t="s">
        <v>3194</v>
      </c>
      <c r="C8826">
        <v>77.38</v>
      </c>
      <c r="D8826">
        <v>0</v>
      </c>
      <c r="E8826">
        <v>0</v>
      </c>
      <c r="F8826">
        <v>0</v>
      </c>
      <c r="G8826">
        <v>0</v>
      </c>
      <c r="H8826" s="45">
        <v>233334.26</v>
      </c>
      <c r="I8826" t="s">
        <v>7556</v>
      </c>
      <c r="J8826" t="s">
        <v>169</v>
      </c>
      <c r="K8826">
        <v>0</v>
      </c>
      <c r="L8826" s="83">
        <v>42682</v>
      </c>
      <c r="M8826">
        <v>0</v>
      </c>
      <c r="N8826" t="s">
        <v>3333</v>
      </c>
      <c r="O8826" t="s">
        <v>3334</v>
      </c>
    </row>
    <row r="8827" spans="1:15" x14ac:dyDescent="0.2">
      <c r="A8827" t="s">
        <v>8718</v>
      </c>
      <c r="B8827" t="s">
        <v>5392</v>
      </c>
      <c r="C8827">
        <v>77.349999999999994</v>
      </c>
      <c r="D8827">
        <v>0</v>
      </c>
      <c r="E8827">
        <v>0</v>
      </c>
      <c r="F8827">
        <v>0</v>
      </c>
      <c r="G8827">
        <v>0</v>
      </c>
      <c r="H8827" s="45">
        <v>22963.23</v>
      </c>
      <c r="I8827" t="s">
        <v>7556</v>
      </c>
      <c r="J8827" t="s">
        <v>190</v>
      </c>
      <c r="K8827">
        <v>0</v>
      </c>
      <c r="L8827" s="83">
        <v>42682</v>
      </c>
      <c r="M8827">
        <v>0</v>
      </c>
      <c r="N8827">
        <v>758750103</v>
      </c>
      <c r="O8827">
        <v>2730082</v>
      </c>
    </row>
    <row r="8828" spans="1:15" x14ac:dyDescent="0.2">
      <c r="A8828" t="s">
        <v>8719</v>
      </c>
      <c r="B8828" t="s">
        <v>8660</v>
      </c>
      <c r="C8828">
        <v>31.835000000000001</v>
      </c>
      <c r="D8828">
        <v>0</v>
      </c>
      <c r="E8828">
        <v>0</v>
      </c>
      <c r="F8828">
        <v>0</v>
      </c>
      <c r="G8828">
        <v>0</v>
      </c>
      <c r="H8828" s="45">
        <v>-31961.759999999998</v>
      </c>
      <c r="I8828" t="s">
        <v>7556</v>
      </c>
      <c r="J8828" t="s">
        <v>182</v>
      </c>
      <c r="K8828">
        <v>0</v>
      </c>
      <c r="L8828" s="83">
        <v>42682</v>
      </c>
      <c r="M8828">
        <v>0</v>
      </c>
      <c r="N8828" t="s">
        <v>8720</v>
      </c>
      <c r="O8828" t="s">
        <v>8721</v>
      </c>
    </row>
    <row r="8829" spans="1:15" x14ac:dyDescent="0.2">
      <c r="A8829" t="s">
        <v>8722</v>
      </c>
      <c r="B8829" t="s">
        <v>386</v>
      </c>
      <c r="C8829">
        <v>184.39</v>
      </c>
      <c r="D8829">
        <v>0</v>
      </c>
      <c r="E8829">
        <v>0</v>
      </c>
      <c r="F8829">
        <v>0</v>
      </c>
      <c r="G8829">
        <v>0</v>
      </c>
      <c r="H8829" s="45">
        <v>11159.21</v>
      </c>
      <c r="I8829" t="s">
        <v>7556</v>
      </c>
      <c r="J8829" t="s">
        <v>190</v>
      </c>
      <c r="K8829">
        <v>0</v>
      </c>
      <c r="L8829" s="83">
        <v>42682</v>
      </c>
      <c r="M8829">
        <v>0</v>
      </c>
      <c r="N8829">
        <v>773903109</v>
      </c>
      <c r="O8829">
        <v>2754060</v>
      </c>
    </row>
    <row r="8830" spans="1:15" x14ac:dyDescent="0.2">
      <c r="A8830" t="s">
        <v>8723</v>
      </c>
      <c r="B8830" t="s">
        <v>5648</v>
      </c>
      <c r="C8830">
        <v>56.49</v>
      </c>
      <c r="D8830">
        <v>0</v>
      </c>
      <c r="E8830">
        <v>0</v>
      </c>
      <c r="F8830">
        <v>0</v>
      </c>
      <c r="G8830">
        <v>0</v>
      </c>
      <c r="H8830" s="45">
        <v>-30897.4</v>
      </c>
      <c r="I8830" t="s">
        <v>7567</v>
      </c>
      <c r="J8830" t="s">
        <v>200</v>
      </c>
      <c r="K8830">
        <v>0</v>
      </c>
      <c r="L8830" s="83">
        <v>42682</v>
      </c>
      <c r="M8830">
        <v>0</v>
      </c>
      <c r="N8830">
        <v>819047101</v>
      </c>
      <c r="O8830" t="s">
        <v>5690</v>
      </c>
    </row>
    <row r="8831" spans="1:15" x14ac:dyDescent="0.2">
      <c r="A8831" t="s">
        <v>8724</v>
      </c>
      <c r="B8831" t="s">
        <v>3037</v>
      </c>
      <c r="C8831">
        <v>36.1</v>
      </c>
      <c r="D8831">
        <v>0</v>
      </c>
      <c r="E8831">
        <v>0</v>
      </c>
      <c r="F8831">
        <v>0</v>
      </c>
      <c r="G8831">
        <v>0</v>
      </c>
      <c r="H8831" s="45">
        <v>-22685.56</v>
      </c>
      <c r="I8831" t="s">
        <v>7556</v>
      </c>
      <c r="J8831" t="s">
        <v>448</v>
      </c>
      <c r="K8831">
        <v>0</v>
      </c>
      <c r="L8831" s="83">
        <v>42682</v>
      </c>
      <c r="M8831">
        <v>0</v>
      </c>
      <c r="N8831" t="s">
        <v>3143</v>
      </c>
      <c r="O8831">
        <v>2676692</v>
      </c>
    </row>
    <row r="8832" spans="1:15" x14ac:dyDescent="0.2">
      <c r="A8832" t="s">
        <v>8725</v>
      </c>
      <c r="B8832" t="s">
        <v>848</v>
      </c>
      <c r="C8832">
        <v>10.07</v>
      </c>
      <c r="D8832">
        <v>0</v>
      </c>
      <c r="E8832">
        <v>0</v>
      </c>
      <c r="F8832">
        <v>0</v>
      </c>
      <c r="G8832">
        <v>0</v>
      </c>
      <c r="H8832" s="45">
        <v>20968.18</v>
      </c>
      <c r="I8832" t="s">
        <v>7556</v>
      </c>
      <c r="J8832" t="s">
        <v>164</v>
      </c>
      <c r="K8832">
        <v>0</v>
      </c>
      <c r="L8832" s="83">
        <v>42682</v>
      </c>
      <c r="M8832">
        <v>0</v>
      </c>
      <c r="N8832" t="s">
        <v>973</v>
      </c>
      <c r="O8832" t="s">
        <v>1352</v>
      </c>
    </row>
    <row r="8833" spans="1:15" x14ac:dyDescent="0.2">
      <c r="A8833" t="s">
        <v>8726</v>
      </c>
      <c r="B8833" t="s">
        <v>7207</v>
      </c>
      <c r="C8833">
        <v>80.39</v>
      </c>
      <c r="D8833">
        <v>0</v>
      </c>
      <c r="E8833">
        <v>0</v>
      </c>
      <c r="F8833">
        <v>0</v>
      </c>
      <c r="G8833">
        <v>0</v>
      </c>
      <c r="H8833" s="45">
        <v>5347.06</v>
      </c>
      <c r="I8833" t="s">
        <v>7556</v>
      </c>
      <c r="J8833" t="s">
        <v>200</v>
      </c>
      <c r="K8833">
        <v>0</v>
      </c>
      <c r="L8833" s="83">
        <v>42682</v>
      </c>
      <c r="M8833">
        <v>0</v>
      </c>
      <c r="N8833">
        <v>811065101</v>
      </c>
      <c r="O8833" t="s">
        <v>7235</v>
      </c>
    </row>
    <row r="8834" spans="1:15" x14ac:dyDescent="0.2">
      <c r="A8834" t="s">
        <v>8727</v>
      </c>
      <c r="B8834" t="s">
        <v>8662</v>
      </c>
      <c r="C8834">
        <v>81.86</v>
      </c>
      <c r="D8834">
        <v>0</v>
      </c>
      <c r="E8834">
        <v>0</v>
      </c>
      <c r="F8834">
        <v>0</v>
      </c>
      <c r="G8834">
        <v>0</v>
      </c>
      <c r="H8834" s="45">
        <v>5077.8500000000004</v>
      </c>
      <c r="I8834" t="s">
        <v>7556</v>
      </c>
      <c r="J8834" t="s">
        <v>822</v>
      </c>
      <c r="K8834">
        <v>0</v>
      </c>
      <c r="L8834" s="83">
        <v>42682</v>
      </c>
      <c r="M8834">
        <v>0</v>
      </c>
      <c r="N8834">
        <v>844895102</v>
      </c>
      <c r="O8834">
        <v>2831888</v>
      </c>
    </row>
    <row r="8835" spans="1:15" x14ac:dyDescent="0.2">
      <c r="A8835" t="s">
        <v>8728</v>
      </c>
      <c r="B8835" t="s">
        <v>3205</v>
      </c>
      <c r="C8835">
        <v>23.98</v>
      </c>
      <c r="D8835">
        <v>0</v>
      </c>
      <c r="E8835">
        <v>0</v>
      </c>
      <c r="F8835">
        <v>0</v>
      </c>
      <c r="G8835">
        <v>0</v>
      </c>
      <c r="H8835" s="45">
        <v>-141352.25</v>
      </c>
      <c r="I8835" t="s">
        <v>7567</v>
      </c>
      <c r="J8835" t="s">
        <v>190</v>
      </c>
      <c r="K8835">
        <v>0</v>
      </c>
      <c r="L8835" s="83">
        <v>42682</v>
      </c>
      <c r="M8835">
        <v>0</v>
      </c>
      <c r="N8835" t="s">
        <v>3348</v>
      </c>
      <c r="O8835">
        <v>2767198</v>
      </c>
    </row>
    <row r="8836" spans="1:15" x14ac:dyDescent="0.2">
      <c r="A8836" t="s">
        <v>8729</v>
      </c>
      <c r="B8836" t="s">
        <v>6900</v>
      </c>
      <c r="C8836">
        <v>58.95</v>
      </c>
      <c r="D8836">
        <v>0</v>
      </c>
      <c r="E8836">
        <v>0</v>
      </c>
      <c r="F8836">
        <v>0</v>
      </c>
      <c r="G8836">
        <v>0</v>
      </c>
      <c r="H8836" s="45">
        <v>-16601.900000000001</v>
      </c>
      <c r="I8836" t="s">
        <v>7556</v>
      </c>
      <c r="J8836" t="s">
        <v>188</v>
      </c>
      <c r="K8836">
        <v>0</v>
      </c>
      <c r="L8836" s="83">
        <v>42682</v>
      </c>
      <c r="M8836">
        <v>0</v>
      </c>
      <c r="N8836" t="s">
        <v>7002</v>
      </c>
      <c r="O8836" t="s">
        <v>7003</v>
      </c>
    </row>
    <row r="8837" spans="1:15" x14ac:dyDescent="0.2">
      <c r="A8837" t="s">
        <v>8622</v>
      </c>
      <c r="B8837" t="s">
        <v>2680</v>
      </c>
      <c r="C8837">
        <v>52.77</v>
      </c>
      <c r="D8837">
        <v>0</v>
      </c>
      <c r="E8837">
        <v>0</v>
      </c>
      <c r="F8837">
        <v>0</v>
      </c>
      <c r="G8837">
        <v>0</v>
      </c>
      <c r="H8837" s="45">
        <v>-19489.66</v>
      </c>
      <c r="I8837" t="s">
        <v>7556</v>
      </c>
      <c r="J8837" t="s">
        <v>164</v>
      </c>
      <c r="K8837">
        <v>0</v>
      </c>
      <c r="L8837" s="83">
        <v>42681</v>
      </c>
      <c r="M8837">
        <v>0</v>
      </c>
      <c r="N8837">
        <v>825690100</v>
      </c>
      <c r="O8837" t="s">
        <v>2794</v>
      </c>
    </row>
    <row r="8838" spans="1:15" x14ac:dyDescent="0.2">
      <c r="A8838" t="s">
        <v>8623</v>
      </c>
      <c r="B8838" t="s">
        <v>2695</v>
      </c>
      <c r="C8838">
        <v>23.91</v>
      </c>
      <c r="D8838">
        <v>0</v>
      </c>
      <c r="E8838">
        <v>0</v>
      </c>
      <c r="F8838">
        <v>0</v>
      </c>
      <c r="G8838">
        <v>0</v>
      </c>
      <c r="H8838" s="45">
        <v>-24355.46</v>
      </c>
      <c r="I8838" t="s">
        <v>7556</v>
      </c>
      <c r="J8838" t="s">
        <v>8017</v>
      </c>
      <c r="K8838">
        <v>0</v>
      </c>
      <c r="L8838" s="83">
        <v>42681</v>
      </c>
      <c r="M8838">
        <v>0</v>
      </c>
      <c r="N8838" t="s">
        <v>2784</v>
      </c>
      <c r="O8838" t="s">
        <v>2785</v>
      </c>
    </row>
    <row r="8839" spans="1:15" x14ac:dyDescent="0.2">
      <c r="A8839" t="s">
        <v>8624</v>
      </c>
      <c r="B8839" t="s">
        <v>2597</v>
      </c>
      <c r="C8839">
        <v>62.87</v>
      </c>
      <c r="D8839">
        <v>0</v>
      </c>
      <c r="E8839">
        <v>0</v>
      </c>
      <c r="F8839">
        <v>0</v>
      </c>
      <c r="G8839">
        <v>0</v>
      </c>
      <c r="H8839" s="45">
        <v>-23701.13</v>
      </c>
      <c r="I8839" t="s">
        <v>7556</v>
      </c>
      <c r="J8839" t="s">
        <v>822</v>
      </c>
      <c r="K8839">
        <v>0</v>
      </c>
      <c r="L8839" s="83">
        <v>42681</v>
      </c>
      <c r="M8839">
        <v>0</v>
      </c>
      <c r="N8839">
        <v>23608102</v>
      </c>
      <c r="O8839">
        <v>2050832</v>
      </c>
    </row>
    <row r="8840" spans="1:15" x14ac:dyDescent="0.2">
      <c r="A8840" t="s">
        <v>8625</v>
      </c>
      <c r="B8840" t="s">
        <v>2217</v>
      </c>
      <c r="C8840">
        <v>18.12</v>
      </c>
      <c r="D8840">
        <v>0</v>
      </c>
      <c r="E8840">
        <v>0</v>
      </c>
      <c r="F8840">
        <v>0</v>
      </c>
      <c r="G8840">
        <v>0</v>
      </c>
      <c r="H8840" s="45">
        <v>-18900.63</v>
      </c>
      <c r="I8840" t="s">
        <v>7567</v>
      </c>
      <c r="J8840" t="s">
        <v>169</v>
      </c>
      <c r="K8840">
        <v>0</v>
      </c>
      <c r="L8840" s="83">
        <v>42681</v>
      </c>
      <c r="M8840">
        <v>0</v>
      </c>
      <c r="N8840">
        <v>12423109</v>
      </c>
      <c r="O8840">
        <v>2385471</v>
      </c>
    </row>
    <row r="8841" spans="1:15" x14ac:dyDescent="0.2">
      <c r="A8841" t="s">
        <v>8626</v>
      </c>
      <c r="B8841" t="s">
        <v>5403</v>
      </c>
      <c r="C8841">
        <v>37.799999999999997</v>
      </c>
      <c r="D8841">
        <v>0</v>
      </c>
      <c r="E8841">
        <v>0</v>
      </c>
      <c r="F8841">
        <v>0</v>
      </c>
      <c r="G8841">
        <v>0</v>
      </c>
      <c r="H8841" s="45">
        <v>137417.12</v>
      </c>
      <c r="I8841" t="s">
        <v>7556</v>
      </c>
      <c r="J8841" t="s">
        <v>169</v>
      </c>
      <c r="K8841">
        <v>0</v>
      </c>
      <c r="L8841" s="83">
        <v>42681</v>
      </c>
      <c r="M8841">
        <v>0</v>
      </c>
      <c r="N8841">
        <v>46513107</v>
      </c>
      <c r="O8841" t="s">
        <v>5459</v>
      </c>
    </row>
    <row r="8842" spans="1:15" x14ac:dyDescent="0.2">
      <c r="A8842" t="s">
        <v>8627</v>
      </c>
      <c r="B8842" t="s">
        <v>8621</v>
      </c>
      <c r="C8842">
        <v>155.12629999999999</v>
      </c>
      <c r="D8842">
        <v>0</v>
      </c>
      <c r="E8842">
        <v>0</v>
      </c>
      <c r="F8842">
        <v>0</v>
      </c>
      <c r="G8842">
        <v>0</v>
      </c>
      <c r="H8842" s="45">
        <v>18605.37</v>
      </c>
      <c r="I8842" t="s">
        <v>7556</v>
      </c>
      <c r="J8842" t="s">
        <v>186</v>
      </c>
      <c r="K8842">
        <v>0</v>
      </c>
      <c r="L8842" s="83">
        <v>42681</v>
      </c>
      <c r="M8842">
        <v>0</v>
      </c>
      <c r="N8842" t="s">
        <v>177</v>
      </c>
      <c r="O8842" t="s">
        <v>177</v>
      </c>
    </row>
    <row r="8843" spans="1:15" x14ac:dyDescent="0.2">
      <c r="A8843" t="s">
        <v>8628</v>
      </c>
      <c r="B8843" t="s">
        <v>4511</v>
      </c>
      <c r="C8843">
        <v>48.75</v>
      </c>
      <c r="D8843">
        <v>0</v>
      </c>
      <c r="E8843">
        <v>0</v>
      </c>
      <c r="F8843">
        <v>0</v>
      </c>
      <c r="G8843">
        <v>0</v>
      </c>
      <c r="H8843" s="45">
        <v>27318.95</v>
      </c>
      <c r="I8843" t="s">
        <v>7556</v>
      </c>
      <c r="J8843" t="s">
        <v>169</v>
      </c>
      <c r="K8843">
        <v>0</v>
      </c>
      <c r="L8843" s="83">
        <v>42681</v>
      </c>
      <c r="M8843">
        <v>0</v>
      </c>
      <c r="N8843">
        <v>132011107</v>
      </c>
      <c r="O8843">
        <v>2165811</v>
      </c>
    </row>
    <row r="8844" spans="1:15" x14ac:dyDescent="0.2">
      <c r="A8844" t="s">
        <v>8629</v>
      </c>
      <c r="B8844" t="s">
        <v>8620</v>
      </c>
      <c r="C8844">
        <v>47.04</v>
      </c>
      <c r="D8844">
        <v>0</v>
      </c>
      <c r="E8844">
        <v>0</v>
      </c>
      <c r="F8844">
        <v>0</v>
      </c>
      <c r="G8844">
        <v>0</v>
      </c>
      <c r="H8844" s="45">
        <v>47166.400000000001</v>
      </c>
      <c r="I8844" t="s">
        <v>7556</v>
      </c>
      <c r="J8844" t="s">
        <v>188</v>
      </c>
      <c r="K8844">
        <v>0</v>
      </c>
      <c r="L8844" s="83">
        <v>42681</v>
      </c>
      <c r="M8844">
        <v>0</v>
      </c>
      <c r="N8844">
        <v>163851108</v>
      </c>
      <c r="O8844" t="s">
        <v>8630</v>
      </c>
    </row>
    <row r="8845" spans="1:15" x14ac:dyDescent="0.2">
      <c r="A8845" t="s">
        <v>8631</v>
      </c>
      <c r="B8845" t="s">
        <v>5548</v>
      </c>
      <c r="C8845">
        <v>28.24</v>
      </c>
      <c r="D8845">
        <v>0</v>
      </c>
      <c r="E8845">
        <v>0</v>
      </c>
      <c r="F8845">
        <v>0</v>
      </c>
      <c r="G8845">
        <v>0</v>
      </c>
      <c r="H8845" s="45">
        <v>-8099.69</v>
      </c>
      <c r="I8845" t="s">
        <v>7556</v>
      </c>
      <c r="J8845" t="s">
        <v>822</v>
      </c>
      <c r="K8845">
        <v>0</v>
      </c>
      <c r="L8845" s="83">
        <v>42681</v>
      </c>
      <c r="M8845">
        <v>0</v>
      </c>
      <c r="N8845" t="s">
        <v>5563</v>
      </c>
      <c r="O8845">
        <v>2440637</v>
      </c>
    </row>
    <row r="8846" spans="1:15" x14ac:dyDescent="0.2">
      <c r="A8846" t="s">
        <v>8632</v>
      </c>
      <c r="B8846" t="s">
        <v>3597</v>
      </c>
      <c r="C8846">
        <v>166.22</v>
      </c>
      <c r="D8846">
        <v>0</v>
      </c>
      <c r="E8846">
        <v>0</v>
      </c>
      <c r="F8846">
        <v>0</v>
      </c>
      <c r="G8846">
        <v>0</v>
      </c>
      <c r="H8846" s="45">
        <v>-34047.25</v>
      </c>
      <c r="I8846" t="s">
        <v>7567</v>
      </c>
      <c r="J8846" t="s">
        <v>235</v>
      </c>
      <c r="K8846">
        <v>0</v>
      </c>
      <c r="L8846" s="83">
        <v>42681</v>
      </c>
      <c r="M8846">
        <v>0</v>
      </c>
      <c r="N8846">
        <v>191098102</v>
      </c>
      <c r="O8846">
        <v>2206721</v>
      </c>
    </row>
    <row r="8847" spans="1:15" x14ac:dyDescent="0.2">
      <c r="A8847" t="s">
        <v>8633</v>
      </c>
      <c r="B8847" t="s">
        <v>2205</v>
      </c>
      <c r="C8847">
        <v>86.71</v>
      </c>
      <c r="D8847">
        <v>0</v>
      </c>
      <c r="E8847">
        <v>0</v>
      </c>
      <c r="F8847">
        <v>0</v>
      </c>
      <c r="G8847">
        <v>0</v>
      </c>
      <c r="H8847" s="45">
        <v>-13565.71</v>
      </c>
      <c r="I8847" t="s">
        <v>7567</v>
      </c>
      <c r="J8847" t="s">
        <v>190</v>
      </c>
      <c r="K8847">
        <v>0</v>
      </c>
      <c r="L8847" s="83">
        <v>42681</v>
      </c>
      <c r="M8847">
        <v>0</v>
      </c>
      <c r="N8847" t="s">
        <v>177</v>
      </c>
      <c r="O8847" t="s">
        <v>2255</v>
      </c>
    </row>
    <row r="8848" spans="1:15" x14ac:dyDescent="0.2">
      <c r="A8848" t="s">
        <v>8634</v>
      </c>
      <c r="B8848" t="s">
        <v>2692</v>
      </c>
      <c r="C8848">
        <v>66.650000000000006</v>
      </c>
      <c r="D8848">
        <v>0</v>
      </c>
      <c r="E8848">
        <v>0</v>
      </c>
      <c r="F8848">
        <v>0</v>
      </c>
      <c r="G8848">
        <v>0</v>
      </c>
      <c r="H8848" s="45">
        <v>35224.620000000003</v>
      </c>
      <c r="I8848" t="s">
        <v>7567</v>
      </c>
      <c r="J8848" t="s">
        <v>190</v>
      </c>
      <c r="K8848">
        <v>0</v>
      </c>
      <c r="L8848" s="83">
        <v>42681</v>
      </c>
      <c r="M8848">
        <v>0</v>
      </c>
      <c r="N8848">
        <v>575385109</v>
      </c>
      <c r="O8848" t="s">
        <v>2751</v>
      </c>
    </row>
    <row r="8849" spans="1:15" x14ac:dyDescent="0.2">
      <c r="A8849" t="s">
        <v>8635</v>
      </c>
      <c r="B8849" t="s">
        <v>2316</v>
      </c>
      <c r="C8849">
        <v>33.14</v>
      </c>
      <c r="D8849">
        <v>0</v>
      </c>
      <c r="E8849">
        <v>0</v>
      </c>
      <c r="F8849">
        <v>0</v>
      </c>
      <c r="G8849">
        <v>0</v>
      </c>
      <c r="H8849" s="45">
        <v>-18124.14</v>
      </c>
      <c r="I8849" t="s">
        <v>7556</v>
      </c>
      <c r="J8849" t="s">
        <v>822</v>
      </c>
      <c r="K8849">
        <v>0</v>
      </c>
      <c r="L8849" s="83">
        <v>42681</v>
      </c>
      <c r="M8849">
        <v>0</v>
      </c>
      <c r="N8849">
        <v>337932107</v>
      </c>
      <c r="O8849">
        <v>2100920</v>
      </c>
    </row>
    <row r="8850" spans="1:15" x14ac:dyDescent="0.2">
      <c r="A8850" t="s">
        <v>8636</v>
      </c>
      <c r="B8850" t="s">
        <v>3055</v>
      </c>
      <c r="C8850">
        <v>47.47</v>
      </c>
      <c r="D8850">
        <v>0</v>
      </c>
      <c r="E8850">
        <v>0</v>
      </c>
      <c r="F8850">
        <v>0</v>
      </c>
      <c r="G8850">
        <v>0</v>
      </c>
      <c r="H8850" s="45">
        <v>-33480.83</v>
      </c>
      <c r="I8850" t="s">
        <v>7567</v>
      </c>
      <c r="J8850" t="s">
        <v>169</v>
      </c>
      <c r="K8850">
        <v>0</v>
      </c>
      <c r="L8850" s="83">
        <v>42681</v>
      </c>
      <c r="M8850">
        <v>0</v>
      </c>
      <c r="N8850">
        <v>379577208</v>
      </c>
      <c r="O8850" t="s">
        <v>3118</v>
      </c>
    </row>
    <row r="8851" spans="1:15" x14ac:dyDescent="0.2">
      <c r="A8851" t="s">
        <v>8637</v>
      </c>
      <c r="B8851" t="s">
        <v>4953</v>
      </c>
      <c r="C8851">
        <v>36.549999999999997</v>
      </c>
      <c r="D8851">
        <v>0</v>
      </c>
      <c r="E8851">
        <v>0</v>
      </c>
      <c r="F8851">
        <v>0</v>
      </c>
      <c r="G8851">
        <v>0</v>
      </c>
      <c r="H8851" s="45">
        <v>-11180.7</v>
      </c>
      <c r="I8851" t="s">
        <v>7556</v>
      </c>
      <c r="J8851" t="s">
        <v>822</v>
      </c>
      <c r="K8851">
        <v>0</v>
      </c>
      <c r="L8851" s="83">
        <v>42681</v>
      </c>
      <c r="M8851">
        <v>0</v>
      </c>
      <c r="N8851">
        <v>419870100</v>
      </c>
      <c r="O8851">
        <v>2415204</v>
      </c>
    </row>
    <row r="8852" spans="1:15" x14ac:dyDescent="0.2">
      <c r="A8852" t="s">
        <v>8638</v>
      </c>
      <c r="B8852" t="s">
        <v>237</v>
      </c>
      <c r="C8852">
        <v>36.65</v>
      </c>
      <c r="D8852">
        <v>0</v>
      </c>
      <c r="E8852">
        <v>0</v>
      </c>
      <c r="F8852">
        <v>0</v>
      </c>
      <c r="G8852">
        <v>0</v>
      </c>
      <c r="H8852" s="45">
        <v>18784.259999999998</v>
      </c>
      <c r="I8852" t="s">
        <v>7567</v>
      </c>
      <c r="J8852" t="s">
        <v>190</v>
      </c>
      <c r="K8852">
        <v>0</v>
      </c>
      <c r="L8852" s="83">
        <v>42681</v>
      </c>
      <c r="M8852">
        <v>0</v>
      </c>
      <c r="N8852" t="s">
        <v>177</v>
      </c>
      <c r="O8852" t="s">
        <v>8639</v>
      </c>
    </row>
    <row r="8853" spans="1:15" x14ac:dyDescent="0.2">
      <c r="A8853" t="s">
        <v>8640</v>
      </c>
      <c r="B8853" t="s">
        <v>3595</v>
      </c>
      <c r="C8853">
        <v>55.87</v>
      </c>
      <c r="D8853">
        <v>0</v>
      </c>
      <c r="E8853">
        <v>0</v>
      </c>
      <c r="F8853">
        <v>0</v>
      </c>
      <c r="G8853">
        <v>0</v>
      </c>
      <c r="H8853" s="45">
        <v>6056.17</v>
      </c>
      <c r="I8853" t="s">
        <v>7567</v>
      </c>
      <c r="J8853" t="s">
        <v>200</v>
      </c>
      <c r="K8853">
        <v>0</v>
      </c>
      <c r="L8853" s="83">
        <v>42681</v>
      </c>
      <c r="M8853">
        <v>0</v>
      </c>
      <c r="N8853" t="s">
        <v>3614</v>
      </c>
      <c r="O8853" t="s">
        <v>3615</v>
      </c>
    </row>
    <row r="8854" spans="1:15" x14ac:dyDescent="0.2">
      <c r="A8854" t="s">
        <v>8641</v>
      </c>
      <c r="B8854" t="s">
        <v>8618</v>
      </c>
      <c r="C8854">
        <v>225.17</v>
      </c>
      <c r="D8854">
        <v>0</v>
      </c>
      <c r="E8854">
        <v>0</v>
      </c>
      <c r="F8854">
        <v>0</v>
      </c>
      <c r="G8854">
        <v>0</v>
      </c>
      <c r="H8854" s="45">
        <v>-17845.400000000001</v>
      </c>
      <c r="I8854" t="s">
        <v>7556</v>
      </c>
      <c r="J8854" t="s">
        <v>200</v>
      </c>
      <c r="K8854">
        <v>0</v>
      </c>
      <c r="L8854" s="83">
        <v>42681</v>
      </c>
      <c r="M8854">
        <v>0</v>
      </c>
      <c r="N8854" t="s">
        <v>8642</v>
      </c>
      <c r="O8854" t="s">
        <v>8643</v>
      </c>
    </row>
    <row r="8855" spans="1:15" x14ac:dyDescent="0.2">
      <c r="A8855" t="s">
        <v>8644</v>
      </c>
      <c r="B8855" t="s">
        <v>3038</v>
      </c>
      <c r="C8855">
        <v>27.93</v>
      </c>
      <c r="D8855">
        <v>0</v>
      </c>
      <c r="E8855">
        <v>0</v>
      </c>
      <c r="F8855">
        <v>0</v>
      </c>
      <c r="G8855">
        <v>0</v>
      </c>
      <c r="H8855" s="45">
        <v>68335.63</v>
      </c>
      <c r="I8855" t="s">
        <v>7567</v>
      </c>
      <c r="J8855" t="s">
        <v>200</v>
      </c>
      <c r="K8855">
        <v>0</v>
      </c>
      <c r="L8855" s="83">
        <v>42681</v>
      </c>
      <c r="M8855">
        <v>0</v>
      </c>
      <c r="N8855" t="s">
        <v>3132</v>
      </c>
      <c r="O8855" t="s">
        <v>3133</v>
      </c>
    </row>
    <row r="8856" spans="1:15" x14ac:dyDescent="0.2">
      <c r="A8856" t="s">
        <v>8645</v>
      </c>
      <c r="B8856" t="s">
        <v>1562</v>
      </c>
      <c r="C8856">
        <v>291.25</v>
      </c>
      <c r="D8856">
        <v>0</v>
      </c>
      <c r="E8856">
        <v>0</v>
      </c>
      <c r="F8856">
        <v>0</v>
      </c>
      <c r="G8856">
        <v>0</v>
      </c>
      <c r="H8856" s="45">
        <v>124351.11</v>
      </c>
      <c r="I8856" t="s">
        <v>7556</v>
      </c>
      <c r="J8856" t="s">
        <v>169</v>
      </c>
      <c r="K8856">
        <v>0</v>
      </c>
      <c r="L8856" s="83">
        <v>42681</v>
      </c>
      <c r="M8856">
        <v>0</v>
      </c>
      <c r="N8856" t="s">
        <v>1637</v>
      </c>
      <c r="O8856">
        <v>2730190</v>
      </c>
    </row>
    <row r="8857" spans="1:15" x14ac:dyDescent="0.2">
      <c r="A8857" t="s">
        <v>8646</v>
      </c>
      <c r="B8857" t="s">
        <v>1676</v>
      </c>
      <c r="C8857">
        <v>107.045</v>
      </c>
      <c r="D8857">
        <v>0</v>
      </c>
      <c r="E8857">
        <v>0</v>
      </c>
      <c r="F8857">
        <v>0</v>
      </c>
      <c r="G8857">
        <v>0</v>
      </c>
      <c r="H8857" s="45">
        <v>-111013.97</v>
      </c>
      <c r="I8857" t="s">
        <v>7567</v>
      </c>
      <c r="J8857" t="s">
        <v>169</v>
      </c>
      <c r="K8857">
        <v>0</v>
      </c>
      <c r="L8857" s="83">
        <v>42681</v>
      </c>
      <c r="M8857">
        <v>0</v>
      </c>
      <c r="N8857" t="s">
        <v>177</v>
      </c>
      <c r="O8857">
        <v>2872423</v>
      </c>
    </row>
    <row r="8858" spans="1:15" x14ac:dyDescent="0.2">
      <c r="A8858" t="s">
        <v>8647</v>
      </c>
      <c r="B8858" t="s">
        <v>5269</v>
      </c>
      <c r="C8858">
        <v>30.454999999999998</v>
      </c>
      <c r="D8858">
        <v>0</v>
      </c>
      <c r="E8858">
        <v>0</v>
      </c>
      <c r="F8858">
        <v>0</v>
      </c>
      <c r="G8858">
        <v>0</v>
      </c>
      <c r="H8858" s="45">
        <v>-2661.75</v>
      </c>
      <c r="I8858" t="s">
        <v>7556</v>
      </c>
      <c r="J8858" t="s">
        <v>448</v>
      </c>
      <c r="K8858">
        <v>0</v>
      </c>
      <c r="L8858" s="83">
        <v>42681</v>
      </c>
      <c r="M8858">
        <v>0</v>
      </c>
      <c r="N8858">
        <v>879433829</v>
      </c>
      <c r="O8858" t="s">
        <v>5378</v>
      </c>
    </row>
    <row r="8859" spans="1:15" x14ac:dyDescent="0.2">
      <c r="A8859" t="s">
        <v>8648</v>
      </c>
      <c r="B8859" t="s">
        <v>2461</v>
      </c>
      <c r="C8859">
        <v>43</v>
      </c>
      <c r="D8859">
        <v>0</v>
      </c>
      <c r="E8859">
        <v>0</v>
      </c>
      <c r="F8859">
        <v>0</v>
      </c>
      <c r="G8859">
        <v>0</v>
      </c>
      <c r="H8859" s="45">
        <v>15553.69</v>
      </c>
      <c r="I8859" t="s">
        <v>7556</v>
      </c>
      <c r="J8859" t="s">
        <v>169</v>
      </c>
      <c r="K8859">
        <v>0</v>
      </c>
      <c r="L8859" s="83">
        <v>42681</v>
      </c>
      <c r="M8859">
        <v>0</v>
      </c>
      <c r="N8859" t="s">
        <v>2560</v>
      </c>
      <c r="O8859" t="s">
        <v>2561</v>
      </c>
    </row>
    <row r="8860" spans="1:15" x14ac:dyDescent="0.2">
      <c r="A8860" t="s">
        <v>8649</v>
      </c>
      <c r="B8860" t="s">
        <v>8617</v>
      </c>
      <c r="C8860">
        <v>26.905000000000001</v>
      </c>
      <c r="D8860">
        <v>0</v>
      </c>
      <c r="E8860">
        <v>0</v>
      </c>
      <c r="F8860">
        <v>0</v>
      </c>
      <c r="G8860">
        <v>0</v>
      </c>
      <c r="H8860" s="45">
        <v>-37831.230000000003</v>
      </c>
      <c r="I8860" t="s">
        <v>7556</v>
      </c>
      <c r="J8860" t="s">
        <v>190</v>
      </c>
      <c r="K8860">
        <v>0</v>
      </c>
      <c r="L8860" s="83">
        <v>42681</v>
      </c>
      <c r="M8860">
        <v>0</v>
      </c>
      <c r="N8860" t="s">
        <v>8650</v>
      </c>
      <c r="O8860" t="s">
        <v>8651</v>
      </c>
    </row>
    <row r="8861" spans="1:15" x14ac:dyDescent="0.2">
      <c r="A8861" t="s">
        <v>8652</v>
      </c>
      <c r="B8861" t="s">
        <v>3206</v>
      </c>
      <c r="C8861">
        <v>20.25</v>
      </c>
      <c r="D8861">
        <v>0</v>
      </c>
      <c r="E8861">
        <v>0</v>
      </c>
      <c r="F8861">
        <v>0</v>
      </c>
      <c r="G8861">
        <v>0</v>
      </c>
      <c r="H8861" s="45">
        <v>199192.72</v>
      </c>
      <c r="I8861" t="s">
        <v>7567</v>
      </c>
      <c r="J8861" t="s">
        <v>169</v>
      </c>
      <c r="K8861">
        <v>0</v>
      </c>
      <c r="L8861" s="83">
        <v>42681</v>
      </c>
      <c r="M8861">
        <v>0</v>
      </c>
      <c r="N8861" t="s">
        <v>3357</v>
      </c>
      <c r="O8861" t="s">
        <v>3358</v>
      </c>
    </row>
    <row r="8862" spans="1:15" x14ac:dyDescent="0.2">
      <c r="A8862" t="s">
        <v>8653</v>
      </c>
      <c r="B8862" t="s">
        <v>8619</v>
      </c>
      <c r="C8862">
        <v>39.57</v>
      </c>
      <c r="D8862">
        <v>0</v>
      </c>
      <c r="E8862">
        <v>0</v>
      </c>
      <c r="F8862">
        <v>0</v>
      </c>
      <c r="G8862">
        <v>0</v>
      </c>
      <c r="H8862" s="45">
        <v>1419.69</v>
      </c>
      <c r="I8862" t="s">
        <v>7556</v>
      </c>
      <c r="J8862" t="s">
        <v>169</v>
      </c>
      <c r="K8862">
        <v>0</v>
      </c>
      <c r="L8862" s="83">
        <v>42681</v>
      </c>
      <c r="M8862">
        <v>0</v>
      </c>
      <c r="N8862" t="s">
        <v>8654</v>
      </c>
      <c r="O8862" t="s">
        <v>8655</v>
      </c>
    </row>
    <row r="8863" spans="1:15" x14ac:dyDescent="0.2">
      <c r="A8863" t="s">
        <v>8656</v>
      </c>
      <c r="B8863" t="s">
        <v>1989</v>
      </c>
      <c r="C8863">
        <v>32.97</v>
      </c>
      <c r="D8863">
        <v>0</v>
      </c>
      <c r="E8863">
        <v>0</v>
      </c>
      <c r="F8863">
        <v>0</v>
      </c>
      <c r="G8863">
        <v>0</v>
      </c>
      <c r="H8863" s="45">
        <v>-11536.8</v>
      </c>
      <c r="I8863" t="s">
        <v>7567</v>
      </c>
      <c r="J8863" t="s">
        <v>448</v>
      </c>
      <c r="K8863">
        <v>0</v>
      </c>
      <c r="L8863" s="83">
        <v>42681</v>
      </c>
      <c r="M8863">
        <v>0</v>
      </c>
      <c r="N8863" t="s">
        <v>2073</v>
      </c>
      <c r="O8863" t="s">
        <v>2074</v>
      </c>
    </row>
    <row r="8864" spans="1:15" x14ac:dyDescent="0.2">
      <c r="A8864" t="s">
        <v>8503</v>
      </c>
      <c r="B8864" t="s">
        <v>293</v>
      </c>
      <c r="C8864">
        <v>100.93</v>
      </c>
      <c r="D8864">
        <v>0</v>
      </c>
      <c r="E8864">
        <v>0</v>
      </c>
      <c r="F8864">
        <v>0</v>
      </c>
      <c r="G8864">
        <v>0</v>
      </c>
      <c r="H8864" s="45">
        <v>18692.189999999999</v>
      </c>
      <c r="I8864" t="s">
        <v>7556</v>
      </c>
      <c r="J8864" t="s">
        <v>186</v>
      </c>
      <c r="K8864">
        <v>0</v>
      </c>
      <c r="L8864" s="83">
        <v>42678</v>
      </c>
      <c r="M8864">
        <v>0</v>
      </c>
      <c r="N8864">
        <v>981419104</v>
      </c>
      <c r="O8864">
        <v>2981181</v>
      </c>
    </row>
    <row r="8865" spans="1:15" x14ac:dyDescent="0.2">
      <c r="A8865" t="s">
        <v>8504</v>
      </c>
      <c r="B8865" t="s">
        <v>1812</v>
      </c>
      <c r="C8865">
        <v>17.75</v>
      </c>
      <c r="D8865">
        <v>0</v>
      </c>
      <c r="E8865">
        <v>0</v>
      </c>
      <c r="F8865">
        <v>0</v>
      </c>
      <c r="G8865">
        <v>0</v>
      </c>
      <c r="H8865" s="45">
        <v>6267.55</v>
      </c>
      <c r="I8865" t="s">
        <v>7556</v>
      </c>
      <c r="J8865" t="s">
        <v>164</v>
      </c>
      <c r="K8865">
        <v>0</v>
      </c>
      <c r="L8865" s="83">
        <v>42678</v>
      </c>
      <c r="M8865">
        <v>0</v>
      </c>
      <c r="N8865" t="s">
        <v>1973</v>
      </c>
      <c r="O8865" t="s">
        <v>1974</v>
      </c>
    </row>
    <row r="8866" spans="1:15" x14ac:dyDescent="0.2">
      <c r="A8866" t="s">
        <v>8505</v>
      </c>
      <c r="B8866" t="s">
        <v>263</v>
      </c>
      <c r="C8866">
        <v>20.5</v>
      </c>
      <c r="D8866">
        <v>0</v>
      </c>
      <c r="E8866">
        <v>0</v>
      </c>
      <c r="F8866">
        <v>0</v>
      </c>
      <c r="G8866">
        <v>0</v>
      </c>
      <c r="H8866" s="45">
        <v>49000.04</v>
      </c>
      <c r="I8866" t="s">
        <v>7556</v>
      </c>
      <c r="J8866" t="s">
        <v>190</v>
      </c>
      <c r="K8866">
        <v>0</v>
      </c>
      <c r="L8866" s="83">
        <v>42678</v>
      </c>
      <c r="M8866">
        <v>0</v>
      </c>
      <c r="N8866">
        <v>896818101</v>
      </c>
      <c r="O8866">
        <v>2893071</v>
      </c>
    </row>
    <row r="8867" spans="1:15" x14ac:dyDescent="0.2">
      <c r="A8867" t="s">
        <v>8506</v>
      </c>
      <c r="B8867" t="s">
        <v>2812</v>
      </c>
      <c r="C8867">
        <v>258.3</v>
      </c>
      <c r="D8867">
        <v>0</v>
      </c>
      <c r="E8867">
        <v>0</v>
      </c>
      <c r="F8867">
        <v>0</v>
      </c>
      <c r="G8867">
        <v>0</v>
      </c>
      <c r="H8867">
        <v>-138.83000000000001</v>
      </c>
      <c r="I8867" t="s">
        <v>7556</v>
      </c>
      <c r="J8867" t="s">
        <v>164</v>
      </c>
      <c r="K8867">
        <v>0</v>
      </c>
      <c r="L8867" s="83">
        <v>42678</v>
      </c>
      <c r="M8867">
        <v>0</v>
      </c>
      <c r="N8867">
        <v>852857200</v>
      </c>
      <c r="O8867" t="s">
        <v>3000</v>
      </c>
    </row>
    <row r="8868" spans="1:15" x14ac:dyDescent="0.2">
      <c r="A8868" t="s">
        <v>8507</v>
      </c>
      <c r="B8868" t="s">
        <v>4962</v>
      </c>
      <c r="C8868">
        <v>76.73</v>
      </c>
      <c r="D8868">
        <v>0</v>
      </c>
      <c r="E8868">
        <v>0</v>
      </c>
      <c r="F8868">
        <v>0</v>
      </c>
      <c r="G8868">
        <v>0</v>
      </c>
      <c r="H8868" s="45">
        <v>2237.6</v>
      </c>
      <c r="I8868" t="s">
        <v>7556</v>
      </c>
      <c r="J8868" t="s">
        <v>164</v>
      </c>
      <c r="K8868">
        <v>0</v>
      </c>
      <c r="L8868" s="83">
        <v>42678</v>
      </c>
      <c r="M8868">
        <v>0</v>
      </c>
      <c r="N8868" t="s">
        <v>5053</v>
      </c>
      <c r="O8868" t="s">
        <v>5054</v>
      </c>
    </row>
    <row r="8869" spans="1:15" x14ac:dyDescent="0.2">
      <c r="A8869" t="s">
        <v>8508</v>
      </c>
      <c r="B8869" t="s">
        <v>2819</v>
      </c>
      <c r="C8869">
        <v>119</v>
      </c>
      <c r="D8869">
        <v>0</v>
      </c>
      <c r="E8869">
        <v>0</v>
      </c>
      <c r="F8869">
        <v>0</v>
      </c>
      <c r="G8869">
        <v>0</v>
      </c>
      <c r="H8869" s="45">
        <v>4436.2</v>
      </c>
      <c r="I8869" t="s">
        <v>7556</v>
      </c>
      <c r="J8869" t="s">
        <v>164</v>
      </c>
      <c r="K8869">
        <v>0</v>
      </c>
      <c r="L8869" s="83">
        <v>42678</v>
      </c>
      <c r="M8869">
        <v>0</v>
      </c>
      <c r="N8869" t="s">
        <v>2976</v>
      </c>
      <c r="O8869">
        <v>2277880</v>
      </c>
    </row>
    <row r="8870" spans="1:15" x14ac:dyDescent="0.2">
      <c r="A8870" t="s">
        <v>8509</v>
      </c>
      <c r="B8870" t="s">
        <v>1671</v>
      </c>
      <c r="C8870">
        <v>240.35</v>
      </c>
      <c r="D8870">
        <v>0</v>
      </c>
      <c r="E8870">
        <v>0</v>
      </c>
      <c r="F8870">
        <v>0</v>
      </c>
      <c r="G8870">
        <v>0</v>
      </c>
      <c r="H8870" s="45">
        <v>29367.279999999999</v>
      </c>
      <c r="I8870" t="s">
        <v>7556</v>
      </c>
      <c r="J8870" t="s">
        <v>169</v>
      </c>
      <c r="K8870">
        <v>0</v>
      </c>
      <c r="L8870" s="83">
        <v>42678</v>
      </c>
      <c r="M8870">
        <v>0</v>
      </c>
      <c r="N8870" t="s">
        <v>1764</v>
      </c>
      <c r="O8870">
        <v>2501578</v>
      </c>
    </row>
    <row r="8871" spans="1:15" x14ac:dyDescent="0.2">
      <c r="A8871" t="s">
        <v>8510</v>
      </c>
      <c r="B8871" t="s">
        <v>2677</v>
      </c>
      <c r="C8871">
        <v>69.11</v>
      </c>
      <c r="D8871">
        <v>0</v>
      </c>
      <c r="E8871">
        <v>0</v>
      </c>
      <c r="F8871">
        <v>0</v>
      </c>
      <c r="G8871">
        <v>0</v>
      </c>
      <c r="H8871" s="45">
        <v>23756.06</v>
      </c>
      <c r="I8871" t="s">
        <v>7556</v>
      </c>
      <c r="J8871" t="s">
        <v>182</v>
      </c>
      <c r="K8871">
        <v>0</v>
      </c>
      <c r="L8871" s="83">
        <v>42678</v>
      </c>
      <c r="M8871">
        <v>0</v>
      </c>
      <c r="N8871">
        <v>436106108</v>
      </c>
      <c r="O8871" t="s">
        <v>2763</v>
      </c>
    </row>
    <row r="8872" spans="1:15" x14ac:dyDescent="0.2">
      <c r="A8872" t="s">
        <v>8511</v>
      </c>
      <c r="B8872" t="s">
        <v>2477</v>
      </c>
      <c r="C8872">
        <v>38.299999999999997</v>
      </c>
      <c r="D8872">
        <v>0</v>
      </c>
      <c r="E8872">
        <v>0</v>
      </c>
      <c r="F8872">
        <v>0</v>
      </c>
      <c r="G8872">
        <v>0</v>
      </c>
      <c r="H8872" s="45">
        <v>-6937.29</v>
      </c>
      <c r="I8872" t="s">
        <v>7556</v>
      </c>
      <c r="J8872" t="s">
        <v>186</v>
      </c>
      <c r="K8872">
        <v>0</v>
      </c>
      <c r="L8872" s="83">
        <v>42678</v>
      </c>
      <c r="M8872">
        <v>0</v>
      </c>
      <c r="N8872">
        <v>317485100</v>
      </c>
      <c r="O8872" t="s">
        <v>2532</v>
      </c>
    </row>
    <row r="8873" spans="1:15" x14ac:dyDescent="0.2">
      <c r="A8873" t="s">
        <v>8512</v>
      </c>
      <c r="B8873" t="s">
        <v>5273</v>
      </c>
      <c r="C8873">
        <v>26.4</v>
      </c>
      <c r="D8873">
        <v>0</v>
      </c>
      <c r="E8873">
        <v>0</v>
      </c>
      <c r="F8873">
        <v>0</v>
      </c>
      <c r="G8873">
        <v>0</v>
      </c>
      <c r="H8873" s="45">
        <v>3323.37</v>
      </c>
      <c r="I8873" t="s">
        <v>7556</v>
      </c>
      <c r="J8873" t="s">
        <v>169</v>
      </c>
      <c r="K8873">
        <v>0</v>
      </c>
      <c r="L8873" s="83">
        <v>42678</v>
      </c>
      <c r="M8873">
        <v>0</v>
      </c>
      <c r="N8873">
        <v>205306103</v>
      </c>
      <c r="O8873">
        <v>2872122</v>
      </c>
    </row>
    <row r="8874" spans="1:15" x14ac:dyDescent="0.2">
      <c r="A8874" t="s">
        <v>8513</v>
      </c>
      <c r="B8874" t="s">
        <v>2823</v>
      </c>
      <c r="C8874">
        <v>14.97</v>
      </c>
      <c r="D8874">
        <v>0</v>
      </c>
      <c r="E8874">
        <v>0</v>
      </c>
      <c r="F8874">
        <v>0</v>
      </c>
      <c r="G8874">
        <v>0</v>
      </c>
      <c r="H8874" s="45">
        <v>9999.6299999999992</v>
      </c>
      <c r="I8874" t="s">
        <v>7556</v>
      </c>
      <c r="J8874" t="s">
        <v>448</v>
      </c>
      <c r="K8874">
        <v>0</v>
      </c>
      <c r="L8874" s="83">
        <v>42678</v>
      </c>
      <c r="M8874">
        <v>0</v>
      </c>
      <c r="N8874">
        <v>209034107</v>
      </c>
      <c r="O8874" t="s">
        <v>2927</v>
      </c>
    </row>
    <row r="8875" spans="1:15" x14ac:dyDescent="0.2">
      <c r="A8875" t="s">
        <v>8514</v>
      </c>
      <c r="B8875" t="s">
        <v>6500</v>
      </c>
      <c r="C8875">
        <v>205.49</v>
      </c>
      <c r="D8875">
        <v>0</v>
      </c>
      <c r="E8875">
        <v>0</v>
      </c>
      <c r="F8875">
        <v>0</v>
      </c>
      <c r="G8875">
        <v>0</v>
      </c>
      <c r="H8875" s="45">
        <v>10798.53</v>
      </c>
      <c r="I8875" t="s">
        <v>7556</v>
      </c>
      <c r="J8875" t="s">
        <v>169</v>
      </c>
      <c r="K8875">
        <v>0</v>
      </c>
      <c r="L8875" s="83">
        <v>42678</v>
      </c>
      <c r="M8875">
        <v>0</v>
      </c>
      <c r="N8875">
        <v>125509109</v>
      </c>
      <c r="O8875">
        <v>2196479</v>
      </c>
    </row>
    <row r="8876" spans="1:15" x14ac:dyDescent="0.2">
      <c r="A8876" t="s">
        <v>8515</v>
      </c>
      <c r="B8876" t="s">
        <v>2575</v>
      </c>
      <c r="C8876">
        <v>61.96</v>
      </c>
      <c r="D8876">
        <v>0</v>
      </c>
      <c r="E8876">
        <v>0</v>
      </c>
      <c r="F8876">
        <v>0</v>
      </c>
      <c r="G8876">
        <v>0</v>
      </c>
      <c r="H8876" s="45">
        <v>-2171.84</v>
      </c>
      <c r="I8876" t="s">
        <v>7556</v>
      </c>
      <c r="J8876" t="s">
        <v>169</v>
      </c>
      <c r="K8876">
        <v>0</v>
      </c>
      <c r="L8876" s="83">
        <v>42678</v>
      </c>
      <c r="M8876">
        <v>0</v>
      </c>
      <c r="N8876" t="s">
        <v>2618</v>
      </c>
      <c r="O8876" t="s">
        <v>2619</v>
      </c>
    </row>
    <row r="8877" spans="1:15" x14ac:dyDescent="0.2">
      <c r="A8877" t="s">
        <v>8516</v>
      </c>
      <c r="B8877" t="s">
        <v>5115</v>
      </c>
      <c r="C8877">
        <v>71.86</v>
      </c>
      <c r="D8877">
        <v>0</v>
      </c>
      <c r="E8877">
        <v>0</v>
      </c>
      <c r="F8877">
        <v>0</v>
      </c>
      <c r="G8877">
        <v>0</v>
      </c>
      <c r="H8877" s="45">
        <v>-4483.33</v>
      </c>
      <c r="I8877" t="s">
        <v>7556</v>
      </c>
      <c r="J8877" t="s">
        <v>169</v>
      </c>
      <c r="K8877">
        <v>0</v>
      </c>
      <c r="L8877" s="83">
        <v>42678</v>
      </c>
      <c r="M8877">
        <v>0</v>
      </c>
      <c r="N8877">
        <v>23436108</v>
      </c>
      <c r="O8877">
        <v>2024332</v>
      </c>
    </row>
    <row r="8878" spans="1:15" x14ac:dyDescent="0.2">
      <c r="A8878" t="s">
        <v>8517</v>
      </c>
      <c r="B8878" t="s">
        <v>5110</v>
      </c>
      <c r="C8878">
        <v>32.75</v>
      </c>
      <c r="D8878">
        <v>0</v>
      </c>
      <c r="E8878">
        <v>0</v>
      </c>
      <c r="F8878">
        <v>0</v>
      </c>
      <c r="G8878">
        <v>0</v>
      </c>
      <c r="H8878" s="45">
        <v>1600.43</v>
      </c>
      <c r="I8878" t="s">
        <v>7556</v>
      </c>
      <c r="J8878" t="s">
        <v>169</v>
      </c>
      <c r="K8878">
        <v>0</v>
      </c>
      <c r="L8878" s="83">
        <v>42678</v>
      </c>
      <c r="M8878">
        <v>0</v>
      </c>
      <c r="N8878">
        <v>9128307</v>
      </c>
      <c r="O8878">
        <v>2049777</v>
      </c>
    </row>
    <row r="8879" spans="1:15" x14ac:dyDescent="0.2">
      <c r="A8879" t="s">
        <v>8518</v>
      </c>
      <c r="B8879" t="s">
        <v>2686</v>
      </c>
      <c r="C8879">
        <v>42.28</v>
      </c>
      <c r="D8879">
        <v>0</v>
      </c>
      <c r="E8879">
        <v>0</v>
      </c>
      <c r="F8879">
        <v>0</v>
      </c>
      <c r="G8879">
        <v>0</v>
      </c>
      <c r="H8879" s="45">
        <v>-7342.24</v>
      </c>
      <c r="I8879" t="s">
        <v>7556</v>
      </c>
      <c r="J8879" t="s">
        <v>164</v>
      </c>
      <c r="K8879">
        <v>0</v>
      </c>
      <c r="L8879" s="83">
        <v>42678</v>
      </c>
      <c r="M8879">
        <v>0</v>
      </c>
      <c r="N8879" t="s">
        <v>2724</v>
      </c>
      <c r="O8879" t="s">
        <v>2725</v>
      </c>
    </row>
    <row r="8880" spans="1:15" x14ac:dyDescent="0.2">
      <c r="A8880" t="s">
        <v>8519</v>
      </c>
      <c r="B8880" t="s">
        <v>2845</v>
      </c>
      <c r="C8880">
        <v>22.55</v>
      </c>
      <c r="D8880">
        <v>0</v>
      </c>
      <c r="E8880">
        <v>0</v>
      </c>
      <c r="F8880">
        <v>0</v>
      </c>
      <c r="G8880">
        <v>0</v>
      </c>
      <c r="H8880" s="45">
        <v>2155.8200000000002</v>
      </c>
      <c r="I8880" t="s">
        <v>7556</v>
      </c>
      <c r="J8880" t="s">
        <v>164</v>
      </c>
      <c r="K8880">
        <v>0</v>
      </c>
      <c r="L8880" s="83">
        <v>42678</v>
      </c>
      <c r="M8880">
        <v>0</v>
      </c>
      <c r="N8880">
        <v>4498101</v>
      </c>
      <c r="O8880">
        <v>2889155</v>
      </c>
    </row>
    <row r="8881" spans="1:15" x14ac:dyDescent="0.2">
      <c r="A8881" t="s">
        <v>8520</v>
      </c>
      <c r="B8881" t="s">
        <v>1029</v>
      </c>
      <c r="C8881">
        <v>26.32</v>
      </c>
      <c r="D8881">
        <v>0</v>
      </c>
      <c r="E8881">
        <v>0</v>
      </c>
      <c r="F8881">
        <v>0</v>
      </c>
      <c r="G8881">
        <v>0</v>
      </c>
      <c r="H8881" s="45">
        <v>9878.06</v>
      </c>
      <c r="I8881" t="s">
        <v>7567</v>
      </c>
      <c r="J8881" t="s">
        <v>164</v>
      </c>
      <c r="K8881">
        <v>0</v>
      </c>
      <c r="L8881" s="83">
        <v>42678</v>
      </c>
      <c r="M8881">
        <v>0</v>
      </c>
      <c r="N8881">
        <v>5125109</v>
      </c>
      <c r="O8881">
        <v>2159773</v>
      </c>
    </row>
    <row r="8882" spans="1:15" x14ac:dyDescent="0.2">
      <c r="A8882" t="s">
        <v>8521</v>
      </c>
      <c r="B8882" t="s">
        <v>2000</v>
      </c>
      <c r="C8882">
        <v>11.89</v>
      </c>
      <c r="D8882">
        <v>0</v>
      </c>
      <c r="E8882">
        <v>0</v>
      </c>
      <c r="F8882">
        <v>0</v>
      </c>
      <c r="G8882">
        <v>0</v>
      </c>
      <c r="H8882">
        <v>-636.98</v>
      </c>
      <c r="I8882" t="s">
        <v>7556</v>
      </c>
      <c r="J8882" t="s">
        <v>186</v>
      </c>
      <c r="K8882">
        <v>0</v>
      </c>
      <c r="L8882" s="83">
        <v>42678</v>
      </c>
      <c r="M8882">
        <v>0</v>
      </c>
      <c r="N8882">
        <v>32359309</v>
      </c>
      <c r="O8882" t="s">
        <v>2029</v>
      </c>
    </row>
    <row r="8883" spans="1:15" x14ac:dyDescent="0.2">
      <c r="A8883" t="s">
        <v>8522</v>
      </c>
      <c r="B8883" t="s">
        <v>8497</v>
      </c>
      <c r="C8883">
        <v>92.6</v>
      </c>
      <c r="D8883">
        <v>0</v>
      </c>
      <c r="E8883">
        <v>0</v>
      </c>
      <c r="F8883">
        <v>0</v>
      </c>
      <c r="G8883">
        <v>0</v>
      </c>
      <c r="H8883" s="45">
        <v>6864.34</v>
      </c>
      <c r="I8883" t="s">
        <v>7556</v>
      </c>
      <c r="J8883" t="s">
        <v>190</v>
      </c>
      <c r="K8883">
        <v>0</v>
      </c>
      <c r="L8883" s="83">
        <v>42678</v>
      </c>
      <c r="M8883">
        <v>0</v>
      </c>
      <c r="N8883">
        <v>11311107</v>
      </c>
      <c r="O8883">
        <v>2021634</v>
      </c>
    </row>
    <row r="8884" spans="1:15" x14ac:dyDescent="0.2">
      <c r="A8884" t="s">
        <v>8523</v>
      </c>
      <c r="B8884" t="s">
        <v>2829</v>
      </c>
      <c r="C8884">
        <v>60.57</v>
      </c>
      <c r="D8884">
        <v>0</v>
      </c>
      <c r="E8884">
        <v>0</v>
      </c>
      <c r="F8884">
        <v>0</v>
      </c>
      <c r="G8884">
        <v>0</v>
      </c>
      <c r="H8884" s="45">
        <v>-8334.7000000000007</v>
      </c>
      <c r="I8884" t="s">
        <v>7556</v>
      </c>
      <c r="J8884" t="s">
        <v>200</v>
      </c>
      <c r="K8884">
        <v>0</v>
      </c>
      <c r="L8884" s="83">
        <v>42678</v>
      </c>
      <c r="M8884">
        <v>0</v>
      </c>
      <c r="N8884" t="s">
        <v>2907</v>
      </c>
      <c r="O8884" t="s">
        <v>2908</v>
      </c>
    </row>
    <row r="8885" spans="1:15" x14ac:dyDescent="0.2">
      <c r="A8885" t="s">
        <v>8524</v>
      </c>
      <c r="B8885" t="s">
        <v>2835</v>
      </c>
      <c r="C8885">
        <v>160.94</v>
      </c>
      <c r="D8885">
        <v>0</v>
      </c>
      <c r="E8885">
        <v>0</v>
      </c>
      <c r="F8885">
        <v>0</v>
      </c>
      <c r="G8885">
        <v>0</v>
      </c>
      <c r="H8885" s="45">
        <v>11983.43</v>
      </c>
      <c r="I8885" t="s">
        <v>7556</v>
      </c>
      <c r="J8885" t="s">
        <v>164</v>
      </c>
      <c r="K8885">
        <v>0</v>
      </c>
      <c r="L8885" s="83">
        <v>42678</v>
      </c>
      <c r="M8885">
        <v>0</v>
      </c>
      <c r="N8885" t="s">
        <v>2911</v>
      </c>
      <c r="O8885">
        <v>2045623</v>
      </c>
    </row>
    <row r="8886" spans="1:15" x14ac:dyDescent="0.2">
      <c r="A8886" t="s">
        <v>8525</v>
      </c>
      <c r="B8886" t="s">
        <v>3181</v>
      </c>
      <c r="C8886">
        <v>45.64</v>
      </c>
      <c r="D8886">
        <v>0</v>
      </c>
      <c r="E8886">
        <v>0</v>
      </c>
      <c r="F8886">
        <v>0</v>
      </c>
      <c r="G8886">
        <v>0</v>
      </c>
      <c r="H8886" s="45">
        <v>2557.56</v>
      </c>
      <c r="I8886" t="s">
        <v>7556</v>
      </c>
      <c r="J8886" t="s">
        <v>182</v>
      </c>
      <c r="K8886">
        <v>0</v>
      </c>
      <c r="L8886" s="83">
        <v>42678</v>
      </c>
      <c r="M8886">
        <v>0</v>
      </c>
      <c r="N8886">
        <v>37411105</v>
      </c>
      <c r="O8886">
        <v>2043962</v>
      </c>
    </row>
    <row r="8887" spans="1:15" x14ac:dyDescent="0.2">
      <c r="A8887" t="s">
        <v>8526</v>
      </c>
      <c r="B8887" t="s">
        <v>840</v>
      </c>
      <c r="C8887">
        <v>46.4</v>
      </c>
      <c r="D8887">
        <v>0</v>
      </c>
      <c r="E8887">
        <v>0</v>
      </c>
      <c r="F8887">
        <v>0</v>
      </c>
      <c r="G8887">
        <v>0</v>
      </c>
      <c r="H8887" s="45">
        <v>6461.99</v>
      </c>
      <c r="I8887" t="s">
        <v>7556</v>
      </c>
      <c r="J8887" t="s">
        <v>190</v>
      </c>
      <c r="K8887">
        <v>0</v>
      </c>
      <c r="L8887" s="83">
        <v>42678</v>
      </c>
      <c r="M8887">
        <v>0</v>
      </c>
      <c r="N8887" t="s">
        <v>916</v>
      </c>
      <c r="O8887" t="s">
        <v>4562</v>
      </c>
    </row>
    <row r="8888" spans="1:15" x14ac:dyDescent="0.2">
      <c r="A8888" t="s">
        <v>8527</v>
      </c>
      <c r="B8888" t="s">
        <v>1041</v>
      </c>
      <c r="C8888">
        <v>74.349999999999994</v>
      </c>
      <c r="D8888">
        <v>0</v>
      </c>
      <c r="E8888">
        <v>0</v>
      </c>
      <c r="F8888">
        <v>0</v>
      </c>
      <c r="G8888">
        <v>0</v>
      </c>
      <c r="H8888" s="45">
        <v>8844.7099999999991</v>
      </c>
      <c r="I8888" t="s">
        <v>7556</v>
      </c>
      <c r="J8888" t="s">
        <v>164</v>
      </c>
      <c r="K8888">
        <v>0</v>
      </c>
      <c r="L8888" s="83">
        <v>42678</v>
      </c>
      <c r="M8888">
        <v>0</v>
      </c>
      <c r="N8888">
        <v>42735100</v>
      </c>
      <c r="O8888">
        <v>2051404</v>
      </c>
    </row>
    <row r="8889" spans="1:15" x14ac:dyDescent="0.2">
      <c r="A8889" t="s">
        <v>8528</v>
      </c>
      <c r="B8889" t="s">
        <v>8501</v>
      </c>
      <c r="C8889">
        <v>582.1</v>
      </c>
      <c r="D8889">
        <v>0</v>
      </c>
      <c r="E8889">
        <v>0</v>
      </c>
      <c r="F8889">
        <v>0</v>
      </c>
      <c r="G8889">
        <v>0</v>
      </c>
      <c r="H8889" s="45">
        <v>-2627.5</v>
      </c>
      <c r="I8889" t="s">
        <v>7556</v>
      </c>
      <c r="J8889" t="s">
        <v>169</v>
      </c>
      <c r="K8889">
        <v>0</v>
      </c>
      <c r="L8889" s="83">
        <v>42678</v>
      </c>
      <c r="M8889">
        <v>0</v>
      </c>
      <c r="N8889">
        <v>49904105</v>
      </c>
      <c r="O8889">
        <v>2012735</v>
      </c>
    </row>
    <row r="8890" spans="1:15" x14ac:dyDescent="0.2">
      <c r="A8890" t="s">
        <v>8529</v>
      </c>
      <c r="B8890" t="s">
        <v>1791</v>
      </c>
      <c r="C8890">
        <v>71.319999999999993</v>
      </c>
      <c r="D8890">
        <v>0</v>
      </c>
      <c r="E8890">
        <v>0</v>
      </c>
      <c r="F8890">
        <v>0</v>
      </c>
      <c r="G8890">
        <v>0</v>
      </c>
      <c r="H8890" s="45">
        <v>1347.16</v>
      </c>
      <c r="I8890" t="s">
        <v>7556</v>
      </c>
      <c r="J8890" t="s">
        <v>164</v>
      </c>
      <c r="K8890">
        <v>0</v>
      </c>
      <c r="L8890" s="83">
        <v>42678</v>
      </c>
      <c r="M8890">
        <v>0</v>
      </c>
      <c r="N8890" t="s">
        <v>1875</v>
      </c>
      <c r="O8890">
        <v>2575818</v>
      </c>
    </row>
    <row r="8891" spans="1:15" x14ac:dyDescent="0.2">
      <c r="A8891" t="s">
        <v>8530</v>
      </c>
      <c r="B8891" t="s">
        <v>4644</v>
      </c>
      <c r="C8891">
        <v>41.05</v>
      </c>
      <c r="D8891">
        <v>0</v>
      </c>
      <c r="E8891">
        <v>0</v>
      </c>
      <c r="F8891">
        <v>0</v>
      </c>
      <c r="G8891">
        <v>0</v>
      </c>
      <c r="H8891" s="45">
        <v>-5261.53</v>
      </c>
      <c r="I8891" t="s">
        <v>7556</v>
      </c>
      <c r="J8891" t="s">
        <v>188</v>
      </c>
      <c r="K8891">
        <v>0</v>
      </c>
      <c r="L8891" s="83">
        <v>42678</v>
      </c>
      <c r="M8891">
        <v>0</v>
      </c>
      <c r="N8891">
        <v>58498106</v>
      </c>
      <c r="O8891">
        <v>2073022</v>
      </c>
    </row>
    <row r="8892" spans="1:15" x14ac:dyDescent="0.2">
      <c r="A8892" t="s">
        <v>8531</v>
      </c>
      <c r="B8892" t="s">
        <v>2860</v>
      </c>
      <c r="C8892">
        <v>35.35</v>
      </c>
      <c r="D8892">
        <v>0</v>
      </c>
      <c r="E8892">
        <v>0</v>
      </c>
      <c r="F8892">
        <v>0</v>
      </c>
      <c r="G8892">
        <v>0</v>
      </c>
      <c r="H8892" s="45">
        <v>-3334.33</v>
      </c>
      <c r="I8892" t="s">
        <v>7556</v>
      </c>
      <c r="J8892" t="s">
        <v>164</v>
      </c>
      <c r="K8892">
        <v>0</v>
      </c>
      <c r="L8892" s="83">
        <v>42678</v>
      </c>
      <c r="M8892">
        <v>0</v>
      </c>
      <c r="N8892" t="s">
        <v>2919</v>
      </c>
      <c r="O8892" t="s">
        <v>2920</v>
      </c>
    </row>
    <row r="8893" spans="1:15" x14ac:dyDescent="0.2">
      <c r="A8893" t="s">
        <v>8532</v>
      </c>
      <c r="B8893" t="s">
        <v>5282</v>
      </c>
      <c r="C8893">
        <v>35.299999999999997</v>
      </c>
      <c r="D8893">
        <v>0</v>
      </c>
      <c r="E8893">
        <v>0</v>
      </c>
      <c r="F8893">
        <v>0</v>
      </c>
      <c r="G8893">
        <v>0</v>
      </c>
      <c r="H8893" s="45">
        <v>-4789.95</v>
      </c>
      <c r="I8893" t="s">
        <v>7556</v>
      </c>
      <c r="J8893" t="s">
        <v>190</v>
      </c>
      <c r="K8893">
        <v>0</v>
      </c>
      <c r="L8893" s="83">
        <v>42678</v>
      </c>
      <c r="M8893">
        <v>0</v>
      </c>
      <c r="N8893" t="s">
        <v>5326</v>
      </c>
      <c r="O8893" t="s">
        <v>5327</v>
      </c>
    </row>
    <row r="8894" spans="1:15" x14ac:dyDescent="0.2">
      <c r="A8894" t="s">
        <v>8533</v>
      </c>
      <c r="B8894" t="s">
        <v>8495</v>
      </c>
      <c r="C8894">
        <v>37.549999999999997</v>
      </c>
      <c r="D8894">
        <v>0</v>
      </c>
      <c r="E8894">
        <v>0</v>
      </c>
      <c r="F8894">
        <v>0</v>
      </c>
      <c r="G8894">
        <v>0</v>
      </c>
      <c r="H8894" s="45">
        <v>-12067.62</v>
      </c>
      <c r="I8894" t="s">
        <v>7556</v>
      </c>
      <c r="J8894" t="s">
        <v>164</v>
      </c>
      <c r="K8894">
        <v>0</v>
      </c>
      <c r="L8894" s="83">
        <v>42678</v>
      </c>
      <c r="M8894">
        <v>0</v>
      </c>
      <c r="N8894">
        <v>141337105</v>
      </c>
      <c r="O8894" t="s">
        <v>8534</v>
      </c>
    </row>
    <row r="8895" spans="1:15" x14ac:dyDescent="0.2">
      <c r="A8895" t="s">
        <v>8535</v>
      </c>
      <c r="B8895" t="s">
        <v>1800</v>
      </c>
      <c r="C8895">
        <v>54.32</v>
      </c>
      <c r="D8895">
        <v>0</v>
      </c>
      <c r="E8895">
        <v>0</v>
      </c>
      <c r="F8895">
        <v>0</v>
      </c>
      <c r="G8895">
        <v>0</v>
      </c>
      <c r="H8895">
        <v>358.98</v>
      </c>
      <c r="I8895" t="s">
        <v>7556</v>
      </c>
      <c r="J8895" t="s">
        <v>200</v>
      </c>
      <c r="K8895">
        <v>0</v>
      </c>
      <c r="L8895" s="83">
        <v>42678</v>
      </c>
      <c r="M8895">
        <v>0</v>
      </c>
      <c r="N8895">
        <v>124857202</v>
      </c>
      <c r="O8895" t="s">
        <v>1882</v>
      </c>
    </row>
    <row r="8896" spans="1:15" x14ac:dyDescent="0.2">
      <c r="A8896" t="s">
        <v>8536</v>
      </c>
      <c r="B8896" t="s">
        <v>2817</v>
      </c>
      <c r="C8896">
        <v>42.85</v>
      </c>
      <c r="D8896">
        <v>0</v>
      </c>
      <c r="E8896">
        <v>0</v>
      </c>
      <c r="F8896">
        <v>0</v>
      </c>
      <c r="G8896">
        <v>0</v>
      </c>
      <c r="H8896" s="45">
        <v>10496.17</v>
      </c>
      <c r="I8896" t="s">
        <v>7556</v>
      </c>
      <c r="J8896" t="s">
        <v>448</v>
      </c>
      <c r="K8896">
        <v>0</v>
      </c>
      <c r="L8896" s="83">
        <v>42678</v>
      </c>
      <c r="M8896">
        <v>0</v>
      </c>
      <c r="N8896" t="s">
        <v>2924</v>
      </c>
      <c r="O8896" t="s">
        <v>2925</v>
      </c>
    </row>
    <row r="8897" spans="1:15" x14ac:dyDescent="0.2">
      <c r="A8897" t="s">
        <v>8537</v>
      </c>
      <c r="B8897" t="s">
        <v>1058</v>
      </c>
      <c r="C8897">
        <v>44.45</v>
      </c>
      <c r="D8897">
        <v>0</v>
      </c>
      <c r="E8897">
        <v>0</v>
      </c>
      <c r="F8897">
        <v>0</v>
      </c>
      <c r="G8897">
        <v>0</v>
      </c>
      <c r="H8897" s="45">
        <v>5109.8999999999996</v>
      </c>
      <c r="I8897" t="s">
        <v>7556</v>
      </c>
      <c r="J8897" t="s">
        <v>235</v>
      </c>
      <c r="K8897">
        <v>0</v>
      </c>
      <c r="L8897" s="83">
        <v>42678</v>
      </c>
      <c r="M8897">
        <v>0</v>
      </c>
      <c r="N8897">
        <v>171340102</v>
      </c>
      <c r="O8897">
        <v>2195841</v>
      </c>
    </row>
    <row r="8898" spans="1:15" x14ac:dyDescent="0.2">
      <c r="A8898" t="s">
        <v>8538</v>
      </c>
      <c r="B8898" t="s">
        <v>4341</v>
      </c>
      <c r="C8898">
        <v>303.66000000000003</v>
      </c>
      <c r="D8898">
        <v>0</v>
      </c>
      <c r="E8898">
        <v>0</v>
      </c>
      <c r="F8898">
        <v>0</v>
      </c>
      <c r="G8898">
        <v>0</v>
      </c>
      <c r="H8898" s="45">
        <v>-11529.8</v>
      </c>
      <c r="I8898" t="s">
        <v>7556</v>
      </c>
      <c r="J8898" t="s">
        <v>200</v>
      </c>
      <c r="K8898">
        <v>0</v>
      </c>
      <c r="L8898" s="83">
        <v>42678</v>
      </c>
      <c r="M8898">
        <v>0</v>
      </c>
      <c r="N8898" t="s">
        <v>7219</v>
      </c>
      <c r="O8898" t="s">
        <v>7220</v>
      </c>
    </row>
    <row r="8899" spans="1:15" x14ac:dyDescent="0.2">
      <c r="A8899" t="s">
        <v>8539</v>
      </c>
      <c r="B8899" t="s">
        <v>3195</v>
      </c>
      <c r="C8899">
        <v>36.880000000000003</v>
      </c>
      <c r="D8899">
        <v>0</v>
      </c>
      <c r="E8899">
        <v>0</v>
      </c>
      <c r="F8899">
        <v>0</v>
      </c>
      <c r="G8899">
        <v>0</v>
      </c>
      <c r="H8899" s="45">
        <v>38138.68</v>
      </c>
      <c r="I8899" t="s">
        <v>7556</v>
      </c>
      <c r="J8899" t="s">
        <v>169</v>
      </c>
      <c r="K8899">
        <v>0</v>
      </c>
      <c r="L8899" s="83">
        <v>42678</v>
      </c>
      <c r="M8899">
        <v>0</v>
      </c>
      <c r="N8899">
        <v>189464100</v>
      </c>
      <c r="O8899" t="s">
        <v>3266</v>
      </c>
    </row>
    <row r="8900" spans="1:15" x14ac:dyDescent="0.2">
      <c r="A8900" t="s">
        <v>8540</v>
      </c>
      <c r="B8900" t="s">
        <v>3170</v>
      </c>
      <c r="C8900">
        <v>29.06</v>
      </c>
      <c r="D8900">
        <v>0</v>
      </c>
      <c r="E8900">
        <v>0</v>
      </c>
      <c r="F8900">
        <v>0</v>
      </c>
      <c r="G8900">
        <v>0</v>
      </c>
      <c r="H8900" s="45">
        <v>-1669.54</v>
      </c>
      <c r="I8900" t="s">
        <v>7567</v>
      </c>
      <c r="J8900" t="s">
        <v>200</v>
      </c>
      <c r="K8900">
        <v>0</v>
      </c>
      <c r="L8900" s="83">
        <v>42678</v>
      </c>
      <c r="M8900">
        <v>0</v>
      </c>
      <c r="N8900">
        <v>218681104</v>
      </c>
      <c r="O8900" t="s">
        <v>3268</v>
      </c>
    </row>
    <row r="8901" spans="1:15" x14ac:dyDescent="0.2">
      <c r="A8901" t="s">
        <v>8541</v>
      </c>
      <c r="B8901" t="s">
        <v>4948</v>
      </c>
      <c r="C8901">
        <v>68.7</v>
      </c>
      <c r="D8901">
        <v>0</v>
      </c>
      <c r="E8901">
        <v>0</v>
      </c>
      <c r="F8901">
        <v>0</v>
      </c>
      <c r="G8901">
        <v>0</v>
      </c>
      <c r="H8901">
        <v>-912.3</v>
      </c>
      <c r="I8901" t="s">
        <v>7556</v>
      </c>
      <c r="J8901" t="s">
        <v>822</v>
      </c>
      <c r="K8901">
        <v>0</v>
      </c>
      <c r="L8901" s="83">
        <v>42678</v>
      </c>
      <c r="M8901">
        <v>0</v>
      </c>
      <c r="N8901">
        <v>165303108</v>
      </c>
      <c r="O8901">
        <v>2190750</v>
      </c>
    </row>
    <row r="8902" spans="1:15" x14ac:dyDescent="0.2">
      <c r="A8902" t="s">
        <v>8542</v>
      </c>
      <c r="B8902" t="s">
        <v>8500</v>
      </c>
      <c r="C8902">
        <v>27.14</v>
      </c>
      <c r="D8902">
        <v>0</v>
      </c>
      <c r="E8902">
        <v>0</v>
      </c>
      <c r="F8902">
        <v>0</v>
      </c>
      <c r="G8902">
        <v>0</v>
      </c>
      <c r="H8902" s="45">
        <v>2328.14</v>
      </c>
      <c r="I8902" t="s">
        <v>7556</v>
      </c>
      <c r="J8902" t="s">
        <v>182</v>
      </c>
      <c r="K8902">
        <v>0</v>
      </c>
      <c r="L8902" s="83">
        <v>42678</v>
      </c>
      <c r="M8902">
        <v>0</v>
      </c>
      <c r="N8902" t="s">
        <v>8543</v>
      </c>
      <c r="O8902" t="s">
        <v>8544</v>
      </c>
    </row>
    <row r="8903" spans="1:15" x14ac:dyDescent="0.2">
      <c r="A8903" t="s">
        <v>8545</v>
      </c>
      <c r="B8903" t="s">
        <v>1783</v>
      </c>
      <c r="C8903">
        <v>27.2</v>
      </c>
      <c r="D8903">
        <v>0</v>
      </c>
      <c r="E8903">
        <v>0</v>
      </c>
      <c r="F8903">
        <v>0</v>
      </c>
      <c r="G8903">
        <v>0</v>
      </c>
      <c r="H8903" s="45">
        <v>6564.37</v>
      </c>
      <c r="I8903" t="s">
        <v>7567</v>
      </c>
      <c r="J8903" t="s">
        <v>164</v>
      </c>
      <c r="K8903">
        <v>0</v>
      </c>
      <c r="L8903" s="83">
        <v>42678</v>
      </c>
      <c r="M8903">
        <v>0</v>
      </c>
      <c r="N8903">
        <v>225223304</v>
      </c>
      <c r="O8903" t="s">
        <v>1884</v>
      </c>
    </row>
    <row r="8904" spans="1:15" x14ac:dyDescent="0.2">
      <c r="A8904" t="s">
        <v>8546</v>
      </c>
      <c r="B8904" t="s">
        <v>2712</v>
      </c>
      <c r="C8904">
        <v>24.465</v>
      </c>
      <c r="D8904">
        <v>0</v>
      </c>
      <c r="E8904">
        <v>0</v>
      </c>
      <c r="F8904">
        <v>0</v>
      </c>
      <c r="G8904">
        <v>0</v>
      </c>
      <c r="H8904" s="45">
        <v>-6047.57</v>
      </c>
      <c r="I8904" t="s">
        <v>7556</v>
      </c>
      <c r="J8904" t="s">
        <v>182</v>
      </c>
      <c r="K8904">
        <v>0</v>
      </c>
      <c r="L8904" s="83">
        <v>42678</v>
      </c>
      <c r="M8904">
        <v>0</v>
      </c>
      <c r="N8904">
        <v>144577103</v>
      </c>
      <c r="O8904">
        <v>2092801</v>
      </c>
    </row>
    <row r="8905" spans="1:15" x14ac:dyDescent="0.2">
      <c r="A8905" t="s">
        <v>8547</v>
      </c>
      <c r="B8905" t="s">
        <v>1824</v>
      </c>
      <c r="C8905">
        <v>60.23</v>
      </c>
      <c r="D8905">
        <v>0</v>
      </c>
      <c r="E8905">
        <v>0</v>
      </c>
      <c r="F8905">
        <v>0</v>
      </c>
      <c r="G8905">
        <v>0</v>
      </c>
      <c r="H8905" s="45">
        <v>-4641.13</v>
      </c>
      <c r="I8905" t="s">
        <v>7556</v>
      </c>
      <c r="J8905" t="s">
        <v>164</v>
      </c>
      <c r="K8905">
        <v>0</v>
      </c>
      <c r="L8905" s="83">
        <v>42678</v>
      </c>
      <c r="M8905">
        <v>0</v>
      </c>
      <c r="N8905">
        <v>205363104</v>
      </c>
      <c r="O8905">
        <v>2215200</v>
      </c>
    </row>
    <row r="8906" spans="1:15" x14ac:dyDescent="0.2">
      <c r="A8906" t="s">
        <v>8548</v>
      </c>
      <c r="B8906" t="s">
        <v>2002</v>
      </c>
      <c r="C8906">
        <v>53.52</v>
      </c>
      <c r="D8906">
        <v>0</v>
      </c>
      <c r="E8906">
        <v>0</v>
      </c>
      <c r="F8906">
        <v>0</v>
      </c>
      <c r="G8906">
        <v>0</v>
      </c>
      <c r="H8906" s="45">
        <v>14255.79</v>
      </c>
      <c r="I8906" t="s">
        <v>7556</v>
      </c>
      <c r="J8906" t="s">
        <v>164</v>
      </c>
      <c r="K8906">
        <v>0</v>
      </c>
      <c r="L8906" s="83">
        <v>42678</v>
      </c>
      <c r="M8906">
        <v>0</v>
      </c>
      <c r="N8906" t="s">
        <v>2034</v>
      </c>
      <c r="O8906" t="s">
        <v>2035</v>
      </c>
    </row>
    <row r="8907" spans="1:15" x14ac:dyDescent="0.2">
      <c r="A8907" t="s">
        <v>8549</v>
      </c>
      <c r="B8907" t="s">
        <v>1570</v>
      </c>
      <c r="C8907">
        <v>40.659999999999997</v>
      </c>
      <c r="D8907">
        <v>0</v>
      </c>
      <c r="E8907">
        <v>0</v>
      </c>
      <c r="F8907">
        <v>0</v>
      </c>
      <c r="G8907">
        <v>0</v>
      </c>
      <c r="H8907" s="45">
        <v>5940.01</v>
      </c>
      <c r="I8907" t="s">
        <v>7567</v>
      </c>
      <c r="J8907" t="s">
        <v>169</v>
      </c>
      <c r="K8907">
        <v>0</v>
      </c>
      <c r="L8907" s="83">
        <v>42678</v>
      </c>
      <c r="M8907">
        <v>0</v>
      </c>
      <c r="N8907">
        <v>148806102</v>
      </c>
      <c r="O8907" t="s">
        <v>1612</v>
      </c>
    </row>
    <row r="8908" spans="1:15" x14ac:dyDescent="0.2">
      <c r="A8908" t="s">
        <v>8550</v>
      </c>
      <c r="B8908" t="s">
        <v>1811</v>
      </c>
      <c r="C8908">
        <v>69.02</v>
      </c>
      <c r="D8908">
        <v>0</v>
      </c>
      <c r="E8908">
        <v>0</v>
      </c>
      <c r="F8908">
        <v>0</v>
      </c>
      <c r="G8908">
        <v>0</v>
      </c>
      <c r="H8908" s="45">
        <v>6742.61</v>
      </c>
      <c r="I8908" t="s">
        <v>7556</v>
      </c>
      <c r="J8908" t="s">
        <v>164</v>
      </c>
      <c r="K8908">
        <v>0</v>
      </c>
      <c r="L8908" s="83">
        <v>42678</v>
      </c>
      <c r="M8908">
        <v>0</v>
      </c>
      <c r="N8908" t="s">
        <v>177</v>
      </c>
      <c r="O8908" t="s">
        <v>1887</v>
      </c>
    </row>
    <row r="8909" spans="1:15" x14ac:dyDescent="0.2">
      <c r="A8909" t="s">
        <v>8551</v>
      </c>
      <c r="B8909" t="s">
        <v>2460</v>
      </c>
      <c r="C8909">
        <v>4.5599999999999996</v>
      </c>
      <c r="D8909">
        <v>0</v>
      </c>
      <c r="E8909">
        <v>0</v>
      </c>
      <c r="F8909">
        <v>0</v>
      </c>
      <c r="G8909">
        <v>0</v>
      </c>
      <c r="H8909" s="45">
        <v>-27409.7</v>
      </c>
      <c r="I8909" t="s">
        <v>7567</v>
      </c>
      <c r="J8909" t="s">
        <v>169</v>
      </c>
      <c r="K8909">
        <v>0</v>
      </c>
      <c r="L8909" s="83">
        <v>42678</v>
      </c>
      <c r="M8909">
        <v>0</v>
      </c>
      <c r="N8909">
        <v>249908104</v>
      </c>
      <c r="O8909">
        <v>2100179</v>
      </c>
    </row>
    <row r="8910" spans="1:15" x14ac:dyDescent="0.2">
      <c r="A8910" t="s">
        <v>8552</v>
      </c>
      <c r="B8910" t="s">
        <v>8492</v>
      </c>
      <c r="C8910">
        <v>45.9</v>
      </c>
      <c r="D8910">
        <v>0</v>
      </c>
      <c r="E8910">
        <v>0</v>
      </c>
      <c r="F8910">
        <v>0</v>
      </c>
      <c r="G8910">
        <v>0</v>
      </c>
      <c r="H8910" s="45">
        <v>-84011.02</v>
      </c>
      <c r="I8910" t="s">
        <v>7567</v>
      </c>
      <c r="J8910" t="s">
        <v>190</v>
      </c>
      <c r="K8910">
        <v>0</v>
      </c>
      <c r="L8910" s="83">
        <v>42678</v>
      </c>
      <c r="M8910">
        <v>0</v>
      </c>
      <c r="N8910">
        <v>233377407</v>
      </c>
      <c r="O8910">
        <v>2276627</v>
      </c>
    </row>
    <row r="8911" spans="1:15" x14ac:dyDescent="0.2">
      <c r="A8911" t="s">
        <v>8553</v>
      </c>
      <c r="B8911" t="s">
        <v>2298</v>
      </c>
      <c r="C8911">
        <v>87.69</v>
      </c>
      <c r="D8911">
        <v>0</v>
      </c>
      <c r="E8911">
        <v>0</v>
      </c>
      <c r="F8911">
        <v>0</v>
      </c>
      <c r="G8911">
        <v>0</v>
      </c>
      <c r="H8911" s="45">
        <v>-2333.67</v>
      </c>
      <c r="I8911" t="s">
        <v>7556</v>
      </c>
      <c r="J8911" t="s">
        <v>822</v>
      </c>
      <c r="K8911">
        <v>0</v>
      </c>
      <c r="L8911" s="83">
        <v>42678</v>
      </c>
      <c r="M8911">
        <v>0</v>
      </c>
      <c r="N8911">
        <v>209115104</v>
      </c>
      <c r="O8911">
        <v>2216850</v>
      </c>
    </row>
    <row r="8912" spans="1:15" x14ac:dyDescent="0.2">
      <c r="A8912" t="s">
        <v>8554</v>
      </c>
      <c r="B8912" t="s">
        <v>1019</v>
      </c>
      <c r="C8912">
        <v>17</v>
      </c>
      <c r="D8912">
        <v>0</v>
      </c>
      <c r="E8912">
        <v>0</v>
      </c>
      <c r="F8912">
        <v>0</v>
      </c>
      <c r="G8912">
        <v>0</v>
      </c>
      <c r="H8912" s="45">
        <v>1586.99</v>
      </c>
      <c r="I8912" t="s">
        <v>7556</v>
      </c>
      <c r="J8912" t="s">
        <v>164</v>
      </c>
      <c r="K8912">
        <v>0</v>
      </c>
      <c r="L8912" s="83">
        <v>42678</v>
      </c>
      <c r="M8912">
        <v>0</v>
      </c>
      <c r="N8912" t="s">
        <v>1254</v>
      </c>
      <c r="O8912">
        <v>2438126</v>
      </c>
    </row>
    <row r="8913" spans="1:15" x14ac:dyDescent="0.2">
      <c r="A8913" t="s">
        <v>8555</v>
      </c>
      <c r="B8913" t="s">
        <v>3176</v>
      </c>
      <c r="C8913">
        <v>58.924999999999997</v>
      </c>
      <c r="D8913">
        <v>0</v>
      </c>
      <c r="E8913">
        <v>0</v>
      </c>
      <c r="F8913">
        <v>0</v>
      </c>
      <c r="G8913">
        <v>0</v>
      </c>
      <c r="H8913" s="45">
        <v>-6936.58</v>
      </c>
      <c r="I8913" t="s">
        <v>7567</v>
      </c>
      <c r="J8913" t="s">
        <v>164</v>
      </c>
      <c r="K8913">
        <v>0</v>
      </c>
      <c r="L8913" s="83">
        <v>42678</v>
      </c>
      <c r="M8913">
        <v>0</v>
      </c>
      <c r="N8913" t="s">
        <v>3288</v>
      </c>
      <c r="O8913" t="s">
        <v>3289</v>
      </c>
    </row>
    <row r="8914" spans="1:15" x14ac:dyDescent="0.2">
      <c r="A8914" t="s">
        <v>8556</v>
      </c>
      <c r="B8914" t="s">
        <v>3150</v>
      </c>
      <c r="C8914">
        <v>124.43</v>
      </c>
      <c r="D8914">
        <v>0</v>
      </c>
      <c r="E8914">
        <v>0</v>
      </c>
      <c r="F8914">
        <v>0</v>
      </c>
      <c r="G8914">
        <v>0</v>
      </c>
      <c r="H8914">
        <v>-562.52</v>
      </c>
      <c r="I8914" t="s">
        <v>7556</v>
      </c>
      <c r="J8914" t="s">
        <v>182</v>
      </c>
      <c r="K8914">
        <v>0</v>
      </c>
      <c r="L8914" s="83">
        <v>42678</v>
      </c>
      <c r="M8914">
        <v>0</v>
      </c>
      <c r="N8914" t="s">
        <v>3291</v>
      </c>
      <c r="O8914">
        <v>2318024</v>
      </c>
    </row>
    <row r="8915" spans="1:15" x14ac:dyDescent="0.2">
      <c r="A8915" t="s">
        <v>8557</v>
      </c>
      <c r="B8915" t="s">
        <v>2233</v>
      </c>
      <c r="C8915">
        <v>131.22</v>
      </c>
      <c r="D8915">
        <v>0</v>
      </c>
      <c r="E8915">
        <v>0</v>
      </c>
      <c r="F8915">
        <v>0</v>
      </c>
      <c r="G8915">
        <v>0</v>
      </c>
      <c r="H8915" s="45">
        <v>-5936.47</v>
      </c>
      <c r="I8915" t="s">
        <v>7567</v>
      </c>
      <c r="J8915" t="s">
        <v>164</v>
      </c>
      <c r="K8915">
        <v>0</v>
      </c>
      <c r="L8915" s="83">
        <v>42678</v>
      </c>
      <c r="M8915">
        <v>0</v>
      </c>
      <c r="N8915" t="s">
        <v>2258</v>
      </c>
      <c r="O8915" t="s">
        <v>2259</v>
      </c>
    </row>
    <row r="8916" spans="1:15" x14ac:dyDescent="0.2">
      <c r="A8916" t="s">
        <v>8558</v>
      </c>
      <c r="B8916" t="s">
        <v>321</v>
      </c>
      <c r="C8916">
        <v>152.44999999999999</v>
      </c>
      <c r="D8916">
        <v>0</v>
      </c>
      <c r="E8916">
        <v>0</v>
      </c>
      <c r="F8916">
        <v>0</v>
      </c>
      <c r="G8916">
        <v>0</v>
      </c>
      <c r="H8916">
        <v>255.51</v>
      </c>
      <c r="I8916" t="s">
        <v>7567</v>
      </c>
      <c r="J8916" t="s">
        <v>164</v>
      </c>
      <c r="K8916">
        <v>0</v>
      </c>
      <c r="L8916" s="83">
        <v>42678</v>
      </c>
      <c r="M8916">
        <v>0</v>
      </c>
      <c r="N8916">
        <v>303250104</v>
      </c>
      <c r="O8916">
        <v>2330299</v>
      </c>
    </row>
    <row r="8917" spans="1:15" x14ac:dyDescent="0.2">
      <c r="A8917" t="s">
        <v>8559</v>
      </c>
      <c r="B8917" t="s">
        <v>8498</v>
      </c>
      <c r="C8917">
        <v>55.22</v>
      </c>
      <c r="D8917">
        <v>0</v>
      </c>
      <c r="E8917">
        <v>0</v>
      </c>
      <c r="F8917">
        <v>0</v>
      </c>
      <c r="G8917">
        <v>0</v>
      </c>
      <c r="H8917" s="45">
        <v>6798.65</v>
      </c>
      <c r="I8917" t="s">
        <v>7556</v>
      </c>
      <c r="J8917" t="s">
        <v>190</v>
      </c>
      <c r="K8917">
        <v>0</v>
      </c>
      <c r="L8917" s="83">
        <v>42678</v>
      </c>
      <c r="M8917">
        <v>0</v>
      </c>
      <c r="N8917">
        <v>343412102</v>
      </c>
      <c r="O8917">
        <v>2696838</v>
      </c>
    </row>
    <row r="8918" spans="1:15" x14ac:dyDescent="0.2">
      <c r="A8918" t="s">
        <v>8560</v>
      </c>
      <c r="B8918" t="s">
        <v>97</v>
      </c>
      <c r="C8918">
        <v>35.51</v>
      </c>
      <c r="D8918">
        <v>0</v>
      </c>
      <c r="E8918">
        <v>0</v>
      </c>
      <c r="F8918">
        <v>0</v>
      </c>
      <c r="G8918">
        <v>0</v>
      </c>
      <c r="H8918" s="45">
        <v>15724.39</v>
      </c>
      <c r="I8918" t="s">
        <v>7567</v>
      </c>
      <c r="J8918" t="s">
        <v>164</v>
      </c>
      <c r="K8918">
        <v>0</v>
      </c>
      <c r="L8918" s="83">
        <v>42678</v>
      </c>
      <c r="M8918">
        <v>0</v>
      </c>
      <c r="N8918" t="s">
        <v>177</v>
      </c>
      <c r="O8918" t="s">
        <v>178</v>
      </c>
    </row>
    <row r="8919" spans="1:15" x14ac:dyDescent="0.2">
      <c r="A8919" t="s">
        <v>8561</v>
      </c>
      <c r="B8919" t="s">
        <v>8493</v>
      </c>
      <c r="C8919">
        <v>83.49</v>
      </c>
      <c r="D8919">
        <v>0</v>
      </c>
      <c r="E8919">
        <v>0</v>
      </c>
      <c r="F8919">
        <v>0</v>
      </c>
      <c r="G8919">
        <v>0</v>
      </c>
      <c r="H8919" s="45">
        <v>1837.04</v>
      </c>
      <c r="I8919" t="s">
        <v>7567</v>
      </c>
      <c r="J8919" t="s">
        <v>188</v>
      </c>
      <c r="K8919">
        <v>0</v>
      </c>
      <c r="L8919" s="83">
        <v>42678</v>
      </c>
      <c r="M8919">
        <v>0</v>
      </c>
      <c r="N8919">
        <v>351858105</v>
      </c>
      <c r="O8919" t="s">
        <v>8562</v>
      </c>
    </row>
    <row r="8920" spans="1:15" x14ac:dyDescent="0.2">
      <c r="A8920" t="s">
        <v>8563</v>
      </c>
      <c r="B8920" t="s">
        <v>2083</v>
      </c>
      <c r="C8920">
        <v>24.51</v>
      </c>
      <c r="D8920">
        <v>0</v>
      </c>
      <c r="E8920">
        <v>0</v>
      </c>
      <c r="F8920">
        <v>0</v>
      </c>
      <c r="G8920">
        <v>0</v>
      </c>
      <c r="H8920" s="45">
        <v>23298.57</v>
      </c>
      <c r="I8920" t="s">
        <v>7556</v>
      </c>
      <c r="J8920" t="s">
        <v>200</v>
      </c>
      <c r="K8920">
        <v>0</v>
      </c>
      <c r="L8920" s="83">
        <v>42678</v>
      </c>
      <c r="M8920">
        <v>0</v>
      </c>
      <c r="N8920" t="s">
        <v>2161</v>
      </c>
      <c r="O8920" t="s">
        <v>2162</v>
      </c>
    </row>
    <row r="8921" spans="1:15" x14ac:dyDescent="0.2">
      <c r="A8921" t="s">
        <v>8564</v>
      </c>
      <c r="B8921" t="s">
        <v>8496</v>
      </c>
      <c r="C8921">
        <v>17.25</v>
      </c>
      <c r="D8921">
        <v>0</v>
      </c>
      <c r="E8921">
        <v>0</v>
      </c>
      <c r="F8921">
        <v>0</v>
      </c>
      <c r="G8921">
        <v>0</v>
      </c>
      <c r="H8921" s="45">
        <v>-10416.16</v>
      </c>
      <c r="I8921" t="s">
        <v>7556</v>
      </c>
      <c r="J8921" t="s">
        <v>182</v>
      </c>
      <c r="K8921">
        <v>0</v>
      </c>
      <c r="L8921" s="83">
        <v>42678</v>
      </c>
      <c r="M8921">
        <v>0</v>
      </c>
      <c r="N8921" t="s">
        <v>177</v>
      </c>
      <c r="O8921" t="s">
        <v>8565</v>
      </c>
    </row>
    <row r="8922" spans="1:15" x14ac:dyDescent="0.2">
      <c r="A8922" t="s">
        <v>8566</v>
      </c>
      <c r="B8922" t="s">
        <v>5402</v>
      </c>
      <c r="C8922">
        <v>33.71</v>
      </c>
      <c r="D8922">
        <v>0</v>
      </c>
      <c r="E8922">
        <v>0</v>
      </c>
      <c r="F8922">
        <v>0</v>
      </c>
      <c r="G8922">
        <v>0</v>
      </c>
      <c r="H8922">
        <v>164.56</v>
      </c>
      <c r="I8922" t="s">
        <v>7556</v>
      </c>
      <c r="J8922" t="s">
        <v>822</v>
      </c>
      <c r="K8922">
        <v>0</v>
      </c>
      <c r="L8922" s="83">
        <v>42678</v>
      </c>
      <c r="M8922">
        <v>0</v>
      </c>
      <c r="N8922">
        <v>391164100</v>
      </c>
      <c r="O8922">
        <v>2483706</v>
      </c>
    </row>
    <row r="8923" spans="1:15" x14ac:dyDescent="0.2">
      <c r="A8923" t="s">
        <v>8567</v>
      </c>
      <c r="B8923" t="s">
        <v>2483</v>
      </c>
      <c r="C8923">
        <v>69.53</v>
      </c>
      <c r="D8923">
        <v>0</v>
      </c>
      <c r="E8923">
        <v>0</v>
      </c>
      <c r="F8923">
        <v>0</v>
      </c>
      <c r="G8923">
        <v>0</v>
      </c>
      <c r="H8923" s="45">
        <v>3783.54</v>
      </c>
      <c r="I8923" t="s">
        <v>7556</v>
      </c>
      <c r="J8923" t="s">
        <v>200</v>
      </c>
      <c r="K8923">
        <v>0</v>
      </c>
      <c r="L8923" s="83">
        <v>42678</v>
      </c>
      <c r="M8923">
        <v>0</v>
      </c>
      <c r="N8923">
        <v>448579102</v>
      </c>
      <c r="O8923" t="s">
        <v>2536</v>
      </c>
    </row>
    <row r="8924" spans="1:15" x14ac:dyDescent="0.2">
      <c r="A8924" t="s">
        <v>8568</v>
      </c>
      <c r="B8924" t="s">
        <v>3545</v>
      </c>
      <c r="C8924">
        <v>40.590000000000003</v>
      </c>
      <c r="D8924">
        <v>0</v>
      </c>
      <c r="E8924">
        <v>0</v>
      </c>
      <c r="F8924">
        <v>0</v>
      </c>
      <c r="G8924">
        <v>0</v>
      </c>
      <c r="H8924" s="45">
        <v>5778.15</v>
      </c>
      <c r="I8924" t="s">
        <v>7556</v>
      </c>
      <c r="J8924" t="s">
        <v>186</v>
      </c>
      <c r="K8924">
        <v>0</v>
      </c>
      <c r="L8924" s="83">
        <v>42678</v>
      </c>
      <c r="M8924">
        <v>0</v>
      </c>
      <c r="N8924" s="84">
        <v>4.0416000000000002E+107</v>
      </c>
      <c r="O8924" t="s">
        <v>3571</v>
      </c>
    </row>
    <row r="8925" spans="1:15" x14ac:dyDescent="0.2">
      <c r="A8925" t="s">
        <v>8569</v>
      </c>
      <c r="B8925" t="s">
        <v>5401</v>
      </c>
      <c r="C8925">
        <v>240.54</v>
      </c>
      <c r="D8925">
        <v>0</v>
      </c>
      <c r="E8925">
        <v>0</v>
      </c>
      <c r="F8925">
        <v>0</v>
      </c>
      <c r="G8925">
        <v>0</v>
      </c>
      <c r="H8925" s="45">
        <v>17850.169999999998</v>
      </c>
      <c r="I8925" t="s">
        <v>7556</v>
      </c>
      <c r="J8925" t="s">
        <v>190</v>
      </c>
      <c r="K8925">
        <v>0</v>
      </c>
      <c r="L8925" s="83">
        <v>42678</v>
      </c>
      <c r="M8925">
        <v>0</v>
      </c>
      <c r="N8925">
        <v>446413106</v>
      </c>
      <c r="O8925" t="s">
        <v>5483</v>
      </c>
    </row>
    <row r="8926" spans="1:15" x14ac:dyDescent="0.2">
      <c r="A8926" t="s">
        <v>8570</v>
      </c>
      <c r="B8926" t="s">
        <v>93</v>
      </c>
      <c r="C8926">
        <v>78.47</v>
      </c>
      <c r="D8926">
        <v>0</v>
      </c>
      <c r="E8926">
        <v>0</v>
      </c>
      <c r="F8926">
        <v>0</v>
      </c>
      <c r="G8926">
        <v>0</v>
      </c>
      <c r="H8926" s="45">
        <v>-7086.52</v>
      </c>
      <c r="I8926" t="s">
        <v>7556</v>
      </c>
      <c r="J8926" t="s">
        <v>169</v>
      </c>
      <c r="K8926">
        <v>0</v>
      </c>
      <c r="L8926" s="83">
        <v>42678</v>
      </c>
      <c r="M8926">
        <v>0</v>
      </c>
      <c r="N8926">
        <v>431475102</v>
      </c>
      <c r="O8926">
        <v>2425924</v>
      </c>
    </row>
    <row r="8927" spans="1:15" x14ac:dyDescent="0.2">
      <c r="A8927" t="s">
        <v>8571</v>
      </c>
      <c r="B8927" t="s">
        <v>8491</v>
      </c>
      <c r="C8927">
        <v>20.49</v>
      </c>
      <c r="D8927">
        <v>0</v>
      </c>
      <c r="E8927">
        <v>0</v>
      </c>
      <c r="F8927">
        <v>0</v>
      </c>
      <c r="G8927">
        <v>0</v>
      </c>
      <c r="H8927" s="45">
        <v>98110.77</v>
      </c>
      <c r="I8927" t="s">
        <v>7567</v>
      </c>
      <c r="J8927" t="s">
        <v>190</v>
      </c>
      <c r="K8927">
        <v>0</v>
      </c>
      <c r="L8927" s="83">
        <v>42678</v>
      </c>
      <c r="M8927">
        <v>0</v>
      </c>
      <c r="N8927" t="s">
        <v>8572</v>
      </c>
      <c r="O8927" t="s">
        <v>8573</v>
      </c>
    </row>
    <row r="8928" spans="1:15" x14ac:dyDescent="0.2">
      <c r="A8928" t="s">
        <v>8574</v>
      </c>
      <c r="B8928" t="s">
        <v>3196</v>
      </c>
      <c r="C8928">
        <v>20.54</v>
      </c>
      <c r="D8928">
        <v>0</v>
      </c>
      <c r="E8928">
        <v>0</v>
      </c>
      <c r="F8928">
        <v>0</v>
      </c>
      <c r="G8928">
        <v>0</v>
      </c>
      <c r="H8928" s="45">
        <v>-21740.54</v>
      </c>
      <c r="I8928" t="s">
        <v>7567</v>
      </c>
      <c r="J8928" t="s">
        <v>169</v>
      </c>
      <c r="K8928">
        <v>0</v>
      </c>
      <c r="L8928" s="83">
        <v>42678</v>
      </c>
      <c r="M8928">
        <v>0</v>
      </c>
      <c r="N8928" t="s">
        <v>177</v>
      </c>
      <c r="O8928" t="s">
        <v>3301</v>
      </c>
    </row>
    <row r="8929" spans="1:15" x14ac:dyDescent="0.2">
      <c r="A8929" t="s">
        <v>8575</v>
      </c>
      <c r="B8929" t="s">
        <v>7107</v>
      </c>
      <c r="C8929">
        <v>71</v>
      </c>
      <c r="D8929">
        <v>0</v>
      </c>
      <c r="E8929">
        <v>0</v>
      </c>
      <c r="F8929">
        <v>0</v>
      </c>
      <c r="G8929">
        <v>0</v>
      </c>
      <c r="H8929" s="45">
        <v>25153.35</v>
      </c>
      <c r="I8929" t="s">
        <v>7556</v>
      </c>
      <c r="J8929" t="s">
        <v>169</v>
      </c>
      <c r="K8929">
        <v>0</v>
      </c>
      <c r="L8929" s="83">
        <v>42678</v>
      </c>
      <c r="M8929">
        <v>0</v>
      </c>
      <c r="N8929" t="s">
        <v>7164</v>
      </c>
      <c r="O8929" t="s">
        <v>7165</v>
      </c>
    </row>
    <row r="8930" spans="1:15" x14ac:dyDescent="0.2">
      <c r="A8930" t="s">
        <v>8576</v>
      </c>
      <c r="B8930" t="s">
        <v>5399</v>
      </c>
      <c r="C8930">
        <v>47.85</v>
      </c>
      <c r="D8930">
        <v>0</v>
      </c>
      <c r="E8930">
        <v>0</v>
      </c>
      <c r="F8930">
        <v>0</v>
      </c>
      <c r="G8930">
        <v>0</v>
      </c>
      <c r="H8930" s="45">
        <v>28331.759999999998</v>
      </c>
      <c r="I8930" t="s">
        <v>7556</v>
      </c>
      <c r="J8930" t="s">
        <v>164</v>
      </c>
      <c r="K8930">
        <v>0</v>
      </c>
      <c r="L8930" s="83">
        <v>42678</v>
      </c>
      <c r="M8930">
        <v>0</v>
      </c>
      <c r="N8930" t="s">
        <v>5488</v>
      </c>
      <c r="O8930" t="s">
        <v>5489</v>
      </c>
    </row>
    <row r="8931" spans="1:15" x14ac:dyDescent="0.2">
      <c r="A8931" t="s">
        <v>8577</v>
      </c>
      <c r="B8931" t="s">
        <v>5386</v>
      </c>
      <c r="C8931">
        <v>227.11</v>
      </c>
      <c r="D8931">
        <v>0</v>
      </c>
      <c r="E8931">
        <v>0</v>
      </c>
      <c r="F8931">
        <v>0</v>
      </c>
      <c r="G8931">
        <v>0</v>
      </c>
      <c r="H8931" s="45">
        <v>1914.71</v>
      </c>
      <c r="I8931" t="s">
        <v>7556</v>
      </c>
      <c r="J8931" t="s">
        <v>169</v>
      </c>
      <c r="K8931">
        <v>0</v>
      </c>
      <c r="L8931" s="83">
        <v>42678</v>
      </c>
      <c r="M8931">
        <v>0</v>
      </c>
      <c r="N8931" t="s">
        <v>5492</v>
      </c>
      <c r="O8931" t="s">
        <v>5493</v>
      </c>
    </row>
    <row r="8932" spans="1:15" x14ac:dyDescent="0.2">
      <c r="A8932" t="s">
        <v>8578</v>
      </c>
      <c r="B8932" t="s">
        <v>1024</v>
      </c>
      <c r="C8932">
        <v>135.04</v>
      </c>
      <c r="D8932">
        <v>0</v>
      </c>
      <c r="E8932">
        <v>0</v>
      </c>
      <c r="F8932">
        <v>0</v>
      </c>
      <c r="G8932">
        <v>0</v>
      </c>
      <c r="H8932" s="45">
        <v>4789.6099999999997</v>
      </c>
      <c r="I8932" t="s">
        <v>7556</v>
      </c>
      <c r="J8932" t="s">
        <v>164</v>
      </c>
      <c r="K8932">
        <v>0</v>
      </c>
      <c r="L8932" s="83">
        <v>42678</v>
      </c>
      <c r="M8932">
        <v>0</v>
      </c>
      <c r="N8932">
        <v>366651107</v>
      </c>
      <c r="O8932">
        <v>2372763</v>
      </c>
    </row>
    <row r="8933" spans="1:15" x14ac:dyDescent="0.2">
      <c r="A8933" t="s">
        <v>8579</v>
      </c>
      <c r="B8933" t="s">
        <v>1326</v>
      </c>
      <c r="C8933">
        <v>79.8</v>
      </c>
      <c r="D8933">
        <v>0</v>
      </c>
      <c r="E8933">
        <v>0</v>
      </c>
      <c r="F8933">
        <v>0</v>
      </c>
      <c r="G8933">
        <v>0</v>
      </c>
      <c r="H8933" s="45">
        <v>-4692.1400000000003</v>
      </c>
      <c r="I8933" t="s">
        <v>7556</v>
      </c>
      <c r="J8933" t="s">
        <v>186</v>
      </c>
      <c r="K8933">
        <v>0</v>
      </c>
      <c r="L8933" s="83">
        <v>42678</v>
      </c>
      <c r="M8933">
        <v>0</v>
      </c>
      <c r="N8933">
        <v>488401100</v>
      </c>
      <c r="O8933" t="s">
        <v>1499</v>
      </c>
    </row>
    <row r="8934" spans="1:15" x14ac:dyDescent="0.2">
      <c r="A8934" t="s">
        <v>8580</v>
      </c>
      <c r="B8934" t="s">
        <v>2825</v>
      </c>
      <c r="C8934">
        <v>16.899999999999999</v>
      </c>
      <c r="D8934">
        <v>0</v>
      </c>
      <c r="E8934">
        <v>0</v>
      </c>
      <c r="F8934">
        <v>0</v>
      </c>
      <c r="G8934">
        <v>0</v>
      </c>
      <c r="H8934" s="45">
        <v>-4435.16</v>
      </c>
      <c r="I8934" t="s">
        <v>7556</v>
      </c>
      <c r="J8934" t="s">
        <v>8017</v>
      </c>
      <c r="K8934">
        <v>0</v>
      </c>
      <c r="L8934" s="83">
        <v>42678</v>
      </c>
      <c r="M8934">
        <v>0</v>
      </c>
      <c r="N8934">
        <v>489398107</v>
      </c>
      <c r="O8934" t="s">
        <v>2960</v>
      </c>
    </row>
    <row r="8935" spans="1:15" x14ac:dyDescent="0.2">
      <c r="A8935" t="s">
        <v>8581</v>
      </c>
      <c r="B8935" t="s">
        <v>2320</v>
      </c>
      <c r="C8935">
        <v>27.824999999999999</v>
      </c>
      <c r="D8935">
        <v>0</v>
      </c>
      <c r="E8935">
        <v>0</v>
      </c>
      <c r="F8935">
        <v>0</v>
      </c>
      <c r="G8935">
        <v>0</v>
      </c>
      <c r="H8935" s="45">
        <v>-3353.6</v>
      </c>
      <c r="I8935" t="s">
        <v>7556</v>
      </c>
      <c r="J8935" t="s">
        <v>200</v>
      </c>
      <c r="K8935">
        <v>0</v>
      </c>
      <c r="L8935" s="83">
        <v>42678</v>
      </c>
      <c r="M8935">
        <v>0</v>
      </c>
      <c r="N8935" t="s">
        <v>177</v>
      </c>
      <c r="O8935" t="s">
        <v>2370</v>
      </c>
    </row>
    <row r="8936" spans="1:15" x14ac:dyDescent="0.2">
      <c r="A8936" t="s">
        <v>8582</v>
      </c>
      <c r="B8936" t="s">
        <v>2486</v>
      </c>
      <c r="C8936">
        <v>68.47</v>
      </c>
      <c r="D8936">
        <v>0</v>
      </c>
      <c r="E8936">
        <v>0</v>
      </c>
      <c r="F8936">
        <v>0</v>
      </c>
      <c r="G8936">
        <v>0</v>
      </c>
      <c r="H8936" s="45">
        <v>3199.2</v>
      </c>
      <c r="I8936" t="s">
        <v>7556</v>
      </c>
      <c r="J8936" t="s">
        <v>164</v>
      </c>
      <c r="K8936">
        <v>0</v>
      </c>
      <c r="L8936" s="83">
        <v>42678</v>
      </c>
      <c r="M8936">
        <v>0</v>
      </c>
      <c r="N8936">
        <v>525327102</v>
      </c>
      <c r="O8936" t="s">
        <v>2544</v>
      </c>
    </row>
    <row r="8937" spans="1:15" x14ac:dyDescent="0.2">
      <c r="A8937" t="s">
        <v>8583</v>
      </c>
      <c r="B8937" t="s">
        <v>1331</v>
      </c>
      <c r="C8937">
        <v>26.09</v>
      </c>
      <c r="D8937">
        <v>0</v>
      </c>
      <c r="E8937">
        <v>0</v>
      </c>
      <c r="F8937">
        <v>0</v>
      </c>
      <c r="G8937">
        <v>0</v>
      </c>
      <c r="H8937" s="45">
        <v>10688.68</v>
      </c>
      <c r="I8937" t="s">
        <v>7556</v>
      </c>
      <c r="J8937" t="s">
        <v>200</v>
      </c>
      <c r="K8937">
        <v>0</v>
      </c>
      <c r="L8937" s="83">
        <v>42678</v>
      </c>
      <c r="M8937">
        <v>0</v>
      </c>
      <c r="N8937">
        <v>535919203</v>
      </c>
      <c r="O8937">
        <v>2753506</v>
      </c>
    </row>
    <row r="8938" spans="1:15" x14ac:dyDescent="0.2">
      <c r="A8938" t="s">
        <v>8584</v>
      </c>
      <c r="B8938" t="s">
        <v>2602</v>
      </c>
      <c r="C8938">
        <v>63.5</v>
      </c>
      <c r="D8938">
        <v>0</v>
      </c>
      <c r="E8938">
        <v>0</v>
      </c>
      <c r="F8938">
        <v>0</v>
      </c>
      <c r="G8938">
        <v>0</v>
      </c>
      <c r="H8938" s="45">
        <v>-6913.67</v>
      </c>
      <c r="I8938" t="s">
        <v>7556</v>
      </c>
      <c r="J8938" t="s">
        <v>182</v>
      </c>
      <c r="K8938">
        <v>0</v>
      </c>
      <c r="L8938" s="83">
        <v>42678</v>
      </c>
      <c r="M8938">
        <v>0</v>
      </c>
      <c r="N8938" t="s">
        <v>2649</v>
      </c>
      <c r="O8938">
        <v>2654364</v>
      </c>
    </row>
    <row r="8939" spans="1:15" x14ac:dyDescent="0.2">
      <c r="A8939" t="s">
        <v>8585</v>
      </c>
      <c r="B8939" t="s">
        <v>2848</v>
      </c>
      <c r="C8939">
        <v>260.92</v>
      </c>
      <c r="D8939">
        <v>0</v>
      </c>
      <c r="E8939">
        <v>0</v>
      </c>
      <c r="F8939">
        <v>0</v>
      </c>
      <c r="G8939">
        <v>0</v>
      </c>
      <c r="H8939" s="45">
        <v>5272.94</v>
      </c>
      <c r="I8939" t="s">
        <v>7556</v>
      </c>
      <c r="J8939" t="s">
        <v>200</v>
      </c>
      <c r="K8939">
        <v>0</v>
      </c>
      <c r="L8939" s="83">
        <v>42678</v>
      </c>
      <c r="M8939">
        <v>0</v>
      </c>
      <c r="N8939">
        <v>608190104</v>
      </c>
      <c r="O8939">
        <v>2598699</v>
      </c>
    </row>
    <row r="8940" spans="1:15" x14ac:dyDescent="0.2">
      <c r="A8940" t="s">
        <v>8586</v>
      </c>
      <c r="B8940" t="s">
        <v>8499</v>
      </c>
      <c r="C8940">
        <v>22.4</v>
      </c>
      <c r="D8940">
        <v>0</v>
      </c>
      <c r="E8940">
        <v>0</v>
      </c>
      <c r="F8940">
        <v>0</v>
      </c>
      <c r="G8940">
        <v>0</v>
      </c>
      <c r="H8940">
        <v>41.52</v>
      </c>
      <c r="I8940" t="s">
        <v>7556</v>
      </c>
      <c r="J8940" t="s">
        <v>200</v>
      </c>
      <c r="K8940">
        <v>0</v>
      </c>
      <c r="L8940" s="83">
        <v>42678</v>
      </c>
      <c r="M8940">
        <v>0</v>
      </c>
      <c r="N8940" t="s">
        <v>8587</v>
      </c>
      <c r="O8940" t="s">
        <v>8588</v>
      </c>
    </row>
    <row r="8941" spans="1:15" x14ac:dyDescent="0.2">
      <c r="A8941" t="s">
        <v>8589</v>
      </c>
      <c r="B8941" t="s">
        <v>4945</v>
      </c>
      <c r="C8941">
        <v>18.850000000000001</v>
      </c>
      <c r="D8941">
        <v>0</v>
      </c>
      <c r="E8941">
        <v>0</v>
      </c>
      <c r="F8941">
        <v>0</v>
      </c>
      <c r="G8941">
        <v>0</v>
      </c>
      <c r="H8941" s="45">
        <v>-1084.0999999999999</v>
      </c>
      <c r="I8941" t="s">
        <v>7556</v>
      </c>
      <c r="J8941" t="s">
        <v>200</v>
      </c>
      <c r="K8941">
        <v>0</v>
      </c>
      <c r="L8941" s="83">
        <v>42678</v>
      </c>
      <c r="M8941">
        <v>0</v>
      </c>
      <c r="N8941">
        <v>553573106</v>
      </c>
      <c r="O8941" t="s">
        <v>5039</v>
      </c>
    </row>
    <row r="8942" spans="1:15" x14ac:dyDescent="0.2">
      <c r="A8942" t="s">
        <v>8590</v>
      </c>
      <c r="B8942" t="s">
        <v>1334</v>
      </c>
      <c r="C8942">
        <v>72.55</v>
      </c>
      <c r="D8942">
        <v>0</v>
      </c>
      <c r="E8942">
        <v>0</v>
      </c>
      <c r="F8942">
        <v>0</v>
      </c>
      <c r="G8942">
        <v>0</v>
      </c>
      <c r="H8942" s="45">
        <v>1587.58</v>
      </c>
      <c r="I8942" t="s">
        <v>7556</v>
      </c>
      <c r="J8942" t="s">
        <v>188</v>
      </c>
      <c r="K8942">
        <v>0</v>
      </c>
      <c r="L8942" s="83">
        <v>42678</v>
      </c>
      <c r="M8942">
        <v>0</v>
      </c>
      <c r="N8942">
        <v>603158106</v>
      </c>
      <c r="O8942">
        <v>2595612</v>
      </c>
    </row>
    <row r="8943" spans="1:15" x14ac:dyDescent="0.2">
      <c r="A8943" t="s">
        <v>8591</v>
      </c>
      <c r="B8943" t="s">
        <v>5588</v>
      </c>
      <c r="C8943">
        <v>18.89</v>
      </c>
      <c r="D8943">
        <v>0</v>
      </c>
      <c r="E8943">
        <v>0</v>
      </c>
      <c r="F8943">
        <v>0</v>
      </c>
      <c r="G8943">
        <v>0</v>
      </c>
      <c r="H8943" s="45">
        <v>17368.62</v>
      </c>
      <c r="I8943" t="s">
        <v>7567</v>
      </c>
      <c r="J8943" t="s">
        <v>164</v>
      </c>
      <c r="K8943">
        <v>0</v>
      </c>
      <c r="L8943" s="83">
        <v>42678</v>
      </c>
      <c r="M8943">
        <v>0</v>
      </c>
      <c r="N8943" t="s">
        <v>5628</v>
      </c>
      <c r="O8943" t="s">
        <v>5629</v>
      </c>
    </row>
    <row r="8944" spans="1:15" x14ac:dyDescent="0.2">
      <c r="A8944" t="s">
        <v>8592</v>
      </c>
      <c r="B8944" t="s">
        <v>5274</v>
      </c>
      <c r="C8944">
        <v>58.5</v>
      </c>
      <c r="D8944">
        <v>0</v>
      </c>
      <c r="E8944">
        <v>0</v>
      </c>
      <c r="F8944">
        <v>0</v>
      </c>
      <c r="G8944">
        <v>0</v>
      </c>
      <c r="H8944" s="45">
        <v>25409.78</v>
      </c>
      <c r="I8944" t="s">
        <v>7556</v>
      </c>
      <c r="J8944" t="s">
        <v>169</v>
      </c>
      <c r="K8944">
        <v>0</v>
      </c>
      <c r="L8944" s="83">
        <v>42678</v>
      </c>
      <c r="M8944">
        <v>0</v>
      </c>
      <c r="N8944" t="s">
        <v>5367</v>
      </c>
      <c r="O8944" t="s">
        <v>5368</v>
      </c>
    </row>
    <row r="8945" spans="1:15" x14ac:dyDescent="0.2">
      <c r="A8945" t="s">
        <v>8593</v>
      </c>
      <c r="B8945" t="s">
        <v>1021</v>
      </c>
      <c r="C8945">
        <v>36.44</v>
      </c>
      <c r="D8945">
        <v>0</v>
      </c>
      <c r="E8945">
        <v>0</v>
      </c>
      <c r="F8945">
        <v>0</v>
      </c>
      <c r="G8945">
        <v>0</v>
      </c>
      <c r="H8945" s="45">
        <v>5461.28</v>
      </c>
      <c r="I8945" t="s">
        <v>7556</v>
      </c>
      <c r="J8945" t="s">
        <v>169</v>
      </c>
      <c r="K8945">
        <v>0</v>
      </c>
      <c r="L8945" s="83">
        <v>42678</v>
      </c>
      <c r="M8945">
        <v>0</v>
      </c>
      <c r="N8945" t="s">
        <v>1194</v>
      </c>
      <c r="O8945" t="s">
        <v>1436</v>
      </c>
    </row>
    <row r="8946" spans="1:15" x14ac:dyDescent="0.2">
      <c r="A8946" t="s">
        <v>8594</v>
      </c>
      <c r="B8946" t="s">
        <v>1320</v>
      </c>
      <c r="C8946">
        <v>67</v>
      </c>
      <c r="D8946">
        <v>0</v>
      </c>
      <c r="E8946">
        <v>0</v>
      </c>
      <c r="F8946">
        <v>0</v>
      </c>
      <c r="G8946">
        <v>0</v>
      </c>
      <c r="H8946" s="45">
        <v>-3451.35</v>
      </c>
      <c r="I8946" t="s">
        <v>7556</v>
      </c>
      <c r="J8946" t="s">
        <v>164</v>
      </c>
      <c r="K8946">
        <v>0</v>
      </c>
      <c r="L8946" s="83">
        <v>42678</v>
      </c>
      <c r="M8946">
        <v>0</v>
      </c>
      <c r="N8946" t="s">
        <v>1513</v>
      </c>
      <c r="O8946" t="s">
        <v>1514</v>
      </c>
    </row>
    <row r="8947" spans="1:15" x14ac:dyDescent="0.2">
      <c r="A8947" t="s">
        <v>8595</v>
      </c>
      <c r="B8947" t="s">
        <v>3158</v>
      </c>
      <c r="C8947">
        <v>83.27</v>
      </c>
      <c r="D8947">
        <v>0</v>
      </c>
      <c r="E8947">
        <v>0</v>
      </c>
      <c r="F8947">
        <v>0</v>
      </c>
      <c r="G8947">
        <v>0</v>
      </c>
      <c r="H8947" s="45">
        <v>-3642.43</v>
      </c>
      <c r="I8947" t="s">
        <v>7556</v>
      </c>
      <c r="J8947" t="s">
        <v>169</v>
      </c>
      <c r="K8947">
        <v>0</v>
      </c>
      <c r="L8947" s="83">
        <v>42678</v>
      </c>
      <c r="M8947">
        <v>0</v>
      </c>
      <c r="N8947" t="s">
        <v>3324</v>
      </c>
      <c r="O8947" t="s">
        <v>3325</v>
      </c>
    </row>
    <row r="8948" spans="1:15" x14ac:dyDescent="0.2">
      <c r="A8948" t="s">
        <v>8596</v>
      </c>
      <c r="B8948" t="s">
        <v>1306</v>
      </c>
      <c r="C8948">
        <v>85.15</v>
      </c>
      <c r="D8948">
        <v>0</v>
      </c>
      <c r="E8948">
        <v>0</v>
      </c>
      <c r="F8948">
        <v>0</v>
      </c>
      <c r="G8948">
        <v>0</v>
      </c>
      <c r="H8948" s="45">
        <v>-2077.58</v>
      </c>
      <c r="I8948" t="s">
        <v>7556</v>
      </c>
      <c r="J8948" t="s">
        <v>164</v>
      </c>
      <c r="K8948">
        <v>0</v>
      </c>
      <c r="L8948" s="83">
        <v>42678</v>
      </c>
      <c r="M8948">
        <v>0</v>
      </c>
      <c r="N8948" t="s">
        <v>1522</v>
      </c>
      <c r="O8948" t="s">
        <v>1523</v>
      </c>
    </row>
    <row r="8949" spans="1:15" x14ac:dyDescent="0.2">
      <c r="A8949" t="s">
        <v>8597</v>
      </c>
      <c r="B8949" t="s">
        <v>3175</v>
      </c>
      <c r="C8949">
        <v>20.93</v>
      </c>
      <c r="D8949">
        <v>0</v>
      </c>
      <c r="E8949">
        <v>0</v>
      </c>
      <c r="F8949">
        <v>0</v>
      </c>
      <c r="G8949">
        <v>0</v>
      </c>
      <c r="H8949" s="45">
        <v>65164.92</v>
      </c>
      <c r="I8949" t="s">
        <v>7556</v>
      </c>
      <c r="J8949" t="s">
        <v>169</v>
      </c>
      <c r="K8949">
        <v>0</v>
      </c>
      <c r="L8949" s="83">
        <v>42678</v>
      </c>
      <c r="M8949">
        <v>0</v>
      </c>
      <c r="N8949">
        <v>750469207</v>
      </c>
      <c r="O8949" t="s">
        <v>3336</v>
      </c>
    </row>
    <row r="8950" spans="1:15" x14ac:dyDescent="0.2">
      <c r="A8950" t="s">
        <v>8598</v>
      </c>
      <c r="B8950" t="s">
        <v>2830</v>
      </c>
      <c r="C8950">
        <v>49.01</v>
      </c>
      <c r="D8950">
        <v>0</v>
      </c>
      <c r="E8950">
        <v>0</v>
      </c>
      <c r="F8950">
        <v>0</v>
      </c>
      <c r="G8950">
        <v>0</v>
      </c>
      <c r="H8950" s="45">
        <v>-2670.14</v>
      </c>
      <c r="I8950" t="s">
        <v>7556</v>
      </c>
      <c r="J8950" t="s">
        <v>169</v>
      </c>
      <c r="K8950">
        <v>0</v>
      </c>
      <c r="L8950" s="83">
        <v>42678</v>
      </c>
      <c r="M8950">
        <v>0</v>
      </c>
      <c r="N8950">
        <v>759916109</v>
      </c>
      <c r="O8950">
        <v>2731654</v>
      </c>
    </row>
    <row r="8951" spans="1:15" x14ac:dyDescent="0.2">
      <c r="A8951" t="s">
        <v>8599</v>
      </c>
      <c r="B8951" t="s">
        <v>843</v>
      </c>
      <c r="C8951">
        <v>143.79</v>
      </c>
      <c r="D8951">
        <v>0</v>
      </c>
      <c r="E8951">
        <v>0</v>
      </c>
      <c r="F8951">
        <v>0</v>
      </c>
      <c r="G8951">
        <v>0</v>
      </c>
      <c r="H8951" s="45">
        <v>8711.69</v>
      </c>
      <c r="I8951" t="s">
        <v>7556</v>
      </c>
      <c r="J8951" t="s">
        <v>190</v>
      </c>
      <c r="K8951">
        <v>0</v>
      </c>
      <c r="L8951" s="83">
        <v>42678</v>
      </c>
      <c r="M8951">
        <v>0</v>
      </c>
      <c r="N8951" t="s">
        <v>965</v>
      </c>
      <c r="O8951" t="s">
        <v>1356</v>
      </c>
    </row>
    <row r="8952" spans="1:15" x14ac:dyDescent="0.2">
      <c r="A8952" t="s">
        <v>8600</v>
      </c>
      <c r="B8952" t="s">
        <v>7103</v>
      </c>
      <c r="C8952">
        <v>23.67</v>
      </c>
      <c r="D8952">
        <v>0</v>
      </c>
      <c r="E8952">
        <v>0</v>
      </c>
      <c r="F8952">
        <v>0</v>
      </c>
      <c r="G8952">
        <v>0</v>
      </c>
      <c r="H8952" s="45">
        <v>-9484.32</v>
      </c>
      <c r="I8952" t="s">
        <v>7556</v>
      </c>
      <c r="J8952" t="s">
        <v>169</v>
      </c>
      <c r="K8952">
        <v>0</v>
      </c>
      <c r="L8952" s="83">
        <v>42678</v>
      </c>
      <c r="M8952">
        <v>0</v>
      </c>
      <c r="N8952">
        <v>761299106</v>
      </c>
      <c r="O8952" t="s">
        <v>7192</v>
      </c>
    </row>
    <row r="8953" spans="1:15" x14ac:dyDescent="0.2">
      <c r="A8953" t="s">
        <v>8601</v>
      </c>
      <c r="B8953" t="s">
        <v>3063</v>
      </c>
      <c r="C8953">
        <v>148.285</v>
      </c>
      <c r="D8953">
        <v>0</v>
      </c>
      <c r="E8953">
        <v>0</v>
      </c>
      <c r="F8953">
        <v>0</v>
      </c>
      <c r="G8953">
        <v>0</v>
      </c>
      <c r="H8953" s="45">
        <v>39421.33</v>
      </c>
      <c r="I8953" t="s">
        <v>7556</v>
      </c>
      <c r="J8953" t="s">
        <v>169</v>
      </c>
      <c r="K8953">
        <v>0</v>
      </c>
      <c r="L8953" s="83">
        <v>42678</v>
      </c>
      <c r="M8953">
        <v>0</v>
      </c>
      <c r="N8953" t="s">
        <v>3139</v>
      </c>
      <c r="O8953" t="s">
        <v>3140</v>
      </c>
    </row>
    <row r="8954" spans="1:15" x14ac:dyDescent="0.2">
      <c r="A8954" t="s">
        <v>8602</v>
      </c>
      <c r="B8954" t="s">
        <v>1573</v>
      </c>
      <c r="C8954">
        <v>36.799999999999997</v>
      </c>
      <c r="D8954">
        <v>0</v>
      </c>
      <c r="E8954">
        <v>0</v>
      </c>
      <c r="F8954">
        <v>0</v>
      </c>
      <c r="G8954">
        <v>0</v>
      </c>
      <c r="H8954" s="45">
        <v>-32290.73</v>
      </c>
      <c r="I8954" t="s">
        <v>7567</v>
      </c>
      <c r="J8954" t="s">
        <v>164</v>
      </c>
      <c r="K8954">
        <v>0</v>
      </c>
      <c r="L8954" s="83">
        <v>42678</v>
      </c>
      <c r="M8954">
        <v>0</v>
      </c>
      <c r="N8954">
        <v>806037107</v>
      </c>
      <c r="O8954">
        <v>2767756</v>
      </c>
    </row>
    <row r="8955" spans="1:15" x14ac:dyDescent="0.2">
      <c r="A8955" t="s">
        <v>8603</v>
      </c>
      <c r="B8955" t="s">
        <v>2824</v>
      </c>
      <c r="C8955">
        <v>21.66</v>
      </c>
      <c r="D8955">
        <v>0</v>
      </c>
      <c r="E8955">
        <v>0</v>
      </c>
      <c r="F8955">
        <v>0</v>
      </c>
      <c r="G8955">
        <v>0</v>
      </c>
      <c r="H8955">
        <v>582.92999999999995</v>
      </c>
      <c r="I8955" t="s">
        <v>7556</v>
      </c>
      <c r="J8955" t="s">
        <v>235</v>
      </c>
      <c r="K8955">
        <v>0</v>
      </c>
      <c r="L8955" s="83">
        <v>42678</v>
      </c>
      <c r="M8955">
        <v>0</v>
      </c>
      <c r="N8955" t="s">
        <v>2997</v>
      </c>
      <c r="O8955" t="s">
        <v>2998</v>
      </c>
    </row>
    <row r="8956" spans="1:15" x14ac:dyDescent="0.2">
      <c r="A8956" t="s">
        <v>8604</v>
      </c>
      <c r="B8956" t="s">
        <v>5268</v>
      </c>
      <c r="C8956">
        <v>32.81</v>
      </c>
      <c r="D8956">
        <v>0</v>
      </c>
      <c r="E8956">
        <v>0</v>
      </c>
      <c r="F8956">
        <v>0</v>
      </c>
      <c r="G8956">
        <v>0</v>
      </c>
      <c r="H8956">
        <v>554.21</v>
      </c>
      <c r="I8956" t="s">
        <v>7556</v>
      </c>
      <c r="J8956" t="s">
        <v>822</v>
      </c>
      <c r="K8956">
        <v>0</v>
      </c>
      <c r="L8956" s="83">
        <v>42678</v>
      </c>
      <c r="M8956">
        <v>0</v>
      </c>
      <c r="N8956">
        <v>838518108</v>
      </c>
      <c r="O8956">
        <v>2825933</v>
      </c>
    </row>
    <row r="8957" spans="1:15" x14ac:dyDescent="0.2">
      <c r="A8957" t="s">
        <v>8605</v>
      </c>
      <c r="B8957" t="s">
        <v>7020</v>
      </c>
      <c r="C8957">
        <v>102.42</v>
      </c>
      <c r="D8957">
        <v>0</v>
      </c>
      <c r="E8957">
        <v>0</v>
      </c>
      <c r="F8957">
        <v>0</v>
      </c>
      <c r="G8957">
        <v>0</v>
      </c>
      <c r="H8957" s="45">
        <v>-1339.19</v>
      </c>
      <c r="I8957" t="s">
        <v>7556</v>
      </c>
      <c r="J8957" t="s">
        <v>188</v>
      </c>
      <c r="K8957">
        <v>0</v>
      </c>
      <c r="L8957" s="83">
        <v>42678</v>
      </c>
      <c r="M8957">
        <v>0</v>
      </c>
      <c r="N8957">
        <v>810186106</v>
      </c>
      <c r="O8957">
        <v>2781518</v>
      </c>
    </row>
    <row r="8958" spans="1:15" x14ac:dyDescent="0.2">
      <c r="A8958" t="s">
        <v>8606</v>
      </c>
      <c r="B8958" t="s">
        <v>4508</v>
      </c>
      <c r="C8958">
        <v>159.07</v>
      </c>
      <c r="D8958">
        <v>0</v>
      </c>
      <c r="E8958">
        <v>0</v>
      </c>
      <c r="F8958">
        <v>0</v>
      </c>
      <c r="G8958">
        <v>0</v>
      </c>
      <c r="H8958" s="45">
        <v>2384.17</v>
      </c>
      <c r="I8958" t="s">
        <v>7556</v>
      </c>
      <c r="J8958" t="s">
        <v>186</v>
      </c>
      <c r="K8958">
        <v>0</v>
      </c>
      <c r="L8958" s="83">
        <v>42678</v>
      </c>
      <c r="M8958">
        <v>0</v>
      </c>
      <c r="N8958" t="s">
        <v>6720</v>
      </c>
      <c r="O8958" t="s">
        <v>6721</v>
      </c>
    </row>
    <row r="8959" spans="1:15" x14ac:dyDescent="0.2">
      <c r="A8959" t="s">
        <v>8607</v>
      </c>
      <c r="B8959" t="s">
        <v>1323</v>
      </c>
      <c r="C8959">
        <v>19.440000000000001</v>
      </c>
      <c r="D8959">
        <v>0</v>
      </c>
      <c r="E8959">
        <v>0</v>
      </c>
      <c r="F8959">
        <v>0</v>
      </c>
      <c r="G8959">
        <v>0</v>
      </c>
      <c r="H8959" s="45">
        <v>-3872.32</v>
      </c>
      <c r="I8959" t="s">
        <v>7556</v>
      </c>
      <c r="J8959" t="s">
        <v>164</v>
      </c>
      <c r="K8959">
        <v>0</v>
      </c>
      <c r="L8959" s="83">
        <v>42678</v>
      </c>
      <c r="M8959">
        <v>0</v>
      </c>
      <c r="N8959">
        <v>871503108</v>
      </c>
      <c r="O8959">
        <v>2861078</v>
      </c>
    </row>
    <row r="8960" spans="1:15" x14ac:dyDescent="0.2">
      <c r="A8960" t="s">
        <v>8608</v>
      </c>
      <c r="B8960" t="s">
        <v>8494</v>
      </c>
      <c r="C8960">
        <v>54.825000000000003</v>
      </c>
      <c r="D8960">
        <v>0</v>
      </c>
      <c r="E8960">
        <v>0</v>
      </c>
      <c r="F8960">
        <v>0</v>
      </c>
      <c r="G8960">
        <v>0</v>
      </c>
      <c r="H8960" s="45">
        <v>6247.79</v>
      </c>
      <c r="I8960" t="s">
        <v>7567</v>
      </c>
      <c r="J8960" t="s">
        <v>164</v>
      </c>
      <c r="K8960">
        <v>0</v>
      </c>
      <c r="L8960" s="83">
        <v>42678</v>
      </c>
      <c r="M8960">
        <v>0</v>
      </c>
      <c r="N8960">
        <v>898697206</v>
      </c>
      <c r="O8960" t="s">
        <v>8609</v>
      </c>
    </row>
    <row r="8961" spans="1:15" x14ac:dyDescent="0.2">
      <c r="A8961" t="s">
        <v>8610</v>
      </c>
      <c r="B8961" t="s">
        <v>1028</v>
      </c>
      <c r="C8961">
        <v>231.01</v>
      </c>
      <c r="D8961">
        <v>0</v>
      </c>
      <c r="E8961">
        <v>0</v>
      </c>
      <c r="F8961">
        <v>0</v>
      </c>
      <c r="G8961">
        <v>0</v>
      </c>
      <c r="H8961" s="45">
        <v>4356.88</v>
      </c>
      <c r="I8961" t="s">
        <v>7556</v>
      </c>
      <c r="J8961" t="s">
        <v>190</v>
      </c>
      <c r="K8961">
        <v>0</v>
      </c>
      <c r="L8961" s="83">
        <v>42678</v>
      </c>
      <c r="M8961">
        <v>0</v>
      </c>
      <c r="N8961">
        <v>879360105</v>
      </c>
      <c r="O8961">
        <v>2503477</v>
      </c>
    </row>
    <row r="8962" spans="1:15" x14ac:dyDescent="0.2">
      <c r="A8962" t="s">
        <v>8611</v>
      </c>
      <c r="B8962" t="s">
        <v>2310</v>
      </c>
      <c r="C8962">
        <v>44.95</v>
      </c>
      <c r="D8962">
        <v>0</v>
      </c>
      <c r="E8962">
        <v>0</v>
      </c>
      <c r="F8962">
        <v>0</v>
      </c>
      <c r="G8962">
        <v>0</v>
      </c>
      <c r="H8962" s="45">
        <v>21193.16</v>
      </c>
      <c r="I8962" t="s">
        <v>7556</v>
      </c>
      <c r="J8962" t="s">
        <v>200</v>
      </c>
      <c r="K8962">
        <v>0</v>
      </c>
      <c r="L8962" s="83">
        <v>42678</v>
      </c>
      <c r="M8962">
        <v>0</v>
      </c>
      <c r="N8962">
        <v>913483103</v>
      </c>
      <c r="O8962">
        <v>2911683</v>
      </c>
    </row>
    <row r="8963" spans="1:15" x14ac:dyDescent="0.2">
      <c r="A8963" t="s">
        <v>8612</v>
      </c>
      <c r="B8963" t="s">
        <v>8502</v>
      </c>
      <c r="C8963">
        <v>66.099999999999994</v>
      </c>
      <c r="D8963">
        <v>0</v>
      </c>
      <c r="E8963">
        <v>0</v>
      </c>
      <c r="F8963">
        <v>0</v>
      </c>
      <c r="G8963">
        <v>0</v>
      </c>
      <c r="H8963" s="45">
        <v>3515.09</v>
      </c>
      <c r="I8963" t="s">
        <v>7556</v>
      </c>
      <c r="J8963" t="s">
        <v>169</v>
      </c>
      <c r="K8963">
        <v>0</v>
      </c>
      <c r="L8963" s="83">
        <v>42678</v>
      </c>
      <c r="M8963">
        <v>0</v>
      </c>
      <c r="N8963" t="s">
        <v>8613</v>
      </c>
      <c r="O8963">
        <v>2911166</v>
      </c>
    </row>
    <row r="8964" spans="1:15" x14ac:dyDescent="0.2">
      <c r="A8964" t="s">
        <v>8614</v>
      </c>
      <c r="B8964" t="s">
        <v>4651</v>
      </c>
      <c r="C8964">
        <v>20.89</v>
      </c>
      <c r="D8964">
        <v>0</v>
      </c>
      <c r="E8964">
        <v>0</v>
      </c>
      <c r="F8964">
        <v>0</v>
      </c>
      <c r="G8964">
        <v>0</v>
      </c>
      <c r="H8964" s="45">
        <v>4743.45</v>
      </c>
      <c r="I8964" t="s">
        <v>7556</v>
      </c>
      <c r="J8964" t="s">
        <v>235</v>
      </c>
      <c r="K8964">
        <v>0</v>
      </c>
      <c r="L8964" s="83">
        <v>42678</v>
      </c>
      <c r="M8964">
        <v>0</v>
      </c>
      <c r="N8964" t="s">
        <v>4821</v>
      </c>
      <c r="O8964">
        <v>2515803</v>
      </c>
    </row>
    <row r="8965" spans="1:15" x14ac:dyDescent="0.2">
      <c r="A8965" t="s">
        <v>8615</v>
      </c>
      <c r="B8965" t="s">
        <v>3168</v>
      </c>
      <c r="C8965">
        <v>33.17</v>
      </c>
      <c r="D8965">
        <v>0</v>
      </c>
      <c r="E8965">
        <v>0</v>
      </c>
      <c r="F8965">
        <v>0</v>
      </c>
      <c r="G8965">
        <v>0</v>
      </c>
      <c r="H8965">
        <v>811.46</v>
      </c>
      <c r="I8965" t="s">
        <v>7556</v>
      </c>
      <c r="J8965" t="s">
        <v>169</v>
      </c>
      <c r="K8965">
        <v>0</v>
      </c>
      <c r="L8965" s="83">
        <v>42678</v>
      </c>
      <c r="M8965">
        <v>0</v>
      </c>
      <c r="N8965" t="s">
        <v>3360</v>
      </c>
      <c r="O8965" t="s">
        <v>3361</v>
      </c>
    </row>
    <row r="8966" spans="1:15" x14ac:dyDescent="0.2">
      <c r="A8966" t="s">
        <v>8616</v>
      </c>
      <c r="B8966" t="s">
        <v>3186</v>
      </c>
      <c r="C8966">
        <v>46.73</v>
      </c>
      <c r="D8966">
        <v>0</v>
      </c>
      <c r="E8966">
        <v>0</v>
      </c>
      <c r="F8966">
        <v>0</v>
      </c>
      <c r="G8966">
        <v>0</v>
      </c>
      <c r="H8966" s="45">
        <v>30124.73</v>
      </c>
      <c r="I8966" t="s">
        <v>7556</v>
      </c>
      <c r="J8966" t="s">
        <v>169</v>
      </c>
      <c r="K8966">
        <v>0</v>
      </c>
      <c r="L8966" s="83">
        <v>42678</v>
      </c>
      <c r="M8966">
        <v>0</v>
      </c>
      <c r="N8966" t="s">
        <v>3363</v>
      </c>
      <c r="O8966" t="s">
        <v>3364</v>
      </c>
    </row>
    <row r="8967" spans="1:15" x14ac:dyDescent="0.2">
      <c r="A8967" t="s">
        <v>8386</v>
      </c>
      <c r="B8967" t="s">
        <v>5551</v>
      </c>
      <c r="C8967">
        <v>17.05</v>
      </c>
      <c r="D8967">
        <v>0</v>
      </c>
      <c r="E8967">
        <v>0</v>
      </c>
      <c r="F8967">
        <v>0</v>
      </c>
      <c r="G8967">
        <v>0</v>
      </c>
      <c r="H8967">
        <v>-181.5</v>
      </c>
      <c r="I8967" t="s">
        <v>7567</v>
      </c>
      <c r="J8967" t="s">
        <v>200</v>
      </c>
      <c r="K8967">
        <v>0</v>
      </c>
      <c r="L8967" s="83">
        <v>42677</v>
      </c>
      <c r="M8967">
        <v>0</v>
      </c>
      <c r="N8967">
        <v>24061103</v>
      </c>
      <c r="O8967">
        <v>2382416</v>
      </c>
    </row>
    <row r="8968" spans="1:15" x14ac:dyDescent="0.2">
      <c r="A8968" t="s">
        <v>8387</v>
      </c>
      <c r="B8968" t="s">
        <v>7020</v>
      </c>
      <c r="C8968">
        <v>102.42</v>
      </c>
      <c r="D8968">
        <v>0</v>
      </c>
      <c r="E8968">
        <v>0</v>
      </c>
      <c r="F8968">
        <v>0</v>
      </c>
      <c r="G8968">
        <v>0</v>
      </c>
      <c r="H8968" s="45">
        <v>-61400.92</v>
      </c>
      <c r="I8968" t="s">
        <v>205</v>
      </c>
      <c r="J8968" t="s">
        <v>188</v>
      </c>
      <c r="K8968">
        <v>0</v>
      </c>
      <c r="L8968" s="83">
        <v>42677</v>
      </c>
      <c r="M8968">
        <v>0</v>
      </c>
      <c r="N8968">
        <v>810186106</v>
      </c>
      <c r="O8968">
        <v>2781518</v>
      </c>
    </row>
    <row r="8969" spans="1:15" x14ac:dyDescent="0.2">
      <c r="A8969" t="s">
        <v>8388</v>
      </c>
      <c r="B8969" t="s">
        <v>8183</v>
      </c>
      <c r="C8969">
        <v>40.155000000000001</v>
      </c>
      <c r="D8969">
        <v>0</v>
      </c>
      <c r="E8969">
        <v>0</v>
      </c>
      <c r="F8969">
        <v>0</v>
      </c>
      <c r="G8969">
        <v>0</v>
      </c>
      <c r="H8969" s="45">
        <v>-8635.7999999999993</v>
      </c>
      <c r="I8969" t="s">
        <v>7556</v>
      </c>
      <c r="J8969" t="s">
        <v>169</v>
      </c>
      <c r="K8969">
        <v>0</v>
      </c>
      <c r="L8969" s="83">
        <v>42677</v>
      </c>
      <c r="M8969">
        <v>0</v>
      </c>
      <c r="N8969" t="s">
        <v>8259</v>
      </c>
      <c r="O8969" t="s">
        <v>8260</v>
      </c>
    </row>
    <row r="8970" spans="1:15" x14ac:dyDescent="0.2">
      <c r="A8970" t="s">
        <v>8389</v>
      </c>
      <c r="B8970" t="s">
        <v>2001</v>
      </c>
      <c r="C8970">
        <v>32.29</v>
      </c>
      <c r="D8970">
        <v>0</v>
      </c>
      <c r="E8970">
        <v>0</v>
      </c>
      <c r="F8970">
        <v>0</v>
      </c>
      <c r="G8970">
        <v>0</v>
      </c>
      <c r="H8970">
        <v>-980.31</v>
      </c>
      <c r="I8970" t="s">
        <v>7556</v>
      </c>
      <c r="J8970" t="s">
        <v>235</v>
      </c>
      <c r="K8970">
        <v>0</v>
      </c>
      <c r="L8970" s="83">
        <v>42677</v>
      </c>
      <c r="M8970">
        <v>0</v>
      </c>
      <c r="N8970">
        <v>966837106</v>
      </c>
      <c r="O8970">
        <v>2963899</v>
      </c>
    </row>
    <row r="8971" spans="1:15" x14ac:dyDescent="0.2">
      <c r="A8971" t="s">
        <v>8390</v>
      </c>
      <c r="B8971" t="s">
        <v>2855</v>
      </c>
      <c r="C8971">
        <v>4.3</v>
      </c>
      <c r="D8971">
        <v>0</v>
      </c>
      <c r="E8971">
        <v>0</v>
      </c>
      <c r="F8971">
        <v>0</v>
      </c>
      <c r="G8971">
        <v>0</v>
      </c>
      <c r="H8971" s="45">
        <v>7580.39</v>
      </c>
      <c r="I8971" t="s">
        <v>7556</v>
      </c>
      <c r="J8971" t="s">
        <v>200</v>
      </c>
      <c r="K8971">
        <v>0</v>
      </c>
      <c r="L8971" s="83">
        <v>42677</v>
      </c>
      <c r="M8971">
        <v>0</v>
      </c>
      <c r="N8971" s="84">
        <v>9.2848999999999997E+105</v>
      </c>
      <c r="O8971" t="s">
        <v>3019</v>
      </c>
    </row>
    <row r="8972" spans="1:15" x14ac:dyDescent="0.2">
      <c r="A8972" t="s">
        <v>8391</v>
      </c>
      <c r="B8972" t="s">
        <v>2808</v>
      </c>
      <c r="C8972">
        <v>46.03</v>
      </c>
      <c r="D8972">
        <v>0</v>
      </c>
      <c r="E8972">
        <v>0</v>
      </c>
      <c r="F8972">
        <v>0</v>
      </c>
      <c r="G8972">
        <v>0</v>
      </c>
      <c r="H8972">
        <v>219.29</v>
      </c>
      <c r="I8972" t="s">
        <v>7556</v>
      </c>
      <c r="J8972" t="s">
        <v>182</v>
      </c>
      <c r="K8972">
        <v>0</v>
      </c>
      <c r="L8972" s="83">
        <v>42677</v>
      </c>
      <c r="M8972">
        <v>0</v>
      </c>
      <c r="N8972" t="s">
        <v>3008</v>
      </c>
      <c r="O8972" t="s">
        <v>3009</v>
      </c>
    </row>
    <row r="8973" spans="1:15" x14ac:dyDescent="0.2">
      <c r="A8973" t="s">
        <v>8392</v>
      </c>
      <c r="B8973" t="s">
        <v>4941</v>
      </c>
      <c r="C8973">
        <v>19.850000000000001</v>
      </c>
      <c r="D8973">
        <v>0</v>
      </c>
      <c r="E8973">
        <v>0</v>
      </c>
      <c r="F8973">
        <v>0</v>
      </c>
      <c r="G8973">
        <v>0</v>
      </c>
      <c r="H8973" s="45">
        <v>8697.51</v>
      </c>
      <c r="I8973" t="s">
        <v>7556</v>
      </c>
      <c r="J8973" t="s">
        <v>190</v>
      </c>
      <c r="K8973">
        <v>0</v>
      </c>
      <c r="L8973" s="83">
        <v>42677</v>
      </c>
      <c r="M8973">
        <v>0</v>
      </c>
      <c r="N8973">
        <v>901109108</v>
      </c>
      <c r="O8973">
        <v>2681760</v>
      </c>
    </row>
    <row r="8974" spans="1:15" x14ac:dyDescent="0.2">
      <c r="A8974" t="s">
        <v>8393</v>
      </c>
      <c r="B8974" t="s">
        <v>1787</v>
      </c>
      <c r="C8974">
        <v>31.3</v>
      </c>
      <c r="D8974">
        <v>0</v>
      </c>
      <c r="E8974">
        <v>0</v>
      </c>
      <c r="F8974">
        <v>0</v>
      </c>
      <c r="G8974">
        <v>0</v>
      </c>
      <c r="H8974" s="45">
        <v>-3097.48</v>
      </c>
      <c r="I8974" t="s">
        <v>7556</v>
      </c>
      <c r="J8974" t="s">
        <v>200</v>
      </c>
      <c r="K8974">
        <v>0</v>
      </c>
      <c r="L8974" s="83">
        <v>42677</v>
      </c>
      <c r="M8974">
        <v>0</v>
      </c>
      <c r="N8974">
        <v>891826109</v>
      </c>
      <c r="O8974" t="s">
        <v>1960</v>
      </c>
    </row>
    <row r="8975" spans="1:15" x14ac:dyDescent="0.2">
      <c r="A8975" t="s">
        <v>8394</v>
      </c>
      <c r="B8975" t="s">
        <v>2077</v>
      </c>
      <c r="C8975">
        <v>11.82</v>
      </c>
      <c r="D8975">
        <v>0</v>
      </c>
      <c r="E8975">
        <v>0</v>
      </c>
      <c r="F8975">
        <v>0</v>
      </c>
      <c r="G8975">
        <v>0</v>
      </c>
      <c r="H8975" s="45">
        <v>5255.32</v>
      </c>
      <c r="I8975" t="s">
        <v>7556</v>
      </c>
      <c r="J8975" t="s">
        <v>200</v>
      </c>
      <c r="K8975">
        <v>0</v>
      </c>
      <c r="L8975" s="83">
        <v>42677</v>
      </c>
      <c r="M8975">
        <v>0</v>
      </c>
      <c r="N8975" t="s">
        <v>2194</v>
      </c>
      <c r="O8975" t="s">
        <v>2195</v>
      </c>
    </row>
    <row r="8976" spans="1:15" x14ac:dyDescent="0.2">
      <c r="A8976" t="s">
        <v>8395</v>
      </c>
      <c r="B8976" t="s">
        <v>1991</v>
      </c>
      <c r="C8976">
        <v>48</v>
      </c>
      <c r="D8976">
        <v>0</v>
      </c>
      <c r="E8976">
        <v>0</v>
      </c>
      <c r="F8976">
        <v>0</v>
      </c>
      <c r="G8976">
        <v>0</v>
      </c>
      <c r="H8976" s="45">
        <v>2647.26</v>
      </c>
      <c r="I8976" t="s">
        <v>7556</v>
      </c>
      <c r="J8976" t="s">
        <v>200</v>
      </c>
      <c r="K8976">
        <v>0</v>
      </c>
      <c r="L8976" s="83">
        <v>42677</v>
      </c>
      <c r="M8976">
        <v>0</v>
      </c>
      <c r="N8976" t="s">
        <v>2061</v>
      </c>
      <c r="O8976">
        <v>2966144</v>
      </c>
    </row>
    <row r="8977" spans="1:15" x14ac:dyDescent="0.2">
      <c r="A8977" t="s">
        <v>8396</v>
      </c>
      <c r="B8977" t="s">
        <v>4840</v>
      </c>
      <c r="C8977">
        <v>5.76</v>
      </c>
      <c r="D8977">
        <v>0</v>
      </c>
      <c r="E8977">
        <v>0</v>
      </c>
      <c r="F8977">
        <v>0</v>
      </c>
      <c r="G8977">
        <v>0</v>
      </c>
      <c r="H8977" s="45">
        <v>-3833.14</v>
      </c>
      <c r="I8977" t="s">
        <v>7556</v>
      </c>
      <c r="J8977" t="s">
        <v>190</v>
      </c>
      <c r="K8977">
        <v>0</v>
      </c>
      <c r="L8977" s="83">
        <v>42677</v>
      </c>
      <c r="M8977">
        <v>0</v>
      </c>
      <c r="N8977">
        <v>257867200</v>
      </c>
      <c r="O8977" t="s">
        <v>8245</v>
      </c>
    </row>
    <row r="8978" spans="1:15" x14ac:dyDescent="0.2">
      <c r="A8978" t="s">
        <v>8397</v>
      </c>
      <c r="B8978" t="s">
        <v>2463</v>
      </c>
      <c r="C8978">
        <v>122.38</v>
      </c>
      <c r="D8978">
        <v>0</v>
      </c>
      <c r="E8978">
        <v>0</v>
      </c>
      <c r="F8978">
        <v>0</v>
      </c>
      <c r="G8978">
        <v>0</v>
      </c>
      <c r="H8978" s="45">
        <v>22668.75</v>
      </c>
      <c r="I8978" t="s">
        <v>7556</v>
      </c>
      <c r="J8978" t="s">
        <v>164</v>
      </c>
      <c r="K8978">
        <v>0</v>
      </c>
      <c r="L8978" s="83">
        <v>42677</v>
      </c>
      <c r="M8978">
        <v>0</v>
      </c>
      <c r="N8978">
        <v>775133101</v>
      </c>
      <c r="O8978">
        <v>2746700</v>
      </c>
    </row>
    <row r="8979" spans="1:15" x14ac:dyDescent="0.2">
      <c r="A8979" t="s">
        <v>8398</v>
      </c>
      <c r="B8979" t="s">
        <v>996</v>
      </c>
      <c r="C8979">
        <v>89.02</v>
      </c>
      <c r="D8979">
        <v>0</v>
      </c>
      <c r="E8979">
        <v>0</v>
      </c>
      <c r="F8979">
        <v>0</v>
      </c>
      <c r="G8979">
        <v>0</v>
      </c>
      <c r="H8979" s="45">
        <v>1364.39</v>
      </c>
      <c r="I8979" t="s">
        <v>7556</v>
      </c>
      <c r="J8979" t="s">
        <v>188</v>
      </c>
      <c r="K8979">
        <v>0</v>
      </c>
      <c r="L8979" s="83">
        <v>42677</v>
      </c>
      <c r="M8979">
        <v>0</v>
      </c>
      <c r="N8979">
        <v>780287108</v>
      </c>
      <c r="O8979">
        <v>2755706</v>
      </c>
    </row>
    <row r="8980" spans="1:15" x14ac:dyDescent="0.2">
      <c r="A8980" t="s">
        <v>8399</v>
      </c>
      <c r="B8980" t="s">
        <v>2675</v>
      </c>
      <c r="C8980">
        <v>104.82</v>
      </c>
      <c r="D8980">
        <v>0</v>
      </c>
      <c r="E8980">
        <v>0</v>
      </c>
      <c r="F8980">
        <v>0</v>
      </c>
      <c r="G8980">
        <v>0</v>
      </c>
      <c r="H8980" s="45">
        <v>-1834.13</v>
      </c>
      <c r="I8980" t="s">
        <v>7556</v>
      </c>
      <c r="J8980" t="s">
        <v>169</v>
      </c>
      <c r="K8980">
        <v>0</v>
      </c>
      <c r="L8980" s="83">
        <v>42677</v>
      </c>
      <c r="M8980">
        <v>0</v>
      </c>
      <c r="N8980" t="s">
        <v>2780</v>
      </c>
      <c r="O8980" t="s">
        <v>2781</v>
      </c>
    </row>
    <row r="8981" spans="1:15" x14ac:dyDescent="0.2">
      <c r="A8981" t="s">
        <v>8400</v>
      </c>
      <c r="B8981" t="s">
        <v>2811</v>
      </c>
      <c r="C8981">
        <v>45.2</v>
      </c>
      <c r="D8981">
        <v>0</v>
      </c>
      <c r="E8981">
        <v>0</v>
      </c>
      <c r="F8981">
        <v>0</v>
      </c>
      <c r="G8981">
        <v>0</v>
      </c>
      <c r="H8981" s="45">
        <v>-2598.96</v>
      </c>
      <c r="I8981" t="s">
        <v>7556</v>
      </c>
      <c r="J8981" t="s">
        <v>169</v>
      </c>
      <c r="K8981">
        <v>0</v>
      </c>
      <c r="L8981" s="83">
        <v>42677</v>
      </c>
      <c r="M8981">
        <v>0</v>
      </c>
      <c r="N8981">
        <v>695127100</v>
      </c>
      <c r="O8981" t="s">
        <v>2981</v>
      </c>
    </row>
    <row r="8982" spans="1:15" x14ac:dyDescent="0.2">
      <c r="A8982" t="s">
        <v>8401</v>
      </c>
      <c r="B8982" t="s">
        <v>8186</v>
      </c>
      <c r="C8982">
        <v>53.7</v>
      </c>
      <c r="D8982">
        <v>0</v>
      </c>
      <c r="E8982">
        <v>0</v>
      </c>
      <c r="F8982">
        <v>0</v>
      </c>
      <c r="G8982">
        <v>0</v>
      </c>
      <c r="H8982" s="45">
        <v>-1770.73</v>
      </c>
      <c r="I8982" t="s">
        <v>7556</v>
      </c>
      <c r="J8982" t="s">
        <v>822</v>
      </c>
      <c r="K8982">
        <v>0</v>
      </c>
      <c r="L8982" s="83">
        <v>42677</v>
      </c>
      <c r="M8982">
        <v>0</v>
      </c>
      <c r="N8982">
        <v>667655104</v>
      </c>
      <c r="O8982">
        <v>2649586</v>
      </c>
    </row>
    <row r="8983" spans="1:15" x14ac:dyDescent="0.2">
      <c r="A8983" t="s">
        <v>8402</v>
      </c>
      <c r="B8983" t="s">
        <v>8185</v>
      </c>
      <c r="C8983">
        <v>18.02</v>
      </c>
      <c r="D8983">
        <v>0</v>
      </c>
      <c r="E8983">
        <v>0</v>
      </c>
      <c r="F8983">
        <v>0</v>
      </c>
      <c r="G8983">
        <v>0</v>
      </c>
      <c r="H8983" s="45">
        <v>-3848.45</v>
      </c>
      <c r="I8983" t="s">
        <v>7556</v>
      </c>
      <c r="J8983" t="s">
        <v>186</v>
      </c>
      <c r="K8983">
        <v>0</v>
      </c>
      <c r="L8983" s="83">
        <v>42677</v>
      </c>
      <c r="M8983">
        <v>0</v>
      </c>
      <c r="N8983" t="s">
        <v>8235</v>
      </c>
      <c r="O8983" t="s">
        <v>8236</v>
      </c>
    </row>
    <row r="8984" spans="1:15" x14ac:dyDescent="0.2">
      <c r="A8984" t="s">
        <v>8403</v>
      </c>
      <c r="B8984" t="s">
        <v>6827</v>
      </c>
      <c r="C8984">
        <v>77.010000000000005</v>
      </c>
      <c r="D8984">
        <v>0</v>
      </c>
      <c r="E8984">
        <v>0</v>
      </c>
      <c r="F8984">
        <v>0</v>
      </c>
      <c r="G8984">
        <v>0</v>
      </c>
      <c r="H8984" s="45">
        <v>2961.45</v>
      </c>
      <c r="I8984" t="s">
        <v>7556</v>
      </c>
      <c r="J8984" t="s">
        <v>235</v>
      </c>
      <c r="K8984">
        <v>0</v>
      </c>
      <c r="L8984" s="83">
        <v>42677</v>
      </c>
      <c r="M8984">
        <v>0</v>
      </c>
      <c r="N8984" t="s">
        <v>6874</v>
      </c>
      <c r="O8984" t="s">
        <v>6875</v>
      </c>
    </row>
    <row r="8985" spans="1:15" x14ac:dyDescent="0.2">
      <c r="A8985" t="s">
        <v>8404</v>
      </c>
      <c r="B8985" t="s">
        <v>3401</v>
      </c>
      <c r="C8985">
        <v>70.430000000000007</v>
      </c>
      <c r="D8985">
        <v>0</v>
      </c>
      <c r="E8985">
        <v>0</v>
      </c>
      <c r="F8985">
        <v>0</v>
      </c>
      <c r="G8985">
        <v>0</v>
      </c>
      <c r="H8985" s="45">
        <v>16954.12</v>
      </c>
      <c r="I8985" t="s">
        <v>7556</v>
      </c>
      <c r="J8985" t="s">
        <v>169</v>
      </c>
      <c r="K8985">
        <v>0</v>
      </c>
      <c r="L8985" s="83">
        <v>42677</v>
      </c>
      <c r="M8985">
        <v>0</v>
      </c>
      <c r="N8985" t="s">
        <v>3452</v>
      </c>
      <c r="O8985" t="s">
        <v>3453</v>
      </c>
    </row>
    <row r="8986" spans="1:15" x14ac:dyDescent="0.2">
      <c r="A8986" t="s">
        <v>8405</v>
      </c>
      <c r="B8986" t="s">
        <v>1079</v>
      </c>
      <c r="C8986">
        <v>154.88499999999999</v>
      </c>
      <c r="D8986">
        <v>0</v>
      </c>
      <c r="E8986">
        <v>0</v>
      </c>
      <c r="F8986">
        <v>0</v>
      </c>
      <c r="G8986">
        <v>0</v>
      </c>
      <c r="H8986" s="45">
        <v>4411.1000000000004</v>
      </c>
      <c r="I8986" t="s">
        <v>7556</v>
      </c>
      <c r="J8986" t="s">
        <v>8017</v>
      </c>
      <c r="K8986">
        <v>0</v>
      </c>
      <c r="L8986" s="83">
        <v>42677</v>
      </c>
      <c r="M8986">
        <v>0</v>
      </c>
      <c r="N8986" t="s">
        <v>1398</v>
      </c>
      <c r="O8986">
        <v>2040640</v>
      </c>
    </row>
    <row r="8987" spans="1:15" x14ac:dyDescent="0.2">
      <c r="A8987" t="s">
        <v>8406</v>
      </c>
      <c r="B8987" t="s">
        <v>390</v>
      </c>
      <c r="C8987">
        <v>41.43</v>
      </c>
      <c r="D8987">
        <v>0</v>
      </c>
      <c r="E8987">
        <v>0</v>
      </c>
      <c r="F8987">
        <v>0</v>
      </c>
      <c r="G8987">
        <v>0</v>
      </c>
      <c r="H8987" s="45">
        <v>6310.31</v>
      </c>
      <c r="I8987" t="s">
        <v>7556</v>
      </c>
      <c r="J8987" t="s">
        <v>169</v>
      </c>
      <c r="K8987">
        <v>0</v>
      </c>
      <c r="L8987" s="83">
        <v>42677</v>
      </c>
      <c r="M8987">
        <v>0</v>
      </c>
      <c r="N8987">
        <v>436440101</v>
      </c>
      <c r="O8987">
        <v>2433530</v>
      </c>
    </row>
    <row r="8988" spans="1:15" x14ac:dyDescent="0.2">
      <c r="A8988" t="s">
        <v>8407</v>
      </c>
      <c r="B8988" t="s">
        <v>3197</v>
      </c>
      <c r="C8988">
        <v>19.145</v>
      </c>
      <c r="D8988">
        <v>0</v>
      </c>
      <c r="E8988">
        <v>0</v>
      </c>
      <c r="F8988">
        <v>0</v>
      </c>
      <c r="G8988">
        <v>0</v>
      </c>
      <c r="H8988" s="45">
        <v>-4984.2</v>
      </c>
      <c r="I8988" t="s">
        <v>7556</v>
      </c>
      <c r="J8988" t="s">
        <v>169</v>
      </c>
      <c r="K8988">
        <v>0</v>
      </c>
      <c r="L8988" s="83">
        <v>42677</v>
      </c>
      <c r="M8988">
        <v>0</v>
      </c>
      <c r="N8988" t="s">
        <v>3274</v>
      </c>
      <c r="O8988" t="s">
        <v>3275</v>
      </c>
    </row>
    <row r="8989" spans="1:15" x14ac:dyDescent="0.2">
      <c r="A8989" t="s">
        <v>8408</v>
      </c>
      <c r="B8989" t="s">
        <v>842</v>
      </c>
      <c r="C8989">
        <v>29.3</v>
      </c>
      <c r="D8989">
        <v>0</v>
      </c>
      <c r="E8989">
        <v>0</v>
      </c>
      <c r="F8989">
        <v>0</v>
      </c>
      <c r="G8989">
        <v>0</v>
      </c>
      <c r="H8989">
        <v>-659.36</v>
      </c>
      <c r="I8989" t="s">
        <v>7556</v>
      </c>
      <c r="J8989" t="s">
        <v>164</v>
      </c>
      <c r="K8989">
        <v>0</v>
      </c>
      <c r="L8989" s="83">
        <v>42677</v>
      </c>
      <c r="M8989">
        <v>0</v>
      </c>
      <c r="N8989">
        <v>157210105</v>
      </c>
      <c r="O8989">
        <v>2986937</v>
      </c>
    </row>
    <row r="8990" spans="1:15" x14ac:dyDescent="0.2">
      <c r="A8990" t="s">
        <v>8409</v>
      </c>
      <c r="B8990" t="s">
        <v>4834</v>
      </c>
      <c r="C8990">
        <v>34.08</v>
      </c>
      <c r="D8990">
        <v>0</v>
      </c>
      <c r="E8990">
        <v>0</v>
      </c>
      <c r="F8990">
        <v>0</v>
      </c>
      <c r="G8990">
        <v>0</v>
      </c>
      <c r="H8990" s="45">
        <v>-11956.64</v>
      </c>
      <c r="I8990" t="s">
        <v>7556</v>
      </c>
      <c r="J8990" t="s">
        <v>190</v>
      </c>
      <c r="K8990">
        <v>0</v>
      </c>
      <c r="L8990" s="83">
        <v>42677</v>
      </c>
      <c r="M8990">
        <v>0</v>
      </c>
      <c r="N8990">
        <v>53774105</v>
      </c>
      <c r="O8990" t="s">
        <v>4867</v>
      </c>
    </row>
    <row r="8991" spans="1:15" x14ac:dyDescent="0.2">
      <c r="A8991" t="s">
        <v>8410</v>
      </c>
      <c r="B8991" t="s">
        <v>1668</v>
      </c>
      <c r="C8991">
        <v>31.19</v>
      </c>
      <c r="D8991">
        <v>0</v>
      </c>
      <c r="E8991">
        <v>0</v>
      </c>
      <c r="F8991">
        <v>0</v>
      </c>
      <c r="G8991">
        <v>0</v>
      </c>
      <c r="H8991" s="45">
        <v>9745.86</v>
      </c>
      <c r="I8991" t="s">
        <v>7556</v>
      </c>
      <c r="J8991" t="s">
        <v>169</v>
      </c>
      <c r="K8991">
        <v>0</v>
      </c>
      <c r="L8991" s="83">
        <v>42677</v>
      </c>
      <c r="M8991">
        <v>0</v>
      </c>
      <c r="N8991">
        <v>116794108</v>
      </c>
      <c r="O8991">
        <v>2616137</v>
      </c>
    </row>
    <row r="8992" spans="1:15" x14ac:dyDescent="0.2">
      <c r="A8992" t="s">
        <v>8411</v>
      </c>
      <c r="B8992" t="s">
        <v>1827</v>
      </c>
      <c r="C8992">
        <v>73.25</v>
      </c>
      <c r="D8992">
        <v>0</v>
      </c>
      <c r="E8992">
        <v>0</v>
      </c>
      <c r="F8992">
        <v>0</v>
      </c>
      <c r="G8992">
        <v>0</v>
      </c>
      <c r="H8992" s="45">
        <v>6753.59</v>
      </c>
      <c r="I8992" t="s">
        <v>7556</v>
      </c>
      <c r="J8992" t="s">
        <v>164</v>
      </c>
      <c r="K8992">
        <v>0</v>
      </c>
      <c r="L8992" s="83">
        <v>42677</v>
      </c>
      <c r="M8992">
        <v>0</v>
      </c>
      <c r="N8992">
        <v>77454106</v>
      </c>
      <c r="O8992" t="s">
        <v>1879</v>
      </c>
    </row>
    <row r="8993" spans="1:15" x14ac:dyDescent="0.2">
      <c r="A8993" t="s">
        <v>8412</v>
      </c>
      <c r="B8993" t="s">
        <v>1040</v>
      </c>
      <c r="C8993">
        <v>9.65</v>
      </c>
      <c r="D8993">
        <v>0</v>
      </c>
      <c r="E8993">
        <v>0</v>
      </c>
      <c r="F8993">
        <v>0</v>
      </c>
      <c r="G8993">
        <v>0</v>
      </c>
      <c r="H8993" s="45">
        <v>15184.21</v>
      </c>
      <c r="I8993" t="s">
        <v>7556</v>
      </c>
      <c r="J8993" t="s">
        <v>169</v>
      </c>
      <c r="K8993">
        <v>0</v>
      </c>
      <c r="L8993" s="83">
        <v>42677</v>
      </c>
      <c r="M8993">
        <v>0</v>
      </c>
      <c r="N8993">
        <v>4446100</v>
      </c>
      <c r="O8993">
        <v>2004709</v>
      </c>
    </row>
    <row r="8994" spans="1:15" x14ac:dyDescent="0.2">
      <c r="A8994" t="s">
        <v>8413</v>
      </c>
      <c r="B8994" t="s">
        <v>1017</v>
      </c>
      <c r="C8994">
        <v>82.66</v>
      </c>
      <c r="D8994">
        <v>0</v>
      </c>
      <c r="E8994">
        <v>0</v>
      </c>
      <c r="F8994">
        <v>0</v>
      </c>
      <c r="G8994">
        <v>0</v>
      </c>
      <c r="H8994" s="45">
        <v>-10977.33</v>
      </c>
      <c r="I8994" t="s">
        <v>7556</v>
      </c>
      <c r="J8994" t="s">
        <v>169</v>
      </c>
      <c r="K8994">
        <v>0</v>
      </c>
      <c r="L8994" s="83">
        <v>42677</v>
      </c>
      <c r="M8994">
        <v>0</v>
      </c>
      <c r="N8994" s="84">
        <v>3.0730000000000001E+108</v>
      </c>
      <c r="O8994">
        <v>2795393</v>
      </c>
    </row>
    <row r="8995" spans="1:15" x14ac:dyDescent="0.2">
      <c r="A8995" t="s">
        <v>8414</v>
      </c>
      <c r="B8995" t="s">
        <v>835</v>
      </c>
      <c r="C8995">
        <v>120.42</v>
      </c>
      <c r="D8995">
        <v>0</v>
      </c>
      <c r="E8995">
        <v>0</v>
      </c>
      <c r="F8995">
        <v>0</v>
      </c>
      <c r="G8995">
        <v>0</v>
      </c>
      <c r="H8995" s="45">
        <v>2216.38</v>
      </c>
      <c r="I8995" t="s">
        <v>7556</v>
      </c>
      <c r="J8995" t="s">
        <v>164</v>
      </c>
      <c r="K8995">
        <v>0</v>
      </c>
      <c r="L8995" s="83">
        <v>42677</v>
      </c>
      <c r="M8995">
        <v>0</v>
      </c>
      <c r="N8995">
        <v>53015103</v>
      </c>
      <c r="O8995">
        <v>2065308</v>
      </c>
    </row>
    <row r="8996" spans="1:15" x14ac:dyDescent="0.2">
      <c r="A8996" t="s">
        <v>8415</v>
      </c>
      <c r="B8996" t="s">
        <v>4236</v>
      </c>
      <c r="C8996">
        <v>30.26</v>
      </c>
      <c r="D8996">
        <v>0</v>
      </c>
      <c r="E8996">
        <v>0</v>
      </c>
      <c r="F8996">
        <v>0</v>
      </c>
      <c r="G8996">
        <v>0</v>
      </c>
      <c r="H8996" s="45">
        <v>-17811.87</v>
      </c>
      <c r="I8996" t="s">
        <v>7556</v>
      </c>
      <c r="J8996" t="s">
        <v>186</v>
      </c>
      <c r="K8996">
        <v>0</v>
      </c>
      <c r="L8996" s="83">
        <v>42677</v>
      </c>
      <c r="M8996">
        <v>0</v>
      </c>
      <c r="N8996">
        <v>25676206</v>
      </c>
      <c r="O8996">
        <v>2191300</v>
      </c>
    </row>
    <row r="8997" spans="1:15" x14ac:dyDescent="0.2">
      <c r="A8997" t="s">
        <v>8416</v>
      </c>
      <c r="B8997" t="s">
        <v>2465</v>
      </c>
      <c r="C8997">
        <v>184.09</v>
      </c>
      <c r="D8997">
        <v>0</v>
      </c>
      <c r="E8997">
        <v>0</v>
      </c>
      <c r="F8997">
        <v>0</v>
      </c>
      <c r="G8997">
        <v>0</v>
      </c>
      <c r="H8997" s="45">
        <v>7779.06</v>
      </c>
      <c r="I8997" t="s">
        <v>7556</v>
      </c>
      <c r="J8997" t="s">
        <v>169</v>
      </c>
      <c r="K8997">
        <v>0</v>
      </c>
      <c r="L8997" s="83">
        <v>42677</v>
      </c>
      <c r="M8997">
        <v>0</v>
      </c>
      <c r="N8997" t="s">
        <v>177</v>
      </c>
      <c r="O8997" t="s">
        <v>2513</v>
      </c>
    </row>
    <row r="8998" spans="1:15" x14ac:dyDescent="0.2">
      <c r="A8998" t="s">
        <v>8417</v>
      </c>
      <c r="B8998" t="s">
        <v>2105</v>
      </c>
      <c r="C8998">
        <v>97.09</v>
      </c>
      <c r="D8998">
        <v>0</v>
      </c>
      <c r="E8998">
        <v>0</v>
      </c>
      <c r="F8998">
        <v>0</v>
      </c>
      <c r="G8998">
        <v>0</v>
      </c>
      <c r="H8998" s="45">
        <v>36243.94</v>
      </c>
      <c r="I8998" t="s">
        <v>7556</v>
      </c>
      <c r="J8998" t="s">
        <v>169</v>
      </c>
      <c r="K8998">
        <v>0</v>
      </c>
      <c r="L8998" s="83">
        <v>42677</v>
      </c>
      <c r="M8998">
        <v>0</v>
      </c>
      <c r="N8998" t="s">
        <v>2142</v>
      </c>
      <c r="O8998" t="s">
        <v>2143</v>
      </c>
    </row>
    <row r="8999" spans="1:15" x14ac:dyDescent="0.2">
      <c r="A8999" t="s">
        <v>8418</v>
      </c>
      <c r="B8999" t="s">
        <v>4524</v>
      </c>
      <c r="C8999">
        <v>217.47</v>
      </c>
      <c r="D8999">
        <v>0</v>
      </c>
      <c r="E8999">
        <v>0</v>
      </c>
      <c r="F8999">
        <v>0</v>
      </c>
      <c r="G8999">
        <v>0</v>
      </c>
      <c r="H8999" s="45">
        <v>6148.3</v>
      </c>
      <c r="I8999" t="s">
        <v>7556</v>
      </c>
      <c r="J8999" t="s">
        <v>169</v>
      </c>
      <c r="K8999">
        <v>0</v>
      </c>
      <c r="L8999" s="83">
        <v>42677</v>
      </c>
      <c r="M8999">
        <v>0</v>
      </c>
      <c r="N8999">
        <v>36752103</v>
      </c>
      <c r="O8999" t="s">
        <v>4559</v>
      </c>
    </row>
    <row r="9000" spans="1:15" x14ac:dyDescent="0.2">
      <c r="A9000" t="s">
        <v>8419</v>
      </c>
      <c r="B9000" t="s">
        <v>8383</v>
      </c>
      <c r="C9000">
        <v>90</v>
      </c>
      <c r="D9000">
        <v>0</v>
      </c>
      <c r="E9000">
        <v>0</v>
      </c>
      <c r="F9000">
        <v>0</v>
      </c>
      <c r="G9000">
        <v>0</v>
      </c>
      <c r="H9000">
        <v>826.17</v>
      </c>
      <c r="I9000" t="s">
        <v>7556</v>
      </c>
      <c r="J9000" t="s">
        <v>822</v>
      </c>
      <c r="K9000">
        <v>0</v>
      </c>
      <c r="L9000" s="83">
        <v>42677</v>
      </c>
      <c r="M9000">
        <v>0</v>
      </c>
      <c r="N9000">
        <v>30420103</v>
      </c>
      <c r="O9000" t="s">
        <v>8420</v>
      </c>
    </row>
    <row r="9001" spans="1:15" x14ac:dyDescent="0.2">
      <c r="A9001" t="s">
        <v>8421</v>
      </c>
      <c r="B9001" t="s">
        <v>4957</v>
      </c>
      <c r="C9001">
        <v>51.24</v>
      </c>
      <c r="D9001">
        <v>0</v>
      </c>
      <c r="E9001">
        <v>0</v>
      </c>
      <c r="F9001">
        <v>0</v>
      </c>
      <c r="G9001">
        <v>0</v>
      </c>
      <c r="H9001">
        <v>-603.51</v>
      </c>
      <c r="I9001" t="s">
        <v>7556</v>
      </c>
      <c r="J9001" t="s">
        <v>822</v>
      </c>
      <c r="K9001">
        <v>0</v>
      </c>
      <c r="L9001" s="83">
        <v>42677</v>
      </c>
      <c r="M9001">
        <v>0</v>
      </c>
      <c r="N9001">
        <v>29899101</v>
      </c>
      <c r="O9001">
        <v>2267171</v>
      </c>
    </row>
    <row r="9002" spans="1:15" x14ac:dyDescent="0.2">
      <c r="A9002" t="s">
        <v>8422</v>
      </c>
      <c r="B9002" t="s">
        <v>1804</v>
      </c>
      <c r="C9002">
        <v>69.36</v>
      </c>
      <c r="D9002">
        <v>0</v>
      </c>
      <c r="E9002">
        <v>0</v>
      </c>
      <c r="F9002">
        <v>0</v>
      </c>
      <c r="G9002">
        <v>0</v>
      </c>
      <c r="H9002" s="45">
        <v>1939.82</v>
      </c>
      <c r="I9002" t="s">
        <v>7556</v>
      </c>
      <c r="J9002" t="s">
        <v>235</v>
      </c>
      <c r="K9002">
        <v>0</v>
      </c>
      <c r="L9002" s="83">
        <v>42677</v>
      </c>
      <c r="M9002">
        <v>0</v>
      </c>
      <c r="N9002" t="s">
        <v>177</v>
      </c>
      <c r="O9002">
        <v>2788713</v>
      </c>
    </row>
    <row r="9003" spans="1:15" x14ac:dyDescent="0.2">
      <c r="A9003" t="s">
        <v>8423</v>
      </c>
      <c r="B9003" t="s">
        <v>105</v>
      </c>
      <c r="C9003">
        <v>60.09</v>
      </c>
      <c r="D9003">
        <v>0</v>
      </c>
      <c r="E9003">
        <v>0</v>
      </c>
      <c r="F9003">
        <v>0</v>
      </c>
      <c r="G9003">
        <v>0</v>
      </c>
      <c r="H9003" s="45">
        <v>1115.33</v>
      </c>
      <c r="I9003" t="s">
        <v>7556</v>
      </c>
      <c r="J9003" t="s">
        <v>822</v>
      </c>
      <c r="K9003">
        <v>0</v>
      </c>
      <c r="L9003" s="83">
        <v>42677</v>
      </c>
      <c r="M9003">
        <v>0</v>
      </c>
      <c r="N9003">
        <v>92113109</v>
      </c>
      <c r="O9003">
        <v>2101741</v>
      </c>
    </row>
    <row r="9004" spans="1:15" x14ac:dyDescent="0.2">
      <c r="A9004" t="s">
        <v>8424</v>
      </c>
      <c r="B9004" t="s">
        <v>3057</v>
      </c>
      <c r="C9004">
        <v>201.15</v>
      </c>
      <c r="D9004">
        <v>0</v>
      </c>
      <c r="E9004">
        <v>0</v>
      </c>
      <c r="F9004">
        <v>0</v>
      </c>
      <c r="G9004">
        <v>0</v>
      </c>
      <c r="H9004" s="45">
        <v>38881.81</v>
      </c>
      <c r="I9004" t="s">
        <v>7556</v>
      </c>
      <c r="J9004" t="s">
        <v>169</v>
      </c>
      <c r="K9004">
        <v>0</v>
      </c>
      <c r="L9004" s="83">
        <v>42677</v>
      </c>
      <c r="M9004">
        <v>0</v>
      </c>
      <c r="N9004" t="s">
        <v>3098</v>
      </c>
      <c r="O9004" t="s">
        <v>3099</v>
      </c>
    </row>
    <row r="9005" spans="1:15" x14ac:dyDescent="0.2">
      <c r="A9005" t="s">
        <v>8425</v>
      </c>
      <c r="B9005" t="s">
        <v>7206</v>
      </c>
      <c r="C9005">
        <v>4.0199999999999996</v>
      </c>
      <c r="D9005">
        <v>0</v>
      </c>
      <c r="E9005">
        <v>0</v>
      </c>
      <c r="F9005">
        <v>0</v>
      </c>
      <c r="G9005">
        <v>0</v>
      </c>
      <c r="H9005" s="45">
        <v>-11440.2</v>
      </c>
      <c r="I9005" t="s">
        <v>7556</v>
      </c>
      <c r="J9005" t="s">
        <v>190</v>
      </c>
      <c r="K9005">
        <v>0</v>
      </c>
      <c r="L9005" s="83">
        <v>42677</v>
      </c>
      <c r="M9005">
        <v>0</v>
      </c>
      <c r="N9005" t="s">
        <v>7216</v>
      </c>
      <c r="O9005" t="s">
        <v>7217</v>
      </c>
    </row>
    <row r="9006" spans="1:15" x14ac:dyDescent="0.2">
      <c r="A9006" t="s">
        <v>8426</v>
      </c>
      <c r="B9006" t="s">
        <v>8384</v>
      </c>
      <c r="C9006">
        <v>16.8</v>
      </c>
      <c r="D9006">
        <v>0</v>
      </c>
      <c r="E9006">
        <v>0</v>
      </c>
      <c r="F9006">
        <v>0</v>
      </c>
      <c r="G9006">
        <v>0</v>
      </c>
      <c r="H9006" s="45">
        <v>1932.38</v>
      </c>
      <c r="I9006" t="s">
        <v>7556</v>
      </c>
      <c r="J9006" t="s">
        <v>448</v>
      </c>
      <c r="K9006">
        <v>0</v>
      </c>
      <c r="L9006" s="83">
        <v>42677</v>
      </c>
      <c r="M9006">
        <v>0</v>
      </c>
      <c r="N9006">
        <v>171871502</v>
      </c>
      <c r="O9006" t="s">
        <v>8427</v>
      </c>
    </row>
    <row r="9007" spans="1:15" x14ac:dyDescent="0.2">
      <c r="A9007" t="s">
        <v>8428</v>
      </c>
      <c r="B9007" t="s">
        <v>3187</v>
      </c>
      <c r="C9007">
        <v>94.69</v>
      </c>
      <c r="D9007">
        <v>0</v>
      </c>
      <c r="E9007">
        <v>0</v>
      </c>
      <c r="F9007">
        <v>0</v>
      </c>
      <c r="G9007">
        <v>0</v>
      </c>
      <c r="H9007">
        <v>-488.96</v>
      </c>
      <c r="I9007" t="s">
        <v>7556</v>
      </c>
      <c r="J9007" t="s">
        <v>169</v>
      </c>
      <c r="K9007">
        <v>0</v>
      </c>
      <c r="L9007" s="83">
        <v>42677</v>
      </c>
      <c r="M9007">
        <v>0</v>
      </c>
      <c r="N9007" t="s">
        <v>3262</v>
      </c>
      <c r="O9007" t="s">
        <v>3263</v>
      </c>
    </row>
    <row r="9008" spans="1:15" x14ac:dyDescent="0.2">
      <c r="A9008" t="s">
        <v>8429</v>
      </c>
      <c r="B9008" t="s">
        <v>1080</v>
      </c>
      <c r="C9008">
        <v>61.35</v>
      </c>
      <c r="D9008">
        <v>0</v>
      </c>
      <c r="E9008">
        <v>0</v>
      </c>
      <c r="F9008">
        <v>0</v>
      </c>
      <c r="G9008">
        <v>0</v>
      </c>
      <c r="H9008" s="45">
        <v>2204.2399999999998</v>
      </c>
      <c r="I9008" t="s">
        <v>7556</v>
      </c>
      <c r="J9008" t="s">
        <v>164</v>
      </c>
      <c r="K9008">
        <v>0</v>
      </c>
      <c r="L9008" s="83">
        <v>42677</v>
      </c>
      <c r="M9008">
        <v>0</v>
      </c>
      <c r="N9008" s="84">
        <v>1.2508E+105</v>
      </c>
      <c r="O9008" t="s">
        <v>1396</v>
      </c>
    </row>
    <row r="9009" spans="1:15" x14ac:dyDescent="0.2">
      <c r="A9009" t="s">
        <v>8430</v>
      </c>
      <c r="B9009" t="s">
        <v>1567</v>
      </c>
      <c r="C9009">
        <v>69.05</v>
      </c>
      <c r="D9009">
        <v>0</v>
      </c>
      <c r="E9009">
        <v>0</v>
      </c>
      <c r="F9009">
        <v>0</v>
      </c>
      <c r="G9009">
        <v>0</v>
      </c>
      <c r="H9009">
        <v>914.5</v>
      </c>
      <c r="I9009" t="s">
        <v>7556</v>
      </c>
      <c r="J9009" t="s">
        <v>164</v>
      </c>
      <c r="K9009">
        <v>0</v>
      </c>
      <c r="L9009" s="83">
        <v>42677</v>
      </c>
      <c r="M9009">
        <v>0</v>
      </c>
      <c r="N9009" t="s">
        <v>1602</v>
      </c>
      <c r="O9009" t="s">
        <v>1603</v>
      </c>
    </row>
    <row r="9010" spans="1:15" x14ac:dyDescent="0.2">
      <c r="A9010" t="s">
        <v>8431</v>
      </c>
      <c r="B9010" t="s">
        <v>2690</v>
      </c>
      <c r="C9010">
        <v>62.03</v>
      </c>
      <c r="D9010">
        <v>0</v>
      </c>
      <c r="E9010">
        <v>0</v>
      </c>
      <c r="F9010">
        <v>0</v>
      </c>
      <c r="G9010">
        <v>0</v>
      </c>
      <c r="H9010">
        <v>68.63</v>
      </c>
      <c r="I9010" t="s">
        <v>7556</v>
      </c>
      <c r="J9010" t="s">
        <v>190</v>
      </c>
      <c r="K9010">
        <v>0</v>
      </c>
      <c r="L9010" s="83">
        <v>42677</v>
      </c>
      <c r="M9010">
        <v>0</v>
      </c>
      <c r="N9010">
        <v>184496107</v>
      </c>
      <c r="O9010">
        <v>2202473</v>
      </c>
    </row>
    <row r="9011" spans="1:15" x14ac:dyDescent="0.2">
      <c r="A9011" t="s">
        <v>8432</v>
      </c>
      <c r="B9011" t="s">
        <v>2674</v>
      </c>
      <c r="C9011">
        <v>64.784999999999997</v>
      </c>
      <c r="D9011">
        <v>0</v>
      </c>
      <c r="E9011">
        <v>0</v>
      </c>
      <c r="F9011">
        <v>0</v>
      </c>
      <c r="G9011">
        <v>0</v>
      </c>
      <c r="H9011">
        <v>-95.64</v>
      </c>
      <c r="I9011" t="s">
        <v>7556</v>
      </c>
      <c r="J9011" t="s">
        <v>182</v>
      </c>
      <c r="K9011">
        <v>0</v>
      </c>
      <c r="L9011" s="83">
        <v>42677</v>
      </c>
      <c r="M9011">
        <v>0</v>
      </c>
      <c r="N9011">
        <v>212015101</v>
      </c>
      <c r="O9011" t="s">
        <v>2740</v>
      </c>
    </row>
    <row r="9012" spans="1:15" x14ac:dyDescent="0.2">
      <c r="A9012" t="s">
        <v>8433</v>
      </c>
      <c r="B9012" t="s">
        <v>8382</v>
      </c>
      <c r="C9012">
        <v>129.69999999999999</v>
      </c>
      <c r="D9012">
        <v>0</v>
      </c>
      <c r="E9012">
        <v>0</v>
      </c>
      <c r="F9012">
        <v>0</v>
      </c>
      <c r="G9012">
        <v>0</v>
      </c>
      <c r="H9012">
        <v>469.79</v>
      </c>
      <c r="I9012" t="s">
        <v>7556</v>
      </c>
      <c r="J9012" t="s">
        <v>235</v>
      </c>
      <c r="K9012">
        <v>0</v>
      </c>
      <c r="L9012" s="83">
        <v>42677</v>
      </c>
      <c r="M9012">
        <v>0</v>
      </c>
      <c r="N9012">
        <v>189054109</v>
      </c>
      <c r="O9012">
        <v>2204026</v>
      </c>
    </row>
    <row r="9013" spans="1:15" x14ac:dyDescent="0.2">
      <c r="A9013" t="s">
        <v>8434</v>
      </c>
      <c r="B9013" t="s">
        <v>1674</v>
      </c>
      <c r="C9013">
        <v>119.93</v>
      </c>
      <c r="D9013">
        <v>0</v>
      </c>
      <c r="E9013">
        <v>0</v>
      </c>
      <c r="F9013">
        <v>0</v>
      </c>
      <c r="G9013">
        <v>0</v>
      </c>
      <c r="H9013" s="45">
        <v>4029.24</v>
      </c>
      <c r="I9013" t="s">
        <v>7556</v>
      </c>
      <c r="J9013" t="s">
        <v>169</v>
      </c>
      <c r="K9013">
        <v>0</v>
      </c>
      <c r="L9013" s="83">
        <v>42677</v>
      </c>
      <c r="M9013">
        <v>0</v>
      </c>
      <c r="N9013">
        <v>159864107</v>
      </c>
      <c r="O9013">
        <v>2604336</v>
      </c>
    </row>
    <row r="9014" spans="1:15" x14ac:dyDescent="0.2">
      <c r="A9014" t="s">
        <v>8435</v>
      </c>
      <c r="B9014" t="s">
        <v>839</v>
      </c>
      <c r="C9014">
        <v>44.86</v>
      </c>
      <c r="D9014">
        <v>0</v>
      </c>
      <c r="E9014">
        <v>0</v>
      </c>
      <c r="F9014">
        <v>0</v>
      </c>
      <c r="G9014">
        <v>0</v>
      </c>
      <c r="H9014" s="45">
        <v>-7706.42</v>
      </c>
      <c r="I9014" t="s">
        <v>7556</v>
      </c>
      <c r="J9014" t="s">
        <v>164</v>
      </c>
      <c r="K9014">
        <v>0</v>
      </c>
      <c r="L9014" s="83">
        <v>42677</v>
      </c>
      <c r="M9014">
        <v>0</v>
      </c>
      <c r="N9014">
        <v>126349109</v>
      </c>
      <c r="O9014">
        <v>2210885</v>
      </c>
    </row>
    <row r="9015" spans="1:15" x14ac:dyDescent="0.2">
      <c r="A9015" t="s">
        <v>8436</v>
      </c>
      <c r="B9015" t="s">
        <v>1670</v>
      </c>
      <c r="C9015">
        <v>17.25</v>
      </c>
      <c r="D9015">
        <v>0</v>
      </c>
      <c r="E9015">
        <v>0</v>
      </c>
      <c r="F9015">
        <v>0</v>
      </c>
      <c r="G9015">
        <v>0</v>
      </c>
      <c r="H9015" s="45">
        <v>-7106.68</v>
      </c>
      <c r="I9015" t="s">
        <v>7556</v>
      </c>
      <c r="J9015" t="s">
        <v>190</v>
      </c>
      <c r="K9015">
        <v>0</v>
      </c>
      <c r="L9015" s="83">
        <v>42677</v>
      </c>
      <c r="M9015">
        <v>0</v>
      </c>
      <c r="N9015" t="s">
        <v>177</v>
      </c>
      <c r="O9015" t="s">
        <v>1750</v>
      </c>
    </row>
    <row r="9016" spans="1:15" x14ac:dyDescent="0.2">
      <c r="A9016" t="s">
        <v>8437</v>
      </c>
      <c r="B9016" t="s">
        <v>3180</v>
      </c>
      <c r="C9016">
        <v>36</v>
      </c>
      <c r="D9016">
        <v>0</v>
      </c>
      <c r="E9016">
        <v>0</v>
      </c>
      <c r="F9016">
        <v>0</v>
      </c>
      <c r="G9016">
        <v>0</v>
      </c>
      <c r="H9016">
        <v>-857.49</v>
      </c>
      <c r="I9016" t="s">
        <v>7556</v>
      </c>
      <c r="J9016" t="s">
        <v>164</v>
      </c>
      <c r="K9016">
        <v>0</v>
      </c>
      <c r="L9016" s="83">
        <v>42677</v>
      </c>
      <c r="M9016">
        <v>0</v>
      </c>
      <c r="N9016" t="s">
        <v>3271</v>
      </c>
      <c r="O9016" t="s">
        <v>3272</v>
      </c>
    </row>
    <row r="9017" spans="1:15" x14ac:dyDescent="0.2">
      <c r="A9017" t="s">
        <v>8438</v>
      </c>
      <c r="B9017" t="s">
        <v>1014</v>
      </c>
      <c r="C9017">
        <v>52.91</v>
      </c>
      <c r="D9017">
        <v>0</v>
      </c>
      <c r="E9017">
        <v>0</v>
      </c>
      <c r="F9017">
        <v>0</v>
      </c>
      <c r="G9017">
        <v>0</v>
      </c>
      <c r="H9017" s="45">
        <v>10220.26</v>
      </c>
      <c r="I9017" t="s">
        <v>7556</v>
      </c>
      <c r="J9017" t="s">
        <v>200</v>
      </c>
      <c r="K9017">
        <v>0</v>
      </c>
      <c r="L9017" s="83">
        <v>42677</v>
      </c>
      <c r="M9017">
        <v>0</v>
      </c>
      <c r="N9017" t="s">
        <v>177</v>
      </c>
      <c r="O9017" t="s">
        <v>1455</v>
      </c>
    </row>
    <row r="9018" spans="1:15" x14ac:dyDescent="0.2">
      <c r="A9018" t="s">
        <v>8439</v>
      </c>
      <c r="B9018" t="s">
        <v>5280</v>
      </c>
      <c r="C9018">
        <v>16.760000000000002</v>
      </c>
      <c r="D9018">
        <v>0</v>
      </c>
      <c r="E9018">
        <v>0</v>
      </c>
      <c r="F9018">
        <v>0</v>
      </c>
      <c r="G9018">
        <v>0</v>
      </c>
      <c r="H9018">
        <v>-825.38</v>
      </c>
      <c r="I9018" t="s">
        <v>7556</v>
      </c>
      <c r="J9018" t="s">
        <v>190</v>
      </c>
      <c r="K9018">
        <v>0</v>
      </c>
      <c r="L9018" s="83">
        <v>42677</v>
      </c>
      <c r="M9018">
        <v>0</v>
      </c>
      <c r="N9018" t="s">
        <v>5340</v>
      </c>
      <c r="O9018" t="s">
        <v>5341</v>
      </c>
    </row>
    <row r="9019" spans="1:15" x14ac:dyDescent="0.2">
      <c r="A9019" t="s">
        <v>8440</v>
      </c>
      <c r="B9019" t="s">
        <v>1792</v>
      </c>
      <c r="C9019">
        <v>66.38</v>
      </c>
      <c r="D9019">
        <v>0</v>
      </c>
      <c r="E9019">
        <v>0</v>
      </c>
      <c r="F9019">
        <v>0</v>
      </c>
      <c r="G9019">
        <v>0</v>
      </c>
      <c r="H9019" s="45">
        <v>-3038.12</v>
      </c>
      <c r="I9019" t="s">
        <v>7556</v>
      </c>
      <c r="J9019" t="s">
        <v>169</v>
      </c>
      <c r="K9019">
        <v>0</v>
      </c>
      <c r="L9019" s="83">
        <v>42677</v>
      </c>
      <c r="M9019">
        <v>0</v>
      </c>
      <c r="N9019" t="s">
        <v>1890</v>
      </c>
      <c r="O9019">
        <v>2898087</v>
      </c>
    </row>
    <row r="9020" spans="1:15" x14ac:dyDescent="0.2">
      <c r="A9020" t="s">
        <v>8441</v>
      </c>
      <c r="B9020" t="s">
        <v>3045</v>
      </c>
      <c r="C9020">
        <v>49.4</v>
      </c>
      <c r="D9020">
        <v>0</v>
      </c>
      <c r="E9020">
        <v>0</v>
      </c>
      <c r="F9020">
        <v>0</v>
      </c>
      <c r="G9020">
        <v>0</v>
      </c>
      <c r="H9020" s="45">
        <v>5358.31</v>
      </c>
      <c r="I9020" t="s">
        <v>7556</v>
      </c>
      <c r="J9020" t="s">
        <v>822</v>
      </c>
      <c r="K9020">
        <v>0</v>
      </c>
      <c r="L9020" s="83">
        <v>42677</v>
      </c>
      <c r="M9020">
        <v>0</v>
      </c>
      <c r="N9020">
        <v>283677854</v>
      </c>
      <c r="O9020">
        <v>2851808</v>
      </c>
    </row>
    <row r="9021" spans="1:15" x14ac:dyDescent="0.2">
      <c r="A9021" t="s">
        <v>8442</v>
      </c>
      <c r="B9021" t="s">
        <v>7404</v>
      </c>
      <c r="C9021">
        <v>36.18</v>
      </c>
      <c r="D9021">
        <v>0</v>
      </c>
      <c r="E9021">
        <v>0</v>
      </c>
      <c r="F9021">
        <v>0</v>
      </c>
      <c r="G9021">
        <v>0</v>
      </c>
      <c r="H9021">
        <v>-955.84</v>
      </c>
      <c r="I9021" t="s">
        <v>7556</v>
      </c>
      <c r="J9021" t="s">
        <v>164</v>
      </c>
      <c r="K9021">
        <v>0</v>
      </c>
      <c r="L9021" s="83">
        <v>42677</v>
      </c>
      <c r="M9021">
        <v>0</v>
      </c>
      <c r="N9021">
        <v>101388106</v>
      </c>
      <c r="O9021">
        <v>2389558</v>
      </c>
    </row>
    <row r="9022" spans="1:15" x14ac:dyDescent="0.2">
      <c r="A9022" t="s">
        <v>8443</v>
      </c>
      <c r="B9022" t="s">
        <v>348</v>
      </c>
      <c r="C9022">
        <v>174.7</v>
      </c>
      <c r="D9022">
        <v>0</v>
      </c>
      <c r="E9022">
        <v>0</v>
      </c>
      <c r="F9022">
        <v>0</v>
      </c>
      <c r="G9022">
        <v>0</v>
      </c>
      <c r="H9022" s="45">
        <v>-2067.92</v>
      </c>
      <c r="I9022" t="s">
        <v>7556</v>
      </c>
      <c r="J9022" t="s">
        <v>164</v>
      </c>
      <c r="K9022">
        <v>0</v>
      </c>
      <c r="L9022" s="83">
        <v>42677</v>
      </c>
      <c r="M9022">
        <v>0</v>
      </c>
      <c r="N9022" t="s">
        <v>349</v>
      </c>
      <c r="O9022" t="s">
        <v>350</v>
      </c>
    </row>
    <row r="9023" spans="1:15" x14ac:dyDescent="0.2">
      <c r="A9023" t="s">
        <v>8444</v>
      </c>
      <c r="B9023" t="s">
        <v>8385</v>
      </c>
      <c r="C9023">
        <v>45.76</v>
      </c>
      <c r="D9023">
        <v>0</v>
      </c>
      <c r="E9023">
        <v>0</v>
      </c>
      <c r="F9023">
        <v>0</v>
      </c>
      <c r="G9023">
        <v>0</v>
      </c>
      <c r="H9023" s="45">
        <v>14845.87</v>
      </c>
      <c r="I9023" t="s">
        <v>7556</v>
      </c>
      <c r="J9023" t="s">
        <v>190</v>
      </c>
      <c r="K9023">
        <v>0</v>
      </c>
      <c r="L9023" s="83">
        <v>42677</v>
      </c>
      <c r="M9023">
        <v>0</v>
      </c>
      <c r="N9023" t="s">
        <v>8445</v>
      </c>
      <c r="O9023" t="s">
        <v>8446</v>
      </c>
    </row>
    <row r="9024" spans="1:15" x14ac:dyDescent="0.2">
      <c r="A9024" t="s">
        <v>8447</v>
      </c>
      <c r="B9024" t="s">
        <v>1317</v>
      </c>
      <c r="C9024">
        <v>38.56</v>
      </c>
      <c r="D9024">
        <v>0</v>
      </c>
      <c r="E9024">
        <v>0</v>
      </c>
      <c r="F9024">
        <v>0</v>
      </c>
      <c r="G9024">
        <v>0</v>
      </c>
      <c r="H9024" s="45">
        <v>-1233.44</v>
      </c>
      <c r="I9024" t="s">
        <v>7556</v>
      </c>
      <c r="J9024" t="s">
        <v>200</v>
      </c>
      <c r="K9024">
        <v>0</v>
      </c>
      <c r="L9024" s="83">
        <v>42677</v>
      </c>
      <c r="M9024">
        <v>0</v>
      </c>
      <c r="N9024" t="s">
        <v>1493</v>
      </c>
      <c r="O9024" t="s">
        <v>1494</v>
      </c>
    </row>
    <row r="9025" spans="1:15" x14ac:dyDescent="0.2">
      <c r="A9025" t="s">
        <v>8448</v>
      </c>
      <c r="B9025" t="s">
        <v>6829</v>
      </c>
      <c r="C9025">
        <v>30.2</v>
      </c>
      <c r="D9025">
        <v>0</v>
      </c>
      <c r="E9025">
        <v>0</v>
      </c>
      <c r="F9025">
        <v>0</v>
      </c>
      <c r="G9025">
        <v>0</v>
      </c>
      <c r="H9025">
        <v>-809.96</v>
      </c>
      <c r="I9025" t="s">
        <v>7556</v>
      </c>
      <c r="J9025" t="s">
        <v>164</v>
      </c>
      <c r="K9025">
        <v>0</v>
      </c>
      <c r="L9025" s="83">
        <v>42677</v>
      </c>
      <c r="M9025">
        <v>0</v>
      </c>
      <c r="N9025" t="s">
        <v>177</v>
      </c>
      <c r="O9025" t="s">
        <v>6862</v>
      </c>
    </row>
    <row r="9026" spans="1:15" x14ac:dyDescent="0.2">
      <c r="A9026" t="s">
        <v>8449</v>
      </c>
      <c r="B9026" t="s">
        <v>1997</v>
      </c>
      <c r="C9026">
        <v>79.8</v>
      </c>
      <c r="D9026">
        <v>0</v>
      </c>
      <c r="E9026">
        <v>0</v>
      </c>
      <c r="F9026">
        <v>0</v>
      </c>
      <c r="G9026">
        <v>0</v>
      </c>
      <c r="H9026" s="45">
        <v>3349.33</v>
      </c>
      <c r="I9026" t="s">
        <v>7556</v>
      </c>
      <c r="J9026" t="s">
        <v>169</v>
      </c>
      <c r="K9026">
        <v>0</v>
      </c>
      <c r="L9026" s="83">
        <v>42677</v>
      </c>
      <c r="M9026">
        <v>0</v>
      </c>
      <c r="N9026">
        <v>806407102</v>
      </c>
      <c r="O9026">
        <v>2416962</v>
      </c>
    </row>
    <row r="9027" spans="1:15" x14ac:dyDescent="0.2">
      <c r="A9027" t="s">
        <v>8450</v>
      </c>
      <c r="B9027" t="s">
        <v>8380</v>
      </c>
      <c r="C9027">
        <v>125.45</v>
      </c>
      <c r="D9027">
        <v>0</v>
      </c>
      <c r="E9027">
        <v>0</v>
      </c>
      <c r="F9027">
        <v>0</v>
      </c>
      <c r="G9027">
        <v>0</v>
      </c>
      <c r="H9027" s="45">
        <v>-15484.5</v>
      </c>
      <c r="I9027" t="s">
        <v>7556</v>
      </c>
      <c r="J9027" t="s">
        <v>164</v>
      </c>
      <c r="K9027">
        <v>0</v>
      </c>
      <c r="L9027" s="83">
        <v>42677</v>
      </c>
      <c r="M9027">
        <v>0</v>
      </c>
      <c r="N9027">
        <v>443573100</v>
      </c>
      <c r="O9027" t="s">
        <v>8451</v>
      </c>
    </row>
    <row r="9028" spans="1:15" x14ac:dyDescent="0.2">
      <c r="A9028" t="s">
        <v>8452</v>
      </c>
      <c r="B9028" t="s">
        <v>3200</v>
      </c>
      <c r="C9028">
        <v>52.1</v>
      </c>
      <c r="D9028">
        <v>0</v>
      </c>
      <c r="E9028">
        <v>0</v>
      </c>
      <c r="F9028">
        <v>0</v>
      </c>
      <c r="G9028">
        <v>0</v>
      </c>
      <c r="H9028" s="45">
        <v>-4542.3599999999997</v>
      </c>
      <c r="I9028" t="s">
        <v>7556</v>
      </c>
      <c r="J9028" t="s">
        <v>169</v>
      </c>
      <c r="K9028">
        <v>0</v>
      </c>
      <c r="L9028" s="83">
        <v>42677</v>
      </c>
      <c r="M9028">
        <v>0</v>
      </c>
      <c r="N9028" t="s">
        <v>3298</v>
      </c>
      <c r="O9028" t="s">
        <v>3299</v>
      </c>
    </row>
    <row r="9029" spans="1:15" x14ac:dyDescent="0.2">
      <c r="A9029" t="s">
        <v>8453</v>
      </c>
      <c r="B9029" t="s">
        <v>126</v>
      </c>
      <c r="C9029">
        <v>189.97</v>
      </c>
      <c r="D9029">
        <v>0</v>
      </c>
      <c r="E9029">
        <v>0</v>
      </c>
      <c r="F9029">
        <v>0</v>
      </c>
      <c r="G9029">
        <v>0</v>
      </c>
      <c r="H9029">
        <v>0.98</v>
      </c>
      <c r="I9029" t="s">
        <v>7556</v>
      </c>
      <c r="J9029" t="s">
        <v>164</v>
      </c>
      <c r="K9029">
        <v>0</v>
      </c>
      <c r="L9029" s="83">
        <v>42677</v>
      </c>
      <c r="M9029">
        <v>0</v>
      </c>
      <c r="N9029" t="s">
        <v>804</v>
      </c>
      <c r="O9029" t="s">
        <v>805</v>
      </c>
    </row>
    <row r="9030" spans="1:15" x14ac:dyDescent="0.2">
      <c r="A9030" t="s">
        <v>8454</v>
      </c>
      <c r="B9030" t="s">
        <v>2317</v>
      </c>
      <c r="C9030">
        <v>67.025000000000006</v>
      </c>
      <c r="D9030">
        <v>0</v>
      </c>
      <c r="E9030">
        <v>0</v>
      </c>
      <c r="F9030">
        <v>0</v>
      </c>
      <c r="G9030">
        <v>0</v>
      </c>
      <c r="H9030">
        <v>-71.45</v>
      </c>
      <c r="I9030" t="s">
        <v>7556</v>
      </c>
      <c r="J9030" t="s">
        <v>188</v>
      </c>
      <c r="K9030">
        <v>0</v>
      </c>
      <c r="L9030" s="83">
        <v>42677</v>
      </c>
      <c r="M9030">
        <v>0</v>
      </c>
      <c r="N9030" t="s">
        <v>2362</v>
      </c>
      <c r="O9030">
        <v>2245597</v>
      </c>
    </row>
    <row r="9031" spans="1:15" x14ac:dyDescent="0.2">
      <c r="A9031" t="s">
        <v>8455</v>
      </c>
      <c r="B9031" t="s">
        <v>1782</v>
      </c>
      <c r="C9031">
        <v>69.400000000000006</v>
      </c>
      <c r="D9031">
        <v>0</v>
      </c>
      <c r="E9031">
        <v>0</v>
      </c>
      <c r="F9031">
        <v>0</v>
      </c>
      <c r="G9031">
        <v>0</v>
      </c>
      <c r="H9031" s="45">
        <v>6180.37</v>
      </c>
      <c r="I9031" t="s">
        <v>7556</v>
      </c>
      <c r="J9031" t="s">
        <v>186</v>
      </c>
      <c r="K9031">
        <v>0</v>
      </c>
      <c r="L9031" s="83">
        <v>42677</v>
      </c>
      <c r="M9031">
        <v>0</v>
      </c>
      <c r="N9031" t="s">
        <v>1911</v>
      </c>
      <c r="O9031" t="s">
        <v>1912</v>
      </c>
    </row>
    <row r="9032" spans="1:15" x14ac:dyDescent="0.2">
      <c r="A9032" t="s">
        <v>8456</v>
      </c>
      <c r="B9032" t="s">
        <v>2230</v>
      </c>
      <c r="C9032">
        <v>63.09</v>
      </c>
      <c r="D9032">
        <v>0</v>
      </c>
      <c r="E9032">
        <v>0</v>
      </c>
      <c r="F9032">
        <v>0</v>
      </c>
      <c r="G9032">
        <v>0</v>
      </c>
      <c r="H9032">
        <v>-295.02</v>
      </c>
      <c r="I9032" t="s">
        <v>7556</v>
      </c>
      <c r="J9032" t="s">
        <v>164</v>
      </c>
      <c r="K9032">
        <v>0</v>
      </c>
      <c r="L9032" s="83">
        <v>42677</v>
      </c>
      <c r="M9032">
        <v>0</v>
      </c>
      <c r="N9032">
        <v>564563104</v>
      </c>
      <c r="O9032">
        <v>2825308</v>
      </c>
    </row>
    <row r="9033" spans="1:15" x14ac:dyDescent="0.2">
      <c r="A9033" t="s">
        <v>8457</v>
      </c>
      <c r="B9033" t="s">
        <v>8381</v>
      </c>
      <c r="C9033">
        <v>46.89</v>
      </c>
      <c r="D9033">
        <v>0</v>
      </c>
      <c r="E9033">
        <v>0</v>
      </c>
      <c r="F9033">
        <v>0</v>
      </c>
      <c r="G9033">
        <v>0</v>
      </c>
      <c r="H9033" s="45">
        <v>-2070.89</v>
      </c>
      <c r="I9033" t="s">
        <v>7556</v>
      </c>
      <c r="J9033" t="s">
        <v>186</v>
      </c>
      <c r="K9033">
        <v>0</v>
      </c>
      <c r="L9033" s="83">
        <v>42677</v>
      </c>
      <c r="M9033">
        <v>0</v>
      </c>
      <c r="N9033" t="s">
        <v>8458</v>
      </c>
      <c r="O9033">
        <v>2573209</v>
      </c>
    </row>
    <row r="9034" spans="1:15" x14ac:dyDescent="0.2">
      <c r="A9034" t="s">
        <v>8459</v>
      </c>
      <c r="B9034" t="s">
        <v>3417</v>
      </c>
      <c r="C9034">
        <v>21.344999999999999</v>
      </c>
      <c r="D9034">
        <v>0</v>
      </c>
      <c r="E9034">
        <v>0</v>
      </c>
      <c r="F9034">
        <v>0</v>
      </c>
      <c r="G9034">
        <v>0</v>
      </c>
      <c r="H9034" s="45">
        <v>22696.9</v>
      </c>
      <c r="I9034" t="s">
        <v>7556</v>
      </c>
      <c r="J9034" t="s">
        <v>169</v>
      </c>
      <c r="K9034">
        <v>0</v>
      </c>
      <c r="L9034" s="83">
        <v>42677</v>
      </c>
      <c r="M9034">
        <v>0</v>
      </c>
      <c r="N9034">
        <v>556099109</v>
      </c>
      <c r="O9034" t="s">
        <v>3456</v>
      </c>
    </row>
    <row r="9035" spans="1:15" x14ac:dyDescent="0.2">
      <c r="A9035" t="s">
        <v>8460</v>
      </c>
      <c r="B9035" t="s">
        <v>855</v>
      </c>
      <c r="C9035">
        <v>79.42</v>
      </c>
      <c r="D9035">
        <v>0</v>
      </c>
      <c r="E9035">
        <v>0</v>
      </c>
      <c r="F9035">
        <v>0</v>
      </c>
      <c r="G9035">
        <v>0</v>
      </c>
      <c r="H9035" s="45">
        <v>-1827.65</v>
      </c>
      <c r="I9035" t="s">
        <v>7556</v>
      </c>
      <c r="J9035" t="s">
        <v>200</v>
      </c>
      <c r="K9035">
        <v>0</v>
      </c>
      <c r="L9035" s="83">
        <v>42677</v>
      </c>
      <c r="M9035">
        <v>0</v>
      </c>
      <c r="N9035">
        <v>626755102</v>
      </c>
      <c r="O9035" t="s">
        <v>1837</v>
      </c>
    </row>
    <row r="9036" spans="1:15" x14ac:dyDescent="0.2">
      <c r="A9036" t="s">
        <v>8461</v>
      </c>
      <c r="B9036" t="s">
        <v>2103</v>
      </c>
      <c r="C9036">
        <v>85.25</v>
      </c>
      <c r="D9036">
        <v>0</v>
      </c>
      <c r="E9036">
        <v>0</v>
      </c>
      <c r="F9036">
        <v>0</v>
      </c>
      <c r="G9036">
        <v>0</v>
      </c>
      <c r="H9036" s="45">
        <v>29847.43</v>
      </c>
      <c r="I9036" t="s">
        <v>7556</v>
      </c>
      <c r="J9036" t="s">
        <v>169</v>
      </c>
      <c r="K9036">
        <v>0</v>
      </c>
      <c r="L9036" s="83">
        <v>42677</v>
      </c>
      <c r="M9036">
        <v>0</v>
      </c>
      <c r="N9036" t="s">
        <v>2176</v>
      </c>
      <c r="O9036">
        <v>2623911</v>
      </c>
    </row>
    <row r="9037" spans="1:15" x14ac:dyDescent="0.2">
      <c r="A9037" t="s">
        <v>8462</v>
      </c>
      <c r="B9037" t="s">
        <v>3185</v>
      </c>
      <c r="C9037">
        <v>74.599999999999994</v>
      </c>
      <c r="D9037">
        <v>0</v>
      </c>
      <c r="E9037">
        <v>0</v>
      </c>
      <c r="F9037">
        <v>0</v>
      </c>
      <c r="G9037">
        <v>0</v>
      </c>
      <c r="H9037" s="45">
        <v>-5355.47</v>
      </c>
      <c r="I9037" t="s">
        <v>7556</v>
      </c>
      <c r="J9037" t="s">
        <v>190</v>
      </c>
      <c r="K9037">
        <v>0</v>
      </c>
      <c r="L9037" s="83">
        <v>42677</v>
      </c>
      <c r="M9037">
        <v>0</v>
      </c>
      <c r="N9037" t="s">
        <v>3317</v>
      </c>
      <c r="O9037">
        <v>2951292</v>
      </c>
    </row>
    <row r="9038" spans="1:15" x14ac:dyDescent="0.2">
      <c r="A9038" t="s">
        <v>8463</v>
      </c>
      <c r="B9038" t="s">
        <v>8379</v>
      </c>
      <c r="C9038">
        <v>8.08</v>
      </c>
      <c r="D9038">
        <v>0</v>
      </c>
      <c r="E9038">
        <v>0</v>
      </c>
      <c r="F9038">
        <v>0</v>
      </c>
      <c r="G9038">
        <v>0</v>
      </c>
      <c r="H9038" s="45">
        <v>-15651.67</v>
      </c>
      <c r="I9038" t="s">
        <v>7556</v>
      </c>
      <c r="J9038" t="s">
        <v>169</v>
      </c>
      <c r="K9038">
        <v>0</v>
      </c>
      <c r="L9038" s="83">
        <v>42677</v>
      </c>
      <c r="M9038">
        <v>0</v>
      </c>
      <c r="N9038" t="s">
        <v>8464</v>
      </c>
      <c r="O9038" t="s">
        <v>8465</v>
      </c>
    </row>
    <row r="9039" spans="1:15" x14ac:dyDescent="0.2">
      <c r="A9039" t="s">
        <v>8466</v>
      </c>
      <c r="B9039" t="s">
        <v>3599</v>
      </c>
      <c r="C9039">
        <v>21.9</v>
      </c>
      <c r="D9039">
        <v>0</v>
      </c>
      <c r="E9039">
        <v>0</v>
      </c>
      <c r="F9039">
        <v>0</v>
      </c>
      <c r="G9039">
        <v>0</v>
      </c>
      <c r="H9039" s="45">
        <v>-2156.9</v>
      </c>
      <c r="I9039" t="s">
        <v>7556</v>
      </c>
      <c r="J9039" t="s">
        <v>235</v>
      </c>
      <c r="K9039">
        <v>0</v>
      </c>
      <c r="L9039" s="83">
        <v>42677</v>
      </c>
      <c r="M9039">
        <v>0</v>
      </c>
      <c r="N9039" t="s">
        <v>3617</v>
      </c>
      <c r="O9039">
        <v>2232652</v>
      </c>
    </row>
    <row r="9040" spans="1:15" x14ac:dyDescent="0.2">
      <c r="A9040" t="s">
        <v>8467</v>
      </c>
      <c r="B9040" t="s">
        <v>2685</v>
      </c>
      <c r="C9040">
        <v>30.274999999999999</v>
      </c>
      <c r="D9040">
        <v>0</v>
      </c>
      <c r="E9040">
        <v>0</v>
      </c>
      <c r="F9040">
        <v>0</v>
      </c>
      <c r="G9040">
        <v>0</v>
      </c>
      <c r="H9040" s="45">
        <v>-10629.8</v>
      </c>
      <c r="I9040" t="s">
        <v>7556</v>
      </c>
      <c r="J9040" t="s">
        <v>182</v>
      </c>
      <c r="K9040">
        <v>0</v>
      </c>
      <c r="L9040" s="83">
        <v>42677</v>
      </c>
      <c r="M9040">
        <v>0</v>
      </c>
      <c r="N9040">
        <v>701877102</v>
      </c>
      <c r="O9040" t="s">
        <v>2778</v>
      </c>
    </row>
    <row r="9041" spans="1:15" x14ac:dyDescent="0.2">
      <c r="A9041" t="s">
        <v>8468</v>
      </c>
      <c r="B9041" t="s">
        <v>2844</v>
      </c>
      <c r="C9041">
        <v>59.375</v>
      </c>
      <c r="D9041">
        <v>0</v>
      </c>
      <c r="E9041">
        <v>0</v>
      </c>
      <c r="F9041">
        <v>0</v>
      </c>
      <c r="G9041">
        <v>0</v>
      </c>
      <c r="H9041">
        <v>754.24</v>
      </c>
      <c r="I9041" t="s">
        <v>7556</v>
      </c>
      <c r="J9041" t="s">
        <v>164</v>
      </c>
      <c r="K9041">
        <v>0</v>
      </c>
      <c r="L9041" s="83">
        <v>42677</v>
      </c>
      <c r="M9041">
        <v>0</v>
      </c>
      <c r="N9041">
        <v>705573103</v>
      </c>
      <c r="O9041">
        <v>2675860</v>
      </c>
    </row>
    <row r="9042" spans="1:15" x14ac:dyDescent="0.2">
      <c r="A9042" t="s">
        <v>8469</v>
      </c>
      <c r="B9042" t="s">
        <v>1799</v>
      </c>
      <c r="C9042">
        <v>108.19</v>
      </c>
      <c r="D9042">
        <v>0</v>
      </c>
      <c r="E9042">
        <v>0</v>
      </c>
      <c r="F9042">
        <v>0</v>
      </c>
      <c r="G9042">
        <v>0</v>
      </c>
      <c r="H9042" s="45">
        <v>2948.75</v>
      </c>
      <c r="I9042" t="s">
        <v>7556</v>
      </c>
      <c r="J9042" t="s">
        <v>169</v>
      </c>
      <c r="K9042">
        <v>0</v>
      </c>
      <c r="L9042" s="83">
        <v>42677</v>
      </c>
      <c r="M9042">
        <v>0</v>
      </c>
      <c r="N9042" t="s">
        <v>1936</v>
      </c>
      <c r="O9042" t="s">
        <v>1937</v>
      </c>
    </row>
    <row r="9043" spans="1:15" x14ac:dyDescent="0.2">
      <c r="A9043" t="s">
        <v>8470</v>
      </c>
      <c r="B9043" t="s">
        <v>125</v>
      </c>
      <c r="C9043">
        <v>34</v>
      </c>
      <c r="D9043">
        <v>0</v>
      </c>
      <c r="E9043">
        <v>0</v>
      </c>
      <c r="F9043">
        <v>0</v>
      </c>
      <c r="G9043">
        <v>0</v>
      </c>
      <c r="H9043" s="45">
        <v>3779.48</v>
      </c>
      <c r="I9043" t="s">
        <v>7556</v>
      </c>
      <c r="J9043" t="s">
        <v>169</v>
      </c>
      <c r="K9043">
        <v>0</v>
      </c>
      <c r="L9043" s="83">
        <v>42677</v>
      </c>
      <c r="M9043">
        <v>0</v>
      </c>
      <c r="N9043" t="s">
        <v>177</v>
      </c>
      <c r="O9043">
        <v>2437907</v>
      </c>
    </row>
    <row r="9044" spans="1:15" x14ac:dyDescent="0.2">
      <c r="A9044" t="s">
        <v>8471</v>
      </c>
      <c r="B9044" t="s">
        <v>1998</v>
      </c>
      <c r="C9044">
        <v>60.524999999999999</v>
      </c>
      <c r="D9044">
        <v>0</v>
      </c>
      <c r="E9044">
        <v>0</v>
      </c>
      <c r="F9044">
        <v>0</v>
      </c>
      <c r="G9044">
        <v>0</v>
      </c>
      <c r="H9044" s="45">
        <v>-11732.13</v>
      </c>
      <c r="I9044" t="s">
        <v>7556</v>
      </c>
      <c r="J9044" t="s">
        <v>164</v>
      </c>
      <c r="K9044">
        <v>0</v>
      </c>
      <c r="L9044" s="83">
        <v>42677</v>
      </c>
      <c r="M9044">
        <v>0</v>
      </c>
      <c r="N9044" t="s">
        <v>2058</v>
      </c>
      <c r="O9044" t="s">
        <v>2059</v>
      </c>
    </row>
    <row r="9045" spans="1:15" x14ac:dyDescent="0.2">
      <c r="A9045" t="s">
        <v>8472</v>
      </c>
      <c r="B9045" t="s">
        <v>2695</v>
      </c>
      <c r="C9045">
        <v>23.91</v>
      </c>
      <c r="D9045">
        <v>0</v>
      </c>
      <c r="E9045">
        <v>0</v>
      </c>
      <c r="F9045">
        <v>0</v>
      </c>
      <c r="G9045">
        <v>0</v>
      </c>
      <c r="H9045" s="45">
        <v>15309.02</v>
      </c>
      <c r="I9045" t="s">
        <v>7567</v>
      </c>
      <c r="J9045" t="s">
        <v>8017</v>
      </c>
      <c r="K9045">
        <v>0</v>
      </c>
      <c r="L9045" s="83">
        <v>42677</v>
      </c>
      <c r="M9045">
        <v>0</v>
      </c>
      <c r="N9045" t="s">
        <v>2784</v>
      </c>
      <c r="O9045" t="s">
        <v>2785</v>
      </c>
    </row>
    <row r="9046" spans="1:15" x14ac:dyDescent="0.2">
      <c r="A9046" t="s">
        <v>8473</v>
      </c>
      <c r="B9046" t="s">
        <v>1060</v>
      </c>
      <c r="C9046">
        <v>28.72</v>
      </c>
      <c r="D9046">
        <v>0</v>
      </c>
      <c r="E9046">
        <v>0</v>
      </c>
      <c r="F9046">
        <v>0</v>
      </c>
      <c r="G9046">
        <v>0</v>
      </c>
      <c r="H9046" s="45">
        <v>10605.03</v>
      </c>
      <c r="I9046" t="s">
        <v>7556</v>
      </c>
      <c r="J9046" t="s">
        <v>190</v>
      </c>
      <c r="K9046">
        <v>0</v>
      </c>
      <c r="L9046" s="83">
        <v>42677</v>
      </c>
      <c r="M9046">
        <v>0</v>
      </c>
      <c r="N9046" t="s">
        <v>1146</v>
      </c>
      <c r="O9046" t="s">
        <v>8474</v>
      </c>
    </row>
    <row r="9047" spans="1:15" x14ac:dyDescent="0.2">
      <c r="A9047" t="s">
        <v>8475</v>
      </c>
      <c r="B9047" t="s">
        <v>1561</v>
      </c>
      <c r="C9047">
        <v>23.28</v>
      </c>
      <c r="D9047">
        <v>0</v>
      </c>
      <c r="E9047">
        <v>0</v>
      </c>
      <c r="F9047">
        <v>0</v>
      </c>
      <c r="G9047">
        <v>0</v>
      </c>
      <c r="H9047" s="45">
        <v>6858.26</v>
      </c>
      <c r="I9047" t="s">
        <v>7556</v>
      </c>
      <c r="J9047" t="s">
        <v>164</v>
      </c>
      <c r="K9047">
        <v>0</v>
      </c>
      <c r="L9047" s="83">
        <v>42677</v>
      </c>
      <c r="M9047">
        <v>0</v>
      </c>
      <c r="N9047" t="s">
        <v>1639</v>
      </c>
      <c r="O9047" t="s">
        <v>1640</v>
      </c>
    </row>
    <row r="9048" spans="1:15" x14ac:dyDescent="0.2">
      <c r="A9048" t="s">
        <v>8476</v>
      </c>
      <c r="B9048" t="s">
        <v>2873</v>
      </c>
      <c r="C9048">
        <v>55.26</v>
      </c>
      <c r="D9048">
        <v>0</v>
      </c>
      <c r="E9048">
        <v>0</v>
      </c>
      <c r="F9048">
        <v>0</v>
      </c>
      <c r="G9048">
        <v>0</v>
      </c>
      <c r="H9048" s="45">
        <v>-2024.56</v>
      </c>
      <c r="I9048" t="s">
        <v>7556</v>
      </c>
      <c r="J9048" t="s">
        <v>186</v>
      </c>
      <c r="K9048">
        <v>0</v>
      </c>
      <c r="L9048" s="83">
        <v>42677</v>
      </c>
      <c r="M9048">
        <v>0</v>
      </c>
      <c r="N9048">
        <v>860630102</v>
      </c>
      <c r="O9048">
        <v>2849234</v>
      </c>
    </row>
    <row r="9049" spans="1:15" x14ac:dyDescent="0.2">
      <c r="A9049" t="s">
        <v>8477</v>
      </c>
      <c r="B9049" t="s">
        <v>4960</v>
      </c>
      <c r="C9049">
        <v>120.52</v>
      </c>
      <c r="D9049">
        <v>0</v>
      </c>
      <c r="E9049">
        <v>0</v>
      </c>
      <c r="F9049">
        <v>0</v>
      </c>
      <c r="G9049">
        <v>0</v>
      </c>
      <c r="H9049" s="45">
        <v>5811.39</v>
      </c>
      <c r="I9049" t="s">
        <v>7556</v>
      </c>
      <c r="J9049" t="s">
        <v>822</v>
      </c>
      <c r="K9049">
        <v>0</v>
      </c>
      <c r="L9049" s="83">
        <v>42677</v>
      </c>
      <c r="M9049">
        <v>0</v>
      </c>
      <c r="N9049">
        <v>816851109</v>
      </c>
      <c r="O9049">
        <v>2138158</v>
      </c>
    </row>
    <row r="9050" spans="1:15" x14ac:dyDescent="0.2">
      <c r="A9050" t="s">
        <v>8478</v>
      </c>
      <c r="B9050" t="s">
        <v>2680</v>
      </c>
      <c r="C9050">
        <v>52.77</v>
      </c>
      <c r="D9050">
        <v>0</v>
      </c>
      <c r="E9050">
        <v>0</v>
      </c>
      <c r="F9050">
        <v>0</v>
      </c>
      <c r="G9050">
        <v>0</v>
      </c>
      <c r="H9050" s="45">
        <v>-13603.53</v>
      </c>
      <c r="I9050" t="s">
        <v>7567</v>
      </c>
      <c r="J9050" t="s">
        <v>164</v>
      </c>
      <c r="K9050">
        <v>0</v>
      </c>
      <c r="L9050" s="83">
        <v>42677</v>
      </c>
      <c r="M9050">
        <v>0</v>
      </c>
      <c r="N9050">
        <v>825690100</v>
      </c>
      <c r="O9050" t="s">
        <v>2794</v>
      </c>
    </row>
    <row r="9051" spans="1:15" x14ac:dyDescent="0.2">
      <c r="A9051" t="s">
        <v>8479</v>
      </c>
      <c r="B9051" t="s">
        <v>1815</v>
      </c>
      <c r="C9051">
        <v>87.31</v>
      </c>
      <c r="D9051">
        <v>0</v>
      </c>
      <c r="E9051">
        <v>0</v>
      </c>
      <c r="F9051">
        <v>0</v>
      </c>
      <c r="G9051">
        <v>0</v>
      </c>
      <c r="H9051" s="45">
        <v>3816</v>
      </c>
      <c r="I9051" t="s">
        <v>7556</v>
      </c>
      <c r="J9051" t="s">
        <v>169</v>
      </c>
      <c r="K9051">
        <v>0</v>
      </c>
      <c r="L9051" s="83">
        <v>42677</v>
      </c>
      <c r="M9051">
        <v>0</v>
      </c>
      <c r="N9051" t="s">
        <v>177</v>
      </c>
      <c r="O9051" t="s">
        <v>1955</v>
      </c>
    </row>
    <row r="9052" spans="1:15" x14ac:dyDescent="0.2">
      <c r="A9052" t="s">
        <v>8480</v>
      </c>
      <c r="B9052" t="s">
        <v>1689</v>
      </c>
      <c r="C9052">
        <v>96.22</v>
      </c>
      <c r="D9052">
        <v>0</v>
      </c>
      <c r="E9052">
        <v>0</v>
      </c>
      <c r="F9052">
        <v>0</v>
      </c>
      <c r="G9052">
        <v>0</v>
      </c>
      <c r="H9052">
        <v>620.48</v>
      </c>
      <c r="I9052" t="s">
        <v>7556</v>
      </c>
      <c r="J9052" t="s">
        <v>200</v>
      </c>
      <c r="K9052">
        <v>0</v>
      </c>
      <c r="L9052" s="83">
        <v>42677</v>
      </c>
      <c r="M9052">
        <v>0</v>
      </c>
      <c r="N9052">
        <v>887317303</v>
      </c>
      <c r="O9052" t="s">
        <v>1778</v>
      </c>
    </row>
    <row r="9053" spans="1:15" x14ac:dyDescent="0.2">
      <c r="A9053" t="s">
        <v>8481</v>
      </c>
      <c r="B9053" t="s">
        <v>1343</v>
      </c>
      <c r="C9053">
        <v>122.7</v>
      </c>
      <c r="D9053">
        <v>0</v>
      </c>
      <c r="E9053">
        <v>0</v>
      </c>
      <c r="F9053">
        <v>0</v>
      </c>
      <c r="G9053">
        <v>0</v>
      </c>
      <c r="H9053" s="45">
        <v>9891.76</v>
      </c>
      <c r="I9053" t="s">
        <v>7556</v>
      </c>
      <c r="J9053" t="s">
        <v>188</v>
      </c>
      <c r="K9053">
        <v>0</v>
      </c>
      <c r="L9053" s="83">
        <v>42677</v>
      </c>
      <c r="M9053">
        <v>0</v>
      </c>
      <c r="N9053">
        <v>929160109</v>
      </c>
      <c r="O9053">
        <v>2931205</v>
      </c>
    </row>
    <row r="9054" spans="1:15" x14ac:dyDescent="0.2">
      <c r="A9054" t="s">
        <v>8482</v>
      </c>
      <c r="B9054" t="s">
        <v>1999</v>
      </c>
      <c r="C9054">
        <v>49.57</v>
      </c>
      <c r="D9054">
        <v>0</v>
      </c>
      <c r="E9054">
        <v>0</v>
      </c>
      <c r="F9054">
        <v>0</v>
      </c>
      <c r="G9054">
        <v>0</v>
      </c>
      <c r="H9054" s="45">
        <v>-5001.71</v>
      </c>
      <c r="I9054" t="s">
        <v>7556</v>
      </c>
      <c r="J9054" t="s">
        <v>186</v>
      </c>
      <c r="K9054">
        <v>0</v>
      </c>
      <c r="L9054" s="83">
        <v>42677</v>
      </c>
      <c r="M9054">
        <v>0</v>
      </c>
      <c r="N9054">
        <v>929089100</v>
      </c>
      <c r="O9054" t="s">
        <v>2068</v>
      </c>
    </row>
    <row r="9055" spans="1:15" x14ac:dyDescent="0.2">
      <c r="A9055" t="s">
        <v>8483</v>
      </c>
      <c r="B9055" t="s">
        <v>7208</v>
      </c>
      <c r="C9055">
        <v>26.88</v>
      </c>
      <c r="D9055">
        <v>0</v>
      </c>
      <c r="E9055">
        <v>0</v>
      </c>
      <c r="F9055">
        <v>0</v>
      </c>
      <c r="G9055">
        <v>0</v>
      </c>
      <c r="H9055" s="45">
        <v>8714.42</v>
      </c>
      <c r="I9055" t="s">
        <v>7567</v>
      </c>
      <c r="J9055" t="s">
        <v>200</v>
      </c>
      <c r="K9055">
        <v>0</v>
      </c>
      <c r="L9055" s="83">
        <v>42677</v>
      </c>
      <c r="M9055">
        <v>0</v>
      </c>
      <c r="N9055">
        <v>552074700</v>
      </c>
      <c r="O9055" t="s">
        <v>7240</v>
      </c>
    </row>
    <row r="9056" spans="1:15" x14ac:dyDescent="0.2">
      <c r="A9056" t="s">
        <v>8484</v>
      </c>
      <c r="B9056" t="s">
        <v>2857</v>
      </c>
      <c r="C9056">
        <v>27.8</v>
      </c>
      <c r="D9056">
        <v>0</v>
      </c>
      <c r="E9056">
        <v>0</v>
      </c>
      <c r="F9056">
        <v>0</v>
      </c>
      <c r="G9056">
        <v>0</v>
      </c>
      <c r="H9056" s="45">
        <v>-1777.16</v>
      </c>
      <c r="I9056" t="s">
        <v>7556</v>
      </c>
      <c r="J9056" t="s">
        <v>169</v>
      </c>
      <c r="K9056">
        <v>0</v>
      </c>
      <c r="L9056" s="83">
        <v>42677</v>
      </c>
      <c r="M9056">
        <v>0</v>
      </c>
      <c r="N9056" t="s">
        <v>177</v>
      </c>
      <c r="O9056" t="s">
        <v>3024</v>
      </c>
    </row>
    <row r="9057" spans="1:15" x14ac:dyDescent="0.2">
      <c r="A9057" t="s">
        <v>8485</v>
      </c>
      <c r="B9057" t="s">
        <v>1579</v>
      </c>
      <c r="C9057">
        <v>864</v>
      </c>
      <c r="D9057">
        <v>0</v>
      </c>
      <c r="E9057">
        <v>0</v>
      </c>
      <c r="F9057">
        <v>0</v>
      </c>
      <c r="G9057">
        <v>0</v>
      </c>
      <c r="H9057">
        <v>683.18</v>
      </c>
      <c r="I9057" t="s">
        <v>7556</v>
      </c>
      <c r="J9057" t="s">
        <v>186</v>
      </c>
      <c r="K9057">
        <v>0</v>
      </c>
      <c r="L9057" s="83">
        <v>42677</v>
      </c>
      <c r="M9057">
        <v>0</v>
      </c>
      <c r="N9057" t="s">
        <v>177</v>
      </c>
      <c r="O9057">
        <v>2339252</v>
      </c>
    </row>
    <row r="9058" spans="1:15" x14ac:dyDescent="0.2">
      <c r="A9058" t="s">
        <v>8486</v>
      </c>
      <c r="B9058" t="s">
        <v>2085</v>
      </c>
      <c r="C9058">
        <v>83.85</v>
      </c>
      <c r="D9058">
        <v>0</v>
      </c>
      <c r="E9058">
        <v>0</v>
      </c>
      <c r="F9058">
        <v>0</v>
      </c>
      <c r="G9058">
        <v>0</v>
      </c>
      <c r="H9058" s="45">
        <v>2909.21</v>
      </c>
      <c r="I9058" t="s">
        <v>7556</v>
      </c>
      <c r="J9058" t="s">
        <v>190</v>
      </c>
      <c r="K9058">
        <v>0</v>
      </c>
      <c r="L9058" s="83">
        <v>42677</v>
      </c>
      <c r="M9058">
        <v>0</v>
      </c>
      <c r="N9058">
        <v>942749102</v>
      </c>
      <c r="O9058">
        <v>2943620</v>
      </c>
    </row>
    <row r="9059" spans="1:15" x14ac:dyDescent="0.2">
      <c r="A9059" t="s">
        <v>8487</v>
      </c>
      <c r="B9059" t="s">
        <v>2095</v>
      </c>
      <c r="C9059">
        <v>153.29</v>
      </c>
      <c r="D9059">
        <v>0</v>
      </c>
      <c r="E9059">
        <v>0</v>
      </c>
      <c r="F9059">
        <v>0</v>
      </c>
      <c r="G9059">
        <v>0</v>
      </c>
      <c r="H9059" s="45">
        <v>-1022.2</v>
      </c>
      <c r="I9059" t="s">
        <v>7556</v>
      </c>
      <c r="J9059" t="s">
        <v>200</v>
      </c>
      <c r="K9059">
        <v>0</v>
      </c>
      <c r="L9059" s="83">
        <v>42677</v>
      </c>
      <c r="M9059">
        <v>0</v>
      </c>
      <c r="N9059">
        <v>983134107</v>
      </c>
      <c r="O9059">
        <v>2963811</v>
      </c>
    </row>
    <row r="9060" spans="1:15" x14ac:dyDescent="0.2">
      <c r="A9060" t="s">
        <v>8488</v>
      </c>
      <c r="B9060" t="s">
        <v>7019</v>
      </c>
      <c r="C9060">
        <v>88.95</v>
      </c>
      <c r="D9060">
        <v>0</v>
      </c>
      <c r="E9060">
        <v>0</v>
      </c>
      <c r="F9060">
        <v>0</v>
      </c>
      <c r="G9060">
        <v>0</v>
      </c>
      <c r="H9060">
        <v>538.42999999999995</v>
      </c>
      <c r="I9060" t="s">
        <v>7556</v>
      </c>
      <c r="J9060" t="s">
        <v>182</v>
      </c>
      <c r="K9060">
        <v>0</v>
      </c>
      <c r="L9060" s="83">
        <v>42677</v>
      </c>
      <c r="M9060">
        <v>0</v>
      </c>
      <c r="N9060">
        <v>171798101</v>
      </c>
      <c r="O9060">
        <v>2987521</v>
      </c>
    </row>
    <row r="9061" spans="1:15" x14ac:dyDescent="0.2">
      <c r="A9061" t="s">
        <v>8489</v>
      </c>
      <c r="B9061" t="s">
        <v>2684</v>
      </c>
      <c r="C9061">
        <v>99.92</v>
      </c>
      <c r="D9061">
        <v>0</v>
      </c>
      <c r="E9061">
        <v>0</v>
      </c>
      <c r="F9061">
        <v>0</v>
      </c>
      <c r="G9061">
        <v>0</v>
      </c>
      <c r="H9061" s="45">
        <v>-5564.46</v>
      </c>
      <c r="I9061" t="s">
        <v>7556</v>
      </c>
      <c r="J9061" t="s">
        <v>190</v>
      </c>
      <c r="K9061">
        <v>0</v>
      </c>
      <c r="L9061" s="83">
        <v>42677</v>
      </c>
      <c r="M9061">
        <v>0</v>
      </c>
      <c r="N9061">
        <v>983793100</v>
      </c>
      <c r="O9061" t="s">
        <v>2806</v>
      </c>
    </row>
    <row r="9062" spans="1:15" x14ac:dyDescent="0.2">
      <c r="A9062" t="s">
        <v>8490</v>
      </c>
      <c r="B9062" t="s">
        <v>1698</v>
      </c>
      <c r="C9062">
        <v>46.94</v>
      </c>
      <c r="D9062">
        <v>0</v>
      </c>
      <c r="E9062">
        <v>0</v>
      </c>
      <c r="F9062">
        <v>0</v>
      </c>
      <c r="G9062">
        <v>0</v>
      </c>
      <c r="H9062" s="45">
        <v>-6875.4</v>
      </c>
      <c r="I9062" t="s">
        <v>7556</v>
      </c>
      <c r="J9062" t="s">
        <v>164</v>
      </c>
      <c r="K9062">
        <v>0</v>
      </c>
      <c r="L9062" s="83">
        <v>42677</v>
      </c>
      <c r="M9062">
        <v>0</v>
      </c>
      <c r="N9062">
        <v>985817105</v>
      </c>
      <c r="O9062" t="s">
        <v>1742</v>
      </c>
    </row>
    <row r="9063" spans="1:15" x14ac:dyDescent="0.2">
      <c r="A9063" t="s">
        <v>8271</v>
      </c>
      <c r="B9063" t="s">
        <v>2859</v>
      </c>
      <c r="C9063">
        <v>51.16</v>
      </c>
      <c r="D9063">
        <v>0</v>
      </c>
      <c r="E9063">
        <v>0</v>
      </c>
      <c r="F9063">
        <v>0</v>
      </c>
      <c r="G9063">
        <v>0</v>
      </c>
      <c r="H9063" s="45">
        <v>3483.98</v>
      </c>
      <c r="I9063" t="s">
        <v>7556</v>
      </c>
      <c r="J9063" t="s">
        <v>164</v>
      </c>
      <c r="K9063">
        <v>0</v>
      </c>
      <c r="L9063" s="83">
        <v>42676</v>
      </c>
      <c r="M9063">
        <v>0</v>
      </c>
      <c r="N9063" t="s">
        <v>3021</v>
      </c>
      <c r="O9063" t="s">
        <v>3022</v>
      </c>
    </row>
    <row r="9064" spans="1:15" x14ac:dyDescent="0.2">
      <c r="A9064" t="s">
        <v>8272</v>
      </c>
      <c r="B9064" t="s">
        <v>2462</v>
      </c>
      <c r="C9064">
        <v>16.100000000000001</v>
      </c>
      <c r="D9064">
        <v>0</v>
      </c>
      <c r="E9064">
        <v>0</v>
      </c>
      <c r="F9064">
        <v>0</v>
      </c>
      <c r="G9064">
        <v>0</v>
      </c>
      <c r="H9064" s="45">
        <v>-21165.439999999999</v>
      </c>
      <c r="I9064" t="s">
        <v>7556</v>
      </c>
      <c r="J9064" t="s">
        <v>164</v>
      </c>
      <c r="K9064">
        <v>0</v>
      </c>
      <c r="L9064" s="83">
        <v>42676</v>
      </c>
      <c r="M9064">
        <v>0</v>
      </c>
      <c r="N9064">
        <v>922417100</v>
      </c>
      <c r="O9064">
        <v>2938422</v>
      </c>
    </row>
    <row r="9065" spans="1:15" x14ac:dyDescent="0.2">
      <c r="A9065" t="s">
        <v>8273</v>
      </c>
      <c r="B9065" t="s">
        <v>4641</v>
      </c>
      <c r="C9065">
        <v>54.06</v>
      </c>
      <c r="D9065">
        <v>0</v>
      </c>
      <c r="E9065">
        <v>0</v>
      </c>
      <c r="F9065">
        <v>0</v>
      </c>
      <c r="G9065">
        <v>0</v>
      </c>
      <c r="H9065">
        <v>-554.22</v>
      </c>
      <c r="I9065" t="s">
        <v>7556</v>
      </c>
      <c r="J9065" t="s">
        <v>190</v>
      </c>
      <c r="K9065">
        <v>0</v>
      </c>
      <c r="L9065" s="83">
        <v>42676</v>
      </c>
      <c r="M9065">
        <v>0</v>
      </c>
      <c r="N9065">
        <v>896288107</v>
      </c>
      <c r="O9065">
        <v>2693914</v>
      </c>
    </row>
    <row r="9066" spans="1:15" x14ac:dyDescent="0.2">
      <c r="A9066" t="s">
        <v>8274</v>
      </c>
      <c r="B9066" t="s">
        <v>685</v>
      </c>
      <c r="C9066">
        <v>23.074999999999999</v>
      </c>
      <c r="D9066">
        <v>0</v>
      </c>
      <c r="E9066">
        <v>0</v>
      </c>
      <c r="F9066">
        <v>0</v>
      </c>
      <c r="G9066">
        <v>0</v>
      </c>
      <c r="H9066" s="45">
        <v>-23440.41</v>
      </c>
      <c r="I9066" t="s">
        <v>7556</v>
      </c>
      <c r="J9066" t="s">
        <v>190</v>
      </c>
      <c r="K9066">
        <v>0</v>
      </c>
      <c r="L9066" s="83">
        <v>42676</v>
      </c>
      <c r="M9066">
        <v>0</v>
      </c>
      <c r="N9066">
        <v>878155100</v>
      </c>
      <c r="O9066">
        <v>2879123</v>
      </c>
    </row>
    <row r="9067" spans="1:15" x14ac:dyDescent="0.2">
      <c r="A9067" t="s">
        <v>8275</v>
      </c>
      <c r="B9067" t="s">
        <v>1779</v>
      </c>
      <c r="C9067">
        <v>32.064999999999998</v>
      </c>
      <c r="D9067">
        <v>0</v>
      </c>
      <c r="E9067">
        <v>0</v>
      </c>
      <c r="F9067">
        <v>0</v>
      </c>
      <c r="G9067">
        <v>0</v>
      </c>
      <c r="H9067" s="45">
        <v>2827.55</v>
      </c>
      <c r="I9067" t="s">
        <v>7556</v>
      </c>
      <c r="J9067" t="s">
        <v>188</v>
      </c>
      <c r="K9067">
        <v>0</v>
      </c>
      <c r="L9067" s="83">
        <v>42676</v>
      </c>
      <c r="M9067">
        <v>0</v>
      </c>
      <c r="N9067" t="s">
        <v>1922</v>
      </c>
      <c r="O9067" t="s">
        <v>1923</v>
      </c>
    </row>
    <row r="9068" spans="1:15" x14ac:dyDescent="0.2">
      <c r="A9068" t="s">
        <v>8276</v>
      </c>
      <c r="B9068" t="s">
        <v>2094</v>
      </c>
      <c r="C9068">
        <v>62.87</v>
      </c>
      <c r="D9068">
        <v>0</v>
      </c>
      <c r="E9068">
        <v>0</v>
      </c>
      <c r="F9068">
        <v>0</v>
      </c>
      <c r="G9068">
        <v>0</v>
      </c>
      <c r="H9068" s="45">
        <v>4742.46</v>
      </c>
      <c r="I9068" t="s">
        <v>7556</v>
      </c>
      <c r="J9068" t="s">
        <v>169</v>
      </c>
      <c r="K9068">
        <v>0</v>
      </c>
      <c r="L9068" s="83">
        <v>42676</v>
      </c>
      <c r="M9068">
        <v>0</v>
      </c>
      <c r="N9068" t="s">
        <v>2169</v>
      </c>
      <c r="O9068">
        <v>2471950</v>
      </c>
    </row>
    <row r="9069" spans="1:15" x14ac:dyDescent="0.2">
      <c r="A9069" t="s">
        <v>8277</v>
      </c>
      <c r="B9069" t="s">
        <v>133</v>
      </c>
      <c r="C9069">
        <v>323.23</v>
      </c>
      <c r="D9069">
        <v>0</v>
      </c>
      <c r="E9069">
        <v>0</v>
      </c>
      <c r="F9069">
        <v>0</v>
      </c>
      <c r="G9069">
        <v>0</v>
      </c>
      <c r="H9069" s="45">
        <v>4707.8100000000004</v>
      </c>
      <c r="I9069" t="s">
        <v>7556</v>
      </c>
      <c r="J9069" t="s">
        <v>169</v>
      </c>
      <c r="K9069">
        <v>0</v>
      </c>
      <c r="L9069" s="83">
        <v>42676</v>
      </c>
      <c r="M9069">
        <v>0</v>
      </c>
      <c r="N9069">
        <v>452327109</v>
      </c>
      <c r="O9069">
        <v>2613990</v>
      </c>
    </row>
    <row r="9070" spans="1:15" x14ac:dyDescent="0.2">
      <c r="A9070" t="s">
        <v>8278</v>
      </c>
      <c r="B9070" t="s">
        <v>88</v>
      </c>
      <c r="C9070">
        <v>242.91</v>
      </c>
      <c r="D9070">
        <v>0</v>
      </c>
      <c r="E9070">
        <v>0</v>
      </c>
      <c r="F9070">
        <v>0</v>
      </c>
      <c r="G9070">
        <v>0</v>
      </c>
      <c r="H9070" s="45">
        <v>-1825.52</v>
      </c>
      <c r="I9070" t="s">
        <v>7556</v>
      </c>
      <c r="J9070" t="s">
        <v>169</v>
      </c>
      <c r="K9070">
        <v>0</v>
      </c>
      <c r="L9070" s="83">
        <v>42676</v>
      </c>
      <c r="M9070">
        <v>0</v>
      </c>
      <c r="N9070" t="s">
        <v>202</v>
      </c>
      <c r="O9070">
        <v>2459202</v>
      </c>
    </row>
    <row r="9071" spans="1:15" x14ac:dyDescent="0.2">
      <c r="A9071" t="s">
        <v>8279</v>
      </c>
      <c r="B9071" t="s">
        <v>1332</v>
      </c>
      <c r="C9071">
        <v>18.649999999999999</v>
      </c>
      <c r="D9071">
        <v>0</v>
      </c>
      <c r="E9071">
        <v>0</v>
      </c>
      <c r="F9071">
        <v>0</v>
      </c>
      <c r="G9071">
        <v>0</v>
      </c>
      <c r="H9071" s="45">
        <v>3674.55</v>
      </c>
      <c r="I9071" t="s">
        <v>7556</v>
      </c>
      <c r="J9071" t="s">
        <v>200</v>
      </c>
      <c r="K9071">
        <v>0</v>
      </c>
      <c r="L9071" s="83">
        <v>42676</v>
      </c>
      <c r="M9071">
        <v>0</v>
      </c>
      <c r="N9071">
        <v>567908108</v>
      </c>
      <c r="O9071">
        <v>2250353</v>
      </c>
    </row>
    <row r="9072" spans="1:15" x14ac:dyDescent="0.2">
      <c r="A9072" t="s">
        <v>8280</v>
      </c>
      <c r="B9072" t="s">
        <v>8187</v>
      </c>
      <c r="C9072">
        <v>13.65</v>
      </c>
      <c r="D9072">
        <v>0</v>
      </c>
      <c r="E9072">
        <v>0</v>
      </c>
      <c r="F9072">
        <v>0</v>
      </c>
      <c r="G9072">
        <v>0</v>
      </c>
      <c r="H9072" s="45">
        <v>4905.3999999999996</v>
      </c>
      <c r="I9072" t="s">
        <v>7556</v>
      </c>
      <c r="J9072" t="s">
        <v>200</v>
      </c>
      <c r="K9072">
        <v>0</v>
      </c>
      <c r="L9072" s="83">
        <v>42676</v>
      </c>
      <c r="M9072">
        <v>0</v>
      </c>
      <c r="N9072" t="s">
        <v>8222</v>
      </c>
      <c r="O9072" t="s">
        <v>8223</v>
      </c>
    </row>
    <row r="9073" spans="1:15" x14ac:dyDescent="0.2">
      <c r="A9073" t="s">
        <v>8281</v>
      </c>
      <c r="B9073" t="s">
        <v>8121</v>
      </c>
      <c r="C9073">
        <v>22.95</v>
      </c>
      <c r="D9073">
        <v>0</v>
      </c>
      <c r="E9073">
        <v>0</v>
      </c>
      <c r="F9073">
        <v>0</v>
      </c>
      <c r="G9073">
        <v>0</v>
      </c>
      <c r="H9073" s="45">
        <v>-3939.26</v>
      </c>
      <c r="I9073" t="s">
        <v>7556</v>
      </c>
      <c r="J9073" t="s">
        <v>169</v>
      </c>
      <c r="K9073">
        <v>0</v>
      </c>
      <c r="L9073" s="83">
        <v>42676</v>
      </c>
      <c r="M9073">
        <v>0</v>
      </c>
      <c r="N9073">
        <v>422245100</v>
      </c>
      <c r="O9073">
        <v>2026059</v>
      </c>
    </row>
    <row r="9074" spans="1:15" x14ac:dyDescent="0.2">
      <c r="A9074" t="s">
        <v>8282</v>
      </c>
      <c r="B9074" t="s">
        <v>2470</v>
      </c>
      <c r="C9074">
        <v>42.74</v>
      </c>
      <c r="D9074">
        <v>0</v>
      </c>
      <c r="E9074">
        <v>0</v>
      </c>
      <c r="F9074">
        <v>0</v>
      </c>
      <c r="G9074">
        <v>0</v>
      </c>
      <c r="H9074" s="45">
        <v>7054.47</v>
      </c>
      <c r="I9074" t="s">
        <v>7556</v>
      </c>
      <c r="J9074" t="s">
        <v>169</v>
      </c>
      <c r="K9074">
        <v>0</v>
      </c>
      <c r="L9074" s="83">
        <v>42676</v>
      </c>
      <c r="M9074">
        <v>0</v>
      </c>
      <c r="N9074" t="s">
        <v>2527</v>
      </c>
      <c r="O9074" t="s">
        <v>2528</v>
      </c>
    </row>
    <row r="9075" spans="1:15" x14ac:dyDescent="0.2">
      <c r="A9075" t="s">
        <v>8283</v>
      </c>
      <c r="B9075" t="s">
        <v>2302</v>
      </c>
      <c r="C9075">
        <v>25.65</v>
      </c>
      <c r="D9075">
        <v>0</v>
      </c>
      <c r="E9075">
        <v>0</v>
      </c>
      <c r="F9075">
        <v>0</v>
      </c>
      <c r="G9075">
        <v>0</v>
      </c>
      <c r="H9075" s="45">
        <v>3733.66</v>
      </c>
      <c r="I9075" t="s">
        <v>7556</v>
      </c>
      <c r="J9075" t="s">
        <v>200</v>
      </c>
      <c r="K9075">
        <v>0</v>
      </c>
      <c r="L9075" s="83">
        <v>42676</v>
      </c>
      <c r="M9075">
        <v>0</v>
      </c>
      <c r="N9075" t="s">
        <v>2342</v>
      </c>
      <c r="O9075" t="s">
        <v>2343</v>
      </c>
    </row>
    <row r="9076" spans="1:15" x14ac:dyDescent="0.2">
      <c r="A9076" t="s">
        <v>8284</v>
      </c>
      <c r="B9076" t="s">
        <v>3369</v>
      </c>
      <c r="C9076">
        <v>26.125</v>
      </c>
      <c r="D9076">
        <v>0</v>
      </c>
      <c r="E9076">
        <v>0</v>
      </c>
      <c r="F9076">
        <v>0</v>
      </c>
      <c r="G9076">
        <v>0</v>
      </c>
      <c r="H9076" s="45">
        <v>4771.68</v>
      </c>
      <c r="I9076" t="s">
        <v>7556</v>
      </c>
      <c r="J9076" t="s">
        <v>200</v>
      </c>
      <c r="K9076">
        <v>0</v>
      </c>
      <c r="L9076" s="83">
        <v>42676</v>
      </c>
      <c r="M9076">
        <v>0</v>
      </c>
      <c r="N9076">
        <v>171604101</v>
      </c>
      <c r="O9076" t="s">
        <v>3384</v>
      </c>
    </row>
    <row r="9077" spans="1:15" x14ac:dyDescent="0.2">
      <c r="A9077" t="s">
        <v>8285</v>
      </c>
      <c r="B9077" t="s">
        <v>382</v>
      </c>
      <c r="C9077">
        <v>76.239999999999995</v>
      </c>
      <c r="D9077">
        <v>0</v>
      </c>
      <c r="E9077">
        <v>0</v>
      </c>
      <c r="F9077">
        <v>0</v>
      </c>
      <c r="G9077">
        <v>0</v>
      </c>
      <c r="H9077" s="45">
        <v>9137.7099999999991</v>
      </c>
      <c r="I9077" t="s">
        <v>7556</v>
      </c>
      <c r="J9077" t="s">
        <v>164</v>
      </c>
      <c r="K9077">
        <v>0</v>
      </c>
      <c r="L9077" s="83">
        <v>42676</v>
      </c>
      <c r="M9077">
        <v>0</v>
      </c>
      <c r="N9077" t="s">
        <v>383</v>
      </c>
      <c r="O9077" t="s">
        <v>384</v>
      </c>
    </row>
    <row r="9078" spans="1:15" x14ac:dyDescent="0.2">
      <c r="A9078" t="s">
        <v>8286</v>
      </c>
      <c r="B9078" t="s">
        <v>5117</v>
      </c>
      <c r="C9078">
        <v>27.95</v>
      </c>
      <c r="D9078">
        <v>0</v>
      </c>
      <c r="E9078">
        <v>0</v>
      </c>
      <c r="F9078">
        <v>0</v>
      </c>
      <c r="G9078">
        <v>0</v>
      </c>
      <c r="H9078" s="45">
        <v>-13055.57</v>
      </c>
      <c r="I9078" t="s">
        <v>7556</v>
      </c>
      <c r="J9078" t="s">
        <v>164</v>
      </c>
      <c r="K9078">
        <v>0</v>
      </c>
      <c r="L9078" s="83">
        <v>42676</v>
      </c>
      <c r="M9078">
        <v>0</v>
      </c>
      <c r="N9078" s="84" t="s">
        <v>5171</v>
      </c>
      <c r="O9078">
        <v>2163837</v>
      </c>
    </row>
    <row r="9079" spans="1:15" x14ac:dyDescent="0.2">
      <c r="A9079" t="s">
        <v>8287</v>
      </c>
      <c r="B9079" t="s">
        <v>2693</v>
      </c>
      <c r="C9079">
        <v>8.41</v>
      </c>
      <c r="D9079">
        <v>0</v>
      </c>
      <c r="E9079">
        <v>0</v>
      </c>
      <c r="F9079">
        <v>0</v>
      </c>
      <c r="G9079">
        <v>0</v>
      </c>
      <c r="H9079" s="45">
        <v>-24422.11</v>
      </c>
      <c r="I9079" t="s">
        <v>7556</v>
      </c>
      <c r="J9079" t="s">
        <v>169</v>
      </c>
      <c r="K9079">
        <v>0</v>
      </c>
      <c r="L9079" s="83">
        <v>42676</v>
      </c>
      <c r="M9079">
        <v>0</v>
      </c>
      <c r="N9079">
        <v>6855100</v>
      </c>
      <c r="O9079" t="s">
        <v>2727</v>
      </c>
    </row>
    <row r="9080" spans="1:15" x14ac:dyDescent="0.2">
      <c r="A9080" t="s">
        <v>8288</v>
      </c>
      <c r="B9080" t="s">
        <v>2080</v>
      </c>
      <c r="C9080">
        <v>40.375</v>
      </c>
      <c r="D9080">
        <v>0</v>
      </c>
      <c r="E9080">
        <v>0</v>
      </c>
      <c r="F9080">
        <v>0</v>
      </c>
      <c r="G9080">
        <v>0</v>
      </c>
      <c r="H9080" s="45">
        <v>24539.56</v>
      </c>
      <c r="I9080" t="s">
        <v>7556</v>
      </c>
      <c r="J9080" t="s">
        <v>169</v>
      </c>
      <c r="K9080">
        <v>0</v>
      </c>
      <c r="L9080" s="83">
        <v>42676</v>
      </c>
      <c r="M9080">
        <v>0</v>
      </c>
      <c r="N9080" t="s">
        <v>2139</v>
      </c>
      <c r="O9080" t="s">
        <v>2140</v>
      </c>
    </row>
    <row r="9081" spans="1:15" x14ac:dyDescent="0.2">
      <c r="A9081" t="s">
        <v>8289</v>
      </c>
      <c r="B9081" t="s">
        <v>2590</v>
      </c>
      <c r="C9081">
        <v>53.45</v>
      </c>
      <c r="D9081">
        <v>0</v>
      </c>
      <c r="E9081">
        <v>0</v>
      </c>
      <c r="F9081">
        <v>0</v>
      </c>
      <c r="G9081">
        <v>0</v>
      </c>
      <c r="H9081" s="45">
        <v>-2646.83</v>
      </c>
      <c r="I9081" t="s">
        <v>7556</v>
      </c>
      <c r="J9081" t="s">
        <v>190</v>
      </c>
      <c r="K9081">
        <v>0</v>
      </c>
      <c r="L9081" s="83">
        <v>42676</v>
      </c>
      <c r="M9081">
        <v>0</v>
      </c>
      <c r="N9081" t="s">
        <v>2613</v>
      </c>
      <c r="O9081">
        <v>2794657</v>
      </c>
    </row>
    <row r="9082" spans="1:15" x14ac:dyDescent="0.2">
      <c r="A9082" t="s">
        <v>8290</v>
      </c>
      <c r="B9082" t="s">
        <v>2686</v>
      </c>
      <c r="C9082">
        <v>42.28</v>
      </c>
      <c r="D9082">
        <v>0</v>
      </c>
      <c r="E9082">
        <v>0</v>
      </c>
      <c r="F9082">
        <v>0</v>
      </c>
      <c r="G9082">
        <v>0</v>
      </c>
      <c r="H9082" s="45">
        <v>7693.92</v>
      </c>
      <c r="I9082" t="s">
        <v>7567</v>
      </c>
      <c r="J9082" t="s">
        <v>164</v>
      </c>
      <c r="K9082">
        <v>0</v>
      </c>
      <c r="L9082" s="83">
        <v>42676</v>
      </c>
      <c r="M9082">
        <v>0</v>
      </c>
      <c r="N9082" t="s">
        <v>2724</v>
      </c>
      <c r="O9082" t="s">
        <v>2725</v>
      </c>
    </row>
    <row r="9083" spans="1:15" x14ac:dyDescent="0.2">
      <c r="A9083" t="s">
        <v>8291</v>
      </c>
      <c r="B9083" t="s">
        <v>5112</v>
      </c>
      <c r="C9083">
        <v>59.875</v>
      </c>
      <c r="D9083">
        <v>0</v>
      </c>
      <c r="E9083">
        <v>0</v>
      </c>
      <c r="F9083">
        <v>0</v>
      </c>
      <c r="G9083">
        <v>0</v>
      </c>
      <c r="H9083" s="45">
        <v>6974.8</v>
      </c>
      <c r="I9083" t="s">
        <v>7567</v>
      </c>
      <c r="J9083" t="s">
        <v>190</v>
      </c>
      <c r="K9083">
        <v>0</v>
      </c>
      <c r="L9083" s="83">
        <v>42676</v>
      </c>
      <c r="M9083">
        <v>0</v>
      </c>
      <c r="N9083">
        <v>49164205</v>
      </c>
      <c r="O9083" t="s">
        <v>5157</v>
      </c>
    </row>
    <row r="9084" spans="1:15" x14ac:dyDescent="0.2">
      <c r="A9084" t="s">
        <v>8292</v>
      </c>
      <c r="B9084" t="s">
        <v>1040</v>
      </c>
      <c r="C9084">
        <v>9.65</v>
      </c>
      <c r="D9084">
        <v>0</v>
      </c>
      <c r="E9084">
        <v>0</v>
      </c>
      <c r="F9084">
        <v>0</v>
      </c>
      <c r="G9084">
        <v>0</v>
      </c>
      <c r="H9084" s="45">
        <v>-15554.15</v>
      </c>
      <c r="I9084" t="s">
        <v>7567</v>
      </c>
      <c r="J9084" t="s">
        <v>169</v>
      </c>
      <c r="K9084">
        <v>0</v>
      </c>
      <c r="L9084" s="83">
        <v>42676</v>
      </c>
      <c r="M9084">
        <v>0</v>
      </c>
      <c r="N9084">
        <v>4446100</v>
      </c>
      <c r="O9084">
        <v>2004709</v>
      </c>
    </row>
    <row r="9085" spans="1:15" x14ac:dyDescent="0.2">
      <c r="A9085" t="s">
        <v>8293</v>
      </c>
      <c r="B9085" t="s">
        <v>110</v>
      </c>
      <c r="C9085">
        <v>42.19</v>
      </c>
      <c r="D9085">
        <v>0</v>
      </c>
      <c r="E9085">
        <v>0</v>
      </c>
      <c r="F9085">
        <v>0</v>
      </c>
      <c r="G9085">
        <v>0</v>
      </c>
      <c r="H9085">
        <v>-605.91</v>
      </c>
      <c r="I9085" t="s">
        <v>7556</v>
      </c>
      <c r="J9085" t="s">
        <v>235</v>
      </c>
      <c r="K9085">
        <v>0</v>
      </c>
      <c r="L9085" s="83">
        <v>42676</v>
      </c>
      <c r="M9085">
        <v>0</v>
      </c>
      <c r="N9085">
        <v>39483102</v>
      </c>
      <c r="O9085">
        <v>2047317</v>
      </c>
    </row>
    <row r="9086" spans="1:15" x14ac:dyDescent="0.2">
      <c r="A9086" t="s">
        <v>8294</v>
      </c>
      <c r="B9086" t="s">
        <v>8265</v>
      </c>
      <c r="C9086">
        <v>75.19</v>
      </c>
      <c r="D9086">
        <v>0</v>
      </c>
      <c r="E9086">
        <v>0</v>
      </c>
      <c r="F9086">
        <v>0</v>
      </c>
      <c r="G9086">
        <v>0</v>
      </c>
      <c r="H9086">
        <v>-464.29</v>
      </c>
      <c r="I9086" t="s">
        <v>7556</v>
      </c>
      <c r="J9086" t="s">
        <v>822</v>
      </c>
      <c r="K9086">
        <v>0</v>
      </c>
      <c r="L9086" s="83">
        <v>42676</v>
      </c>
      <c r="M9086">
        <v>0</v>
      </c>
      <c r="N9086">
        <v>25537101</v>
      </c>
      <c r="O9086">
        <v>2026242</v>
      </c>
    </row>
    <row r="9087" spans="1:15" x14ac:dyDescent="0.2">
      <c r="A9087" t="s">
        <v>8295</v>
      </c>
      <c r="B9087" t="s">
        <v>5110</v>
      </c>
      <c r="C9087">
        <v>32.75</v>
      </c>
      <c r="D9087">
        <v>0</v>
      </c>
      <c r="E9087">
        <v>0</v>
      </c>
      <c r="F9087">
        <v>0</v>
      </c>
      <c r="G9087">
        <v>0</v>
      </c>
      <c r="H9087" s="45">
        <v>-29103.9</v>
      </c>
      <c r="I9087" t="s">
        <v>7567</v>
      </c>
      <c r="J9087" t="s">
        <v>169</v>
      </c>
      <c r="K9087">
        <v>0</v>
      </c>
      <c r="L9087" s="83">
        <v>42676</v>
      </c>
      <c r="M9087">
        <v>0</v>
      </c>
      <c r="N9087">
        <v>9128307</v>
      </c>
      <c r="O9087">
        <v>2049777</v>
      </c>
    </row>
    <row r="9088" spans="1:15" x14ac:dyDescent="0.2">
      <c r="A9088" t="s">
        <v>8296</v>
      </c>
      <c r="B9088" t="s">
        <v>5645</v>
      </c>
      <c r="C9088">
        <v>36.01</v>
      </c>
      <c r="D9088">
        <v>0</v>
      </c>
      <c r="E9088">
        <v>0</v>
      </c>
      <c r="F9088">
        <v>0</v>
      </c>
      <c r="G9088">
        <v>0</v>
      </c>
      <c r="H9088" s="45">
        <v>-6463.95</v>
      </c>
      <c r="I9088" t="s">
        <v>7556</v>
      </c>
      <c r="J9088" t="s">
        <v>190</v>
      </c>
      <c r="K9088">
        <v>0</v>
      </c>
      <c r="L9088" s="83">
        <v>42676</v>
      </c>
      <c r="M9088">
        <v>0</v>
      </c>
      <c r="N9088">
        <v>7800105</v>
      </c>
      <c r="O9088" t="s">
        <v>5666</v>
      </c>
    </row>
    <row r="9089" spans="1:15" x14ac:dyDescent="0.2">
      <c r="A9089" t="s">
        <v>8297</v>
      </c>
      <c r="B9089" t="s">
        <v>1072</v>
      </c>
      <c r="C9089">
        <v>68.56</v>
      </c>
      <c r="D9089">
        <v>0</v>
      </c>
      <c r="E9089">
        <v>0</v>
      </c>
      <c r="F9089">
        <v>0</v>
      </c>
      <c r="G9089">
        <v>0</v>
      </c>
      <c r="H9089" s="45">
        <v>2061.08</v>
      </c>
      <c r="I9089" t="s">
        <v>7556</v>
      </c>
      <c r="J9089" t="s">
        <v>190</v>
      </c>
      <c r="K9089">
        <v>0</v>
      </c>
      <c r="L9089" s="83">
        <v>42676</v>
      </c>
      <c r="M9089">
        <v>0</v>
      </c>
      <c r="N9089">
        <v>31100100</v>
      </c>
      <c r="O9089">
        <v>2089212</v>
      </c>
    </row>
    <row r="9090" spans="1:15" x14ac:dyDescent="0.2">
      <c r="A9090" t="s">
        <v>8298</v>
      </c>
      <c r="B9090" t="s">
        <v>5115</v>
      </c>
      <c r="C9090">
        <v>71.86</v>
      </c>
      <c r="D9090">
        <v>0</v>
      </c>
      <c r="E9090">
        <v>0</v>
      </c>
      <c r="F9090">
        <v>0</v>
      </c>
      <c r="G9090">
        <v>0</v>
      </c>
      <c r="H9090" s="45">
        <v>-21152.75</v>
      </c>
      <c r="I9090" t="s">
        <v>7567</v>
      </c>
      <c r="J9090" t="s">
        <v>169</v>
      </c>
      <c r="K9090">
        <v>0</v>
      </c>
      <c r="L9090" s="83">
        <v>42676</v>
      </c>
      <c r="M9090">
        <v>0</v>
      </c>
      <c r="N9090">
        <v>23436108</v>
      </c>
      <c r="O9090">
        <v>2024332</v>
      </c>
    </row>
    <row r="9091" spans="1:15" x14ac:dyDescent="0.2">
      <c r="A9091" t="s">
        <v>8299</v>
      </c>
      <c r="B9091" t="s">
        <v>8262</v>
      </c>
      <c r="C9091">
        <v>52.3</v>
      </c>
      <c r="D9091">
        <v>0</v>
      </c>
      <c r="E9091">
        <v>0</v>
      </c>
      <c r="F9091">
        <v>0</v>
      </c>
      <c r="G9091">
        <v>0</v>
      </c>
      <c r="H9091" s="45">
        <v>-8946.64</v>
      </c>
      <c r="I9091" t="s">
        <v>7567</v>
      </c>
      <c r="J9091" t="s">
        <v>169</v>
      </c>
      <c r="K9091">
        <v>0</v>
      </c>
      <c r="L9091" s="83">
        <v>42676</v>
      </c>
      <c r="M9091">
        <v>0</v>
      </c>
      <c r="N9091">
        <v>1744101</v>
      </c>
      <c r="O9091">
        <v>2813552</v>
      </c>
    </row>
    <row r="9092" spans="1:15" x14ac:dyDescent="0.2">
      <c r="A9092" t="s">
        <v>8300</v>
      </c>
      <c r="B9092" t="s">
        <v>2575</v>
      </c>
      <c r="C9092">
        <v>61.96</v>
      </c>
      <c r="D9092">
        <v>0</v>
      </c>
      <c r="E9092">
        <v>0</v>
      </c>
      <c r="F9092">
        <v>0</v>
      </c>
      <c r="G9092">
        <v>0</v>
      </c>
      <c r="H9092" s="45">
        <v>24272.11</v>
      </c>
      <c r="I9092" t="s">
        <v>7567</v>
      </c>
      <c r="J9092" t="s">
        <v>169</v>
      </c>
      <c r="K9092">
        <v>0</v>
      </c>
      <c r="L9092" s="83">
        <v>42676</v>
      </c>
      <c r="M9092">
        <v>0</v>
      </c>
      <c r="N9092" t="s">
        <v>2618</v>
      </c>
      <c r="O9092" t="s">
        <v>2619</v>
      </c>
    </row>
    <row r="9093" spans="1:15" x14ac:dyDescent="0.2">
      <c r="A9093" t="s">
        <v>8301</v>
      </c>
      <c r="B9093" t="s">
        <v>4949</v>
      </c>
      <c r="C9093">
        <v>50.7</v>
      </c>
      <c r="D9093">
        <v>0</v>
      </c>
      <c r="E9093">
        <v>0</v>
      </c>
      <c r="F9093">
        <v>0</v>
      </c>
      <c r="G9093">
        <v>0</v>
      </c>
      <c r="H9093" s="45">
        <v>-2656.18</v>
      </c>
      <c r="I9093" t="s">
        <v>7556</v>
      </c>
      <c r="J9093" t="s">
        <v>822</v>
      </c>
      <c r="K9093">
        <v>0</v>
      </c>
      <c r="L9093" s="83">
        <v>42676</v>
      </c>
      <c r="M9093">
        <v>0</v>
      </c>
      <c r="N9093" t="s">
        <v>4989</v>
      </c>
      <c r="O9093">
        <v>2942605</v>
      </c>
    </row>
    <row r="9094" spans="1:15" x14ac:dyDescent="0.2">
      <c r="A9094" t="s">
        <v>8302</v>
      </c>
      <c r="B9094" t="s">
        <v>1790</v>
      </c>
      <c r="C9094">
        <v>20.37</v>
      </c>
      <c r="D9094">
        <v>0</v>
      </c>
      <c r="E9094">
        <v>0</v>
      </c>
      <c r="F9094">
        <v>0</v>
      </c>
      <c r="G9094">
        <v>0</v>
      </c>
      <c r="H9094" s="45">
        <v>7564.22</v>
      </c>
      <c r="I9094" t="s">
        <v>7556</v>
      </c>
      <c r="J9094" t="s">
        <v>190</v>
      </c>
      <c r="K9094">
        <v>0</v>
      </c>
      <c r="L9094" s="83">
        <v>42676</v>
      </c>
      <c r="M9094">
        <v>0</v>
      </c>
      <c r="N9094" t="s">
        <v>177</v>
      </c>
      <c r="O9094" t="s">
        <v>1877</v>
      </c>
    </row>
    <row r="9095" spans="1:15" x14ac:dyDescent="0.2">
      <c r="A9095" t="s">
        <v>8303</v>
      </c>
      <c r="B9095" t="s">
        <v>8261</v>
      </c>
      <c r="C9095">
        <v>47.74</v>
      </c>
      <c r="D9095">
        <v>0</v>
      </c>
      <c r="E9095">
        <v>0</v>
      </c>
      <c r="F9095">
        <v>0</v>
      </c>
      <c r="G9095">
        <v>0</v>
      </c>
      <c r="H9095" s="45">
        <v>1278.3399999999999</v>
      </c>
      <c r="I9095" t="s">
        <v>7567</v>
      </c>
      <c r="J9095" t="s">
        <v>448</v>
      </c>
      <c r="K9095">
        <v>0</v>
      </c>
      <c r="L9095" s="83">
        <v>42676</v>
      </c>
      <c r="M9095">
        <v>0</v>
      </c>
      <c r="N9095" t="s">
        <v>8304</v>
      </c>
      <c r="O9095" t="s">
        <v>8305</v>
      </c>
    </row>
    <row r="9096" spans="1:15" x14ac:dyDescent="0.2">
      <c r="A9096" t="s">
        <v>8306</v>
      </c>
      <c r="B9096" t="s">
        <v>1311</v>
      </c>
      <c r="C9096">
        <v>89.52</v>
      </c>
      <c r="D9096">
        <v>0</v>
      </c>
      <c r="E9096">
        <v>0</v>
      </c>
      <c r="F9096">
        <v>0</v>
      </c>
      <c r="G9096">
        <v>0</v>
      </c>
      <c r="H9096" s="45">
        <v>3851.72</v>
      </c>
      <c r="I9096" t="s">
        <v>7556</v>
      </c>
      <c r="J9096" t="s">
        <v>200</v>
      </c>
      <c r="K9096">
        <v>0</v>
      </c>
      <c r="L9096" s="83">
        <v>42676</v>
      </c>
      <c r="M9096">
        <v>0</v>
      </c>
      <c r="N9096">
        <v>109194100</v>
      </c>
      <c r="O9096" t="s">
        <v>1472</v>
      </c>
    </row>
    <row r="9097" spans="1:15" x14ac:dyDescent="0.2">
      <c r="A9097" t="s">
        <v>8307</v>
      </c>
      <c r="B9097" t="s">
        <v>3152</v>
      </c>
      <c r="C9097">
        <v>319.87</v>
      </c>
      <c r="D9097">
        <v>0</v>
      </c>
      <c r="E9097">
        <v>0</v>
      </c>
      <c r="F9097">
        <v>0</v>
      </c>
      <c r="G9097">
        <v>0</v>
      </c>
      <c r="H9097">
        <v>-475.13</v>
      </c>
      <c r="I9097" t="s">
        <v>7556</v>
      </c>
      <c r="J9097" t="s">
        <v>169</v>
      </c>
      <c r="K9097">
        <v>0</v>
      </c>
      <c r="L9097" s="83">
        <v>42676</v>
      </c>
      <c r="M9097">
        <v>0</v>
      </c>
      <c r="N9097">
        <v>90572207</v>
      </c>
      <c r="O9097">
        <v>2098508</v>
      </c>
    </row>
    <row r="9098" spans="1:15" x14ac:dyDescent="0.2">
      <c r="A9098" t="s">
        <v>8308</v>
      </c>
      <c r="B9098" t="s">
        <v>1571</v>
      </c>
      <c r="C9098">
        <v>98.77</v>
      </c>
      <c r="D9098">
        <v>0</v>
      </c>
      <c r="E9098">
        <v>0</v>
      </c>
      <c r="F9098">
        <v>0</v>
      </c>
      <c r="G9098">
        <v>0</v>
      </c>
      <c r="H9098" s="45">
        <v>9338.52</v>
      </c>
      <c r="I9098" t="s">
        <v>7556</v>
      </c>
      <c r="J9098" t="s">
        <v>164</v>
      </c>
      <c r="K9098">
        <v>0</v>
      </c>
      <c r="L9098" s="83">
        <v>42676</v>
      </c>
      <c r="M9098">
        <v>0</v>
      </c>
      <c r="N9098" t="s">
        <v>1600</v>
      </c>
      <c r="O9098">
        <v>2458878</v>
      </c>
    </row>
    <row r="9099" spans="1:15" x14ac:dyDescent="0.2">
      <c r="A9099" t="s">
        <v>8309</v>
      </c>
      <c r="B9099" t="s">
        <v>4322</v>
      </c>
      <c r="C9099">
        <v>35.39</v>
      </c>
      <c r="D9099">
        <v>0</v>
      </c>
      <c r="E9099">
        <v>0</v>
      </c>
      <c r="F9099">
        <v>0</v>
      </c>
      <c r="G9099">
        <v>0</v>
      </c>
      <c r="H9099" s="45">
        <v>2517.7199999999998</v>
      </c>
      <c r="I9099" t="s">
        <v>7556</v>
      </c>
      <c r="J9099" t="s">
        <v>200</v>
      </c>
      <c r="K9099">
        <v>0</v>
      </c>
      <c r="L9099" s="83">
        <v>42676</v>
      </c>
      <c r="M9099">
        <v>0</v>
      </c>
      <c r="N9099">
        <v>103304101</v>
      </c>
      <c r="O9099">
        <v>2117232</v>
      </c>
    </row>
    <row r="9100" spans="1:15" x14ac:dyDescent="0.2">
      <c r="A9100" t="s">
        <v>8310</v>
      </c>
      <c r="B9100" t="s">
        <v>102</v>
      </c>
      <c r="C9100">
        <v>305.01</v>
      </c>
      <c r="D9100">
        <v>0</v>
      </c>
      <c r="E9100">
        <v>0</v>
      </c>
      <c r="F9100">
        <v>0</v>
      </c>
      <c r="G9100">
        <v>0</v>
      </c>
      <c r="H9100">
        <v>866.31</v>
      </c>
      <c r="I9100" t="s">
        <v>7556</v>
      </c>
      <c r="J9100" t="s">
        <v>186</v>
      </c>
      <c r="K9100">
        <v>0</v>
      </c>
      <c r="L9100" s="83">
        <v>42676</v>
      </c>
      <c r="M9100">
        <v>0</v>
      </c>
      <c r="N9100">
        <v>225310101</v>
      </c>
      <c r="O9100">
        <v>2232050</v>
      </c>
    </row>
    <row r="9101" spans="1:15" x14ac:dyDescent="0.2">
      <c r="A9101" t="s">
        <v>8311</v>
      </c>
      <c r="B9101" t="s">
        <v>2084</v>
      </c>
      <c r="C9101">
        <v>62.49</v>
      </c>
      <c r="D9101">
        <v>0</v>
      </c>
      <c r="E9101">
        <v>0</v>
      </c>
      <c r="F9101">
        <v>0</v>
      </c>
      <c r="G9101">
        <v>0</v>
      </c>
      <c r="H9101" s="45">
        <v>-5309.38</v>
      </c>
      <c r="I9101" t="s">
        <v>7556</v>
      </c>
      <c r="J9101" t="s">
        <v>169</v>
      </c>
      <c r="K9101">
        <v>0</v>
      </c>
      <c r="L9101" s="83">
        <v>42676</v>
      </c>
      <c r="M9101">
        <v>0</v>
      </c>
      <c r="N9101">
        <v>156782104</v>
      </c>
      <c r="O9101">
        <v>2185284</v>
      </c>
    </row>
    <row r="9102" spans="1:15" x14ac:dyDescent="0.2">
      <c r="A9102" t="s">
        <v>8312</v>
      </c>
      <c r="B9102" t="s">
        <v>6500</v>
      </c>
      <c r="C9102">
        <v>205.49</v>
      </c>
      <c r="D9102">
        <v>0</v>
      </c>
      <c r="E9102">
        <v>0</v>
      </c>
      <c r="F9102">
        <v>0</v>
      </c>
      <c r="G9102">
        <v>0</v>
      </c>
      <c r="H9102" s="45">
        <v>4793.43</v>
      </c>
      <c r="I9102" t="s">
        <v>7567</v>
      </c>
      <c r="J9102" t="s">
        <v>169</v>
      </c>
      <c r="K9102">
        <v>0</v>
      </c>
      <c r="L9102" s="83">
        <v>42676</v>
      </c>
      <c r="M9102">
        <v>0</v>
      </c>
      <c r="N9102">
        <v>125509109</v>
      </c>
      <c r="O9102">
        <v>2196479</v>
      </c>
    </row>
    <row r="9103" spans="1:15" x14ac:dyDescent="0.2">
      <c r="A9103" t="s">
        <v>8313</v>
      </c>
      <c r="B9103" t="s">
        <v>2005</v>
      </c>
      <c r="C9103">
        <v>23.27</v>
      </c>
      <c r="D9103">
        <v>0</v>
      </c>
      <c r="E9103">
        <v>0</v>
      </c>
      <c r="F9103">
        <v>0</v>
      </c>
      <c r="G9103">
        <v>0</v>
      </c>
      <c r="H9103" s="45">
        <v>2024.59</v>
      </c>
      <c r="I9103" t="s">
        <v>7556</v>
      </c>
      <c r="J9103" t="s">
        <v>186</v>
      </c>
      <c r="K9103">
        <v>0</v>
      </c>
      <c r="L9103" s="83">
        <v>42676</v>
      </c>
      <c r="M9103">
        <v>0</v>
      </c>
      <c r="N9103" s="84">
        <v>1.2621E+107</v>
      </c>
      <c r="O9103">
        <v>2657750</v>
      </c>
    </row>
    <row r="9104" spans="1:15" x14ac:dyDescent="0.2">
      <c r="A9104" t="s">
        <v>8314</v>
      </c>
      <c r="B9104" t="s">
        <v>2823</v>
      </c>
      <c r="C9104">
        <v>14.97</v>
      </c>
      <c r="D9104">
        <v>0</v>
      </c>
      <c r="E9104">
        <v>0</v>
      </c>
      <c r="F9104">
        <v>0</v>
      </c>
      <c r="G9104">
        <v>0</v>
      </c>
      <c r="H9104" s="45">
        <v>-5956.22</v>
      </c>
      <c r="I9104" t="s">
        <v>7567</v>
      </c>
      <c r="J9104" t="s">
        <v>448</v>
      </c>
      <c r="K9104">
        <v>0</v>
      </c>
      <c r="L9104" s="83">
        <v>42676</v>
      </c>
      <c r="M9104">
        <v>0</v>
      </c>
      <c r="N9104">
        <v>209034107</v>
      </c>
      <c r="O9104" t="s">
        <v>2927</v>
      </c>
    </row>
    <row r="9105" spans="1:15" x14ac:dyDescent="0.2">
      <c r="A9105" t="s">
        <v>8315</v>
      </c>
      <c r="B9105" t="s">
        <v>4174</v>
      </c>
      <c r="C9105">
        <v>35.32</v>
      </c>
      <c r="D9105">
        <v>0</v>
      </c>
      <c r="E9105">
        <v>0</v>
      </c>
      <c r="F9105">
        <v>0</v>
      </c>
      <c r="G9105">
        <v>0</v>
      </c>
      <c r="H9105">
        <v>202.03</v>
      </c>
      <c r="I9105" t="s">
        <v>7556</v>
      </c>
      <c r="J9105" t="s">
        <v>200</v>
      </c>
      <c r="K9105">
        <v>0</v>
      </c>
      <c r="L9105" s="83">
        <v>42676</v>
      </c>
      <c r="M9105">
        <v>0</v>
      </c>
      <c r="N9105">
        <v>189754104</v>
      </c>
      <c r="O9105">
        <v>2646015</v>
      </c>
    </row>
    <row r="9106" spans="1:15" x14ac:dyDescent="0.2">
      <c r="A9106" t="s">
        <v>8316</v>
      </c>
      <c r="B9106" t="s">
        <v>2601</v>
      </c>
      <c r="C9106">
        <v>31.88</v>
      </c>
      <c r="D9106">
        <v>0</v>
      </c>
      <c r="E9106">
        <v>0</v>
      </c>
      <c r="F9106">
        <v>0</v>
      </c>
      <c r="G9106">
        <v>0</v>
      </c>
      <c r="H9106" s="45">
        <v>7421.45</v>
      </c>
      <c r="I9106" t="s">
        <v>7567</v>
      </c>
      <c r="J9106" t="s">
        <v>164</v>
      </c>
      <c r="K9106">
        <v>0</v>
      </c>
      <c r="L9106" s="83">
        <v>42676</v>
      </c>
      <c r="M9106">
        <v>0</v>
      </c>
      <c r="N9106" t="s">
        <v>2623</v>
      </c>
      <c r="O9106" t="s">
        <v>2624</v>
      </c>
    </row>
    <row r="9107" spans="1:15" x14ac:dyDescent="0.2">
      <c r="A9107" t="s">
        <v>8317</v>
      </c>
      <c r="B9107" t="s">
        <v>5273</v>
      </c>
      <c r="C9107">
        <v>26.4</v>
      </c>
      <c r="D9107">
        <v>0</v>
      </c>
      <c r="E9107">
        <v>0</v>
      </c>
      <c r="F9107">
        <v>0</v>
      </c>
      <c r="G9107">
        <v>0</v>
      </c>
      <c r="H9107" s="45">
        <v>14441.13</v>
      </c>
      <c r="I9107" t="s">
        <v>7567</v>
      </c>
      <c r="J9107" t="s">
        <v>169</v>
      </c>
      <c r="K9107">
        <v>0</v>
      </c>
      <c r="L9107" s="83">
        <v>42676</v>
      </c>
      <c r="M9107">
        <v>0</v>
      </c>
      <c r="N9107">
        <v>205306103</v>
      </c>
      <c r="O9107">
        <v>2872122</v>
      </c>
    </row>
    <row r="9108" spans="1:15" x14ac:dyDescent="0.2">
      <c r="A9108" t="s">
        <v>8318</v>
      </c>
      <c r="B9108" t="s">
        <v>1319</v>
      </c>
      <c r="C9108">
        <v>103.28</v>
      </c>
      <c r="D9108">
        <v>0</v>
      </c>
      <c r="E9108">
        <v>0</v>
      </c>
      <c r="F9108">
        <v>0</v>
      </c>
      <c r="G9108">
        <v>0</v>
      </c>
      <c r="H9108" s="45">
        <v>11933.19</v>
      </c>
      <c r="I9108" t="s">
        <v>7556</v>
      </c>
      <c r="J9108" t="s">
        <v>164</v>
      </c>
      <c r="K9108">
        <v>0</v>
      </c>
      <c r="L9108" s="83">
        <v>42676</v>
      </c>
      <c r="M9108">
        <v>0</v>
      </c>
      <c r="N9108" t="s">
        <v>1484</v>
      </c>
      <c r="O9108" t="s">
        <v>1485</v>
      </c>
    </row>
    <row r="9109" spans="1:15" x14ac:dyDescent="0.2">
      <c r="A9109" t="s">
        <v>8319</v>
      </c>
      <c r="B9109" t="s">
        <v>2323</v>
      </c>
      <c r="C9109">
        <v>43.05</v>
      </c>
      <c r="D9109">
        <v>0</v>
      </c>
      <c r="E9109">
        <v>0</v>
      </c>
      <c r="F9109">
        <v>0</v>
      </c>
      <c r="G9109">
        <v>0</v>
      </c>
      <c r="H9109" s="45">
        <v>8345.98</v>
      </c>
      <c r="I9109" t="s">
        <v>7556</v>
      </c>
      <c r="J9109" t="s">
        <v>182</v>
      </c>
      <c r="K9109">
        <v>0</v>
      </c>
      <c r="L9109" s="83">
        <v>42676</v>
      </c>
      <c r="M9109">
        <v>0</v>
      </c>
      <c r="N9109" t="s">
        <v>2347</v>
      </c>
      <c r="O9109">
        <v>2480677</v>
      </c>
    </row>
    <row r="9110" spans="1:15" x14ac:dyDescent="0.2">
      <c r="A9110" t="s">
        <v>8320</v>
      </c>
      <c r="B9110" t="s">
        <v>2863</v>
      </c>
      <c r="C9110">
        <v>121.84</v>
      </c>
      <c r="D9110">
        <v>0</v>
      </c>
      <c r="E9110">
        <v>0</v>
      </c>
      <c r="F9110">
        <v>0</v>
      </c>
      <c r="G9110">
        <v>0</v>
      </c>
      <c r="H9110">
        <v>-568.87</v>
      </c>
      <c r="I9110" t="s">
        <v>7556</v>
      </c>
      <c r="J9110" t="s">
        <v>169</v>
      </c>
      <c r="K9110">
        <v>0</v>
      </c>
      <c r="L9110" s="83">
        <v>42676</v>
      </c>
      <c r="M9110">
        <v>0</v>
      </c>
      <c r="N9110">
        <v>252131107</v>
      </c>
      <c r="O9110" t="s">
        <v>2933</v>
      </c>
    </row>
    <row r="9111" spans="1:15" x14ac:dyDescent="0.2">
      <c r="A9111" t="s">
        <v>8321</v>
      </c>
      <c r="B9111" t="s">
        <v>8269</v>
      </c>
      <c r="C9111">
        <v>130.94999999999999</v>
      </c>
      <c r="D9111">
        <v>0</v>
      </c>
      <c r="E9111">
        <v>0</v>
      </c>
      <c r="F9111">
        <v>0</v>
      </c>
      <c r="G9111">
        <v>0</v>
      </c>
      <c r="H9111">
        <v>398.27</v>
      </c>
      <c r="I9111" t="s">
        <v>7556</v>
      </c>
      <c r="J9111" t="s">
        <v>188</v>
      </c>
      <c r="K9111">
        <v>0</v>
      </c>
      <c r="L9111" s="83">
        <v>42676</v>
      </c>
      <c r="M9111">
        <v>0</v>
      </c>
      <c r="N9111">
        <v>278865100</v>
      </c>
      <c r="O9111">
        <v>2304227</v>
      </c>
    </row>
    <row r="9112" spans="1:15" x14ac:dyDescent="0.2">
      <c r="A9112" t="s">
        <v>8322</v>
      </c>
      <c r="B9112" t="s">
        <v>2108</v>
      </c>
      <c r="C9112">
        <v>57.54</v>
      </c>
      <c r="D9112">
        <v>0</v>
      </c>
      <c r="E9112">
        <v>0</v>
      </c>
      <c r="F9112">
        <v>0</v>
      </c>
      <c r="G9112">
        <v>0</v>
      </c>
      <c r="H9112" s="45">
        <v>7990.65</v>
      </c>
      <c r="I9112" t="s">
        <v>7567</v>
      </c>
      <c r="J9112" t="s">
        <v>182</v>
      </c>
      <c r="K9112">
        <v>0</v>
      </c>
      <c r="L9112" s="83">
        <v>42676</v>
      </c>
      <c r="M9112">
        <v>0</v>
      </c>
      <c r="N9112" t="s">
        <v>2151</v>
      </c>
      <c r="O9112">
        <v>2012672</v>
      </c>
    </row>
    <row r="9113" spans="1:15" x14ac:dyDescent="0.2">
      <c r="A9113" t="s">
        <v>8323</v>
      </c>
      <c r="B9113" t="s">
        <v>2856</v>
      </c>
      <c r="C9113">
        <v>60.59</v>
      </c>
      <c r="D9113">
        <v>0</v>
      </c>
      <c r="E9113">
        <v>0</v>
      </c>
      <c r="F9113">
        <v>0</v>
      </c>
      <c r="G9113">
        <v>0</v>
      </c>
      <c r="H9113">
        <v>-57.98</v>
      </c>
      <c r="I9113" t="s">
        <v>7556</v>
      </c>
      <c r="J9113" t="s">
        <v>822</v>
      </c>
      <c r="K9113">
        <v>0</v>
      </c>
      <c r="L9113" s="83">
        <v>42676</v>
      </c>
      <c r="M9113">
        <v>0</v>
      </c>
      <c r="N9113">
        <v>281020107</v>
      </c>
      <c r="O9113">
        <v>2829515</v>
      </c>
    </row>
    <row r="9114" spans="1:15" x14ac:dyDescent="0.2">
      <c r="A9114" t="s">
        <v>8324</v>
      </c>
      <c r="B9114" t="s">
        <v>5120</v>
      </c>
      <c r="C9114">
        <v>63.08</v>
      </c>
      <c r="D9114">
        <v>0</v>
      </c>
      <c r="E9114">
        <v>0</v>
      </c>
      <c r="F9114">
        <v>0</v>
      </c>
      <c r="G9114">
        <v>0</v>
      </c>
      <c r="H9114" s="45">
        <v>-1396.44</v>
      </c>
      <c r="I9114" t="s">
        <v>7556</v>
      </c>
      <c r="J9114" t="s">
        <v>190</v>
      </c>
      <c r="K9114">
        <v>0</v>
      </c>
      <c r="L9114" s="83">
        <v>42676</v>
      </c>
      <c r="M9114">
        <v>0</v>
      </c>
      <c r="N9114">
        <v>291011104</v>
      </c>
      <c r="O9114">
        <v>2313405</v>
      </c>
    </row>
    <row r="9115" spans="1:15" x14ac:dyDescent="0.2">
      <c r="A9115" t="s">
        <v>8325</v>
      </c>
      <c r="B9115" t="s">
        <v>8268</v>
      </c>
      <c r="C9115">
        <v>78.67</v>
      </c>
      <c r="D9115">
        <v>0</v>
      </c>
      <c r="E9115">
        <v>0</v>
      </c>
      <c r="F9115">
        <v>0</v>
      </c>
      <c r="G9115">
        <v>0</v>
      </c>
      <c r="H9115" s="45">
        <v>4318.6499999999996</v>
      </c>
      <c r="I9115" t="s">
        <v>7556</v>
      </c>
      <c r="J9115" t="s">
        <v>190</v>
      </c>
      <c r="K9115">
        <v>0</v>
      </c>
      <c r="L9115" s="83">
        <v>42676</v>
      </c>
      <c r="M9115">
        <v>0</v>
      </c>
      <c r="N9115" t="s">
        <v>177</v>
      </c>
      <c r="O9115" t="s">
        <v>8326</v>
      </c>
    </row>
    <row r="9116" spans="1:15" x14ac:dyDescent="0.2">
      <c r="A9116" t="s">
        <v>8327</v>
      </c>
      <c r="B9116" t="s">
        <v>8267</v>
      </c>
      <c r="C9116">
        <v>38</v>
      </c>
      <c r="D9116">
        <v>0</v>
      </c>
      <c r="E9116">
        <v>0</v>
      </c>
      <c r="F9116">
        <v>0</v>
      </c>
      <c r="G9116">
        <v>0</v>
      </c>
      <c r="H9116" s="45">
        <v>-4487.53</v>
      </c>
      <c r="I9116" t="s">
        <v>7556</v>
      </c>
      <c r="J9116" t="s">
        <v>235</v>
      </c>
      <c r="K9116">
        <v>0</v>
      </c>
      <c r="L9116" s="83">
        <v>42676</v>
      </c>
      <c r="M9116">
        <v>0</v>
      </c>
      <c r="N9116" t="s">
        <v>177</v>
      </c>
      <c r="O9116">
        <v>2118707</v>
      </c>
    </row>
    <row r="9117" spans="1:15" x14ac:dyDescent="0.2">
      <c r="A9117" t="s">
        <v>8328</v>
      </c>
      <c r="B9117" t="s">
        <v>1031</v>
      </c>
      <c r="C9117">
        <v>200.04</v>
      </c>
      <c r="D9117">
        <v>0</v>
      </c>
      <c r="E9117">
        <v>0</v>
      </c>
      <c r="F9117">
        <v>0</v>
      </c>
      <c r="G9117">
        <v>0</v>
      </c>
      <c r="H9117" s="45">
        <v>2433.85</v>
      </c>
      <c r="I9117" t="s">
        <v>7556</v>
      </c>
      <c r="J9117" t="s">
        <v>164</v>
      </c>
      <c r="K9117">
        <v>0</v>
      </c>
      <c r="L9117" s="83">
        <v>42676</v>
      </c>
      <c r="M9117">
        <v>0</v>
      </c>
      <c r="N9117">
        <v>339041105</v>
      </c>
      <c r="O9117" t="s">
        <v>1449</v>
      </c>
    </row>
    <row r="9118" spans="1:15" x14ac:dyDescent="0.2">
      <c r="A9118" t="s">
        <v>8329</v>
      </c>
      <c r="B9118" t="s">
        <v>2477</v>
      </c>
      <c r="C9118">
        <v>38.299999999999997</v>
      </c>
      <c r="D9118">
        <v>0</v>
      </c>
      <c r="E9118">
        <v>0</v>
      </c>
      <c r="F9118">
        <v>0</v>
      </c>
      <c r="G9118">
        <v>0</v>
      </c>
      <c r="H9118" s="45">
        <v>-3779.43</v>
      </c>
      <c r="I9118" t="s">
        <v>7567</v>
      </c>
      <c r="J9118" t="s">
        <v>186</v>
      </c>
      <c r="K9118">
        <v>0</v>
      </c>
      <c r="L9118" s="83">
        <v>42676</v>
      </c>
      <c r="M9118">
        <v>0</v>
      </c>
      <c r="N9118">
        <v>317485100</v>
      </c>
      <c r="O9118" t="s">
        <v>2532</v>
      </c>
    </row>
    <row r="9119" spans="1:15" x14ac:dyDescent="0.2">
      <c r="A9119" t="s">
        <v>8330</v>
      </c>
      <c r="B9119" t="s">
        <v>131</v>
      </c>
      <c r="C9119">
        <v>78.16</v>
      </c>
      <c r="D9119">
        <v>0</v>
      </c>
      <c r="E9119">
        <v>0</v>
      </c>
      <c r="F9119">
        <v>0</v>
      </c>
      <c r="G9119">
        <v>0</v>
      </c>
      <c r="H9119" s="45">
        <v>2860.55</v>
      </c>
      <c r="I9119" t="s">
        <v>7556</v>
      </c>
      <c r="J9119" t="s">
        <v>169</v>
      </c>
      <c r="K9119">
        <v>0</v>
      </c>
      <c r="L9119" s="83">
        <v>42676</v>
      </c>
      <c r="M9119">
        <v>0</v>
      </c>
      <c r="N9119">
        <v>375558103</v>
      </c>
      <c r="O9119">
        <v>2369174</v>
      </c>
    </row>
    <row r="9120" spans="1:15" x14ac:dyDescent="0.2">
      <c r="A9120" t="s">
        <v>8331</v>
      </c>
      <c r="B9120" t="s">
        <v>1836</v>
      </c>
      <c r="C9120">
        <v>16.940000000000001</v>
      </c>
      <c r="D9120">
        <v>0</v>
      </c>
      <c r="E9120">
        <v>0</v>
      </c>
      <c r="F9120">
        <v>0</v>
      </c>
      <c r="G9120">
        <v>0</v>
      </c>
      <c r="H9120" s="45">
        <v>-1897.71</v>
      </c>
      <c r="I9120" t="s">
        <v>7556</v>
      </c>
      <c r="J9120" t="s">
        <v>188</v>
      </c>
      <c r="K9120">
        <v>0</v>
      </c>
      <c r="L9120" s="83">
        <v>42676</v>
      </c>
      <c r="M9120">
        <v>0</v>
      </c>
      <c r="N9120">
        <v>377316104</v>
      </c>
      <c r="O9120">
        <v>2372008</v>
      </c>
    </row>
    <row r="9121" spans="1:15" x14ac:dyDescent="0.2">
      <c r="A9121" t="s">
        <v>8332</v>
      </c>
      <c r="B9121" t="s">
        <v>2677</v>
      </c>
      <c r="C9121">
        <v>69.11</v>
      </c>
      <c r="D9121">
        <v>0</v>
      </c>
      <c r="E9121">
        <v>0</v>
      </c>
      <c r="F9121">
        <v>0</v>
      </c>
      <c r="G9121">
        <v>0</v>
      </c>
      <c r="H9121" s="45">
        <v>8788.27</v>
      </c>
      <c r="I9121" t="s">
        <v>7567</v>
      </c>
      <c r="J9121" t="s">
        <v>182</v>
      </c>
      <c r="K9121">
        <v>0</v>
      </c>
      <c r="L9121" s="83">
        <v>42676</v>
      </c>
      <c r="M9121">
        <v>0</v>
      </c>
      <c r="N9121">
        <v>436106108</v>
      </c>
      <c r="O9121" t="s">
        <v>2763</v>
      </c>
    </row>
    <row r="9122" spans="1:15" x14ac:dyDescent="0.2">
      <c r="A9122" t="s">
        <v>8333</v>
      </c>
      <c r="B9122" t="s">
        <v>2838</v>
      </c>
      <c r="C9122">
        <v>51.08</v>
      </c>
      <c r="D9122">
        <v>0</v>
      </c>
      <c r="E9122">
        <v>0</v>
      </c>
      <c r="F9122">
        <v>0</v>
      </c>
      <c r="G9122">
        <v>0</v>
      </c>
      <c r="H9122" s="45">
        <v>2112.38</v>
      </c>
      <c r="I9122" t="s">
        <v>7556</v>
      </c>
      <c r="J9122" t="s">
        <v>235</v>
      </c>
      <c r="K9122">
        <v>0</v>
      </c>
      <c r="L9122" s="83">
        <v>42676</v>
      </c>
      <c r="M9122">
        <v>0</v>
      </c>
      <c r="N9122" t="s">
        <v>177</v>
      </c>
      <c r="O9122" t="s">
        <v>2943</v>
      </c>
    </row>
    <row r="9123" spans="1:15" x14ac:dyDescent="0.2">
      <c r="A9123" t="s">
        <v>8334</v>
      </c>
      <c r="B9123" t="s">
        <v>109</v>
      </c>
      <c r="C9123">
        <v>163.26499999999999</v>
      </c>
      <c r="D9123">
        <v>0</v>
      </c>
      <c r="E9123">
        <v>0</v>
      </c>
      <c r="F9123">
        <v>0</v>
      </c>
      <c r="G9123">
        <v>0</v>
      </c>
      <c r="H9123" s="45">
        <v>-1526.84</v>
      </c>
      <c r="I9123" t="s">
        <v>7556</v>
      </c>
      <c r="J9123" t="s">
        <v>164</v>
      </c>
      <c r="K9123">
        <v>0</v>
      </c>
      <c r="L9123" s="83">
        <v>42676</v>
      </c>
      <c r="M9123">
        <v>0</v>
      </c>
      <c r="N9123">
        <v>413875105</v>
      </c>
      <c r="O9123">
        <v>2412001</v>
      </c>
    </row>
    <row r="9124" spans="1:15" x14ac:dyDescent="0.2">
      <c r="A9124" t="s">
        <v>8335</v>
      </c>
      <c r="B9124" t="s">
        <v>2469</v>
      </c>
      <c r="C9124">
        <v>35.049999999999997</v>
      </c>
      <c r="D9124">
        <v>0</v>
      </c>
      <c r="E9124">
        <v>0</v>
      </c>
      <c r="F9124">
        <v>0</v>
      </c>
      <c r="G9124">
        <v>0</v>
      </c>
      <c r="H9124" s="45">
        <v>11031.35</v>
      </c>
      <c r="I9124" t="s">
        <v>7556</v>
      </c>
      <c r="J9124" t="s">
        <v>190</v>
      </c>
      <c r="K9124">
        <v>0</v>
      </c>
      <c r="L9124" s="83">
        <v>42676</v>
      </c>
      <c r="M9124">
        <v>0</v>
      </c>
      <c r="N9124">
        <v>447462102</v>
      </c>
      <c r="O9124" t="s">
        <v>2538</v>
      </c>
    </row>
    <row r="9125" spans="1:15" x14ac:dyDescent="0.2">
      <c r="A9125" t="s">
        <v>8336</v>
      </c>
      <c r="B9125" t="s">
        <v>3399</v>
      </c>
      <c r="C9125">
        <v>50.65</v>
      </c>
      <c r="D9125">
        <v>0</v>
      </c>
      <c r="E9125">
        <v>0</v>
      </c>
      <c r="F9125">
        <v>0</v>
      </c>
      <c r="G9125">
        <v>0</v>
      </c>
      <c r="H9125" s="45">
        <v>1875.04</v>
      </c>
      <c r="I9125" t="s">
        <v>7567</v>
      </c>
      <c r="J9125" t="s">
        <v>200</v>
      </c>
      <c r="K9125">
        <v>0</v>
      </c>
      <c r="L9125" s="83">
        <v>42676</v>
      </c>
      <c r="M9125">
        <v>0</v>
      </c>
      <c r="N9125" t="s">
        <v>3443</v>
      </c>
      <c r="O9125" t="s">
        <v>3444</v>
      </c>
    </row>
    <row r="9126" spans="1:15" x14ac:dyDescent="0.2">
      <c r="A9126" t="s">
        <v>8337</v>
      </c>
      <c r="B9126" t="s">
        <v>6744</v>
      </c>
      <c r="C9126">
        <v>22.79</v>
      </c>
      <c r="D9126">
        <v>0</v>
      </c>
      <c r="E9126">
        <v>0</v>
      </c>
      <c r="F9126">
        <v>0</v>
      </c>
      <c r="G9126">
        <v>0</v>
      </c>
      <c r="H9126" s="45">
        <v>48362.559999999998</v>
      </c>
      <c r="I9126" t="s">
        <v>7567</v>
      </c>
      <c r="J9126" t="s">
        <v>448</v>
      </c>
      <c r="K9126">
        <v>0</v>
      </c>
      <c r="L9126" s="83">
        <v>42676</v>
      </c>
      <c r="M9126">
        <v>0</v>
      </c>
      <c r="N9126" t="s">
        <v>6790</v>
      </c>
      <c r="O9126" t="s">
        <v>6791</v>
      </c>
    </row>
    <row r="9127" spans="1:15" x14ac:dyDescent="0.2">
      <c r="A9127" t="s">
        <v>8338</v>
      </c>
      <c r="B9127" t="s">
        <v>8270</v>
      </c>
      <c r="C9127">
        <v>67.33</v>
      </c>
      <c r="D9127">
        <v>0</v>
      </c>
      <c r="E9127">
        <v>0</v>
      </c>
      <c r="F9127">
        <v>0</v>
      </c>
      <c r="G9127">
        <v>0</v>
      </c>
      <c r="H9127" s="45">
        <v>-2084.12</v>
      </c>
      <c r="I9127" t="s">
        <v>7556</v>
      </c>
      <c r="J9127" t="s">
        <v>235</v>
      </c>
      <c r="K9127">
        <v>0</v>
      </c>
      <c r="L9127" s="83">
        <v>42676</v>
      </c>
      <c r="M9127">
        <v>0</v>
      </c>
      <c r="N9127">
        <v>487836108</v>
      </c>
      <c r="O9127">
        <v>2486813</v>
      </c>
    </row>
    <row r="9128" spans="1:15" x14ac:dyDescent="0.2">
      <c r="A9128" t="s">
        <v>8339</v>
      </c>
      <c r="B9128" t="s">
        <v>453</v>
      </c>
      <c r="C9128">
        <v>15.65</v>
      </c>
      <c r="D9128">
        <v>0</v>
      </c>
      <c r="E9128">
        <v>0</v>
      </c>
      <c r="F9128">
        <v>0</v>
      </c>
      <c r="G9128">
        <v>0</v>
      </c>
      <c r="H9128" s="45">
        <v>103381.47</v>
      </c>
      <c r="I9128" t="s">
        <v>7567</v>
      </c>
      <c r="J9128" t="s">
        <v>169</v>
      </c>
      <c r="K9128">
        <v>0</v>
      </c>
      <c r="L9128" s="83">
        <v>42676</v>
      </c>
      <c r="M9128">
        <v>0</v>
      </c>
      <c r="N9128">
        <v>516012101</v>
      </c>
      <c r="O9128">
        <v>2447694</v>
      </c>
    </row>
    <row r="9129" spans="1:15" x14ac:dyDescent="0.2">
      <c r="A9129" t="s">
        <v>8340</v>
      </c>
      <c r="B9129" t="s">
        <v>1671</v>
      </c>
      <c r="C9129">
        <v>240.35</v>
      </c>
      <c r="D9129">
        <v>0</v>
      </c>
      <c r="E9129">
        <v>0</v>
      </c>
      <c r="F9129">
        <v>0</v>
      </c>
      <c r="G9129">
        <v>0</v>
      </c>
      <c r="H9129" s="45">
        <v>5134.96</v>
      </c>
      <c r="I9129" t="s">
        <v>7567</v>
      </c>
      <c r="J9129" t="s">
        <v>169</v>
      </c>
      <c r="K9129">
        <v>0</v>
      </c>
      <c r="L9129" s="83">
        <v>42676</v>
      </c>
      <c r="M9129">
        <v>0</v>
      </c>
      <c r="N9129" t="s">
        <v>1764</v>
      </c>
      <c r="O9129">
        <v>2501578</v>
      </c>
    </row>
    <row r="9130" spans="1:15" x14ac:dyDescent="0.2">
      <c r="A9130" t="s">
        <v>8341</v>
      </c>
      <c r="B9130" t="s">
        <v>1089</v>
      </c>
      <c r="C9130">
        <v>30.27</v>
      </c>
      <c r="D9130">
        <v>0</v>
      </c>
      <c r="E9130">
        <v>0</v>
      </c>
      <c r="F9130">
        <v>0</v>
      </c>
      <c r="G9130">
        <v>0</v>
      </c>
      <c r="H9130" s="45">
        <v>2695.62</v>
      </c>
      <c r="I9130" t="s">
        <v>7556</v>
      </c>
      <c r="J9130" t="s">
        <v>200</v>
      </c>
      <c r="K9130">
        <v>0</v>
      </c>
      <c r="L9130" s="83">
        <v>42676</v>
      </c>
      <c r="M9130">
        <v>0</v>
      </c>
      <c r="N9130">
        <v>552676108</v>
      </c>
      <c r="O9130">
        <v>2561204</v>
      </c>
    </row>
    <row r="9131" spans="1:15" x14ac:dyDescent="0.2">
      <c r="A9131" t="s">
        <v>8342</v>
      </c>
      <c r="B9131" t="s">
        <v>1554</v>
      </c>
      <c r="C9131">
        <v>205.7</v>
      </c>
      <c r="D9131">
        <v>0</v>
      </c>
      <c r="E9131">
        <v>0</v>
      </c>
      <c r="F9131">
        <v>0</v>
      </c>
      <c r="G9131">
        <v>0</v>
      </c>
      <c r="H9131" s="45">
        <v>5676.43</v>
      </c>
      <c r="I9131" t="s">
        <v>7556</v>
      </c>
      <c r="J9131" t="s">
        <v>188</v>
      </c>
      <c r="K9131">
        <v>0</v>
      </c>
      <c r="L9131" s="83">
        <v>42676</v>
      </c>
      <c r="M9131">
        <v>0</v>
      </c>
      <c r="N9131">
        <v>573284106</v>
      </c>
      <c r="O9131">
        <v>2572079</v>
      </c>
    </row>
    <row r="9132" spans="1:15" x14ac:dyDescent="0.2">
      <c r="A9132" t="s">
        <v>8343</v>
      </c>
      <c r="B9132" t="s">
        <v>711</v>
      </c>
      <c r="C9132">
        <v>81.98</v>
      </c>
      <c r="D9132">
        <v>0</v>
      </c>
      <c r="E9132">
        <v>0</v>
      </c>
      <c r="F9132">
        <v>0</v>
      </c>
      <c r="G9132">
        <v>0</v>
      </c>
      <c r="H9132" s="45">
        <v>5925.64</v>
      </c>
      <c r="I9132" t="s">
        <v>7556</v>
      </c>
      <c r="J9132" t="s">
        <v>190</v>
      </c>
      <c r="K9132">
        <v>0</v>
      </c>
      <c r="L9132" s="83">
        <v>42676</v>
      </c>
      <c r="M9132">
        <v>0</v>
      </c>
      <c r="N9132">
        <v>553530106</v>
      </c>
      <c r="O9132">
        <v>2567655</v>
      </c>
    </row>
    <row r="9133" spans="1:15" x14ac:dyDescent="0.2">
      <c r="A9133" t="s">
        <v>8344</v>
      </c>
      <c r="B9133" t="s">
        <v>5096</v>
      </c>
      <c r="C9133">
        <v>42.1</v>
      </c>
      <c r="D9133">
        <v>0</v>
      </c>
      <c r="E9133">
        <v>0</v>
      </c>
      <c r="F9133">
        <v>0</v>
      </c>
      <c r="G9133">
        <v>0</v>
      </c>
      <c r="H9133" s="45">
        <v>-6651.84</v>
      </c>
      <c r="I9133" t="s">
        <v>7567</v>
      </c>
      <c r="J9133" t="s">
        <v>190</v>
      </c>
      <c r="K9133">
        <v>0</v>
      </c>
      <c r="L9133" s="83">
        <v>42676</v>
      </c>
      <c r="M9133">
        <v>0</v>
      </c>
      <c r="N9133">
        <v>576323109</v>
      </c>
      <c r="O9133">
        <v>2155306</v>
      </c>
    </row>
    <row r="9134" spans="1:15" x14ac:dyDescent="0.2">
      <c r="A9134" t="s">
        <v>8345</v>
      </c>
      <c r="B9134" t="s">
        <v>120</v>
      </c>
      <c r="C9134">
        <v>33.369999999999997</v>
      </c>
      <c r="D9134">
        <v>0</v>
      </c>
      <c r="E9134">
        <v>0</v>
      </c>
      <c r="F9134">
        <v>0</v>
      </c>
      <c r="G9134">
        <v>0</v>
      </c>
      <c r="H9134">
        <v>-895.36</v>
      </c>
      <c r="I9134" t="s">
        <v>7556</v>
      </c>
      <c r="J9134" t="s">
        <v>169</v>
      </c>
      <c r="K9134">
        <v>0</v>
      </c>
      <c r="L9134" s="83">
        <v>42676</v>
      </c>
      <c r="M9134">
        <v>0</v>
      </c>
      <c r="N9134" t="s">
        <v>795</v>
      </c>
      <c r="O9134">
        <v>2614153</v>
      </c>
    </row>
    <row r="9135" spans="1:15" x14ac:dyDescent="0.2">
      <c r="A9135" t="s">
        <v>8346</v>
      </c>
      <c r="B9135" t="s">
        <v>3059</v>
      </c>
      <c r="C9135">
        <v>27.5</v>
      </c>
      <c r="D9135">
        <v>0</v>
      </c>
      <c r="E9135">
        <v>0</v>
      </c>
      <c r="F9135">
        <v>0</v>
      </c>
      <c r="G9135">
        <v>0</v>
      </c>
      <c r="H9135" s="45">
        <v>-6499.39</v>
      </c>
      <c r="I9135" t="s">
        <v>7556</v>
      </c>
      <c r="J9135" t="s">
        <v>182</v>
      </c>
      <c r="K9135">
        <v>0</v>
      </c>
      <c r="L9135" s="83">
        <v>42676</v>
      </c>
      <c r="M9135">
        <v>0</v>
      </c>
      <c r="N9135">
        <v>651290108</v>
      </c>
      <c r="O9135">
        <v>2635079</v>
      </c>
    </row>
    <row r="9136" spans="1:15" x14ac:dyDescent="0.2">
      <c r="A9136" t="s">
        <v>8347</v>
      </c>
      <c r="B9136" t="s">
        <v>2819</v>
      </c>
      <c r="C9136">
        <v>119</v>
      </c>
      <c r="D9136">
        <v>0</v>
      </c>
      <c r="E9136">
        <v>0</v>
      </c>
      <c r="F9136">
        <v>0</v>
      </c>
      <c r="G9136">
        <v>0</v>
      </c>
      <c r="H9136" s="45">
        <v>-15392.12</v>
      </c>
      <c r="I9136" t="s">
        <v>7567</v>
      </c>
      <c r="J9136" t="s">
        <v>164</v>
      </c>
      <c r="K9136">
        <v>0</v>
      </c>
      <c r="L9136" s="83">
        <v>42676</v>
      </c>
      <c r="M9136">
        <v>0</v>
      </c>
      <c r="N9136" t="s">
        <v>2976</v>
      </c>
      <c r="O9136">
        <v>2277880</v>
      </c>
    </row>
    <row r="9137" spans="1:15" x14ac:dyDescent="0.2">
      <c r="A9137" t="s">
        <v>8348</v>
      </c>
      <c r="B9137" t="s">
        <v>1697</v>
      </c>
      <c r="C9137">
        <v>14.105</v>
      </c>
      <c r="D9137">
        <v>0</v>
      </c>
      <c r="E9137">
        <v>0</v>
      </c>
      <c r="F9137">
        <v>0</v>
      </c>
      <c r="G9137">
        <v>0</v>
      </c>
      <c r="H9137" s="45">
        <v>-2266.56</v>
      </c>
      <c r="I9137" t="s">
        <v>7556</v>
      </c>
      <c r="J9137" t="s">
        <v>169</v>
      </c>
      <c r="K9137">
        <v>0</v>
      </c>
      <c r="L9137" s="83">
        <v>42676</v>
      </c>
      <c r="M9137">
        <v>0</v>
      </c>
      <c r="N9137">
        <v>690732102</v>
      </c>
      <c r="O9137">
        <v>2665128</v>
      </c>
    </row>
    <row r="9138" spans="1:15" x14ac:dyDescent="0.2">
      <c r="A9138" t="s">
        <v>8349</v>
      </c>
      <c r="B9138" t="s">
        <v>1324</v>
      </c>
      <c r="C9138">
        <v>37.21</v>
      </c>
      <c r="D9138">
        <v>0</v>
      </c>
      <c r="E9138">
        <v>0</v>
      </c>
      <c r="F9138">
        <v>0</v>
      </c>
      <c r="G9138">
        <v>0</v>
      </c>
      <c r="H9138" s="45">
        <v>2894.93</v>
      </c>
      <c r="I9138" t="s">
        <v>7556</v>
      </c>
      <c r="J9138" t="s">
        <v>822</v>
      </c>
      <c r="K9138">
        <v>0</v>
      </c>
      <c r="L9138" s="83">
        <v>42676</v>
      </c>
      <c r="M9138">
        <v>0</v>
      </c>
      <c r="N9138" t="s">
        <v>1520</v>
      </c>
      <c r="O9138">
        <v>2680905</v>
      </c>
    </row>
    <row r="9139" spans="1:15" x14ac:dyDescent="0.2">
      <c r="A9139" t="s">
        <v>8350</v>
      </c>
      <c r="B9139" t="s">
        <v>2490</v>
      </c>
      <c r="C9139">
        <v>33.1</v>
      </c>
      <c r="D9139">
        <v>0</v>
      </c>
      <c r="E9139">
        <v>0</v>
      </c>
      <c r="F9139">
        <v>0</v>
      </c>
      <c r="G9139">
        <v>0</v>
      </c>
      <c r="H9139" s="45">
        <v>-13150.9</v>
      </c>
      <c r="I9139" t="s">
        <v>7556</v>
      </c>
      <c r="J9139" t="s">
        <v>169</v>
      </c>
      <c r="K9139">
        <v>0</v>
      </c>
      <c r="L9139" s="83">
        <v>42676</v>
      </c>
      <c r="M9139">
        <v>0</v>
      </c>
      <c r="N9139" t="s">
        <v>177</v>
      </c>
      <c r="O9139" t="s">
        <v>2550</v>
      </c>
    </row>
    <row r="9140" spans="1:15" x14ac:dyDescent="0.2">
      <c r="A9140" t="s">
        <v>8351</v>
      </c>
      <c r="B9140" t="s">
        <v>6502</v>
      </c>
      <c r="C9140">
        <v>186.16</v>
      </c>
      <c r="D9140">
        <v>0</v>
      </c>
      <c r="E9140">
        <v>0</v>
      </c>
      <c r="F9140">
        <v>0</v>
      </c>
      <c r="G9140">
        <v>0</v>
      </c>
      <c r="H9140">
        <v>493.12</v>
      </c>
      <c r="I9140" t="s">
        <v>7556</v>
      </c>
      <c r="J9140" t="s">
        <v>182</v>
      </c>
      <c r="K9140">
        <v>0</v>
      </c>
      <c r="L9140" s="83">
        <v>42676</v>
      </c>
      <c r="M9140">
        <v>0</v>
      </c>
      <c r="N9140">
        <v>723787107</v>
      </c>
      <c r="O9140">
        <v>2690830</v>
      </c>
    </row>
    <row r="9141" spans="1:15" x14ac:dyDescent="0.2">
      <c r="A9141" t="s">
        <v>8352</v>
      </c>
      <c r="B9141" t="s">
        <v>4962</v>
      </c>
      <c r="C9141">
        <v>76.73</v>
      </c>
      <c r="D9141">
        <v>0</v>
      </c>
      <c r="E9141">
        <v>0</v>
      </c>
      <c r="F9141">
        <v>0</v>
      </c>
      <c r="G9141">
        <v>0</v>
      </c>
      <c r="H9141" s="45">
        <v>-19199.2</v>
      </c>
      <c r="I9141" t="s">
        <v>7567</v>
      </c>
      <c r="J9141" t="s">
        <v>164</v>
      </c>
      <c r="K9141">
        <v>0</v>
      </c>
      <c r="L9141" s="83">
        <v>42676</v>
      </c>
      <c r="M9141">
        <v>0</v>
      </c>
      <c r="N9141" t="s">
        <v>5053</v>
      </c>
      <c r="O9141" t="s">
        <v>5054</v>
      </c>
    </row>
    <row r="9142" spans="1:15" x14ac:dyDescent="0.2">
      <c r="A9142" t="s">
        <v>8353</v>
      </c>
      <c r="B9142" t="s">
        <v>8263</v>
      </c>
      <c r="C9142">
        <v>19.5</v>
      </c>
      <c r="D9142">
        <v>0</v>
      </c>
      <c r="E9142">
        <v>0</v>
      </c>
      <c r="F9142">
        <v>0</v>
      </c>
      <c r="G9142">
        <v>0</v>
      </c>
      <c r="H9142" s="45">
        <v>11875.59</v>
      </c>
      <c r="I9142" t="s">
        <v>7556</v>
      </c>
      <c r="J9142" t="s">
        <v>164</v>
      </c>
      <c r="K9142">
        <v>0</v>
      </c>
      <c r="L9142" s="83">
        <v>42676</v>
      </c>
      <c r="M9142">
        <v>0</v>
      </c>
      <c r="N9142" t="s">
        <v>177</v>
      </c>
      <c r="O9142">
        <v>2117124</v>
      </c>
    </row>
    <row r="9143" spans="1:15" x14ac:dyDescent="0.2">
      <c r="A9143" t="s">
        <v>8354</v>
      </c>
      <c r="B9143" t="s">
        <v>996</v>
      </c>
      <c r="C9143">
        <v>89.02</v>
      </c>
      <c r="D9143">
        <v>0</v>
      </c>
      <c r="E9143">
        <v>0</v>
      </c>
      <c r="F9143">
        <v>0</v>
      </c>
      <c r="G9143">
        <v>0</v>
      </c>
      <c r="H9143" s="45">
        <v>-5870.07</v>
      </c>
      <c r="I9143" t="s">
        <v>7567</v>
      </c>
      <c r="J9143" t="s">
        <v>188</v>
      </c>
      <c r="K9143">
        <v>0</v>
      </c>
      <c r="L9143" s="83">
        <v>42676</v>
      </c>
      <c r="M9143">
        <v>0</v>
      </c>
      <c r="N9143">
        <v>780287108</v>
      </c>
      <c r="O9143">
        <v>2755706</v>
      </c>
    </row>
    <row r="9144" spans="1:15" x14ac:dyDescent="0.2">
      <c r="A9144" t="s">
        <v>8355</v>
      </c>
      <c r="B9144" t="s">
        <v>2689</v>
      </c>
      <c r="C9144">
        <v>53.25</v>
      </c>
      <c r="D9144">
        <v>0</v>
      </c>
      <c r="E9144">
        <v>0</v>
      </c>
      <c r="F9144">
        <v>0</v>
      </c>
      <c r="G9144">
        <v>0</v>
      </c>
      <c r="H9144" s="45">
        <v>5271.77</v>
      </c>
      <c r="I9144" t="s">
        <v>7556</v>
      </c>
      <c r="J9144" t="s">
        <v>200</v>
      </c>
      <c r="K9144">
        <v>0</v>
      </c>
      <c r="L9144" s="83">
        <v>42676</v>
      </c>
      <c r="M9144">
        <v>0</v>
      </c>
      <c r="N9144">
        <v>864159108</v>
      </c>
      <c r="O9144">
        <v>2856289</v>
      </c>
    </row>
    <row r="9145" spans="1:15" x14ac:dyDescent="0.2">
      <c r="A9145" t="s">
        <v>8356</v>
      </c>
      <c r="B9145" t="s">
        <v>2682</v>
      </c>
      <c r="C9145">
        <v>48.03</v>
      </c>
      <c r="D9145">
        <v>0</v>
      </c>
      <c r="E9145">
        <v>0</v>
      </c>
      <c r="F9145">
        <v>0</v>
      </c>
      <c r="G9145">
        <v>0</v>
      </c>
      <c r="H9145" s="45">
        <v>-5632.8</v>
      </c>
      <c r="I9145" t="s">
        <v>7556</v>
      </c>
      <c r="J9145" t="s">
        <v>182</v>
      </c>
      <c r="K9145">
        <v>0</v>
      </c>
      <c r="L9145" s="83">
        <v>42676</v>
      </c>
      <c r="M9145">
        <v>0</v>
      </c>
      <c r="N9145" t="s">
        <v>2787</v>
      </c>
      <c r="O9145" t="s">
        <v>2788</v>
      </c>
    </row>
    <row r="9146" spans="1:15" x14ac:dyDescent="0.2">
      <c r="A9146" t="s">
        <v>8357</v>
      </c>
      <c r="B9146" t="s">
        <v>8266</v>
      </c>
      <c r="C9146">
        <v>80.95</v>
      </c>
      <c r="D9146">
        <v>0</v>
      </c>
      <c r="E9146">
        <v>0</v>
      </c>
      <c r="F9146">
        <v>0</v>
      </c>
      <c r="G9146">
        <v>0</v>
      </c>
      <c r="H9146">
        <v>438.97</v>
      </c>
      <c r="I9146" t="s">
        <v>7556</v>
      </c>
      <c r="J9146" t="s">
        <v>186</v>
      </c>
      <c r="K9146">
        <v>0</v>
      </c>
      <c r="L9146" s="83">
        <v>42676</v>
      </c>
      <c r="M9146">
        <v>0</v>
      </c>
      <c r="N9146" t="s">
        <v>8358</v>
      </c>
      <c r="O9146">
        <v>2958538</v>
      </c>
    </row>
    <row r="9147" spans="1:15" x14ac:dyDescent="0.2">
      <c r="A9147" t="s">
        <v>8359</v>
      </c>
      <c r="B9147" t="s">
        <v>2841</v>
      </c>
      <c r="C9147">
        <v>165.65</v>
      </c>
      <c r="D9147">
        <v>0</v>
      </c>
      <c r="E9147">
        <v>0</v>
      </c>
      <c r="F9147">
        <v>0</v>
      </c>
      <c r="G9147">
        <v>0</v>
      </c>
      <c r="H9147">
        <v>570.32000000000005</v>
      </c>
      <c r="I9147" t="s">
        <v>7556</v>
      </c>
      <c r="J9147" t="s">
        <v>448</v>
      </c>
      <c r="K9147">
        <v>0</v>
      </c>
      <c r="L9147" s="83">
        <v>42676</v>
      </c>
      <c r="M9147">
        <v>0</v>
      </c>
      <c r="N9147" t="s">
        <v>2988</v>
      </c>
      <c r="O9147">
        <v>2429294</v>
      </c>
    </row>
    <row r="9148" spans="1:15" x14ac:dyDescent="0.2">
      <c r="A9148" t="s">
        <v>8360</v>
      </c>
      <c r="B9148" t="s">
        <v>6746</v>
      </c>
      <c r="C9148">
        <v>55.15</v>
      </c>
      <c r="D9148">
        <v>0</v>
      </c>
      <c r="E9148">
        <v>0</v>
      </c>
      <c r="F9148">
        <v>0</v>
      </c>
      <c r="G9148">
        <v>0</v>
      </c>
      <c r="H9148" s="45">
        <v>5223.47</v>
      </c>
      <c r="I9148" t="s">
        <v>7556</v>
      </c>
      <c r="J9148" t="s">
        <v>200</v>
      </c>
      <c r="K9148">
        <v>0</v>
      </c>
      <c r="L9148" s="83">
        <v>42676</v>
      </c>
      <c r="M9148">
        <v>0</v>
      </c>
      <c r="N9148">
        <v>556269108</v>
      </c>
      <c r="O9148">
        <v>2553911</v>
      </c>
    </row>
    <row r="9149" spans="1:15" x14ac:dyDescent="0.2">
      <c r="A9149" t="s">
        <v>8361</v>
      </c>
      <c r="B9149" t="s">
        <v>5124</v>
      </c>
      <c r="C9149">
        <v>26.95</v>
      </c>
      <c r="D9149">
        <v>0</v>
      </c>
      <c r="E9149">
        <v>0</v>
      </c>
      <c r="F9149">
        <v>0</v>
      </c>
      <c r="G9149">
        <v>0</v>
      </c>
      <c r="H9149" s="45">
        <v>-2630.72</v>
      </c>
      <c r="I9149" t="s">
        <v>7556</v>
      </c>
      <c r="J9149" t="s">
        <v>182</v>
      </c>
      <c r="K9149">
        <v>0</v>
      </c>
      <c r="L9149" s="83">
        <v>42676</v>
      </c>
      <c r="M9149">
        <v>0</v>
      </c>
      <c r="N9149" t="s">
        <v>5245</v>
      </c>
      <c r="O9149">
        <v>2764188</v>
      </c>
    </row>
    <row r="9150" spans="1:15" x14ac:dyDescent="0.2">
      <c r="A9150" t="s">
        <v>8362</v>
      </c>
      <c r="B9150" t="s">
        <v>851</v>
      </c>
      <c r="C9150">
        <v>86.87</v>
      </c>
      <c r="D9150">
        <v>0</v>
      </c>
      <c r="E9150">
        <v>0</v>
      </c>
      <c r="F9150">
        <v>0</v>
      </c>
      <c r="G9150">
        <v>0</v>
      </c>
      <c r="H9150">
        <v>-43.94</v>
      </c>
      <c r="I9150" t="s">
        <v>7556</v>
      </c>
      <c r="J9150" t="s">
        <v>190</v>
      </c>
      <c r="K9150">
        <v>0</v>
      </c>
      <c r="L9150" s="83">
        <v>42676</v>
      </c>
      <c r="M9150">
        <v>0</v>
      </c>
      <c r="N9150">
        <v>848574109</v>
      </c>
      <c r="O9150" t="s">
        <v>1350</v>
      </c>
    </row>
    <row r="9151" spans="1:15" x14ac:dyDescent="0.2">
      <c r="A9151" t="s">
        <v>8363</v>
      </c>
      <c r="B9151" t="s">
        <v>7106</v>
      </c>
      <c r="C9151">
        <v>34.26</v>
      </c>
      <c r="D9151">
        <v>0</v>
      </c>
      <c r="E9151">
        <v>0</v>
      </c>
      <c r="F9151">
        <v>0</v>
      </c>
      <c r="G9151">
        <v>0</v>
      </c>
      <c r="H9151" s="45">
        <v>-2687.81</v>
      </c>
      <c r="I9151" t="s">
        <v>7567</v>
      </c>
      <c r="J9151" t="s">
        <v>190</v>
      </c>
      <c r="K9151">
        <v>0</v>
      </c>
      <c r="L9151" s="83">
        <v>42676</v>
      </c>
      <c r="M9151">
        <v>0</v>
      </c>
      <c r="N9151">
        <v>784635104</v>
      </c>
      <c r="O9151">
        <v>2787185</v>
      </c>
    </row>
    <row r="9152" spans="1:15" x14ac:dyDescent="0.2">
      <c r="A9152" t="s">
        <v>8364</v>
      </c>
      <c r="B9152" t="s">
        <v>2812</v>
      </c>
      <c r="C9152">
        <v>258.3</v>
      </c>
      <c r="D9152">
        <v>0</v>
      </c>
      <c r="E9152">
        <v>0</v>
      </c>
      <c r="F9152">
        <v>0</v>
      </c>
      <c r="G9152">
        <v>0</v>
      </c>
      <c r="H9152" s="45">
        <v>-10104.48</v>
      </c>
      <c r="I9152" t="s">
        <v>7567</v>
      </c>
      <c r="J9152" t="s">
        <v>164</v>
      </c>
      <c r="K9152">
        <v>0</v>
      </c>
      <c r="L9152" s="83">
        <v>42676</v>
      </c>
      <c r="M9152">
        <v>0</v>
      </c>
      <c r="N9152">
        <v>852857200</v>
      </c>
      <c r="O9152" t="s">
        <v>3000</v>
      </c>
    </row>
    <row r="9153" spans="1:15" x14ac:dyDescent="0.2">
      <c r="A9153" t="s">
        <v>8365</v>
      </c>
      <c r="B9153" t="s">
        <v>4349</v>
      </c>
      <c r="C9153">
        <v>96.99</v>
      </c>
      <c r="D9153">
        <v>0</v>
      </c>
      <c r="E9153">
        <v>0</v>
      </c>
      <c r="F9153">
        <v>0</v>
      </c>
      <c r="G9153">
        <v>0</v>
      </c>
      <c r="H9153">
        <v>-761.62</v>
      </c>
      <c r="I9153" t="s">
        <v>7567</v>
      </c>
      <c r="J9153" t="s">
        <v>164</v>
      </c>
      <c r="K9153">
        <v>0</v>
      </c>
      <c r="L9153" s="83">
        <v>42676</v>
      </c>
      <c r="M9153">
        <v>0</v>
      </c>
      <c r="N9153" t="s">
        <v>4490</v>
      </c>
      <c r="O9153">
        <v>2961053</v>
      </c>
    </row>
    <row r="9154" spans="1:15" x14ac:dyDescent="0.2">
      <c r="A9154" t="s">
        <v>8366</v>
      </c>
      <c r="B9154" t="s">
        <v>263</v>
      </c>
      <c r="C9154">
        <v>20.5</v>
      </c>
      <c r="D9154">
        <v>0</v>
      </c>
      <c r="E9154">
        <v>0</v>
      </c>
      <c r="F9154">
        <v>0</v>
      </c>
      <c r="G9154">
        <v>0</v>
      </c>
      <c r="H9154" s="45">
        <v>-3453.31</v>
      </c>
      <c r="I9154" t="s">
        <v>7567</v>
      </c>
      <c r="J9154" t="s">
        <v>190</v>
      </c>
      <c r="K9154">
        <v>0</v>
      </c>
      <c r="L9154" s="83">
        <v>42676</v>
      </c>
      <c r="M9154">
        <v>0</v>
      </c>
      <c r="N9154">
        <v>896818101</v>
      </c>
      <c r="O9154">
        <v>2893071</v>
      </c>
    </row>
    <row r="9155" spans="1:15" x14ac:dyDescent="0.2">
      <c r="A9155" t="s">
        <v>8367</v>
      </c>
      <c r="B9155" t="s">
        <v>3522</v>
      </c>
      <c r="C9155">
        <v>80.650000000000006</v>
      </c>
      <c r="D9155">
        <v>0</v>
      </c>
      <c r="E9155">
        <v>0</v>
      </c>
      <c r="F9155">
        <v>0</v>
      </c>
      <c r="G9155">
        <v>0</v>
      </c>
      <c r="H9155" s="45">
        <v>6314.75</v>
      </c>
      <c r="I9155" t="s">
        <v>7556</v>
      </c>
      <c r="J9155" t="s">
        <v>188</v>
      </c>
      <c r="K9155">
        <v>0</v>
      </c>
      <c r="L9155" s="83">
        <v>42676</v>
      </c>
      <c r="M9155">
        <v>0</v>
      </c>
      <c r="N9155" t="s">
        <v>177</v>
      </c>
      <c r="O9155" t="s">
        <v>3544</v>
      </c>
    </row>
    <row r="9156" spans="1:15" x14ac:dyDescent="0.2">
      <c r="A9156" t="s">
        <v>8368</v>
      </c>
      <c r="B9156" t="s">
        <v>4936</v>
      </c>
      <c r="C9156">
        <v>56.66</v>
      </c>
      <c r="D9156">
        <v>0</v>
      </c>
      <c r="E9156">
        <v>0</v>
      </c>
      <c r="F9156">
        <v>0</v>
      </c>
      <c r="G9156">
        <v>0</v>
      </c>
      <c r="H9156" s="45">
        <v>2000.03</v>
      </c>
      <c r="I9156" t="s">
        <v>7556</v>
      </c>
      <c r="J9156" t="s">
        <v>200</v>
      </c>
      <c r="K9156">
        <v>0</v>
      </c>
      <c r="L9156" s="83">
        <v>42676</v>
      </c>
      <c r="M9156">
        <v>0</v>
      </c>
      <c r="N9156">
        <v>882681109</v>
      </c>
      <c r="O9156" t="s">
        <v>5084</v>
      </c>
    </row>
    <row r="9157" spans="1:15" x14ac:dyDescent="0.2">
      <c r="A9157" t="s">
        <v>8369</v>
      </c>
      <c r="B9157" t="s">
        <v>1022</v>
      </c>
      <c r="C9157">
        <v>70.37</v>
      </c>
      <c r="D9157">
        <v>0</v>
      </c>
      <c r="E9157">
        <v>0</v>
      </c>
      <c r="F9157">
        <v>0</v>
      </c>
      <c r="G9157">
        <v>0</v>
      </c>
      <c r="H9157" s="45">
        <v>-5338.65</v>
      </c>
      <c r="I9157" t="s">
        <v>7567</v>
      </c>
      <c r="J9157" t="s">
        <v>164</v>
      </c>
      <c r="K9157">
        <v>0</v>
      </c>
      <c r="L9157" s="83">
        <v>42676</v>
      </c>
      <c r="M9157">
        <v>0</v>
      </c>
      <c r="N9157" t="s">
        <v>1226</v>
      </c>
      <c r="O9157" t="s">
        <v>1422</v>
      </c>
    </row>
    <row r="9158" spans="1:15" x14ac:dyDescent="0.2">
      <c r="A9158" t="s">
        <v>8370</v>
      </c>
      <c r="B9158" t="s">
        <v>5395</v>
      </c>
      <c r="C9158">
        <v>52.3</v>
      </c>
      <c r="D9158">
        <v>0</v>
      </c>
      <c r="E9158">
        <v>0</v>
      </c>
      <c r="F9158">
        <v>0</v>
      </c>
      <c r="G9158">
        <v>0</v>
      </c>
      <c r="H9158" s="45">
        <v>-3639.58</v>
      </c>
      <c r="I9158" t="s">
        <v>7567</v>
      </c>
      <c r="J9158" t="s">
        <v>188</v>
      </c>
      <c r="K9158">
        <v>0</v>
      </c>
      <c r="L9158" s="83">
        <v>42676</v>
      </c>
      <c r="M9158">
        <v>0</v>
      </c>
      <c r="N9158" t="s">
        <v>5537</v>
      </c>
      <c r="O9158" t="s">
        <v>5538</v>
      </c>
    </row>
    <row r="9159" spans="1:15" x14ac:dyDescent="0.2">
      <c r="A9159" t="s">
        <v>8371</v>
      </c>
      <c r="B9159" t="s">
        <v>2594</v>
      </c>
      <c r="C9159">
        <v>92.29</v>
      </c>
      <c r="D9159">
        <v>0</v>
      </c>
      <c r="E9159">
        <v>0</v>
      </c>
      <c r="F9159">
        <v>0</v>
      </c>
      <c r="G9159">
        <v>0</v>
      </c>
      <c r="H9159">
        <v>712.22</v>
      </c>
      <c r="I9159" t="s">
        <v>7556</v>
      </c>
      <c r="J9159" t="s">
        <v>190</v>
      </c>
      <c r="K9159">
        <v>0</v>
      </c>
      <c r="L9159" s="83">
        <v>42676</v>
      </c>
      <c r="M9159">
        <v>0</v>
      </c>
      <c r="N9159" t="s">
        <v>2668</v>
      </c>
      <c r="O9159" t="s">
        <v>2669</v>
      </c>
    </row>
    <row r="9160" spans="1:15" x14ac:dyDescent="0.2">
      <c r="A9160" t="s">
        <v>8372</v>
      </c>
      <c r="B9160" t="s">
        <v>1812</v>
      </c>
      <c r="C9160">
        <v>17.75</v>
      </c>
      <c r="D9160">
        <v>0</v>
      </c>
      <c r="E9160">
        <v>0</v>
      </c>
      <c r="F9160">
        <v>0</v>
      </c>
      <c r="G9160">
        <v>0</v>
      </c>
      <c r="H9160" s="45">
        <v>-43649.32</v>
      </c>
      <c r="I9160" t="s">
        <v>7567</v>
      </c>
      <c r="J9160" t="s">
        <v>164</v>
      </c>
      <c r="K9160">
        <v>0</v>
      </c>
      <c r="L9160" s="83">
        <v>42676</v>
      </c>
      <c r="M9160">
        <v>0</v>
      </c>
      <c r="N9160" t="s">
        <v>1973</v>
      </c>
      <c r="O9160" t="s">
        <v>1974</v>
      </c>
    </row>
    <row r="9161" spans="1:15" x14ac:dyDescent="0.2">
      <c r="A9161" t="s">
        <v>8373</v>
      </c>
      <c r="B9161" t="s">
        <v>8264</v>
      </c>
      <c r="C9161">
        <v>59.22</v>
      </c>
      <c r="D9161">
        <v>0</v>
      </c>
      <c r="E9161">
        <v>0</v>
      </c>
      <c r="F9161">
        <v>0</v>
      </c>
      <c r="G9161">
        <v>0</v>
      </c>
      <c r="H9161" s="45">
        <v>4234.5</v>
      </c>
      <c r="I9161" t="s">
        <v>7556</v>
      </c>
      <c r="J9161" t="s">
        <v>200</v>
      </c>
      <c r="K9161">
        <v>0</v>
      </c>
      <c r="L9161" s="83">
        <v>42676</v>
      </c>
      <c r="M9161">
        <v>0</v>
      </c>
      <c r="N9161">
        <v>974155103</v>
      </c>
      <c r="O9161" t="s">
        <v>8374</v>
      </c>
    </row>
    <row r="9162" spans="1:15" x14ac:dyDescent="0.2">
      <c r="A9162" t="s">
        <v>8375</v>
      </c>
      <c r="B9162" t="s">
        <v>293</v>
      </c>
      <c r="C9162">
        <v>100.93</v>
      </c>
      <c r="D9162">
        <v>0</v>
      </c>
      <c r="E9162">
        <v>0</v>
      </c>
      <c r="F9162">
        <v>0</v>
      </c>
      <c r="G9162">
        <v>0</v>
      </c>
      <c r="H9162" s="45">
        <v>-3127.8</v>
      </c>
      <c r="I9162" t="s">
        <v>7567</v>
      </c>
      <c r="J9162" t="s">
        <v>186</v>
      </c>
      <c r="K9162">
        <v>0</v>
      </c>
      <c r="L9162" s="83">
        <v>42676</v>
      </c>
      <c r="M9162">
        <v>0</v>
      </c>
      <c r="N9162">
        <v>981419104</v>
      </c>
      <c r="O9162">
        <v>2981181</v>
      </c>
    </row>
    <row r="9163" spans="1:15" x14ac:dyDescent="0.2">
      <c r="A9163" t="s">
        <v>8376</v>
      </c>
      <c r="B9163" t="s">
        <v>2858</v>
      </c>
      <c r="C9163">
        <v>36.28</v>
      </c>
      <c r="D9163">
        <v>0</v>
      </c>
      <c r="E9163">
        <v>0</v>
      </c>
      <c r="F9163">
        <v>0</v>
      </c>
      <c r="G9163">
        <v>0</v>
      </c>
      <c r="H9163" s="45">
        <v>-3068.43</v>
      </c>
      <c r="I9163" t="s">
        <v>7556</v>
      </c>
      <c r="J9163" t="s">
        <v>822</v>
      </c>
      <c r="K9163">
        <v>0</v>
      </c>
      <c r="L9163" s="83">
        <v>42676</v>
      </c>
      <c r="M9163">
        <v>0</v>
      </c>
      <c r="N9163" t="s">
        <v>3028</v>
      </c>
      <c r="O9163">
        <v>2685234</v>
      </c>
    </row>
    <row r="9164" spans="1:15" x14ac:dyDescent="0.2">
      <c r="A9164" t="s">
        <v>8377</v>
      </c>
      <c r="B9164" t="s">
        <v>1820</v>
      </c>
      <c r="C9164">
        <v>19.25</v>
      </c>
      <c r="D9164">
        <v>0</v>
      </c>
      <c r="E9164">
        <v>0</v>
      </c>
      <c r="F9164">
        <v>0</v>
      </c>
      <c r="G9164">
        <v>0</v>
      </c>
      <c r="H9164" s="45">
        <v>1450.12</v>
      </c>
      <c r="I9164" t="s">
        <v>7556</v>
      </c>
      <c r="J9164" t="s">
        <v>164</v>
      </c>
      <c r="K9164">
        <v>0</v>
      </c>
      <c r="L9164" s="83">
        <v>42676</v>
      </c>
      <c r="M9164">
        <v>0</v>
      </c>
      <c r="N9164">
        <v>959802109</v>
      </c>
      <c r="O9164" t="s">
        <v>1979</v>
      </c>
    </row>
    <row r="9165" spans="1:15" x14ac:dyDescent="0.2">
      <c r="A9165" t="s">
        <v>8378</v>
      </c>
      <c r="B9165" t="s">
        <v>4173</v>
      </c>
      <c r="C9165">
        <v>31.49</v>
      </c>
      <c r="D9165">
        <v>0</v>
      </c>
      <c r="E9165">
        <v>0</v>
      </c>
      <c r="F9165">
        <v>0</v>
      </c>
      <c r="G9165">
        <v>0</v>
      </c>
      <c r="H9165" s="45">
        <v>14767.52</v>
      </c>
      <c r="I9165" t="s">
        <v>7556</v>
      </c>
      <c r="J9165" t="s">
        <v>188</v>
      </c>
      <c r="K9165">
        <v>0</v>
      </c>
      <c r="L9165" s="83">
        <v>42676</v>
      </c>
      <c r="M9165">
        <v>0</v>
      </c>
      <c r="N9165">
        <v>912909108</v>
      </c>
      <c r="O9165">
        <v>2824770</v>
      </c>
    </row>
    <row r="9166" spans="1:15" x14ac:dyDescent="0.2">
      <c r="A9166" t="s">
        <v>8188</v>
      </c>
      <c r="B9166" t="s">
        <v>8189</v>
      </c>
      <c r="C9166">
        <v>35.33</v>
      </c>
      <c r="D9166">
        <v>0</v>
      </c>
      <c r="E9166">
        <v>0</v>
      </c>
      <c r="F9166">
        <v>0</v>
      </c>
      <c r="G9166">
        <v>0</v>
      </c>
      <c r="H9166" s="45">
        <v>46645.82</v>
      </c>
      <c r="I9166" t="s">
        <v>210</v>
      </c>
      <c r="J9166" t="s">
        <v>200</v>
      </c>
      <c r="K9166">
        <v>0</v>
      </c>
      <c r="L9166" s="83">
        <v>42675</v>
      </c>
      <c r="M9166">
        <v>0</v>
      </c>
    </row>
    <row r="9167" spans="1:15" x14ac:dyDescent="0.2">
      <c r="A9167" t="s">
        <v>8190</v>
      </c>
      <c r="B9167" t="s">
        <v>2809</v>
      </c>
      <c r="C9167">
        <v>39</v>
      </c>
      <c r="D9167">
        <v>0</v>
      </c>
      <c r="E9167">
        <v>0</v>
      </c>
      <c r="F9167">
        <v>0</v>
      </c>
      <c r="G9167">
        <v>0</v>
      </c>
      <c r="H9167" s="45">
        <v>29792.3</v>
      </c>
      <c r="I9167" t="s">
        <v>7556</v>
      </c>
      <c r="J9167" t="s">
        <v>182</v>
      </c>
      <c r="K9167">
        <v>0</v>
      </c>
      <c r="L9167" s="83">
        <v>42675</v>
      </c>
      <c r="M9167">
        <v>0</v>
      </c>
      <c r="N9167">
        <v>959319104</v>
      </c>
      <c r="O9167" t="s">
        <v>3026</v>
      </c>
    </row>
    <row r="9168" spans="1:15" x14ac:dyDescent="0.2">
      <c r="A9168" t="s">
        <v>8191</v>
      </c>
      <c r="B9168" t="s">
        <v>4347</v>
      </c>
      <c r="C9168">
        <v>51.99</v>
      </c>
      <c r="D9168">
        <v>0</v>
      </c>
      <c r="E9168">
        <v>0</v>
      </c>
      <c r="F9168">
        <v>0</v>
      </c>
      <c r="G9168">
        <v>0</v>
      </c>
      <c r="H9168" s="45">
        <v>-9917.32</v>
      </c>
      <c r="I9168" t="s">
        <v>7556</v>
      </c>
      <c r="J9168" t="s">
        <v>169</v>
      </c>
      <c r="K9168">
        <v>0</v>
      </c>
      <c r="L9168" s="83">
        <v>42675</v>
      </c>
      <c r="M9168">
        <v>0</v>
      </c>
      <c r="N9168" t="s">
        <v>177</v>
      </c>
      <c r="O9168">
        <v>2644547</v>
      </c>
    </row>
    <row r="9169" spans="1:15" x14ac:dyDescent="0.2">
      <c r="A9169" t="s">
        <v>8192</v>
      </c>
      <c r="B9169" t="s">
        <v>261</v>
      </c>
      <c r="C9169">
        <v>57.39</v>
      </c>
      <c r="D9169">
        <v>0</v>
      </c>
      <c r="E9169">
        <v>0</v>
      </c>
      <c r="F9169">
        <v>0</v>
      </c>
      <c r="G9169">
        <v>0</v>
      </c>
      <c r="H9169" s="45">
        <v>-1695.05</v>
      </c>
      <c r="I9169" t="s">
        <v>7556</v>
      </c>
      <c r="J9169" t="s">
        <v>235</v>
      </c>
      <c r="K9169">
        <v>0</v>
      </c>
      <c r="L9169" s="83">
        <v>42675</v>
      </c>
      <c r="M9169">
        <v>0</v>
      </c>
      <c r="N9169">
        <v>800422107</v>
      </c>
      <c r="O9169">
        <v>2772998</v>
      </c>
    </row>
    <row r="9170" spans="1:15" x14ac:dyDescent="0.2">
      <c r="A9170" t="s">
        <v>8193</v>
      </c>
      <c r="B9170" t="s">
        <v>2840</v>
      </c>
      <c r="C9170">
        <v>58.6</v>
      </c>
      <c r="D9170">
        <v>0</v>
      </c>
      <c r="E9170">
        <v>0</v>
      </c>
      <c r="F9170">
        <v>0</v>
      </c>
      <c r="G9170">
        <v>0</v>
      </c>
      <c r="H9170" s="45">
        <v>3165.63</v>
      </c>
      <c r="I9170" t="s">
        <v>7556</v>
      </c>
      <c r="J9170" t="s">
        <v>169</v>
      </c>
      <c r="K9170">
        <v>0</v>
      </c>
      <c r="L9170" s="83">
        <v>42675</v>
      </c>
      <c r="M9170">
        <v>0</v>
      </c>
      <c r="N9170" t="s">
        <v>2950</v>
      </c>
      <c r="O9170" t="s">
        <v>2951</v>
      </c>
    </row>
    <row r="9171" spans="1:15" x14ac:dyDescent="0.2">
      <c r="A9171" t="s">
        <v>8194</v>
      </c>
      <c r="B9171" t="s">
        <v>92</v>
      </c>
      <c r="C9171">
        <v>34.39</v>
      </c>
      <c r="D9171">
        <v>0</v>
      </c>
      <c r="E9171">
        <v>0</v>
      </c>
      <c r="F9171">
        <v>0</v>
      </c>
      <c r="G9171">
        <v>0</v>
      </c>
      <c r="H9171" s="45">
        <v>-3971.2</v>
      </c>
      <c r="I9171" t="s">
        <v>7556</v>
      </c>
      <c r="J9171" t="s">
        <v>164</v>
      </c>
      <c r="K9171">
        <v>0</v>
      </c>
      <c r="L9171" s="83">
        <v>42675</v>
      </c>
      <c r="M9171">
        <v>0</v>
      </c>
      <c r="N9171">
        <v>458118106</v>
      </c>
      <c r="O9171">
        <v>2462437</v>
      </c>
    </row>
    <row r="9172" spans="1:15" x14ac:dyDescent="0.2">
      <c r="A9172" t="s">
        <v>8195</v>
      </c>
      <c r="B9172" t="s">
        <v>1303</v>
      </c>
      <c r="C9172">
        <v>19.2</v>
      </c>
      <c r="D9172">
        <v>0</v>
      </c>
      <c r="E9172">
        <v>0</v>
      </c>
      <c r="F9172">
        <v>0</v>
      </c>
      <c r="G9172">
        <v>0</v>
      </c>
      <c r="H9172" s="45">
        <v>-34962.47</v>
      </c>
      <c r="I9172" t="s">
        <v>7556</v>
      </c>
      <c r="J9172" t="s">
        <v>182</v>
      </c>
      <c r="K9172">
        <v>0</v>
      </c>
      <c r="L9172" s="83">
        <v>42675</v>
      </c>
      <c r="M9172">
        <v>0</v>
      </c>
      <c r="N9172" t="s">
        <v>1488</v>
      </c>
      <c r="O9172">
        <v>2261021</v>
      </c>
    </row>
    <row r="9173" spans="1:15" x14ac:dyDescent="0.2">
      <c r="A9173" t="s">
        <v>8196</v>
      </c>
      <c r="B9173" t="s">
        <v>7969</v>
      </c>
      <c r="C9173">
        <v>53.32</v>
      </c>
      <c r="D9173">
        <v>0</v>
      </c>
      <c r="E9173">
        <v>0</v>
      </c>
      <c r="F9173">
        <v>0</v>
      </c>
      <c r="G9173">
        <v>0</v>
      </c>
      <c r="H9173" s="45">
        <v>7658.72</v>
      </c>
      <c r="I9173" t="s">
        <v>7556</v>
      </c>
      <c r="J9173" t="s">
        <v>182</v>
      </c>
      <c r="K9173">
        <v>0</v>
      </c>
      <c r="L9173" s="83">
        <v>42675</v>
      </c>
      <c r="M9173">
        <v>0</v>
      </c>
      <c r="N9173">
        <v>246647101</v>
      </c>
      <c r="O9173" t="s">
        <v>8042</v>
      </c>
    </row>
    <row r="9174" spans="1:15" x14ac:dyDescent="0.2">
      <c r="A9174" t="s">
        <v>8197</v>
      </c>
      <c r="B9174" t="s">
        <v>1683</v>
      </c>
      <c r="C9174">
        <v>52.78</v>
      </c>
      <c r="D9174">
        <v>0</v>
      </c>
      <c r="E9174">
        <v>0</v>
      </c>
      <c r="F9174">
        <v>0</v>
      </c>
      <c r="G9174">
        <v>0</v>
      </c>
      <c r="H9174" s="45">
        <v>8367.1299999999992</v>
      </c>
      <c r="I9174" t="s">
        <v>7556</v>
      </c>
      <c r="J9174" t="s">
        <v>164</v>
      </c>
      <c r="K9174">
        <v>0</v>
      </c>
      <c r="L9174" s="83">
        <v>42675</v>
      </c>
      <c r="M9174">
        <v>0</v>
      </c>
      <c r="N9174">
        <v>192422103</v>
      </c>
      <c r="O9174">
        <v>2208288</v>
      </c>
    </row>
    <row r="9175" spans="1:15" x14ac:dyDescent="0.2">
      <c r="A9175" t="s">
        <v>8198</v>
      </c>
      <c r="B9175" t="s">
        <v>115</v>
      </c>
      <c r="C9175">
        <v>161.72</v>
      </c>
      <c r="D9175">
        <v>0</v>
      </c>
      <c r="E9175">
        <v>0</v>
      </c>
      <c r="F9175">
        <v>0</v>
      </c>
      <c r="G9175">
        <v>0</v>
      </c>
      <c r="H9175" s="45">
        <v>-2805.94</v>
      </c>
      <c r="I9175" t="s">
        <v>7556</v>
      </c>
      <c r="J9175" t="s">
        <v>186</v>
      </c>
      <c r="K9175">
        <v>0</v>
      </c>
      <c r="L9175" s="83">
        <v>42675</v>
      </c>
      <c r="M9175">
        <v>0</v>
      </c>
      <c r="N9175">
        <v>8252108</v>
      </c>
      <c r="O9175">
        <v>2127899</v>
      </c>
    </row>
    <row r="9176" spans="1:15" x14ac:dyDescent="0.2">
      <c r="A9176" t="s">
        <v>8199</v>
      </c>
      <c r="B9176" t="s">
        <v>1700</v>
      </c>
      <c r="C9176">
        <v>75.75</v>
      </c>
      <c r="D9176">
        <v>0</v>
      </c>
      <c r="E9176">
        <v>0</v>
      </c>
      <c r="F9176">
        <v>0</v>
      </c>
      <c r="G9176">
        <v>0</v>
      </c>
      <c r="H9176">
        <v>-381.29</v>
      </c>
      <c r="I9176" t="s">
        <v>7556</v>
      </c>
      <c r="J9176" t="s">
        <v>190</v>
      </c>
      <c r="K9176">
        <v>0</v>
      </c>
      <c r="L9176" s="83">
        <v>42675</v>
      </c>
      <c r="M9176">
        <v>0</v>
      </c>
      <c r="N9176">
        <v>12348108</v>
      </c>
      <c r="O9176">
        <v>2012757</v>
      </c>
    </row>
    <row r="9177" spans="1:15" x14ac:dyDescent="0.2">
      <c r="A9177" t="s">
        <v>8200</v>
      </c>
      <c r="B9177" t="s">
        <v>90</v>
      </c>
      <c r="C9177">
        <v>68.260000000000005</v>
      </c>
      <c r="D9177">
        <v>0</v>
      </c>
      <c r="E9177">
        <v>0</v>
      </c>
      <c r="F9177">
        <v>0</v>
      </c>
      <c r="G9177">
        <v>0</v>
      </c>
      <c r="H9177" s="45">
        <v>-1584.69</v>
      </c>
      <c r="I9177" t="s">
        <v>7556</v>
      </c>
      <c r="J9177" t="s">
        <v>182</v>
      </c>
      <c r="K9177">
        <v>0</v>
      </c>
      <c r="L9177" s="83">
        <v>42675</v>
      </c>
      <c r="M9177">
        <v>0</v>
      </c>
      <c r="N9177">
        <v>32511107</v>
      </c>
      <c r="O9177">
        <v>2032380</v>
      </c>
    </row>
    <row r="9178" spans="1:15" x14ac:dyDescent="0.2">
      <c r="A9178" t="s">
        <v>8201</v>
      </c>
      <c r="B9178" t="s">
        <v>2710</v>
      </c>
      <c r="C9178">
        <v>69.55</v>
      </c>
      <c r="D9178">
        <v>0</v>
      </c>
      <c r="E9178">
        <v>0</v>
      </c>
      <c r="F9178">
        <v>0</v>
      </c>
      <c r="G9178">
        <v>0</v>
      </c>
      <c r="H9178">
        <v>188.15</v>
      </c>
      <c r="I9178" t="s">
        <v>7556</v>
      </c>
      <c r="J9178" t="s">
        <v>190</v>
      </c>
      <c r="K9178">
        <v>0</v>
      </c>
      <c r="L9178" s="83">
        <v>42675</v>
      </c>
      <c r="M9178">
        <v>0</v>
      </c>
      <c r="N9178" t="s">
        <v>2733</v>
      </c>
      <c r="O9178" t="s">
        <v>2734</v>
      </c>
    </row>
    <row r="9179" spans="1:15" x14ac:dyDescent="0.2">
      <c r="A9179" t="s">
        <v>8202</v>
      </c>
      <c r="B9179" t="s">
        <v>1827</v>
      </c>
      <c r="C9179">
        <v>73.25</v>
      </c>
      <c r="D9179">
        <v>0</v>
      </c>
      <c r="E9179">
        <v>0</v>
      </c>
      <c r="F9179">
        <v>0</v>
      </c>
      <c r="G9179">
        <v>0</v>
      </c>
      <c r="H9179" s="45">
        <v>-10128.41</v>
      </c>
      <c r="I9179" t="s">
        <v>7567</v>
      </c>
      <c r="J9179" t="s">
        <v>164</v>
      </c>
      <c r="K9179">
        <v>0</v>
      </c>
      <c r="L9179" s="83">
        <v>42675</v>
      </c>
      <c r="M9179">
        <v>0</v>
      </c>
      <c r="N9179">
        <v>77454106</v>
      </c>
      <c r="O9179" t="s">
        <v>1879</v>
      </c>
    </row>
    <row r="9180" spans="1:15" x14ac:dyDescent="0.2">
      <c r="A9180" t="s">
        <v>8203</v>
      </c>
      <c r="B9180" t="s">
        <v>8184</v>
      </c>
      <c r="C9180">
        <v>17.149999999999999</v>
      </c>
      <c r="D9180">
        <v>0</v>
      </c>
      <c r="E9180">
        <v>0</v>
      </c>
      <c r="F9180">
        <v>0</v>
      </c>
      <c r="G9180">
        <v>0</v>
      </c>
      <c r="H9180" s="45">
        <v>17841.62</v>
      </c>
      <c r="I9180" t="s">
        <v>7567</v>
      </c>
      <c r="J9180" t="s">
        <v>235</v>
      </c>
      <c r="K9180">
        <v>0</v>
      </c>
      <c r="L9180" s="83">
        <v>42675</v>
      </c>
      <c r="M9180">
        <v>0</v>
      </c>
      <c r="N9180">
        <v>224122101</v>
      </c>
      <c r="O9180">
        <v>2723350</v>
      </c>
    </row>
    <row r="9181" spans="1:15" x14ac:dyDescent="0.2">
      <c r="A9181" t="s">
        <v>8204</v>
      </c>
      <c r="B9181" t="s">
        <v>1668</v>
      </c>
      <c r="C9181">
        <v>31.19</v>
      </c>
      <c r="D9181">
        <v>0</v>
      </c>
      <c r="E9181">
        <v>0</v>
      </c>
      <c r="F9181">
        <v>0</v>
      </c>
      <c r="G9181">
        <v>0</v>
      </c>
      <c r="H9181" s="45">
        <v>22347.51</v>
      </c>
      <c r="I9181" t="s">
        <v>7567</v>
      </c>
      <c r="J9181" t="s">
        <v>169</v>
      </c>
      <c r="K9181">
        <v>0</v>
      </c>
      <c r="L9181" s="83">
        <v>42675</v>
      </c>
      <c r="M9181">
        <v>0</v>
      </c>
      <c r="N9181">
        <v>116794108</v>
      </c>
      <c r="O9181">
        <v>2616137</v>
      </c>
    </row>
    <row r="9182" spans="1:15" x14ac:dyDescent="0.2">
      <c r="A9182" t="s">
        <v>8205</v>
      </c>
      <c r="B9182" t="s">
        <v>95</v>
      </c>
      <c r="C9182">
        <v>50.8</v>
      </c>
      <c r="D9182">
        <v>0</v>
      </c>
      <c r="E9182">
        <v>0</v>
      </c>
      <c r="F9182">
        <v>0</v>
      </c>
      <c r="G9182">
        <v>0</v>
      </c>
      <c r="H9182" s="45">
        <v>-7827.97</v>
      </c>
      <c r="I9182" t="s">
        <v>7556</v>
      </c>
      <c r="J9182" t="s">
        <v>169</v>
      </c>
      <c r="K9182">
        <v>0</v>
      </c>
      <c r="L9182" s="83">
        <v>42675</v>
      </c>
      <c r="M9182">
        <v>0</v>
      </c>
      <c r="N9182" t="s">
        <v>173</v>
      </c>
      <c r="O9182">
        <v>2175672</v>
      </c>
    </row>
    <row r="9183" spans="1:15" x14ac:dyDescent="0.2">
      <c r="A9183" t="s">
        <v>8206</v>
      </c>
      <c r="B9183" t="s">
        <v>4834</v>
      </c>
      <c r="C9183">
        <v>34.08</v>
      </c>
      <c r="D9183">
        <v>0</v>
      </c>
      <c r="E9183">
        <v>0</v>
      </c>
      <c r="F9183">
        <v>0</v>
      </c>
      <c r="G9183">
        <v>0</v>
      </c>
      <c r="H9183" s="45">
        <v>-29738.45</v>
      </c>
      <c r="I9183" t="s">
        <v>7567</v>
      </c>
      <c r="J9183" t="s">
        <v>190</v>
      </c>
      <c r="K9183">
        <v>0</v>
      </c>
      <c r="L9183" s="83">
        <v>42675</v>
      </c>
      <c r="M9183">
        <v>0</v>
      </c>
      <c r="N9183">
        <v>53774105</v>
      </c>
      <c r="O9183" t="s">
        <v>4867</v>
      </c>
    </row>
    <row r="9184" spans="1:15" x14ac:dyDescent="0.2">
      <c r="A9184" t="s">
        <v>8207</v>
      </c>
      <c r="B9184" t="s">
        <v>842</v>
      </c>
      <c r="C9184">
        <v>29.3</v>
      </c>
      <c r="D9184">
        <v>0</v>
      </c>
      <c r="E9184">
        <v>0</v>
      </c>
      <c r="F9184">
        <v>0</v>
      </c>
      <c r="G9184">
        <v>0</v>
      </c>
      <c r="H9184" s="45">
        <v>5499.4</v>
      </c>
      <c r="I9184" t="s">
        <v>7567</v>
      </c>
      <c r="J9184" t="s">
        <v>164</v>
      </c>
      <c r="K9184">
        <v>0</v>
      </c>
      <c r="L9184" s="83">
        <v>42675</v>
      </c>
      <c r="M9184">
        <v>0</v>
      </c>
      <c r="N9184">
        <v>157210105</v>
      </c>
      <c r="O9184">
        <v>2986937</v>
      </c>
    </row>
    <row r="9185" spans="1:15" x14ac:dyDescent="0.2">
      <c r="A9185" t="s">
        <v>8208</v>
      </c>
      <c r="B9185" t="s">
        <v>2206</v>
      </c>
      <c r="C9185">
        <v>44.13</v>
      </c>
      <c r="D9185">
        <v>0</v>
      </c>
      <c r="E9185">
        <v>0</v>
      </c>
      <c r="F9185">
        <v>0</v>
      </c>
      <c r="G9185">
        <v>0</v>
      </c>
      <c r="H9185" s="45">
        <v>14486.84</v>
      </c>
      <c r="I9185" t="s">
        <v>7567</v>
      </c>
      <c r="J9185" t="s">
        <v>188</v>
      </c>
      <c r="K9185">
        <v>0</v>
      </c>
      <c r="L9185" s="83">
        <v>42675</v>
      </c>
      <c r="M9185">
        <v>0</v>
      </c>
      <c r="N9185">
        <v>125269100</v>
      </c>
      <c r="O9185" t="s">
        <v>2253</v>
      </c>
    </row>
    <row r="9186" spans="1:15" x14ac:dyDescent="0.2">
      <c r="A9186" t="s">
        <v>8209</v>
      </c>
      <c r="B9186" t="s">
        <v>278</v>
      </c>
      <c r="C9186">
        <v>116.67</v>
      </c>
      <c r="D9186">
        <v>0</v>
      </c>
      <c r="E9186">
        <v>0</v>
      </c>
      <c r="F9186">
        <v>0</v>
      </c>
      <c r="G9186">
        <v>0</v>
      </c>
      <c r="H9186" s="45">
        <v>-1184.5999999999999</v>
      </c>
      <c r="I9186" t="s">
        <v>7556</v>
      </c>
      <c r="J9186" t="s">
        <v>164</v>
      </c>
      <c r="K9186">
        <v>0</v>
      </c>
      <c r="L9186" s="83">
        <v>42675</v>
      </c>
      <c r="M9186">
        <v>0</v>
      </c>
      <c r="N9186" t="s">
        <v>177</v>
      </c>
      <c r="O9186">
        <v>2181334</v>
      </c>
    </row>
    <row r="9187" spans="1:15" x14ac:dyDescent="0.2">
      <c r="A9187" t="s">
        <v>8210</v>
      </c>
      <c r="B9187" t="s">
        <v>4645</v>
      </c>
      <c r="C9187">
        <v>33.200000000000003</v>
      </c>
      <c r="D9187">
        <v>0</v>
      </c>
      <c r="E9187">
        <v>0</v>
      </c>
      <c r="F9187">
        <v>0</v>
      </c>
      <c r="G9187">
        <v>0</v>
      </c>
      <c r="H9187">
        <v>401.02</v>
      </c>
      <c r="I9187" t="s">
        <v>7556</v>
      </c>
      <c r="J9187" t="s">
        <v>188</v>
      </c>
      <c r="K9187">
        <v>0</v>
      </c>
      <c r="L9187" s="83">
        <v>42675</v>
      </c>
      <c r="M9187">
        <v>0</v>
      </c>
      <c r="N9187">
        <v>163893209</v>
      </c>
      <c r="O9187" t="s">
        <v>4736</v>
      </c>
    </row>
    <row r="9188" spans="1:15" x14ac:dyDescent="0.2">
      <c r="A9188" t="s">
        <v>8211</v>
      </c>
      <c r="B9188" t="s">
        <v>2464</v>
      </c>
      <c r="C9188">
        <v>142.09</v>
      </c>
      <c r="D9188">
        <v>0</v>
      </c>
      <c r="E9188">
        <v>0</v>
      </c>
      <c r="F9188">
        <v>0</v>
      </c>
      <c r="G9188">
        <v>0</v>
      </c>
      <c r="H9188" s="45">
        <v>-18115.22</v>
      </c>
      <c r="I9188" t="s">
        <v>7556</v>
      </c>
      <c r="J9188" t="s">
        <v>200</v>
      </c>
      <c r="K9188">
        <v>0</v>
      </c>
      <c r="L9188" s="83">
        <v>42675</v>
      </c>
      <c r="M9188">
        <v>0</v>
      </c>
      <c r="N9188" t="s">
        <v>2520</v>
      </c>
      <c r="O9188" t="s">
        <v>2521</v>
      </c>
    </row>
    <row r="9189" spans="1:15" x14ac:dyDescent="0.2">
      <c r="A9189" t="s">
        <v>8212</v>
      </c>
      <c r="B9189" t="s">
        <v>1659</v>
      </c>
      <c r="C9189">
        <v>20.975000000000001</v>
      </c>
      <c r="D9189">
        <v>0</v>
      </c>
      <c r="E9189">
        <v>0</v>
      </c>
      <c r="F9189">
        <v>0</v>
      </c>
      <c r="G9189">
        <v>0</v>
      </c>
      <c r="H9189" s="45">
        <v>-28867.94</v>
      </c>
      <c r="I9189" t="s">
        <v>7556</v>
      </c>
      <c r="J9189" t="s">
        <v>448</v>
      </c>
      <c r="K9189">
        <v>0</v>
      </c>
      <c r="L9189" s="83">
        <v>42675</v>
      </c>
      <c r="M9189">
        <v>0</v>
      </c>
      <c r="N9189">
        <v>156700106</v>
      </c>
      <c r="O9189">
        <v>2185046</v>
      </c>
    </row>
    <row r="9190" spans="1:15" x14ac:dyDescent="0.2">
      <c r="A9190" t="s">
        <v>8213</v>
      </c>
      <c r="B9190" t="s">
        <v>6826</v>
      </c>
      <c r="C9190">
        <v>108.7</v>
      </c>
      <c r="D9190">
        <v>0</v>
      </c>
      <c r="E9190">
        <v>0</v>
      </c>
      <c r="F9190">
        <v>0</v>
      </c>
      <c r="G9190">
        <v>0</v>
      </c>
      <c r="H9190" s="45">
        <v>18385.810000000001</v>
      </c>
      <c r="I9190" t="s">
        <v>7567</v>
      </c>
      <c r="J9190" t="s">
        <v>182</v>
      </c>
      <c r="K9190">
        <v>0</v>
      </c>
      <c r="L9190" s="83">
        <v>42675</v>
      </c>
      <c r="M9190">
        <v>0</v>
      </c>
      <c r="N9190">
        <v>969490101</v>
      </c>
      <c r="O9190">
        <v>2202439</v>
      </c>
    </row>
    <row r="9191" spans="1:15" x14ac:dyDescent="0.2">
      <c r="A9191" t="s">
        <v>8214</v>
      </c>
      <c r="B9191" t="s">
        <v>4958</v>
      </c>
      <c r="C9191">
        <v>81.39</v>
      </c>
      <c r="D9191">
        <v>0</v>
      </c>
      <c r="E9191">
        <v>0</v>
      </c>
      <c r="F9191">
        <v>0</v>
      </c>
      <c r="G9191">
        <v>0</v>
      </c>
      <c r="H9191">
        <v>-693.3</v>
      </c>
      <c r="I9191" t="s">
        <v>7556</v>
      </c>
      <c r="J9191" t="s">
        <v>822</v>
      </c>
      <c r="K9191">
        <v>0</v>
      </c>
      <c r="L9191" s="83">
        <v>42675</v>
      </c>
      <c r="M9191">
        <v>0</v>
      </c>
      <c r="N9191" t="s">
        <v>5005</v>
      </c>
      <c r="O9191">
        <v>2542049</v>
      </c>
    </row>
    <row r="9192" spans="1:15" x14ac:dyDescent="0.2">
      <c r="A9192" t="s">
        <v>8215</v>
      </c>
      <c r="B9192" t="s">
        <v>3197</v>
      </c>
      <c r="C9192">
        <v>19.145</v>
      </c>
      <c r="D9192">
        <v>0</v>
      </c>
      <c r="E9192">
        <v>0</v>
      </c>
      <c r="F9192">
        <v>0</v>
      </c>
      <c r="G9192">
        <v>0</v>
      </c>
      <c r="H9192" s="45">
        <v>111481.49</v>
      </c>
      <c r="I9192" t="s">
        <v>7567</v>
      </c>
      <c r="J9192" t="s">
        <v>169</v>
      </c>
      <c r="K9192">
        <v>0</v>
      </c>
      <c r="L9192" s="83">
        <v>42675</v>
      </c>
      <c r="M9192">
        <v>0</v>
      </c>
      <c r="N9192" t="s">
        <v>3274</v>
      </c>
      <c r="O9192" t="s">
        <v>3275</v>
      </c>
    </row>
    <row r="9193" spans="1:15" x14ac:dyDescent="0.2">
      <c r="A9193" t="s">
        <v>8216</v>
      </c>
      <c r="B9193" t="s">
        <v>1678</v>
      </c>
      <c r="C9193">
        <v>35.049999999999997</v>
      </c>
      <c r="D9193">
        <v>0</v>
      </c>
      <c r="E9193">
        <v>0</v>
      </c>
      <c r="F9193">
        <v>0</v>
      </c>
      <c r="G9193">
        <v>0</v>
      </c>
      <c r="H9193" s="45">
        <v>11325.3</v>
      </c>
      <c r="I9193" t="s">
        <v>7567</v>
      </c>
      <c r="J9193" t="s">
        <v>169</v>
      </c>
      <c r="K9193">
        <v>0</v>
      </c>
      <c r="L9193" s="83">
        <v>42675</v>
      </c>
      <c r="M9193">
        <v>0</v>
      </c>
      <c r="N9193" t="s">
        <v>1769</v>
      </c>
      <c r="O9193" t="s">
        <v>1770</v>
      </c>
    </row>
    <row r="9194" spans="1:15" x14ac:dyDescent="0.2">
      <c r="A9194" t="s">
        <v>8217</v>
      </c>
      <c r="B9194" t="s">
        <v>6609</v>
      </c>
      <c r="C9194">
        <v>23.6</v>
      </c>
      <c r="D9194">
        <v>0</v>
      </c>
      <c r="E9194">
        <v>0</v>
      </c>
      <c r="F9194">
        <v>0</v>
      </c>
      <c r="G9194">
        <v>0</v>
      </c>
      <c r="H9194" s="45">
        <v>-8894.8799999999992</v>
      </c>
      <c r="I9194" t="s">
        <v>7567</v>
      </c>
      <c r="J9194" t="s">
        <v>164</v>
      </c>
      <c r="K9194">
        <v>0</v>
      </c>
      <c r="L9194" s="83">
        <v>42675</v>
      </c>
      <c r="M9194">
        <v>0</v>
      </c>
      <c r="N9194" t="s">
        <v>6678</v>
      </c>
      <c r="O9194" t="s">
        <v>6679</v>
      </c>
    </row>
    <row r="9195" spans="1:15" x14ac:dyDescent="0.2">
      <c r="A9195" t="s">
        <v>8218</v>
      </c>
      <c r="B9195" t="s">
        <v>4638</v>
      </c>
      <c r="C9195">
        <v>17.074999999999999</v>
      </c>
      <c r="D9195">
        <v>0</v>
      </c>
      <c r="E9195">
        <v>0</v>
      </c>
      <c r="F9195">
        <v>0</v>
      </c>
      <c r="G9195">
        <v>0</v>
      </c>
      <c r="H9195" s="45">
        <v>6078.38</v>
      </c>
      <c r="I9195" t="s">
        <v>7556</v>
      </c>
      <c r="J9195" t="s">
        <v>182</v>
      </c>
      <c r="K9195">
        <v>0</v>
      </c>
      <c r="L9195" s="83">
        <v>42675</v>
      </c>
      <c r="M9195">
        <v>0</v>
      </c>
      <c r="N9195">
        <v>393222104</v>
      </c>
      <c r="O9195" t="s">
        <v>4756</v>
      </c>
    </row>
    <row r="9196" spans="1:15" x14ac:dyDescent="0.2">
      <c r="A9196" t="s">
        <v>8219</v>
      </c>
      <c r="B9196" t="s">
        <v>2584</v>
      </c>
      <c r="C9196">
        <v>44</v>
      </c>
      <c r="D9196">
        <v>0</v>
      </c>
      <c r="E9196">
        <v>0</v>
      </c>
      <c r="F9196">
        <v>0</v>
      </c>
      <c r="G9196">
        <v>0</v>
      </c>
      <c r="H9196" s="45">
        <v>5562.99</v>
      </c>
      <c r="I9196" t="s">
        <v>7567</v>
      </c>
      <c r="J9196" t="s">
        <v>8017</v>
      </c>
      <c r="K9196">
        <v>0</v>
      </c>
      <c r="L9196" s="83">
        <v>42675</v>
      </c>
      <c r="M9196">
        <v>0</v>
      </c>
      <c r="N9196" t="s">
        <v>2640</v>
      </c>
      <c r="O9196" t="s">
        <v>2641</v>
      </c>
    </row>
    <row r="9197" spans="1:15" x14ac:dyDescent="0.2">
      <c r="A9197" t="s">
        <v>8220</v>
      </c>
      <c r="B9197" t="s">
        <v>390</v>
      </c>
      <c r="C9197">
        <v>41.43</v>
      </c>
      <c r="D9197">
        <v>0</v>
      </c>
      <c r="E9197">
        <v>0</v>
      </c>
      <c r="F9197">
        <v>0</v>
      </c>
      <c r="G9197">
        <v>0</v>
      </c>
      <c r="H9197" s="45">
        <v>10162.629999999999</v>
      </c>
      <c r="I9197" t="s">
        <v>7567</v>
      </c>
      <c r="J9197" t="s">
        <v>169</v>
      </c>
      <c r="K9197">
        <v>0</v>
      </c>
      <c r="L9197" s="83">
        <v>42675</v>
      </c>
      <c r="M9197">
        <v>0</v>
      </c>
      <c r="N9197">
        <v>436440101</v>
      </c>
      <c r="O9197">
        <v>2433530</v>
      </c>
    </row>
    <row r="9198" spans="1:15" x14ac:dyDescent="0.2">
      <c r="A9198" t="s">
        <v>8221</v>
      </c>
      <c r="B9198" t="s">
        <v>8187</v>
      </c>
      <c r="C9198">
        <v>13.65</v>
      </c>
      <c r="D9198">
        <v>0</v>
      </c>
      <c r="E9198">
        <v>0</v>
      </c>
      <c r="F9198">
        <v>0</v>
      </c>
      <c r="G9198">
        <v>0</v>
      </c>
      <c r="H9198" s="45">
        <v>17202.72</v>
      </c>
      <c r="I9198" t="s">
        <v>7567</v>
      </c>
      <c r="J9198" t="s">
        <v>200</v>
      </c>
      <c r="K9198">
        <v>0</v>
      </c>
      <c r="L9198" s="83">
        <v>42675</v>
      </c>
      <c r="M9198">
        <v>0</v>
      </c>
      <c r="N9198" t="s">
        <v>8222</v>
      </c>
      <c r="O9198" t="s">
        <v>8223</v>
      </c>
    </row>
    <row r="9199" spans="1:15" x14ac:dyDescent="0.2">
      <c r="A9199" t="s">
        <v>8224</v>
      </c>
      <c r="B9199" t="s">
        <v>1079</v>
      </c>
      <c r="C9199">
        <v>154.88499999999999</v>
      </c>
      <c r="D9199">
        <v>0</v>
      </c>
      <c r="E9199">
        <v>0</v>
      </c>
      <c r="F9199">
        <v>0</v>
      </c>
      <c r="G9199">
        <v>0</v>
      </c>
      <c r="H9199" s="45">
        <v>-23968.44</v>
      </c>
      <c r="I9199" t="s">
        <v>7567</v>
      </c>
      <c r="J9199" t="s">
        <v>8017</v>
      </c>
      <c r="K9199">
        <v>0</v>
      </c>
      <c r="L9199" s="83">
        <v>42675</v>
      </c>
      <c r="M9199">
        <v>0</v>
      </c>
      <c r="N9199" t="s">
        <v>1398</v>
      </c>
      <c r="O9199">
        <v>2040640</v>
      </c>
    </row>
    <row r="9200" spans="1:15" x14ac:dyDescent="0.2">
      <c r="A9200" t="s">
        <v>8225</v>
      </c>
      <c r="B9200" t="s">
        <v>3368</v>
      </c>
      <c r="C9200">
        <v>14.57</v>
      </c>
      <c r="D9200">
        <v>0</v>
      </c>
      <c r="E9200">
        <v>0</v>
      </c>
      <c r="F9200">
        <v>0</v>
      </c>
      <c r="G9200">
        <v>0</v>
      </c>
      <c r="H9200" s="45">
        <v>-42109.98</v>
      </c>
      <c r="I9200" t="s">
        <v>7567</v>
      </c>
      <c r="J9200" t="s">
        <v>200</v>
      </c>
      <c r="K9200">
        <v>0</v>
      </c>
      <c r="L9200" s="83">
        <v>42675</v>
      </c>
      <c r="M9200">
        <v>0</v>
      </c>
      <c r="N9200">
        <v>485865109</v>
      </c>
      <c r="O9200" t="s">
        <v>3391</v>
      </c>
    </row>
    <row r="9201" spans="1:15" x14ac:dyDescent="0.2">
      <c r="A9201" t="s">
        <v>8226</v>
      </c>
      <c r="B9201" t="s">
        <v>1694</v>
      </c>
      <c r="C9201">
        <v>49.49</v>
      </c>
      <c r="D9201">
        <v>0</v>
      </c>
      <c r="E9201">
        <v>0</v>
      </c>
      <c r="F9201">
        <v>0</v>
      </c>
      <c r="G9201">
        <v>0</v>
      </c>
      <c r="H9201" s="45">
        <v>-4099.59</v>
      </c>
      <c r="I9201" t="s">
        <v>7556</v>
      </c>
      <c r="J9201" t="s">
        <v>186</v>
      </c>
      <c r="K9201">
        <v>0</v>
      </c>
      <c r="L9201" s="83">
        <v>42675</v>
      </c>
      <c r="M9201">
        <v>0</v>
      </c>
      <c r="N9201">
        <v>540424108</v>
      </c>
      <c r="O9201">
        <v>2523022</v>
      </c>
    </row>
    <row r="9202" spans="1:15" x14ac:dyDescent="0.2">
      <c r="A9202" t="s">
        <v>8227</v>
      </c>
      <c r="B9202" t="s">
        <v>3401</v>
      </c>
      <c r="C9202">
        <v>70.430000000000007</v>
      </c>
      <c r="D9202">
        <v>0</v>
      </c>
      <c r="E9202">
        <v>0</v>
      </c>
      <c r="F9202">
        <v>0</v>
      </c>
      <c r="G9202">
        <v>0</v>
      </c>
      <c r="H9202" s="45">
        <v>45208.45</v>
      </c>
      <c r="I9202" t="s">
        <v>7567</v>
      </c>
      <c r="J9202" t="s">
        <v>169</v>
      </c>
      <c r="K9202">
        <v>0</v>
      </c>
      <c r="L9202" s="83">
        <v>42675</v>
      </c>
      <c r="M9202">
        <v>0</v>
      </c>
      <c r="N9202" t="s">
        <v>3452</v>
      </c>
      <c r="O9202" t="s">
        <v>3453</v>
      </c>
    </row>
    <row r="9203" spans="1:15" x14ac:dyDescent="0.2">
      <c r="A9203" t="s">
        <v>8228</v>
      </c>
      <c r="B9203" t="s">
        <v>96</v>
      </c>
      <c r="C9203">
        <v>24.984999999999999</v>
      </c>
      <c r="D9203">
        <v>0</v>
      </c>
      <c r="E9203">
        <v>0</v>
      </c>
      <c r="F9203">
        <v>0</v>
      </c>
      <c r="G9203">
        <v>0</v>
      </c>
      <c r="H9203" s="45">
        <v>3941.74</v>
      </c>
      <c r="I9203" t="s">
        <v>7556</v>
      </c>
      <c r="J9203" t="s">
        <v>169</v>
      </c>
      <c r="K9203">
        <v>0</v>
      </c>
      <c r="L9203" s="83">
        <v>42675</v>
      </c>
      <c r="M9203">
        <v>0</v>
      </c>
      <c r="N9203" s="84">
        <v>5.5027E+106</v>
      </c>
      <c r="O9203">
        <v>2572109</v>
      </c>
    </row>
    <row r="9204" spans="1:15" x14ac:dyDescent="0.2">
      <c r="A9204" t="s">
        <v>8229</v>
      </c>
      <c r="B9204" t="s">
        <v>5390</v>
      </c>
      <c r="C9204">
        <v>30.07</v>
      </c>
      <c r="D9204">
        <v>0</v>
      </c>
      <c r="E9204">
        <v>0</v>
      </c>
      <c r="F9204">
        <v>0</v>
      </c>
      <c r="G9204">
        <v>0</v>
      </c>
      <c r="H9204" s="45">
        <v>-4099.62</v>
      </c>
      <c r="I9204" t="s">
        <v>7556</v>
      </c>
      <c r="J9204" t="s">
        <v>188</v>
      </c>
      <c r="K9204">
        <v>0</v>
      </c>
      <c r="L9204" s="83">
        <v>42675</v>
      </c>
      <c r="M9204">
        <v>0</v>
      </c>
      <c r="N9204">
        <v>546347105</v>
      </c>
      <c r="O9204">
        <v>2535243</v>
      </c>
    </row>
    <row r="9205" spans="1:15" x14ac:dyDescent="0.2">
      <c r="A9205" t="s">
        <v>8230</v>
      </c>
      <c r="B9205" t="s">
        <v>1327</v>
      </c>
      <c r="C9205">
        <v>56.71</v>
      </c>
      <c r="D9205">
        <v>0</v>
      </c>
      <c r="E9205">
        <v>0</v>
      </c>
      <c r="F9205">
        <v>0</v>
      </c>
      <c r="G9205">
        <v>0</v>
      </c>
      <c r="H9205" s="45">
        <v>-19768.61</v>
      </c>
      <c r="I9205" t="s">
        <v>7556</v>
      </c>
      <c r="J9205" t="s">
        <v>448</v>
      </c>
      <c r="K9205">
        <v>0</v>
      </c>
      <c r="L9205" s="83">
        <v>42675</v>
      </c>
      <c r="M9205">
        <v>0</v>
      </c>
      <c r="N9205" t="s">
        <v>1502</v>
      </c>
      <c r="O9205" t="s">
        <v>1503</v>
      </c>
    </row>
    <row r="9206" spans="1:15" x14ac:dyDescent="0.2">
      <c r="A9206" t="s">
        <v>8231</v>
      </c>
      <c r="B9206" t="s">
        <v>1699</v>
      </c>
      <c r="C9206">
        <v>44.25</v>
      </c>
      <c r="D9206">
        <v>0</v>
      </c>
      <c r="E9206">
        <v>0</v>
      </c>
      <c r="F9206">
        <v>0</v>
      </c>
      <c r="G9206">
        <v>0</v>
      </c>
      <c r="H9206" s="45">
        <v>-3244.56</v>
      </c>
      <c r="I9206" t="s">
        <v>7556</v>
      </c>
      <c r="J9206" t="s">
        <v>186</v>
      </c>
      <c r="K9206">
        <v>0</v>
      </c>
      <c r="L9206" s="83">
        <v>42675</v>
      </c>
      <c r="M9206">
        <v>0</v>
      </c>
      <c r="N9206">
        <v>589400100</v>
      </c>
      <c r="O9206">
        <v>2578464</v>
      </c>
    </row>
    <row r="9207" spans="1:15" x14ac:dyDescent="0.2">
      <c r="A9207" t="s">
        <v>8232</v>
      </c>
      <c r="B9207" t="s">
        <v>6827</v>
      </c>
      <c r="C9207">
        <v>77.010000000000005</v>
      </c>
      <c r="D9207">
        <v>0</v>
      </c>
      <c r="E9207">
        <v>0</v>
      </c>
      <c r="F9207">
        <v>0</v>
      </c>
      <c r="G9207">
        <v>0</v>
      </c>
      <c r="H9207" s="45">
        <v>48502.36</v>
      </c>
      <c r="I9207" t="s">
        <v>7567</v>
      </c>
      <c r="J9207" t="s">
        <v>235</v>
      </c>
      <c r="K9207">
        <v>0</v>
      </c>
      <c r="L9207" s="83">
        <v>42675</v>
      </c>
      <c r="M9207">
        <v>0</v>
      </c>
      <c r="N9207" t="s">
        <v>6874</v>
      </c>
      <c r="O9207" t="s">
        <v>6875</v>
      </c>
    </row>
    <row r="9208" spans="1:15" x14ac:dyDescent="0.2">
      <c r="A9208" t="s">
        <v>8233</v>
      </c>
      <c r="B9208" t="s">
        <v>632</v>
      </c>
      <c r="C9208">
        <v>12.7</v>
      </c>
      <c r="D9208">
        <v>0</v>
      </c>
      <c r="E9208">
        <v>0</v>
      </c>
      <c r="F9208">
        <v>0</v>
      </c>
      <c r="G9208">
        <v>0</v>
      </c>
      <c r="H9208" s="45">
        <v>-29315.15</v>
      </c>
      <c r="I9208" t="s">
        <v>7556</v>
      </c>
      <c r="J9208" t="s">
        <v>200</v>
      </c>
      <c r="K9208">
        <v>0</v>
      </c>
      <c r="L9208" s="83">
        <v>42675</v>
      </c>
      <c r="M9208">
        <v>0</v>
      </c>
      <c r="N9208" t="s">
        <v>633</v>
      </c>
      <c r="O9208">
        <v>2415936</v>
      </c>
    </row>
    <row r="9209" spans="1:15" x14ac:dyDescent="0.2">
      <c r="A9209" t="s">
        <v>8234</v>
      </c>
      <c r="B9209" t="s">
        <v>8185</v>
      </c>
      <c r="C9209">
        <v>18.02</v>
      </c>
      <c r="D9209">
        <v>0</v>
      </c>
      <c r="E9209">
        <v>0</v>
      </c>
      <c r="F9209">
        <v>0</v>
      </c>
      <c r="G9209">
        <v>0</v>
      </c>
      <c r="H9209" s="45">
        <v>-9139.39</v>
      </c>
      <c r="I9209" t="s">
        <v>7567</v>
      </c>
      <c r="J9209" t="s">
        <v>186</v>
      </c>
      <c r="K9209">
        <v>0</v>
      </c>
      <c r="L9209" s="83">
        <v>42675</v>
      </c>
      <c r="M9209">
        <v>0</v>
      </c>
      <c r="N9209" t="s">
        <v>8235</v>
      </c>
      <c r="O9209" t="s">
        <v>8236</v>
      </c>
    </row>
    <row r="9210" spans="1:15" x14ac:dyDescent="0.2">
      <c r="A9210" t="s">
        <v>8237</v>
      </c>
      <c r="B9210" t="s">
        <v>8186</v>
      </c>
      <c r="C9210">
        <v>53.7</v>
      </c>
      <c r="D9210">
        <v>0</v>
      </c>
      <c r="E9210">
        <v>0</v>
      </c>
      <c r="F9210">
        <v>0</v>
      </c>
      <c r="G9210">
        <v>0</v>
      </c>
      <c r="H9210" s="45">
        <v>3602.31</v>
      </c>
      <c r="I9210" t="s">
        <v>7567</v>
      </c>
      <c r="J9210" t="s">
        <v>822</v>
      </c>
      <c r="K9210">
        <v>0</v>
      </c>
      <c r="L9210" s="83">
        <v>42675</v>
      </c>
      <c r="M9210">
        <v>0</v>
      </c>
      <c r="N9210">
        <v>667655104</v>
      </c>
      <c r="O9210">
        <v>2649586</v>
      </c>
    </row>
    <row r="9211" spans="1:15" x14ac:dyDescent="0.2">
      <c r="A9211" t="s">
        <v>8238</v>
      </c>
      <c r="B9211" t="s">
        <v>2210</v>
      </c>
      <c r="C9211">
        <v>76.849999999999994</v>
      </c>
      <c r="D9211">
        <v>0</v>
      </c>
      <c r="E9211">
        <v>0</v>
      </c>
      <c r="F9211">
        <v>0</v>
      </c>
      <c r="G9211">
        <v>0</v>
      </c>
      <c r="H9211" s="45">
        <v>3616.01</v>
      </c>
      <c r="I9211" t="s">
        <v>7556</v>
      </c>
      <c r="J9211" t="s">
        <v>822</v>
      </c>
      <c r="K9211">
        <v>0</v>
      </c>
      <c r="L9211" s="83">
        <v>42675</v>
      </c>
      <c r="M9211">
        <v>0</v>
      </c>
      <c r="N9211" t="s">
        <v>2281</v>
      </c>
      <c r="O9211" t="s">
        <v>2282</v>
      </c>
    </row>
    <row r="9212" spans="1:15" x14ac:dyDescent="0.2">
      <c r="A9212" t="s">
        <v>8239</v>
      </c>
      <c r="B9212" t="s">
        <v>2811</v>
      </c>
      <c r="C9212">
        <v>45.2</v>
      </c>
      <c r="D9212">
        <v>0</v>
      </c>
      <c r="E9212">
        <v>0</v>
      </c>
      <c r="F9212">
        <v>0</v>
      </c>
      <c r="G9212">
        <v>0</v>
      </c>
      <c r="H9212" s="45">
        <v>-4414.75</v>
      </c>
      <c r="I9212" t="s">
        <v>7567</v>
      </c>
      <c r="J9212" t="s">
        <v>169</v>
      </c>
      <c r="K9212">
        <v>0</v>
      </c>
      <c r="L9212" s="83">
        <v>42675</v>
      </c>
      <c r="M9212">
        <v>0</v>
      </c>
      <c r="N9212">
        <v>695127100</v>
      </c>
      <c r="O9212" t="s">
        <v>2981</v>
      </c>
    </row>
    <row r="9213" spans="1:15" x14ac:dyDescent="0.2">
      <c r="A9213" t="s">
        <v>8240</v>
      </c>
      <c r="B9213" t="s">
        <v>4843</v>
      </c>
      <c r="C9213">
        <v>48.29</v>
      </c>
      <c r="D9213">
        <v>0</v>
      </c>
      <c r="E9213">
        <v>0</v>
      </c>
      <c r="F9213">
        <v>0</v>
      </c>
      <c r="G9213">
        <v>0</v>
      </c>
      <c r="H9213" s="45">
        <v>-2052.89</v>
      </c>
      <c r="I9213" t="s">
        <v>7556</v>
      </c>
      <c r="J9213" t="s">
        <v>822</v>
      </c>
      <c r="K9213">
        <v>0</v>
      </c>
      <c r="L9213" s="83">
        <v>42675</v>
      </c>
      <c r="M9213">
        <v>0</v>
      </c>
      <c r="N9213">
        <v>744573106</v>
      </c>
      <c r="O9213">
        <v>2707677</v>
      </c>
    </row>
    <row r="9214" spans="1:15" x14ac:dyDescent="0.2">
      <c r="A9214" t="s">
        <v>8241</v>
      </c>
      <c r="B9214" t="s">
        <v>2675</v>
      </c>
      <c r="C9214">
        <v>104.82</v>
      </c>
      <c r="D9214">
        <v>0</v>
      </c>
      <c r="E9214">
        <v>0</v>
      </c>
      <c r="F9214">
        <v>0</v>
      </c>
      <c r="G9214">
        <v>0</v>
      </c>
      <c r="H9214">
        <v>824.64</v>
      </c>
      <c r="I9214" t="s">
        <v>7567</v>
      </c>
      <c r="J9214" t="s">
        <v>169</v>
      </c>
      <c r="K9214">
        <v>0</v>
      </c>
      <c r="L9214" s="83">
        <v>42675</v>
      </c>
      <c r="M9214">
        <v>0</v>
      </c>
      <c r="N9214" t="s">
        <v>2780</v>
      </c>
      <c r="O9214" t="s">
        <v>2781</v>
      </c>
    </row>
    <row r="9215" spans="1:15" x14ac:dyDescent="0.2">
      <c r="A9215" t="s">
        <v>8242</v>
      </c>
      <c r="B9215" t="s">
        <v>2463</v>
      </c>
      <c r="C9215">
        <v>122.38</v>
      </c>
      <c r="D9215">
        <v>0</v>
      </c>
      <c r="E9215">
        <v>0</v>
      </c>
      <c r="F9215">
        <v>0</v>
      </c>
      <c r="G9215">
        <v>0</v>
      </c>
      <c r="H9215" s="45">
        <v>69129.33</v>
      </c>
      <c r="I9215" t="s">
        <v>7567</v>
      </c>
      <c r="J9215" t="s">
        <v>164</v>
      </c>
      <c r="K9215">
        <v>0</v>
      </c>
      <c r="L9215" s="83">
        <v>42675</v>
      </c>
      <c r="M9215">
        <v>0</v>
      </c>
      <c r="N9215">
        <v>775133101</v>
      </c>
      <c r="O9215">
        <v>2746700</v>
      </c>
    </row>
    <row r="9216" spans="1:15" x14ac:dyDescent="0.2">
      <c r="A9216" t="s">
        <v>8243</v>
      </c>
      <c r="B9216" t="s">
        <v>869</v>
      </c>
      <c r="C9216">
        <v>299.43</v>
      </c>
      <c r="D9216">
        <v>0</v>
      </c>
      <c r="E9216">
        <v>0</v>
      </c>
      <c r="F9216">
        <v>0</v>
      </c>
      <c r="G9216">
        <v>0</v>
      </c>
      <c r="H9216" s="45">
        <v>-4565.68</v>
      </c>
      <c r="I9216" t="s">
        <v>7556</v>
      </c>
      <c r="J9216" t="s">
        <v>190</v>
      </c>
      <c r="K9216">
        <v>0</v>
      </c>
      <c r="L9216" s="83">
        <v>42675</v>
      </c>
      <c r="M9216">
        <v>0</v>
      </c>
      <c r="N9216">
        <v>776696106</v>
      </c>
      <c r="O9216">
        <v>2749602</v>
      </c>
    </row>
    <row r="9217" spans="1:15" x14ac:dyDescent="0.2">
      <c r="A9217" t="s">
        <v>8244</v>
      </c>
      <c r="B9217" t="s">
        <v>4840</v>
      </c>
      <c r="C9217">
        <v>5.76</v>
      </c>
      <c r="D9217">
        <v>0</v>
      </c>
      <c r="E9217">
        <v>0</v>
      </c>
      <c r="F9217">
        <v>0</v>
      </c>
      <c r="G9217">
        <v>0</v>
      </c>
      <c r="H9217" s="45">
        <v>31020.76</v>
      </c>
      <c r="I9217" t="s">
        <v>7567</v>
      </c>
      <c r="J9217" t="s">
        <v>190</v>
      </c>
      <c r="K9217">
        <v>0</v>
      </c>
      <c r="L9217" s="83">
        <v>42675</v>
      </c>
      <c r="M9217">
        <v>0</v>
      </c>
      <c r="N9217">
        <v>257867200</v>
      </c>
      <c r="O9217" t="s">
        <v>8245</v>
      </c>
    </row>
    <row r="9218" spans="1:15" x14ac:dyDescent="0.2">
      <c r="A9218" t="s">
        <v>8246</v>
      </c>
      <c r="B9218" t="s">
        <v>1991</v>
      </c>
      <c r="C9218">
        <v>48</v>
      </c>
      <c r="D9218">
        <v>0</v>
      </c>
      <c r="E9218">
        <v>0</v>
      </c>
      <c r="F9218">
        <v>0</v>
      </c>
      <c r="G9218">
        <v>0</v>
      </c>
      <c r="H9218" s="45">
        <v>-13590.36</v>
      </c>
      <c r="I9218" t="s">
        <v>7567</v>
      </c>
      <c r="J9218" t="s">
        <v>200</v>
      </c>
      <c r="K9218">
        <v>0</v>
      </c>
      <c r="L9218" s="83">
        <v>42675</v>
      </c>
      <c r="M9218">
        <v>0</v>
      </c>
      <c r="N9218" t="s">
        <v>2061</v>
      </c>
      <c r="O9218">
        <v>2966144</v>
      </c>
    </row>
    <row r="9219" spans="1:15" x14ac:dyDescent="0.2">
      <c r="A9219" t="s">
        <v>8247</v>
      </c>
      <c r="B9219" t="s">
        <v>6306</v>
      </c>
      <c r="C9219">
        <v>43.4</v>
      </c>
      <c r="D9219">
        <v>0</v>
      </c>
      <c r="E9219">
        <v>0</v>
      </c>
      <c r="F9219">
        <v>0</v>
      </c>
      <c r="G9219">
        <v>0</v>
      </c>
      <c r="H9219" s="45">
        <v>-1688.2</v>
      </c>
      <c r="I9219" t="s">
        <v>7556</v>
      </c>
      <c r="J9219" t="s">
        <v>822</v>
      </c>
      <c r="K9219">
        <v>0</v>
      </c>
      <c r="L9219" s="83">
        <v>42675</v>
      </c>
      <c r="M9219">
        <v>0</v>
      </c>
      <c r="N9219">
        <v>842587107</v>
      </c>
      <c r="O9219">
        <v>2829601</v>
      </c>
    </row>
    <row r="9220" spans="1:15" x14ac:dyDescent="0.2">
      <c r="A9220" t="s">
        <v>8248</v>
      </c>
      <c r="B9220" t="s">
        <v>127</v>
      </c>
      <c r="C9220">
        <v>126.21</v>
      </c>
      <c r="D9220">
        <v>0</v>
      </c>
      <c r="E9220">
        <v>0</v>
      </c>
      <c r="F9220">
        <v>0</v>
      </c>
      <c r="G9220">
        <v>0</v>
      </c>
      <c r="H9220" s="45">
        <v>2176.64</v>
      </c>
      <c r="I9220" t="s">
        <v>7556</v>
      </c>
      <c r="J9220" t="s">
        <v>169</v>
      </c>
      <c r="K9220">
        <v>0</v>
      </c>
      <c r="L9220" s="83">
        <v>42675</v>
      </c>
      <c r="M9220">
        <v>0</v>
      </c>
      <c r="N9220" t="s">
        <v>788</v>
      </c>
      <c r="O9220" t="s">
        <v>789</v>
      </c>
    </row>
    <row r="9221" spans="1:15" x14ac:dyDescent="0.2">
      <c r="A9221" t="s">
        <v>8249</v>
      </c>
      <c r="B9221" t="s">
        <v>2216</v>
      </c>
      <c r="C9221">
        <v>37.729999999999997</v>
      </c>
      <c r="D9221">
        <v>0</v>
      </c>
      <c r="E9221">
        <v>0</v>
      </c>
      <c r="F9221">
        <v>0</v>
      </c>
      <c r="G9221">
        <v>0</v>
      </c>
      <c r="H9221">
        <v>-668.03</v>
      </c>
      <c r="I9221" t="s">
        <v>7556</v>
      </c>
      <c r="J9221" t="s">
        <v>190</v>
      </c>
      <c r="K9221">
        <v>0</v>
      </c>
      <c r="L9221" s="83">
        <v>42675</v>
      </c>
      <c r="M9221">
        <v>0</v>
      </c>
      <c r="N9221">
        <v>880779103</v>
      </c>
      <c r="O9221">
        <v>2884224</v>
      </c>
    </row>
    <row r="9222" spans="1:15" x14ac:dyDescent="0.2">
      <c r="A9222" t="s">
        <v>8250</v>
      </c>
      <c r="B9222" t="s">
        <v>2077</v>
      </c>
      <c r="C9222">
        <v>11.82</v>
      </c>
      <c r="D9222">
        <v>0</v>
      </c>
      <c r="E9222">
        <v>0</v>
      </c>
      <c r="F9222">
        <v>0</v>
      </c>
      <c r="G9222">
        <v>0</v>
      </c>
      <c r="H9222" s="45">
        <v>-37713.46</v>
      </c>
      <c r="I9222" t="s">
        <v>7567</v>
      </c>
      <c r="J9222" t="s">
        <v>200</v>
      </c>
      <c r="K9222">
        <v>0</v>
      </c>
      <c r="L9222" s="83">
        <v>42675</v>
      </c>
      <c r="M9222">
        <v>0</v>
      </c>
      <c r="N9222" t="s">
        <v>2194</v>
      </c>
      <c r="O9222" t="s">
        <v>2195</v>
      </c>
    </row>
    <row r="9223" spans="1:15" x14ac:dyDescent="0.2">
      <c r="A9223" t="s">
        <v>8251</v>
      </c>
      <c r="B9223" t="s">
        <v>2707</v>
      </c>
      <c r="C9223">
        <v>31.29</v>
      </c>
      <c r="D9223">
        <v>0</v>
      </c>
      <c r="E9223">
        <v>0</v>
      </c>
      <c r="F9223">
        <v>0</v>
      </c>
      <c r="G9223">
        <v>0</v>
      </c>
      <c r="H9223" s="45">
        <v>-60557.15</v>
      </c>
      <c r="I9223" t="s">
        <v>7556</v>
      </c>
      <c r="J9223" t="s">
        <v>169</v>
      </c>
      <c r="K9223">
        <v>0</v>
      </c>
      <c r="L9223" s="83">
        <v>42675</v>
      </c>
      <c r="M9223">
        <v>0</v>
      </c>
      <c r="N9223" t="s">
        <v>2796</v>
      </c>
      <c r="O9223" t="s">
        <v>2797</v>
      </c>
    </row>
    <row r="9224" spans="1:15" x14ac:dyDescent="0.2">
      <c r="A9224" t="s">
        <v>8252</v>
      </c>
      <c r="B9224" t="s">
        <v>1787</v>
      </c>
      <c r="C9224">
        <v>31.3</v>
      </c>
      <c r="D9224">
        <v>0</v>
      </c>
      <c r="E9224">
        <v>0</v>
      </c>
      <c r="F9224">
        <v>0</v>
      </c>
      <c r="G9224">
        <v>0</v>
      </c>
      <c r="H9224" s="45">
        <v>21142.31</v>
      </c>
      <c r="I9224" t="s">
        <v>7567</v>
      </c>
      <c r="J9224" t="s">
        <v>200</v>
      </c>
      <c r="K9224">
        <v>0</v>
      </c>
      <c r="L9224" s="83">
        <v>42675</v>
      </c>
      <c r="M9224">
        <v>0</v>
      </c>
      <c r="N9224">
        <v>891826109</v>
      </c>
      <c r="O9224" t="s">
        <v>1960</v>
      </c>
    </row>
    <row r="9225" spans="1:15" x14ac:dyDescent="0.2">
      <c r="A9225" t="s">
        <v>8253</v>
      </c>
      <c r="B9225" t="s">
        <v>4941</v>
      </c>
      <c r="C9225">
        <v>19.850000000000001</v>
      </c>
      <c r="D9225">
        <v>0</v>
      </c>
      <c r="E9225">
        <v>0</v>
      </c>
      <c r="F9225">
        <v>0</v>
      </c>
      <c r="G9225">
        <v>0</v>
      </c>
      <c r="H9225" s="45">
        <v>-9277.44</v>
      </c>
      <c r="I9225" t="s">
        <v>7567</v>
      </c>
      <c r="J9225" t="s">
        <v>190</v>
      </c>
      <c r="K9225">
        <v>0</v>
      </c>
      <c r="L9225" s="83">
        <v>42675</v>
      </c>
      <c r="M9225">
        <v>0</v>
      </c>
      <c r="N9225">
        <v>901109108</v>
      </c>
      <c r="O9225">
        <v>2681760</v>
      </c>
    </row>
    <row r="9226" spans="1:15" x14ac:dyDescent="0.2">
      <c r="A9226" t="s">
        <v>8254</v>
      </c>
      <c r="B9226" t="s">
        <v>2808</v>
      </c>
      <c r="C9226">
        <v>46.03</v>
      </c>
      <c r="D9226">
        <v>0</v>
      </c>
      <c r="E9226">
        <v>0</v>
      </c>
      <c r="F9226">
        <v>0</v>
      </c>
      <c r="G9226">
        <v>0</v>
      </c>
      <c r="H9226" s="45">
        <v>-10232.290000000001</v>
      </c>
      <c r="I9226" t="s">
        <v>7567</v>
      </c>
      <c r="J9226" t="s">
        <v>182</v>
      </c>
      <c r="K9226">
        <v>0</v>
      </c>
      <c r="L9226" s="83">
        <v>42675</v>
      </c>
      <c r="M9226">
        <v>0</v>
      </c>
      <c r="N9226" t="s">
        <v>3008</v>
      </c>
      <c r="O9226" t="s">
        <v>3009</v>
      </c>
    </row>
    <row r="9227" spans="1:15" x14ac:dyDescent="0.2">
      <c r="A9227" t="s">
        <v>8255</v>
      </c>
      <c r="B9227" t="s">
        <v>2855</v>
      </c>
      <c r="C9227">
        <v>4.3</v>
      </c>
      <c r="D9227">
        <v>0</v>
      </c>
      <c r="E9227">
        <v>0</v>
      </c>
      <c r="F9227">
        <v>0</v>
      </c>
      <c r="G9227">
        <v>0</v>
      </c>
      <c r="H9227" s="45">
        <v>-42474.41</v>
      </c>
      <c r="I9227" t="s">
        <v>7567</v>
      </c>
      <c r="J9227" t="s">
        <v>200</v>
      </c>
      <c r="K9227">
        <v>0</v>
      </c>
      <c r="L9227" s="83">
        <v>42675</v>
      </c>
      <c r="M9227">
        <v>0</v>
      </c>
      <c r="N9227" s="84">
        <v>9.2848999999999997E+105</v>
      </c>
      <c r="O9227" t="s">
        <v>3019</v>
      </c>
    </row>
    <row r="9228" spans="1:15" x14ac:dyDescent="0.2">
      <c r="A9228" t="s">
        <v>8256</v>
      </c>
      <c r="B9228" t="s">
        <v>2001</v>
      </c>
      <c r="C9228">
        <v>32.29</v>
      </c>
      <c r="D9228">
        <v>0</v>
      </c>
      <c r="E9228">
        <v>0</v>
      </c>
      <c r="F9228">
        <v>0</v>
      </c>
      <c r="G9228">
        <v>0</v>
      </c>
      <c r="H9228" s="45">
        <v>3206</v>
      </c>
      <c r="I9228" t="s">
        <v>7567</v>
      </c>
      <c r="J9228" t="s">
        <v>235</v>
      </c>
      <c r="K9228">
        <v>0</v>
      </c>
      <c r="L9228" s="83">
        <v>42675</v>
      </c>
      <c r="M9228">
        <v>0</v>
      </c>
      <c r="N9228">
        <v>966837106</v>
      </c>
      <c r="O9228">
        <v>2963899</v>
      </c>
    </row>
    <row r="9229" spans="1:15" x14ac:dyDescent="0.2">
      <c r="A9229" t="s">
        <v>8257</v>
      </c>
      <c r="B9229" t="s">
        <v>4942</v>
      </c>
      <c r="C9229">
        <v>30.07</v>
      </c>
      <c r="D9229">
        <v>0</v>
      </c>
      <c r="E9229">
        <v>0</v>
      </c>
      <c r="F9229">
        <v>0</v>
      </c>
      <c r="G9229">
        <v>0</v>
      </c>
      <c r="H9229" s="45">
        <v>2571.4699999999998</v>
      </c>
      <c r="I9229" t="s">
        <v>7556</v>
      </c>
      <c r="J9229" t="s">
        <v>182</v>
      </c>
      <c r="K9229">
        <v>0</v>
      </c>
      <c r="L9229" s="83">
        <v>42675</v>
      </c>
      <c r="M9229">
        <v>0</v>
      </c>
      <c r="N9229">
        <v>969457100</v>
      </c>
      <c r="O9229">
        <v>2967181</v>
      </c>
    </row>
    <row r="9230" spans="1:15" x14ac:dyDescent="0.2">
      <c r="A9230" t="s">
        <v>8258</v>
      </c>
      <c r="B9230" t="s">
        <v>8183</v>
      </c>
      <c r="C9230">
        <v>40.155000000000001</v>
      </c>
      <c r="D9230">
        <v>0</v>
      </c>
      <c r="E9230">
        <v>0</v>
      </c>
      <c r="F9230">
        <v>0</v>
      </c>
      <c r="G9230">
        <v>0</v>
      </c>
      <c r="H9230" s="45">
        <v>30301.759999999998</v>
      </c>
      <c r="I9230" t="s">
        <v>7567</v>
      </c>
      <c r="J9230" t="s">
        <v>169</v>
      </c>
      <c r="K9230">
        <v>0</v>
      </c>
      <c r="L9230" s="83">
        <v>42675</v>
      </c>
      <c r="M9230">
        <v>0</v>
      </c>
      <c r="N9230" t="s">
        <v>8259</v>
      </c>
      <c r="O9230" t="s">
        <v>8260</v>
      </c>
    </row>
    <row r="9231" spans="1:15" x14ac:dyDescent="0.2">
      <c r="A9231" t="s">
        <v>8125</v>
      </c>
      <c r="B9231" t="s">
        <v>8126</v>
      </c>
      <c r="C9231">
        <v>45.33</v>
      </c>
      <c r="D9231">
        <v>0</v>
      </c>
      <c r="E9231">
        <v>0</v>
      </c>
      <c r="F9231">
        <v>0</v>
      </c>
      <c r="G9231">
        <v>0</v>
      </c>
      <c r="H9231" s="45">
        <v>-2087.58</v>
      </c>
      <c r="I9231" t="s">
        <v>210</v>
      </c>
      <c r="J9231" t="s">
        <v>200</v>
      </c>
      <c r="K9231">
        <v>0</v>
      </c>
      <c r="L9231" s="83">
        <v>42674</v>
      </c>
      <c r="M9231">
        <v>0</v>
      </c>
      <c r="N9231" t="s">
        <v>177</v>
      </c>
      <c r="O9231" t="s">
        <v>7589</v>
      </c>
    </row>
    <row r="9232" spans="1:15" x14ac:dyDescent="0.2">
      <c r="A9232" t="s">
        <v>8127</v>
      </c>
      <c r="B9232" t="s">
        <v>1049</v>
      </c>
      <c r="C9232">
        <v>101.35</v>
      </c>
      <c r="D9232">
        <v>0</v>
      </c>
      <c r="E9232">
        <v>0</v>
      </c>
      <c r="F9232">
        <v>0</v>
      </c>
      <c r="G9232">
        <v>0</v>
      </c>
      <c r="H9232" s="45">
        <v>-6115.46</v>
      </c>
      <c r="I9232" t="s">
        <v>7556</v>
      </c>
      <c r="J9232" t="s">
        <v>190</v>
      </c>
      <c r="K9232">
        <v>0</v>
      </c>
      <c r="L9232" s="83">
        <v>42674</v>
      </c>
      <c r="M9232">
        <v>0</v>
      </c>
      <c r="N9232">
        <v>854231107</v>
      </c>
      <c r="O9232">
        <v>2840174</v>
      </c>
    </row>
    <row r="9233" spans="1:15" x14ac:dyDescent="0.2">
      <c r="A9233" t="s">
        <v>8128</v>
      </c>
      <c r="B9233" t="s">
        <v>2089</v>
      </c>
      <c r="C9233">
        <v>50.83</v>
      </c>
      <c r="D9233">
        <v>0</v>
      </c>
      <c r="E9233">
        <v>0</v>
      </c>
      <c r="F9233">
        <v>0</v>
      </c>
      <c r="G9233">
        <v>0</v>
      </c>
      <c r="H9233" s="45">
        <v>11075.41</v>
      </c>
      <c r="I9233" t="s">
        <v>7556</v>
      </c>
      <c r="J9233" t="s">
        <v>182</v>
      </c>
      <c r="K9233">
        <v>0</v>
      </c>
      <c r="L9233" s="83">
        <v>42674</v>
      </c>
      <c r="M9233">
        <v>0</v>
      </c>
      <c r="N9233" t="s">
        <v>2182</v>
      </c>
      <c r="O9233" t="s">
        <v>2183</v>
      </c>
    </row>
    <row r="9234" spans="1:15" x14ac:dyDescent="0.2">
      <c r="A9234" t="s">
        <v>8129</v>
      </c>
      <c r="B9234" t="s">
        <v>4512</v>
      </c>
      <c r="C9234">
        <v>23.29</v>
      </c>
      <c r="D9234">
        <v>0</v>
      </c>
      <c r="E9234">
        <v>0</v>
      </c>
      <c r="F9234">
        <v>0</v>
      </c>
      <c r="G9234">
        <v>0</v>
      </c>
      <c r="H9234" s="45">
        <v>-18738.830000000002</v>
      </c>
      <c r="I9234" t="s">
        <v>7556</v>
      </c>
      <c r="J9234" t="s">
        <v>182</v>
      </c>
      <c r="K9234">
        <v>0</v>
      </c>
      <c r="L9234" s="83">
        <v>42674</v>
      </c>
      <c r="M9234">
        <v>0</v>
      </c>
      <c r="N9234">
        <v>127097103</v>
      </c>
      <c r="O9234">
        <v>2162340</v>
      </c>
    </row>
    <row r="9235" spans="1:15" x14ac:dyDescent="0.2">
      <c r="A9235" t="s">
        <v>8130</v>
      </c>
      <c r="B9235" t="s">
        <v>2311</v>
      </c>
      <c r="C9235">
        <v>43.47</v>
      </c>
      <c r="D9235">
        <v>0</v>
      </c>
      <c r="E9235">
        <v>0</v>
      </c>
      <c r="F9235">
        <v>0</v>
      </c>
      <c r="G9235">
        <v>0</v>
      </c>
      <c r="H9235" s="45">
        <v>2385.46</v>
      </c>
      <c r="I9235" t="s">
        <v>7556</v>
      </c>
      <c r="J9235" t="s">
        <v>200</v>
      </c>
      <c r="K9235">
        <v>0</v>
      </c>
      <c r="L9235" s="83">
        <v>42674</v>
      </c>
      <c r="M9235">
        <v>0</v>
      </c>
      <c r="N9235">
        <v>2535300</v>
      </c>
      <c r="O9235">
        <v>2002918</v>
      </c>
    </row>
    <row r="9236" spans="1:15" x14ac:dyDescent="0.2">
      <c r="A9236" t="s">
        <v>8131</v>
      </c>
      <c r="B9236" t="s">
        <v>134</v>
      </c>
      <c r="C9236">
        <v>91.45</v>
      </c>
      <c r="D9236">
        <v>0</v>
      </c>
      <c r="E9236">
        <v>0</v>
      </c>
      <c r="F9236">
        <v>0</v>
      </c>
      <c r="G9236">
        <v>0</v>
      </c>
      <c r="H9236" s="45">
        <v>1228.79</v>
      </c>
      <c r="I9236" t="s">
        <v>7556</v>
      </c>
      <c r="J9236" t="s">
        <v>169</v>
      </c>
      <c r="K9236">
        <v>0</v>
      </c>
      <c r="L9236" s="83">
        <v>42674</v>
      </c>
      <c r="M9236">
        <v>0</v>
      </c>
      <c r="N9236" t="s">
        <v>776</v>
      </c>
      <c r="O9236" t="s">
        <v>777</v>
      </c>
    </row>
    <row r="9237" spans="1:15" x14ac:dyDescent="0.2">
      <c r="A9237" t="s">
        <v>8132</v>
      </c>
      <c r="B9237" t="s">
        <v>2590</v>
      </c>
      <c r="C9237">
        <v>53.45</v>
      </c>
      <c r="D9237">
        <v>0</v>
      </c>
      <c r="E9237">
        <v>0</v>
      </c>
      <c r="F9237">
        <v>0</v>
      </c>
      <c r="G9237">
        <v>0</v>
      </c>
      <c r="H9237" s="45">
        <v>-35998.730000000003</v>
      </c>
      <c r="I9237" t="s">
        <v>7567</v>
      </c>
      <c r="J9237" t="s">
        <v>190</v>
      </c>
      <c r="K9237">
        <v>0</v>
      </c>
      <c r="L9237" s="83">
        <v>42674</v>
      </c>
      <c r="M9237">
        <v>0</v>
      </c>
      <c r="N9237" t="s">
        <v>2613</v>
      </c>
      <c r="O9237">
        <v>2794657</v>
      </c>
    </row>
    <row r="9238" spans="1:15" x14ac:dyDescent="0.2">
      <c r="A9238" t="s">
        <v>8133</v>
      </c>
      <c r="B9238" t="s">
        <v>2080</v>
      </c>
      <c r="C9238">
        <v>40.375</v>
      </c>
      <c r="D9238">
        <v>0</v>
      </c>
      <c r="E9238">
        <v>0</v>
      </c>
      <c r="F9238">
        <v>0</v>
      </c>
      <c r="G9238">
        <v>0</v>
      </c>
      <c r="H9238" s="45">
        <v>-12614.65</v>
      </c>
      <c r="I9238" t="s">
        <v>7567</v>
      </c>
      <c r="J9238" t="s">
        <v>169</v>
      </c>
      <c r="K9238">
        <v>0</v>
      </c>
      <c r="L9238" s="83">
        <v>42674</v>
      </c>
      <c r="M9238">
        <v>0</v>
      </c>
      <c r="N9238" t="s">
        <v>2139</v>
      </c>
      <c r="O9238" t="s">
        <v>2140</v>
      </c>
    </row>
    <row r="9239" spans="1:15" x14ac:dyDescent="0.2">
      <c r="A9239" t="s">
        <v>8134</v>
      </c>
      <c r="B9239" t="s">
        <v>2693</v>
      </c>
      <c r="C9239">
        <v>8.41</v>
      </c>
      <c r="D9239">
        <v>0</v>
      </c>
      <c r="E9239">
        <v>0</v>
      </c>
      <c r="F9239">
        <v>0</v>
      </c>
      <c r="G9239">
        <v>0</v>
      </c>
      <c r="H9239" s="45">
        <v>195471.23</v>
      </c>
      <c r="I9239" t="s">
        <v>7567</v>
      </c>
      <c r="J9239" t="s">
        <v>169</v>
      </c>
      <c r="K9239">
        <v>0</v>
      </c>
      <c r="L9239" s="83">
        <v>42674</v>
      </c>
      <c r="M9239">
        <v>0</v>
      </c>
      <c r="N9239">
        <v>6855100</v>
      </c>
      <c r="O9239" t="s">
        <v>2727</v>
      </c>
    </row>
    <row r="9240" spans="1:15" x14ac:dyDescent="0.2">
      <c r="A9240" t="s">
        <v>8135</v>
      </c>
      <c r="B9240" t="s">
        <v>2683</v>
      </c>
      <c r="C9240">
        <v>67.75</v>
      </c>
      <c r="D9240">
        <v>0</v>
      </c>
      <c r="E9240">
        <v>0</v>
      </c>
      <c r="F9240">
        <v>0</v>
      </c>
      <c r="G9240">
        <v>0</v>
      </c>
      <c r="H9240" s="45">
        <v>23082.12</v>
      </c>
      <c r="I9240" t="s">
        <v>7567</v>
      </c>
      <c r="J9240" t="s">
        <v>169</v>
      </c>
      <c r="K9240">
        <v>0</v>
      </c>
      <c r="L9240" s="83">
        <v>42674</v>
      </c>
      <c r="M9240">
        <v>0</v>
      </c>
      <c r="N9240" t="s">
        <v>2729</v>
      </c>
      <c r="O9240">
        <v>2781381</v>
      </c>
    </row>
    <row r="9241" spans="1:15" x14ac:dyDescent="0.2">
      <c r="A9241" t="s">
        <v>8136</v>
      </c>
      <c r="B9241" t="s">
        <v>4184</v>
      </c>
      <c r="C9241">
        <v>47.26</v>
      </c>
      <c r="D9241">
        <v>0</v>
      </c>
      <c r="E9241">
        <v>0</v>
      </c>
      <c r="F9241">
        <v>0</v>
      </c>
      <c r="G9241">
        <v>0</v>
      </c>
      <c r="H9241" s="45">
        <v>-26775.26</v>
      </c>
      <c r="I9241" t="s">
        <v>7556</v>
      </c>
      <c r="J9241" t="s">
        <v>200</v>
      </c>
      <c r="K9241">
        <v>0</v>
      </c>
      <c r="L9241" s="83">
        <v>42674</v>
      </c>
      <c r="M9241">
        <v>0</v>
      </c>
      <c r="N9241" t="s">
        <v>4192</v>
      </c>
      <c r="O9241">
        <v>2732635</v>
      </c>
    </row>
    <row r="9242" spans="1:15" x14ac:dyDescent="0.2">
      <c r="A9242" t="s">
        <v>8137</v>
      </c>
      <c r="B9242" t="s">
        <v>8123</v>
      </c>
      <c r="C9242">
        <v>6.25</v>
      </c>
      <c r="D9242">
        <v>0</v>
      </c>
      <c r="E9242">
        <v>0</v>
      </c>
      <c r="F9242">
        <v>0</v>
      </c>
      <c r="G9242">
        <v>0</v>
      </c>
      <c r="H9242" s="45">
        <v>35397.89</v>
      </c>
      <c r="I9242" t="s">
        <v>7567</v>
      </c>
      <c r="J9242" t="s">
        <v>200</v>
      </c>
      <c r="K9242">
        <v>0</v>
      </c>
      <c r="L9242" s="83">
        <v>42674</v>
      </c>
      <c r="M9242">
        <v>0</v>
      </c>
      <c r="N9242" t="s">
        <v>8138</v>
      </c>
      <c r="O9242">
        <v>2958646</v>
      </c>
    </row>
    <row r="9243" spans="1:15" x14ac:dyDescent="0.2">
      <c r="A9243" t="s">
        <v>8139</v>
      </c>
      <c r="B9243" t="s">
        <v>4181</v>
      </c>
      <c r="C9243">
        <v>18.13</v>
      </c>
      <c r="D9243">
        <v>0</v>
      </c>
      <c r="E9243">
        <v>0</v>
      </c>
      <c r="F9243">
        <v>0</v>
      </c>
      <c r="G9243">
        <v>0</v>
      </c>
      <c r="H9243" s="45">
        <v>-11377.61</v>
      </c>
      <c r="I9243" t="s">
        <v>7556</v>
      </c>
      <c r="J9243" t="s">
        <v>200</v>
      </c>
      <c r="K9243">
        <v>0</v>
      </c>
      <c r="L9243" s="83">
        <v>42674</v>
      </c>
      <c r="M9243">
        <v>0</v>
      </c>
      <c r="N9243">
        <v>94235108</v>
      </c>
      <c r="O9243" t="s">
        <v>4199</v>
      </c>
    </row>
    <row r="9244" spans="1:15" x14ac:dyDescent="0.2">
      <c r="A9244" t="s">
        <v>8140</v>
      </c>
      <c r="B9244" t="s">
        <v>5117</v>
      </c>
      <c r="C9244">
        <v>27.95</v>
      </c>
      <c r="D9244">
        <v>0</v>
      </c>
      <c r="E9244">
        <v>0</v>
      </c>
      <c r="F9244">
        <v>0</v>
      </c>
      <c r="G9244">
        <v>0</v>
      </c>
      <c r="H9244" s="45">
        <v>-35735.360000000001</v>
      </c>
      <c r="I9244" t="s">
        <v>7567</v>
      </c>
      <c r="J9244" t="s">
        <v>164</v>
      </c>
      <c r="K9244">
        <v>0</v>
      </c>
      <c r="L9244" s="83">
        <v>42674</v>
      </c>
      <c r="M9244">
        <v>0</v>
      </c>
      <c r="N9244" s="84" t="s">
        <v>5171</v>
      </c>
      <c r="O9244">
        <v>2163837</v>
      </c>
    </row>
    <row r="9245" spans="1:15" x14ac:dyDescent="0.2">
      <c r="A9245" t="s">
        <v>8141</v>
      </c>
      <c r="B9245" t="s">
        <v>382</v>
      </c>
      <c r="C9245">
        <v>76.239999999999995</v>
      </c>
      <c r="D9245">
        <v>0</v>
      </c>
      <c r="E9245">
        <v>0</v>
      </c>
      <c r="F9245">
        <v>0</v>
      </c>
      <c r="G9245">
        <v>0</v>
      </c>
      <c r="H9245" s="45">
        <v>12593.7</v>
      </c>
      <c r="I9245" t="s">
        <v>7567</v>
      </c>
      <c r="J9245" t="s">
        <v>164</v>
      </c>
      <c r="K9245">
        <v>0</v>
      </c>
      <c r="L9245" s="83">
        <v>42674</v>
      </c>
      <c r="M9245">
        <v>0</v>
      </c>
      <c r="N9245" t="s">
        <v>383</v>
      </c>
      <c r="O9245" t="s">
        <v>384</v>
      </c>
    </row>
    <row r="9246" spans="1:15" x14ac:dyDescent="0.2">
      <c r="A9246" t="s">
        <v>8142</v>
      </c>
      <c r="B9246" t="s">
        <v>8124</v>
      </c>
      <c r="C9246">
        <v>92.094999999999999</v>
      </c>
      <c r="D9246">
        <v>0</v>
      </c>
      <c r="E9246">
        <v>0</v>
      </c>
      <c r="F9246">
        <v>0</v>
      </c>
      <c r="G9246">
        <v>0</v>
      </c>
      <c r="H9246">
        <v>-896.97</v>
      </c>
      <c r="I9246" t="s">
        <v>7556</v>
      </c>
      <c r="J9246" t="s">
        <v>186</v>
      </c>
      <c r="K9246">
        <v>0</v>
      </c>
      <c r="L9246" s="83">
        <v>42674</v>
      </c>
      <c r="M9246">
        <v>0</v>
      </c>
      <c r="N9246" t="s">
        <v>8143</v>
      </c>
      <c r="O9246" t="s">
        <v>8144</v>
      </c>
    </row>
    <row r="9247" spans="1:15" x14ac:dyDescent="0.2">
      <c r="A9247" t="s">
        <v>8145</v>
      </c>
      <c r="B9247" t="s">
        <v>3369</v>
      </c>
      <c r="C9247">
        <v>26.125</v>
      </c>
      <c r="D9247">
        <v>0</v>
      </c>
      <c r="E9247">
        <v>0</v>
      </c>
      <c r="F9247">
        <v>0</v>
      </c>
      <c r="G9247">
        <v>0</v>
      </c>
      <c r="H9247">
        <v>553.6</v>
      </c>
      <c r="I9247" t="s">
        <v>7567</v>
      </c>
      <c r="J9247" t="s">
        <v>200</v>
      </c>
      <c r="K9247">
        <v>0</v>
      </c>
      <c r="L9247" s="83">
        <v>42674</v>
      </c>
      <c r="M9247">
        <v>0</v>
      </c>
      <c r="N9247">
        <v>171604101</v>
      </c>
      <c r="O9247" t="s">
        <v>3384</v>
      </c>
    </row>
    <row r="9248" spans="1:15" x14ac:dyDescent="0.2">
      <c r="A9248" t="s">
        <v>8146</v>
      </c>
      <c r="B9248" t="s">
        <v>2388</v>
      </c>
      <c r="C9248">
        <v>44.17</v>
      </c>
      <c r="D9248">
        <v>0</v>
      </c>
      <c r="E9248">
        <v>0</v>
      </c>
      <c r="F9248">
        <v>0</v>
      </c>
      <c r="G9248">
        <v>0</v>
      </c>
      <c r="H9248" s="45">
        <v>-14093.9</v>
      </c>
      <c r="I9248" t="s">
        <v>7556</v>
      </c>
      <c r="J9248" t="s">
        <v>190</v>
      </c>
      <c r="K9248">
        <v>0</v>
      </c>
      <c r="L9248" s="83">
        <v>42674</v>
      </c>
      <c r="M9248">
        <v>0</v>
      </c>
      <c r="N9248" t="s">
        <v>2434</v>
      </c>
      <c r="O9248">
        <v>2496384</v>
      </c>
    </row>
    <row r="9249" spans="1:15" x14ac:dyDescent="0.2">
      <c r="A9249" t="s">
        <v>8147</v>
      </c>
      <c r="B9249" t="s">
        <v>6363</v>
      </c>
      <c r="C9249">
        <v>15.97</v>
      </c>
      <c r="D9249">
        <v>0</v>
      </c>
      <c r="E9249">
        <v>0</v>
      </c>
      <c r="F9249">
        <v>0</v>
      </c>
      <c r="G9249">
        <v>0</v>
      </c>
      <c r="H9249" s="45">
        <v>-4236.6499999999996</v>
      </c>
      <c r="I9249" t="s">
        <v>7567</v>
      </c>
      <c r="J9249" t="s">
        <v>182</v>
      </c>
      <c r="K9249">
        <v>0</v>
      </c>
      <c r="L9249" s="83">
        <v>42674</v>
      </c>
      <c r="M9249">
        <v>0</v>
      </c>
      <c r="N9249" t="s">
        <v>6416</v>
      </c>
      <c r="O9249">
        <v>2413758</v>
      </c>
    </row>
    <row r="9250" spans="1:15" x14ac:dyDescent="0.2">
      <c r="A9250" t="s">
        <v>8148</v>
      </c>
      <c r="B9250" t="s">
        <v>3184</v>
      </c>
      <c r="C9250">
        <v>15.21</v>
      </c>
      <c r="D9250">
        <v>0</v>
      </c>
      <c r="E9250">
        <v>0</v>
      </c>
      <c r="F9250">
        <v>0</v>
      </c>
      <c r="G9250">
        <v>0</v>
      </c>
      <c r="H9250" s="45">
        <v>-36204.35</v>
      </c>
      <c r="I9250" t="s">
        <v>7567</v>
      </c>
      <c r="J9250" t="s">
        <v>169</v>
      </c>
      <c r="K9250">
        <v>0</v>
      </c>
      <c r="L9250" s="83">
        <v>42674</v>
      </c>
      <c r="M9250">
        <v>0</v>
      </c>
      <c r="N9250">
        <v>140475104</v>
      </c>
      <c r="O9250">
        <v>2121772</v>
      </c>
    </row>
    <row r="9251" spans="1:15" x14ac:dyDescent="0.2">
      <c r="A9251" t="s">
        <v>8149</v>
      </c>
      <c r="B9251" t="s">
        <v>2302</v>
      </c>
      <c r="C9251">
        <v>25.65</v>
      </c>
      <c r="D9251">
        <v>0</v>
      </c>
      <c r="E9251">
        <v>0</v>
      </c>
      <c r="F9251">
        <v>0</v>
      </c>
      <c r="G9251">
        <v>0</v>
      </c>
      <c r="H9251" s="45">
        <v>6248.78</v>
      </c>
      <c r="I9251" t="s">
        <v>7567</v>
      </c>
      <c r="J9251" t="s">
        <v>200</v>
      </c>
      <c r="K9251">
        <v>0</v>
      </c>
      <c r="L9251" s="83">
        <v>42674</v>
      </c>
      <c r="M9251">
        <v>0</v>
      </c>
      <c r="N9251" t="s">
        <v>2342</v>
      </c>
      <c r="O9251" t="s">
        <v>2343</v>
      </c>
    </row>
    <row r="9252" spans="1:15" x14ac:dyDescent="0.2">
      <c r="A9252" t="s">
        <v>8150</v>
      </c>
      <c r="B9252" t="s">
        <v>1023</v>
      </c>
      <c r="C9252">
        <v>31.9</v>
      </c>
      <c r="D9252">
        <v>0</v>
      </c>
      <c r="E9252">
        <v>0</v>
      </c>
      <c r="F9252">
        <v>0</v>
      </c>
      <c r="G9252">
        <v>0</v>
      </c>
      <c r="H9252" s="45">
        <v>-8189.81</v>
      </c>
      <c r="I9252" t="s">
        <v>7567</v>
      </c>
      <c r="J9252" t="s">
        <v>200</v>
      </c>
      <c r="K9252">
        <v>0</v>
      </c>
      <c r="L9252" s="83">
        <v>42674</v>
      </c>
      <c r="M9252">
        <v>0</v>
      </c>
      <c r="N9252">
        <v>251893103</v>
      </c>
      <c r="O9252">
        <v>2267609</v>
      </c>
    </row>
    <row r="9253" spans="1:15" x14ac:dyDescent="0.2">
      <c r="A9253" t="s">
        <v>8151</v>
      </c>
      <c r="B9253" t="s">
        <v>2470</v>
      </c>
      <c r="C9253">
        <v>42.74</v>
      </c>
      <c r="D9253">
        <v>0</v>
      </c>
      <c r="E9253">
        <v>0</v>
      </c>
      <c r="F9253">
        <v>0</v>
      </c>
      <c r="G9253">
        <v>0</v>
      </c>
      <c r="H9253" s="45">
        <v>42678.39</v>
      </c>
      <c r="I9253" t="s">
        <v>7567</v>
      </c>
      <c r="J9253" t="s">
        <v>169</v>
      </c>
      <c r="K9253">
        <v>0</v>
      </c>
      <c r="L9253" s="83">
        <v>42674</v>
      </c>
      <c r="M9253">
        <v>0</v>
      </c>
      <c r="N9253" t="s">
        <v>2527</v>
      </c>
      <c r="O9253" t="s">
        <v>2528</v>
      </c>
    </row>
    <row r="9254" spans="1:15" x14ac:dyDescent="0.2">
      <c r="A9254" t="s">
        <v>8152</v>
      </c>
      <c r="B9254" t="s">
        <v>3164</v>
      </c>
      <c r="C9254">
        <v>44</v>
      </c>
      <c r="D9254">
        <v>0</v>
      </c>
      <c r="E9254">
        <v>0</v>
      </c>
      <c r="F9254">
        <v>0</v>
      </c>
      <c r="G9254">
        <v>0</v>
      </c>
      <c r="H9254" s="45">
        <v>-13037.06</v>
      </c>
      <c r="I9254" t="s">
        <v>7556</v>
      </c>
      <c r="J9254" t="s">
        <v>190</v>
      </c>
      <c r="K9254">
        <v>0</v>
      </c>
      <c r="L9254" s="83">
        <v>42674</v>
      </c>
      <c r="M9254">
        <v>0</v>
      </c>
      <c r="N9254">
        <v>387328107</v>
      </c>
      <c r="O9254">
        <v>2381189</v>
      </c>
    </row>
    <row r="9255" spans="1:15" x14ac:dyDescent="0.2">
      <c r="A9255" t="s">
        <v>8153</v>
      </c>
      <c r="B9255" t="s">
        <v>8120</v>
      </c>
      <c r="C9255">
        <v>91.83</v>
      </c>
      <c r="D9255">
        <v>0</v>
      </c>
      <c r="E9255">
        <v>0</v>
      </c>
      <c r="F9255">
        <v>0</v>
      </c>
      <c r="G9255">
        <v>0</v>
      </c>
      <c r="H9255" s="45">
        <v>49904.38</v>
      </c>
      <c r="I9255" t="s">
        <v>7567</v>
      </c>
      <c r="J9255" t="s">
        <v>169</v>
      </c>
      <c r="K9255">
        <v>0</v>
      </c>
      <c r="L9255" s="83">
        <v>42674</v>
      </c>
      <c r="M9255">
        <v>0</v>
      </c>
      <c r="N9255" s="84" t="s">
        <v>8154</v>
      </c>
      <c r="O9255" t="s">
        <v>8155</v>
      </c>
    </row>
    <row r="9256" spans="1:15" x14ac:dyDescent="0.2">
      <c r="A9256" t="s">
        <v>8156</v>
      </c>
      <c r="B9256" t="s">
        <v>234</v>
      </c>
      <c r="C9256">
        <v>99.04</v>
      </c>
      <c r="D9256">
        <v>0</v>
      </c>
      <c r="E9256">
        <v>0</v>
      </c>
      <c r="F9256">
        <v>0</v>
      </c>
      <c r="G9256">
        <v>0</v>
      </c>
      <c r="H9256" s="45">
        <v>-7655.02</v>
      </c>
      <c r="I9256" t="s">
        <v>7556</v>
      </c>
      <c r="J9256" t="s">
        <v>235</v>
      </c>
      <c r="K9256">
        <v>0</v>
      </c>
      <c r="L9256" s="83">
        <v>42674</v>
      </c>
      <c r="M9256">
        <v>0</v>
      </c>
      <c r="N9256">
        <v>427866108</v>
      </c>
      <c r="O9256">
        <v>2422806</v>
      </c>
    </row>
    <row r="9257" spans="1:15" x14ac:dyDescent="0.2">
      <c r="A9257" t="s">
        <v>8157</v>
      </c>
      <c r="B9257" t="s">
        <v>4333</v>
      </c>
      <c r="C9257">
        <v>32.65</v>
      </c>
      <c r="D9257">
        <v>0</v>
      </c>
      <c r="E9257">
        <v>0</v>
      </c>
      <c r="F9257">
        <v>0</v>
      </c>
      <c r="G9257">
        <v>0</v>
      </c>
      <c r="H9257">
        <v>-637.91999999999996</v>
      </c>
      <c r="I9257" t="s">
        <v>7556</v>
      </c>
      <c r="J9257" t="s">
        <v>188</v>
      </c>
      <c r="K9257">
        <v>0</v>
      </c>
      <c r="L9257" s="83">
        <v>42674</v>
      </c>
      <c r="M9257">
        <v>0</v>
      </c>
      <c r="N9257">
        <v>447011107</v>
      </c>
      <c r="O9257" t="s">
        <v>4429</v>
      </c>
    </row>
    <row r="9258" spans="1:15" x14ac:dyDescent="0.2">
      <c r="A9258" t="s">
        <v>8158</v>
      </c>
      <c r="B9258" t="s">
        <v>8121</v>
      </c>
      <c r="C9258">
        <v>22.95</v>
      </c>
      <c r="D9258">
        <v>0</v>
      </c>
      <c r="E9258">
        <v>0</v>
      </c>
      <c r="F9258">
        <v>0</v>
      </c>
      <c r="G9258">
        <v>0</v>
      </c>
      <c r="H9258" s="45">
        <v>-47657</v>
      </c>
      <c r="I9258" t="s">
        <v>7567</v>
      </c>
      <c r="J9258" t="s">
        <v>169</v>
      </c>
      <c r="K9258">
        <v>0</v>
      </c>
      <c r="L9258" s="83">
        <v>42674</v>
      </c>
      <c r="M9258">
        <v>0</v>
      </c>
      <c r="N9258">
        <v>422245100</v>
      </c>
      <c r="O9258">
        <v>2026059</v>
      </c>
    </row>
    <row r="9259" spans="1:15" x14ac:dyDescent="0.2">
      <c r="A9259" t="s">
        <v>8159</v>
      </c>
      <c r="B9259" t="s">
        <v>4518</v>
      </c>
      <c r="C9259">
        <v>58.22</v>
      </c>
      <c r="D9259">
        <v>0</v>
      </c>
      <c r="E9259">
        <v>0</v>
      </c>
      <c r="F9259">
        <v>0</v>
      </c>
      <c r="G9259">
        <v>0</v>
      </c>
      <c r="H9259" s="45">
        <v>-21292.400000000001</v>
      </c>
      <c r="I9259" t="s">
        <v>7567</v>
      </c>
      <c r="J9259" t="s">
        <v>190</v>
      </c>
      <c r="K9259">
        <v>0</v>
      </c>
      <c r="L9259" s="83">
        <v>42674</v>
      </c>
      <c r="M9259">
        <v>0</v>
      </c>
      <c r="N9259">
        <v>449172105</v>
      </c>
      <c r="O9259" t="s">
        <v>4593</v>
      </c>
    </row>
    <row r="9260" spans="1:15" x14ac:dyDescent="0.2">
      <c r="A9260" t="s">
        <v>8160</v>
      </c>
      <c r="B9260" t="s">
        <v>1332</v>
      </c>
      <c r="C9260">
        <v>18.649999999999999</v>
      </c>
      <c r="D9260">
        <v>0</v>
      </c>
      <c r="E9260">
        <v>0</v>
      </c>
      <c r="F9260">
        <v>0</v>
      </c>
      <c r="G9260">
        <v>0</v>
      </c>
      <c r="H9260" s="45">
        <v>-44008.4</v>
      </c>
      <c r="I9260" t="s">
        <v>7567</v>
      </c>
      <c r="J9260" t="s">
        <v>200</v>
      </c>
      <c r="K9260">
        <v>0</v>
      </c>
      <c r="L9260" s="83">
        <v>42674</v>
      </c>
      <c r="M9260">
        <v>0</v>
      </c>
      <c r="N9260">
        <v>567908108</v>
      </c>
      <c r="O9260">
        <v>2250353</v>
      </c>
    </row>
    <row r="9261" spans="1:15" x14ac:dyDescent="0.2">
      <c r="A9261" t="s">
        <v>8161</v>
      </c>
      <c r="B9261" t="s">
        <v>88</v>
      </c>
      <c r="C9261">
        <v>242.91</v>
      </c>
      <c r="D9261">
        <v>0</v>
      </c>
      <c r="E9261">
        <v>0</v>
      </c>
      <c r="F9261">
        <v>0</v>
      </c>
      <c r="G9261">
        <v>0</v>
      </c>
      <c r="H9261" s="45">
        <v>-2475.2199999999998</v>
      </c>
      <c r="I9261" t="s">
        <v>7567</v>
      </c>
      <c r="J9261" t="s">
        <v>169</v>
      </c>
      <c r="K9261">
        <v>0</v>
      </c>
      <c r="L9261" s="83">
        <v>42674</v>
      </c>
      <c r="M9261">
        <v>0</v>
      </c>
      <c r="N9261" t="s">
        <v>202</v>
      </c>
      <c r="O9261">
        <v>2459202</v>
      </c>
    </row>
    <row r="9262" spans="1:15" x14ac:dyDescent="0.2">
      <c r="A9262" t="s">
        <v>8162</v>
      </c>
      <c r="B9262" t="s">
        <v>133</v>
      </c>
      <c r="C9262">
        <v>323.23</v>
      </c>
      <c r="D9262">
        <v>0</v>
      </c>
      <c r="E9262">
        <v>0</v>
      </c>
      <c r="F9262">
        <v>0</v>
      </c>
      <c r="G9262">
        <v>0</v>
      </c>
      <c r="H9262" s="45">
        <v>3602.22</v>
      </c>
      <c r="I9262" t="s">
        <v>7567</v>
      </c>
      <c r="J9262" t="s">
        <v>169</v>
      </c>
      <c r="K9262">
        <v>0</v>
      </c>
      <c r="L9262" s="83">
        <v>42674</v>
      </c>
      <c r="M9262">
        <v>0</v>
      </c>
      <c r="N9262">
        <v>452327109</v>
      </c>
      <c r="O9262">
        <v>2613990</v>
      </c>
    </row>
    <row r="9263" spans="1:15" x14ac:dyDescent="0.2">
      <c r="A9263" t="s">
        <v>8163</v>
      </c>
      <c r="B9263" t="s">
        <v>2094</v>
      </c>
      <c r="C9263">
        <v>62.87</v>
      </c>
      <c r="D9263">
        <v>0</v>
      </c>
      <c r="E9263">
        <v>0</v>
      </c>
      <c r="F9263">
        <v>0</v>
      </c>
      <c r="G9263">
        <v>0</v>
      </c>
      <c r="H9263" s="45">
        <v>9098.2999999999993</v>
      </c>
      <c r="I9263" t="s">
        <v>7567</v>
      </c>
      <c r="J9263" t="s">
        <v>169</v>
      </c>
      <c r="K9263">
        <v>0</v>
      </c>
      <c r="L9263" s="83">
        <v>42674</v>
      </c>
      <c r="M9263">
        <v>0</v>
      </c>
      <c r="N9263" t="s">
        <v>2169</v>
      </c>
      <c r="O9263">
        <v>2471950</v>
      </c>
    </row>
    <row r="9264" spans="1:15" x14ac:dyDescent="0.2">
      <c r="A9264" t="s">
        <v>8164</v>
      </c>
      <c r="B9264" t="s">
        <v>1026</v>
      </c>
      <c r="C9264">
        <v>33.42</v>
      </c>
      <c r="D9264">
        <v>0</v>
      </c>
      <c r="E9264">
        <v>0</v>
      </c>
      <c r="F9264">
        <v>0</v>
      </c>
      <c r="G9264">
        <v>0</v>
      </c>
      <c r="H9264" s="45">
        <v>22300.51</v>
      </c>
      <c r="I9264" t="s">
        <v>7567</v>
      </c>
      <c r="J9264" t="s">
        <v>164</v>
      </c>
      <c r="K9264">
        <v>0</v>
      </c>
      <c r="L9264" s="83">
        <v>42674</v>
      </c>
      <c r="M9264">
        <v>0</v>
      </c>
      <c r="N9264" t="s">
        <v>1203</v>
      </c>
      <c r="O9264" t="s">
        <v>4434</v>
      </c>
    </row>
    <row r="9265" spans="1:15" x14ac:dyDescent="0.2">
      <c r="A9265" t="s">
        <v>8165</v>
      </c>
      <c r="B9265" t="s">
        <v>8122</v>
      </c>
      <c r="C9265">
        <v>34.39</v>
      </c>
      <c r="D9265">
        <v>0</v>
      </c>
      <c r="E9265">
        <v>0</v>
      </c>
      <c r="F9265">
        <v>0</v>
      </c>
      <c r="G9265">
        <v>0</v>
      </c>
      <c r="H9265" s="45">
        <v>3337.19</v>
      </c>
      <c r="I9265" t="s">
        <v>7567</v>
      </c>
      <c r="J9265" t="s">
        <v>188</v>
      </c>
      <c r="K9265">
        <v>0</v>
      </c>
      <c r="L9265" s="83">
        <v>42674</v>
      </c>
      <c r="M9265">
        <v>0</v>
      </c>
      <c r="N9265" t="s">
        <v>8166</v>
      </c>
      <c r="O9265" t="s">
        <v>8167</v>
      </c>
    </row>
    <row r="9266" spans="1:15" x14ac:dyDescent="0.2">
      <c r="A9266" t="s">
        <v>8168</v>
      </c>
      <c r="B9266" t="s">
        <v>531</v>
      </c>
      <c r="C9266">
        <v>34.130000000000003</v>
      </c>
      <c r="D9266">
        <v>0</v>
      </c>
      <c r="E9266">
        <v>0</v>
      </c>
      <c r="F9266">
        <v>0</v>
      </c>
      <c r="G9266">
        <v>0</v>
      </c>
      <c r="H9266" s="45">
        <v>-2486.83</v>
      </c>
      <c r="I9266" t="s">
        <v>7556</v>
      </c>
      <c r="J9266" t="s">
        <v>186</v>
      </c>
      <c r="K9266">
        <v>0</v>
      </c>
      <c r="L9266" s="83">
        <v>42674</v>
      </c>
      <c r="M9266">
        <v>0</v>
      </c>
      <c r="N9266">
        <v>524901105</v>
      </c>
      <c r="O9266">
        <v>2510615</v>
      </c>
    </row>
    <row r="9267" spans="1:15" x14ac:dyDescent="0.2">
      <c r="A9267" t="s">
        <v>8169</v>
      </c>
      <c r="B9267" t="s">
        <v>6747</v>
      </c>
      <c r="C9267">
        <v>23.85</v>
      </c>
      <c r="D9267">
        <v>0</v>
      </c>
      <c r="E9267">
        <v>0</v>
      </c>
      <c r="F9267">
        <v>0</v>
      </c>
      <c r="G9267">
        <v>0</v>
      </c>
      <c r="H9267" s="45">
        <v>15444</v>
      </c>
      <c r="I9267" t="s">
        <v>7567</v>
      </c>
      <c r="J9267" t="s">
        <v>200</v>
      </c>
      <c r="K9267">
        <v>0</v>
      </c>
      <c r="L9267" s="83">
        <v>42674</v>
      </c>
      <c r="M9267">
        <v>0</v>
      </c>
      <c r="N9267" t="s">
        <v>6795</v>
      </c>
      <c r="O9267" t="s">
        <v>6796</v>
      </c>
    </row>
    <row r="9268" spans="1:15" x14ac:dyDescent="0.2">
      <c r="A9268" t="s">
        <v>8170</v>
      </c>
      <c r="B9268" t="s">
        <v>1779</v>
      </c>
      <c r="C9268">
        <v>32.064999999999998</v>
      </c>
      <c r="D9268">
        <v>0</v>
      </c>
      <c r="E9268">
        <v>0</v>
      </c>
      <c r="F9268">
        <v>0</v>
      </c>
      <c r="G9268">
        <v>0</v>
      </c>
      <c r="H9268" s="45">
        <v>-21425.57</v>
      </c>
      <c r="I9268" t="s">
        <v>7567</v>
      </c>
      <c r="J9268" t="s">
        <v>188</v>
      </c>
      <c r="K9268">
        <v>0</v>
      </c>
      <c r="L9268" s="83">
        <v>42674</v>
      </c>
      <c r="M9268">
        <v>0</v>
      </c>
      <c r="N9268" t="s">
        <v>1922</v>
      </c>
      <c r="O9268" t="s">
        <v>1923</v>
      </c>
    </row>
    <row r="9269" spans="1:15" x14ac:dyDescent="0.2">
      <c r="A9269" t="s">
        <v>8171</v>
      </c>
      <c r="B9269" t="s">
        <v>1988</v>
      </c>
      <c r="C9269">
        <v>110.9</v>
      </c>
      <c r="D9269">
        <v>0</v>
      </c>
      <c r="E9269">
        <v>0</v>
      </c>
      <c r="F9269">
        <v>0</v>
      </c>
      <c r="G9269">
        <v>0</v>
      </c>
      <c r="H9269" s="45">
        <v>-40568</v>
      </c>
      <c r="I9269" t="s">
        <v>7567</v>
      </c>
      <c r="J9269" t="s">
        <v>190</v>
      </c>
      <c r="K9269">
        <v>0</v>
      </c>
      <c r="L9269" s="83">
        <v>42674</v>
      </c>
      <c r="M9269">
        <v>0</v>
      </c>
      <c r="N9269" t="s">
        <v>2050</v>
      </c>
      <c r="O9269">
        <v>2007281</v>
      </c>
    </row>
    <row r="9270" spans="1:15" x14ac:dyDescent="0.2">
      <c r="A9270" t="s">
        <v>8172</v>
      </c>
      <c r="B9270" t="s">
        <v>4664</v>
      </c>
      <c r="C9270">
        <v>71.67</v>
      </c>
      <c r="D9270">
        <v>0</v>
      </c>
      <c r="E9270">
        <v>0</v>
      </c>
      <c r="F9270">
        <v>0</v>
      </c>
      <c r="G9270">
        <v>0</v>
      </c>
      <c r="H9270" s="45">
        <v>-13344.81</v>
      </c>
      <c r="I9270" t="s">
        <v>7567</v>
      </c>
      <c r="J9270" t="s">
        <v>190</v>
      </c>
      <c r="K9270">
        <v>0</v>
      </c>
      <c r="L9270" s="83">
        <v>42674</v>
      </c>
      <c r="M9270">
        <v>0</v>
      </c>
      <c r="N9270">
        <v>688239201</v>
      </c>
      <c r="O9270">
        <v>2663520</v>
      </c>
    </row>
    <row r="9271" spans="1:15" x14ac:dyDescent="0.2">
      <c r="A9271" t="s">
        <v>8173</v>
      </c>
      <c r="B9271" t="s">
        <v>123</v>
      </c>
      <c r="C9271">
        <v>129.22999999999999</v>
      </c>
      <c r="D9271">
        <v>0</v>
      </c>
      <c r="E9271">
        <v>0</v>
      </c>
      <c r="F9271">
        <v>0</v>
      </c>
      <c r="G9271">
        <v>0</v>
      </c>
      <c r="H9271" s="45">
        <v>-2939.63</v>
      </c>
      <c r="I9271" t="s">
        <v>7556</v>
      </c>
      <c r="J9271" t="s">
        <v>200</v>
      </c>
      <c r="K9271">
        <v>0</v>
      </c>
      <c r="L9271" s="83">
        <v>42674</v>
      </c>
      <c r="M9271">
        <v>0</v>
      </c>
      <c r="N9271" t="s">
        <v>177</v>
      </c>
      <c r="O9271">
        <v>2754907</v>
      </c>
    </row>
    <row r="9272" spans="1:15" x14ac:dyDescent="0.2">
      <c r="A9272" t="s">
        <v>8174</v>
      </c>
      <c r="B9272" t="s">
        <v>526</v>
      </c>
      <c r="C9272">
        <v>29.1</v>
      </c>
      <c r="D9272">
        <v>0</v>
      </c>
      <c r="E9272">
        <v>0</v>
      </c>
      <c r="F9272">
        <v>0</v>
      </c>
      <c r="G9272">
        <v>0</v>
      </c>
      <c r="H9272" s="45">
        <v>8263.2000000000007</v>
      </c>
      <c r="I9272" t="s">
        <v>7567</v>
      </c>
      <c r="J9272" t="s">
        <v>164</v>
      </c>
      <c r="K9272">
        <v>0</v>
      </c>
      <c r="L9272" s="83">
        <v>42674</v>
      </c>
      <c r="M9272">
        <v>0</v>
      </c>
      <c r="N9272">
        <v>801056102</v>
      </c>
      <c r="O9272" t="s">
        <v>527</v>
      </c>
    </row>
    <row r="9273" spans="1:15" x14ac:dyDescent="0.2">
      <c r="A9273" t="s">
        <v>8175</v>
      </c>
      <c r="B9273" t="s">
        <v>2314</v>
      </c>
      <c r="C9273">
        <v>45.47</v>
      </c>
      <c r="D9273">
        <v>0</v>
      </c>
      <c r="E9273">
        <v>0</v>
      </c>
      <c r="F9273">
        <v>0</v>
      </c>
      <c r="G9273">
        <v>0</v>
      </c>
      <c r="H9273" s="45">
        <v>-17504.59</v>
      </c>
      <c r="I9273" t="s">
        <v>7567</v>
      </c>
      <c r="J9273" t="s">
        <v>169</v>
      </c>
      <c r="K9273">
        <v>0</v>
      </c>
      <c r="L9273" s="83">
        <v>42674</v>
      </c>
      <c r="M9273">
        <v>0</v>
      </c>
      <c r="N9273" t="s">
        <v>2379</v>
      </c>
      <c r="O9273" t="s">
        <v>2380</v>
      </c>
    </row>
    <row r="9274" spans="1:15" x14ac:dyDescent="0.2">
      <c r="A9274" t="s">
        <v>8176</v>
      </c>
      <c r="B9274" t="s">
        <v>1826</v>
      </c>
      <c r="C9274">
        <v>45.71</v>
      </c>
      <c r="D9274">
        <v>0</v>
      </c>
      <c r="E9274">
        <v>0</v>
      </c>
      <c r="F9274">
        <v>0</v>
      </c>
      <c r="G9274">
        <v>0</v>
      </c>
      <c r="H9274" s="45">
        <v>-7823.4</v>
      </c>
      <c r="I9274" t="s">
        <v>7556</v>
      </c>
      <c r="J9274" t="s">
        <v>200</v>
      </c>
      <c r="K9274">
        <v>0</v>
      </c>
      <c r="L9274" s="83">
        <v>42674</v>
      </c>
      <c r="M9274">
        <v>0</v>
      </c>
      <c r="N9274">
        <v>880349105</v>
      </c>
      <c r="O9274">
        <v>2512600</v>
      </c>
    </row>
    <row r="9275" spans="1:15" x14ac:dyDescent="0.2">
      <c r="A9275" t="s">
        <v>8177</v>
      </c>
      <c r="B9275" t="s">
        <v>685</v>
      </c>
      <c r="C9275">
        <v>23.074999999999999</v>
      </c>
      <c r="D9275">
        <v>0</v>
      </c>
      <c r="E9275">
        <v>0</v>
      </c>
      <c r="F9275">
        <v>0</v>
      </c>
      <c r="G9275">
        <v>0</v>
      </c>
      <c r="H9275" s="45">
        <v>14847.41</v>
      </c>
      <c r="I9275" t="s">
        <v>7567</v>
      </c>
      <c r="J9275" t="s">
        <v>190</v>
      </c>
      <c r="K9275">
        <v>0</v>
      </c>
      <c r="L9275" s="83">
        <v>42674</v>
      </c>
      <c r="M9275">
        <v>0</v>
      </c>
      <c r="N9275">
        <v>878155100</v>
      </c>
      <c r="O9275">
        <v>2879123</v>
      </c>
    </row>
    <row r="9276" spans="1:15" x14ac:dyDescent="0.2">
      <c r="A9276" t="s">
        <v>8178</v>
      </c>
      <c r="B9276" t="s">
        <v>4641</v>
      </c>
      <c r="C9276">
        <v>54.06</v>
      </c>
      <c r="D9276">
        <v>0</v>
      </c>
      <c r="E9276">
        <v>0</v>
      </c>
      <c r="F9276">
        <v>0</v>
      </c>
      <c r="G9276">
        <v>0</v>
      </c>
      <c r="H9276" s="45">
        <v>14558.64</v>
      </c>
      <c r="I9276" t="s">
        <v>7567</v>
      </c>
      <c r="J9276" t="s">
        <v>190</v>
      </c>
      <c r="K9276">
        <v>0</v>
      </c>
      <c r="L9276" s="83">
        <v>42674</v>
      </c>
      <c r="M9276">
        <v>0</v>
      </c>
      <c r="N9276">
        <v>896288107</v>
      </c>
      <c r="O9276">
        <v>2693914</v>
      </c>
    </row>
    <row r="9277" spans="1:15" x14ac:dyDescent="0.2">
      <c r="A9277" t="s">
        <v>8179</v>
      </c>
      <c r="B9277" t="s">
        <v>2462</v>
      </c>
      <c r="C9277">
        <v>16.100000000000001</v>
      </c>
      <c r="D9277">
        <v>0</v>
      </c>
      <c r="E9277">
        <v>0</v>
      </c>
      <c r="F9277">
        <v>0</v>
      </c>
      <c r="G9277">
        <v>0</v>
      </c>
      <c r="H9277" s="45">
        <v>-7961.01</v>
      </c>
      <c r="I9277" t="s">
        <v>7567</v>
      </c>
      <c r="J9277" t="s">
        <v>164</v>
      </c>
      <c r="K9277">
        <v>0</v>
      </c>
      <c r="L9277" s="83">
        <v>42674</v>
      </c>
      <c r="M9277">
        <v>0</v>
      </c>
      <c r="N9277">
        <v>922417100</v>
      </c>
      <c r="O9277">
        <v>2938422</v>
      </c>
    </row>
    <row r="9278" spans="1:15" x14ac:dyDescent="0.2">
      <c r="A9278" t="s">
        <v>8180</v>
      </c>
      <c r="B9278" t="s">
        <v>83</v>
      </c>
      <c r="C9278">
        <v>130.30000000000001</v>
      </c>
      <c r="D9278">
        <v>0</v>
      </c>
      <c r="E9278">
        <v>0</v>
      </c>
      <c r="F9278">
        <v>0</v>
      </c>
      <c r="G9278">
        <v>0</v>
      </c>
      <c r="H9278" s="45">
        <v>-32622.03</v>
      </c>
      <c r="I9278" t="s">
        <v>7556</v>
      </c>
      <c r="J9278" t="s">
        <v>186</v>
      </c>
      <c r="K9278">
        <v>0</v>
      </c>
      <c r="L9278" s="83">
        <v>42674</v>
      </c>
      <c r="M9278">
        <v>0</v>
      </c>
      <c r="N9278" t="s">
        <v>197</v>
      </c>
      <c r="O9278" t="s">
        <v>198</v>
      </c>
    </row>
    <row r="9279" spans="1:15" x14ac:dyDescent="0.2">
      <c r="A9279" t="s">
        <v>8181</v>
      </c>
      <c r="B9279" t="s">
        <v>2859</v>
      </c>
      <c r="C9279">
        <v>51.16</v>
      </c>
      <c r="D9279">
        <v>0</v>
      </c>
      <c r="E9279">
        <v>0</v>
      </c>
      <c r="F9279">
        <v>0</v>
      </c>
      <c r="G9279">
        <v>0</v>
      </c>
      <c r="H9279">
        <v>687.75</v>
      </c>
      <c r="I9279" t="s">
        <v>7567</v>
      </c>
      <c r="J9279" t="s">
        <v>164</v>
      </c>
      <c r="K9279">
        <v>0</v>
      </c>
      <c r="L9279" s="83">
        <v>42674</v>
      </c>
      <c r="M9279">
        <v>0</v>
      </c>
      <c r="N9279" t="s">
        <v>3021</v>
      </c>
      <c r="O9279" t="s">
        <v>3022</v>
      </c>
    </row>
    <row r="9280" spans="1:15" x14ac:dyDescent="0.2">
      <c r="A9280" t="s">
        <v>8182</v>
      </c>
      <c r="B9280" t="s">
        <v>2809</v>
      </c>
      <c r="C9280">
        <v>39</v>
      </c>
      <c r="D9280">
        <v>0</v>
      </c>
      <c r="E9280">
        <v>0</v>
      </c>
      <c r="F9280">
        <v>0</v>
      </c>
      <c r="G9280">
        <v>0</v>
      </c>
      <c r="H9280" s="45">
        <v>3665.08</v>
      </c>
      <c r="I9280" t="s">
        <v>7567</v>
      </c>
      <c r="J9280" t="s">
        <v>182</v>
      </c>
      <c r="K9280">
        <v>0</v>
      </c>
      <c r="L9280" s="83">
        <v>42674</v>
      </c>
      <c r="M9280">
        <v>0</v>
      </c>
      <c r="N9280">
        <v>959319104</v>
      </c>
      <c r="O9280" t="s">
        <v>3026</v>
      </c>
    </row>
    <row r="9281" spans="1:15" x14ac:dyDescent="0.2">
      <c r="A9281" t="s">
        <v>7986</v>
      </c>
      <c r="B9281" t="s">
        <v>4657</v>
      </c>
      <c r="C9281">
        <v>36.869999999999997</v>
      </c>
      <c r="D9281">
        <v>0</v>
      </c>
      <c r="E9281">
        <v>0</v>
      </c>
      <c r="F9281">
        <v>0</v>
      </c>
      <c r="G9281">
        <v>0</v>
      </c>
      <c r="H9281" s="45">
        <v>3366.55</v>
      </c>
      <c r="I9281" t="s">
        <v>7556</v>
      </c>
      <c r="J9281" t="s">
        <v>164</v>
      </c>
      <c r="K9281">
        <v>0</v>
      </c>
      <c r="L9281" s="83">
        <v>42671</v>
      </c>
      <c r="M9281">
        <v>0</v>
      </c>
      <c r="N9281" t="s">
        <v>177</v>
      </c>
      <c r="O9281" t="s">
        <v>4829</v>
      </c>
    </row>
    <row r="9282" spans="1:15" x14ac:dyDescent="0.2">
      <c r="A9282" t="s">
        <v>7987</v>
      </c>
      <c r="B9282" t="s">
        <v>730</v>
      </c>
      <c r="C9282">
        <v>31.91</v>
      </c>
      <c r="D9282">
        <v>0</v>
      </c>
      <c r="E9282">
        <v>0</v>
      </c>
      <c r="F9282">
        <v>0</v>
      </c>
      <c r="G9282">
        <v>0</v>
      </c>
      <c r="H9282">
        <v>-483.88</v>
      </c>
      <c r="I9282" t="s">
        <v>7556</v>
      </c>
      <c r="J9282" t="s">
        <v>164</v>
      </c>
      <c r="K9282">
        <v>0</v>
      </c>
      <c r="L9282" s="83">
        <v>42671</v>
      </c>
      <c r="M9282">
        <v>0</v>
      </c>
      <c r="N9282" t="s">
        <v>731</v>
      </c>
      <c r="O9282" t="s">
        <v>732</v>
      </c>
    </row>
    <row r="9283" spans="1:15" x14ac:dyDescent="0.2">
      <c r="A9283" t="s">
        <v>7988</v>
      </c>
      <c r="B9283" t="s">
        <v>2846</v>
      </c>
      <c r="C9283">
        <v>30.35</v>
      </c>
      <c r="D9283">
        <v>0</v>
      </c>
      <c r="E9283">
        <v>0</v>
      </c>
      <c r="F9283">
        <v>0</v>
      </c>
      <c r="G9283">
        <v>0</v>
      </c>
      <c r="H9283" s="45">
        <v>-1647.36</v>
      </c>
      <c r="I9283" t="s">
        <v>7556</v>
      </c>
      <c r="J9283" t="s">
        <v>190</v>
      </c>
      <c r="K9283">
        <v>0</v>
      </c>
      <c r="L9283" s="83">
        <v>42671</v>
      </c>
      <c r="M9283">
        <v>0</v>
      </c>
      <c r="N9283">
        <v>896215209</v>
      </c>
      <c r="O9283" t="s">
        <v>3011</v>
      </c>
    </row>
    <row r="9284" spans="1:15" x14ac:dyDescent="0.2">
      <c r="A9284" t="s">
        <v>7989</v>
      </c>
      <c r="B9284" t="s">
        <v>2807</v>
      </c>
      <c r="C9284">
        <v>238.3</v>
      </c>
      <c r="D9284">
        <v>0</v>
      </c>
      <c r="E9284">
        <v>0</v>
      </c>
      <c r="F9284">
        <v>0</v>
      </c>
      <c r="G9284">
        <v>0</v>
      </c>
      <c r="H9284" s="45">
        <v>2567.9499999999998</v>
      </c>
      <c r="I9284" t="s">
        <v>7556</v>
      </c>
      <c r="J9284" t="s">
        <v>186</v>
      </c>
      <c r="K9284">
        <v>0</v>
      </c>
      <c r="L9284" s="83">
        <v>42671</v>
      </c>
      <c r="M9284">
        <v>0</v>
      </c>
      <c r="N9284" t="s">
        <v>3003</v>
      </c>
      <c r="O9284" t="s">
        <v>3004</v>
      </c>
    </row>
    <row r="9285" spans="1:15" x14ac:dyDescent="0.2">
      <c r="A9285" t="s">
        <v>7990</v>
      </c>
      <c r="B9285" t="s">
        <v>1336</v>
      </c>
      <c r="C9285">
        <v>48.45</v>
      </c>
      <c r="D9285">
        <v>0</v>
      </c>
      <c r="E9285">
        <v>0</v>
      </c>
      <c r="F9285">
        <v>0</v>
      </c>
      <c r="G9285">
        <v>0</v>
      </c>
      <c r="H9285" s="45">
        <v>1475.52</v>
      </c>
      <c r="I9285" t="s">
        <v>7556</v>
      </c>
      <c r="J9285" t="s">
        <v>200</v>
      </c>
      <c r="K9285">
        <v>0</v>
      </c>
      <c r="L9285" s="83">
        <v>42671</v>
      </c>
      <c r="M9285">
        <v>0</v>
      </c>
      <c r="N9285" t="s">
        <v>1535</v>
      </c>
      <c r="O9285">
        <v>2216991</v>
      </c>
    </row>
    <row r="9286" spans="1:15" x14ac:dyDescent="0.2">
      <c r="A9286" t="s">
        <v>7991</v>
      </c>
      <c r="B9286" t="s">
        <v>2603</v>
      </c>
      <c r="C9286">
        <v>44.05</v>
      </c>
      <c r="D9286">
        <v>0</v>
      </c>
      <c r="E9286">
        <v>0</v>
      </c>
      <c r="F9286">
        <v>0</v>
      </c>
      <c r="G9286">
        <v>0</v>
      </c>
      <c r="H9286" s="45">
        <v>1017.18</v>
      </c>
      <c r="I9286" t="s">
        <v>7556</v>
      </c>
      <c r="J9286" t="s">
        <v>200</v>
      </c>
      <c r="K9286">
        <v>0</v>
      </c>
      <c r="L9286" s="83">
        <v>42671</v>
      </c>
      <c r="M9286">
        <v>0</v>
      </c>
      <c r="N9286" t="s">
        <v>2663</v>
      </c>
      <c r="O9286" t="s">
        <v>2664</v>
      </c>
    </row>
    <row r="9287" spans="1:15" x14ac:dyDescent="0.2">
      <c r="A9287" t="s">
        <v>7992</v>
      </c>
      <c r="B9287" t="s">
        <v>275</v>
      </c>
      <c r="C9287">
        <v>42.685000000000002</v>
      </c>
      <c r="D9287">
        <v>0</v>
      </c>
      <c r="E9287">
        <v>0</v>
      </c>
      <c r="F9287">
        <v>0</v>
      </c>
      <c r="G9287">
        <v>0</v>
      </c>
      <c r="H9287" s="45">
        <v>-3003.4</v>
      </c>
      <c r="I9287" t="s">
        <v>7556</v>
      </c>
      <c r="J9287" t="s">
        <v>164</v>
      </c>
      <c r="K9287">
        <v>0</v>
      </c>
      <c r="L9287" s="83">
        <v>42671</v>
      </c>
      <c r="M9287">
        <v>0</v>
      </c>
      <c r="N9287" t="s">
        <v>276</v>
      </c>
      <c r="O9287">
        <v>2839268</v>
      </c>
    </row>
    <row r="9288" spans="1:15" x14ac:dyDescent="0.2">
      <c r="A9288" t="s">
        <v>7993</v>
      </c>
      <c r="B9288" t="s">
        <v>1033</v>
      </c>
      <c r="C9288">
        <v>61.47</v>
      </c>
      <c r="D9288">
        <v>0</v>
      </c>
      <c r="E9288">
        <v>0</v>
      </c>
      <c r="F9288">
        <v>0</v>
      </c>
      <c r="G9288">
        <v>0</v>
      </c>
      <c r="H9288" s="45">
        <v>-10883.17</v>
      </c>
      <c r="I9288" t="s">
        <v>7556</v>
      </c>
      <c r="J9288" t="s">
        <v>190</v>
      </c>
      <c r="K9288">
        <v>0</v>
      </c>
      <c r="L9288" s="83">
        <v>42671</v>
      </c>
      <c r="M9288">
        <v>0</v>
      </c>
      <c r="N9288">
        <v>858912108</v>
      </c>
      <c r="O9288">
        <v>2860826</v>
      </c>
    </row>
    <row r="9289" spans="1:15" x14ac:dyDescent="0.2">
      <c r="A9289" t="s">
        <v>7994</v>
      </c>
      <c r="B9289" t="s">
        <v>1663</v>
      </c>
      <c r="C9289">
        <v>44.09</v>
      </c>
      <c r="D9289">
        <v>0</v>
      </c>
      <c r="E9289">
        <v>0</v>
      </c>
      <c r="F9289">
        <v>0</v>
      </c>
      <c r="G9289">
        <v>0</v>
      </c>
      <c r="H9289">
        <v>572.54</v>
      </c>
      <c r="I9289" t="s">
        <v>7556</v>
      </c>
      <c r="J9289" t="s">
        <v>188</v>
      </c>
      <c r="K9289">
        <v>0</v>
      </c>
      <c r="L9289" s="83">
        <v>42671</v>
      </c>
      <c r="M9289">
        <v>0</v>
      </c>
      <c r="N9289" t="s">
        <v>1721</v>
      </c>
      <c r="O9289">
        <v>2232793</v>
      </c>
    </row>
    <row r="9290" spans="1:15" x14ac:dyDescent="0.2">
      <c r="A9290" t="s">
        <v>7995</v>
      </c>
      <c r="B9290" t="s">
        <v>2488</v>
      </c>
      <c r="C9290">
        <v>43.625</v>
      </c>
      <c r="D9290">
        <v>0</v>
      </c>
      <c r="E9290">
        <v>0</v>
      </c>
      <c r="F9290">
        <v>0</v>
      </c>
      <c r="G9290">
        <v>0</v>
      </c>
      <c r="H9290" s="45">
        <v>9763.07</v>
      </c>
      <c r="I9290" t="s">
        <v>7556</v>
      </c>
      <c r="J9290" t="s">
        <v>190</v>
      </c>
      <c r="K9290">
        <v>0</v>
      </c>
      <c r="L9290" s="83">
        <v>42671</v>
      </c>
      <c r="M9290">
        <v>0</v>
      </c>
      <c r="N9290">
        <v>374689107</v>
      </c>
      <c r="O9290">
        <v>2369226</v>
      </c>
    </row>
    <row r="9291" spans="1:15" x14ac:dyDescent="0.2">
      <c r="A9291" t="s">
        <v>7996</v>
      </c>
      <c r="B9291" t="s">
        <v>1027</v>
      </c>
      <c r="C9291">
        <v>122.3</v>
      </c>
      <c r="D9291">
        <v>0</v>
      </c>
      <c r="E9291">
        <v>0</v>
      </c>
      <c r="F9291">
        <v>0</v>
      </c>
      <c r="G9291">
        <v>0</v>
      </c>
      <c r="H9291" s="45">
        <v>-1013.44</v>
      </c>
      <c r="I9291" t="s">
        <v>7556</v>
      </c>
      <c r="J9291" t="s">
        <v>190</v>
      </c>
      <c r="K9291">
        <v>0</v>
      </c>
      <c r="L9291" s="83">
        <v>42671</v>
      </c>
      <c r="M9291">
        <v>0</v>
      </c>
      <c r="N9291">
        <v>743713109</v>
      </c>
      <c r="O9291" t="s">
        <v>1431</v>
      </c>
    </row>
    <row r="9292" spans="1:15" x14ac:dyDescent="0.2">
      <c r="A9292" t="s">
        <v>7997</v>
      </c>
      <c r="B9292" t="s">
        <v>243</v>
      </c>
      <c r="C9292">
        <v>42.8</v>
      </c>
      <c r="D9292">
        <v>0</v>
      </c>
      <c r="E9292">
        <v>0</v>
      </c>
      <c r="F9292">
        <v>0</v>
      </c>
      <c r="G9292">
        <v>0</v>
      </c>
      <c r="H9292" s="45">
        <v>-3038.1</v>
      </c>
      <c r="I9292" t="s">
        <v>7556</v>
      </c>
      <c r="J9292" t="s">
        <v>200</v>
      </c>
      <c r="K9292">
        <v>0</v>
      </c>
      <c r="L9292" s="83">
        <v>42671</v>
      </c>
      <c r="M9292">
        <v>0</v>
      </c>
      <c r="N9292" t="s">
        <v>244</v>
      </c>
      <c r="O9292">
        <v>2601326</v>
      </c>
    </row>
    <row r="9293" spans="1:15" x14ac:dyDescent="0.2">
      <c r="A9293" t="s">
        <v>7998</v>
      </c>
      <c r="B9293" t="s">
        <v>1313</v>
      </c>
      <c r="C9293">
        <v>121.94</v>
      </c>
      <c r="D9293">
        <v>0</v>
      </c>
      <c r="E9293">
        <v>0</v>
      </c>
      <c r="F9293">
        <v>0</v>
      </c>
      <c r="G9293">
        <v>0</v>
      </c>
      <c r="H9293" s="45">
        <v>1076.68</v>
      </c>
      <c r="I9293" t="s">
        <v>7556</v>
      </c>
      <c r="J9293" t="s">
        <v>169</v>
      </c>
      <c r="K9293">
        <v>0</v>
      </c>
      <c r="L9293" s="83">
        <v>42671</v>
      </c>
      <c r="M9293">
        <v>0</v>
      </c>
      <c r="N9293" t="s">
        <v>1506</v>
      </c>
      <c r="O9293">
        <v>2212706</v>
      </c>
    </row>
    <row r="9294" spans="1:15" x14ac:dyDescent="0.2">
      <c r="A9294" t="s">
        <v>7999</v>
      </c>
      <c r="B9294" t="s">
        <v>1785</v>
      </c>
      <c r="C9294">
        <v>81.05</v>
      </c>
      <c r="D9294">
        <v>0</v>
      </c>
      <c r="E9294">
        <v>0</v>
      </c>
      <c r="F9294">
        <v>0</v>
      </c>
      <c r="G9294">
        <v>0</v>
      </c>
      <c r="H9294" s="45">
        <v>1635.02</v>
      </c>
      <c r="I9294" t="s">
        <v>7556</v>
      </c>
      <c r="J9294" t="s">
        <v>164</v>
      </c>
      <c r="K9294">
        <v>0</v>
      </c>
      <c r="L9294" s="83">
        <v>42671</v>
      </c>
      <c r="M9294">
        <v>0</v>
      </c>
      <c r="N9294" t="s">
        <v>1908</v>
      </c>
      <c r="O9294" t="s">
        <v>1909</v>
      </c>
    </row>
    <row r="9295" spans="1:15" x14ac:dyDescent="0.2">
      <c r="A9295" t="s">
        <v>8000</v>
      </c>
      <c r="B9295" t="s">
        <v>4000</v>
      </c>
      <c r="C9295">
        <v>18.12</v>
      </c>
      <c r="D9295">
        <v>0</v>
      </c>
      <c r="E9295">
        <v>0</v>
      </c>
      <c r="F9295">
        <v>0</v>
      </c>
      <c r="G9295">
        <v>0</v>
      </c>
      <c r="H9295" s="45">
        <v>-9760.1</v>
      </c>
      <c r="I9295" t="s">
        <v>7556</v>
      </c>
      <c r="J9295" t="s">
        <v>200</v>
      </c>
      <c r="K9295">
        <v>0</v>
      </c>
      <c r="L9295" s="83">
        <v>42671</v>
      </c>
      <c r="M9295">
        <v>0</v>
      </c>
      <c r="N9295">
        <v>410345102</v>
      </c>
      <c r="O9295" t="s">
        <v>4031</v>
      </c>
    </row>
    <row r="9296" spans="1:15" x14ac:dyDescent="0.2">
      <c r="A9296" t="s">
        <v>8001</v>
      </c>
      <c r="B9296" t="s">
        <v>1813</v>
      </c>
      <c r="C9296">
        <v>6.3</v>
      </c>
      <c r="D9296">
        <v>0</v>
      </c>
      <c r="E9296">
        <v>0</v>
      </c>
      <c r="F9296">
        <v>0</v>
      </c>
      <c r="G9296">
        <v>0</v>
      </c>
      <c r="H9296" s="45">
        <v>-7562.33</v>
      </c>
      <c r="I9296" t="s">
        <v>7556</v>
      </c>
      <c r="J9296" t="s">
        <v>200</v>
      </c>
      <c r="K9296">
        <v>0</v>
      </c>
      <c r="L9296" s="83">
        <v>42671</v>
      </c>
      <c r="M9296">
        <v>0</v>
      </c>
      <c r="N9296" t="s">
        <v>1901</v>
      </c>
      <c r="O9296" t="s">
        <v>1902</v>
      </c>
    </row>
    <row r="9297" spans="1:15" x14ac:dyDescent="0.2">
      <c r="A9297" t="s">
        <v>8002</v>
      </c>
      <c r="B9297" t="s">
        <v>2869</v>
      </c>
      <c r="C9297">
        <v>55.774999999999999</v>
      </c>
      <c r="D9297">
        <v>0</v>
      </c>
      <c r="E9297">
        <v>0</v>
      </c>
      <c r="F9297">
        <v>0</v>
      </c>
      <c r="G9297">
        <v>0</v>
      </c>
      <c r="H9297" s="45">
        <v>-2767.96</v>
      </c>
      <c r="I9297" t="s">
        <v>7556</v>
      </c>
      <c r="J9297" t="s">
        <v>190</v>
      </c>
      <c r="K9297">
        <v>0</v>
      </c>
      <c r="L9297" s="83">
        <v>42671</v>
      </c>
      <c r="M9297">
        <v>0</v>
      </c>
      <c r="N9297">
        <v>199908104</v>
      </c>
      <c r="O9297">
        <v>2036047</v>
      </c>
    </row>
    <row r="9298" spans="1:15" x14ac:dyDescent="0.2">
      <c r="A9298" t="s">
        <v>8003</v>
      </c>
      <c r="B9298" t="s">
        <v>2847</v>
      </c>
      <c r="C9298">
        <v>99.19</v>
      </c>
      <c r="D9298">
        <v>0</v>
      </c>
      <c r="E9298">
        <v>0</v>
      </c>
      <c r="F9298">
        <v>0</v>
      </c>
      <c r="G9298">
        <v>0</v>
      </c>
      <c r="H9298" s="45">
        <v>-2337.62</v>
      </c>
      <c r="I9298" t="s">
        <v>7556</v>
      </c>
      <c r="J9298" t="s">
        <v>200</v>
      </c>
      <c r="K9298">
        <v>0</v>
      </c>
      <c r="L9298" s="83">
        <v>42671</v>
      </c>
      <c r="M9298">
        <v>0</v>
      </c>
      <c r="N9298">
        <v>146229109</v>
      </c>
      <c r="O9298">
        <v>2980939</v>
      </c>
    </row>
    <row r="9299" spans="1:15" x14ac:dyDescent="0.2">
      <c r="A9299" t="s">
        <v>8004</v>
      </c>
      <c r="B9299" t="s">
        <v>402</v>
      </c>
      <c r="C9299">
        <v>65.03</v>
      </c>
      <c r="D9299">
        <v>0</v>
      </c>
      <c r="E9299">
        <v>0</v>
      </c>
      <c r="F9299">
        <v>0</v>
      </c>
      <c r="G9299">
        <v>0</v>
      </c>
      <c r="H9299" s="45">
        <v>-1714.7</v>
      </c>
      <c r="I9299" t="s">
        <v>7556</v>
      </c>
      <c r="J9299" t="s">
        <v>169</v>
      </c>
      <c r="K9299">
        <v>0</v>
      </c>
      <c r="L9299" s="83">
        <v>42671</v>
      </c>
      <c r="M9299">
        <v>0</v>
      </c>
      <c r="N9299">
        <v>207410101</v>
      </c>
      <c r="O9299">
        <v>2216010</v>
      </c>
    </row>
    <row r="9300" spans="1:15" x14ac:dyDescent="0.2">
      <c r="A9300" t="s">
        <v>8005</v>
      </c>
      <c r="B9300" t="s">
        <v>860</v>
      </c>
      <c r="C9300">
        <v>132.96</v>
      </c>
      <c r="D9300">
        <v>0</v>
      </c>
      <c r="E9300">
        <v>0</v>
      </c>
      <c r="F9300">
        <v>0</v>
      </c>
      <c r="G9300">
        <v>0</v>
      </c>
      <c r="H9300" s="45">
        <v>-3805.19</v>
      </c>
      <c r="I9300" t="s">
        <v>7556</v>
      </c>
      <c r="J9300" t="s">
        <v>169</v>
      </c>
      <c r="K9300">
        <v>0</v>
      </c>
      <c r="L9300" s="83">
        <v>42671</v>
      </c>
      <c r="M9300">
        <v>0</v>
      </c>
      <c r="N9300">
        <v>15351109</v>
      </c>
      <c r="O9300">
        <v>2036070</v>
      </c>
    </row>
    <row r="9301" spans="1:15" x14ac:dyDescent="0.2">
      <c r="A9301" t="s">
        <v>8006</v>
      </c>
      <c r="B9301" t="s">
        <v>1784</v>
      </c>
      <c r="C9301">
        <v>26.6</v>
      </c>
      <c r="D9301">
        <v>0</v>
      </c>
      <c r="E9301">
        <v>0</v>
      </c>
      <c r="F9301">
        <v>0</v>
      </c>
      <c r="G9301">
        <v>0</v>
      </c>
      <c r="H9301" s="45">
        <v>-1738.38</v>
      </c>
      <c r="I9301" t="s">
        <v>7556</v>
      </c>
      <c r="J9301" t="s">
        <v>169</v>
      </c>
      <c r="K9301">
        <v>0</v>
      </c>
      <c r="L9301" s="83">
        <v>42671</v>
      </c>
      <c r="M9301">
        <v>0</v>
      </c>
      <c r="N9301" t="s">
        <v>1865</v>
      </c>
      <c r="O9301">
        <v>2925844</v>
      </c>
    </row>
    <row r="9302" spans="1:15" x14ac:dyDescent="0.2">
      <c r="A9302" t="s">
        <v>8007</v>
      </c>
      <c r="B9302" t="s">
        <v>1038</v>
      </c>
      <c r="C9302">
        <v>354.53</v>
      </c>
      <c r="D9302">
        <v>0</v>
      </c>
      <c r="E9302">
        <v>0</v>
      </c>
      <c r="F9302">
        <v>0</v>
      </c>
      <c r="G9302">
        <v>0</v>
      </c>
      <c r="H9302" s="45">
        <v>-2137.4</v>
      </c>
      <c r="I9302" t="s">
        <v>7556</v>
      </c>
      <c r="J9302" t="s">
        <v>169</v>
      </c>
      <c r="K9302">
        <v>0</v>
      </c>
      <c r="L9302" s="83">
        <v>42671</v>
      </c>
      <c r="M9302">
        <v>0</v>
      </c>
      <c r="N9302">
        <v>3654100</v>
      </c>
      <c r="O9302">
        <v>2003698</v>
      </c>
    </row>
    <row r="9303" spans="1:15" x14ac:dyDescent="0.2">
      <c r="A9303" t="s">
        <v>8008</v>
      </c>
      <c r="B9303" t="s">
        <v>94</v>
      </c>
      <c r="C9303">
        <v>176.83</v>
      </c>
      <c r="D9303">
        <v>0</v>
      </c>
      <c r="E9303">
        <v>0</v>
      </c>
      <c r="F9303">
        <v>0</v>
      </c>
      <c r="G9303">
        <v>0</v>
      </c>
      <c r="H9303" s="45">
        <v>-2321.02</v>
      </c>
      <c r="I9303" t="s">
        <v>7556</v>
      </c>
      <c r="J9303" t="s">
        <v>169</v>
      </c>
      <c r="K9303">
        <v>0</v>
      </c>
      <c r="L9303" s="83">
        <v>42671</v>
      </c>
      <c r="M9303">
        <v>0</v>
      </c>
      <c r="N9303" t="s">
        <v>171</v>
      </c>
      <c r="O9303">
        <v>2695921</v>
      </c>
    </row>
    <row r="9304" spans="1:15" x14ac:dyDescent="0.2">
      <c r="A9304" t="s">
        <v>8009</v>
      </c>
      <c r="B9304" t="s">
        <v>1047</v>
      </c>
      <c r="C9304">
        <v>63.71</v>
      </c>
      <c r="D9304">
        <v>0</v>
      </c>
      <c r="E9304">
        <v>0</v>
      </c>
      <c r="F9304">
        <v>0</v>
      </c>
      <c r="G9304">
        <v>0</v>
      </c>
      <c r="H9304" s="45">
        <v>-1067.01</v>
      </c>
      <c r="I9304" t="s">
        <v>7556</v>
      </c>
      <c r="J9304" t="s">
        <v>186</v>
      </c>
      <c r="K9304">
        <v>0</v>
      </c>
      <c r="L9304" s="83">
        <v>42671</v>
      </c>
      <c r="M9304">
        <v>0</v>
      </c>
      <c r="N9304">
        <v>363576109</v>
      </c>
      <c r="O9304">
        <v>2359506</v>
      </c>
    </row>
    <row r="9305" spans="1:15" x14ac:dyDescent="0.2">
      <c r="A9305" t="s">
        <v>8010</v>
      </c>
      <c r="B9305" t="s">
        <v>2874</v>
      </c>
      <c r="C9305">
        <v>10.7</v>
      </c>
      <c r="D9305">
        <v>0</v>
      </c>
      <c r="E9305">
        <v>0</v>
      </c>
      <c r="F9305">
        <v>0</v>
      </c>
      <c r="G9305">
        <v>0</v>
      </c>
      <c r="H9305" s="45">
        <v>-6934.43</v>
      </c>
      <c r="I9305" t="s">
        <v>7556</v>
      </c>
      <c r="J9305" t="s">
        <v>169</v>
      </c>
      <c r="K9305">
        <v>0</v>
      </c>
      <c r="L9305" s="83">
        <v>42671</v>
      </c>
      <c r="M9305">
        <v>0</v>
      </c>
      <c r="N9305">
        <v>14339105</v>
      </c>
      <c r="O9305" t="s">
        <v>2905</v>
      </c>
    </row>
    <row r="9306" spans="1:15" x14ac:dyDescent="0.2">
      <c r="A9306" t="s">
        <v>8011</v>
      </c>
      <c r="B9306" t="s">
        <v>138</v>
      </c>
      <c r="C9306">
        <v>98.95</v>
      </c>
      <c r="D9306">
        <v>0</v>
      </c>
      <c r="E9306">
        <v>0</v>
      </c>
      <c r="F9306">
        <v>0</v>
      </c>
      <c r="G9306">
        <v>0</v>
      </c>
      <c r="H9306">
        <v>-504.15</v>
      </c>
      <c r="I9306" t="s">
        <v>7556</v>
      </c>
      <c r="J9306" t="s">
        <v>200</v>
      </c>
      <c r="K9306">
        <v>0</v>
      </c>
      <c r="L9306" s="83">
        <v>42671</v>
      </c>
      <c r="M9306">
        <v>0</v>
      </c>
      <c r="N9306">
        <v>52800109</v>
      </c>
      <c r="O9306">
        <v>2064253</v>
      </c>
    </row>
    <row r="9307" spans="1:15" x14ac:dyDescent="0.2">
      <c r="A9307" t="s">
        <v>8012</v>
      </c>
      <c r="B9307" t="s">
        <v>115</v>
      </c>
      <c r="C9307">
        <v>161.72</v>
      </c>
      <c r="D9307">
        <v>0</v>
      </c>
      <c r="E9307">
        <v>0</v>
      </c>
      <c r="F9307">
        <v>0</v>
      </c>
      <c r="G9307">
        <v>0</v>
      </c>
      <c r="H9307" s="45">
        <v>-2303.98</v>
      </c>
      <c r="I9307" t="s">
        <v>7567</v>
      </c>
      <c r="J9307" t="s">
        <v>186</v>
      </c>
      <c r="K9307">
        <v>0</v>
      </c>
      <c r="L9307" s="83">
        <v>42671</v>
      </c>
      <c r="M9307">
        <v>0</v>
      </c>
      <c r="N9307">
        <v>8252108</v>
      </c>
      <c r="O9307">
        <v>2127899</v>
      </c>
    </row>
    <row r="9308" spans="1:15" x14ac:dyDescent="0.2">
      <c r="A9308" t="s">
        <v>8013</v>
      </c>
      <c r="B9308" t="s">
        <v>7981</v>
      </c>
      <c r="C9308">
        <v>173.48</v>
      </c>
      <c r="D9308">
        <v>0</v>
      </c>
      <c r="E9308">
        <v>0</v>
      </c>
      <c r="F9308">
        <v>0</v>
      </c>
      <c r="G9308">
        <v>0</v>
      </c>
      <c r="H9308" s="45">
        <v>-4342.59</v>
      </c>
      <c r="I9308" t="s">
        <v>7556</v>
      </c>
      <c r="J9308" t="s">
        <v>169</v>
      </c>
      <c r="K9308">
        <v>0</v>
      </c>
      <c r="L9308" s="83">
        <v>42671</v>
      </c>
      <c r="M9308">
        <v>0</v>
      </c>
      <c r="N9308">
        <v>31162100</v>
      </c>
      <c r="O9308">
        <v>2023607</v>
      </c>
    </row>
    <row r="9309" spans="1:15" x14ac:dyDescent="0.2">
      <c r="A9309" t="s">
        <v>8014</v>
      </c>
      <c r="B9309" t="s">
        <v>286</v>
      </c>
      <c r="C9309" s="45">
        <v>1123.17</v>
      </c>
      <c r="D9309">
        <v>0</v>
      </c>
      <c r="E9309">
        <v>0</v>
      </c>
      <c r="F9309">
        <v>0</v>
      </c>
      <c r="G9309">
        <v>0</v>
      </c>
      <c r="H9309" s="45">
        <v>-2026.08</v>
      </c>
      <c r="I9309" t="s">
        <v>7556</v>
      </c>
      <c r="J9309" t="s">
        <v>200</v>
      </c>
      <c r="K9309">
        <v>0</v>
      </c>
      <c r="L9309" s="83">
        <v>42671</v>
      </c>
      <c r="M9309">
        <v>0</v>
      </c>
      <c r="N9309">
        <v>23135106</v>
      </c>
      <c r="O9309">
        <v>2000019</v>
      </c>
    </row>
    <row r="9310" spans="1:15" x14ac:dyDescent="0.2">
      <c r="A9310" t="s">
        <v>8015</v>
      </c>
      <c r="B9310" t="s">
        <v>84</v>
      </c>
      <c r="C9310">
        <v>159.77000000000001</v>
      </c>
      <c r="D9310">
        <v>0</v>
      </c>
      <c r="E9310">
        <v>0</v>
      </c>
      <c r="F9310">
        <v>0</v>
      </c>
      <c r="G9310">
        <v>0</v>
      </c>
      <c r="H9310">
        <v>-816.29</v>
      </c>
      <c r="I9310" t="s">
        <v>7556</v>
      </c>
      <c r="J9310" t="s">
        <v>188</v>
      </c>
      <c r="K9310">
        <v>0</v>
      </c>
      <c r="L9310" s="83">
        <v>42671</v>
      </c>
      <c r="M9310">
        <v>0</v>
      </c>
      <c r="N9310">
        <v>9158106</v>
      </c>
      <c r="O9310">
        <v>2011602</v>
      </c>
    </row>
    <row r="9311" spans="1:15" x14ac:dyDescent="0.2">
      <c r="A9311" t="s">
        <v>8016</v>
      </c>
      <c r="B9311" t="s">
        <v>3629</v>
      </c>
      <c r="C9311">
        <v>27.94</v>
      </c>
      <c r="D9311">
        <v>0</v>
      </c>
      <c r="E9311">
        <v>0</v>
      </c>
      <c r="F9311">
        <v>0</v>
      </c>
      <c r="G9311">
        <v>0</v>
      </c>
      <c r="H9311" s="45">
        <v>-4164.8599999999997</v>
      </c>
      <c r="I9311" t="s">
        <v>7556</v>
      </c>
      <c r="J9311" t="s">
        <v>8017</v>
      </c>
      <c r="K9311">
        <v>0</v>
      </c>
      <c r="L9311" s="83">
        <v>42671</v>
      </c>
      <c r="M9311">
        <v>0</v>
      </c>
      <c r="N9311" t="s">
        <v>177</v>
      </c>
      <c r="O9311" t="s">
        <v>3640</v>
      </c>
    </row>
    <row r="9312" spans="1:15" x14ac:dyDescent="0.2">
      <c r="A9312" t="s">
        <v>8018</v>
      </c>
      <c r="B9312" t="s">
        <v>7983</v>
      </c>
      <c r="C9312">
        <v>85.72</v>
      </c>
      <c r="D9312">
        <v>0</v>
      </c>
      <c r="E9312">
        <v>0</v>
      </c>
      <c r="F9312">
        <v>0</v>
      </c>
      <c r="G9312">
        <v>0</v>
      </c>
      <c r="H9312" s="45">
        <v>-3742.25</v>
      </c>
      <c r="I9312" t="s">
        <v>7556</v>
      </c>
      <c r="J9312" t="s">
        <v>188</v>
      </c>
      <c r="K9312">
        <v>0</v>
      </c>
      <c r="L9312" s="83">
        <v>42671</v>
      </c>
      <c r="M9312">
        <v>0</v>
      </c>
      <c r="N9312">
        <v>38336103</v>
      </c>
      <c r="O9312">
        <v>2045247</v>
      </c>
    </row>
    <row r="9313" spans="1:15" x14ac:dyDescent="0.2">
      <c r="A9313" t="s">
        <v>8019</v>
      </c>
      <c r="B9313" t="s">
        <v>2868</v>
      </c>
      <c r="C9313">
        <v>22.16</v>
      </c>
      <c r="D9313">
        <v>0</v>
      </c>
      <c r="E9313">
        <v>0</v>
      </c>
      <c r="F9313">
        <v>0</v>
      </c>
      <c r="G9313">
        <v>0</v>
      </c>
      <c r="H9313">
        <v>-694.2</v>
      </c>
      <c r="I9313" t="s">
        <v>7556</v>
      </c>
      <c r="J9313" t="s">
        <v>169</v>
      </c>
      <c r="K9313">
        <v>0</v>
      </c>
      <c r="L9313" s="83">
        <v>42671</v>
      </c>
      <c r="M9313">
        <v>0</v>
      </c>
      <c r="N9313" t="s">
        <v>2913</v>
      </c>
      <c r="O9313" t="s">
        <v>2914</v>
      </c>
    </row>
    <row r="9314" spans="1:15" x14ac:dyDescent="0.2">
      <c r="A9314" t="s">
        <v>8020</v>
      </c>
      <c r="B9314" t="s">
        <v>257</v>
      </c>
      <c r="C9314">
        <v>39.21</v>
      </c>
      <c r="D9314">
        <v>0</v>
      </c>
      <c r="E9314">
        <v>0</v>
      </c>
      <c r="F9314">
        <v>0</v>
      </c>
      <c r="G9314">
        <v>0</v>
      </c>
      <c r="H9314">
        <v>441.82</v>
      </c>
      <c r="I9314" t="s">
        <v>7556</v>
      </c>
      <c r="J9314" t="s">
        <v>164</v>
      </c>
      <c r="K9314">
        <v>0</v>
      </c>
      <c r="L9314" s="83">
        <v>42671</v>
      </c>
      <c r="M9314">
        <v>0</v>
      </c>
      <c r="N9314">
        <v>53807103</v>
      </c>
      <c r="O9314">
        <v>2066505</v>
      </c>
    </row>
    <row r="9315" spans="1:15" x14ac:dyDescent="0.2">
      <c r="A9315" t="s">
        <v>8021</v>
      </c>
      <c r="B9315" t="s">
        <v>1682</v>
      </c>
      <c r="C9315">
        <v>30.25</v>
      </c>
      <c r="D9315">
        <v>0</v>
      </c>
      <c r="E9315">
        <v>0</v>
      </c>
      <c r="F9315">
        <v>0</v>
      </c>
      <c r="G9315">
        <v>0</v>
      </c>
      <c r="H9315">
        <v>-124.02</v>
      </c>
      <c r="I9315" t="s">
        <v>7556</v>
      </c>
      <c r="J9315" t="s">
        <v>188</v>
      </c>
      <c r="K9315">
        <v>0</v>
      </c>
      <c r="L9315" s="83">
        <v>42671</v>
      </c>
      <c r="M9315">
        <v>0</v>
      </c>
      <c r="N9315" t="s">
        <v>177</v>
      </c>
      <c r="O9315" t="s">
        <v>1711</v>
      </c>
    </row>
    <row r="9316" spans="1:15" x14ac:dyDescent="0.2">
      <c r="A9316" t="s">
        <v>8022</v>
      </c>
      <c r="B9316" t="s">
        <v>246</v>
      </c>
      <c r="C9316">
        <v>59.47</v>
      </c>
      <c r="D9316">
        <v>0</v>
      </c>
      <c r="E9316">
        <v>0</v>
      </c>
      <c r="F9316">
        <v>0</v>
      </c>
      <c r="G9316">
        <v>0</v>
      </c>
      <c r="H9316">
        <v>-922.6</v>
      </c>
      <c r="I9316" t="s">
        <v>7556</v>
      </c>
      <c r="J9316" t="s">
        <v>200</v>
      </c>
      <c r="K9316">
        <v>0</v>
      </c>
      <c r="L9316" s="83">
        <v>42671</v>
      </c>
      <c r="M9316">
        <v>0</v>
      </c>
      <c r="N9316">
        <v>117043109</v>
      </c>
      <c r="O9316">
        <v>2149309</v>
      </c>
    </row>
    <row r="9317" spans="1:15" x14ac:dyDescent="0.2">
      <c r="A9317" t="s">
        <v>8023</v>
      </c>
      <c r="B9317" t="s">
        <v>3153</v>
      </c>
      <c r="C9317">
        <v>105.72</v>
      </c>
      <c r="D9317">
        <v>0</v>
      </c>
      <c r="E9317">
        <v>0</v>
      </c>
      <c r="F9317">
        <v>0</v>
      </c>
      <c r="G9317">
        <v>0</v>
      </c>
      <c r="H9317">
        <v>-150.5</v>
      </c>
      <c r="I9317" t="s">
        <v>7556</v>
      </c>
      <c r="J9317" t="s">
        <v>169</v>
      </c>
      <c r="K9317">
        <v>0</v>
      </c>
      <c r="L9317" s="83">
        <v>42671</v>
      </c>
      <c r="M9317">
        <v>0</v>
      </c>
      <c r="N9317" t="s">
        <v>3256</v>
      </c>
      <c r="O9317">
        <v>2437071</v>
      </c>
    </row>
    <row r="9318" spans="1:15" x14ac:dyDescent="0.2">
      <c r="A9318" t="s">
        <v>8024</v>
      </c>
      <c r="B9318" t="s">
        <v>4344</v>
      </c>
      <c r="C9318">
        <v>44.34</v>
      </c>
      <c r="D9318">
        <v>0</v>
      </c>
      <c r="E9318">
        <v>0</v>
      </c>
      <c r="F9318">
        <v>0</v>
      </c>
      <c r="G9318">
        <v>0</v>
      </c>
      <c r="H9318">
        <v>-207.5</v>
      </c>
      <c r="I9318" t="s">
        <v>7556</v>
      </c>
      <c r="J9318" t="s">
        <v>188</v>
      </c>
      <c r="K9318">
        <v>0</v>
      </c>
      <c r="L9318" s="83">
        <v>42671</v>
      </c>
      <c r="M9318">
        <v>0</v>
      </c>
      <c r="N9318">
        <v>81437105</v>
      </c>
      <c r="O9318">
        <v>2090173</v>
      </c>
    </row>
    <row r="9319" spans="1:15" x14ac:dyDescent="0.2">
      <c r="A9319" t="s">
        <v>8025</v>
      </c>
      <c r="B9319" t="s">
        <v>6608</v>
      </c>
      <c r="C9319">
        <v>52.27</v>
      </c>
      <c r="D9319">
        <v>0</v>
      </c>
      <c r="E9319">
        <v>0</v>
      </c>
      <c r="F9319">
        <v>0</v>
      </c>
      <c r="G9319">
        <v>0</v>
      </c>
      <c r="H9319" s="45">
        <v>-2083.1799999999998</v>
      </c>
      <c r="I9319" t="s">
        <v>7556</v>
      </c>
      <c r="J9319" t="s">
        <v>169</v>
      </c>
      <c r="K9319">
        <v>0</v>
      </c>
      <c r="L9319" s="83">
        <v>42671</v>
      </c>
      <c r="M9319">
        <v>0</v>
      </c>
      <c r="N9319">
        <v>110122108</v>
      </c>
      <c r="O9319">
        <v>2126335</v>
      </c>
    </row>
    <row r="9320" spans="1:15" x14ac:dyDescent="0.2">
      <c r="A9320" t="s">
        <v>8026</v>
      </c>
      <c r="B9320" t="s">
        <v>308</v>
      </c>
      <c r="C9320">
        <v>38.83</v>
      </c>
      <c r="D9320">
        <v>0</v>
      </c>
      <c r="E9320">
        <v>0</v>
      </c>
      <c r="F9320">
        <v>0</v>
      </c>
      <c r="G9320">
        <v>0</v>
      </c>
      <c r="H9320" s="45">
        <v>3553.42</v>
      </c>
      <c r="I9320" t="s">
        <v>7556</v>
      </c>
      <c r="J9320" t="s">
        <v>186</v>
      </c>
      <c r="K9320">
        <v>0</v>
      </c>
      <c r="L9320" s="83">
        <v>42671</v>
      </c>
      <c r="M9320">
        <v>0</v>
      </c>
      <c r="N9320" t="s">
        <v>309</v>
      </c>
      <c r="O9320" t="s">
        <v>310</v>
      </c>
    </row>
    <row r="9321" spans="1:15" x14ac:dyDescent="0.2">
      <c r="A9321" t="s">
        <v>8027</v>
      </c>
      <c r="B9321" t="s">
        <v>3199</v>
      </c>
      <c r="C9321">
        <v>54.85</v>
      </c>
      <c r="D9321">
        <v>0</v>
      </c>
      <c r="E9321">
        <v>0</v>
      </c>
      <c r="F9321">
        <v>0</v>
      </c>
      <c r="G9321">
        <v>0</v>
      </c>
      <c r="H9321" s="45">
        <v>-15699.62</v>
      </c>
      <c r="I9321" t="s">
        <v>7567</v>
      </c>
      <c r="J9321" t="s">
        <v>164</v>
      </c>
      <c r="K9321">
        <v>0</v>
      </c>
      <c r="L9321" s="83">
        <v>42671</v>
      </c>
      <c r="M9321">
        <v>0</v>
      </c>
      <c r="N9321" t="s">
        <v>3258</v>
      </c>
      <c r="O9321" t="s">
        <v>3259</v>
      </c>
    </row>
    <row r="9322" spans="1:15" x14ac:dyDescent="0.2">
      <c r="A9322" t="s">
        <v>8028</v>
      </c>
      <c r="B9322" t="s">
        <v>5592</v>
      </c>
      <c r="C9322">
        <v>32.299999999999997</v>
      </c>
      <c r="D9322">
        <v>0</v>
      </c>
      <c r="E9322">
        <v>0</v>
      </c>
      <c r="F9322">
        <v>0</v>
      </c>
      <c r="G9322">
        <v>0</v>
      </c>
      <c r="H9322">
        <v>-733.22</v>
      </c>
      <c r="I9322" t="s">
        <v>7556</v>
      </c>
      <c r="J9322" t="s">
        <v>164</v>
      </c>
      <c r="K9322">
        <v>0</v>
      </c>
      <c r="L9322" s="83">
        <v>42671</v>
      </c>
      <c r="M9322">
        <v>0</v>
      </c>
      <c r="N9322" t="s">
        <v>5613</v>
      </c>
      <c r="O9322">
        <v>2214832</v>
      </c>
    </row>
    <row r="9323" spans="1:15" x14ac:dyDescent="0.2">
      <c r="A9323" t="s">
        <v>8029</v>
      </c>
      <c r="B9323" t="s">
        <v>832</v>
      </c>
      <c r="C9323">
        <v>41.9</v>
      </c>
      <c r="D9323">
        <v>0</v>
      </c>
      <c r="E9323">
        <v>0</v>
      </c>
      <c r="F9323">
        <v>0</v>
      </c>
      <c r="G9323">
        <v>0</v>
      </c>
      <c r="H9323" s="45">
        <v>-2421.5500000000002</v>
      </c>
      <c r="I9323" t="s">
        <v>7556</v>
      </c>
      <c r="J9323" t="s">
        <v>8017</v>
      </c>
      <c r="K9323">
        <v>0</v>
      </c>
      <c r="L9323" s="83">
        <v>42671</v>
      </c>
      <c r="M9323">
        <v>0</v>
      </c>
      <c r="N9323" t="s">
        <v>923</v>
      </c>
      <c r="O9323" t="s">
        <v>1373</v>
      </c>
    </row>
    <row r="9324" spans="1:15" x14ac:dyDescent="0.2">
      <c r="A9324" t="s">
        <v>8030</v>
      </c>
      <c r="B9324" t="s">
        <v>3159</v>
      </c>
      <c r="C9324">
        <v>16.41</v>
      </c>
      <c r="D9324">
        <v>0</v>
      </c>
      <c r="E9324">
        <v>0</v>
      </c>
      <c r="F9324">
        <v>0</v>
      </c>
      <c r="G9324">
        <v>0</v>
      </c>
      <c r="H9324" s="45">
        <v>-3449.37</v>
      </c>
      <c r="I9324" t="s">
        <v>7556</v>
      </c>
      <c r="J9324" t="s">
        <v>190</v>
      </c>
      <c r="K9324">
        <v>0</v>
      </c>
      <c r="L9324" s="83">
        <v>42671</v>
      </c>
      <c r="M9324">
        <v>0</v>
      </c>
      <c r="N9324">
        <v>167250109</v>
      </c>
      <c r="O9324">
        <v>2200530</v>
      </c>
    </row>
    <row r="9325" spans="1:15" x14ac:dyDescent="0.2">
      <c r="A9325" t="s">
        <v>8031</v>
      </c>
      <c r="B9325" t="s">
        <v>3061</v>
      </c>
      <c r="C9325">
        <v>7</v>
      </c>
      <c r="D9325">
        <v>0</v>
      </c>
      <c r="E9325">
        <v>0</v>
      </c>
      <c r="F9325">
        <v>0</v>
      </c>
      <c r="G9325">
        <v>0</v>
      </c>
      <c r="H9325" s="45">
        <v>-64188.72</v>
      </c>
      <c r="I9325" t="s">
        <v>7556</v>
      </c>
      <c r="J9325" t="s">
        <v>169</v>
      </c>
      <c r="K9325">
        <v>0</v>
      </c>
      <c r="L9325" s="83">
        <v>42671</v>
      </c>
      <c r="M9325">
        <v>0</v>
      </c>
      <c r="N9325" t="s">
        <v>3101</v>
      </c>
      <c r="O9325" t="s">
        <v>3102</v>
      </c>
    </row>
    <row r="9326" spans="1:15" x14ac:dyDescent="0.2">
      <c r="A9326" t="s">
        <v>8032</v>
      </c>
      <c r="B9326" t="s">
        <v>1342</v>
      </c>
      <c r="C9326">
        <v>31.53</v>
      </c>
      <c r="D9326">
        <v>0</v>
      </c>
      <c r="E9326">
        <v>0</v>
      </c>
      <c r="F9326">
        <v>0</v>
      </c>
      <c r="G9326">
        <v>0</v>
      </c>
      <c r="H9326" s="45">
        <v>-4775.6400000000003</v>
      </c>
      <c r="I9326" t="s">
        <v>7556</v>
      </c>
      <c r="J9326" t="s">
        <v>190</v>
      </c>
      <c r="K9326">
        <v>0</v>
      </c>
      <c r="L9326" s="83">
        <v>42671</v>
      </c>
      <c r="M9326">
        <v>0</v>
      </c>
      <c r="N9326">
        <v>194014106</v>
      </c>
      <c r="O9326" t="s">
        <v>1478</v>
      </c>
    </row>
    <row r="9327" spans="1:15" x14ac:dyDescent="0.2">
      <c r="A9327" t="s">
        <v>8033</v>
      </c>
      <c r="B9327" t="s">
        <v>1683</v>
      </c>
      <c r="C9327">
        <v>52.78</v>
      </c>
      <c r="D9327">
        <v>0</v>
      </c>
      <c r="E9327">
        <v>0</v>
      </c>
      <c r="F9327">
        <v>0</v>
      </c>
      <c r="G9327">
        <v>0</v>
      </c>
      <c r="H9327">
        <v>433.32</v>
      </c>
      <c r="I9327" t="s">
        <v>7567</v>
      </c>
      <c r="J9327" t="s">
        <v>164</v>
      </c>
      <c r="K9327">
        <v>0</v>
      </c>
      <c r="L9327" s="83">
        <v>42671</v>
      </c>
      <c r="M9327">
        <v>0</v>
      </c>
      <c r="N9327">
        <v>192422103</v>
      </c>
      <c r="O9327">
        <v>2208288</v>
      </c>
    </row>
    <row r="9328" spans="1:15" x14ac:dyDescent="0.2">
      <c r="A9328" t="s">
        <v>8034</v>
      </c>
      <c r="B9328" t="s">
        <v>7972</v>
      </c>
      <c r="C9328">
        <v>277.89999999999998</v>
      </c>
      <c r="D9328">
        <v>0</v>
      </c>
      <c r="E9328">
        <v>0</v>
      </c>
      <c r="F9328">
        <v>0</v>
      </c>
      <c r="G9328">
        <v>0</v>
      </c>
      <c r="H9328">
        <v>-750.35</v>
      </c>
      <c r="I9328" t="s">
        <v>7556</v>
      </c>
      <c r="J9328" t="s">
        <v>200</v>
      </c>
      <c r="K9328">
        <v>0</v>
      </c>
      <c r="L9328" s="83">
        <v>42671</v>
      </c>
      <c r="M9328">
        <v>0</v>
      </c>
      <c r="N9328">
        <v>171484108</v>
      </c>
      <c r="O9328">
        <v>2194105</v>
      </c>
    </row>
    <row r="9329" spans="1:15" x14ac:dyDescent="0.2">
      <c r="A9329" t="s">
        <v>8035</v>
      </c>
      <c r="B9329" t="s">
        <v>2485</v>
      </c>
      <c r="C9329">
        <v>81.55</v>
      </c>
      <c r="D9329">
        <v>0</v>
      </c>
      <c r="E9329">
        <v>0</v>
      </c>
      <c r="F9329">
        <v>0</v>
      </c>
      <c r="G9329">
        <v>0</v>
      </c>
      <c r="H9329" s="45">
        <v>2823.11</v>
      </c>
      <c r="I9329" t="s">
        <v>7556</v>
      </c>
      <c r="J9329" t="s">
        <v>200</v>
      </c>
      <c r="K9329">
        <v>0</v>
      </c>
      <c r="L9329" s="83">
        <v>42671</v>
      </c>
      <c r="M9329">
        <v>0</v>
      </c>
      <c r="N9329">
        <v>169905106</v>
      </c>
      <c r="O9329">
        <v>2106780</v>
      </c>
    </row>
    <row r="9330" spans="1:15" x14ac:dyDescent="0.2">
      <c r="A9330" t="s">
        <v>8036</v>
      </c>
      <c r="B9330" t="s">
        <v>3772</v>
      </c>
      <c r="C9330">
        <v>23.36</v>
      </c>
      <c r="D9330">
        <v>0</v>
      </c>
      <c r="E9330">
        <v>0</v>
      </c>
      <c r="F9330">
        <v>0</v>
      </c>
      <c r="G9330">
        <v>0</v>
      </c>
      <c r="H9330" s="45">
        <v>2420.9499999999998</v>
      </c>
      <c r="I9330" t="s">
        <v>7556</v>
      </c>
      <c r="J9330" t="s">
        <v>188</v>
      </c>
      <c r="K9330">
        <v>0</v>
      </c>
      <c r="L9330" s="83">
        <v>42671</v>
      </c>
      <c r="M9330">
        <v>0</v>
      </c>
      <c r="N9330">
        <v>201723103</v>
      </c>
      <c r="O9330">
        <v>2213260</v>
      </c>
    </row>
    <row r="9331" spans="1:15" x14ac:dyDescent="0.2">
      <c r="A9331" t="s">
        <v>8037</v>
      </c>
      <c r="B9331" t="s">
        <v>7984</v>
      </c>
      <c r="C9331">
        <v>48.91</v>
      </c>
      <c r="D9331">
        <v>0</v>
      </c>
      <c r="E9331">
        <v>0</v>
      </c>
      <c r="F9331">
        <v>0</v>
      </c>
      <c r="G9331">
        <v>0</v>
      </c>
      <c r="H9331">
        <v>-832.37</v>
      </c>
      <c r="I9331" t="s">
        <v>7556</v>
      </c>
      <c r="J9331" t="s">
        <v>822</v>
      </c>
      <c r="K9331">
        <v>0</v>
      </c>
      <c r="L9331" s="83">
        <v>42671</v>
      </c>
      <c r="M9331">
        <v>0</v>
      </c>
      <c r="N9331">
        <v>125896100</v>
      </c>
      <c r="O9331">
        <v>2219224</v>
      </c>
    </row>
    <row r="9332" spans="1:15" x14ac:dyDescent="0.2">
      <c r="A9332" t="s">
        <v>8038</v>
      </c>
      <c r="B9332" t="s">
        <v>1339</v>
      </c>
      <c r="C9332">
        <v>58.73</v>
      </c>
      <c r="D9332">
        <v>0</v>
      </c>
      <c r="E9332">
        <v>0</v>
      </c>
      <c r="F9332">
        <v>0</v>
      </c>
      <c r="G9332">
        <v>0</v>
      </c>
      <c r="H9332">
        <v>-145.69999999999999</v>
      </c>
      <c r="I9332" t="s">
        <v>7556</v>
      </c>
      <c r="J9332" t="s">
        <v>188</v>
      </c>
      <c r="K9332">
        <v>0</v>
      </c>
      <c r="L9332" s="83">
        <v>42671</v>
      </c>
      <c r="M9332">
        <v>0</v>
      </c>
      <c r="N9332">
        <v>144285103</v>
      </c>
      <c r="O9332">
        <v>2177504</v>
      </c>
    </row>
    <row r="9333" spans="1:15" x14ac:dyDescent="0.2">
      <c r="A9333" t="s">
        <v>8039</v>
      </c>
      <c r="B9333" t="s">
        <v>4180</v>
      </c>
      <c r="C9333">
        <v>43.18</v>
      </c>
      <c r="D9333">
        <v>0</v>
      </c>
      <c r="E9333">
        <v>0</v>
      </c>
      <c r="F9333">
        <v>0</v>
      </c>
      <c r="G9333">
        <v>0</v>
      </c>
      <c r="H9333">
        <v>764.1</v>
      </c>
      <c r="I9333" t="s">
        <v>7556</v>
      </c>
      <c r="J9333" t="s">
        <v>164</v>
      </c>
      <c r="K9333">
        <v>0</v>
      </c>
      <c r="L9333" s="83">
        <v>42671</v>
      </c>
      <c r="M9333">
        <v>0</v>
      </c>
      <c r="N9333">
        <v>172755100</v>
      </c>
      <c r="O9333">
        <v>2197308</v>
      </c>
    </row>
    <row r="9334" spans="1:15" x14ac:dyDescent="0.2">
      <c r="A9334" t="s">
        <v>8040</v>
      </c>
      <c r="B9334" t="s">
        <v>1330</v>
      </c>
      <c r="C9334">
        <v>111.03</v>
      </c>
      <c r="D9334">
        <v>0</v>
      </c>
      <c r="E9334">
        <v>0</v>
      </c>
      <c r="F9334">
        <v>0</v>
      </c>
      <c r="G9334">
        <v>0</v>
      </c>
      <c r="H9334" s="45">
        <v>-9180.4</v>
      </c>
      <c r="I9334" t="s">
        <v>7556</v>
      </c>
      <c r="J9334" t="s">
        <v>200</v>
      </c>
      <c r="K9334">
        <v>0</v>
      </c>
      <c r="L9334" s="83">
        <v>42671</v>
      </c>
      <c r="M9334">
        <v>0</v>
      </c>
      <c r="N9334">
        <v>243537107</v>
      </c>
      <c r="O9334">
        <v>2267278</v>
      </c>
    </row>
    <row r="9335" spans="1:15" x14ac:dyDescent="0.2">
      <c r="A9335" t="s">
        <v>8041</v>
      </c>
      <c r="B9335" t="s">
        <v>7969</v>
      </c>
      <c r="C9335">
        <v>53.32</v>
      </c>
      <c r="D9335">
        <v>0</v>
      </c>
      <c r="E9335">
        <v>0</v>
      </c>
      <c r="F9335">
        <v>0</v>
      </c>
      <c r="G9335">
        <v>0</v>
      </c>
      <c r="H9335" s="45">
        <v>7318.25</v>
      </c>
      <c r="I9335" t="s">
        <v>7567</v>
      </c>
      <c r="J9335" t="s">
        <v>182</v>
      </c>
      <c r="K9335">
        <v>0</v>
      </c>
      <c r="L9335" s="83">
        <v>42671</v>
      </c>
      <c r="M9335">
        <v>0</v>
      </c>
      <c r="N9335">
        <v>246647101</v>
      </c>
      <c r="O9335" t="s">
        <v>8042</v>
      </c>
    </row>
    <row r="9336" spans="1:15" x14ac:dyDescent="0.2">
      <c r="A9336" t="s">
        <v>8043</v>
      </c>
      <c r="B9336" t="s">
        <v>4336</v>
      </c>
      <c r="C9336">
        <v>58.54</v>
      </c>
      <c r="D9336">
        <v>0</v>
      </c>
      <c r="E9336">
        <v>0</v>
      </c>
      <c r="F9336">
        <v>0</v>
      </c>
      <c r="G9336">
        <v>0</v>
      </c>
      <c r="H9336">
        <v>-433.5</v>
      </c>
      <c r="I9336" t="s">
        <v>7556</v>
      </c>
      <c r="J9336" t="s">
        <v>190</v>
      </c>
      <c r="K9336">
        <v>0</v>
      </c>
      <c r="L9336" s="83">
        <v>42671</v>
      </c>
      <c r="M9336">
        <v>0</v>
      </c>
      <c r="N9336">
        <v>248019101</v>
      </c>
      <c r="O9336">
        <v>2260363</v>
      </c>
    </row>
    <row r="9337" spans="1:15" x14ac:dyDescent="0.2">
      <c r="A9337" t="s">
        <v>8044</v>
      </c>
      <c r="B9337" t="s">
        <v>1303</v>
      </c>
      <c r="C9337">
        <v>19.2</v>
      </c>
      <c r="D9337">
        <v>0</v>
      </c>
      <c r="E9337">
        <v>0</v>
      </c>
      <c r="F9337">
        <v>0</v>
      </c>
      <c r="G9337">
        <v>0</v>
      </c>
      <c r="H9337" s="45">
        <v>3858.04</v>
      </c>
      <c r="I9337" t="s">
        <v>7567</v>
      </c>
      <c r="J9337" t="s">
        <v>182</v>
      </c>
      <c r="K9337">
        <v>0</v>
      </c>
      <c r="L9337" s="83">
        <v>42671</v>
      </c>
      <c r="M9337">
        <v>0</v>
      </c>
      <c r="N9337" t="s">
        <v>1488</v>
      </c>
      <c r="O9337">
        <v>2261021</v>
      </c>
    </row>
    <row r="9338" spans="1:15" x14ac:dyDescent="0.2">
      <c r="A9338" t="s">
        <v>8045</v>
      </c>
      <c r="B9338" t="s">
        <v>1052</v>
      </c>
      <c r="C9338">
        <v>58.41</v>
      </c>
      <c r="D9338">
        <v>0</v>
      </c>
      <c r="E9338">
        <v>0</v>
      </c>
      <c r="F9338">
        <v>0</v>
      </c>
      <c r="G9338">
        <v>0</v>
      </c>
      <c r="H9338">
        <v>965.88</v>
      </c>
      <c r="I9338" t="s">
        <v>7556</v>
      </c>
      <c r="J9338" t="s">
        <v>188</v>
      </c>
      <c r="K9338">
        <v>0</v>
      </c>
      <c r="L9338" s="83">
        <v>42671</v>
      </c>
      <c r="M9338">
        <v>0</v>
      </c>
      <c r="N9338">
        <v>260543103</v>
      </c>
      <c r="O9338">
        <v>2278719</v>
      </c>
    </row>
    <row r="9339" spans="1:15" x14ac:dyDescent="0.2">
      <c r="A9339" t="s">
        <v>8046</v>
      </c>
      <c r="B9339" t="s">
        <v>2399</v>
      </c>
      <c r="C9339">
        <v>84.48</v>
      </c>
      <c r="D9339">
        <v>0</v>
      </c>
      <c r="E9339">
        <v>0</v>
      </c>
      <c r="F9339">
        <v>0</v>
      </c>
      <c r="G9339">
        <v>0</v>
      </c>
      <c r="H9339" s="45">
        <v>-1712.89</v>
      </c>
      <c r="I9339" t="s">
        <v>7556</v>
      </c>
      <c r="J9339" t="s">
        <v>235</v>
      </c>
      <c r="K9339">
        <v>0</v>
      </c>
      <c r="L9339" s="83">
        <v>42671</v>
      </c>
      <c r="M9339">
        <v>0</v>
      </c>
      <c r="N9339" s="84">
        <v>2.6137999999999998E+113</v>
      </c>
      <c r="O9339" t="s">
        <v>2439</v>
      </c>
    </row>
    <row r="9340" spans="1:15" x14ac:dyDescent="0.2">
      <c r="A9340" t="s">
        <v>8047</v>
      </c>
      <c r="B9340" t="s">
        <v>3190</v>
      </c>
      <c r="C9340">
        <v>51.55</v>
      </c>
      <c r="D9340">
        <v>0</v>
      </c>
      <c r="E9340">
        <v>0</v>
      </c>
      <c r="F9340">
        <v>0</v>
      </c>
      <c r="G9340">
        <v>0</v>
      </c>
      <c r="H9340" s="45">
        <v>-2500.4499999999998</v>
      </c>
      <c r="I9340" t="s">
        <v>7556</v>
      </c>
      <c r="J9340" t="s">
        <v>182</v>
      </c>
      <c r="K9340">
        <v>0</v>
      </c>
      <c r="L9340" s="83">
        <v>42671</v>
      </c>
      <c r="M9340">
        <v>0</v>
      </c>
      <c r="N9340">
        <v>262037104</v>
      </c>
      <c r="O9340">
        <v>2116767</v>
      </c>
    </row>
    <row r="9341" spans="1:15" x14ac:dyDescent="0.2">
      <c r="A9341" t="s">
        <v>8048</v>
      </c>
      <c r="B9341" t="s">
        <v>2313</v>
      </c>
      <c r="C9341">
        <v>69.424999999999997</v>
      </c>
      <c r="D9341">
        <v>0</v>
      </c>
      <c r="E9341">
        <v>0</v>
      </c>
      <c r="F9341">
        <v>0</v>
      </c>
      <c r="G9341">
        <v>0</v>
      </c>
      <c r="H9341" s="45">
        <v>-7600.21</v>
      </c>
      <c r="I9341" t="s">
        <v>7556</v>
      </c>
      <c r="J9341" t="s">
        <v>190</v>
      </c>
      <c r="K9341">
        <v>0</v>
      </c>
      <c r="L9341" s="83">
        <v>42671</v>
      </c>
      <c r="M9341">
        <v>0</v>
      </c>
      <c r="N9341" t="s">
        <v>2349</v>
      </c>
      <c r="O9341">
        <v>2772396</v>
      </c>
    </row>
    <row r="9342" spans="1:15" x14ac:dyDescent="0.2">
      <c r="A9342" t="s">
        <v>8049</v>
      </c>
      <c r="B9342" t="s">
        <v>1807</v>
      </c>
      <c r="C9342">
        <v>99.22</v>
      </c>
      <c r="D9342">
        <v>0</v>
      </c>
      <c r="E9342">
        <v>0</v>
      </c>
      <c r="F9342">
        <v>0</v>
      </c>
      <c r="G9342">
        <v>0</v>
      </c>
      <c r="H9342" s="45">
        <v>-2367.0100000000002</v>
      </c>
      <c r="I9342" t="s">
        <v>7556</v>
      </c>
      <c r="J9342" t="s">
        <v>164</v>
      </c>
      <c r="K9342">
        <v>0</v>
      </c>
      <c r="L9342" s="83">
        <v>42671</v>
      </c>
      <c r="M9342">
        <v>0</v>
      </c>
      <c r="N9342" t="s">
        <v>1897</v>
      </c>
      <c r="O9342" t="s">
        <v>1898</v>
      </c>
    </row>
    <row r="9343" spans="1:15" x14ac:dyDescent="0.2">
      <c r="A9343" t="s">
        <v>8050</v>
      </c>
      <c r="B9343" t="s">
        <v>6612</v>
      </c>
      <c r="C9343">
        <v>90.61</v>
      </c>
      <c r="D9343">
        <v>0</v>
      </c>
      <c r="E9343">
        <v>0</v>
      </c>
      <c r="F9343">
        <v>0</v>
      </c>
      <c r="G9343">
        <v>0</v>
      </c>
      <c r="H9343" s="45">
        <v>-1831.65</v>
      </c>
      <c r="I9343" t="s">
        <v>7556</v>
      </c>
      <c r="J9343" t="s">
        <v>188</v>
      </c>
      <c r="K9343">
        <v>0</v>
      </c>
      <c r="L9343" s="83">
        <v>42671</v>
      </c>
      <c r="M9343">
        <v>0</v>
      </c>
      <c r="N9343">
        <v>277432100</v>
      </c>
      <c r="O9343">
        <v>2298386</v>
      </c>
    </row>
    <row r="9344" spans="1:15" x14ac:dyDescent="0.2">
      <c r="A9344" t="s">
        <v>8051</v>
      </c>
      <c r="B9344" t="s">
        <v>1005</v>
      </c>
      <c r="C9344">
        <v>49.85</v>
      </c>
      <c r="D9344">
        <v>0</v>
      </c>
      <c r="E9344">
        <v>0</v>
      </c>
      <c r="F9344">
        <v>0</v>
      </c>
      <c r="G9344">
        <v>0</v>
      </c>
      <c r="H9344" s="45">
        <v>-6546.16</v>
      </c>
      <c r="I9344" t="s">
        <v>7556</v>
      </c>
      <c r="J9344" t="s">
        <v>182</v>
      </c>
      <c r="K9344">
        <v>0</v>
      </c>
      <c r="L9344" s="83">
        <v>42671</v>
      </c>
      <c r="M9344">
        <v>0</v>
      </c>
      <c r="N9344" t="s">
        <v>1297</v>
      </c>
      <c r="O9344">
        <v>2319414</v>
      </c>
    </row>
    <row r="9345" spans="1:15" x14ac:dyDescent="0.2">
      <c r="A9345" t="s">
        <v>8052</v>
      </c>
      <c r="B9345" t="s">
        <v>2591</v>
      </c>
      <c r="C9345">
        <v>57.02</v>
      </c>
      <c r="D9345">
        <v>0</v>
      </c>
      <c r="E9345">
        <v>0</v>
      </c>
      <c r="F9345">
        <v>0</v>
      </c>
      <c r="G9345">
        <v>0</v>
      </c>
      <c r="H9345">
        <v>-485.8</v>
      </c>
      <c r="I9345" t="s">
        <v>7556</v>
      </c>
      <c r="J9345" t="s">
        <v>164</v>
      </c>
      <c r="K9345">
        <v>0</v>
      </c>
      <c r="L9345" s="83">
        <v>42671</v>
      </c>
      <c r="M9345">
        <v>0</v>
      </c>
      <c r="N9345">
        <v>302081104</v>
      </c>
      <c r="O9345" t="s">
        <v>2633</v>
      </c>
    </row>
    <row r="9346" spans="1:15" x14ac:dyDescent="0.2">
      <c r="A9346" t="s">
        <v>8053</v>
      </c>
      <c r="B9346" t="s">
        <v>4335</v>
      </c>
      <c r="C9346">
        <v>133.84</v>
      </c>
      <c r="D9346">
        <v>0</v>
      </c>
      <c r="E9346">
        <v>0</v>
      </c>
      <c r="F9346">
        <v>0</v>
      </c>
      <c r="G9346">
        <v>0</v>
      </c>
      <c r="H9346" s="45">
        <v>-5473.63</v>
      </c>
      <c r="I9346" t="s">
        <v>7556</v>
      </c>
      <c r="J9346" t="s">
        <v>200</v>
      </c>
      <c r="K9346">
        <v>0</v>
      </c>
      <c r="L9346" s="83">
        <v>42671</v>
      </c>
      <c r="M9346">
        <v>0</v>
      </c>
      <c r="N9346" t="s">
        <v>4413</v>
      </c>
      <c r="O9346" t="s">
        <v>4414</v>
      </c>
    </row>
    <row r="9347" spans="1:15" x14ac:dyDescent="0.2">
      <c r="A9347" t="s">
        <v>8054</v>
      </c>
      <c r="B9347" t="s">
        <v>288</v>
      </c>
      <c r="C9347">
        <v>64.25</v>
      </c>
      <c r="D9347">
        <v>0</v>
      </c>
      <c r="E9347">
        <v>0</v>
      </c>
      <c r="F9347">
        <v>0</v>
      </c>
      <c r="G9347">
        <v>0</v>
      </c>
      <c r="H9347">
        <v>733.84</v>
      </c>
      <c r="I9347" t="s">
        <v>7556</v>
      </c>
      <c r="J9347" t="s">
        <v>186</v>
      </c>
      <c r="K9347">
        <v>0</v>
      </c>
      <c r="L9347" s="83">
        <v>42671</v>
      </c>
      <c r="M9347">
        <v>0</v>
      </c>
      <c r="N9347" t="s">
        <v>8055</v>
      </c>
      <c r="O9347" t="s">
        <v>8056</v>
      </c>
    </row>
    <row r="9348" spans="1:15" x14ac:dyDescent="0.2">
      <c r="A9348" t="s">
        <v>8057</v>
      </c>
      <c r="B9348" t="s">
        <v>2852</v>
      </c>
      <c r="C9348">
        <v>81.180000000000007</v>
      </c>
      <c r="D9348">
        <v>0</v>
      </c>
      <c r="E9348">
        <v>0</v>
      </c>
      <c r="F9348">
        <v>0</v>
      </c>
      <c r="G9348">
        <v>0</v>
      </c>
      <c r="H9348" s="45">
        <v>2150.65</v>
      </c>
      <c r="I9348" t="s">
        <v>7556</v>
      </c>
      <c r="J9348" t="s">
        <v>190</v>
      </c>
      <c r="K9348">
        <v>0</v>
      </c>
      <c r="L9348" s="83">
        <v>42671</v>
      </c>
      <c r="M9348">
        <v>0</v>
      </c>
      <c r="N9348">
        <v>302941109</v>
      </c>
      <c r="O9348">
        <v>2351449</v>
      </c>
    </row>
    <row r="9349" spans="1:15" x14ac:dyDescent="0.2">
      <c r="A9349" t="s">
        <v>8058</v>
      </c>
      <c r="B9349" t="s">
        <v>2474</v>
      </c>
      <c r="C9349">
        <v>50.21</v>
      </c>
      <c r="D9349">
        <v>0</v>
      </c>
      <c r="E9349">
        <v>0</v>
      </c>
      <c r="F9349">
        <v>0</v>
      </c>
      <c r="G9349">
        <v>0</v>
      </c>
      <c r="H9349" s="45">
        <v>-1732.74</v>
      </c>
      <c r="I9349" t="s">
        <v>7556</v>
      </c>
      <c r="J9349" t="s">
        <v>190</v>
      </c>
      <c r="K9349">
        <v>0</v>
      </c>
      <c r="L9349" s="83">
        <v>42671</v>
      </c>
      <c r="M9349">
        <v>0</v>
      </c>
      <c r="N9349" t="s">
        <v>2530</v>
      </c>
      <c r="O9349">
        <v>2288406</v>
      </c>
    </row>
    <row r="9350" spans="1:15" x14ac:dyDescent="0.2">
      <c r="A9350" t="s">
        <v>8059</v>
      </c>
      <c r="B9350" t="s">
        <v>250</v>
      </c>
      <c r="C9350">
        <v>38.950000000000003</v>
      </c>
      <c r="D9350">
        <v>0</v>
      </c>
      <c r="E9350">
        <v>0</v>
      </c>
      <c r="F9350">
        <v>0</v>
      </c>
      <c r="G9350">
        <v>0</v>
      </c>
      <c r="H9350" s="45">
        <v>1124.32</v>
      </c>
      <c r="I9350" t="s">
        <v>7556</v>
      </c>
      <c r="J9350" t="s">
        <v>164</v>
      </c>
      <c r="K9350">
        <v>0</v>
      </c>
      <c r="L9350" s="83">
        <v>42671</v>
      </c>
      <c r="M9350">
        <v>0</v>
      </c>
      <c r="N9350" t="s">
        <v>251</v>
      </c>
      <c r="O9350" t="s">
        <v>252</v>
      </c>
    </row>
    <row r="9351" spans="1:15" x14ac:dyDescent="0.2">
      <c r="A9351" t="s">
        <v>8060</v>
      </c>
      <c r="B9351" t="s">
        <v>2853</v>
      </c>
      <c r="C9351">
        <v>76.849999999999994</v>
      </c>
      <c r="D9351">
        <v>0</v>
      </c>
      <c r="E9351">
        <v>0</v>
      </c>
      <c r="F9351">
        <v>0</v>
      </c>
      <c r="G9351">
        <v>0</v>
      </c>
      <c r="H9351" s="45">
        <v>-6463.12</v>
      </c>
      <c r="I9351" t="s">
        <v>7556</v>
      </c>
      <c r="J9351" t="s">
        <v>190</v>
      </c>
      <c r="K9351">
        <v>0</v>
      </c>
      <c r="L9351" s="83">
        <v>42671</v>
      </c>
      <c r="M9351">
        <v>0</v>
      </c>
      <c r="N9351" t="s">
        <v>2939</v>
      </c>
      <c r="O9351" t="s">
        <v>2940</v>
      </c>
    </row>
    <row r="9352" spans="1:15" x14ac:dyDescent="0.2">
      <c r="A9352" t="s">
        <v>8061</v>
      </c>
      <c r="B9352" t="s">
        <v>392</v>
      </c>
      <c r="C9352">
        <v>42.3</v>
      </c>
      <c r="D9352">
        <v>0</v>
      </c>
      <c r="E9352">
        <v>0</v>
      </c>
      <c r="F9352">
        <v>0</v>
      </c>
      <c r="G9352">
        <v>0</v>
      </c>
      <c r="H9352" s="45">
        <v>-2302.6999999999998</v>
      </c>
      <c r="I9352" t="s">
        <v>7556</v>
      </c>
      <c r="J9352" t="s">
        <v>186</v>
      </c>
      <c r="K9352">
        <v>0</v>
      </c>
      <c r="L9352" s="83">
        <v>42671</v>
      </c>
      <c r="M9352">
        <v>0</v>
      </c>
      <c r="N9352">
        <v>391416104</v>
      </c>
      <c r="O9352" t="s">
        <v>393</v>
      </c>
    </row>
    <row r="9353" spans="1:15" x14ac:dyDescent="0.2">
      <c r="A9353" t="s">
        <v>8062</v>
      </c>
      <c r="B9353" t="s">
        <v>7982</v>
      </c>
      <c r="C9353">
        <v>94.61</v>
      </c>
      <c r="D9353">
        <v>0</v>
      </c>
      <c r="E9353">
        <v>0</v>
      </c>
      <c r="F9353">
        <v>0</v>
      </c>
      <c r="G9353">
        <v>0</v>
      </c>
      <c r="H9353" s="45">
        <v>-1177.05</v>
      </c>
      <c r="I9353" t="s">
        <v>7556</v>
      </c>
      <c r="J9353" t="s">
        <v>822</v>
      </c>
      <c r="K9353">
        <v>0</v>
      </c>
      <c r="L9353" s="83">
        <v>42671</v>
      </c>
      <c r="M9353">
        <v>0</v>
      </c>
      <c r="N9353">
        <v>451107106</v>
      </c>
      <c r="O9353">
        <v>2296937</v>
      </c>
    </row>
    <row r="9354" spans="1:15" x14ac:dyDescent="0.2">
      <c r="A9354" t="s">
        <v>8063</v>
      </c>
      <c r="B9354" t="s">
        <v>2491</v>
      </c>
      <c r="C9354">
        <v>75.7</v>
      </c>
      <c r="D9354">
        <v>0</v>
      </c>
      <c r="E9354">
        <v>0</v>
      </c>
      <c r="F9354">
        <v>0</v>
      </c>
      <c r="G9354">
        <v>0</v>
      </c>
      <c r="H9354">
        <v>-209.2</v>
      </c>
      <c r="I9354" t="s">
        <v>7556</v>
      </c>
      <c r="J9354" t="s">
        <v>164</v>
      </c>
      <c r="K9354">
        <v>0</v>
      </c>
      <c r="L9354" s="83">
        <v>42671</v>
      </c>
      <c r="M9354">
        <v>0</v>
      </c>
      <c r="N9354" t="s">
        <v>2540</v>
      </c>
      <c r="O9354">
        <v>2465737</v>
      </c>
    </row>
    <row r="9355" spans="1:15" x14ac:dyDescent="0.2">
      <c r="A9355" t="s">
        <v>8064</v>
      </c>
      <c r="B9355" t="s">
        <v>92</v>
      </c>
      <c r="C9355">
        <v>34.39</v>
      </c>
      <c r="D9355">
        <v>0</v>
      </c>
      <c r="E9355">
        <v>0</v>
      </c>
      <c r="F9355">
        <v>0</v>
      </c>
      <c r="G9355">
        <v>0</v>
      </c>
      <c r="H9355" s="45">
        <v>17471.87</v>
      </c>
      <c r="I9355" t="s">
        <v>7567</v>
      </c>
      <c r="J9355" t="s">
        <v>164</v>
      </c>
      <c r="K9355">
        <v>0</v>
      </c>
      <c r="L9355" s="83">
        <v>42671</v>
      </c>
      <c r="M9355">
        <v>0</v>
      </c>
      <c r="N9355">
        <v>458118106</v>
      </c>
      <c r="O9355">
        <v>2462437</v>
      </c>
    </row>
    <row r="9356" spans="1:15" x14ac:dyDescent="0.2">
      <c r="A9356" t="s">
        <v>8065</v>
      </c>
      <c r="B9356" t="s">
        <v>2840</v>
      </c>
      <c r="C9356">
        <v>58.6</v>
      </c>
      <c r="D9356">
        <v>0</v>
      </c>
      <c r="E9356">
        <v>0</v>
      </c>
      <c r="F9356">
        <v>0</v>
      </c>
      <c r="G9356">
        <v>0</v>
      </c>
      <c r="H9356" s="45">
        <v>8688.9599999999991</v>
      </c>
      <c r="I9356" t="s">
        <v>7567</v>
      </c>
      <c r="J9356" t="s">
        <v>169</v>
      </c>
      <c r="K9356">
        <v>0</v>
      </c>
      <c r="L9356" s="83">
        <v>42671</v>
      </c>
      <c r="M9356">
        <v>0</v>
      </c>
      <c r="N9356" t="s">
        <v>2950</v>
      </c>
      <c r="O9356" t="s">
        <v>2951</v>
      </c>
    </row>
    <row r="9357" spans="1:15" x14ac:dyDescent="0.2">
      <c r="A9357" t="s">
        <v>8066</v>
      </c>
      <c r="B9357" t="s">
        <v>6358</v>
      </c>
      <c r="C9357">
        <v>172.79</v>
      </c>
      <c r="D9357">
        <v>0</v>
      </c>
      <c r="E9357">
        <v>0</v>
      </c>
      <c r="F9357">
        <v>0</v>
      </c>
      <c r="G9357">
        <v>0</v>
      </c>
      <c r="H9357" s="45">
        <v>-2614.2600000000002</v>
      </c>
      <c r="I9357" t="s">
        <v>7556</v>
      </c>
      <c r="J9357" t="s">
        <v>164</v>
      </c>
      <c r="K9357">
        <v>0</v>
      </c>
      <c r="L9357" s="83">
        <v>42671</v>
      </c>
      <c r="M9357">
        <v>0</v>
      </c>
      <c r="N9357" t="s">
        <v>6443</v>
      </c>
      <c r="O9357">
        <v>2698782</v>
      </c>
    </row>
    <row r="9358" spans="1:15" x14ac:dyDescent="0.2">
      <c r="A9358" t="s">
        <v>8067</v>
      </c>
      <c r="B9358" t="s">
        <v>4250</v>
      </c>
      <c r="C9358">
        <v>44.51</v>
      </c>
      <c r="D9358">
        <v>0</v>
      </c>
      <c r="E9358">
        <v>0</v>
      </c>
      <c r="F9358">
        <v>0</v>
      </c>
      <c r="G9358">
        <v>0</v>
      </c>
      <c r="H9358" s="45">
        <v>1232.51</v>
      </c>
      <c r="I9358" t="s">
        <v>7556</v>
      </c>
      <c r="J9358" t="s">
        <v>188</v>
      </c>
      <c r="K9358">
        <v>0</v>
      </c>
      <c r="L9358" s="83">
        <v>42671</v>
      </c>
      <c r="M9358">
        <v>0</v>
      </c>
      <c r="N9358" t="s">
        <v>4287</v>
      </c>
      <c r="O9358" t="s">
        <v>4288</v>
      </c>
    </row>
    <row r="9359" spans="1:15" x14ac:dyDescent="0.2">
      <c r="A9359" t="s">
        <v>8068</v>
      </c>
      <c r="B9359" t="s">
        <v>5975</v>
      </c>
      <c r="C9359">
        <v>70.75</v>
      </c>
      <c r="D9359">
        <v>0</v>
      </c>
      <c r="E9359">
        <v>0</v>
      </c>
      <c r="F9359">
        <v>0</v>
      </c>
      <c r="G9359">
        <v>0</v>
      </c>
      <c r="H9359" s="45">
        <v>-10231.85</v>
      </c>
      <c r="I9359" t="s">
        <v>7556</v>
      </c>
      <c r="J9359" t="s">
        <v>169</v>
      </c>
      <c r="K9359">
        <v>0</v>
      </c>
      <c r="L9359" s="83">
        <v>42671</v>
      </c>
      <c r="M9359">
        <v>0</v>
      </c>
      <c r="N9359" t="s">
        <v>6445</v>
      </c>
      <c r="O9359" t="s">
        <v>6446</v>
      </c>
    </row>
    <row r="9360" spans="1:15" x14ac:dyDescent="0.2">
      <c r="A9360" t="s">
        <v>8069</v>
      </c>
      <c r="B9360" t="s">
        <v>261</v>
      </c>
      <c r="C9360">
        <v>57.39</v>
      </c>
      <c r="D9360">
        <v>0</v>
      </c>
      <c r="E9360">
        <v>0</v>
      </c>
      <c r="F9360">
        <v>0</v>
      </c>
      <c r="G9360">
        <v>0</v>
      </c>
      <c r="H9360" s="45">
        <v>24967.37</v>
      </c>
      <c r="I9360" t="s">
        <v>7567</v>
      </c>
      <c r="J9360" t="s">
        <v>235</v>
      </c>
      <c r="K9360">
        <v>0</v>
      </c>
      <c r="L9360" s="83">
        <v>42671</v>
      </c>
      <c r="M9360">
        <v>0</v>
      </c>
      <c r="N9360">
        <v>800422107</v>
      </c>
      <c r="O9360">
        <v>2772998</v>
      </c>
    </row>
    <row r="9361" spans="1:15" x14ac:dyDescent="0.2">
      <c r="A9361" t="s">
        <v>8070</v>
      </c>
      <c r="B9361" t="s">
        <v>7979</v>
      </c>
      <c r="C9361">
        <v>66.2</v>
      </c>
      <c r="D9361">
        <v>0</v>
      </c>
      <c r="E9361">
        <v>0</v>
      </c>
      <c r="F9361">
        <v>0</v>
      </c>
      <c r="G9361">
        <v>0</v>
      </c>
      <c r="H9361">
        <v>11.29</v>
      </c>
      <c r="I9361" t="s">
        <v>7556</v>
      </c>
      <c r="J9361" t="s">
        <v>190</v>
      </c>
      <c r="K9361">
        <v>0</v>
      </c>
      <c r="L9361" s="83">
        <v>42671</v>
      </c>
      <c r="M9361">
        <v>0</v>
      </c>
      <c r="N9361">
        <v>483548103</v>
      </c>
      <c r="O9361">
        <v>2483223</v>
      </c>
    </row>
    <row r="9362" spans="1:15" x14ac:dyDescent="0.2">
      <c r="A9362" t="s">
        <v>8071</v>
      </c>
      <c r="B9362" t="s">
        <v>871</v>
      </c>
      <c r="C9362">
        <v>41.05</v>
      </c>
      <c r="D9362">
        <v>0</v>
      </c>
      <c r="E9362">
        <v>0</v>
      </c>
      <c r="F9362">
        <v>0</v>
      </c>
      <c r="G9362">
        <v>0</v>
      </c>
      <c r="H9362" s="45">
        <v>-1523.22</v>
      </c>
      <c r="I9362" t="s">
        <v>7556</v>
      </c>
      <c r="J9362" t="s">
        <v>200</v>
      </c>
      <c r="K9362">
        <v>0</v>
      </c>
      <c r="L9362" s="83">
        <v>42671</v>
      </c>
      <c r="M9362">
        <v>0</v>
      </c>
      <c r="N9362">
        <v>524660107</v>
      </c>
      <c r="O9362">
        <v>2510682</v>
      </c>
    </row>
    <row r="9363" spans="1:15" x14ac:dyDescent="0.2">
      <c r="A9363" t="s">
        <v>8072</v>
      </c>
      <c r="B9363" t="s">
        <v>7970</v>
      </c>
      <c r="C9363">
        <v>59.6</v>
      </c>
      <c r="D9363">
        <v>0</v>
      </c>
      <c r="E9363">
        <v>0</v>
      </c>
      <c r="F9363">
        <v>0</v>
      </c>
      <c r="G9363">
        <v>0</v>
      </c>
      <c r="H9363" s="45">
        <v>17093.32</v>
      </c>
      <c r="I9363" t="s">
        <v>7556</v>
      </c>
      <c r="J9363" t="s">
        <v>164</v>
      </c>
      <c r="K9363">
        <v>0</v>
      </c>
      <c r="L9363" s="83">
        <v>42671</v>
      </c>
      <c r="M9363">
        <v>0</v>
      </c>
      <c r="N9363" t="s">
        <v>8073</v>
      </c>
      <c r="O9363" t="s">
        <v>8074</v>
      </c>
    </row>
    <row r="9364" spans="1:15" x14ac:dyDescent="0.2">
      <c r="A9364" t="s">
        <v>8075</v>
      </c>
      <c r="B9364" t="s">
        <v>2842</v>
      </c>
      <c r="C9364">
        <v>33.520000000000003</v>
      </c>
      <c r="D9364">
        <v>0</v>
      </c>
      <c r="E9364">
        <v>0</v>
      </c>
      <c r="F9364">
        <v>0</v>
      </c>
      <c r="G9364">
        <v>0</v>
      </c>
      <c r="H9364">
        <v>-782.81</v>
      </c>
      <c r="I9364" t="s">
        <v>7556</v>
      </c>
      <c r="J9364" t="s">
        <v>200</v>
      </c>
      <c r="K9364">
        <v>0</v>
      </c>
      <c r="L9364" s="83">
        <v>42671</v>
      </c>
      <c r="M9364">
        <v>0</v>
      </c>
      <c r="N9364">
        <v>501889208</v>
      </c>
      <c r="O9364">
        <v>2971029</v>
      </c>
    </row>
    <row r="9365" spans="1:15" x14ac:dyDescent="0.2">
      <c r="A9365" t="s">
        <v>8076</v>
      </c>
      <c r="B9365" t="s">
        <v>7974</v>
      </c>
      <c r="C9365">
        <v>211.56</v>
      </c>
      <c r="D9365">
        <v>0</v>
      </c>
      <c r="E9365">
        <v>0</v>
      </c>
      <c r="F9365">
        <v>0</v>
      </c>
      <c r="G9365">
        <v>0</v>
      </c>
      <c r="H9365" s="45">
        <v>-1970.13</v>
      </c>
      <c r="I9365" t="s">
        <v>7556</v>
      </c>
      <c r="J9365" t="s">
        <v>190</v>
      </c>
      <c r="K9365">
        <v>0</v>
      </c>
      <c r="L9365" s="83">
        <v>42671</v>
      </c>
      <c r="M9365">
        <v>0</v>
      </c>
      <c r="N9365">
        <v>502424104</v>
      </c>
      <c r="O9365">
        <v>2247366</v>
      </c>
    </row>
    <row r="9366" spans="1:15" x14ac:dyDescent="0.2">
      <c r="A9366" t="s">
        <v>8077</v>
      </c>
      <c r="B9366" t="s">
        <v>1010</v>
      </c>
      <c r="C9366">
        <v>195.96</v>
      </c>
      <c r="D9366">
        <v>0</v>
      </c>
      <c r="E9366">
        <v>0</v>
      </c>
      <c r="F9366">
        <v>0</v>
      </c>
      <c r="G9366">
        <v>0</v>
      </c>
      <c r="H9366">
        <v>276.31</v>
      </c>
      <c r="I9366" t="s">
        <v>7556</v>
      </c>
      <c r="J9366" t="s">
        <v>164</v>
      </c>
      <c r="K9366">
        <v>0</v>
      </c>
      <c r="L9366" s="83">
        <v>42671</v>
      </c>
      <c r="M9366">
        <v>0</v>
      </c>
      <c r="N9366" t="s">
        <v>1261</v>
      </c>
      <c r="O9366" t="s">
        <v>1444</v>
      </c>
    </row>
    <row r="9367" spans="1:15" x14ac:dyDescent="0.2">
      <c r="A9367" t="s">
        <v>8078</v>
      </c>
      <c r="B9367" t="s">
        <v>6607</v>
      </c>
      <c r="C9367">
        <v>47.23</v>
      </c>
      <c r="D9367">
        <v>0</v>
      </c>
      <c r="E9367">
        <v>0</v>
      </c>
      <c r="F9367">
        <v>0</v>
      </c>
      <c r="G9367">
        <v>0</v>
      </c>
      <c r="H9367">
        <v>967.3</v>
      </c>
      <c r="I9367" t="s">
        <v>7556</v>
      </c>
      <c r="J9367" t="s">
        <v>169</v>
      </c>
      <c r="K9367">
        <v>0</v>
      </c>
      <c r="L9367" s="83">
        <v>42671</v>
      </c>
      <c r="M9367">
        <v>0</v>
      </c>
      <c r="N9367" t="s">
        <v>6701</v>
      </c>
      <c r="O9367">
        <v>2677640</v>
      </c>
    </row>
    <row r="9368" spans="1:15" x14ac:dyDescent="0.2">
      <c r="A9368" t="s">
        <v>8079</v>
      </c>
      <c r="B9368" t="s">
        <v>4650</v>
      </c>
      <c r="C9368">
        <v>49.1</v>
      </c>
      <c r="D9368">
        <v>0</v>
      </c>
      <c r="E9368">
        <v>0</v>
      </c>
      <c r="F9368">
        <v>0</v>
      </c>
      <c r="G9368">
        <v>0</v>
      </c>
      <c r="H9368" s="45">
        <v>-2251.29</v>
      </c>
      <c r="I9368" t="s">
        <v>7556</v>
      </c>
      <c r="J9368" t="s">
        <v>200</v>
      </c>
      <c r="K9368">
        <v>0</v>
      </c>
      <c r="L9368" s="83">
        <v>42671</v>
      </c>
      <c r="M9368">
        <v>0</v>
      </c>
      <c r="N9368">
        <v>589433101</v>
      </c>
      <c r="O9368">
        <v>2578516</v>
      </c>
    </row>
    <row r="9369" spans="1:15" x14ac:dyDescent="0.2">
      <c r="A9369" t="s">
        <v>8080</v>
      </c>
      <c r="B9369" t="s">
        <v>1035</v>
      </c>
      <c r="C9369">
        <v>26.07</v>
      </c>
      <c r="D9369">
        <v>0</v>
      </c>
      <c r="E9369">
        <v>0</v>
      </c>
      <c r="F9369">
        <v>0</v>
      </c>
      <c r="G9369">
        <v>0</v>
      </c>
      <c r="H9369" s="45">
        <v>1469.91</v>
      </c>
      <c r="I9369" t="s">
        <v>7556</v>
      </c>
      <c r="J9369" t="s">
        <v>200</v>
      </c>
      <c r="K9369">
        <v>0</v>
      </c>
      <c r="L9369" s="83">
        <v>42671</v>
      </c>
      <c r="M9369">
        <v>0</v>
      </c>
      <c r="N9369" t="s">
        <v>1249</v>
      </c>
      <c r="O9369">
        <v>2549385</v>
      </c>
    </row>
    <row r="9370" spans="1:15" x14ac:dyDescent="0.2">
      <c r="A9370" t="s">
        <v>8081</v>
      </c>
      <c r="B9370" t="s">
        <v>4663</v>
      </c>
      <c r="C9370">
        <v>71.86</v>
      </c>
      <c r="D9370">
        <v>0</v>
      </c>
      <c r="E9370">
        <v>0</v>
      </c>
      <c r="F9370">
        <v>0</v>
      </c>
      <c r="G9370">
        <v>0</v>
      </c>
      <c r="H9370" s="45">
        <v>-6513.78</v>
      </c>
      <c r="I9370" t="s">
        <v>7556</v>
      </c>
      <c r="J9370" t="s">
        <v>235</v>
      </c>
      <c r="K9370">
        <v>0</v>
      </c>
      <c r="L9370" s="83">
        <v>42671</v>
      </c>
      <c r="M9370">
        <v>0</v>
      </c>
      <c r="N9370">
        <v>582839106</v>
      </c>
      <c r="O9370" t="s">
        <v>4783</v>
      </c>
    </row>
    <row r="9371" spans="1:15" x14ac:dyDescent="0.2">
      <c r="A9371" t="s">
        <v>8082</v>
      </c>
      <c r="B9371" t="s">
        <v>7976</v>
      </c>
      <c r="C9371">
        <v>64.31</v>
      </c>
      <c r="D9371">
        <v>0</v>
      </c>
      <c r="E9371">
        <v>0</v>
      </c>
      <c r="F9371">
        <v>0</v>
      </c>
      <c r="G9371">
        <v>0</v>
      </c>
      <c r="H9371">
        <v>-365.98</v>
      </c>
      <c r="I9371" t="s">
        <v>7556</v>
      </c>
      <c r="J9371" t="s">
        <v>235</v>
      </c>
      <c r="K9371">
        <v>0</v>
      </c>
      <c r="L9371" s="83">
        <v>42671</v>
      </c>
      <c r="M9371">
        <v>0</v>
      </c>
      <c r="N9371" t="s">
        <v>8083</v>
      </c>
      <c r="O9371">
        <v>2692632</v>
      </c>
    </row>
    <row r="9372" spans="1:15" x14ac:dyDescent="0.2">
      <c r="A9372" t="s">
        <v>8084</v>
      </c>
      <c r="B9372" t="s">
        <v>1082</v>
      </c>
      <c r="C9372">
        <v>80.989999999999995</v>
      </c>
      <c r="D9372">
        <v>0</v>
      </c>
      <c r="E9372">
        <v>0</v>
      </c>
      <c r="F9372">
        <v>0</v>
      </c>
      <c r="G9372">
        <v>0</v>
      </c>
      <c r="H9372">
        <v>-504.85</v>
      </c>
      <c r="I9372" t="s">
        <v>7556</v>
      </c>
      <c r="J9372" t="s">
        <v>182</v>
      </c>
      <c r="K9372">
        <v>0</v>
      </c>
      <c r="L9372" s="83">
        <v>42671</v>
      </c>
      <c r="M9372">
        <v>0</v>
      </c>
      <c r="N9372" t="s">
        <v>1379</v>
      </c>
      <c r="O9372" t="s">
        <v>1380</v>
      </c>
    </row>
    <row r="9373" spans="1:15" x14ac:dyDescent="0.2">
      <c r="A9373" t="s">
        <v>8085</v>
      </c>
      <c r="B9373" t="s">
        <v>7980</v>
      </c>
      <c r="C9373">
        <v>125.98</v>
      </c>
      <c r="D9373">
        <v>0</v>
      </c>
      <c r="E9373">
        <v>0</v>
      </c>
      <c r="F9373">
        <v>0</v>
      </c>
      <c r="G9373">
        <v>0</v>
      </c>
      <c r="H9373">
        <v>-192.46</v>
      </c>
      <c r="I9373" t="s">
        <v>7556</v>
      </c>
      <c r="J9373" t="s">
        <v>186</v>
      </c>
      <c r="K9373">
        <v>0</v>
      </c>
      <c r="L9373" s="83">
        <v>42671</v>
      </c>
      <c r="M9373">
        <v>0</v>
      </c>
      <c r="N9373" t="s">
        <v>8086</v>
      </c>
      <c r="O9373" t="s">
        <v>8087</v>
      </c>
    </row>
    <row r="9374" spans="1:15" x14ac:dyDescent="0.2">
      <c r="A9374" t="s">
        <v>8088</v>
      </c>
      <c r="B9374" t="s">
        <v>4343</v>
      </c>
      <c r="C9374">
        <v>16.45</v>
      </c>
      <c r="D9374">
        <v>0</v>
      </c>
      <c r="E9374">
        <v>0</v>
      </c>
      <c r="F9374">
        <v>0</v>
      </c>
      <c r="G9374">
        <v>0</v>
      </c>
      <c r="H9374" s="45">
        <v>-1695.21</v>
      </c>
      <c r="I9374" t="s">
        <v>7556</v>
      </c>
      <c r="J9374" t="s">
        <v>200</v>
      </c>
      <c r="K9374">
        <v>0</v>
      </c>
      <c r="L9374" s="83">
        <v>42671</v>
      </c>
      <c r="M9374">
        <v>0</v>
      </c>
      <c r="N9374" t="s">
        <v>4457</v>
      </c>
      <c r="O9374" t="s">
        <v>4458</v>
      </c>
    </row>
    <row r="9375" spans="1:15" x14ac:dyDescent="0.2">
      <c r="A9375" t="s">
        <v>8089</v>
      </c>
      <c r="B9375" t="s">
        <v>4656</v>
      </c>
      <c r="C9375">
        <v>52.39</v>
      </c>
      <c r="D9375">
        <v>0</v>
      </c>
      <c r="E9375">
        <v>0</v>
      </c>
      <c r="F9375">
        <v>0</v>
      </c>
      <c r="G9375">
        <v>0</v>
      </c>
      <c r="H9375" s="45">
        <v>3275.94</v>
      </c>
      <c r="I9375" t="s">
        <v>7556</v>
      </c>
      <c r="J9375" t="s">
        <v>164</v>
      </c>
      <c r="K9375">
        <v>0</v>
      </c>
      <c r="L9375" s="83">
        <v>42671</v>
      </c>
      <c r="M9375">
        <v>0</v>
      </c>
      <c r="N9375" t="s">
        <v>4793</v>
      </c>
      <c r="O9375">
        <v>2475060</v>
      </c>
    </row>
    <row r="9376" spans="1:15" x14ac:dyDescent="0.2">
      <c r="A9376" t="s">
        <v>8090</v>
      </c>
      <c r="B9376" t="s">
        <v>1341</v>
      </c>
      <c r="C9376">
        <v>142.52000000000001</v>
      </c>
      <c r="D9376">
        <v>0</v>
      </c>
      <c r="E9376">
        <v>0</v>
      </c>
      <c r="F9376">
        <v>0</v>
      </c>
      <c r="G9376">
        <v>0</v>
      </c>
      <c r="H9376" s="45">
        <v>-2627.21</v>
      </c>
      <c r="I9376" t="s">
        <v>7556</v>
      </c>
      <c r="J9376" t="s">
        <v>190</v>
      </c>
      <c r="K9376">
        <v>0</v>
      </c>
      <c r="L9376" s="83">
        <v>42671</v>
      </c>
      <c r="M9376">
        <v>0</v>
      </c>
      <c r="N9376">
        <v>679580100</v>
      </c>
      <c r="O9376">
        <v>2656423</v>
      </c>
    </row>
    <row r="9377" spans="1:15" x14ac:dyDescent="0.2">
      <c r="A9377" t="s">
        <v>8091</v>
      </c>
      <c r="B9377" t="s">
        <v>4347</v>
      </c>
      <c r="C9377">
        <v>51.99</v>
      </c>
      <c r="D9377">
        <v>0</v>
      </c>
      <c r="E9377">
        <v>0</v>
      </c>
      <c r="F9377">
        <v>0</v>
      </c>
      <c r="G9377">
        <v>0</v>
      </c>
      <c r="H9377" s="45">
        <v>-5978.64</v>
      </c>
      <c r="I9377" t="s">
        <v>7567</v>
      </c>
      <c r="J9377" t="s">
        <v>169</v>
      </c>
      <c r="K9377">
        <v>0</v>
      </c>
      <c r="L9377" s="83">
        <v>42671</v>
      </c>
      <c r="M9377">
        <v>0</v>
      </c>
      <c r="N9377" t="s">
        <v>177</v>
      </c>
      <c r="O9377">
        <v>2644547</v>
      </c>
    </row>
    <row r="9378" spans="1:15" x14ac:dyDescent="0.2">
      <c r="A9378" t="s">
        <v>8092</v>
      </c>
      <c r="B9378" t="s">
        <v>2007</v>
      </c>
      <c r="C9378">
        <v>27.29</v>
      </c>
      <c r="D9378">
        <v>0</v>
      </c>
      <c r="E9378">
        <v>0</v>
      </c>
      <c r="F9378">
        <v>0</v>
      </c>
      <c r="G9378">
        <v>0</v>
      </c>
      <c r="H9378" s="45">
        <v>2326.87</v>
      </c>
      <c r="I9378" t="s">
        <v>7556</v>
      </c>
      <c r="J9378" t="s">
        <v>182</v>
      </c>
      <c r="K9378">
        <v>0</v>
      </c>
      <c r="L9378" s="83">
        <v>42671</v>
      </c>
      <c r="M9378">
        <v>0</v>
      </c>
      <c r="N9378">
        <v>675232102</v>
      </c>
      <c r="O9378">
        <v>2655583</v>
      </c>
    </row>
    <row r="9379" spans="1:15" x14ac:dyDescent="0.2">
      <c r="A9379" t="s">
        <v>8093</v>
      </c>
      <c r="B9379" t="s">
        <v>2397</v>
      </c>
      <c r="C9379">
        <v>34.9</v>
      </c>
      <c r="D9379">
        <v>0</v>
      </c>
      <c r="E9379">
        <v>0</v>
      </c>
      <c r="F9379">
        <v>0</v>
      </c>
      <c r="G9379">
        <v>0</v>
      </c>
      <c r="H9379" s="45">
        <v>3902.96</v>
      </c>
      <c r="I9379" t="s">
        <v>7556</v>
      </c>
      <c r="J9379" t="s">
        <v>182</v>
      </c>
      <c r="K9379">
        <v>0</v>
      </c>
      <c r="L9379" s="83">
        <v>42671</v>
      </c>
      <c r="M9379">
        <v>0</v>
      </c>
      <c r="N9379">
        <v>678026105</v>
      </c>
      <c r="O9379">
        <v>2724472</v>
      </c>
    </row>
    <row r="9380" spans="1:15" x14ac:dyDescent="0.2">
      <c r="A9380" t="s">
        <v>8094</v>
      </c>
      <c r="B9380" t="s">
        <v>1034</v>
      </c>
      <c r="C9380">
        <v>59.85</v>
      </c>
      <c r="D9380">
        <v>0</v>
      </c>
      <c r="E9380">
        <v>0</v>
      </c>
      <c r="F9380">
        <v>0</v>
      </c>
      <c r="G9380">
        <v>0</v>
      </c>
      <c r="H9380">
        <v>-184.46</v>
      </c>
      <c r="I9380" t="s">
        <v>7556</v>
      </c>
      <c r="J9380" t="s">
        <v>169</v>
      </c>
      <c r="K9380">
        <v>0</v>
      </c>
      <c r="L9380" s="83">
        <v>42671</v>
      </c>
      <c r="M9380">
        <v>0</v>
      </c>
      <c r="N9380" t="s">
        <v>1191</v>
      </c>
      <c r="O9380">
        <v>2789523</v>
      </c>
    </row>
    <row r="9381" spans="1:15" x14ac:dyDescent="0.2">
      <c r="A9381" t="s">
        <v>8095</v>
      </c>
      <c r="B9381" t="s">
        <v>7975</v>
      </c>
      <c r="C9381">
        <v>20.64</v>
      </c>
      <c r="D9381">
        <v>0</v>
      </c>
      <c r="E9381">
        <v>0</v>
      </c>
      <c r="F9381">
        <v>0</v>
      </c>
      <c r="G9381">
        <v>0</v>
      </c>
      <c r="H9381">
        <v>408.91</v>
      </c>
      <c r="I9381" t="s">
        <v>7556</v>
      </c>
      <c r="J9381" t="s">
        <v>186</v>
      </c>
      <c r="K9381">
        <v>0</v>
      </c>
      <c r="L9381" s="83">
        <v>42671</v>
      </c>
      <c r="M9381">
        <v>0</v>
      </c>
      <c r="N9381">
        <v>680223104</v>
      </c>
      <c r="O9381">
        <v>2659109</v>
      </c>
    </row>
    <row r="9382" spans="1:15" x14ac:dyDescent="0.2">
      <c r="A9382" t="s">
        <v>8096</v>
      </c>
      <c r="B9382" t="s">
        <v>436</v>
      </c>
      <c r="C9382">
        <v>66.44</v>
      </c>
      <c r="D9382">
        <v>0</v>
      </c>
      <c r="E9382">
        <v>0</v>
      </c>
      <c r="F9382">
        <v>0</v>
      </c>
      <c r="G9382">
        <v>0</v>
      </c>
      <c r="H9382" s="45">
        <v>8359.01</v>
      </c>
      <c r="I9382" t="s">
        <v>7556</v>
      </c>
      <c r="J9382" t="s">
        <v>164</v>
      </c>
      <c r="K9382">
        <v>0</v>
      </c>
      <c r="L9382" s="83">
        <v>42671</v>
      </c>
      <c r="M9382">
        <v>0</v>
      </c>
      <c r="N9382">
        <v>671044105</v>
      </c>
      <c r="O9382">
        <v>2111579</v>
      </c>
    </row>
    <row r="9383" spans="1:15" x14ac:dyDescent="0.2">
      <c r="A9383" t="s">
        <v>8097</v>
      </c>
      <c r="B9383" t="s">
        <v>725</v>
      </c>
      <c r="C9383">
        <v>63.15</v>
      </c>
      <c r="D9383">
        <v>0</v>
      </c>
      <c r="E9383">
        <v>0</v>
      </c>
      <c r="F9383">
        <v>0</v>
      </c>
      <c r="G9383">
        <v>0</v>
      </c>
      <c r="H9383">
        <v>596.65</v>
      </c>
      <c r="I9383" t="s">
        <v>7556</v>
      </c>
      <c r="J9383" t="s">
        <v>190</v>
      </c>
      <c r="K9383">
        <v>0</v>
      </c>
      <c r="L9383" s="83">
        <v>42671</v>
      </c>
      <c r="M9383">
        <v>0</v>
      </c>
      <c r="N9383">
        <v>703343103</v>
      </c>
      <c r="O9383">
        <v>2673154</v>
      </c>
    </row>
    <row r="9384" spans="1:15" x14ac:dyDescent="0.2">
      <c r="A9384" t="s">
        <v>8098</v>
      </c>
      <c r="B9384" t="s">
        <v>4342</v>
      </c>
      <c r="C9384">
        <v>17.190000000000001</v>
      </c>
      <c r="D9384">
        <v>0</v>
      </c>
      <c r="E9384">
        <v>0</v>
      </c>
      <c r="F9384">
        <v>0</v>
      </c>
      <c r="G9384">
        <v>0</v>
      </c>
      <c r="H9384" s="45">
        <v>4142.2700000000004</v>
      </c>
      <c r="I9384" t="s">
        <v>7556</v>
      </c>
      <c r="J9384" t="s">
        <v>182</v>
      </c>
      <c r="K9384">
        <v>0</v>
      </c>
      <c r="L9384" s="83">
        <v>42671</v>
      </c>
      <c r="M9384">
        <v>0</v>
      </c>
      <c r="N9384">
        <v>703481101</v>
      </c>
      <c r="O9384">
        <v>2672537</v>
      </c>
    </row>
    <row r="9385" spans="1:15" x14ac:dyDescent="0.2">
      <c r="A9385" t="s">
        <v>8099</v>
      </c>
      <c r="B9385" t="s">
        <v>1833</v>
      </c>
      <c r="C9385">
        <v>58.45</v>
      </c>
      <c r="D9385">
        <v>0</v>
      </c>
      <c r="E9385">
        <v>0</v>
      </c>
      <c r="F9385">
        <v>0</v>
      </c>
      <c r="G9385">
        <v>0</v>
      </c>
      <c r="H9385" s="45">
        <v>-7240.75</v>
      </c>
      <c r="I9385" t="s">
        <v>7556</v>
      </c>
      <c r="J9385" t="s">
        <v>169</v>
      </c>
      <c r="K9385">
        <v>0</v>
      </c>
      <c r="L9385" s="83">
        <v>42671</v>
      </c>
      <c r="M9385">
        <v>0</v>
      </c>
      <c r="N9385">
        <v>812578102</v>
      </c>
      <c r="O9385">
        <v>2738127</v>
      </c>
    </row>
    <row r="9386" spans="1:15" x14ac:dyDescent="0.2">
      <c r="A9386" t="s">
        <v>8100</v>
      </c>
      <c r="B9386" t="s">
        <v>1335</v>
      </c>
      <c r="C9386">
        <v>72.13</v>
      </c>
      <c r="D9386">
        <v>0</v>
      </c>
      <c r="E9386">
        <v>0</v>
      </c>
      <c r="F9386">
        <v>0</v>
      </c>
      <c r="G9386">
        <v>0</v>
      </c>
      <c r="H9386">
        <v>-212.14</v>
      </c>
      <c r="I9386" t="s">
        <v>7556</v>
      </c>
      <c r="J9386" t="s">
        <v>190</v>
      </c>
      <c r="K9386">
        <v>0</v>
      </c>
      <c r="L9386" s="83">
        <v>42671</v>
      </c>
      <c r="M9386">
        <v>0</v>
      </c>
      <c r="N9386">
        <v>829073105</v>
      </c>
      <c r="O9386">
        <v>2809250</v>
      </c>
    </row>
    <row r="9387" spans="1:15" x14ac:dyDescent="0.2">
      <c r="A9387" t="s">
        <v>8101</v>
      </c>
      <c r="B9387" t="s">
        <v>3179</v>
      </c>
      <c r="C9387">
        <v>35.520000000000003</v>
      </c>
      <c r="D9387">
        <v>0</v>
      </c>
      <c r="E9387">
        <v>0</v>
      </c>
      <c r="F9387">
        <v>0</v>
      </c>
      <c r="G9387">
        <v>0</v>
      </c>
      <c r="H9387">
        <v>-294.86</v>
      </c>
      <c r="I9387" t="s">
        <v>7556</v>
      </c>
      <c r="J9387" t="s">
        <v>200</v>
      </c>
      <c r="K9387">
        <v>0</v>
      </c>
      <c r="L9387" s="83">
        <v>42671</v>
      </c>
      <c r="M9387">
        <v>0</v>
      </c>
      <c r="N9387" t="s">
        <v>3344</v>
      </c>
      <c r="O9387" t="s">
        <v>3345</v>
      </c>
    </row>
    <row r="9388" spans="1:15" x14ac:dyDescent="0.2">
      <c r="A9388" t="s">
        <v>8102</v>
      </c>
      <c r="B9388" t="s">
        <v>3601</v>
      </c>
      <c r="C9388">
        <v>14.55</v>
      </c>
      <c r="D9388">
        <v>0</v>
      </c>
      <c r="E9388">
        <v>0</v>
      </c>
      <c r="F9388">
        <v>0</v>
      </c>
      <c r="G9388">
        <v>0</v>
      </c>
      <c r="H9388" s="45">
        <v>-10792.15</v>
      </c>
      <c r="I9388" t="s">
        <v>7556</v>
      </c>
      <c r="J9388" t="s">
        <v>200</v>
      </c>
      <c r="K9388">
        <v>0</v>
      </c>
      <c r="L9388" s="83">
        <v>42671</v>
      </c>
      <c r="M9388">
        <v>0</v>
      </c>
      <c r="N9388">
        <v>868168105</v>
      </c>
      <c r="O9388">
        <v>2864141</v>
      </c>
    </row>
    <row r="9389" spans="1:15" x14ac:dyDescent="0.2">
      <c r="A9389" t="s">
        <v>8103</v>
      </c>
      <c r="B9389" t="s">
        <v>7977</v>
      </c>
      <c r="C9389">
        <v>131.84</v>
      </c>
      <c r="D9389">
        <v>0</v>
      </c>
      <c r="E9389">
        <v>0</v>
      </c>
      <c r="F9389">
        <v>0</v>
      </c>
      <c r="G9389">
        <v>0</v>
      </c>
      <c r="H9389">
        <v>-509.39</v>
      </c>
      <c r="I9389" t="s">
        <v>7556</v>
      </c>
      <c r="J9389" t="s">
        <v>190</v>
      </c>
      <c r="K9389">
        <v>0</v>
      </c>
      <c r="L9389" s="83">
        <v>42671</v>
      </c>
      <c r="M9389">
        <v>0</v>
      </c>
      <c r="N9389">
        <v>854502101</v>
      </c>
      <c r="O9389" t="s">
        <v>8104</v>
      </c>
    </row>
    <row r="9390" spans="1:15" x14ac:dyDescent="0.2">
      <c r="A9390" t="s">
        <v>8105</v>
      </c>
      <c r="B9390" t="s">
        <v>1018</v>
      </c>
      <c r="C9390">
        <v>40.46</v>
      </c>
      <c r="D9390">
        <v>0</v>
      </c>
      <c r="E9390">
        <v>0</v>
      </c>
      <c r="F9390">
        <v>0</v>
      </c>
      <c r="G9390">
        <v>0</v>
      </c>
      <c r="H9390">
        <v>-727.34</v>
      </c>
      <c r="I9390" t="s">
        <v>7556</v>
      </c>
      <c r="J9390" t="s">
        <v>164</v>
      </c>
      <c r="K9390">
        <v>0</v>
      </c>
      <c r="L9390" s="83">
        <v>42671</v>
      </c>
      <c r="M9390">
        <v>0</v>
      </c>
      <c r="N9390" t="s">
        <v>1244</v>
      </c>
      <c r="O9390" t="s">
        <v>1425</v>
      </c>
    </row>
    <row r="9391" spans="1:15" x14ac:dyDescent="0.2">
      <c r="A9391" t="s">
        <v>8106</v>
      </c>
      <c r="B9391" t="s">
        <v>7985</v>
      </c>
      <c r="C9391">
        <v>271.08999999999997</v>
      </c>
      <c r="D9391">
        <v>0</v>
      </c>
      <c r="E9391">
        <v>0</v>
      </c>
      <c r="F9391">
        <v>0</v>
      </c>
      <c r="G9391">
        <v>0</v>
      </c>
      <c r="H9391">
        <v>-786.63</v>
      </c>
      <c r="I9391" t="s">
        <v>7556</v>
      </c>
      <c r="J9391" t="s">
        <v>169</v>
      </c>
      <c r="K9391">
        <v>0</v>
      </c>
      <c r="L9391" s="83">
        <v>42671</v>
      </c>
      <c r="M9391">
        <v>0</v>
      </c>
      <c r="N9391">
        <v>879369106</v>
      </c>
      <c r="O9391">
        <v>2881407</v>
      </c>
    </row>
    <row r="9392" spans="1:15" x14ac:dyDescent="0.2">
      <c r="A9392" t="s">
        <v>8107</v>
      </c>
      <c r="B9392" t="s">
        <v>6371</v>
      </c>
      <c r="C9392">
        <v>34.75</v>
      </c>
      <c r="D9392">
        <v>0</v>
      </c>
      <c r="E9392">
        <v>0</v>
      </c>
      <c r="F9392">
        <v>0</v>
      </c>
      <c r="G9392">
        <v>0</v>
      </c>
      <c r="H9392">
        <v>-511.23</v>
      </c>
      <c r="I9392" t="s">
        <v>7556</v>
      </c>
      <c r="J9392" t="s">
        <v>186</v>
      </c>
      <c r="K9392">
        <v>0</v>
      </c>
      <c r="L9392" s="83">
        <v>42671</v>
      </c>
      <c r="M9392">
        <v>0</v>
      </c>
      <c r="N9392">
        <v>909907107</v>
      </c>
      <c r="O9392">
        <v>2905794</v>
      </c>
    </row>
    <row r="9393" spans="1:15" x14ac:dyDescent="0.2">
      <c r="A9393" t="s">
        <v>8108</v>
      </c>
      <c r="B9393" t="s">
        <v>2813</v>
      </c>
      <c r="C9393">
        <v>113.96</v>
      </c>
      <c r="D9393">
        <v>0</v>
      </c>
      <c r="E9393">
        <v>0</v>
      </c>
      <c r="F9393">
        <v>0</v>
      </c>
      <c r="G9393">
        <v>0</v>
      </c>
      <c r="H9393" s="45">
        <v>-1532.17</v>
      </c>
      <c r="I9393" t="s">
        <v>7556</v>
      </c>
      <c r="J9393" t="s">
        <v>200</v>
      </c>
      <c r="K9393">
        <v>0</v>
      </c>
      <c r="L9393" s="83">
        <v>42671</v>
      </c>
      <c r="M9393">
        <v>0</v>
      </c>
      <c r="N9393" t="s">
        <v>3016</v>
      </c>
      <c r="O9393" t="s">
        <v>3017</v>
      </c>
    </row>
    <row r="9394" spans="1:15" x14ac:dyDescent="0.2">
      <c r="A9394" t="s">
        <v>8109</v>
      </c>
      <c r="B9394" t="s">
        <v>7971</v>
      </c>
      <c r="C9394">
        <v>24.86</v>
      </c>
      <c r="D9394">
        <v>0</v>
      </c>
      <c r="E9394">
        <v>0</v>
      </c>
      <c r="F9394">
        <v>0</v>
      </c>
      <c r="G9394">
        <v>0</v>
      </c>
      <c r="H9394" s="45">
        <v>8312.51</v>
      </c>
      <c r="I9394" t="s">
        <v>7556</v>
      </c>
      <c r="J9394" t="s">
        <v>169</v>
      </c>
      <c r="K9394">
        <v>0</v>
      </c>
      <c r="L9394" s="83">
        <v>42671</v>
      </c>
      <c r="M9394">
        <v>0</v>
      </c>
      <c r="N9394" t="s">
        <v>8110</v>
      </c>
      <c r="O9394" t="s">
        <v>8111</v>
      </c>
    </row>
    <row r="9395" spans="1:15" x14ac:dyDescent="0.2">
      <c r="A9395" t="s">
        <v>8112</v>
      </c>
      <c r="B9395" t="s">
        <v>1794</v>
      </c>
      <c r="C9395">
        <v>118.3</v>
      </c>
      <c r="D9395">
        <v>0</v>
      </c>
      <c r="E9395">
        <v>0</v>
      </c>
      <c r="F9395">
        <v>0</v>
      </c>
      <c r="G9395">
        <v>0</v>
      </c>
      <c r="H9395" s="45">
        <v>-5662.64</v>
      </c>
      <c r="I9395" t="s">
        <v>7556</v>
      </c>
      <c r="J9395" t="s">
        <v>164</v>
      </c>
      <c r="K9395">
        <v>0</v>
      </c>
      <c r="L9395" s="83">
        <v>42671</v>
      </c>
      <c r="M9395">
        <v>0</v>
      </c>
      <c r="N9395" s="84">
        <v>9.2343000000000008E+106</v>
      </c>
      <c r="O9395">
        <v>2142922</v>
      </c>
    </row>
    <row r="9396" spans="1:15" x14ac:dyDescent="0.2">
      <c r="A9396" t="s">
        <v>8113</v>
      </c>
      <c r="B9396" t="s">
        <v>7978</v>
      </c>
      <c r="C9396">
        <v>60.55</v>
      </c>
      <c r="D9396">
        <v>0</v>
      </c>
      <c r="E9396">
        <v>0</v>
      </c>
      <c r="F9396">
        <v>0</v>
      </c>
      <c r="G9396">
        <v>0</v>
      </c>
      <c r="H9396" s="45">
        <v>2383.98</v>
      </c>
      <c r="I9396" t="s">
        <v>7556</v>
      </c>
      <c r="J9396" t="s">
        <v>190</v>
      </c>
      <c r="K9396">
        <v>0</v>
      </c>
      <c r="L9396" s="83">
        <v>42671</v>
      </c>
      <c r="M9396">
        <v>0</v>
      </c>
      <c r="N9396" t="s">
        <v>8114</v>
      </c>
      <c r="O9396" t="s">
        <v>8115</v>
      </c>
    </row>
    <row r="9397" spans="1:15" x14ac:dyDescent="0.2">
      <c r="A9397" t="s">
        <v>8116</v>
      </c>
      <c r="B9397" t="s">
        <v>7973</v>
      </c>
      <c r="C9397">
        <v>47.9</v>
      </c>
      <c r="D9397">
        <v>0</v>
      </c>
      <c r="E9397">
        <v>0</v>
      </c>
      <c r="F9397">
        <v>0</v>
      </c>
      <c r="G9397">
        <v>0</v>
      </c>
      <c r="H9397" s="45">
        <v>2546.4299999999998</v>
      </c>
      <c r="I9397" t="s">
        <v>7556</v>
      </c>
      <c r="J9397" t="s">
        <v>186</v>
      </c>
      <c r="K9397">
        <v>0</v>
      </c>
      <c r="L9397" s="83">
        <v>42671</v>
      </c>
      <c r="M9397">
        <v>0</v>
      </c>
      <c r="N9397">
        <v>929328102</v>
      </c>
      <c r="O9397">
        <v>2940375</v>
      </c>
    </row>
    <row r="9398" spans="1:15" x14ac:dyDescent="0.2">
      <c r="A9398" t="s">
        <v>8117</v>
      </c>
      <c r="B9398" t="s">
        <v>4654</v>
      </c>
      <c r="C9398">
        <v>88.94</v>
      </c>
      <c r="D9398">
        <v>0</v>
      </c>
      <c r="E9398">
        <v>0</v>
      </c>
      <c r="F9398">
        <v>0</v>
      </c>
      <c r="G9398">
        <v>0</v>
      </c>
      <c r="H9398" s="45">
        <v>5608.07</v>
      </c>
      <c r="I9398" t="s">
        <v>7556</v>
      </c>
      <c r="J9398" t="s">
        <v>169</v>
      </c>
      <c r="K9398">
        <v>0</v>
      </c>
      <c r="L9398" s="83">
        <v>42671</v>
      </c>
      <c r="M9398">
        <v>0</v>
      </c>
      <c r="N9398">
        <v>955306105</v>
      </c>
      <c r="O9398">
        <v>2950482</v>
      </c>
    </row>
    <row r="9399" spans="1:15" x14ac:dyDescent="0.2">
      <c r="A9399" t="s">
        <v>8118</v>
      </c>
      <c r="B9399" t="s">
        <v>1809</v>
      </c>
      <c r="C9399">
        <v>81.75</v>
      </c>
      <c r="D9399">
        <v>0</v>
      </c>
      <c r="E9399">
        <v>0</v>
      </c>
      <c r="F9399">
        <v>0</v>
      </c>
      <c r="G9399">
        <v>0</v>
      </c>
      <c r="H9399" s="45">
        <v>-3095.99</v>
      </c>
      <c r="I9399" t="s">
        <v>7556</v>
      </c>
      <c r="J9399" t="s">
        <v>200</v>
      </c>
      <c r="K9399">
        <v>0</v>
      </c>
      <c r="L9399" s="83">
        <v>42671</v>
      </c>
      <c r="M9399">
        <v>0</v>
      </c>
      <c r="N9399" t="s">
        <v>1983</v>
      </c>
      <c r="O9399">
        <v>2503529</v>
      </c>
    </row>
    <row r="9400" spans="1:15" x14ac:dyDescent="0.2">
      <c r="A9400" t="s">
        <v>8119</v>
      </c>
      <c r="B9400" t="s">
        <v>5391</v>
      </c>
      <c r="C9400">
        <v>50.03</v>
      </c>
      <c r="D9400">
        <v>0</v>
      </c>
      <c r="E9400">
        <v>0</v>
      </c>
      <c r="F9400">
        <v>0</v>
      </c>
      <c r="G9400">
        <v>0</v>
      </c>
      <c r="H9400">
        <v>-758.69</v>
      </c>
      <c r="I9400" t="s">
        <v>7556</v>
      </c>
      <c r="J9400" t="s">
        <v>822</v>
      </c>
      <c r="K9400">
        <v>0</v>
      </c>
      <c r="L9400" s="83">
        <v>42671</v>
      </c>
      <c r="M9400">
        <v>0</v>
      </c>
      <c r="N9400" t="s">
        <v>5542</v>
      </c>
      <c r="O9400">
        <v>2614807</v>
      </c>
    </row>
    <row r="9401" spans="1:15" x14ac:dyDescent="0.2">
      <c r="A9401" t="s">
        <v>7890</v>
      </c>
      <c r="B9401" t="s">
        <v>241</v>
      </c>
      <c r="C9401">
        <v>71.13</v>
      </c>
      <c r="D9401">
        <v>0</v>
      </c>
      <c r="E9401">
        <v>0</v>
      </c>
      <c r="F9401">
        <v>0</v>
      </c>
      <c r="G9401">
        <v>0</v>
      </c>
      <c r="H9401" s="45">
        <v>9280.8799999999992</v>
      </c>
      <c r="I9401" t="s">
        <v>7556</v>
      </c>
      <c r="J9401" t="s">
        <v>164</v>
      </c>
      <c r="K9401">
        <v>0</v>
      </c>
      <c r="L9401" s="83">
        <v>42670</v>
      </c>
      <c r="M9401">
        <v>0</v>
      </c>
      <c r="N9401">
        <v>958102105</v>
      </c>
      <c r="O9401">
        <v>2954699</v>
      </c>
    </row>
    <row r="9402" spans="1:15" x14ac:dyDescent="0.2">
      <c r="A9402" t="s">
        <v>7891</v>
      </c>
      <c r="B9402" t="s">
        <v>1086</v>
      </c>
      <c r="C9402">
        <v>43.3</v>
      </c>
      <c r="D9402">
        <v>0</v>
      </c>
      <c r="E9402">
        <v>0</v>
      </c>
      <c r="F9402">
        <v>0</v>
      </c>
      <c r="G9402">
        <v>0</v>
      </c>
      <c r="H9402">
        <v>-660.21</v>
      </c>
      <c r="I9402" t="s">
        <v>7556</v>
      </c>
      <c r="J9402" t="s">
        <v>188</v>
      </c>
      <c r="K9402">
        <v>0</v>
      </c>
      <c r="L9402" s="83">
        <v>42670</v>
      </c>
      <c r="M9402">
        <v>0</v>
      </c>
      <c r="N9402" t="s">
        <v>1394</v>
      </c>
      <c r="O9402">
        <v>2624561</v>
      </c>
    </row>
    <row r="9403" spans="1:15" x14ac:dyDescent="0.2">
      <c r="A9403" t="s">
        <v>7892</v>
      </c>
      <c r="B9403" t="s">
        <v>7741</v>
      </c>
      <c r="C9403">
        <v>10</v>
      </c>
      <c r="D9403">
        <v>0</v>
      </c>
      <c r="E9403">
        <v>0</v>
      </c>
      <c r="F9403">
        <v>0</v>
      </c>
      <c r="G9403">
        <v>0</v>
      </c>
      <c r="H9403" s="45">
        <v>28405.19</v>
      </c>
      <c r="I9403" t="s">
        <v>7556</v>
      </c>
      <c r="J9403" t="s">
        <v>164</v>
      </c>
      <c r="K9403">
        <v>0</v>
      </c>
      <c r="L9403" s="83">
        <v>42670</v>
      </c>
      <c r="M9403">
        <v>0</v>
      </c>
      <c r="N9403" t="s">
        <v>7772</v>
      </c>
      <c r="O9403">
        <v>2203722</v>
      </c>
    </row>
    <row r="9404" spans="1:15" x14ac:dyDescent="0.2">
      <c r="A9404" t="s">
        <v>7893</v>
      </c>
      <c r="B9404" t="s">
        <v>2100</v>
      </c>
      <c r="C9404">
        <v>50.99</v>
      </c>
      <c r="D9404">
        <v>0</v>
      </c>
      <c r="E9404">
        <v>0</v>
      </c>
      <c r="F9404">
        <v>0</v>
      </c>
      <c r="G9404">
        <v>0</v>
      </c>
      <c r="H9404" s="45">
        <v>2667.49</v>
      </c>
      <c r="I9404" t="s">
        <v>7556</v>
      </c>
      <c r="J9404" t="s">
        <v>200</v>
      </c>
      <c r="K9404">
        <v>0</v>
      </c>
      <c r="L9404" s="83">
        <v>42670</v>
      </c>
      <c r="M9404">
        <v>0</v>
      </c>
      <c r="N9404" t="s">
        <v>2180</v>
      </c>
      <c r="O9404">
        <v>2943523</v>
      </c>
    </row>
    <row r="9405" spans="1:15" x14ac:dyDescent="0.2">
      <c r="A9405" t="s">
        <v>7894</v>
      </c>
      <c r="B9405" t="s">
        <v>853</v>
      </c>
      <c r="C9405">
        <v>89.64</v>
      </c>
      <c r="D9405">
        <v>0</v>
      </c>
      <c r="E9405">
        <v>0</v>
      </c>
      <c r="F9405">
        <v>0</v>
      </c>
      <c r="G9405">
        <v>0</v>
      </c>
      <c r="H9405" s="45">
        <v>-1450.3</v>
      </c>
      <c r="I9405" t="s">
        <v>7556</v>
      </c>
      <c r="J9405" t="s">
        <v>164</v>
      </c>
      <c r="K9405">
        <v>0</v>
      </c>
      <c r="L9405" s="83">
        <v>42670</v>
      </c>
      <c r="M9405">
        <v>0</v>
      </c>
      <c r="N9405" t="s">
        <v>177</v>
      </c>
      <c r="O9405" t="s">
        <v>1358</v>
      </c>
    </row>
    <row r="9406" spans="1:15" x14ac:dyDescent="0.2">
      <c r="A9406" t="s">
        <v>7895</v>
      </c>
      <c r="B9406" t="s">
        <v>552</v>
      </c>
      <c r="C9406">
        <v>58.82</v>
      </c>
      <c r="D9406">
        <v>0</v>
      </c>
      <c r="E9406">
        <v>0</v>
      </c>
      <c r="F9406">
        <v>0</v>
      </c>
      <c r="G9406">
        <v>0</v>
      </c>
      <c r="H9406" s="45">
        <v>4401.53</v>
      </c>
      <c r="I9406" t="s">
        <v>7556</v>
      </c>
      <c r="J9406" t="s">
        <v>190</v>
      </c>
      <c r="K9406">
        <v>0</v>
      </c>
      <c r="L9406" s="83">
        <v>42670</v>
      </c>
      <c r="M9406">
        <v>0</v>
      </c>
      <c r="N9406">
        <v>844741108</v>
      </c>
      <c r="O9406">
        <v>2831543</v>
      </c>
    </row>
    <row r="9407" spans="1:15" x14ac:dyDescent="0.2">
      <c r="A9407" t="s">
        <v>7896</v>
      </c>
      <c r="B9407" t="s">
        <v>2079</v>
      </c>
      <c r="C9407">
        <v>15.565</v>
      </c>
      <c r="D9407">
        <v>0</v>
      </c>
      <c r="E9407">
        <v>0</v>
      </c>
      <c r="F9407">
        <v>0</v>
      </c>
      <c r="G9407">
        <v>0</v>
      </c>
      <c r="H9407">
        <v>181.42</v>
      </c>
      <c r="I9407" t="s">
        <v>7556</v>
      </c>
      <c r="J9407" t="s">
        <v>190</v>
      </c>
      <c r="K9407">
        <v>0</v>
      </c>
      <c r="L9407" s="83">
        <v>42670</v>
      </c>
      <c r="M9407">
        <v>0</v>
      </c>
      <c r="N9407">
        <v>296689102</v>
      </c>
      <c r="O9407" t="s">
        <v>2153</v>
      </c>
    </row>
    <row r="9408" spans="1:15" x14ac:dyDescent="0.2">
      <c r="A9408" t="s">
        <v>7897</v>
      </c>
      <c r="B9408" t="s">
        <v>7740</v>
      </c>
      <c r="C9408">
        <v>49.79</v>
      </c>
      <c r="D9408">
        <v>0</v>
      </c>
      <c r="E9408">
        <v>0</v>
      </c>
      <c r="F9408">
        <v>0</v>
      </c>
      <c r="G9408">
        <v>0</v>
      </c>
      <c r="H9408" s="45">
        <v>8187.53</v>
      </c>
      <c r="I9408" t="s">
        <v>7556</v>
      </c>
      <c r="J9408" t="s">
        <v>200</v>
      </c>
      <c r="K9408">
        <v>0</v>
      </c>
      <c r="L9408" s="83">
        <v>42670</v>
      </c>
      <c r="M9408">
        <v>0</v>
      </c>
      <c r="N9408">
        <v>128195104</v>
      </c>
      <c r="O9408" t="s">
        <v>7754</v>
      </c>
    </row>
    <row r="9409" spans="1:15" x14ac:dyDescent="0.2">
      <c r="A9409" t="s">
        <v>7898</v>
      </c>
      <c r="B9409" t="s">
        <v>862</v>
      </c>
      <c r="C9409">
        <v>117.55</v>
      </c>
      <c r="D9409">
        <v>0</v>
      </c>
      <c r="E9409">
        <v>0</v>
      </c>
      <c r="F9409">
        <v>0</v>
      </c>
      <c r="G9409">
        <v>0</v>
      </c>
      <c r="H9409" s="45">
        <v>9655.75</v>
      </c>
      <c r="I9409" t="s">
        <v>7556</v>
      </c>
      <c r="J9409" t="s">
        <v>200</v>
      </c>
      <c r="K9409">
        <v>0</v>
      </c>
      <c r="L9409" s="83">
        <v>42670</v>
      </c>
      <c r="M9409">
        <v>0</v>
      </c>
      <c r="N9409">
        <v>119848109</v>
      </c>
      <c r="O9409">
        <v>2170309</v>
      </c>
    </row>
    <row r="9410" spans="1:15" x14ac:dyDescent="0.2">
      <c r="A9410" t="s">
        <v>7899</v>
      </c>
      <c r="B9410" t="s">
        <v>422</v>
      </c>
      <c r="C9410">
        <v>352.59</v>
      </c>
      <c r="D9410">
        <v>0</v>
      </c>
      <c r="E9410">
        <v>0</v>
      </c>
      <c r="F9410">
        <v>0</v>
      </c>
      <c r="G9410">
        <v>0</v>
      </c>
      <c r="H9410" s="45">
        <v>-20756.98</v>
      </c>
      <c r="I9410" t="s">
        <v>7556</v>
      </c>
      <c r="J9410" t="s">
        <v>169</v>
      </c>
      <c r="K9410">
        <v>0</v>
      </c>
      <c r="L9410" s="83">
        <v>42670</v>
      </c>
      <c r="M9410">
        <v>0</v>
      </c>
      <c r="N9410" t="s">
        <v>423</v>
      </c>
      <c r="O9410">
        <v>2455965</v>
      </c>
    </row>
    <row r="9411" spans="1:15" x14ac:dyDescent="0.2">
      <c r="A9411" t="s">
        <v>7900</v>
      </c>
      <c r="B9411" t="s">
        <v>1818</v>
      </c>
      <c r="C9411">
        <v>95.6</v>
      </c>
      <c r="D9411">
        <v>0</v>
      </c>
      <c r="E9411">
        <v>0</v>
      </c>
      <c r="F9411">
        <v>0</v>
      </c>
      <c r="G9411">
        <v>0</v>
      </c>
      <c r="H9411">
        <v>-184.68</v>
      </c>
      <c r="I9411" t="s">
        <v>7556</v>
      </c>
      <c r="J9411" t="s">
        <v>186</v>
      </c>
      <c r="K9411">
        <v>0</v>
      </c>
      <c r="L9411" s="83">
        <v>42670</v>
      </c>
      <c r="M9411">
        <v>0</v>
      </c>
      <c r="N9411" t="s">
        <v>177</v>
      </c>
      <c r="O9411">
        <v>2740542</v>
      </c>
    </row>
    <row r="9412" spans="1:15" x14ac:dyDescent="0.2">
      <c r="A9412" t="s">
        <v>7901</v>
      </c>
      <c r="B9412" t="s">
        <v>4246</v>
      </c>
      <c r="C9412">
        <v>61.59</v>
      </c>
      <c r="D9412">
        <v>0</v>
      </c>
      <c r="E9412">
        <v>0</v>
      </c>
      <c r="F9412">
        <v>0</v>
      </c>
      <c r="G9412">
        <v>0</v>
      </c>
      <c r="H9412" s="45">
        <v>-2806.9</v>
      </c>
      <c r="I9412" t="s">
        <v>7556</v>
      </c>
      <c r="J9412" t="s">
        <v>190</v>
      </c>
      <c r="K9412">
        <v>0</v>
      </c>
      <c r="L9412" s="83">
        <v>42670</v>
      </c>
      <c r="M9412">
        <v>0</v>
      </c>
      <c r="N9412">
        <v>1084102</v>
      </c>
      <c r="O9412">
        <v>2010278</v>
      </c>
    </row>
    <row r="9413" spans="1:15" x14ac:dyDescent="0.2">
      <c r="A9413" t="s">
        <v>7902</v>
      </c>
      <c r="B9413" t="s">
        <v>4124</v>
      </c>
      <c r="C9413">
        <v>36.799999999999997</v>
      </c>
      <c r="D9413">
        <v>0</v>
      </c>
      <c r="E9413">
        <v>0</v>
      </c>
      <c r="F9413">
        <v>0</v>
      </c>
      <c r="G9413">
        <v>0</v>
      </c>
      <c r="H9413">
        <v>922.81</v>
      </c>
      <c r="I9413" t="s">
        <v>7556</v>
      </c>
      <c r="J9413" t="s">
        <v>186</v>
      </c>
      <c r="K9413">
        <v>0</v>
      </c>
      <c r="L9413" s="83">
        <v>42670</v>
      </c>
      <c r="M9413">
        <v>0</v>
      </c>
      <c r="N9413" t="s">
        <v>177</v>
      </c>
      <c r="O9413">
        <v>2172372</v>
      </c>
    </row>
    <row r="9414" spans="1:15" x14ac:dyDescent="0.2">
      <c r="A9414" t="s">
        <v>7903</v>
      </c>
      <c r="B9414" t="s">
        <v>1061</v>
      </c>
      <c r="C9414">
        <v>26.46</v>
      </c>
      <c r="D9414">
        <v>0</v>
      </c>
      <c r="E9414">
        <v>0</v>
      </c>
      <c r="F9414">
        <v>0</v>
      </c>
      <c r="G9414">
        <v>0</v>
      </c>
      <c r="H9414" s="45">
        <v>-4789.37</v>
      </c>
      <c r="I9414" t="s">
        <v>7556</v>
      </c>
      <c r="J9414" t="s">
        <v>186</v>
      </c>
      <c r="K9414">
        <v>0</v>
      </c>
      <c r="L9414" s="83">
        <v>42670</v>
      </c>
      <c r="M9414">
        <v>0</v>
      </c>
      <c r="N9414" t="s">
        <v>1159</v>
      </c>
      <c r="O9414" t="s">
        <v>6391</v>
      </c>
    </row>
    <row r="9415" spans="1:15" x14ac:dyDescent="0.2">
      <c r="A9415" t="s">
        <v>7904</v>
      </c>
      <c r="B9415" t="s">
        <v>7889</v>
      </c>
      <c r="C9415">
        <v>57.75</v>
      </c>
      <c r="D9415">
        <v>0</v>
      </c>
      <c r="E9415">
        <v>0</v>
      </c>
      <c r="F9415">
        <v>0</v>
      </c>
      <c r="G9415">
        <v>0</v>
      </c>
      <c r="H9415" s="45">
        <v>-19884.59</v>
      </c>
      <c r="I9415" t="s">
        <v>7556</v>
      </c>
      <c r="J9415" t="s">
        <v>186</v>
      </c>
      <c r="K9415">
        <v>0</v>
      </c>
      <c r="L9415" s="83">
        <v>42670</v>
      </c>
      <c r="M9415">
        <v>0</v>
      </c>
      <c r="N9415" t="s">
        <v>7905</v>
      </c>
      <c r="O9415" t="s">
        <v>7906</v>
      </c>
    </row>
    <row r="9416" spans="1:15" x14ac:dyDescent="0.2">
      <c r="A9416" t="s">
        <v>7907</v>
      </c>
      <c r="B9416" t="s">
        <v>4243</v>
      </c>
      <c r="C9416">
        <v>40.03</v>
      </c>
      <c r="D9416">
        <v>0</v>
      </c>
      <c r="E9416">
        <v>0</v>
      </c>
      <c r="F9416">
        <v>0</v>
      </c>
      <c r="G9416">
        <v>0</v>
      </c>
      <c r="H9416" s="45">
        <v>-1261.07</v>
      </c>
      <c r="I9416" t="s">
        <v>7556</v>
      </c>
      <c r="J9416" t="s">
        <v>169</v>
      </c>
      <c r="K9416">
        <v>0</v>
      </c>
      <c r="L9416" s="83">
        <v>42670</v>
      </c>
      <c r="M9416">
        <v>0</v>
      </c>
      <c r="N9416">
        <v>35255108</v>
      </c>
      <c r="O9416">
        <v>2035754</v>
      </c>
    </row>
    <row r="9417" spans="1:15" x14ac:dyDescent="0.2">
      <c r="A9417" t="s">
        <v>7908</v>
      </c>
      <c r="B9417" t="s">
        <v>2228</v>
      </c>
      <c r="C9417">
        <v>24.68</v>
      </c>
      <c r="D9417">
        <v>0</v>
      </c>
      <c r="E9417">
        <v>0</v>
      </c>
      <c r="F9417">
        <v>0</v>
      </c>
      <c r="G9417">
        <v>0</v>
      </c>
      <c r="H9417" s="45">
        <v>-2391.5700000000002</v>
      </c>
      <c r="I9417" t="s">
        <v>7556</v>
      </c>
      <c r="J9417" t="s">
        <v>164</v>
      </c>
      <c r="K9417">
        <v>0</v>
      </c>
      <c r="L9417" s="83">
        <v>42670</v>
      </c>
      <c r="M9417">
        <v>0</v>
      </c>
      <c r="N9417" t="s">
        <v>177</v>
      </c>
      <c r="O9417" t="s">
        <v>2249</v>
      </c>
    </row>
    <row r="9418" spans="1:15" x14ac:dyDescent="0.2">
      <c r="A9418" t="s">
        <v>7909</v>
      </c>
      <c r="B9418" t="s">
        <v>4242</v>
      </c>
      <c r="C9418">
        <v>107.04</v>
      </c>
      <c r="D9418">
        <v>0</v>
      </c>
      <c r="E9418">
        <v>0</v>
      </c>
      <c r="F9418">
        <v>0</v>
      </c>
      <c r="G9418">
        <v>0</v>
      </c>
      <c r="H9418" s="45">
        <v>-3371.69</v>
      </c>
      <c r="I9418" t="s">
        <v>7556</v>
      </c>
      <c r="J9418" t="s">
        <v>188</v>
      </c>
      <c r="K9418">
        <v>0</v>
      </c>
      <c r="L9418" s="83">
        <v>42670</v>
      </c>
      <c r="M9418">
        <v>0</v>
      </c>
      <c r="N9418">
        <v>53611109</v>
      </c>
      <c r="O9418">
        <v>2066408</v>
      </c>
    </row>
    <row r="9419" spans="1:15" x14ac:dyDescent="0.2">
      <c r="A9419" t="s">
        <v>7910</v>
      </c>
      <c r="B9419" t="s">
        <v>7887</v>
      </c>
      <c r="C9419">
        <v>355.92</v>
      </c>
      <c r="D9419">
        <v>0</v>
      </c>
      <c r="E9419">
        <v>0</v>
      </c>
      <c r="F9419">
        <v>0</v>
      </c>
      <c r="G9419">
        <v>0</v>
      </c>
      <c r="H9419" s="45">
        <v>-1322.83</v>
      </c>
      <c r="I9419" t="s">
        <v>7556</v>
      </c>
      <c r="J9419" t="s">
        <v>190</v>
      </c>
      <c r="K9419">
        <v>0</v>
      </c>
      <c r="L9419" s="83">
        <v>42670</v>
      </c>
      <c r="M9419">
        <v>0</v>
      </c>
      <c r="N9419">
        <v>97023105</v>
      </c>
      <c r="O9419">
        <v>2108601</v>
      </c>
    </row>
    <row r="9420" spans="1:15" x14ac:dyDescent="0.2">
      <c r="A9420" t="s">
        <v>7911</v>
      </c>
      <c r="B9420" t="s">
        <v>861</v>
      </c>
      <c r="C9420">
        <v>150.44999999999999</v>
      </c>
      <c r="D9420">
        <v>0</v>
      </c>
      <c r="E9420">
        <v>0</v>
      </c>
      <c r="F9420">
        <v>0</v>
      </c>
      <c r="G9420">
        <v>0</v>
      </c>
      <c r="H9420" s="45">
        <v>2865.81</v>
      </c>
      <c r="I9420" t="s">
        <v>7556</v>
      </c>
      <c r="J9420" t="s">
        <v>164</v>
      </c>
      <c r="K9420">
        <v>0</v>
      </c>
      <c r="L9420" s="83">
        <v>42670</v>
      </c>
      <c r="M9420">
        <v>0</v>
      </c>
      <c r="N9420">
        <v>127190304</v>
      </c>
      <c r="O9420">
        <v>2159267</v>
      </c>
    </row>
    <row r="9421" spans="1:15" x14ac:dyDescent="0.2">
      <c r="A9421" t="s">
        <v>7912</v>
      </c>
      <c r="B9421" t="s">
        <v>4245</v>
      </c>
      <c r="C9421">
        <v>49.06</v>
      </c>
      <c r="D9421">
        <v>0</v>
      </c>
      <c r="E9421">
        <v>0</v>
      </c>
      <c r="F9421">
        <v>0</v>
      </c>
      <c r="G9421">
        <v>0</v>
      </c>
      <c r="H9421" s="45">
        <v>2041.36</v>
      </c>
      <c r="I9421" t="s">
        <v>7556</v>
      </c>
      <c r="J9421" t="s">
        <v>200</v>
      </c>
      <c r="K9421">
        <v>0</v>
      </c>
      <c r="L9421" s="83">
        <v>42670</v>
      </c>
      <c r="M9421">
        <v>0</v>
      </c>
      <c r="N9421">
        <v>163072101</v>
      </c>
      <c r="O9421">
        <v>2192392</v>
      </c>
    </row>
    <row r="9422" spans="1:15" x14ac:dyDescent="0.2">
      <c r="A9422" t="s">
        <v>7913</v>
      </c>
      <c r="B9422" t="s">
        <v>841</v>
      </c>
      <c r="C9422">
        <v>35.08</v>
      </c>
      <c r="D9422">
        <v>0</v>
      </c>
      <c r="E9422">
        <v>0</v>
      </c>
      <c r="F9422">
        <v>0</v>
      </c>
      <c r="G9422">
        <v>0</v>
      </c>
      <c r="H9422">
        <v>262.27</v>
      </c>
      <c r="I9422" t="s">
        <v>7556</v>
      </c>
      <c r="J9422" t="s">
        <v>200</v>
      </c>
      <c r="K9422">
        <v>0</v>
      </c>
      <c r="L9422" s="83">
        <v>42670</v>
      </c>
      <c r="M9422">
        <v>0</v>
      </c>
      <c r="N9422" t="s">
        <v>934</v>
      </c>
      <c r="O9422">
        <v>2044545</v>
      </c>
    </row>
    <row r="9423" spans="1:15" x14ac:dyDescent="0.2">
      <c r="A9423" t="s">
        <v>7914</v>
      </c>
      <c r="B9423" t="s">
        <v>425</v>
      </c>
      <c r="C9423">
        <v>146.78</v>
      </c>
      <c r="D9423">
        <v>0</v>
      </c>
      <c r="E9423">
        <v>0</v>
      </c>
      <c r="F9423">
        <v>0</v>
      </c>
      <c r="G9423">
        <v>0</v>
      </c>
      <c r="H9423" s="45">
        <v>-3859.29</v>
      </c>
      <c r="I9423" t="s">
        <v>7556</v>
      </c>
      <c r="J9423" t="s">
        <v>164</v>
      </c>
      <c r="K9423">
        <v>0</v>
      </c>
      <c r="L9423" s="83">
        <v>42670</v>
      </c>
      <c r="M9423">
        <v>0</v>
      </c>
      <c r="N9423" t="s">
        <v>177</v>
      </c>
      <c r="O9423" t="s">
        <v>426</v>
      </c>
    </row>
    <row r="9424" spans="1:15" x14ac:dyDescent="0.2">
      <c r="A9424" t="s">
        <v>7915</v>
      </c>
      <c r="B9424" t="s">
        <v>4512</v>
      </c>
      <c r="C9424">
        <v>23.29</v>
      </c>
      <c r="D9424">
        <v>0</v>
      </c>
      <c r="E9424">
        <v>0</v>
      </c>
      <c r="F9424">
        <v>0</v>
      </c>
      <c r="G9424">
        <v>0</v>
      </c>
      <c r="H9424" s="45">
        <v>5388.87</v>
      </c>
      <c r="I9424" t="s">
        <v>7567</v>
      </c>
      <c r="J9424" t="s">
        <v>182</v>
      </c>
      <c r="K9424">
        <v>0</v>
      </c>
      <c r="L9424" s="83">
        <v>42670</v>
      </c>
      <c r="M9424">
        <v>0</v>
      </c>
      <c r="N9424">
        <v>127097103</v>
      </c>
      <c r="O9424">
        <v>2162340</v>
      </c>
    </row>
    <row r="9425" spans="1:15" x14ac:dyDescent="0.2">
      <c r="A9425" t="s">
        <v>7916</v>
      </c>
      <c r="B9425" t="s">
        <v>7885</v>
      </c>
      <c r="C9425">
        <v>32.65</v>
      </c>
      <c r="D9425">
        <v>0</v>
      </c>
      <c r="E9425">
        <v>0</v>
      </c>
      <c r="F9425">
        <v>0</v>
      </c>
      <c r="G9425">
        <v>0</v>
      </c>
      <c r="H9425" s="45">
        <v>5611.59</v>
      </c>
      <c r="I9425" t="s">
        <v>7556</v>
      </c>
      <c r="J9425" t="s">
        <v>169</v>
      </c>
      <c r="K9425">
        <v>0</v>
      </c>
      <c r="L9425" s="83">
        <v>42670</v>
      </c>
      <c r="M9425">
        <v>0</v>
      </c>
      <c r="N9425">
        <v>228903100</v>
      </c>
      <c r="O9425">
        <v>2239017</v>
      </c>
    </row>
    <row r="9426" spans="1:15" x14ac:dyDescent="0.2">
      <c r="A9426" t="s">
        <v>7917</v>
      </c>
      <c r="B9426" t="s">
        <v>1994</v>
      </c>
      <c r="C9426">
        <v>112.81</v>
      </c>
      <c r="D9426">
        <v>0</v>
      </c>
      <c r="E9426">
        <v>0</v>
      </c>
      <c r="F9426">
        <v>0</v>
      </c>
      <c r="G9426">
        <v>0</v>
      </c>
      <c r="H9426" s="45">
        <v>3352.5</v>
      </c>
      <c r="I9426" t="s">
        <v>7556</v>
      </c>
      <c r="J9426" t="s">
        <v>822</v>
      </c>
      <c r="K9426">
        <v>0</v>
      </c>
      <c r="L9426" s="83">
        <v>42670</v>
      </c>
      <c r="M9426">
        <v>0</v>
      </c>
      <c r="N9426">
        <v>233331107</v>
      </c>
      <c r="O9426">
        <v>2280220</v>
      </c>
    </row>
    <row r="9427" spans="1:15" x14ac:dyDescent="0.2">
      <c r="A9427" t="s">
        <v>7918</v>
      </c>
      <c r="B9427" t="s">
        <v>6079</v>
      </c>
      <c r="C9427">
        <v>19.95</v>
      </c>
      <c r="D9427">
        <v>0</v>
      </c>
      <c r="E9427">
        <v>0</v>
      </c>
      <c r="F9427">
        <v>0</v>
      </c>
      <c r="G9427">
        <v>0</v>
      </c>
      <c r="H9427" s="45">
        <v>8965.85</v>
      </c>
      <c r="I9427" t="s">
        <v>7556</v>
      </c>
      <c r="J9427" t="s">
        <v>164</v>
      </c>
      <c r="K9427">
        <v>0</v>
      </c>
      <c r="L9427" s="83">
        <v>42670</v>
      </c>
      <c r="M9427">
        <v>0</v>
      </c>
      <c r="N9427">
        <v>282914100</v>
      </c>
      <c r="O9427">
        <v>2037170</v>
      </c>
    </row>
    <row r="9428" spans="1:15" x14ac:dyDescent="0.2">
      <c r="A9428" t="s">
        <v>7919</v>
      </c>
      <c r="B9428" t="s">
        <v>6368</v>
      </c>
      <c r="C9428">
        <v>50.91</v>
      </c>
      <c r="D9428">
        <v>0</v>
      </c>
      <c r="E9428">
        <v>0</v>
      </c>
      <c r="F9428">
        <v>0</v>
      </c>
      <c r="G9428">
        <v>0</v>
      </c>
      <c r="H9428" s="45">
        <v>13442.17</v>
      </c>
      <c r="I9428" t="s">
        <v>7556</v>
      </c>
      <c r="J9428" t="s">
        <v>169</v>
      </c>
      <c r="K9428">
        <v>0</v>
      </c>
      <c r="L9428" s="83">
        <v>42670</v>
      </c>
      <c r="M9428">
        <v>0</v>
      </c>
      <c r="N9428" t="s">
        <v>6426</v>
      </c>
      <c r="O9428">
        <v>2719951</v>
      </c>
    </row>
    <row r="9429" spans="1:15" x14ac:dyDescent="0.2">
      <c r="A9429" t="s">
        <v>7920</v>
      </c>
      <c r="B9429" t="s">
        <v>1083</v>
      </c>
      <c r="C9429">
        <v>64.459999999999994</v>
      </c>
      <c r="D9429">
        <v>0</v>
      </c>
      <c r="E9429">
        <v>0</v>
      </c>
      <c r="F9429">
        <v>0</v>
      </c>
      <c r="G9429">
        <v>0</v>
      </c>
      <c r="H9429" s="45">
        <v>-3423.08</v>
      </c>
      <c r="I9429" t="s">
        <v>7556</v>
      </c>
      <c r="J9429" t="s">
        <v>190</v>
      </c>
      <c r="K9429">
        <v>0</v>
      </c>
      <c r="L9429" s="83">
        <v>42670</v>
      </c>
      <c r="M9429">
        <v>0</v>
      </c>
      <c r="N9429" t="s">
        <v>1406</v>
      </c>
      <c r="O9429" t="s">
        <v>1407</v>
      </c>
    </row>
    <row r="9430" spans="1:15" x14ac:dyDescent="0.2">
      <c r="A9430" t="s">
        <v>7921</v>
      </c>
      <c r="B9430" t="s">
        <v>591</v>
      </c>
      <c r="C9430">
        <v>177.08</v>
      </c>
      <c r="D9430">
        <v>0</v>
      </c>
      <c r="E9430">
        <v>0</v>
      </c>
      <c r="F9430">
        <v>0</v>
      </c>
      <c r="G9430">
        <v>0</v>
      </c>
      <c r="H9430" s="45">
        <v>13347.96</v>
      </c>
      <c r="I9430" t="s">
        <v>7556</v>
      </c>
      <c r="J9430" t="s">
        <v>164</v>
      </c>
      <c r="K9430">
        <v>0</v>
      </c>
      <c r="L9430" s="83">
        <v>42670</v>
      </c>
      <c r="M9430">
        <v>0</v>
      </c>
      <c r="N9430">
        <v>315616102</v>
      </c>
      <c r="O9430">
        <v>2427599</v>
      </c>
    </row>
    <row r="9431" spans="1:15" x14ac:dyDescent="0.2">
      <c r="A9431" t="s">
        <v>7922</v>
      </c>
      <c r="B9431" t="s">
        <v>1045</v>
      </c>
      <c r="C9431">
        <v>133.05000000000001</v>
      </c>
      <c r="D9431">
        <v>0</v>
      </c>
      <c r="E9431">
        <v>0</v>
      </c>
      <c r="F9431">
        <v>0</v>
      </c>
      <c r="G9431">
        <v>0</v>
      </c>
      <c r="H9431" s="45">
        <v>3096.79</v>
      </c>
      <c r="I9431" t="s">
        <v>7556</v>
      </c>
      <c r="J9431" t="s">
        <v>164</v>
      </c>
      <c r="K9431">
        <v>0</v>
      </c>
      <c r="L9431" s="83">
        <v>42670</v>
      </c>
      <c r="M9431">
        <v>0</v>
      </c>
      <c r="N9431">
        <v>337738108</v>
      </c>
      <c r="O9431">
        <v>2342034</v>
      </c>
    </row>
    <row r="9432" spans="1:15" x14ac:dyDescent="0.2">
      <c r="A9432" t="s">
        <v>7923</v>
      </c>
      <c r="B9432" t="s">
        <v>2075</v>
      </c>
      <c r="C9432">
        <v>54.47</v>
      </c>
      <c r="D9432">
        <v>0</v>
      </c>
      <c r="E9432">
        <v>0</v>
      </c>
      <c r="F9432">
        <v>0</v>
      </c>
      <c r="G9432">
        <v>0</v>
      </c>
      <c r="H9432" s="45">
        <v>-9126.0400000000009</v>
      </c>
      <c r="I9432" t="s">
        <v>7556</v>
      </c>
      <c r="J9432" t="s">
        <v>190</v>
      </c>
      <c r="K9432">
        <v>0</v>
      </c>
      <c r="L9432" s="83">
        <v>42670</v>
      </c>
      <c r="M9432">
        <v>0</v>
      </c>
      <c r="N9432">
        <v>368736104</v>
      </c>
      <c r="O9432" t="s">
        <v>2164</v>
      </c>
    </row>
    <row r="9433" spans="1:15" x14ac:dyDescent="0.2">
      <c r="A9433" t="s">
        <v>7924</v>
      </c>
      <c r="B9433" t="s">
        <v>2107</v>
      </c>
      <c r="C9433">
        <v>69.319999999999993</v>
      </c>
      <c r="D9433">
        <v>0</v>
      </c>
      <c r="E9433">
        <v>0</v>
      </c>
      <c r="F9433">
        <v>0</v>
      </c>
      <c r="G9433">
        <v>0</v>
      </c>
      <c r="H9433" s="45">
        <v>2116.0500000000002</v>
      </c>
      <c r="I9433" t="s">
        <v>7556</v>
      </c>
      <c r="J9433" t="s">
        <v>188</v>
      </c>
      <c r="K9433">
        <v>0</v>
      </c>
      <c r="L9433" s="83">
        <v>42670</v>
      </c>
      <c r="M9433">
        <v>0</v>
      </c>
      <c r="N9433" t="s">
        <v>2167</v>
      </c>
      <c r="O9433">
        <v>2232685</v>
      </c>
    </row>
    <row r="9434" spans="1:15" x14ac:dyDescent="0.2">
      <c r="A9434" t="s">
        <v>7925</v>
      </c>
      <c r="B9434" t="s">
        <v>1030</v>
      </c>
      <c r="C9434">
        <v>121.89</v>
      </c>
      <c r="D9434">
        <v>0</v>
      </c>
      <c r="E9434">
        <v>0</v>
      </c>
      <c r="F9434">
        <v>0</v>
      </c>
      <c r="G9434">
        <v>0</v>
      </c>
      <c r="H9434">
        <v>547.49</v>
      </c>
      <c r="I9434" t="s">
        <v>7556</v>
      </c>
      <c r="J9434" t="s">
        <v>164</v>
      </c>
      <c r="K9434">
        <v>0</v>
      </c>
      <c r="L9434" s="83">
        <v>42670</v>
      </c>
      <c r="M9434">
        <v>0</v>
      </c>
      <c r="N9434">
        <v>400110102</v>
      </c>
      <c r="O9434" t="s">
        <v>1447</v>
      </c>
    </row>
    <row r="9435" spans="1:15" x14ac:dyDescent="0.2">
      <c r="A9435" t="s">
        <v>7926</v>
      </c>
      <c r="B9435" t="s">
        <v>4239</v>
      </c>
      <c r="C9435">
        <v>64.680000000000007</v>
      </c>
      <c r="D9435">
        <v>0</v>
      </c>
      <c r="E9435">
        <v>0</v>
      </c>
      <c r="F9435">
        <v>0</v>
      </c>
      <c r="G9435">
        <v>0</v>
      </c>
      <c r="H9435" s="45">
        <v>-13902.82</v>
      </c>
      <c r="I9435" t="s">
        <v>7556</v>
      </c>
      <c r="J9435" t="s">
        <v>182</v>
      </c>
      <c r="K9435">
        <v>0</v>
      </c>
      <c r="L9435" s="83">
        <v>42670</v>
      </c>
      <c r="M9435">
        <v>0</v>
      </c>
      <c r="N9435" t="s">
        <v>4284</v>
      </c>
      <c r="O9435">
        <v>2023748</v>
      </c>
    </row>
    <row r="9436" spans="1:15" x14ac:dyDescent="0.2">
      <c r="A9436" t="s">
        <v>7927</v>
      </c>
      <c r="B9436" t="s">
        <v>845</v>
      </c>
      <c r="C9436">
        <v>52.325000000000003</v>
      </c>
      <c r="D9436">
        <v>0</v>
      </c>
      <c r="E9436">
        <v>0</v>
      </c>
      <c r="F9436">
        <v>0</v>
      </c>
      <c r="G9436">
        <v>0</v>
      </c>
      <c r="H9436">
        <v>462.94</v>
      </c>
      <c r="I9436" t="s">
        <v>7556</v>
      </c>
      <c r="J9436" t="s">
        <v>190</v>
      </c>
      <c r="K9436">
        <v>0</v>
      </c>
      <c r="L9436" s="83">
        <v>42670</v>
      </c>
      <c r="M9436">
        <v>0</v>
      </c>
      <c r="N9436">
        <v>443320106</v>
      </c>
      <c r="O9436">
        <v>2407632</v>
      </c>
    </row>
    <row r="9437" spans="1:15" x14ac:dyDescent="0.2">
      <c r="A9437" t="s">
        <v>7928</v>
      </c>
      <c r="B9437" t="s">
        <v>1825</v>
      </c>
      <c r="C9437">
        <v>97.42</v>
      </c>
      <c r="D9437">
        <v>0</v>
      </c>
      <c r="E9437">
        <v>0</v>
      </c>
      <c r="F9437">
        <v>0</v>
      </c>
      <c r="G9437">
        <v>0</v>
      </c>
      <c r="H9437" s="45">
        <v>1134.1600000000001</v>
      </c>
      <c r="I9437" t="s">
        <v>7556</v>
      </c>
      <c r="J9437" t="s">
        <v>190</v>
      </c>
      <c r="K9437">
        <v>0</v>
      </c>
      <c r="L9437" s="83">
        <v>42670</v>
      </c>
      <c r="M9437">
        <v>0</v>
      </c>
      <c r="N9437" t="s">
        <v>177</v>
      </c>
      <c r="O9437" t="s">
        <v>1906</v>
      </c>
    </row>
    <row r="9438" spans="1:15" x14ac:dyDescent="0.2">
      <c r="A9438" t="s">
        <v>7929</v>
      </c>
      <c r="B9438" t="s">
        <v>3932</v>
      </c>
      <c r="C9438">
        <v>32.979999999999997</v>
      </c>
      <c r="D9438">
        <v>0</v>
      </c>
      <c r="E9438">
        <v>0</v>
      </c>
      <c r="F9438">
        <v>0</v>
      </c>
      <c r="G9438">
        <v>0</v>
      </c>
      <c r="H9438" s="45">
        <v>3005.6</v>
      </c>
      <c r="I9438" t="s">
        <v>7556</v>
      </c>
      <c r="J9438" t="s">
        <v>190</v>
      </c>
      <c r="K9438">
        <v>0</v>
      </c>
      <c r="L9438" s="83">
        <v>42670</v>
      </c>
      <c r="M9438">
        <v>0</v>
      </c>
      <c r="N9438">
        <v>499064103</v>
      </c>
      <c r="O9438">
        <v>2487690</v>
      </c>
    </row>
    <row r="9439" spans="1:15" x14ac:dyDescent="0.2">
      <c r="A9439" t="s">
        <v>7930</v>
      </c>
      <c r="B9439" t="s">
        <v>6506</v>
      </c>
      <c r="C9439">
        <v>45.94</v>
      </c>
      <c r="D9439">
        <v>0</v>
      </c>
      <c r="E9439">
        <v>0</v>
      </c>
      <c r="F9439">
        <v>0</v>
      </c>
      <c r="G9439">
        <v>0</v>
      </c>
      <c r="H9439">
        <v>-96.05</v>
      </c>
      <c r="I9439" t="s">
        <v>7556</v>
      </c>
      <c r="J9439" t="s">
        <v>235</v>
      </c>
      <c r="K9439">
        <v>0</v>
      </c>
      <c r="L9439" s="83">
        <v>42670</v>
      </c>
      <c r="M9439">
        <v>0</v>
      </c>
      <c r="N9439">
        <v>191216100</v>
      </c>
      <c r="O9439">
        <v>2206657</v>
      </c>
    </row>
    <row r="9440" spans="1:15" x14ac:dyDescent="0.2">
      <c r="A9440" t="s">
        <v>7931</v>
      </c>
      <c r="B9440" t="s">
        <v>295</v>
      </c>
      <c r="C9440">
        <v>188.21</v>
      </c>
      <c r="D9440">
        <v>0</v>
      </c>
      <c r="E9440">
        <v>0</v>
      </c>
      <c r="F9440">
        <v>0</v>
      </c>
      <c r="G9440">
        <v>0</v>
      </c>
      <c r="H9440" s="45">
        <v>3122.74</v>
      </c>
      <c r="I9440" t="s">
        <v>7556</v>
      </c>
      <c r="J9440" t="s">
        <v>200</v>
      </c>
      <c r="K9440">
        <v>0</v>
      </c>
      <c r="L9440" s="83">
        <v>42670</v>
      </c>
      <c r="M9440">
        <v>0</v>
      </c>
      <c r="N9440">
        <v>521865204</v>
      </c>
      <c r="O9440" t="s">
        <v>296</v>
      </c>
    </row>
    <row r="9441" spans="1:15" x14ac:dyDescent="0.2">
      <c r="A9441" t="s">
        <v>7932</v>
      </c>
      <c r="B9441" t="s">
        <v>2235</v>
      </c>
      <c r="C9441">
        <v>64.650000000000006</v>
      </c>
      <c r="D9441">
        <v>0</v>
      </c>
      <c r="E9441">
        <v>0</v>
      </c>
      <c r="F9441">
        <v>0</v>
      </c>
      <c r="G9441">
        <v>0</v>
      </c>
      <c r="H9441" s="45">
        <v>6634.75</v>
      </c>
      <c r="I9441" t="s">
        <v>7567</v>
      </c>
      <c r="J9441" t="s">
        <v>169</v>
      </c>
      <c r="K9441">
        <v>0</v>
      </c>
      <c r="L9441" s="83">
        <v>42670</v>
      </c>
      <c r="M9441">
        <v>0</v>
      </c>
      <c r="N9441" t="s">
        <v>2272</v>
      </c>
      <c r="O9441">
        <v>2413037</v>
      </c>
    </row>
    <row r="9442" spans="1:15" x14ac:dyDescent="0.2">
      <c r="A9442" t="s">
        <v>7933</v>
      </c>
      <c r="B9442" t="s">
        <v>395</v>
      </c>
      <c r="C9442">
        <v>103.55</v>
      </c>
      <c r="D9442">
        <v>0</v>
      </c>
      <c r="E9442">
        <v>0</v>
      </c>
      <c r="F9442">
        <v>0</v>
      </c>
      <c r="G9442">
        <v>0</v>
      </c>
      <c r="H9442">
        <v>-142.74</v>
      </c>
      <c r="I9442" t="s">
        <v>7556</v>
      </c>
      <c r="J9442" t="s">
        <v>164</v>
      </c>
      <c r="K9442">
        <v>0</v>
      </c>
      <c r="L9442" s="83">
        <v>42670</v>
      </c>
      <c r="M9442">
        <v>0</v>
      </c>
      <c r="N9442" t="s">
        <v>396</v>
      </c>
      <c r="O9442">
        <v>2404871</v>
      </c>
    </row>
    <row r="9443" spans="1:15" x14ac:dyDescent="0.2">
      <c r="A9443" t="s">
        <v>7934</v>
      </c>
      <c r="B9443" t="s">
        <v>2468</v>
      </c>
      <c r="C9443">
        <v>55.4</v>
      </c>
      <c r="D9443">
        <v>0</v>
      </c>
      <c r="E9443">
        <v>0</v>
      </c>
      <c r="F9443">
        <v>0</v>
      </c>
      <c r="G9443">
        <v>0</v>
      </c>
      <c r="H9443" s="45">
        <v>4874.33</v>
      </c>
      <c r="I9443" t="s">
        <v>7556</v>
      </c>
      <c r="J9443" t="s">
        <v>169</v>
      </c>
      <c r="K9443">
        <v>0</v>
      </c>
      <c r="L9443" s="83">
        <v>42670</v>
      </c>
      <c r="M9443">
        <v>0</v>
      </c>
      <c r="N9443">
        <v>589889104</v>
      </c>
      <c r="O9443">
        <v>2580555</v>
      </c>
    </row>
    <row r="9444" spans="1:15" x14ac:dyDescent="0.2">
      <c r="A9444" t="s">
        <v>7935</v>
      </c>
      <c r="B9444" t="s">
        <v>7888</v>
      </c>
      <c r="C9444">
        <v>31.5</v>
      </c>
      <c r="D9444">
        <v>0</v>
      </c>
      <c r="E9444">
        <v>0</v>
      </c>
      <c r="F9444">
        <v>0</v>
      </c>
      <c r="G9444">
        <v>0</v>
      </c>
      <c r="H9444" s="45">
        <v>-6383.95</v>
      </c>
      <c r="I9444" t="s">
        <v>7556</v>
      </c>
      <c r="J9444" t="s">
        <v>200</v>
      </c>
      <c r="K9444">
        <v>0</v>
      </c>
      <c r="L9444" s="83">
        <v>42670</v>
      </c>
      <c r="M9444">
        <v>0</v>
      </c>
      <c r="N9444" t="s">
        <v>177</v>
      </c>
      <c r="O9444" t="s">
        <v>7936</v>
      </c>
    </row>
    <row r="9445" spans="1:15" x14ac:dyDescent="0.2">
      <c r="A9445" t="s">
        <v>7937</v>
      </c>
      <c r="B9445" t="s">
        <v>5279</v>
      </c>
      <c r="C9445">
        <v>30.164999999999999</v>
      </c>
      <c r="D9445">
        <v>0</v>
      </c>
      <c r="E9445">
        <v>0</v>
      </c>
      <c r="F9445">
        <v>0</v>
      </c>
      <c r="G9445">
        <v>0</v>
      </c>
      <c r="H9445" s="45">
        <v>-21470.39</v>
      </c>
      <c r="I9445" t="s">
        <v>7556</v>
      </c>
      <c r="J9445" t="s">
        <v>182</v>
      </c>
      <c r="K9445">
        <v>0</v>
      </c>
      <c r="L9445" s="83">
        <v>42670</v>
      </c>
      <c r="M9445">
        <v>0</v>
      </c>
      <c r="N9445">
        <v>626717102</v>
      </c>
      <c r="O9445">
        <v>2611206</v>
      </c>
    </row>
    <row r="9446" spans="1:15" x14ac:dyDescent="0.2">
      <c r="A9446" t="s">
        <v>7938</v>
      </c>
      <c r="B9446" t="s">
        <v>7886</v>
      </c>
      <c r="C9446">
        <v>72.02</v>
      </c>
      <c r="D9446">
        <v>0</v>
      </c>
      <c r="E9446">
        <v>0</v>
      </c>
      <c r="F9446">
        <v>0</v>
      </c>
      <c r="G9446">
        <v>0</v>
      </c>
      <c r="H9446">
        <v>-920.16</v>
      </c>
      <c r="I9446" t="s">
        <v>7556</v>
      </c>
      <c r="J9446" t="s">
        <v>186</v>
      </c>
      <c r="K9446">
        <v>0</v>
      </c>
      <c r="L9446" s="83">
        <v>42670</v>
      </c>
      <c r="M9446">
        <v>0</v>
      </c>
      <c r="N9446">
        <v>631103108</v>
      </c>
      <c r="O9446">
        <v>2965107</v>
      </c>
    </row>
    <row r="9447" spans="1:15" x14ac:dyDescent="0.2">
      <c r="A9447" t="s">
        <v>7939</v>
      </c>
      <c r="B9447" t="s">
        <v>2209</v>
      </c>
      <c r="C9447">
        <v>36.44</v>
      </c>
      <c r="D9447">
        <v>0</v>
      </c>
      <c r="E9447">
        <v>0</v>
      </c>
      <c r="F9447">
        <v>0</v>
      </c>
      <c r="G9447">
        <v>0</v>
      </c>
      <c r="H9447" s="45">
        <v>45958.27</v>
      </c>
      <c r="I9447" t="s">
        <v>7556</v>
      </c>
      <c r="J9447" t="s">
        <v>188</v>
      </c>
      <c r="K9447">
        <v>0</v>
      </c>
      <c r="L9447" s="83">
        <v>42670</v>
      </c>
      <c r="M9447">
        <v>0</v>
      </c>
      <c r="N9447">
        <v>651639106</v>
      </c>
      <c r="O9447">
        <v>2636607</v>
      </c>
    </row>
    <row r="9448" spans="1:15" x14ac:dyDescent="0.2">
      <c r="A9448" t="s">
        <v>7940</v>
      </c>
      <c r="B9448" t="s">
        <v>865</v>
      </c>
      <c r="C9448">
        <v>400.77</v>
      </c>
      <c r="D9448">
        <v>0</v>
      </c>
      <c r="E9448">
        <v>0</v>
      </c>
      <c r="F9448">
        <v>0</v>
      </c>
      <c r="G9448">
        <v>0</v>
      </c>
      <c r="H9448" s="45">
        <v>-1323.48</v>
      </c>
      <c r="I9448" t="s">
        <v>7556</v>
      </c>
      <c r="J9448" t="s">
        <v>188</v>
      </c>
      <c r="K9448">
        <v>0</v>
      </c>
      <c r="L9448" s="83">
        <v>42670</v>
      </c>
      <c r="M9448">
        <v>0</v>
      </c>
      <c r="N9448">
        <v>651587107</v>
      </c>
      <c r="O9448" t="s">
        <v>4605</v>
      </c>
    </row>
    <row r="9449" spans="1:15" x14ac:dyDescent="0.2">
      <c r="A9449" t="s">
        <v>7941</v>
      </c>
      <c r="B9449" t="s">
        <v>829</v>
      </c>
      <c r="C9449">
        <v>46.91</v>
      </c>
      <c r="D9449">
        <v>0</v>
      </c>
      <c r="E9449">
        <v>0</v>
      </c>
      <c r="F9449">
        <v>0</v>
      </c>
      <c r="G9449">
        <v>0</v>
      </c>
      <c r="H9449" s="45">
        <v>8460.73</v>
      </c>
      <c r="I9449" t="s">
        <v>7556</v>
      </c>
      <c r="J9449" t="s">
        <v>182</v>
      </c>
      <c r="K9449">
        <v>0</v>
      </c>
      <c r="L9449" s="83">
        <v>42670</v>
      </c>
      <c r="M9449">
        <v>0</v>
      </c>
      <c r="N9449">
        <v>637071101</v>
      </c>
      <c r="O9449">
        <v>2624486</v>
      </c>
    </row>
    <row r="9450" spans="1:15" x14ac:dyDescent="0.2">
      <c r="A9450" t="s">
        <v>7942</v>
      </c>
      <c r="B9450" t="s">
        <v>4073</v>
      </c>
      <c r="C9450">
        <v>178.81</v>
      </c>
      <c r="D9450">
        <v>0</v>
      </c>
      <c r="E9450">
        <v>0</v>
      </c>
      <c r="F9450">
        <v>0</v>
      </c>
      <c r="G9450">
        <v>0</v>
      </c>
      <c r="H9450">
        <v>-451.16</v>
      </c>
      <c r="I9450" t="s">
        <v>7556</v>
      </c>
      <c r="J9450" t="s">
        <v>164</v>
      </c>
      <c r="K9450">
        <v>0</v>
      </c>
      <c r="L9450" s="83">
        <v>42670</v>
      </c>
      <c r="M9450">
        <v>0</v>
      </c>
      <c r="N9450" t="s">
        <v>4110</v>
      </c>
      <c r="O9450" t="s">
        <v>4111</v>
      </c>
    </row>
    <row r="9451" spans="1:15" x14ac:dyDescent="0.2">
      <c r="A9451" t="s">
        <v>7943</v>
      </c>
      <c r="B9451" t="s">
        <v>1015</v>
      </c>
      <c r="C9451">
        <v>69.2</v>
      </c>
      <c r="D9451">
        <v>0</v>
      </c>
      <c r="E9451">
        <v>0</v>
      </c>
      <c r="F9451">
        <v>0</v>
      </c>
      <c r="G9451">
        <v>0</v>
      </c>
      <c r="H9451">
        <v>-614.35</v>
      </c>
      <c r="I9451" t="s">
        <v>7556</v>
      </c>
      <c r="J9451" t="s">
        <v>164</v>
      </c>
      <c r="K9451">
        <v>0</v>
      </c>
      <c r="L9451" s="83">
        <v>42670</v>
      </c>
      <c r="M9451">
        <v>0</v>
      </c>
      <c r="N9451" t="s">
        <v>1221</v>
      </c>
      <c r="O9451">
        <v>2688363</v>
      </c>
    </row>
    <row r="9452" spans="1:15" x14ac:dyDescent="0.2">
      <c r="A9452" t="s">
        <v>7944</v>
      </c>
      <c r="B9452" t="s">
        <v>3177</v>
      </c>
      <c r="C9452">
        <v>40</v>
      </c>
      <c r="D9452">
        <v>0</v>
      </c>
      <c r="E9452">
        <v>0</v>
      </c>
      <c r="F9452">
        <v>0</v>
      </c>
      <c r="G9452">
        <v>0</v>
      </c>
      <c r="H9452" s="45">
        <v>2309.1999999999998</v>
      </c>
      <c r="I9452" t="s">
        <v>7556</v>
      </c>
      <c r="J9452" t="s">
        <v>200</v>
      </c>
      <c r="K9452">
        <v>0</v>
      </c>
      <c r="L9452" s="83">
        <v>42670</v>
      </c>
      <c r="M9452">
        <v>0</v>
      </c>
      <c r="N9452" t="s">
        <v>3319</v>
      </c>
      <c r="O9452">
        <v>2620398</v>
      </c>
    </row>
    <row r="9453" spans="1:15" x14ac:dyDescent="0.2">
      <c r="A9453" t="s">
        <v>7945</v>
      </c>
      <c r="B9453" t="s">
        <v>1672</v>
      </c>
      <c r="C9453">
        <v>57.89</v>
      </c>
      <c r="D9453">
        <v>0</v>
      </c>
      <c r="E9453">
        <v>0</v>
      </c>
      <c r="F9453">
        <v>0</v>
      </c>
      <c r="G9453">
        <v>0</v>
      </c>
      <c r="H9453" s="45">
        <v>-5814.89</v>
      </c>
      <c r="I9453" t="s">
        <v>7556</v>
      </c>
      <c r="J9453" t="s">
        <v>190</v>
      </c>
      <c r="K9453">
        <v>0</v>
      </c>
      <c r="L9453" s="83">
        <v>42670</v>
      </c>
      <c r="M9453">
        <v>0</v>
      </c>
      <c r="N9453">
        <v>690742101</v>
      </c>
      <c r="O9453" t="s">
        <v>1740</v>
      </c>
    </row>
    <row r="9454" spans="1:15" x14ac:dyDescent="0.2">
      <c r="A9454" t="s">
        <v>7946</v>
      </c>
      <c r="B9454" t="s">
        <v>1681</v>
      </c>
      <c r="C9454">
        <v>303.76</v>
      </c>
      <c r="D9454">
        <v>0</v>
      </c>
      <c r="E9454">
        <v>0</v>
      </c>
      <c r="F9454">
        <v>0</v>
      </c>
      <c r="G9454">
        <v>0</v>
      </c>
      <c r="H9454" s="45">
        <v>4505.26</v>
      </c>
      <c r="I9454" t="s">
        <v>7556</v>
      </c>
      <c r="J9454" t="s">
        <v>200</v>
      </c>
      <c r="K9454">
        <v>0</v>
      </c>
      <c r="L9454" s="83">
        <v>42670</v>
      </c>
      <c r="M9454">
        <v>0</v>
      </c>
      <c r="N9454" t="s">
        <v>1729</v>
      </c>
      <c r="O9454" t="s">
        <v>1730</v>
      </c>
    </row>
    <row r="9455" spans="1:15" x14ac:dyDescent="0.2">
      <c r="A9455" t="s">
        <v>7947</v>
      </c>
      <c r="B9455" t="s">
        <v>2089</v>
      </c>
      <c r="C9455">
        <v>50.83</v>
      </c>
      <c r="D9455">
        <v>0</v>
      </c>
      <c r="E9455">
        <v>0</v>
      </c>
      <c r="F9455">
        <v>0</v>
      </c>
      <c r="G9455">
        <v>0</v>
      </c>
      <c r="H9455" s="45">
        <v>-7775.49</v>
      </c>
      <c r="I9455" t="s">
        <v>7567</v>
      </c>
      <c r="J9455" t="s">
        <v>182</v>
      </c>
      <c r="K9455">
        <v>0</v>
      </c>
      <c r="L9455" s="83">
        <v>42670</v>
      </c>
      <c r="M9455">
        <v>0</v>
      </c>
      <c r="N9455" t="s">
        <v>2182</v>
      </c>
      <c r="O9455" t="s">
        <v>2183</v>
      </c>
    </row>
    <row r="9456" spans="1:15" x14ac:dyDescent="0.2">
      <c r="A9456" t="s">
        <v>7948</v>
      </c>
      <c r="B9456" t="s">
        <v>4520</v>
      </c>
      <c r="C9456">
        <v>17.64</v>
      </c>
      <c r="D9456">
        <v>0</v>
      </c>
      <c r="E9456">
        <v>0</v>
      </c>
      <c r="F9456">
        <v>0</v>
      </c>
      <c r="G9456">
        <v>0</v>
      </c>
      <c r="H9456" s="45">
        <v>15749.91</v>
      </c>
      <c r="I9456" t="s">
        <v>7556</v>
      </c>
      <c r="J9456" t="s">
        <v>235</v>
      </c>
      <c r="K9456">
        <v>0</v>
      </c>
      <c r="L9456" s="83">
        <v>42670</v>
      </c>
      <c r="M9456">
        <v>0</v>
      </c>
      <c r="N9456" t="s">
        <v>4610</v>
      </c>
      <c r="O9456" t="s">
        <v>4611</v>
      </c>
    </row>
    <row r="9457" spans="1:15" x14ac:dyDescent="0.2">
      <c r="A9457" t="s">
        <v>7949</v>
      </c>
      <c r="B9457" t="s">
        <v>352</v>
      </c>
      <c r="C9457">
        <v>64.98</v>
      </c>
      <c r="D9457">
        <v>0</v>
      </c>
      <c r="E9457">
        <v>0</v>
      </c>
      <c r="F9457">
        <v>0</v>
      </c>
      <c r="G9457">
        <v>0</v>
      </c>
      <c r="H9457" s="45">
        <v>-1240.79</v>
      </c>
      <c r="I9457" t="s">
        <v>7556</v>
      </c>
      <c r="J9457" t="s">
        <v>169</v>
      </c>
      <c r="K9457">
        <v>0</v>
      </c>
      <c r="L9457" s="83">
        <v>42670</v>
      </c>
      <c r="M9457">
        <v>0</v>
      </c>
      <c r="N9457">
        <v>699462107</v>
      </c>
      <c r="O9457">
        <v>2671318</v>
      </c>
    </row>
    <row r="9458" spans="1:15" x14ac:dyDescent="0.2">
      <c r="A9458" t="s">
        <v>7950</v>
      </c>
      <c r="B9458" t="s">
        <v>593</v>
      </c>
      <c r="C9458">
        <v>97.03</v>
      </c>
      <c r="D9458">
        <v>0</v>
      </c>
      <c r="E9458">
        <v>0</v>
      </c>
      <c r="F9458">
        <v>0</v>
      </c>
      <c r="G9458">
        <v>0</v>
      </c>
      <c r="H9458" s="45">
        <v>-6204.09</v>
      </c>
      <c r="I9458" t="s">
        <v>7556</v>
      </c>
      <c r="J9458" t="s">
        <v>164</v>
      </c>
      <c r="K9458">
        <v>0</v>
      </c>
      <c r="L9458" s="83">
        <v>42670</v>
      </c>
      <c r="M9458">
        <v>0</v>
      </c>
      <c r="N9458" t="s">
        <v>594</v>
      </c>
      <c r="O9458" t="s">
        <v>595</v>
      </c>
    </row>
    <row r="9459" spans="1:15" x14ac:dyDescent="0.2">
      <c r="A9459" t="s">
        <v>7951</v>
      </c>
      <c r="B9459" t="s">
        <v>4515</v>
      </c>
      <c r="C9459">
        <v>18.760000000000002</v>
      </c>
      <c r="D9459">
        <v>0</v>
      </c>
      <c r="E9459">
        <v>0</v>
      </c>
      <c r="F9459">
        <v>0</v>
      </c>
      <c r="G9459">
        <v>0</v>
      </c>
      <c r="H9459" s="45">
        <v>4772.1499999999996</v>
      </c>
      <c r="I9459" t="s">
        <v>7556</v>
      </c>
      <c r="J9459" t="s">
        <v>182</v>
      </c>
      <c r="K9459">
        <v>0</v>
      </c>
      <c r="L9459" s="83">
        <v>42670</v>
      </c>
      <c r="M9459">
        <v>0</v>
      </c>
      <c r="N9459">
        <v>749660106</v>
      </c>
      <c r="O9459">
        <v>2719456</v>
      </c>
    </row>
    <row r="9460" spans="1:15" x14ac:dyDescent="0.2">
      <c r="A9460" t="s">
        <v>7952</v>
      </c>
      <c r="B9460" t="s">
        <v>118</v>
      </c>
      <c r="C9460">
        <v>79.36</v>
      </c>
      <c r="D9460">
        <v>0</v>
      </c>
      <c r="E9460">
        <v>0</v>
      </c>
      <c r="F9460">
        <v>0</v>
      </c>
      <c r="G9460">
        <v>0</v>
      </c>
      <c r="H9460" s="45">
        <v>5550.51</v>
      </c>
      <c r="I9460" t="s">
        <v>7556</v>
      </c>
      <c r="J9460" t="s">
        <v>190</v>
      </c>
      <c r="K9460">
        <v>0</v>
      </c>
      <c r="L9460" s="83">
        <v>42670</v>
      </c>
      <c r="M9460">
        <v>0</v>
      </c>
      <c r="N9460">
        <v>770323103</v>
      </c>
      <c r="O9460">
        <v>2110703</v>
      </c>
    </row>
    <row r="9461" spans="1:15" x14ac:dyDescent="0.2">
      <c r="A9461" t="s">
        <v>7953</v>
      </c>
      <c r="B9461" t="s">
        <v>6305</v>
      </c>
      <c r="C9461">
        <v>55.5</v>
      </c>
      <c r="D9461">
        <v>0</v>
      </c>
      <c r="E9461">
        <v>0</v>
      </c>
      <c r="F9461">
        <v>0</v>
      </c>
      <c r="G9461">
        <v>0</v>
      </c>
      <c r="H9461">
        <v>552.66</v>
      </c>
      <c r="I9461" t="s">
        <v>7556</v>
      </c>
      <c r="J9461" t="s">
        <v>190</v>
      </c>
      <c r="K9461">
        <v>0</v>
      </c>
      <c r="L9461" s="83">
        <v>42670</v>
      </c>
      <c r="M9461">
        <v>0</v>
      </c>
      <c r="N9461">
        <v>775711104</v>
      </c>
      <c r="O9461">
        <v>2747305</v>
      </c>
    </row>
    <row r="9462" spans="1:15" x14ac:dyDescent="0.2">
      <c r="A9462" t="s">
        <v>7954</v>
      </c>
      <c r="B9462" t="s">
        <v>833</v>
      </c>
      <c r="C9462">
        <v>75.215000000000003</v>
      </c>
      <c r="D9462">
        <v>0</v>
      </c>
      <c r="E9462">
        <v>0</v>
      </c>
      <c r="F9462">
        <v>0</v>
      </c>
      <c r="G9462">
        <v>0</v>
      </c>
      <c r="H9462" s="45">
        <v>7207.87</v>
      </c>
      <c r="I9462" t="s">
        <v>7556</v>
      </c>
      <c r="J9462" t="s">
        <v>200</v>
      </c>
      <c r="K9462">
        <v>0</v>
      </c>
      <c r="L9462" s="83">
        <v>42670</v>
      </c>
      <c r="M9462">
        <v>0</v>
      </c>
      <c r="N9462" t="s">
        <v>968</v>
      </c>
      <c r="O9462" t="s">
        <v>1354</v>
      </c>
    </row>
    <row r="9463" spans="1:15" x14ac:dyDescent="0.2">
      <c r="A9463" t="s">
        <v>7955</v>
      </c>
      <c r="B9463" t="s">
        <v>2475</v>
      </c>
      <c r="C9463">
        <v>66.22</v>
      </c>
      <c r="D9463">
        <v>0</v>
      </c>
      <c r="E9463">
        <v>0</v>
      </c>
      <c r="F9463">
        <v>0</v>
      </c>
      <c r="G9463">
        <v>0</v>
      </c>
      <c r="H9463" s="45">
        <v>9726.3700000000008</v>
      </c>
      <c r="I9463" t="s">
        <v>7556</v>
      </c>
      <c r="J9463" t="s">
        <v>200</v>
      </c>
      <c r="K9463">
        <v>0</v>
      </c>
      <c r="L9463" s="83">
        <v>42670</v>
      </c>
      <c r="M9463">
        <v>0</v>
      </c>
      <c r="N9463" t="s">
        <v>2555</v>
      </c>
      <c r="O9463" t="s">
        <v>2556</v>
      </c>
    </row>
    <row r="9464" spans="1:15" x14ac:dyDescent="0.2">
      <c r="A9464" t="s">
        <v>7956</v>
      </c>
      <c r="B9464" t="s">
        <v>6507</v>
      </c>
      <c r="C9464">
        <v>28.69</v>
      </c>
      <c r="D9464">
        <v>0</v>
      </c>
      <c r="E9464">
        <v>0</v>
      </c>
      <c r="F9464">
        <v>0</v>
      </c>
      <c r="G9464">
        <v>0</v>
      </c>
      <c r="H9464" s="45">
        <v>-4654.53</v>
      </c>
      <c r="I9464" t="s">
        <v>7556</v>
      </c>
      <c r="J9464" t="s">
        <v>188</v>
      </c>
      <c r="K9464">
        <v>0</v>
      </c>
      <c r="L9464" s="83">
        <v>42670</v>
      </c>
      <c r="M9464">
        <v>0</v>
      </c>
      <c r="N9464">
        <v>827048109</v>
      </c>
      <c r="O9464">
        <v>2809324</v>
      </c>
    </row>
    <row r="9465" spans="1:15" x14ac:dyDescent="0.2">
      <c r="A9465" t="s">
        <v>7957</v>
      </c>
      <c r="B9465" t="s">
        <v>1032</v>
      </c>
      <c r="C9465">
        <v>95.42</v>
      </c>
      <c r="D9465">
        <v>0</v>
      </c>
      <c r="E9465">
        <v>0</v>
      </c>
      <c r="F9465">
        <v>0</v>
      </c>
      <c r="G9465">
        <v>0</v>
      </c>
      <c r="H9465" s="45">
        <v>-1717.38</v>
      </c>
      <c r="I9465" t="s">
        <v>7556</v>
      </c>
      <c r="J9465" t="s">
        <v>200</v>
      </c>
      <c r="K9465">
        <v>0</v>
      </c>
      <c r="L9465" s="83">
        <v>42670</v>
      </c>
      <c r="M9465">
        <v>0</v>
      </c>
      <c r="N9465">
        <v>863236105</v>
      </c>
      <c r="O9465">
        <v>2853417</v>
      </c>
    </row>
    <row r="9466" spans="1:15" x14ac:dyDescent="0.2">
      <c r="A9466" t="s">
        <v>7958</v>
      </c>
      <c r="B9466" t="s">
        <v>1049</v>
      </c>
      <c r="C9466">
        <v>101.35</v>
      </c>
      <c r="D9466">
        <v>0</v>
      </c>
      <c r="E9466">
        <v>0</v>
      </c>
      <c r="F9466">
        <v>0</v>
      </c>
      <c r="G9466">
        <v>0</v>
      </c>
      <c r="H9466" s="45">
        <v>-14702.18</v>
      </c>
      <c r="I9466" t="s">
        <v>7567</v>
      </c>
      <c r="J9466" t="s">
        <v>190</v>
      </c>
      <c r="K9466">
        <v>0</v>
      </c>
      <c r="L9466" s="83">
        <v>42670</v>
      </c>
      <c r="M9466">
        <v>0</v>
      </c>
      <c r="N9466">
        <v>854231107</v>
      </c>
      <c r="O9466">
        <v>2840174</v>
      </c>
    </row>
    <row r="9467" spans="1:15" x14ac:dyDescent="0.2">
      <c r="A9467" t="s">
        <v>7959</v>
      </c>
      <c r="B9467" t="s">
        <v>2705</v>
      </c>
      <c r="C9467">
        <v>22.574999999999999</v>
      </c>
      <c r="D9467">
        <v>0</v>
      </c>
      <c r="E9467">
        <v>0</v>
      </c>
      <c r="F9467">
        <v>0</v>
      </c>
      <c r="G9467">
        <v>0</v>
      </c>
      <c r="H9467" s="45">
        <v>5803.08</v>
      </c>
      <c r="I9467" t="s">
        <v>7556</v>
      </c>
      <c r="J9467" t="s">
        <v>190</v>
      </c>
      <c r="K9467">
        <v>0</v>
      </c>
      <c r="L9467" s="83">
        <v>42670</v>
      </c>
      <c r="M9467">
        <v>0</v>
      </c>
      <c r="N9467">
        <v>458665304</v>
      </c>
      <c r="O9467" t="s">
        <v>2799</v>
      </c>
    </row>
    <row r="9468" spans="1:15" x14ac:dyDescent="0.2">
      <c r="A9468" t="s">
        <v>7960</v>
      </c>
      <c r="B9468" t="s">
        <v>2004</v>
      </c>
      <c r="C9468">
        <v>341.99</v>
      </c>
      <c r="D9468">
        <v>0</v>
      </c>
      <c r="E9468">
        <v>0</v>
      </c>
      <c r="F9468">
        <v>0</v>
      </c>
      <c r="G9468">
        <v>0</v>
      </c>
      <c r="H9468" s="45">
        <v>11320.06</v>
      </c>
      <c r="I9468" t="s">
        <v>7556</v>
      </c>
      <c r="J9468" t="s">
        <v>200</v>
      </c>
      <c r="K9468">
        <v>0</v>
      </c>
      <c r="L9468" s="83">
        <v>42670</v>
      </c>
      <c r="M9468">
        <v>0</v>
      </c>
      <c r="N9468" t="s">
        <v>2065</v>
      </c>
      <c r="O9468" t="s">
        <v>2066</v>
      </c>
    </row>
    <row r="9469" spans="1:15" x14ac:dyDescent="0.2">
      <c r="A9469" t="s">
        <v>7961</v>
      </c>
      <c r="B9469" t="s">
        <v>1795</v>
      </c>
      <c r="C9469">
        <v>20.25</v>
      </c>
      <c r="D9469">
        <v>0</v>
      </c>
      <c r="E9469">
        <v>0</v>
      </c>
      <c r="F9469">
        <v>0</v>
      </c>
      <c r="G9469">
        <v>0</v>
      </c>
      <c r="H9469" s="45">
        <v>-14355.11</v>
      </c>
      <c r="I9469" t="s">
        <v>7567</v>
      </c>
      <c r="J9469" t="s">
        <v>164</v>
      </c>
      <c r="K9469">
        <v>0</v>
      </c>
      <c r="L9469" s="83">
        <v>42670</v>
      </c>
      <c r="M9469">
        <v>0</v>
      </c>
      <c r="N9469" t="s">
        <v>1964</v>
      </c>
      <c r="O9469" t="s">
        <v>1965</v>
      </c>
    </row>
    <row r="9470" spans="1:15" x14ac:dyDescent="0.2">
      <c r="A9470" t="s">
        <v>7962</v>
      </c>
      <c r="B9470" t="s">
        <v>3171</v>
      </c>
      <c r="C9470">
        <v>101.05</v>
      </c>
      <c r="D9470">
        <v>0</v>
      </c>
      <c r="E9470">
        <v>0</v>
      </c>
      <c r="F9470">
        <v>0</v>
      </c>
      <c r="G9470">
        <v>0</v>
      </c>
      <c r="H9470" s="45">
        <v>-5619.46</v>
      </c>
      <c r="I9470" t="s">
        <v>7556</v>
      </c>
      <c r="J9470" t="s">
        <v>169</v>
      </c>
      <c r="K9470">
        <v>0</v>
      </c>
      <c r="L9470" s="83">
        <v>42670</v>
      </c>
      <c r="M9470">
        <v>0</v>
      </c>
      <c r="N9470">
        <v>913903100</v>
      </c>
      <c r="O9470">
        <v>2923785</v>
      </c>
    </row>
    <row r="9471" spans="1:15" x14ac:dyDescent="0.2">
      <c r="A9471" t="s">
        <v>7963</v>
      </c>
      <c r="B9471" t="s">
        <v>2480</v>
      </c>
      <c r="C9471">
        <v>56.975000000000001</v>
      </c>
      <c r="D9471">
        <v>0</v>
      </c>
      <c r="E9471">
        <v>0</v>
      </c>
      <c r="F9471">
        <v>0</v>
      </c>
      <c r="G9471">
        <v>0</v>
      </c>
      <c r="H9471" s="45">
        <v>-4647.03</v>
      </c>
      <c r="I9471" t="s">
        <v>7556</v>
      </c>
      <c r="J9471" t="s">
        <v>190</v>
      </c>
      <c r="K9471">
        <v>0</v>
      </c>
      <c r="L9471" s="83">
        <v>42670</v>
      </c>
      <c r="M9471">
        <v>0</v>
      </c>
      <c r="N9471" t="s">
        <v>2564</v>
      </c>
      <c r="O9471" t="s">
        <v>2565</v>
      </c>
    </row>
    <row r="9472" spans="1:15" x14ac:dyDescent="0.2">
      <c r="A9472" t="s">
        <v>7964</v>
      </c>
      <c r="B9472" t="s">
        <v>2478</v>
      </c>
      <c r="C9472">
        <v>51.7</v>
      </c>
      <c r="D9472">
        <v>0</v>
      </c>
      <c r="E9472">
        <v>0</v>
      </c>
      <c r="F9472">
        <v>0</v>
      </c>
      <c r="G9472">
        <v>0</v>
      </c>
      <c r="H9472" s="45">
        <v>-2738.98</v>
      </c>
      <c r="I9472" t="s">
        <v>7556</v>
      </c>
      <c r="J9472" t="s">
        <v>190</v>
      </c>
      <c r="K9472">
        <v>0</v>
      </c>
      <c r="L9472" s="83">
        <v>42670</v>
      </c>
      <c r="M9472">
        <v>0</v>
      </c>
      <c r="N9472">
        <v>292562105</v>
      </c>
      <c r="O9472">
        <v>2273446</v>
      </c>
    </row>
    <row r="9473" spans="1:15" x14ac:dyDescent="0.2">
      <c r="A9473" t="s">
        <v>7965</v>
      </c>
      <c r="B9473" t="s">
        <v>2472</v>
      </c>
      <c r="C9473">
        <v>89.91</v>
      </c>
      <c r="D9473">
        <v>0</v>
      </c>
      <c r="E9473">
        <v>0</v>
      </c>
      <c r="F9473">
        <v>0</v>
      </c>
      <c r="G9473">
        <v>0</v>
      </c>
      <c r="H9473" s="45">
        <v>1264.6600000000001</v>
      </c>
      <c r="I9473" t="s">
        <v>7556</v>
      </c>
      <c r="J9473" t="s">
        <v>190</v>
      </c>
      <c r="K9473">
        <v>0</v>
      </c>
      <c r="L9473" s="83">
        <v>42670</v>
      </c>
      <c r="M9473">
        <v>0</v>
      </c>
      <c r="N9473" t="s">
        <v>2570</v>
      </c>
      <c r="O9473">
        <v>2937667</v>
      </c>
    </row>
    <row r="9474" spans="1:15" x14ac:dyDescent="0.2">
      <c r="A9474" t="s">
        <v>7966</v>
      </c>
      <c r="B9474" t="s">
        <v>1548</v>
      </c>
      <c r="C9474">
        <v>108.44</v>
      </c>
      <c r="D9474">
        <v>0</v>
      </c>
      <c r="E9474">
        <v>0</v>
      </c>
      <c r="F9474">
        <v>0</v>
      </c>
      <c r="G9474">
        <v>0</v>
      </c>
      <c r="H9474" s="45">
        <v>7436.33</v>
      </c>
      <c r="I9474" t="s">
        <v>7556</v>
      </c>
      <c r="J9474" t="s">
        <v>200</v>
      </c>
      <c r="K9474">
        <v>0</v>
      </c>
      <c r="L9474" s="83">
        <v>42670</v>
      </c>
      <c r="M9474">
        <v>0</v>
      </c>
      <c r="N9474" t="s">
        <v>1657</v>
      </c>
      <c r="O9474" t="s">
        <v>1658</v>
      </c>
    </row>
    <row r="9475" spans="1:15" x14ac:dyDescent="0.2">
      <c r="A9475" t="s">
        <v>7967</v>
      </c>
      <c r="B9475" t="s">
        <v>4516</v>
      </c>
      <c r="C9475">
        <v>42</v>
      </c>
      <c r="D9475">
        <v>0</v>
      </c>
      <c r="E9475">
        <v>0</v>
      </c>
      <c r="F9475">
        <v>0</v>
      </c>
      <c r="G9475">
        <v>0</v>
      </c>
      <c r="H9475" s="45">
        <v>-9643.1200000000008</v>
      </c>
      <c r="I9475" t="s">
        <v>7556</v>
      </c>
      <c r="J9475" t="s">
        <v>186</v>
      </c>
      <c r="K9475">
        <v>0</v>
      </c>
      <c r="L9475" s="83">
        <v>42670</v>
      </c>
      <c r="M9475">
        <v>0</v>
      </c>
      <c r="N9475" t="s">
        <v>177</v>
      </c>
      <c r="O9475" t="s">
        <v>7968</v>
      </c>
    </row>
    <row r="9476" spans="1:15" x14ac:dyDescent="0.2">
      <c r="A9476" t="s">
        <v>7786</v>
      </c>
      <c r="B9476" t="s">
        <v>3853</v>
      </c>
      <c r="C9476">
        <v>28.2</v>
      </c>
      <c r="D9476">
        <v>0</v>
      </c>
      <c r="E9476">
        <v>0</v>
      </c>
      <c r="F9476">
        <v>0</v>
      </c>
      <c r="G9476">
        <v>0</v>
      </c>
      <c r="H9476">
        <v>-798.18</v>
      </c>
      <c r="I9476" t="s">
        <v>7556</v>
      </c>
      <c r="J9476" t="s">
        <v>188</v>
      </c>
      <c r="K9476">
        <v>0</v>
      </c>
      <c r="L9476" s="83">
        <v>42669</v>
      </c>
      <c r="M9476">
        <v>0</v>
      </c>
      <c r="N9476">
        <v>806882106</v>
      </c>
      <c r="O9476">
        <v>2821298</v>
      </c>
    </row>
    <row r="9477" spans="1:15" x14ac:dyDescent="0.2">
      <c r="A9477" t="s">
        <v>7787</v>
      </c>
      <c r="B9477" t="s">
        <v>3999</v>
      </c>
      <c r="C9477">
        <v>103.74</v>
      </c>
      <c r="D9477">
        <v>0</v>
      </c>
      <c r="E9477">
        <v>0</v>
      </c>
      <c r="F9477">
        <v>0</v>
      </c>
      <c r="G9477">
        <v>0</v>
      </c>
      <c r="H9477" s="45">
        <v>-4810.8100000000004</v>
      </c>
      <c r="I9477" t="s">
        <v>7556</v>
      </c>
      <c r="J9477" t="s">
        <v>200</v>
      </c>
      <c r="K9477">
        <v>0</v>
      </c>
      <c r="L9477" s="83">
        <v>42669</v>
      </c>
      <c r="M9477">
        <v>0</v>
      </c>
      <c r="N9477">
        <v>731068102</v>
      </c>
      <c r="O9477">
        <v>2692933</v>
      </c>
    </row>
    <row r="9478" spans="1:15" x14ac:dyDescent="0.2">
      <c r="A9478" t="s">
        <v>7788</v>
      </c>
      <c r="B9478" t="s">
        <v>4938</v>
      </c>
      <c r="C9478">
        <v>18.57</v>
      </c>
      <c r="D9478">
        <v>0</v>
      </c>
      <c r="E9478">
        <v>0</v>
      </c>
      <c r="F9478">
        <v>0</v>
      </c>
      <c r="G9478">
        <v>0</v>
      </c>
      <c r="H9478" s="45">
        <v>5563.82</v>
      </c>
      <c r="I9478" t="s">
        <v>7556</v>
      </c>
      <c r="J9478" t="s">
        <v>188</v>
      </c>
      <c r="K9478">
        <v>0</v>
      </c>
      <c r="L9478" s="83">
        <v>42669</v>
      </c>
      <c r="M9478">
        <v>0</v>
      </c>
      <c r="N9478">
        <v>690768403</v>
      </c>
      <c r="O9478">
        <v>2662862</v>
      </c>
    </row>
    <row r="9479" spans="1:15" x14ac:dyDescent="0.2">
      <c r="A9479" t="s">
        <v>7789</v>
      </c>
      <c r="B9479" t="s">
        <v>1053</v>
      </c>
      <c r="C9479">
        <v>17.3</v>
      </c>
      <c r="D9479">
        <v>0</v>
      </c>
      <c r="E9479">
        <v>0</v>
      </c>
      <c r="F9479">
        <v>0</v>
      </c>
      <c r="G9479">
        <v>0</v>
      </c>
      <c r="H9479">
        <v>-639.80999999999995</v>
      </c>
      <c r="I9479" t="s">
        <v>7556</v>
      </c>
      <c r="J9479" t="s">
        <v>235</v>
      </c>
      <c r="K9479">
        <v>0</v>
      </c>
      <c r="L9479" s="83">
        <v>42669</v>
      </c>
      <c r="M9479">
        <v>0</v>
      </c>
      <c r="N9479" t="s">
        <v>1141</v>
      </c>
      <c r="O9479">
        <v>2490847</v>
      </c>
    </row>
    <row r="9480" spans="1:15" x14ac:dyDescent="0.2">
      <c r="A9480" t="s">
        <v>7790</v>
      </c>
      <c r="B9480" t="s">
        <v>4517</v>
      </c>
      <c r="C9480">
        <v>29.05</v>
      </c>
      <c r="D9480">
        <v>0</v>
      </c>
      <c r="E9480">
        <v>0</v>
      </c>
      <c r="F9480">
        <v>0</v>
      </c>
      <c r="G9480">
        <v>0</v>
      </c>
      <c r="H9480" s="45">
        <v>7232.75</v>
      </c>
      <c r="I9480" t="s">
        <v>7556</v>
      </c>
      <c r="J9480" t="s">
        <v>190</v>
      </c>
      <c r="K9480">
        <v>0</v>
      </c>
      <c r="L9480" s="83">
        <v>42669</v>
      </c>
      <c r="M9480">
        <v>0</v>
      </c>
      <c r="N9480" t="s">
        <v>4576</v>
      </c>
      <c r="O9480" t="s">
        <v>4577</v>
      </c>
    </row>
    <row r="9481" spans="1:15" x14ac:dyDescent="0.2">
      <c r="A9481" t="s">
        <v>7791</v>
      </c>
      <c r="B9481" t="s">
        <v>417</v>
      </c>
      <c r="C9481">
        <v>54.85</v>
      </c>
      <c r="D9481">
        <v>0</v>
      </c>
      <c r="E9481">
        <v>0</v>
      </c>
      <c r="F9481">
        <v>0</v>
      </c>
      <c r="G9481">
        <v>0</v>
      </c>
      <c r="H9481" s="45">
        <v>4096.1899999999996</v>
      </c>
      <c r="I9481" t="s">
        <v>7556</v>
      </c>
      <c r="J9481" t="s">
        <v>164</v>
      </c>
      <c r="K9481">
        <v>0</v>
      </c>
      <c r="L9481" s="83">
        <v>42669</v>
      </c>
      <c r="M9481">
        <v>0</v>
      </c>
      <c r="N9481">
        <v>204166102</v>
      </c>
      <c r="O9481" t="s">
        <v>418</v>
      </c>
    </row>
    <row r="9482" spans="1:15" x14ac:dyDescent="0.2">
      <c r="A9482" t="s">
        <v>7792</v>
      </c>
      <c r="B9482" t="s">
        <v>1555</v>
      </c>
      <c r="C9482">
        <v>94.81</v>
      </c>
      <c r="D9482">
        <v>0</v>
      </c>
      <c r="E9482">
        <v>0</v>
      </c>
      <c r="F9482">
        <v>0</v>
      </c>
      <c r="G9482">
        <v>0</v>
      </c>
      <c r="H9482" s="45">
        <v>-8666.2099999999991</v>
      </c>
      <c r="I9482" t="s">
        <v>7556</v>
      </c>
      <c r="J9482" t="s">
        <v>169</v>
      </c>
      <c r="K9482">
        <v>0</v>
      </c>
      <c r="L9482" s="83">
        <v>42669</v>
      </c>
      <c r="M9482">
        <v>0</v>
      </c>
      <c r="N9482" t="s">
        <v>1610</v>
      </c>
      <c r="O9482">
        <v>2807061</v>
      </c>
    </row>
    <row r="9483" spans="1:15" x14ac:dyDescent="0.2">
      <c r="A9483" t="s">
        <v>7793</v>
      </c>
      <c r="B9483" t="s">
        <v>1576</v>
      </c>
      <c r="C9483">
        <v>71.63</v>
      </c>
      <c r="D9483">
        <v>0</v>
      </c>
      <c r="E9483">
        <v>0</v>
      </c>
      <c r="F9483">
        <v>0</v>
      </c>
      <c r="G9483">
        <v>0</v>
      </c>
      <c r="H9483" s="45">
        <v>12099.72</v>
      </c>
      <c r="I9483" t="s">
        <v>7556</v>
      </c>
      <c r="J9483" t="s">
        <v>164</v>
      </c>
      <c r="K9483">
        <v>0</v>
      </c>
      <c r="L9483" s="83">
        <v>42669</v>
      </c>
      <c r="M9483">
        <v>0</v>
      </c>
      <c r="N9483" t="s">
        <v>1594</v>
      </c>
      <c r="O9483">
        <v>2507457</v>
      </c>
    </row>
    <row r="9484" spans="1:15" x14ac:dyDescent="0.2">
      <c r="A9484" t="s">
        <v>7794</v>
      </c>
      <c r="B9484" t="s">
        <v>1004</v>
      </c>
      <c r="C9484">
        <v>68.650000000000006</v>
      </c>
      <c r="D9484">
        <v>0</v>
      </c>
      <c r="E9484">
        <v>0</v>
      </c>
      <c r="F9484">
        <v>0</v>
      </c>
      <c r="G9484">
        <v>0</v>
      </c>
      <c r="H9484" s="45">
        <v>5330.54</v>
      </c>
      <c r="I9484" t="s">
        <v>7556</v>
      </c>
      <c r="J9484" t="s">
        <v>200</v>
      </c>
      <c r="K9484">
        <v>0</v>
      </c>
      <c r="L9484" s="83">
        <v>42669</v>
      </c>
      <c r="M9484">
        <v>0</v>
      </c>
      <c r="N9484">
        <v>43436104</v>
      </c>
      <c r="O9484">
        <v>2855855</v>
      </c>
    </row>
    <row r="9485" spans="1:15" x14ac:dyDescent="0.2">
      <c r="A9485" t="s">
        <v>7795</v>
      </c>
      <c r="B9485" t="s">
        <v>484</v>
      </c>
      <c r="C9485">
        <v>213.32</v>
      </c>
      <c r="D9485">
        <v>0</v>
      </c>
      <c r="E9485">
        <v>0</v>
      </c>
      <c r="F9485">
        <v>0</v>
      </c>
      <c r="G9485">
        <v>0</v>
      </c>
      <c r="H9485">
        <v>789.04</v>
      </c>
      <c r="I9485" t="s">
        <v>7556</v>
      </c>
      <c r="J9485" t="s">
        <v>164</v>
      </c>
      <c r="K9485">
        <v>0</v>
      </c>
      <c r="L9485" s="83">
        <v>42669</v>
      </c>
      <c r="M9485">
        <v>0</v>
      </c>
      <c r="N9485">
        <v>37833100</v>
      </c>
      <c r="O9485">
        <v>2046251</v>
      </c>
    </row>
    <row r="9486" spans="1:15" x14ac:dyDescent="0.2">
      <c r="A9486" t="s">
        <v>7796</v>
      </c>
      <c r="B9486" t="s">
        <v>1038</v>
      </c>
      <c r="C9486">
        <v>354.53</v>
      </c>
      <c r="D9486">
        <v>0</v>
      </c>
      <c r="E9486">
        <v>0</v>
      </c>
      <c r="F9486">
        <v>0</v>
      </c>
      <c r="G9486">
        <v>0</v>
      </c>
      <c r="H9486" s="45">
        <v>-12320.49</v>
      </c>
      <c r="I9486" t="s">
        <v>7567</v>
      </c>
      <c r="J9486" t="s">
        <v>169</v>
      </c>
      <c r="K9486">
        <v>0</v>
      </c>
      <c r="L9486" s="83">
        <v>42669</v>
      </c>
      <c r="M9486">
        <v>0</v>
      </c>
      <c r="N9486">
        <v>3654100</v>
      </c>
      <c r="O9486">
        <v>2003698</v>
      </c>
    </row>
    <row r="9487" spans="1:15" x14ac:dyDescent="0.2">
      <c r="A9487" t="s">
        <v>7797</v>
      </c>
      <c r="B9487" t="s">
        <v>1784</v>
      </c>
      <c r="C9487">
        <v>26.6</v>
      </c>
      <c r="D9487">
        <v>0</v>
      </c>
      <c r="E9487">
        <v>0</v>
      </c>
      <c r="F9487">
        <v>0</v>
      </c>
      <c r="G9487">
        <v>0</v>
      </c>
      <c r="H9487" s="45">
        <v>32251.040000000001</v>
      </c>
      <c r="I9487" t="s">
        <v>7567</v>
      </c>
      <c r="J9487" t="s">
        <v>169</v>
      </c>
      <c r="K9487">
        <v>0</v>
      </c>
      <c r="L9487" s="83">
        <v>42669</v>
      </c>
      <c r="M9487">
        <v>0</v>
      </c>
      <c r="N9487" t="s">
        <v>1865</v>
      </c>
      <c r="O9487">
        <v>2925844</v>
      </c>
    </row>
    <row r="9488" spans="1:15" x14ac:dyDescent="0.2">
      <c r="A9488" t="s">
        <v>7798</v>
      </c>
      <c r="B9488" t="s">
        <v>1817</v>
      </c>
      <c r="C9488">
        <v>106.27500000000001</v>
      </c>
      <c r="D9488">
        <v>0</v>
      </c>
      <c r="E9488">
        <v>0</v>
      </c>
      <c r="F9488">
        <v>0</v>
      </c>
      <c r="G9488">
        <v>0</v>
      </c>
      <c r="H9488" s="45">
        <v>-5386.98</v>
      </c>
      <c r="I9488" t="s">
        <v>7556</v>
      </c>
      <c r="J9488" t="s">
        <v>186</v>
      </c>
      <c r="K9488">
        <v>0</v>
      </c>
      <c r="L9488" s="83">
        <v>42669</v>
      </c>
      <c r="M9488">
        <v>0</v>
      </c>
      <c r="N9488" t="s">
        <v>1868</v>
      </c>
      <c r="O9488">
        <v>2331430</v>
      </c>
    </row>
    <row r="9489" spans="1:15" x14ac:dyDescent="0.2">
      <c r="A9489" t="s">
        <v>7799</v>
      </c>
      <c r="B9489" t="s">
        <v>860</v>
      </c>
      <c r="C9489">
        <v>132.96</v>
      </c>
      <c r="D9489">
        <v>0</v>
      </c>
      <c r="E9489">
        <v>0</v>
      </c>
      <c r="F9489">
        <v>0</v>
      </c>
      <c r="G9489">
        <v>0</v>
      </c>
      <c r="H9489" s="45">
        <v>11579.96</v>
      </c>
      <c r="I9489" t="s">
        <v>7567</v>
      </c>
      <c r="J9489" t="s">
        <v>169</v>
      </c>
      <c r="K9489">
        <v>0</v>
      </c>
      <c r="L9489" s="83">
        <v>42669</v>
      </c>
      <c r="M9489">
        <v>0</v>
      </c>
      <c r="N9489">
        <v>15351109</v>
      </c>
      <c r="O9489">
        <v>2036070</v>
      </c>
    </row>
    <row r="9490" spans="1:15" x14ac:dyDescent="0.2">
      <c r="A9490" t="s">
        <v>7800</v>
      </c>
      <c r="B9490" t="s">
        <v>364</v>
      </c>
      <c r="C9490">
        <v>141.74</v>
      </c>
      <c r="D9490">
        <v>0</v>
      </c>
      <c r="E9490">
        <v>0</v>
      </c>
      <c r="F9490">
        <v>0</v>
      </c>
      <c r="G9490">
        <v>0</v>
      </c>
      <c r="H9490" s="45">
        <v>1379.18</v>
      </c>
      <c r="I9490" t="s">
        <v>7556</v>
      </c>
      <c r="J9490" t="s">
        <v>186</v>
      </c>
      <c r="K9490">
        <v>0</v>
      </c>
      <c r="L9490" s="83">
        <v>42669</v>
      </c>
      <c r="M9490">
        <v>0</v>
      </c>
      <c r="N9490" t="s">
        <v>365</v>
      </c>
      <c r="O9490" t="s">
        <v>366</v>
      </c>
    </row>
    <row r="9491" spans="1:15" x14ac:dyDescent="0.2">
      <c r="A9491" t="s">
        <v>7801</v>
      </c>
      <c r="B9491" t="s">
        <v>2218</v>
      </c>
      <c r="C9491">
        <v>92.1</v>
      </c>
      <c r="D9491">
        <v>0</v>
      </c>
      <c r="E9491">
        <v>0</v>
      </c>
      <c r="F9491">
        <v>0</v>
      </c>
      <c r="G9491">
        <v>0</v>
      </c>
      <c r="H9491" s="45">
        <v>-17962.310000000001</v>
      </c>
      <c r="I9491" t="s">
        <v>7567</v>
      </c>
      <c r="J9491" t="s">
        <v>190</v>
      </c>
      <c r="K9491">
        <v>0</v>
      </c>
      <c r="L9491" s="83">
        <v>42669</v>
      </c>
      <c r="M9491">
        <v>0</v>
      </c>
      <c r="N9491">
        <v>682159108</v>
      </c>
      <c r="O9491">
        <v>2658720</v>
      </c>
    </row>
    <row r="9492" spans="1:15" x14ac:dyDescent="0.2">
      <c r="A9492" t="s">
        <v>7802</v>
      </c>
      <c r="B9492" t="s">
        <v>2592</v>
      </c>
      <c r="C9492">
        <v>46.08</v>
      </c>
      <c r="D9492">
        <v>0</v>
      </c>
      <c r="E9492">
        <v>0</v>
      </c>
      <c r="F9492">
        <v>0</v>
      </c>
      <c r="G9492">
        <v>0</v>
      </c>
      <c r="H9492">
        <v>-803.69</v>
      </c>
      <c r="I9492" t="s">
        <v>7556</v>
      </c>
      <c r="J9492" t="s">
        <v>190</v>
      </c>
      <c r="K9492">
        <v>0</v>
      </c>
      <c r="L9492" s="83">
        <v>42669</v>
      </c>
      <c r="M9492">
        <v>0</v>
      </c>
      <c r="N9492">
        <v>46224101</v>
      </c>
      <c r="O9492">
        <v>2060370</v>
      </c>
    </row>
    <row r="9493" spans="1:15" x14ac:dyDescent="0.2">
      <c r="A9493" t="s">
        <v>7803</v>
      </c>
      <c r="B9493" t="s">
        <v>4172</v>
      </c>
      <c r="C9493">
        <v>28.58</v>
      </c>
      <c r="D9493">
        <v>0</v>
      </c>
      <c r="E9493">
        <v>0</v>
      </c>
      <c r="F9493">
        <v>0</v>
      </c>
      <c r="G9493">
        <v>0</v>
      </c>
      <c r="H9493" s="45">
        <v>9553.7000000000007</v>
      </c>
      <c r="I9493" t="s">
        <v>7556</v>
      </c>
      <c r="J9493" t="s">
        <v>188</v>
      </c>
      <c r="K9493">
        <v>0</v>
      </c>
      <c r="L9493" s="83">
        <v>42669</v>
      </c>
      <c r="M9493">
        <v>0</v>
      </c>
      <c r="N9493" t="s">
        <v>4195</v>
      </c>
      <c r="O9493">
        <v>2526117</v>
      </c>
    </row>
    <row r="9494" spans="1:15" x14ac:dyDescent="0.2">
      <c r="A9494" t="s">
        <v>7804</v>
      </c>
      <c r="B9494" t="s">
        <v>111</v>
      </c>
      <c r="C9494">
        <v>72.900000000000006</v>
      </c>
      <c r="D9494">
        <v>0</v>
      </c>
      <c r="E9494">
        <v>0</v>
      </c>
      <c r="F9494">
        <v>0</v>
      </c>
      <c r="G9494">
        <v>0</v>
      </c>
      <c r="H9494">
        <v>-202.53</v>
      </c>
      <c r="I9494" t="s">
        <v>7556</v>
      </c>
      <c r="J9494" t="s">
        <v>164</v>
      </c>
      <c r="K9494">
        <v>0</v>
      </c>
      <c r="L9494" s="83">
        <v>42669</v>
      </c>
      <c r="M9494">
        <v>0</v>
      </c>
      <c r="N9494">
        <v>35290105</v>
      </c>
      <c r="O9494">
        <v>2468844</v>
      </c>
    </row>
    <row r="9495" spans="1:15" x14ac:dyDescent="0.2">
      <c r="A9495" t="s">
        <v>7805</v>
      </c>
      <c r="B9495" t="s">
        <v>108</v>
      </c>
      <c r="C9495">
        <v>64.319999999999993</v>
      </c>
      <c r="D9495">
        <v>0</v>
      </c>
      <c r="E9495">
        <v>0</v>
      </c>
      <c r="F9495">
        <v>0</v>
      </c>
      <c r="G9495">
        <v>0</v>
      </c>
      <c r="H9495" s="45">
        <v>1344.46</v>
      </c>
      <c r="I9495" t="s">
        <v>7556</v>
      </c>
      <c r="J9495" t="s">
        <v>169</v>
      </c>
      <c r="K9495">
        <v>0</v>
      </c>
      <c r="L9495" s="83">
        <v>42669</v>
      </c>
      <c r="M9495">
        <v>0</v>
      </c>
      <c r="N9495">
        <v>71813109</v>
      </c>
      <c r="O9495">
        <v>2085102</v>
      </c>
    </row>
    <row r="9496" spans="1:15" x14ac:dyDescent="0.2">
      <c r="A9496" t="s">
        <v>7806</v>
      </c>
      <c r="B9496" t="s">
        <v>2827</v>
      </c>
      <c r="C9496">
        <v>31.05</v>
      </c>
      <c r="D9496">
        <v>0</v>
      </c>
      <c r="E9496">
        <v>0</v>
      </c>
      <c r="F9496">
        <v>0</v>
      </c>
      <c r="G9496">
        <v>0</v>
      </c>
      <c r="H9496" s="45">
        <v>13182.88</v>
      </c>
      <c r="I9496" t="s">
        <v>7567</v>
      </c>
      <c r="J9496" t="s">
        <v>235</v>
      </c>
      <c r="K9496">
        <v>0</v>
      </c>
      <c r="L9496" s="83">
        <v>42669</v>
      </c>
      <c r="M9496">
        <v>0</v>
      </c>
      <c r="N9496" t="s">
        <v>2916</v>
      </c>
      <c r="O9496" t="s">
        <v>2917</v>
      </c>
    </row>
    <row r="9497" spans="1:15" x14ac:dyDescent="0.2">
      <c r="A9497" t="s">
        <v>7807</v>
      </c>
      <c r="B9497" t="s">
        <v>489</v>
      </c>
      <c r="C9497">
        <v>47.87</v>
      </c>
      <c r="D9497">
        <v>0</v>
      </c>
      <c r="E9497">
        <v>0</v>
      </c>
      <c r="F9497">
        <v>0</v>
      </c>
      <c r="G9497">
        <v>0</v>
      </c>
      <c r="H9497" s="45">
        <v>4713.29</v>
      </c>
      <c r="I9497" t="s">
        <v>7556</v>
      </c>
      <c r="J9497" t="s">
        <v>186</v>
      </c>
      <c r="K9497">
        <v>0</v>
      </c>
      <c r="L9497" s="83">
        <v>42669</v>
      </c>
      <c r="M9497">
        <v>0</v>
      </c>
      <c r="N9497">
        <v>733174700</v>
      </c>
      <c r="O9497" t="s">
        <v>490</v>
      </c>
    </row>
    <row r="9498" spans="1:15" x14ac:dyDescent="0.2">
      <c r="A9498" t="s">
        <v>7808</v>
      </c>
      <c r="B9498" t="s">
        <v>7781</v>
      </c>
      <c r="C9498">
        <v>90.8</v>
      </c>
      <c r="D9498">
        <v>0</v>
      </c>
      <c r="E9498">
        <v>0</v>
      </c>
      <c r="F9498">
        <v>0</v>
      </c>
      <c r="G9498">
        <v>0</v>
      </c>
      <c r="H9498">
        <v>-986.1</v>
      </c>
      <c r="I9498" t="s">
        <v>7556</v>
      </c>
      <c r="J9498" t="s">
        <v>186</v>
      </c>
      <c r="K9498">
        <v>0</v>
      </c>
      <c r="L9498" s="83">
        <v>42669</v>
      </c>
      <c r="M9498">
        <v>0</v>
      </c>
      <c r="N9498" t="s">
        <v>7809</v>
      </c>
      <c r="O9498">
        <v>2420316</v>
      </c>
    </row>
    <row r="9499" spans="1:15" x14ac:dyDescent="0.2">
      <c r="A9499" t="s">
        <v>7810</v>
      </c>
      <c r="B9499" t="s">
        <v>838</v>
      </c>
      <c r="C9499">
        <v>60</v>
      </c>
      <c r="D9499">
        <v>0</v>
      </c>
      <c r="E9499">
        <v>0</v>
      </c>
      <c r="F9499">
        <v>0</v>
      </c>
      <c r="G9499">
        <v>0</v>
      </c>
      <c r="H9499" s="45">
        <v>-4695.7</v>
      </c>
      <c r="I9499" t="s">
        <v>7556</v>
      </c>
      <c r="J9499" t="s">
        <v>190</v>
      </c>
      <c r="K9499">
        <v>0</v>
      </c>
      <c r="L9499" s="83">
        <v>42669</v>
      </c>
      <c r="M9499">
        <v>0</v>
      </c>
      <c r="N9499">
        <v>125134106</v>
      </c>
      <c r="O9499" t="s">
        <v>1370</v>
      </c>
    </row>
    <row r="9500" spans="1:15" x14ac:dyDescent="0.2">
      <c r="A9500" t="s">
        <v>7811</v>
      </c>
      <c r="B9500" t="s">
        <v>3916</v>
      </c>
      <c r="C9500">
        <v>51.75</v>
      </c>
      <c r="D9500">
        <v>0</v>
      </c>
      <c r="E9500">
        <v>0</v>
      </c>
      <c r="F9500">
        <v>0</v>
      </c>
      <c r="G9500">
        <v>0</v>
      </c>
      <c r="H9500">
        <v>722.69</v>
      </c>
      <c r="I9500" t="s">
        <v>7556</v>
      </c>
      <c r="J9500" t="s">
        <v>186</v>
      </c>
      <c r="K9500">
        <v>0</v>
      </c>
      <c r="L9500" s="83">
        <v>42669</v>
      </c>
      <c r="M9500">
        <v>0</v>
      </c>
      <c r="N9500">
        <v>163731102</v>
      </c>
      <c r="O9500">
        <v>2190277</v>
      </c>
    </row>
    <row r="9501" spans="1:15" x14ac:dyDescent="0.2">
      <c r="A9501" t="s">
        <v>7812</v>
      </c>
      <c r="B9501" t="s">
        <v>113</v>
      </c>
      <c r="C9501">
        <v>82.9</v>
      </c>
      <c r="D9501">
        <v>0</v>
      </c>
      <c r="E9501">
        <v>0</v>
      </c>
      <c r="F9501">
        <v>0</v>
      </c>
      <c r="G9501">
        <v>0</v>
      </c>
      <c r="H9501" s="45">
        <v>1365.89</v>
      </c>
      <c r="I9501" t="s">
        <v>7556</v>
      </c>
      <c r="J9501" t="s">
        <v>190</v>
      </c>
      <c r="K9501">
        <v>0</v>
      </c>
      <c r="L9501" s="83">
        <v>42669</v>
      </c>
      <c r="M9501">
        <v>0</v>
      </c>
      <c r="N9501" t="s">
        <v>820</v>
      </c>
      <c r="O9501">
        <v>2116228</v>
      </c>
    </row>
    <row r="9502" spans="1:15" x14ac:dyDescent="0.2">
      <c r="A9502" t="s">
        <v>7813</v>
      </c>
      <c r="B9502" t="s">
        <v>7782</v>
      </c>
      <c r="C9502">
        <v>70.34</v>
      </c>
      <c r="D9502">
        <v>0</v>
      </c>
      <c r="E9502">
        <v>0</v>
      </c>
      <c r="F9502">
        <v>0</v>
      </c>
      <c r="G9502">
        <v>0</v>
      </c>
      <c r="H9502">
        <v>-855.22</v>
      </c>
      <c r="I9502" t="s">
        <v>7556</v>
      </c>
      <c r="J9502" t="s">
        <v>186</v>
      </c>
      <c r="K9502">
        <v>0</v>
      </c>
      <c r="L9502" s="83">
        <v>42669</v>
      </c>
      <c r="M9502">
        <v>0</v>
      </c>
      <c r="N9502">
        <v>172062101</v>
      </c>
      <c r="O9502">
        <v>2196888</v>
      </c>
    </row>
    <row r="9503" spans="1:15" x14ac:dyDescent="0.2">
      <c r="A9503" t="s">
        <v>7814</v>
      </c>
      <c r="B9503" t="s">
        <v>402</v>
      </c>
      <c r="C9503">
        <v>65.03</v>
      </c>
      <c r="D9503">
        <v>0</v>
      </c>
      <c r="E9503">
        <v>0</v>
      </c>
      <c r="F9503">
        <v>0</v>
      </c>
      <c r="G9503">
        <v>0</v>
      </c>
      <c r="H9503" s="45">
        <v>11061.69</v>
      </c>
      <c r="I9503" t="s">
        <v>7567</v>
      </c>
      <c r="J9503" t="s">
        <v>169</v>
      </c>
      <c r="K9503">
        <v>0</v>
      </c>
      <c r="L9503" s="83">
        <v>42669</v>
      </c>
      <c r="M9503">
        <v>0</v>
      </c>
      <c r="N9503">
        <v>207410101</v>
      </c>
      <c r="O9503">
        <v>2216010</v>
      </c>
    </row>
    <row r="9504" spans="1:15" x14ac:dyDescent="0.2">
      <c r="A9504" t="s">
        <v>7815</v>
      </c>
      <c r="B9504" t="s">
        <v>2104</v>
      </c>
      <c r="C9504">
        <v>77.900000000000006</v>
      </c>
      <c r="D9504">
        <v>0</v>
      </c>
      <c r="E9504">
        <v>0</v>
      </c>
      <c r="F9504">
        <v>0</v>
      </c>
      <c r="G9504">
        <v>0</v>
      </c>
      <c r="H9504" s="45">
        <v>4027.39</v>
      </c>
      <c r="I9504" t="s">
        <v>7556</v>
      </c>
      <c r="J9504" t="s">
        <v>200</v>
      </c>
      <c r="K9504">
        <v>0</v>
      </c>
      <c r="L9504" s="83">
        <v>42669</v>
      </c>
      <c r="M9504">
        <v>0</v>
      </c>
      <c r="N9504">
        <v>139594105</v>
      </c>
      <c r="O9504" t="s">
        <v>2147</v>
      </c>
    </row>
    <row r="9505" spans="1:15" x14ac:dyDescent="0.2">
      <c r="A9505" t="s">
        <v>7816</v>
      </c>
      <c r="B9505" t="s">
        <v>2847</v>
      </c>
      <c r="C9505">
        <v>99.19</v>
      </c>
      <c r="D9505">
        <v>0</v>
      </c>
      <c r="E9505">
        <v>0</v>
      </c>
      <c r="F9505">
        <v>0</v>
      </c>
      <c r="G9505">
        <v>0</v>
      </c>
      <c r="H9505" s="45">
        <v>2870.7</v>
      </c>
      <c r="I9505" t="s">
        <v>7567</v>
      </c>
      <c r="J9505" t="s">
        <v>200</v>
      </c>
      <c r="K9505">
        <v>0</v>
      </c>
      <c r="L9505" s="83">
        <v>42669</v>
      </c>
      <c r="M9505">
        <v>0</v>
      </c>
      <c r="N9505">
        <v>146229109</v>
      </c>
      <c r="O9505">
        <v>2980939</v>
      </c>
    </row>
    <row r="9506" spans="1:15" x14ac:dyDescent="0.2">
      <c r="A9506" t="s">
        <v>7817</v>
      </c>
      <c r="B9506" t="s">
        <v>1007</v>
      </c>
      <c r="C9506">
        <v>126.38</v>
      </c>
      <c r="D9506">
        <v>0</v>
      </c>
      <c r="E9506">
        <v>0</v>
      </c>
      <c r="F9506">
        <v>0</v>
      </c>
      <c r="G9506">
        <v>0</v>
      </c>
      <c r="H9506" s="45">
        <v>-1325.42</v>
      </c>
      <c r="I9506" t="s">
        <v>7556</v>
      </c>
      <c r="J9506" t="s">
        <v>190</v>
      </c>
      <c r="K9506">
        <v>0</v>
      </c>
      <c r="L9506" s="83">
        <v>42669</v>
      </c>
      <c r="M9506">
        <v>0</v>
      </c>
      <c r="N9506">
        <v>142339100</v>
      </c>
      <c r="O9506">
        <v>2176318</v>
      </c>
    </row>
    <row r="9507" spans="1:15" x14ac:dyDescent="0.2">
      <c r="A9507" t="s">
        <v>7818</v>
      </c>
      <c r="B9507" t="s">
        <v>2296</v>
      </c>
      <c r="C9507">
        <v>39.299999999999997</v>
      </c>
      <c r="D9507">
        <v>0</v>
      </c>
      <c r="E9507">
        <v>0</v>
      </c>
      <c r="F9507">
        <v>0</v>
      </c>
      <c r="G9507">
        <v>0</v>
      </c>
      <c r="H9507" s="45">
        <v>18112.22</v>
      </c>
      <c r="I9507" t="s">
        <v>7567</v>
      </c>
      <c r="J9507" t="s">
        <v>182</v>
      </c>
      <c r="K9507">
        <v>0</v>
      </c>
      <c r="L9507" s="83">
        <v>42669</v>
      </c>
      <c r="M9507">
        <v>0</v>
      </c>
      <c r="N9507" t="s">
        <v>2339</v>
      </c>
      <c r="O9507" t="s">
        <v>2340</v>
      </c>
    </row>
    <row r="9508" spans="1:15" x14ac:dyDescent="0.2">
      <c r="A9508" t="s">
        <v>7819</v>
      </c>
      <c r="B9508" t="s">
        <v>1560</v>
      </c>
      <c r="C9508">
        <v>45.75</v>
      </c>
      <c r="D9508">
        <v>0</v>
      </c>
      <c r="E9508">
        <v>0</v>
      </c>
      <c r="F9508">
        <v>0</v>
      </c>
      <c r="G9508">
        <v>0</v>
      </c>
      <c r="H9508" s="45">
        <v>-2209.13</v>
      </c>
      <c r="I9508" t="s">
        <v>7556</v>
      </c>
      <c r="J9508" t="s">
        <v>169</v>
      </c>
      <c r="K9508">
        <v>0</v>
      </c>
      <c r="L9508" s="83">
        <v>42669</v>
      </c>
      <c r="M9508">
        <v>0</v>
      </c>
      <c r="N9508">
        <v>232577205</v>
      </c>
      <c r="O9508" t="s">
        <v>1614</v>
      </c>
    </row>
    <row r="9509" spans="1:15" x14ac:dyDescent="0.2">
      <c r="A9509" t="s">
        <v>7820</v>
      </c>
      <c r="B9509" t="s">
        <v>370</v>
      </c>
      <c r="C9509">
        <v>66.44</v>
      </c>
      <c r="D9509">
        <v>0</v>
      </c>
      <c r="E9509">
        <v>0</v>
      </c>
      <c r="F9509">
        <v>0</v>
      </c>
      <c r="G9509">
        <v>0</v>
      </c>
      <c r="H9509" s="45">
        <v>-2043.34</v>
      </c>
      <c r="I9509" t="s">
        <v>7556</v>
      </c>
      <c r="J9509" t="s">
        <v>186</v>
      </c>
      <c r="K9509">
        <v>0</v>
      </c>
      <c r="L9509" s="83">
        <v>42669</v>
      </c>
      <c r="M9509">
        <v>0</v>
      </c>
      <c r="N9509">
        <v>254709108</v>
      </c>
      <c r="O9509" t="s">
        <v>371</v>
      </c>
    </row>
    <row r="9510" spans="1:15" x14ac:dyDescent="0.2">
      <c r="A9510" t="s">
        <v>7821</v>
      </c>
      <c r="B9510" t="s">
        <v>2078</v>
      </c>
      <c r="C9510">
        <v>78.95</v>
      </c>
      <c r="D9510">
        <v>0</v>
      </c>
      <c r="E9510">
        <v>0</v>
      </c>
      <c r="F9510">
        <v>0</v>
      </c>
      <c r="G9510">
        <v>0</v>
      </c>
      <c r="H9510" s="45">
        <v>-11490.82</v>
      </c>
      <c r="I9510" t="s">
        <v>7556</v>
      </c>
      <c r="J9510" t="s">
        <v>169</v>
      </c>
      <c r="K9510">
        <v>0</v>
      </c>
      <c r="L9510" s="83">
        <v>42669</v>
      </c>
      <c r="M9510">
        <v>0</v>
      </c>
      <c r="N9510" t="s">
        <v>2155</v>
      </c>
      <c r="O9510" t="s">
        <v>2156</v>
      </c>
    </row>
    <row r="9511" spans="1:15" x14ac:dyDescent="0.2">
      <c r="A9511" t="s">
        <v>7822</v>
      </c>
      <c r="B9511" t="s">
        <v>4120</v>
      </c>
      <c r="C9511">
        <v>22.5</v>
      </c>
      <c r="D9511">
        <v>0</v>
      </c>
      <c r="E9511">
        <v>0</v>
      </c>
      <c r="F9511">
        <v>0</v>
      </c>
      <c r="G9511">
        <v>0</v>
      </c>
      <c r="H9511">
        <v>-64.84</v>
      </c>
      <c r="I9511" t="s">
        <v>7556</v>
      </c>
      <c r="J9511" t="s">
        <v>200</v>
      </c>
      <c r="K9511">
        <v>0</v>
      </c>
      <c r="L9511" s="83">
        <v>42669</v>
      </c>
      <c r="M9511">
        <v>0</v>
      </c>
      <c r="N9511">
        <v>297602104</v>
      </c>
      <c r="O9511">
        <v>2320825</v>
      </c>
    </row>
    <row r="9512" spans="1:15" x14ac:dyDescent="0.2">
      <c r="A9512" t="s">
        <v>7823</v>
      </c>
      <c r="B9512" t="s">
        <v>2578</v>
      </c>
      <c r="C9512">
        <v>49.45</v>
      </c>
      <c r="D9512">
        <v>0</v>
      </c>
      <c r="E9512">
        <v>0</v>
      </c>
      <c r="F9512">
        <v>0</v>
      </c>
      <c r="G9512">
        <v>0</v>
      </c>
      <c r="H9512">
        <v>752.87</v>
      </c>
      <c r="I9512" t="s">
        <v>7556</v>
      </c>
      <c r="J9512" t="s">
        <v>190</v>
      </c>
      <c r="K9512">
        <v>0</v>
      </c>
      <c r="L9512" s="83">
        <v>42669</v>
      </c>
      <c r="M9512">
        <v>0</v>
      </c>
      <c r="N9512">
        <v>353514102</v>
      </c>
      <c r="O9512">
        <v>2350383</v>
      </c>
    </row>
    <row r="9513" spans="1:15" x14ac:dyDescent="0.2">
      <c r="A9513" t="s">
        <v>7824</v>
      </c>
      <c r="B9513" t="s">
        <v>2869</v>
      </c>
      <c r="C9513">
        <v>55.774999999999999</v>
      </c>
      <c r="D9513">
        <v>0</v>
      </c>
      <c r="E9513">
        <v>0</v>
      </c>
      <c r="F9513">
        <v>0</v>
      </c>
      <c r="G9513">
        <v>0</v>
      </c>
      <c r="H9513" s="45">
        <v>7452.76</v>
      </c>
      <c r="I9513" t="s">
        <v>7567</v>
      </c>
      <c r="J9513" t="s">
        <v>190</v>
      </c>
      <c r="K9513">
        <v>0</v>
      </c>
      <c r="L9513" s="83">
        <v>42669</v>
      </c>
      <c r="M9513">
        <v>0</v>
      </c>
      <c r="N9513">
        <v>199908104</v>
      </c>
      <c r="O9513">
        <v>2036047</v>
      </c>
    </row>
    <row r="9514" spans="1:15" x14ac:dyDescent="0.2">
      <c r="A9514" t="s">
        <v>7825</v>
      </c>
      <c r="B9514" t="s">
        <v>706</v>
      </c>
      <c r="C9514">
        <v>57.7</v>
      </c>
      <c r="D9514">
        <v>0</v>
      </c>
      <c r="E9514">
        <v>0</v>
      </c>
      <c r="F9514">
        <v>0</v>
      </c>
      <c r="G9514">
        <v>0</v>
      </c>
      <c r="H9514" s="45">
        <v>-5607.96</v>
      </c>
      <c r="I9514" t="s">
        <v>7556</v>
      </c>
      <c r="J9514" t="s">
        <v>190</v>
      </c>
      <c r="K9514">
        <v>0</v>
      </c>
      <c r="L9514" s="83">
        <v>42669</v>
      </c>
      <c r="M9514">
        <v>0</v>
      </c>
      <c r="N9514">
        <v>393657101</v>
      </c>
      <c r="O9514">
        <v>2387530</v>
      </c>
    </row>
    <row r="9515" spans="1:15" x14ac:dyDescent="0.2">
      <c r="A9515" t="s">
        <v>7826</v>
      </c>
      <c r="B9515" t="s">
        <v>1813</v>
      </c>
      <c r="C9515">
        <v>6.3</v>
      </c>
      <c r="D9515">
        <v>0</v>
      </c>
      <c r="E9515">
        <v>0</v>
      </c>
      <c r="F9515">
        <v>0</v>
      </c>
      <c r="G9515">
        <v>0</v>
      </c>
      <c r="H9515" s="45">
        <v>-48797.2</v>
      </c>
      <c r="I9515" t="s">
        <v>7567</v>
      </c>
      <c r="J9515" t="s">
        <v>200</v>
      </c>
      <c r="K9515">
        <v>0</v>
      </c>
      <c r="L9515" s="83">
        <v>42669</v>
      </c>
      <c r="M9515">
        <v>0</v>
      </c>
      <c r="N9515" t="s">
        <v>1901</v>
      </c>
      <c r="O9515" t="s">
        <v>1902</v>
      </c>
    </row>
    <row r="9516" spans="1:15" x14ac:dyDescent="0.2">
      <c r="A9516" t="s">
        <v>7827</v>
      </c>
      <c r="B9516" t="s">
        <v>4000</v>
      </c>
      <c r="C9516">
        <v>18.12</v>
      </c>
      <c r="D9516">
        <v>0</v>
      </c>
      <c r="E9516">
        <v>0</v>
      </c>
      <c r="F9516">
        <v>0</v>
      </c>
      <c r="G9516">
        <v>0</v>
      </c>
      <c r="H9516" s="45">
        <v>12778.43</v>
      </c>
      <c r="I9516" t="s">
        <v>7567</v>
      </c>
      <c r="J9516" t="s">
        <v>200</v>
      </c>
      <c r="K9516">
        <v>0</v>
      </c>
      <c r="L9516" s="83">
        <v>42669</v>
      </c>
      <c r="M9516">
        <v>0</v>
      </c>
      <c r="N9516">
        <v>410345102</v>
      </c>
      <c r="O9516" t="s">
        <v>4031</v>
      </c>
    </row>
    <row r="9517" spans="1:15" x14ac:dyDescent="0.2">
      <c r="A9517" t="s">
        <v>7828</v>
      </c>
      <c r="B9517" t="s">
        <v>4339</v>
      </c>
      <c r="C9517">
        <v>34.28</v>
      </c>
      <c r="D9517">
        <v>0</v>
      </c>
      <c r="E9517">
        <v>0</v>
      </c>
      <c r="F9517">
        <v>0</v>
      </c>
      <c r="G9517">
        <v>0</v>
      </c>
      <c r="H9517" s="45">
        <v>9376.57</v>
      </c>
      <c r="I9517" t="s">
        <v>7567</v>
      </c>
      <c r="J9517" t="s">
        <v>190</v>
      </c>
      <c r="K9517">
        <v>0</v>
      </c>
      <c r="L9517" s="83">
        <v>42669</v>
      </c>
      <c r="M9517">
        <v>0</v>
      </c>
      <c r="N9517">
        <v>404030108</v>
      </c>
      <c r="O9517" t="s">
        <v>4426</v>
      </c>
    </row>
    <row r="9518" spans="1:15" x14ac:dyDescent="0.2">
      <c r="A9518" t="s">
        <v>7829</v>
      </c>
      <c r="B9518" t="s">
        <v>214</v>
      </c>
      <c r="C9518">
        <v>119.56</v>
      </c>
      <c r="D9518">
        <v>0</v>
      </c>
      <c r="E9518">
        <v>0</v>
      </c>
      <c r="F9518">
        <v>0</v>
      </c>
      <c r="G9518">
        <v>0</v>
      </c>
      <c r="H9518">
        <v>-190.76</v>
      </c>
      <c r="I9518" t="s">
        <v>7556</v>
      </c>
      <c r="J9518" t="s">
        <v>190</v>
      </c>
      <c r="K9518">
        <v>0</v>
      </c>
      <c r="L9518" s="83">
        <v>42669</v>
      </c>
      <c r="M9518">
        <v>0</v>
      </c>
      <c r="N9518">
        <v>443510607</v>
      </c>
      <c r="O9518" t="s">
        <v>215</v>
      </c>
    </row>
    <row r="9519" spans="1:15" x14ac:dyDescent="0.2">
      <c r="A9519" t="s">
        <v>7830</v>
      </c>
      <c r="B9519" t="s">
        <v>480</v>
      </c>
      <c r="C9519">
        <v>40.35</v>
      </c>
      <c r="D9519">
        <v>0</v>
      </c>
      <c r="E9519">
        <v>0</v>
      </c>
      <c r="F9519">
        <v>0</v>
      </c>
      <c r="G9519">
        <v>0</v>
      </c>
      <c r="H9519" s="45">
        <v>-2419.0700000000002</v>
      </c>
      <c r="I9519" t="s">
        <v>7556</v>
      </c>
      <c r="J9519" t="s">
        <v>164</v>
      </c>
      <c r="K9519">
        <v>0</v>
      </c>
      <c r="L9519" s="83">
        <v>42669</v>
      </c>
      <c r="M9519">
        <v>0</v>
      </c>
      <c r="N9519">
        <v>902104108</v>
      </c>
      <c r="O9519">
        <v>2452698</v>
      </c>
    </row>
    <row r="9520" spans="1:15" x14ac:dyDescent="0.2">
      <c r="A9520" t="s">
        <v>7831</v>
      </c>
      <c r="B9520" t="s">
        <v>1664</v>
      </c>
      <c r="C9520">
        <v>80.16</v>
      </c>
      <c r="D9520">
        <v>0</v>
      </c>
      <c r="E9520">
        <v>0</v>
      </c>
      <c r="F9520">
        <v>0</v>
      </c>
      <c r="G9520">
        <v>0</v>
      </c>
      <c r="H9520" s="45">
        <v>2877.07</v>
      </c>
      <c r="I9520" t="s">
        <v>7556</v>
      </c>
      <c r="J9520" t="s">
        <v>200</v>
      </c>
      <c r="K9520">
        <v>0</v>
      </c>
      <c r="L9520" s="83">
        <v>42669</v>
      </c>
      <c r="M9520">
        <v>0</v>
      </c>
      <c r="N9520">
        <v>462726100</v>
      </c>
      <c r="O9520" t="s">
        <v>1724</v>
      </c>
    </row>
    <row r="9521" spans="1:15" x14ac:dyDescent="0.2">
      <c r="A9521" t="s">
        <v>7832</v>
      </c>
      <c r="B9521" t="s">
        <v>4331</v>
      </c>
      <c r="C9521">
        <v>324.36</v>
      </c>
      <c r="D9521">
        <v>0</v>
      </c>
      <c r="E9521">
        <v>0</v>
      </c>
      <c r="F9521">
        <v>0</v>
      </c>
      <c r="G9521">
        <v>0</v>
      </c>
      <c r="H9521" s="45">
        <v>-3586.57</v>
      </c>
      <c r="I9521" t="s">
        <v>7556</v>
      </c>
      <c r="J9521" t="s">
        <v>190</v>
      </c>
      <c r="K9521">
        <v>0</v>
      </c>
      <c r="L9521" s="83">
        <v>42669</v>
      </c>
      <c r="M9521">
        <v>0</v>
      </c>
      <c r="N9521">
        <v>539830109</v>
      </c>
      <c r="O9521">
        <v>2522096</v>
      </c>
    </row>
    <row r="9522" spans="1:15" x14ac:dyDescent="0.2">
      <c r="A9522" t="s">
        <v>7833</v>
      </c>
      <c r="B9522" t="s">
        <v>1785</v>
      </c>
      <c r="C9522">
        <v>81.05</v>
      </c>
      <c r="D9522">
        <v>0</v>
      </c>
      <c r="E9522">
        <v>0</v>
      </c>
      <c r="F9522">
        <v>0</v>
      </c>
      <c r="G9522">
        <v>0</v>
      </c>
      <c r="H9522" s="45">
        <v>11203.78</v>
      </c>
      <c r="I9522" t="s">
        <v>7567</v>
      </c>
      <c r="J9522" t="s">
        <v>164</v>
      </c>
      <c r="K9522">
        <v>0</v>
      </c>
      <c r="L9522" s="83">
        <v>42669</v>
      </c>
      <c r="M9522">
        <v>0</v>
      </c>
      <c r="N9522" t="s">
        <v>1908</v>
      </c>
      <c r="O9522" t="s">
        <v>1909</v>
      </c>
    </row>
    <row r="9523" spans="1:15" x14ac:dyDescent="0.2">
      <c r="A9523" t="s">
        <v>7834</v>
      </c>
      <c r="B9523" t="s">
        <v>1556</v>
      </c>
      <c r="C9523">
        <v>39.125</v>
      </c>
      <c r="D9523">
        <v>0</v>
      </c>
      <c r="E9523">
        <v>0</v>
      </c>
      <c r="F9523">
        <v>0</v>
      </c>
      <c r="G9523">
        <v>0</v>
      </c>
      <c r="H9523" s="45">
        <v>2495.3200000000002</v>
      </c>
      <c r="I9523" t="s">
        <v>7556</v>
      </c>
      <c r="J9523" t="s">
        <v>190</v>
      </c>
      <c r="K9523">
        <v>0</v>
      </c>
      <c r="L9523" s="83">
        <v>42669</v>
      </c>
      <c r="M9523">
        <v>0</v>
      </c>
      <c r="N9523">
        <v>574599106</v>
      </c>
      <c r="O9523">
        <v>2570200</v>
      </c>
    </row>
    <row r="9524" spans="1:15" x14ac:dyDescent="0.2">
      <c r="A9524" t="s">
        <v>7835</v>
      </c>
      <c r="B9524" t="s">
        <v>1685</v>
      </c>
      <c r="C9524">
        <v>74.53</v>
      </c>
      <c r="D9524">
        <v>0</v>
      </c>
      <c r="E9524">
        <v>0</v>
      </c>
      <c r="F9524">
        <v>0</v>
      </c>
      <c r="G9524">
        <v>0</v>
      </c>
      <c r="H9524">
        <v>-463.77</v>
      </c>
      <c r="I9524" t="s">
        <v>7556</v>
      </c>
      <c r="J9524" t="s">
        <v>169</v>
      </c>
      <c r="K9524">
        <v>0</v>
      </c>
      <c r="L9524" s="83">
        <v>42669</v>
      </c>
      <c r="M9524">
        <v>0</v>
      </c>
      <c r="N9524" t="s">
        <v>1703</v>
      </c>
      <c r="O9524" t="s">
        <v>1704</v>
      </c>
    </row>
    <row r="9525" spans="1:15" x14ac:dyDescent="0.2">
      <c r="A9525" t="s">
        <v>7836</v>
      </c>
      <c r="B9525" t="s">
        <v>1071</v>
      </c>
      <c r="C9525">
        <v>46.024999999999999</v>
      </c>
      <c r="D9525">
        <v>0</v>
      </c>
      <c r="E9525">
        <v>0</v>
      </c>
      <c r="F9525">
        <v>0</v>
      </c>
      <c r="G9525">
        <v>0</v>
      </c>
      <c r="H9525" s="45">
        <v>4545.8100000000004</v>
      </c>
      <c r="I9525" t="s">
        <v>7556</v>
      </c>
      <c r="J9525" t="s">
        <v>190</v>
      </c>
      <c r="K9525">
        <v>0</v>
      </c>
      <c r="L9525" s="83">
        <v>42669</v>
      </c>
      <c r="M9525">
        <v>0</v>
      </c>
      <c r="N9525" t="s">
        <v>1413</v>
      </c>
      <c r="O9525">
        <v>2548177</v>
      </c>
    </row>
    <row r="9526" spans="1:15" x14ac:dyDescent="0.2">
      <c r="A9526" t="s">
        <v>7837</v>
      </c>
      <c r="B9526" t="s">
        <v>1051</v>
      </c>
      <c r="C9526">
        <v>33.049999999999997</v>
      </c>
      <c r="D9526">
        <v>0</v>
      </c>
      <c r="E9526">
        <v>0</v>
      </c>
      <c r="F9526">
        <v>0</v>
      </c>
      <c r="G9526">
        <v>0</v>
      </c>
      <c r="H9526" s="45">
        <v>-2843.35</v>
      </c>
      <c r="I9526" t="s">
        <v>7556</v>
      </c>
      <c r="J9526" t="s">
        <v>190</v>
      </c>
      <c r="K9526">
        <v>0</v>
      </c>
      <c r="L9526" s="83">
        <v>42669</v>
      </c>
      <c r="M9526">
        <v>0</v>
      </c>
      <c r="N9526">
        <v>624756102</v>
      </c>
      <c r="O9526">
        <v>2609717</v>
      </c>
    </row>
    <row r="9527" spans="1:15" x14ac:dyDescent="0.2">
      <c r="A9527" t="s">
        <v>7838</v>
      </c>
      <c r="B9527" t="s">
        <v>408</v>
      </c>
      <c r="C9527">
        <v>83.4</v>
      </c>
      <c r="D9527">
        <v>0</v>
      </c>
      <c r="E9527">
        <v>0</v>
      </c>
      <c r="F9527">
        <v>0</v>
      </c>
      <c r="G9527">
        <v>0</v>
      </c>
      <c r="H9527" s="45">
        <v>-3454.18</v>
      </c>
      <c r="I9527" t="s">
        <v>7567</v>
      </c>
      <c r="J9527" t="s">
        <v>164</v>
      </c>
      <c r="K9527">
        <v>0</v>
      </c>
      <c r="L9527" s="83">
        <v>42669</v>
      </c>
      <c r="M9527">
        <v>0</v>
      </c>
      <c r="N9527" t="s">
        <v>177</v>
      </c>
      <c r="O9527" t="s">
        <v>409</v>
      </c>
    </row>
    <row r="9528" spans="1:15" x14ac:dyDescent="0.2">
      <c r="A9528" t="s">
        <v>7839</v>
      </c>
      <c r="B9528" t="s">
        <v>1328</v>
      </c>
      <c r="C9528">
        <v>82.46</v>
      </c>
      <c r="D9528">
        <v>0</v>
      </c>
      <c r="E9528">
        <v>0</v>
      </c>
      <c r="F9528">
        <v>0</v>
      </c>
      <c r="G9528">
        <v>0</v>
      </c>
      <c r="H9528">
        <v>856.77</v>
      </c>
      <c r="I9528" t="s">
        <v>7556</v>
      </c>
      <c r="J9528" t="s">
        <v>186</v>
      </c>
      <c r="K9528">
        <v>0</v>
      </c>
      <c r="L9528" s="83">
        <v>42669</v>
      </c>
      <c r="M9528">
        <v>0</v>
      </c>
      <c r="N9528">
        <v>571748102</v>
      </c>
      <c r="O9528">
        <v>2567741</v>
      </c>
    </row>
    <row r="9529" spans="1:15" x14ac:dyDescent="0.2">
      <c r="A9529" t="s">
        <v>7840</v>
      </c>
      <c r="B9529" t="s">
        <v>7783</v>
      </c>
      <c r="C9529">
        <v>204.38</v>
      </c>
      <c r="D9529">
        <v>0</v>
      </c>
      <c r="E9529">
        <v>0</v>
      </c>
      <c r="F9529">
        <v>0</v>
      </c>
      <c r="G9529">
        <v>0</v>
      </c>
      <c r="H9529" s="45">
        <v>-1059.7</v>
      </c>
      <c r="I9529" t="s">
        <v>7556</v>
      </c>
      <c r="J9529" t="s">
        <v>190</v>
      </c>
      <c r="K9529">
        <v>0</v>
      </c>
      <c r="L9529" s="83">
        <v>42669</v>
      </c>
      <c r="M9529">
        <v>0</v>
      </c>
      <c r="N9529" t="s">
        <v>7841</v>
      </c>
      <c r="O9529">
        <v>2595708</v>
      </c>
    </row>
    <row r="9530" spans="1:15" x14ac:dyDescent="0.2">
      <c r="A9530" t="s">
        <v>7842</v>
      </c>
      <c r="B9530" t="s">
        <v>1313</v>
      </c>
      <c r="C9530">
        <v>121.94</v>
      </c>
      <c r="D9530">
        <v>0</v>
      </c>
      <c r="E9530">
        <v>0</v>
      </c>
      <c r="F9530">
        <v>0</v>
      </c>
      <c r="G9530">
        <v>0</v>
      </c>
      <c r="H9530" s="45">
        <v>10639.31</v>
      </c>
      <c r="I9530" t="s">
        <v>7567</v>
      </c>
      <c r="J9530" t="s">
        <v>169</v>
      </c>
      <c r="K9530">
        <v>0</v>
      </c>
      <c r="L9530" s="83">
        <v>42669</v>
      </c>
      <c r="M9530">
        <v>0</v>
      </c>
      <c r="N9530" t="s">
        <v>1506</v>
      </c>
      <c r="O9530">
        <v>2212706</v>
      </c>
    </row>
    <row r="9531" spans="1:15" x14ac:dyDescent="0.2">
      <c r="A9531" t="s">
        <v>7843</v>
      </c>
      <c r="B9531" t="s">
        <v>441</v>
      </c>
      <c r="C9531">
        <v>49.6</v>
      </c>
      <c r="D9531">
        <v>0</v>
      </c>
      <c r="E9531">
        <v>0</v>
      </c>
      <c r="F9531">
        <v>0</v>
      </c>
      <c r="G9531">
        <v>0</v>
      </c>
      <c r="H9531" s="45">
        <v>-4082.7</v>
      </c>
      <c r="I9531" t="s">
        <v>7556</v>
      </c>
      <c r="J9531" t="s">
        <v>190</v>
      </c>
      <c r="K9531">
        <v>0</v>
      </c>
      <c r="L9531" s="83">
        <v>42669</v>
      </c>
      <c r="M9531">
        <v>0</v>
      </c>
      <c r="N9531">
        <v>589378108</v>
      </c>
      <c r="O9531">
        <v>2144047</v>
      </c>
    </row>
    <row r="9532" spans="1:15" x14ac:dyDescent="0.2">
      <c r="A9532" t="s">
        <v>7844</v>
      </c>
      <c r="B9532" t="s">
        <v>243</v>
      </c>
      <c r="C9532">
        <v>42.8</v>
      </c>
      <c r="D9532">
        <v>0</v>
      </c>
      <c r="E9532">
        <v>0</v>
      </c>
      <c r="F9532">
        <v>0</v>
      </c>
      <c r="G9532">
        <v>0</v>
      </c>
      <c r="H9532" s="45">
        <v>-16749.23</v>
      </c>
      <c r="I9532" t="s">
        <v>7567</v>
      </c>
      <c r="J9532" t="s">
        <v>200</v>
      </c>
      <c r="K9532">
        <v>0</v>
      </c>
      <c r="L9532" s="83">
        <v>42669</v>
      </c>
      <c r="M9532">
        <v>0</v>
      </c>
      <c r="N9532" t="s">
        <v>244</v>
      </c>
      <c r="O9532">
        <v>2601326</v>
      </c>
    </row>
    <row r="9533" spans="1:15" x14ac:dyDescent="0.2">
      <c r="A9533" t="s">
        <v>7845</v>
      </c>
      <c r="B9533" t="s">
        <v>6369</v>
      </c>
      <c r="C9533">
        <v>24.01</v>
      </c>
      <c r="D9533">
        <v>0</v>
      </c>
      <c r="E9533">
        <v>0</v>
      </c>
      <c r="F9533">
        <v>0</v>
      </c>
      <c r="G9533">
        <v>0</v>
      </c>
      <c r="H9533" s="45">
        <v>-2350.41</v>
      </c>
      <c r="I9533" t="s">
        <v>7556</v>
      </c>
      <c r="J9533" t="s">
        <v>190</v>
      </c>
      <c r="K9533">
        <v>0</v>
      </c>
      <c r="L9533" s="83">
        <v>42669</v>
      </c>
      <c r="M9533">
        <v>0</v>
      </c>
      <c r="N9533" t="s">
        <v>6456</v>
      </c>
      <c r="O9533">
        <v>2564797</v>
      </c>
    </row>
    <row r="9534" spans="1:15" x14ac:dyDescent="0.2">
      <c r="A9534" t="s">
        <v>7846</v>
      </c>
      <c r="B9534" t="s">
        <v>1558</v>
      </c>
      <c r="C9534">
        <v>28.21</v>
      </c>
      <c r="D9534">
        <v>0</v>
      </c>
      <c r="E9534">
        <v>0</v>
      </c>
      <c r="F9534">
        <v>0</v>
      </c>
      <c r="G9534">
        <v>0</v>
      </c>
      <c r="H9534">
        <v>-48.76</v>
      </c>
      <c r="I9534" t="s">
        <v>7556</v>
      </c>
      <c r="J9534" t="s">
        <v>164</v>
      </c>
      <c r="K9534">
        <v>0</v>
      </c>
      <c r="L9534" s="83">
        <v>42669</v>
      </c>
      <c r="M9534">
        <v>0</v>
      </c>
      <c r="N9534" s="84">
        <v>6.2886000000000003E+112</v>
      </c>
      <c r="O9534">
        <v>2632650</v>
      </c>
    </row>
    <row r="9535" spans="1:15" x14ac:dyDescent="0.2">
      <c r="A9535" t="s">
        <v>7847</v>
      </c>
      <c r="B9535" t="s">
        <v>1340</v>
      </c>
      <c r="C9535">
        <v>33.200000000000003</v>
      </c>
      <c r="D9535">
        <v>0</v>
      </c>
      <c r="E9535">
        <v>0</v>
      </c>
      <c r="F9535">
        <v>0</v>
      </c>
      <c r="G9535">
        <v>0</v>
      </c>
      <c r="H9535" s="45">
        <v>-9135.41</v>
      </c>
      <c r="I9535" t="s">
        <v>7567</v>
      </c>
      <c r="J9535" t="s">
        <v>164</v>
      </c>
      <c r="K9535">
        <v>0</v>
      </c>
      <c r="L9535" s="83">
        <v>42669</v>
      </c>
      <c r="M9535">
        <v>0</v>
      </c>
      <c r="N9535" t="s">
        <v>1509</v>
      </c>
      <c r="O9535" t="s">
        <v>1510</v>
      </c>
    </row>
    <row r="9536" spans="1:15" x14ac:dyDescent="0.2">
      <c r="A9536" t="s">
        <v>7848</v>
      </c>
      <c r="B9536" t="s">
        <v>1797</v>
      </c>
      <c r="C9536">
        <v>49.95</v>
      </c>
      <c r="D9536">
        <v>0</v>
      </c>
      <c r="E9536">
        <v>0</v>
      </c>
      <c r="F9536">
        <v>0</v>
      </c>
      <c r="G9536">
        <v>0</v>
      </c>
      <c r="H9536">
        <v>218.17</v>
      </c>
      <c r="I9536" t="s">
        <v>7556</v>
      </c>
      <c r="J9536" t="s">
        <v>169</v>
      </c>
      <c r="K9536">
        <v>0</v>
      </c>
      <c r="L9536" s="83">
        <v>42669</v>
      </c>
      <c r="M9536">
        <v>0</v>
      </c>
      <c r="N9536">
        <v>670704105</v>
      </c>
      <c r="O9536" t="s">
        <v>1930</v>
      </c>
    </row>
    <row r="9537" spans="1:15" x14ac:dyDescent="0.2">
      <c r="A9537" t="s">
        <v>7849</v>
      </c>
      <c r="B9537" t="s">
        <v>1057</v>
      </c>
      <c r="C9537">
        <v>42.15</v>
      </c>
      <c r="D9537">
        <v>0</v>
      </c>
      <c r="E9537">
        <v>0</v>
      </c>
      <c r="F9537">
        <v>0</v>
      </c>
      <c r="G9537">
        <v>0</v>
      </c>
      <c r="H9537" s="45">
        <v>-2316.1</v>
      </c>
      <c r="I9537" t="s">
        <v>7556</v>
      </c>
      <c r="J9537" t="s">
        <v>190</v>
      </c>
      <c r="K9537">
        <v>0</v>
      </c>
      <c r="L9537" s="83">
        <v>42669</v>
      </c>
      <c r="M9537">
        <v>0</v>
      </c>
      <c r="N9537" t="s">
        <v>177</v>
      </c>
      <c r="O9537" t="s">
        <v>7850</v>
      </c>
    </row>
    <row r="9538" spans="1:15" x14ac:dyDescent="0.2">
      <c r="A9538" t="s">
        <v>7851</v>
      </c>
      <c r="B9538" t="s">
        <v>1552</v>
      </c>
      <c r="C9538">
        <v>212.21</v>
      </c>
      <c r="D9538">
        <v>0</v>
      </c>
      <c r="E9538">
        <v>0</v>
      </c>
      <c r="F9538">
        <v>0</v>
      </c>
      <c r="G9538">
        <v>0</v>
      </c>
      <c r="H9538" s="45">
        <v>-2208.44</v>
      </c>
      <c r="I9538" t="s">
        <v>7556</v>
      </c>
      <c r="J9538" t="s">
        <v>200</v>
      </c>
      <c r="K9538">
        <v>0</v>
      </c>
      <c r="L9538" s="83">
        <v>42669</v>
      </c>
      <c r="M9538">
        <v>0</v>
      </c>
      <c r="N9538" t="s">
        <v>1635</v>
      </c>
      <c r="O9538">
        <v>2063034</v>
      </c>
    </row>
    <row r="9539" spans="1:15" x14ac:dyDescent="0.2">
      <c r="A9539" t="s">
        <v>7852</v>
      </c>
      <c r="B9539" t="s">
        <v>1027</v>
      </c>
      <c r="C9539">
        <v>122.3</v>
      </c>
      <c r="D9539">
        <v>0</v>
      </c>
      <c r="E9539">
        <v>0</v>
      </c>
      <c r="F9539">
        <v>0</v>
      </c>
      <c r="G9539">
        <v>0</v>
      </c>
      <c r="H9539" s="45">
        <v>-33615.269999999997</v>
      </c>
      <c r="I9539" t="s">
        <v>7567</v>
      </c>
      <c r="J9539" t="s">
        <v>190</v>
      </c>
      <c r="K9539">
        <v>0</v>
      </c>
      <c r="L9539" s="83">
        <v>42669</v>
      </c>
      <c r="M9539">
        <v>0</v>
      </c>
      <c r="N9539">
        <v>743713109</v>
      </c>
      <c r="O9539" t="s">
        <v>1431</v>
      </c>
    </row>
    <row r="9540" spans="1:15" x14ac:dyDescent="0.2">
      <c r="A9540" t="s">
        <v>7853</v>
      </c>
      <c r="B9540" t="s">
        <v>1062</v>
      </c>
      <c r="C9540">
        <v>78.569999999999993</v>
      </c>
      <c r="D9540">
        <v>0</v>
      </c>
      <c r="E9540">
        <v>0</v>
      </c>
      <c r="F9540">
        <v>0</v>
      </c>
      <c r="G9540">
        <v>0</v>
      </c>
      <c r="H9540" s="45">
        <v>2846.27</v>
      </c>
      <c r="I9540" t="s">
        <v>7556</v>
      </c>
      <c r="J9540" t="s">
        <v>190</v>
      </c>
      <c r="K9540">
        <v>0</v>
      </c>
      <c r="L9540" s="83">
        <v>42669</v>
      </c>
      <c r="M9540">
        <v>0</v>
      </c>
      <c r="N9540">
        <v>783549108</v>
      </c>
      <c r="O9540">
        <v>2760669</v>
      </c>
    </row>
    <row r="9541" spans="1:15" x14ac:dyDescent="0.2">
      <c r="A9541" t="s">
        <v>7854</v>
      </c>
      <c r="B9541" t="s">
        <v>2488</v>
      </c>
      <c r="C9541">
        <v>43.625</v>
      </c>
      <c r="D9541">
        <v>0</v>
      </c>
      <c r="E9541">
        <v>0</v>
      </c>
      <c r="F9541">
        <v>0</v>
      </c>
      <c r="G9541">
        <v>0</v>
      </c>
      <c r="H9541" s="45">
        <v>6803.33</v>
      </c>
      <c r="I9541" t="s">
        <v>7567</v>
      </c>
      <c r="J9541" t="s">
        <v>190</v>
      </c>
      <c r="K9541">
        <v>0</v>
      </c>
      <c r="L9541" s="83">
        <v>42669</v>
      </c>
      <c r="M9541">
        <v>0</v>
      </c>
      <c r="N9541">
        <v>374689107</v>
      </c>
      <c r="O9541">
        <v>2369226</v>
      </c>
    </row>
    <row r="9542" spans="1:15" x14ac:dyDescent="0.2">
      <c r="A9542" t="s">
        <v>7855</v>
      </c>
      <c r="B9542" t="s">
        <v>3147</v>
      </c>
      <c r="C9542">
        <v>15.43</v>
      </c>
      <c r="D9542">
        <v>0</v>
      </c>
      <c r="E9542">
        <v>0</v>
      </c>
      <c r="F9542">
        <v>0</v>
      </c>
      <c r="G9542">
        <v>0</v>
      </c>
      <c r="H9542" s="45">
        <v>-3584.19</v>
      </c>
      <c r="I9542" t="s">
        <v>7556</v>
      </c>
      <c r="J9542" t="s">
        <v>182</v>
      </c>
      <c r="K9542">
        <v>0</v>
      </c>
      <c r="L9542" s="83">
        <v>42669</v>
      </c>
      <c r="M9542">
        <v>0</v>
      </c>
      <c r="N9542" t="s">
        <v>3341</v>
      </c>
      <c r="O9542">
        <v>2523334</v>
      </c>
    </row>
    <row r="9543" spans="1:15" x14ac:dyDescent="0.2">
      <c r="A9543" t="s">
        <v>7856</v>
      </c>
      <c r="B9543" t="s">
        <v>1663</v>
      </c>
      <c r="C9543">
        <v>44.09</v>
      </c>
      <c r="D9543">
        <v>0</v>
      </c>
      <c r="E9543">
        <v>0</v>
      </c>
      <c r="F9543">
        <v>0</v>
      </c>
      <c r="G9543">
        <v>0</v>
      </c>
      <c r="H9543" s="45">
        <v>10499.41</v>
      </c>
      <c r="I9543" t="s">
        <v>7567</v>
      </c>
      <c r="J9543" t="s">
        <v>188</v>
      </c>
      <c r="K9543">
        <v>0</v>
      </c>
      <c r="L9543" s="83">
        <v>42669</v>
      </c>
      <c r="M9543">
        <v>0</v>
      </c>
      <c r="N9543" t="s">
        <v>1721</v>
      </c>
      <c r="O9543">
        <v>2232793</v>
      </c>
    </row>
    <row r="9544" spans="1:15" x14ac:dyDescent="0.2">
      <c r="A9544" t="s">
        <v>7857</v>
      </c>
      <c r="B9544" t="s">
        <v>2832</v>
      </c>
      <c r="C9544">
        <v>61.73</v>
      </c>
      <c r="D9544">
        <v>0</v>
      </c>
      <c r="E9544">
        <v>0</v>
      </c>
      <c r="F9544">
        <v>0</v>
      </c>
      <c r="G9544">
        <v>0</v>
      </c>
      <c r="H9544" s="45">
        <v>7617.33</v>
      </c>
      <c r="I9544" t="s">
        <v>7556</v>
      </c>
      <c r="J9544" t="s">
        <v>200</v>
      </c>
      <c r="K9544">
        <v>0</v>
      </c>
      <c r="L9544" s="83">
        <v>42669</v>
      </c>
      <c r="M9544">
        <v>0</v>
      </c>
      <c r="N9544" t="s">
        <v>2993</v>
      </c>
      <c r="O9544" t="s">
        <v>2994</v>
      </c>
    </row>
    <row r="9545" spans="1:15" x14ac:dyDescent="0.2">
      <c r="A9545" t="s">
        <v>7858</v>
      </c>
      <c r="B9545" t="s">
        <v>7785</v>
      </c>
      <c r="C9545">
        <v>394.01</v>
      </c>
      <c r="D9545">
        <v>0</v>
      </c>
      <c r="E9545">
        <v>0</v>
      </c>
      <c r="F9545">
        <v>0</v>
      </c>
      <c r="G9545">
        <v>0</v>
      </c>
      <c r="H9545" s="45">
        <v>-4735.3</v>
      </c>
      <c r="I9545" t="s">
        <v>7556</v>
      </c>
      <c r="J9545" t="s">
        <v>188</v>
      </c>
      <c r="K9545">
        <v>0</v>
      </c>
      <c r="L9545" s="83">
        <v>42669</v>
      </c>
      <c r="M9545">
        <v>0</v>
      </c>
      <c r="N9545">
        <v>824348106</v>
      </c>
      <c r="O9545">
        <v>2804211</v>
      </c>
    </row>
    <row r="9546" spans="1:15" x14ac:dyDescent="0.2">
      <c r="A9546" t="s">
        <v>7859</v>
      </c>
      <c r="B9546" t="s">
        <v>858</v>
      </c>
      <c r="C9546">
        <v>71.819999999999993</v>
      </c>
      <c r="D9546">
        <v>0</v>
      </c>
      <c r="E9546">
        <v>0</v>
      </c>
      <c r="F9546">
        <v>0</v>
      </c>
      <c r="G9546">
        <v>0</v>
      </c>
      <c r="H9546" s="45">
        <v>-11880.74</v>
      </c>
      <c r="I9546" t="s">
        <v>7567</v>
      </c>
      <c r="J9546" t="s">
        <v>164</v>
      </c>
      <c r="K9546">
        <v>0</v>
      </c>
      <c r="L9546" s="83">
        <v>42669</v>
      </c>
      <c r="M9546">
        <v>0</v>
      </c>
      <c r="N9546" t="s">
        <v>978</v>
      </c>
      <c r="O9546" t="s">
        <v>1348</v>
      </c>
    </row>
    <row r="9547" spans="1:15" x14ac:dyDescent="0.2">
      <c r="A9547" t="s">
        <v>7860</v>
      </c>
      <c r="B9547" t="s">
        <v>1033</v>
      </c>
      <c r="C9547">
        <v>61.47</v>
      </c>
      <c r="D9547">
        <v>0</v>
      </c>
      <c r="E9547">
        <v>0</v>
      </c>
      <c r="F9547">
        <v>0</v>
      </c>
      <c r="G9547">
        <v>0</v>
      </c>
      <c r="H9547" s="45">
        <v>-6894.56</v>
      </c>
      <c r="I9547" t="s">
        <v>7567</v>
      </c>
      <c r="J9547" t="s">
        <v>190</v>
      </c>
      <c r="K9547">
        <v>0</v>
      </c>
      <c r="L9547" s="83">
        <v>42669</v>
      </c>
      <c r="M9547">
        <v>0</v>
      </c>
      <c r="N9547">
        <v>858912108</v>
      </c>
      <c r="O9547">
        <v>2860826</v>
      </c>
    </row>
    <row r="9548" spans="1:15" x14ac:dyDescent="0.2">
      <c r="A9548" t="s">
        <v>7861</v>
      </c>
      <c r="B9548" t="s">
        <v>1063</v>
      </c>
      <c r="C9548">
        <v>52.31</v>
      </c>
      <c r="D9548">
        <v>0</v>
      </c>
      <c r="E9548">
        <v>0</v>
      </c>
      <c r="F9548">
        <v>0</v>
      </c>
      <c r="G9548">
        <v>0</v>
      </c>
      <c r="H9548" s="45">
        <v>3082.04</v>
      </c>
      <c r="I9548" t="s">
        <v>7556</v>
      </c>
      <c r="J9548" t="s">
        <v>190</v>
      </c>
      <c r="K9548">
        <v>0</v>
      </c>
      <c r="L9548" s="83">
        <v>42669</v>
      </c>
      <c r="M9548">
        <v>0</v>
      </c>
      <c r="N9548" t="s">
        <v>177</v>
      </c>
      <c r="O9548" t="s">
        <v>4223</v>
      </c>
    </row>
    <row r="9549" spans="1:15" x14ac:dyDescent="0.2">
      <c r="A9549" t="s">
        <v>7862</v>
      </c>
      <c r="B9549" t="s">
        <v>275</v>
      </c>
      <c r="C9549">
        <v>42.685000000000002</v>
      </c>
      <c r="D9549">
        <v>0</v>
      </c>
      <c r="E9549">
        <v>0</v>
      </c>
      <c r="F9549">
        <v>0</v>
      </c>
      <c r="G9549">
        <v>0</v>
      </c>
      <c r="H9549" s="45">
        <v>-25269.79</v>
      </c>
      <c r="I9549" t="s">
        <v>7567</v>
      </c>
      <c r="J9549" t="s">
        <v>164</v>
      </c>
      <c r="K9549">
        <v>0</v>
      </c>
      <c r="L9549" s="83">
        <v>42669</v>
      </c>
      <c r="M9549">
        <v>0</v>
      </c>
      <c r="N9549" t="s">
        <v>276</v>
      </c>
      <c r="O9549">
        <v>2839268</v>
      </c>
    </row>
    <row r="9550" spans="1:15" x14ac:dyDescent="0.2">
      <c r="A9550" t="s">
        <v>7863</v>
      </c>
      <c r="B9550" t="s">
        <v>2603</v>
      </c>
      <c r="C9550">
        <v>44.05</v>
      </c>
      <c r="D9550">
        <v>0</v>
      </c>
      <c r="E9550">
        <v>0</v>
      </c>
      <c r="F9550">
        <v>0</v>
      </c>
      <c r="G9550">
        <v>0</v>
      </c>
      <c r="H9550" s="45">
        <v>-10956.56</v>
      </c>
      <c r="I9550" t="s">
        <v>7567</v>
      </c>
      <c r="J9550" t="s">
        <v>200</v>
      </c>
      <c r="K9550">
        <v>0</v>
      </c>
      <c r="L9550" s="83">
        <v>42669</v>
      </c>
      <c r="M9550">
        <v>0</v>
      </c>
      <c r="N9550" t="s">
        <v>2663</v>
      </c>
      <c r="O9550" t="s">
        <v>2664</v>
      </c>
    </row>
    <row r="9551" spans="1:15" x14ac:dyDescent="0.2">
      <c r="A9551" t="s">
        <v>7864</v>
      </c>
      <c r="B9551" t="s">
        <v>2862</v>
      </c>
      <c r="C9551">
        <v>80.599999999999994</v>
      </c>
      <c r="D9551">
        <v>0</v>
      </c>
      <c r="E9551">
        <v>0</v>
      </c>
      <c r="F9551">
        <v>0</v>
      </c>
      <c r="G9551">
        <v>0</v>
      </c>
      <c r="H9551" s="45">
        <v>5277.37</v>
      </c>
      <c r="I9551" t="s">
        <v>7556</v>
      </c>
      <c r="J9551" t="s">
        <v>190</v>
      </c>
      <c r="K9551">
        <v>0</v>
      </c>
      <c r="L9551" s="83">
        <v>42669</v>
      </c>
      <c r="M9551">
        <v>0</v>
      </c>
      <c r="N9551">
        <v>880345103</v>
      </c>
      <c r="O9551">
        <v>2883641</v>
      </c>
    </row>
    <row r="9552" spans="1:15" x14ac:dyDescent="0.2">
      <c r="A9552" t="s">
        <v>7865</v>
      </c>
      <c r="B9552" t="s">
        <v>1336</v>
      </c>
      <c r="C9552">
        <v>48.45</v>
      </c>
      <c r="D9552">
        <v>0</v>
      </c>
      <c r="E9552">
        <v>0</v>
      </c>
      <c r="F9552">
        <v>0</v>
      </c>
      <c r="G9552">
        <v>0</v>
      </c>
      <c r="H9552" s="45">
        <v>-21631.439999999999</v>
      </c>
      <c r="I9552" t="s">
        <v>7567</v>
      </c>
      <c r="J9552" t="s">
        <v>200</v>
      </c>
      <c r="K9552">
        <v>0</v>
      </c>
      <c r="L9552" s="83">
        <v>42669</v>
      </c>
      <c r="M9552">
        <v>0</v>
      </c>
      <c r="N9552" t="s">
        <v>1535</v>
      </c>
      <c r="O9552">
        <v>2216991</v>
      </c>
    </row>
    <row r="9553" spans="1:15" x14ac:dyDescent="0.2">
      <c r="A9553" t="s">
        <v>7866</v>
      </c>
      <c r="B9553" t="s">
        <v>7784</v>
      </c>
      <c r="C9553">
        <v>34.75</v>
      </c>
      <c r="D9553">
        <v>0</v>
      </c>
      <c r="E9553">
        <v>0</v>
      </c>
      <c r="F9553">
        <v>0</v>
      </c>
      <c r="G9553">
        <v>0</v>
      </c>
      <c r="H9553">
        <v>-364.25</v>
      </c>
      <c r="I9553" t="s">
        <v>7556</v>
      </c>
      <c r="J9553" t="s">
        <v>235</v>
      </c>
      <c r="K9553">
        <v>0</v>
      </c>
      <c r="L9553" s="83">
        <v>42669</v>
      </c>
      <c r="M9553">
        <v>0</v>
      </c>
      <c r="N9553">
        <v>890516107</v>
      </c>
      <c r="O9553">
        <v>2896809</v>
      </c>
    </row>
    <row r="9554" spans="1:15" x14ac:dyDescent="0.2">
      <c r="A9554" t="s">
        <v>7867</v>
      </c>
      <c r="B9554" t="s">
        <v>2807</v>
      </c>
      <c r="C9554">
        <v>238.3</v>
      </c>
      <c r="D9554">
        <v>0</v>
      </c>
      <c r="E9554">
        <v>0</v>
      </c>
      <c r="F9554">
        <v>0</v>
      </c>
      <c r="G9554">
        <v>0</v>
      </c>
      <c r="H9554" s="45">
        <v>37194.629999999997</v>
      </c>
      <c r="I9554" t="s">
        <v>7567</v>
      </c>
      <c r="J9554" t="s">
        <v>186</v>
      </c>
      <c r="K9554">
        <v>0</v>
      </c>
      <c r="L9554" s="83">
        <v>42669</v>
      </c>
      <c r="M9554">
        <v>0</v>
      </c>
      <c r="N9554" t="s">
        <v>3003</v>
      </c>
      <c r="O9554" t="s">
        <v>3004</v>
      </c>
    </row>
    <row r="9555" spans="1:15" x14ac:dyDescent="0.2">
      <c r="A9555" t="s">
        <v>7868</v>
      </c>
      <c r="B9555" t="s">
        <v>2846</v>
      </c>
      <c r="C9555">
        <v>30.35</v>
      </c>
      <c r="D9555">
        <v>0</v>
      </c>
      <c r="E9555">
        <v>0</v>
      </c>
      <c r="F9555">
        <v>0</v>
      </c>
      <c r="G9555">
        <v>0</v>
      </c>
      <c r="H9555" s="45">
        <v>8686.92</v>
      </c>
      <c r="I9555" t="s">
        <v>7567</v>
      </c>
      <c r="J9555" t="s">
        <v>190</v>
      </c>
      <c r="K9555">
        <v>0</v>
      </c>
      <c r="L9555" s="83">
        <v>42669</v>
      </c>
      <c r="M9555">
        <v>0</v>
      </c>
      <c r="N9555">
        <v>896215209</v>
      </c>
      <c r="O9555" t="s">
        <v>3011</v>
      </c>
    </row>
    <row r="9556" spans="1:15" x14ac:dyDescent="0.2">
      <c r="A9556" t="s">
        <v>7869</v>
      </c>
      <c r="B9556" t="s">
        <v>7780</v>
      </c>
      <c r="C9556">
        <v>55.82</v>
      </c>
      <c r="D9556">
        <v>0</v>
      </c>
      <c r="E9556">
        <v>0</v>
      </c>
      <c r="F9556">
        <v>0</v>
      </c>
      <c r="G9556">
        <v>0</v>
      </c>
      <c r="H9556" s="45">
        <v>6544.81</v>
      </c>
      <c r="I9556" t="s">
        <v>7556</v>
      </c>
      <c r="J9556" t="s">
        <v>190</v>
      </c>
      <c r="K9556">
        <v>0</v>
      </c>
      <c r="L9556" s="83">
        <v>42669</v>
      </c>
      <c r="M9556">
        <v>0</v>
      </c>
      <c r="N9556" t="s">
        <v>7870</v>
      </c>
      <c r="O9556" t="s">
        <v>7871</v>
      </c>
    </row>
    <row r="9557" spans="1:15" x14ac:dyDescent="0.2">
      <c r="A9557" t="s">
        <v>7872</v>
      </c>
      <c r="B9557" t="s">
        <v>478</v>
      </c>
      <c r="C9557">
        <v>72</v>
      </c>
      <c r="D9557">
        <v>0</v>
      </c>
      <c r="E9557">
        <v>0</v>
      </c>
      <c r="F9557">
        <v>0</v>
      </c>
      <c r="G9557">
        <v>0</v>
      </c>
      <c r="H9557" s="45">
        <v>-2894.67</v>
      </c>
      <c r="I9557" t="s">
        <v>7556</v>
      </c>
      <c r="J9557" t="s">
        <v>164</v>
      </c>
      <c r="K9557">
        <v>0</v>
      </c>
      <c r="L9557" s="83">
        <v>42669</v>
      </c>
      <c r="M9557">
        <v>0</v>
      </c>
      <c r="N9557">
        <v>891906109</v>
      </c>
      <c r="O9557">
        <v>2897697</v>
      </c>
    </row>
    <row r="9558" spans="1:15" x14ac:dyDescent="0.2">
      <c r="A9558" t="s">
        <v>7873</v>
      </c>
      <c r="B9558" t="s">
        <v>730</v>
      </c>
      <c r="C9558">
        <v>31.91</v>
      </c>
      <c r="D9558">
        <v>0</v>
      </c>
      <c r="E9558">
        <v>0</v>
      </c>
      <c r="F9558">
        <v>0</v>
      </c>
      <c r="G9558">
        <v>0</v>
      </c>
      <c r="H9558" s="45">
        <v>-2323.27</v>
      </c>
      <c r="I9558" t="s">
        <v>7567</v>
      </c>
      <c r="J9558" t="s">
        <v>164</v>
      </c>
      <c r="K9558">
        <v>0</v>
      </c>
      <c r="L9558" s="83">
        <v>42669</v>
      </c>
      <c r="M9558">
        <v>0</v>
      </c>
      <c r="N9558" t="s">
        <v>731</v>
      </c>
      <c r="O9558" t="s">
        <v>732</v>
      </c>
    </row>
    <row r="9559" spans="1:15" x14ac:dyDescent="0.2">
      <c r="A9559" t="s">
        <v>7874</v>
      </c>
      <c r="B9559" t="s">
        <v>328</v>
      </c>
      <c r="C9559">
        <v>10.74</v>
      </c>
      <c r="D9559">
        <v>0</v>
      </c>
      <c r="E9559">
        <v>0</v>
      </c>
      <c r="F9559">
        <v>0</v>
      </c>
      <c r="G9559">
        <v>0</v>
      </c>
      <c r="H9559" s="45">
        <v>3116.5</v>
      </c>
      <c r="I9559" t="s">
        <v>7556</v>
      </c>
      <c r="J9559" t="s">
        <v>200</v>
      </c>
      <c r="K9559">
        <v>0</v>
      </c>
      <c r="L9559" s="83">
        <v>42669</v>
      </c>
      <c r="M9559">
        <v>0</v>
      </c>
      <c r="N9559">
        <v>904311107</v>
      </c>
      <c r="O9559" t="s">
        <v>329</v>
      </c>
    </row>
    <row r="9560" spans="1:15" x14ac:dyDescent="0.2">
      <c r="A9560" t="s">
        <v>7875</v>
      </c>
      <c r="B9560" t="s">
        <v>1073</v>
      </c>
      <c r="C9560">
        <v>43.18</v>
      </c>
      <c r="D9560">
        <v>0</v>
      </c>
      <c r="E9560">
        <v>0</v>
      </c>
      <c r="F9560">
        <v>0</v>
      </c>
      <c r="G9560">
        <v>0</v>
      </c>
      <c r="H9560" s="45">
        <v>-12698.32</v>
      </c>
      <c r="I9560" t="s">
        <v>7556</v>
      </c>
      <c r="J9560" t="s">
        <v>190</v>
      </c>
      <c r="K9560">
        <v>0</v>
      </c>
      <c r="L9560" s="83">
        <v>42669</v>
      </c>
      <c r="M9560">
        <v>0</v>
      </c>
      <c r="N9560">
        <v>903293405</v>
      </c>
      <c r="O9560">
        <v>2910602</v>
      </c>
    </row>
    <row r="9561" spans="1:15" x14ac:dyDescent="0.2">
      <c r="A9561" t="s">
        <v>7876</v>
      </c>
      <c r="B9561" t="s">
        <v>344</v>
      </c>
      <c r="C9561">
        <v>133.31</v>
      </c>
      <c r="D9561">
        <v>0</v>
      </c>
      <c r="E9561">
        <v>0</v>
      </c>
      <c r="F9561">
        <v>0</v>
      </c>
      <c r="G9561">
        <v>0</v>
      </c>
      <c r="H9561" s="45">
        <v>2649.36</v>
      </c>
      <c r="I9561" t="s">
        <v>7556</v>
      </c>
      <c r="J9561" t="s">
        <v>190</v>
      </c>
      <c r="K9561">
        <v>0</v>
      </c>
      <c r="L9561" s="83">
        <v>42669</v>
      </c>
      <c r="M9561">
        <v>0</v>
      </c>
      <c r="N9561">
        <v>913017109</v>
      </c>
      <c r="O9561">
        <v>2915500</v>
      </c>
    </row>
    <row r="9562" spans="1:15" x14ac:dyDescent="0.2">
      <c r="A9562" t="s">
        <v>7877</v>
      </c>
      <c r="B9562" t="s">
        <v>6261</v>
      </c>
      <c r="C9562">
        <v>81.83</v>
      </c>
      <c r="D9562">
        <v>0</v>
      </c>
      <c r="E9562">
        <v>0</v>
      </c>
      <c r="F9562">
        <v>0</v>
      </c>
      <c r="G9562">
        <v>0</v>
      </c>
      <c r="H9562">
        <v>-623.37</v>
      </c>
      <c r="I9562" t="s">
        <v>7556</v>
      </c>
      <c r="J9562" t="s">
        <v>182</v>
      </c>
      <c r="K9562">
        <v>0</v>
      </c>
      <c r="L9562" s="83">
        <v>42669</v>
      </c>
      <c r="M9562">
        <v>0</v>
      </c>
      <c r="N9562" t="s">
        <v>6302</v>
      </c>
      <c r="O9562">
        <v>2041364</v>
      </c>
    </row>
    <row r="9563" spans="1:15" x14ac:dyDescent="0.2">
      <c r="A9563" t="s">
        <v>7878</v>
      </c>
      <c r="B9563" t="s">
        <v>5107</v>
      </c>
      <c r="C9563">
        <v>42.35</v>
      </c>
      <c r="D9563">
        <v>0</v>
      </c>
      <c r="E9563">
        <v>0</v>
      </c>
      <c r="F9563">
        <v>0</v>
      </c>
      <c r="G9563">
        <v>0</v>
      </c>
      <c r="H9563">
        <v>-119.52</v>
      </c>
      <c r="I9563" t="s">
        <v>7556</v>
      </c>
      <c r="J9563" t="s">
        <v>182</v>
      </c>
      <c r="K9563">
        <v>0</v>
      </c>
      <c r="L9563" s="83">
        <v>42669</v>
      </c>
      <c r="M9563">
        <v>0</v>
      </c>
      <c r="N9563" t="s">
        <v>5254</v>
      </c>
      <c r="O9563" t="s">
        <v>5255</v>
      </c>
    </row>
    <row r="9564" spans="1:15" x14ac:dyDescent="0.2">
      <c r="A9564" t="s">
        <v>7879</v>
      </c>
      <c r="B9564" t="s">
        <v>4527</v>
      </c>
      <c r="C9564">
        <v>172.99</v>
      </c>
      <c r="D9564">
        <v>0</v>
      </c>
      <c r="E9564">
        <v>0</v>
      </c>
      <c r="F9564">
        <v>0</v>
      </c>
      <c r="G9564">
        <v>0</v>
      </c>
      <c r="H9564" s="45">
        <v>-13994.73</v>
      </c>
      <c r="I9564" t="s">
        <v>7556</v>
      </c>
      <c r="J9564" t="s">
        <v>169</v>
      </c>
      <c r="K9564">
        <v>0</v>
      </c>
      <c r="L9564" s="83">
        <v>42669</v>
      </c>
      <c r="M9564">
        <v>0</v>
      </c>
      <c r="N9564" t="s">
        <v>4633</v>
      </c>
      <c r="O9564">
        <v>2931034</v>
      </c>
    </row>
    <row r="9565" spans="1:15" x14ac:dyDescent="0.2">
      <c r="A9565" t="s">
        <v>7880</v>
      </c>
      <c r="B9565" t="s">
        <v>2484</v>
      </c>
      <c r="C9565">
        <v>113.22</v>
      </c>
      <c r="D9565">
        <v>0</v>
      </c>
      <c r="E9565">
        <v>0</v>
      </c>
      <c r="F9565">
        <v>0</v>
      </c>
      <c r="G9565">
        <v>0</v>
      </c>
      <c r="H9565" s="45">
        <v>-1665.23</v>
      </c>
      <c r="I9565" t="s">
        <v>7556</v>
      </c>
      <c r="J9565" t="s">
        <v>190</v>
      </c>
      <c r="K9565">
        <v>0</v>
      </c>
      <c r="L9565" s="83">
        <v>42669</v>
      </c>
      <c r="M9565">
        <v>0</v>
      </c>
      <c r="N9565">
        <v>929740108</v>
      </c>
      <c r="O9565">
        <v>2955733</v>
      </c>
    </row>
    <row r="9566" spans="1:15" x14ac:dyDescent="0.2">
      <c r="A9566" t="s">
        <v>7881</v>
      </c>
      <c r="B9566" t="s">
        <v>104</v>
      </c>
      <c r="C9566">
        <v>20.83</v>
      </c>
      <c r="D9566">
        <v>0</v>
      </c>
      <c r="E9566">
        <v>0</v>
      </c>
      <c r="F9566">
        <v>0</v>
      </c>
      <c r="G9566">
        <v>0</v>
      </c>
      <c r="H9566" s="45">
        <v>-22945.42</v>
      </c>
      <c r="I9566" t="s">
        <v>7556</v>
      </c>
      <c r="J9566" t="s">
        <v>186</v>
      </c>
      <c r="K9566">
        <v>0</v>
      </c>
      <c r="L9566" s="83">
        <v>42669</v>
      </c>
      <c r="M9566">
        <v>0</v>
      </c>
      <c r="N9566">
        <v>930059100</v>
      </c>
      <c r="O9566">
        <v>2156503</v>
      </c>
    </row>
    <row r="9567" spans="1:15" x14ac:dyDescent="0.2">
      <c r="A9567" t="s">
        <v>7882</v>
      </c>
      <c r="B9567" t="s">
        <v>87</v>
      </c>
      <c r="C9567">
        <v>127.64</v>
      </c>
      <c r="D9567">
        <v>0</v>
      </c>
      <c r="E9567">
        <v>0</v>
      </c>
      <c r="F9567">
        <v>0</v>
      </c>
      <c r="G9567">
        <v>0</v>
      </c>
      <c r="H9567">
        <v>-445.58</v>
      </c>
      <c r="I9567" t="s">
        <v>7556</v>
      </c>
      <c r="J9567" t="s">
        <v>200</v>
      </c>
      <c r="K9567">
        <v>0</v>
      </c>
      <c r="L9567" s="83">
        <v>42669</v>
      </c>
      <c r="M9567">
        <v>0</v>
      </c>
      <c r="N9567">
        <v>963320106</v>
      </c>
      <c r="O9567">
        <v>2960384</v>
      </c>
    </row>
    <row r="9568" spans="1:15" x14ac:dyDescent="0.2">
      <c r="A9568" t="s">
        <v>7883</v>
      </c>
      <c r="B9568" t="s">
        <v>6074</v>
      </c>
      <c r="C9568">
        <v>39.64</v>
      </c>
      <c r="D9568">
        <v>0</v>
      </c>
      <c r="E9568">
        <v>0</v>
      </c>
      <c r="F9568">
        <v>0</v>
      </c>
      <c r="G9568">
        <v>0</v>
      </c>
      <c r="H9568">
        <v>-245.03</v>
      </c>
      <c r="I9568" t="s">
        <v>7556</v>
      </c>
      <c r="J9568" t="s">
        <v>186</v>
      </c>
      <c r="K9568">
        <v>0</v>
      </c>
      <c r="L9568" s="83">
        <v>42669</v>
      </c>
      <c r="M9568">
        <v>0</v>
      </c>
      <c r="N9568">
        <v>950810101</v>
      </c>
      <c r="O9568">
        <v>2953782</v>
      </c>
    </row>
    <row r="9569" spans="1:15" x14ac:dyDescent="0.2">
      <c r="A9569" t="s">
        <v>7884</v>
      </c>
      <c r="B9569" t="s">
        <v>4657</v>
      </c>
      <c r="C9569">
        <v>36.869999999999997</v>
      </c>
      <c r="D9569">
        <v>0</v>
      </c>
      <c r="E9569">
        <v>0</v>
      </c>
      <c r="F9569">
        <v>0</v>
      </c>
      <c r="G9569">
        <v>0</v>
      </c>
      <c r="H9569" s="45">
        <v>6749.61</v>
      </c>
      <c r="I9569" t="s">
        <v>7567</v>
      </c>
      <c r="J9569" t="s">
        <v>164</v>
      </c>
      <c r="K9569">
        <v>0</v>
      </c>
      <c r="L9569" s="83">
        <v>42669</v>
      </c>
      <c r="M9569">
        <v>0</v>
      </c>
      <c r="N9569" t="s">
        <v>177</v>
      </c>
      <c r="O9569" t="s">
        <v>4829</v>
      </c>
    </row>
    <row r="9570" spans="1:15" x14ac:dyDescent="0.2">
      <c r="A9570" t="s">
        <v>7745</v>
      </c>
      <c r="B9570" t="s">
        <v>559</v>
      </c>
      <c r="C9570">
        <v>55.65</v>
      </c>
      <c r="D9570">
        <v>0</v>
      </c>
      <c r="E9570">
        <v>0</v>
      </c>
      <c r="F9570">
        <v>0</v>
      </c>
      <c r="G9570">
        <v>0</v>
      </c>
      <c r="H9570" s="45">
        <v>-27641.5</v>
      </c>
      <c r="I9570" t="s">
        <v>7556</v>
      </c>
      <c r="J9570" t="s">
        <v>169</v>
      </c>
      <c r="K9570">
        <v>0</v>
      </c>
      <c r="L9570" s="83">
        <v>42668</v>
      </c>
      <c r="M9570">
        <v>0</v>
      </c>
      <c r="N9570" t="s">
        <v>560</v>
      </c>
      <c r="O9570">
        <v>2504061</v>
      </c>
    </row>
    <row r="9571" spans="1:15" x14ac:dyDescent="0.2">
      <c r="A9571" t="s">
        <v>7746</v>
      </c>
      <c r="B9571" t="s">
        <v>506</v>
      </c>
      <c r="C9571">
        <v>28.15</v>
      </c>
      <c r="D9571">
        <v>0</v>
      </c>
      <c r="E9571">
        <v>0</v>
      </c>
      <c r="F9571">
        <v>0</v>
      </c>
      <c r="G9571">
        <v>0</v>
      </c>
      <c r="H9571" s="45">
        <v>-14366.98</v>
      </c>
      <c r="I9571" t="s">
        <v>7556</v>
      </c>
      <c r="J9571" t="s">
        <v>186</v>
      </c>
      <c r="K9571">
        <v>0</v>
      </c>
      <c r="L9571" s="83">
        <v>42668</v>
      </c>
      <c r="M9571">
        <v>0</v>
      </c>
      <c r="N9571">
        <v>684000102</v>
      </c>
      <c r="O9571" t="s">
        <v>507</v>
      </c>
    </row>
    <row r="9572" spans="1:15" x14ac:dyDescent="0.2">
      <c r="A9572" t="s">
        <v>7747</v>
      </c>
      <c r="B9572" t="s">
        <v>413</v>
      </c>
      <c r="C9572">
        <v>34.119999999999997</v>
      </c>
      <c r="D9572">
        <v>0</v>
      </c>
      <c r="E9572">
        <v>0</v>
      </c>
      <c r="F9572">
        <v>0</v>
      </c>
      <c r="G9572">
        <v>0</v>
      </c>
      <c r="H9572" s="45">
        <v>-5501.21</v>
      </c>
      <c r="I9572" t="s">
        <v>7556</v>
      </c>
      <c r="J9572" t="s">
        <v>164</v>
      </c>
      <c r="K9572">
        <v>0</v>
      </c>
      <c r="L9572" s="83">
        <v>42668</v>
      </c>
      <c r="M9572">
        <v>0</v>
      </c>
      <c r="N9572">
        <v>286082102</v>
      </c>
      <c r="O9572">
        <v>2310202</v>
      </c>
    </row>
    <row r="9573" spans="1:15" x14ac:dyDescent="0.2">
      <c r="A9573" t="s">
        <v>7748</v>
      </c>
      <c r="B9573" t="s">
        <v>2297</v>
      </c>
      <c r="C9573">
        <v>44</v>
      </c>
      <c r="D9573">
        <v>0</v>
      </c>
      <c r="E9573">
        <v>0</v>
      </c>
      <c r="F9573">
        <v>0</v>
      </c>
      <c r="G9573">
        <v>0</v>
      </c>
      <c r="H9573" s="45">
        <v>-67648.929999999993</v>
      </c>
      <c r="I9573" t="s">
        <v>7556</v>
      </c>
      <c r="J9573" t="s">
        <v>188</v>
      </c>
      <c r="K9573">
        <v>0</v>
      </c>
      <c r="L9573" s="83">
        <v>42668</v>
      </c>
      <c r="M9573">
        <v>0</v>
      </c>
      <c r="N9573" t="s">
        <v>2334</v>
      </c>
      <c r="O9573" t="s">
        <v>2335</v>
      </c>
    </row>
    <row r="9574" spans="1:15" x14ac:dyDescent="0.2">
      <c r="A9574" t="s">
        <v>7749</v>
      </c>
      <c r="B9574" t="s">
        <v>4177</v>
      </c>
      <c r="C9574">
        <v>13.99</v>
      </c>
      <c r="D9574">
        <v>0</v>
      </c>
      <c r="E9574">
        <v>0</v>
      </c>
      <c r="F9574">
        <v>0</v>
      </c>
      <c r="G9574">
        <v>0</v>
      </c>
      <c r="H9574" s="45">
        <v>-2389</v>
      </c>
      <c r="I9574" t="s">
        <v>7567</v>
      </c>
      <c r="J9574" t="s">
        <v>188</v>
      </c>
      <c r="K9574">
        <v>0</v>
      </c>
      <c r="L9574" s="83">
        <v>42668</v>
      </c>
      <c r="M9574">
        <v>0</v>
      </c>
      <c r="N9574">
        <v>67901108</v>
      </c>
      <c r="O9574">
        <v>2024677</v>
      </c>
    </row>
    <row r="9575" spans="1:15" x14ac:dyDescent="0.2">
      <c r="A9575" t="s">
        <v>7750</v>
      </c>
      <c r="B9575" t="s">
        <v>112</v>
      </c>
      <c r="C9575">
        <v>59.67</v>
      </c>
      <c r="D9575">
        <v>0</v>
      </c>
      <c r="E9575">
        <v>0</v>
      </c>
      <c r="F9575">
        <v>0</v>
      </c>
      <c r="G9575">
        <v>0</v>
      </c>
      <c r="H9575" s="45">
        <v>2578.86</v>
      </c>
      <c r="I9575" t="s">
        <v>7556</v>
      </c>
      <c r="J9575" t="s">
        <v>190</v>
      </c>
      <c r="K9575">
        <v>0</v>
      </c>
      <c r="L9575" s="83">
        <v>42668</v>
      </c>
      <c r="M9575">
        <v>0</v>
      </c>
      <c r="N9575">
        <v>73302101</v>
      </c>
      <c r="O9575">
        <v>2089427</v>
      </c>
    </row>
    <row r="9576" spans="1:15" x14ac:dyDescent="0.2">
      <c r="A9576" t="s">
        <v>7751</v>
      </c>
      <c r="B9576" t="s">
        <v>422</v>
      </c>
      <c r="C9576">
        <v>352.59</v>
      </c>
      <c r="D9576">
        <v>0</v>
      </c>
      <c r="E9576">
        <v>0</v>
      </c>
      <c r="F9576">
        <v>0</v>
      </c>
      <c r="G9576">
        <v>0</v>
      </c>
      <c r="H9576" s="45">
        <v>13323.24</v>
      </c>
      <c r="I9576" t="s">
        <v>7567</v>
      </c>
      <c r="J9576" t="s">
        <v>169</v>
      </c>
      <c r="K9576">
        <v>0</v>
      </c>
      <c r="L9576" s="83">
        <v>42668</v>
      </c>
      <c r="M9576">
        <v>0</v>
      </c>
      <c r="N9576" t="s">
        <v>423</v>
      </c>
      <c r="O9576">
        <v>2455965</v>
      </c>
    </row>
    <row r="9577" spans="1:15" x14ac:dyDescent="0.2">
      <c r="A9577" t="s">
        <v>7752</v>
      </c>
      <c r="B9577" t="s">
        <v>862</v>
      </c>
      <c r="C9577">
        <v>117.55</v>
      </c>
      <c r="D9577">
        <v>0</v>
      </c>
      <c r="E9577">
        <v>0</v>
      </c>
      <c r="F9577">
        <v>0</v>
      </c>
      <c r="G9577">
        <v>0</v>
      </c>
      <c r="H9577" s="45">
        <v>-30179.9</v>
      </c>
      <c r="I9577" t="s">
        <v>7567</v>
      </c>
      <c r="J9577" t="s">
        <v>200</v>
      </c>
      <c r="K9577">
        <v>0</v>
      </c>
      <c r="L9577" s="83">
        <v>42668</v>
      </c>
      <c r="M9577">
        <v>0</v>
      </c>
      <c r="N9577">
        <v>119848109</v>
      </c>
      <c r="O9577">
        <v>2170309</v>
      </c>
    </row>
    <row r="9578" spans="1:15" x14ac:dyDescent="0.2">
      <c r="A9578" t="s">
        <v>7753</v>
      </c>
      <c r="B9578" t="s">
        <v>7740</v>
      </c>
      <c r="C9578">
        <v>49.79</v>
      </c>
      <c r="D9578">
        <v>0</v>
      </c>
      <c r="E9578">
        <v>0</v>
      </c>
      <c r="F9578">
        <v>0</v>
      </c>
      <c r="G9578">
        <v>0</v>
      </c>
      <c r="H9578" s="45">
        <v>-2780.28</v>
      </c>
      <c r="I9578" t="s">
        <v>7567</v>
      </c>
      <c r="J9578" t="s">
        <v>200</v>
      </c>
      <c r="K9578">
        <v>0</v>
      </c>
      <c r="L9578" s="83">
        <v>42668</v>
      </c>
      <c r="M9578">
        <v>0</v>
      </c>
      <c r="N9578">
        <v>128195104</v>
      </c>
      <c r="O9578" t="s">
        <v>7754</v>
      </c>
    </row>
    <row r="9579" spans="1:15" x14ac:dyDescent="0.2">
      <c r="A9579" t="s">
        <v>7755</v>
      </c>
      <c r="B9579" t="s">
        <v>1304</v>
      </c>
      <c r="C9579">
        <v>65.3</v>
      </c>
      <c r="D9579">
        <v>0</v>
      </c>
      <c r="E9579">
        <v>0</v>
      </c>
      <c r="F9579">
        <v>0</v>
      </c>
      <c r="G9579">
        <v>0</v>
      </c>
      <c r="H9579" s="45">
        <v>-4621.63</v>
      </c>
      <c r="I9579" t="s">
        <v>7556</v>
      </c>
      <c r="J9579" t="s">
        <v>188</v>
      </c>
      <c r="K9579">
        <v>0</v>
      </c>
      <c r="L9579" s="83">
        <v>42668</v>
      </c>
      <c r="M9579">
        <v>0</v>
      </c>
      <c r="N9579" t="s">
        <v>1480</v>
      </c>
      <c r="O9579">
        <v>2202763</v>
      </c>
    </row>
    <row r="9580" spans="1:15" x14ac:dyDescent="0.2">
      <c r="A9580" t="s">
        <v>7756</v>
      </c>
      <c r="B9580" t="s">
        <v>2079</v>
      </c>
      <c r="C9580">
        <v>15.565</v>
      </c>
      <c r="D9580">
        <v>0</v>
      </c>
      <c r="E9580">
        <v>0</v>
      </c>
      <c r="F9580">
        <v>0</v>
      </c>
      <c r="G9580">
        <v>0</v>
      </c>
      <c r="H9580" s="45">
        <v>-51449.7</v>
      </c>
      <c r="I9580" t="s">
        <v>7567</v>
      </c>
      <c r="J9580" t="s">
        <v>190</v>
      </c>
      <c r="K9580">
        <v>0</v>
      </c>
      <c r="L9580" s="83">
        <v>42668</v>
      </c>
      <c r="M9580">
        <v>0</v>
      </c>
      <c r="N9580">
        <v>296689102</v>
      </c>
      <c r="O9580" t="s">
        <v>2153</v>
      </c>
    </row>
    <row r="9581" spans="1:15" x14ac:dyDescent="0.2">
      <c r="A9581" t="s">
        <v>7757</v>
      </c>
      <c r="B9581" t="s">
        <v>5720</v>
      </c>
      <c r="C9581">
        <v>99.35</v>
      </c>
      <c r="D9581">
        <v>0</v>
      </c>
      <c r="E9581">
        <v>0</v>
      </c>
      <c r="F9581">
        <v>0</v>
      </c>
      <c r="G9581">
        <v>0</v>
      </c>
      <c r="H9581">
        <v>502.5</v>
      </c>
      <c r="I9581" t="s">
        <v>7556</v>
      </c>
      <c r="J9581" t="s">
        <v>188</v>
      </c>
      <c r="K9581">
        <v>0</v>
      </c>
      <c r="L9581" s="83">
        <v>42668</v>
      </c>
      <c r="M9581">
        <v>0</v>
      </c>
      <c r="N9581" t="s">
        <v>5722</v>
      </c>
      <c r="O9581">
        <v>2191399</v>
      </c>
    </row>
    <row r="9582" spans="1:15" x14ac:dyDescent="0.2">
      <c r="A9582" t="s">
        <v>7758</v>
      </c>
      <c r="B9582" t="s">
        <v>2404</v>
      </c>
      <c r="C9582">
        <v>60.35</v>
      </c>
      <c r="D9582">
        <v>0</v>
      </c>
      <c r="E9582">
        <v>0</v>
      </c>
      <c r="F9582">
        <v>0</v>
      </c>
      <c r="G9582">
        <v>0</v>
      </c>
      <c r="H9582" s="45">
        <v>2446.69</v>
      </c>
      <c r="I9582" t="s">
        <v>7567</v>
      </c>
      <c r="J9582" t="s">
        <v>200</v>
      </c>
      <c r="K9582">
        <v>0</v>
      </c>
      <c r="L9582" s="83">
        <v>42668</v>
      </c>
      <c r="M9582">
        <v>0</v>
      </c>
      <c r="N9582" t="s">
        <v>177</v>
      </c>
      <c r="O9582" t="s">
        <v>2444</v>
      </c>
    </row>
    <row r="9583" spans="1:15" x14ac:dyDescent="0.2">
      <c r="A9583" t="s">
        <v>7759</v>
      </c>
      <c r="B9583" t="s">
        <v>7742</v>
      </c>
      <c r="C9583">
        <v>31.95</v>
      </c>
      <c r="D9583">
        <v>0</v>
      </c>
      <c r="E9583">
        <v>0</v>
      </c>
      <c r="F9583">
        <v>0</v>
      </c>
      <c r="G9583">
        <v>0</v>
      </c>
      <c r="H9583" s="45">
        <v>1063.5999999999999</v>
      </c>
      <c r="I9583" t="s">
        <v>7556</v>
      </c>
      <c r="J9583" t="s">
        <v>186</v>
      </c>
      <c r="K9583">
        <v>0</v>
      </c>
      <c r="L9583" s="83">
        <v>42668</v>
      </c>
      <c r="M9583">
        <v>0</v>
      </c>
      <c r="N9583" t="s">
        <v>7760</v>
      </c>
      <c r="O9583" t="s">
        <v>7761</v>
      </c>
    </row>
    <row r="9584" spans="1:15" x14ac:dyDescent="0.2">
      <c r="A9584" t="s">
        <v>7762</v>
      </c>
      <c r="B9584" t="s">
        <v>6605</v>
      </c>
      <c r="C9584">
        <v>22.23</v>
      </c>
      <c r="D9584">
        <v>0</v>
      </c>
      <c r="E9584">
        <v>0</v>
      </c>
      <c r="F9584">
        <v>0</v>
      </c>
      <c r="G9584">
        <v>0</v>
      </c>
      <c r="H9584">
        <v>-185.83</v>
      </c>
      <c r="I9584" t="s">
        <v>7556</v>
      </c>
      <c r="J9584" t="s">
        <v>164</v>
      </c>
      <c r="K9584">
        <v>0</v>
      </c>
      <c r="L9584" s="83">
        <v>42668</v>
      </c>
      <c r="M9584">
        <v>0</v>
      </c>
      <c r="N9584" t="s">
        <v>6695</v>
      </c>
      <c r="O9584">
        <v>2551959</v>
      </c>
    </row>
    <row r="9585" spans="1:15" x14ac:dyDescent="0.2">
      <c r="A9585" t="s">
        <v>7763</v>
      </c>
      <c r="B9585" t="s">
        <v>7743</v>
      </c>
      <c r="C9585">
        <v>111.93</v>
      </c>
      <c r="D9585">
        <v>0</v>
      </c>
      <c r="E9585">
        <v>0</v>
      </c>
      <c r="F9585">
        <v>0</v>
      </c>
      <c r="G9585">
        <v>0</v>
      </c>
      <c r="H9585" s="45">
        <v>2520.64</v>
      </c>
      <c r="I9585" t="s">
        <v>7556</v>
      </c>
      <c r="J9585" t="s">
        <v>235</v>
      </c>
      <c r="K9585">
        <v>0</v>
      </c>
      <c r="L9585" s="83">
        <v>42668</v>
      </c>
      <c r="M9585">
        <v>0</v>
      </c>
      <c r="N9585">
        <v>494368103</v>
      </c>
      <c r="O9585">
        <v>2491839</v>
      </c>
    </row>
    <row r="9586" spans="1:15" x14ac:dyDescent="0.2">
      <c r="A9586" t="s">
        <v>7764</v>
      </c>
      <c r="B9586" t="s">
        <v>7744</v>
      </c>
      <c r="C9586">
        <v>17.649999999999999</v>
      </c>
      <c r="D9586">
        <v>0</v>
      </c>
      <c r="E9586">
        <v>0</v>
      </c>
      <c r="F9586">
        <v>0</v>
      </c>
      <c r="G9586">
        <v>0</v>
      </c>
      <c r="H9586" s="45">
        <v>-32929.49</v>
      </c>
      <c r="I9586" t="s">
        <v>7556</v>
      </c>
      <c r="J9586" t="s">
        <v>164</v>
      </c>
      <c r="K9586">
        <v>0</v>
      </c>
      <c r="L9586" s="83">
        <v>42668</v>
      </c>
      <c r="M9586">
        <v>0</v>
      </c>
      <c r="N9586" t="s">
        <v>7765</v>
      </c>
      <c r="O9586" t="s">
        <v>7766</v>
      </c>
    </row>
    <row r="9587" spans="1:15" x14ac:dyDescent="0.2">
      <c r="A9587" t="s">
        <v>7767</v>
      </c>
      <c r="B9587" t="s">
        <v>4241</v>
      </c>
      <c r="C9587">
        <v>46.07</v>
      </c>
      <c r="D9587">
        <v>0</v>
      </c>
      <c r="E9587">
        <v>0</v>
      </c>
      <c r="F9587">
        <v>0</v>
      </c>
      <c r="G9587">
        <v>0</v>
      </c>
      <c r="H9587" s="45">
        <v>-75076.27</v>
      </c>
      <c r="I9587" t="s">
        <v>7567</v>
      </c>
      <c r="J9587" t="s">
        <v>188</v>
      </c>
      <c r="K9587">
        <v>0</v>
      </c>
      <c r="L9587" s="83">
        <v>42668</v>
      </c>
      <c r="M9587">
        <v>0</v>
      </c>
      <c r="N9587" t="s">
        <v>4291</v>
      </c>
      <c r="O9587" t="s">
        <v>4292</v>
      </c>
    </row>
    <row r="9588" spans="1:15" x14ac:dyDescent="0.2">
      <c r="A9588" t="s">
        <v>7768</v>
      </c>
      <c r="B9588" t="s">
        <v>552</v>
      </c>
      <c r="C9588">
        <v>58.82</v>
      </c>
      <c r="D9588">
        <v>0</v>
      </c>
      <c r="E9588">
        <v>0</v>
      </c>
      <c r="F9588">
        <v>0</v>
      </c>
      <c r="G9588">
        <v>0</v>
      </c>
      <c r="H9588" s="45">
        <v>-26236.39</v>
      </c>
      <c r="I9588" t="s">
        <v>7567</v>
      </c>
      <c r="J9588" t="s">
        <v>190</v>
      </c>
      <c r="K9588">
        <v>0</v>
      </c>
      <c r="L9588" s="83">
        <v>42668</v>
      </c>
      <c r="M9588">
        <v>0</v>
      </c>
      <c r="N9588">
        <v>844741108</v>
      </c>
      <c r="O9588">
        <v>2831543</v>
      </c>
    </row>
    <row r="9589" spans="1:15" x14ac:dyDescent="0.2">
      <c r="A9589" t="s">
        <v>7769</v>
      </c>
      <c r="B9589" t="s">
        <v>853</v>
      </c>
      <c r="C9589">
        <v>89.64</v>
      </c>
      <c r="D9589">
        <v>0</v>
      </c>
      <c r="E9589">
        <v>0</v>
      </c>
      <c r="F9589">
        <v>0</v>
      </c>
      <c r="G9589">
        <v>0</v>
      </c>
      <c r="H9589" s="45">
        <v>-4506.71</v>
      </c>
      <c r="I9589" t="s">
        <v>7567</v>
      </c>
      <c r="J9589" t="s">
        <v>164</v>
      </c>
      <c r="K9589">
        <v>0</v>
      </c>
      <c r="L9589" s="83">
        <v>42668</v>
      </c>
      <c r="M9589">
        <v>0</v>
      </c>
      <c r="N9589" t="s">
        <v>177</v>
      </c>
      <c r="O9589" t="s">
        <v>1358</v>
      </c>
    </row>
    <row r="9590" spans="1:15" x14ac:dyDescent="0.2">
      <c r="A9590" t="s">
        <v>7770</v>
      </c>
      <c r="B9590" t="s">
        <v>2100</v>
      </c>
      <c r="C9590">
        <v>50.99</v>
      </c>
      <c r="D9590">
        <v>0</v>
      </c>
      <c r="E9590">
        <v>0</v>
      </c>
      <c r="F9590">
        <v>0</v>
      </c>
      <c r="G9590">
        <v>0</v>
      </c>
      <c r="H9590" s="45">
        <v>-3125.21</v>
      </c>
      <c r="I9590" t="s">
        <v>7567</v>
      </c>
      <c r="J9590" t="s">
        <v>200</v>
      </c>
      <c r="K9590">
        <v>0</v>
      </c>
      <c r="L9590" s="83">
        <v>42668</v>
      </c>
      <c r="M9590">
        <v>0</v>
      </c>
      <c r="N9590" t="s">
        <v>2180</v>
      </c>
      <c r="O9590">
        <v>2943523</v>
      </c>
    </row>
    <row r="9591" spans="1:15" x14ac:dyDescent="0.2">
      <c r="A9591" t="s">
        <v>7771</v>
      </c>
      <c r="B9591" t="s">
        <v>7741</v>
      </c>
      <c r="C9591">
        <v>10</v>
      </c>
      <c r="D9591">
        <v>0</v>
      </c>
      <c r="E9591">
        <v>0</v>
      </c>
      <c r="F9591">
        <v>0</v>
      </c>
      <c r="G9591">
        <v>0</v>
      </c>
      <c r="H9591" s="45">
        <v>73056.960000000006</v>
      </c>
      <c r="I9591" t="s">
        <v>7567</v>
      </c>
      <c r="J9591" t="s">
        <v>164</v>
      </c>
      <c r="K9591">
        <v>0</v>
      </c>
      <c r="L9591" s="83">
        <v>42668</v>
      </c>
      <c r="M9591">
        <v>0</v>
      </c>
      <c r="N9591" t="s">
        <v>7772</v>
      </c>
      <c r="O9591">
        <v>2203722</v>
      </c>
    </row>
    <row r="9592" spans="1:15" x14ac:dyDescent="0.2">
      <c r="A9592" t="s">
        <v>7773</v>
      </c>
      <c r="B9592" t="s">
        <v>515</v>
      </c>
      <c r="C9592">
        <v>35.43</v>
      </c>
      <c r="D9592">
        <v>0</v>
      </c>
      <c r="E9592">
        <v>0</v>
      </c>
      <c r="F9592">
        <v>0</v>
      </c>
      <c r="G9592">
        <v>0</v>
      </c>
      <c r="H9592" s="45">
        <v>-1305.1600000000001</v>
      </c>
      <c r="I9592" t="s">
        <v>7556</v>
      </c>
      <c r="J9592" t="s">
        <v>200</v>
      </c>
      <c r="K9592">
        <v>0</v>
      </c>
      <c r="L9592" s="83">
        <v>42668</v>
      </c>
      <c r="M9592">
        <v>0</v>
      </c>
      <c r="N9592">
        <v>716382106</v>
      </c>
      <c r="O9592">
        <v>2143099</v>
      </c>
    </row>
    <row r="9593" spans="1:15" x14ac:dyDescent="0.2">
      <c r="A9593" t="s">
        <v>7774</v>
      </c>
      <c r="B9593" t="s">
        <v>7327</v>
      </c>
      <c r="C9593">
        <v>51.93</v>
      </c>
      <c r="D9593">
        <v>0</v>
      </c>
      <c r="E9593">
        <v>0</v>
      </c>
      <c r="F9593">
        <v>0</v>
      </c>
      <c r="G9593">
        <v>0</v>
      </c>
      <c r="H9593" s="45">
        <v>-79676.149999999994</v>
      </c>
      <c r="I9593" t="s">
        <v>7567</v>
      </c>
      <c r="J9593" t="s">
        <v>200</v>
      </c>
      <c r="K9593">
        <v>0</v>
      </c>
      <c r="L9593" s="83">
        <v>42668</v>
      </c>
      <c r="M9593">
        <v>0</v>
      </c>
      <c r="N9593" t="s">
        <v>7340</v>
      </c>
      <c r="O9593" t="s">
        <v>7341</v>
      </c>
    </row>
    <row r="9594" spans="1:15" x14ac:dyDescent="0.2">
      <c r="A9594" t="s">
        <v>7775</v>
      </c>
      <c r="B9594" t="s">
        <v>1086</v>
      </c>
      <c r="C9594">
        <v>43.3</v>
      </c>
      <c r="D9594">
        <v>0</v>
      </c>
      <c r="E9594">
        <v>0</v>
      </c>
      <c r="F9594">
        <v>0</v>
      </c>
      <c r="G9594">
        <v>0</v>
      </c>
      <c r="H9594" s="45">
        <v>-19951.919999999998</v>
      </c>
      <c r="I9594" t="s">
        <v>7567</v>
      </c>
      <c r="J9594" t="s">
        <v>188</v>
      </c>
      <c r="K9594">
        <v>0</v>
      </c>
      <c r="L9594" s="83">
        <v>42668</v>
      </c>
      <c r="M9594">
        <v>0</v>
      </c>
      <c r="N9594" t="s">
        <v>1394</v>
      </c>
      <c r="O9594">
        <v>2624561</v>
      </c>
    </row>
    <row r="9595" spans="1:15" x14ac:dyDescent="0.2">
      <c r="A9595" t="s">
        <v>7776</v>
      </c>
      <c r="B9595" t="s">
        <v>3798</v>
      </c>
      <c r="C9595">
        <v>25.6</v>
      </c>
      <c r="D9595">
        <v>0</v>
      </c>
      <c r="E9595">
        <v>0</v>
      </c>
      <c r="F9595">
        <v>0</v>
      </c>
      <c r="G9595">
        <v>0</v>
      </c>
      <c r="H9595" s="45">
        <v>44672.63</v>
      </c>
      <c r="I9595" t="s">
        <v>7556</v>
      </c>
      <c r="J9595" t="s">
        <v>200</v>
      </c>
      <c r="K9595">
        <v>0</v>
      </c>
      <c r="L9595" s="83">
        <v>42668</v>
      </c>
      <c r="M9595">
        <v>0</v>
      </c>
      <c r="N9595">
        <v>835451105</v>
      </c>
      <c r="O9595">
        <v>2821113</v>
      </c>
    </row>
    <row r="9596" spans="1:15" x14ac:dyDescent="0.2">
      <c r="A9596" t="s">
        <v>7777</v>
      </c>
      <c r="B9596" t="s">
        <v>4334</v>
      </c>
      <c r="C9596">
        <v>9.6199999999999992</v>
      </c>
      <c r="D9596">
        <v>0</v>
      </c>
      <c r="E9596">
        <v>0</v>
      </c>
      <c r="F9596">
        <v>0</v>
      </c>
      <c r="G9596">
        <v>0</v>
      </c>
      <c r="H9596" s="45">
        <v>-48231.91</v>
      </c>
      <c r="I9596" t="s">
        <v>7556</v>
      </c>
      <c r="J9596" t="s">
        <v>182</v>
      </c>
      <c r="K9596">
        <v>0</v>
      </c>
      <c r="L9596" s="83">
        <v>42668</v>
      </c>
      <c r="M9596">
        <v>0</v>
      </c>
      <c r="N9596">
        <v>868157108</v>
      </c>
      <c r="O9596">
        <v>2806109</v>
      </c>
    </row>
    <row r="9597" spans="1:15" x14ac:dyDescent="0.2">
      <c r="A9597" t="s">
        <v>7778</v>
      </c>
      <c r="B9597" t="s">
        <v>2389</v>
      </c>
      <c r="C9597">
        <v>92.27</v>
      </c>
      <c r="D9597">
        <v>0</v>
      </c>
      <c r="E9597">
        <v>0</v>
      </c>
      <c r="F9597">
        <v>0</v>
      </c>
      <c r="G9597">
        <v>0</v>
      </c>
      <c r="H9597" s="45">
        <v>20344.439999999999</v>
      </c>
      <c r="I9597" t="s">
        <v>7556</v>
      </c>
      <c r="J9597" t="s">
        <v>200</v>
      </c>
      <c r="K9597">
        <v>0</v>
      </c>
      <c r="L9597" s="83">
        <v>42668</v>
      </c>
      <c r="M9597">
        <v>0</v>
      </c>
      <c r="N9597">
        <v>918204108</v>
      </c>
      <c r="O9597">
        <v>2928683</v>
      </c>
    </row>
    <row r="9598" spans="1:15" x14ac:dyDescent="0.2">
      <c r="A9598" t="s">
        <v>7779</v>
      </c>
      <c r="B9598" t="s">
        <v>241</v>
      </c>
      <c r="C9598">
        <v>71.13</v>
      </c>
      <c r="D9598">
        <v>0</v>
      </c>
      <c r="E9598">
        <v>0</v>
      </c>
      <c r="F9598">
        <v>0</v>
      </c>
      <c r="G9598">
        <v>0</v>
      </c>
      <c r="H9598" s="45">
        <v>108842.44</v>
      </c>
      <c r="I9598" t="s">
        <v>7567</v>
      </c>
      <c r="J9598" t="s">
        <v>164</v>
      </c>
      <c r="K9598">
        <v>0</v>
      </c>
      <c r="L9598" s="83">
        <v>42668</v>
      </c>
      <c r="M9598">
        <v>0</v>
      </c>
      <c r="N9598">
        <v>958102105</v>
      </c>
      <c r="O9598">
        <v>2954699</v>
      </c>
    </row>
    <row r="9599" spans="1:15" x14ac:dyDescent="0.2">
      <c r="A9599" t="s">
        <v>7716</v>
      </c>
      <c r="B9599" t="s">
        <v>224</v>
      </c>
      <c r="C9599">
        <v>67.319999999999993</v>
      </c>
      <c r="D9599">
        <v>0</v>
      </c>
      <c r="E9599">
        <v>0</v>
      </c>
      <c r="F9599">
        <v>0</v>
      </c>
      <c r="G9599">
        <v>0</v>
      </c>
      <c r="H9599" s="45">
        <v>-48040.78</v>
      </c>
      <c r="I9599" t="s">
        <v>7567</v>
      </c>
      <c r="J9599" t="s">
        <v>169</v>
      </c>
      <c r="K9599">
        <v>0</v>
      </c>
      <c r="L9599" s="83">
        <v>42667</v>
      </c>
      <c r="M9599">
        <v>0</v>
      </c>
      <c r="N9599">
        <v>2567105</v>
      </c>
      <c r="O9599">
        <v>2011550</v>
      </c>
    </row>
    <row r="9600" spans="1:15" x14ac:dyDescent="0.2">
      <c r="A9600" t="s">
        <v>7717</v>
      </c>
      <c r="B9600" t="s">
        <v>1004</v>
      </c>
      <c r="C9600">
        <v>68.650000000000006</v>
      </c>
      <c r="D9600">
        <v>0</v>
      </c>
      <c r="E9600">
        <v>0</v>
      </c>
      <c r="F9600">
        <v>0</v>
      </c>
      <c r="G9600">
        <v>0</v>
      </c>
      <c r="H9600" s="45">
        <v>-45953.99</v>
      </c>
      <c r="I9600" t="s">
        <v>7567</v>
      </c>
      <c r="J9600" t="s">
        <v>200</v>
      </c>
      <c r="K9600">
        <v>0</v>
      </c>
      <c r="L9600" s="83">
        <v>42667</v>
      </c>
      <c r="M9600">
        <v>0</v>
      </c>
      <c r="N9600">
        <v>43436104</v>
      </c>
      <c r="O9600">
        <v>2855855</v>
      </c>
    </row>
    <row r="9601" spans="1:15" x14ac:dyDescent="0.2">
      <c r="A9601" t="s">
        <v>7718</v>
      </c>
      <c r="B9601" t="s">
        <v>1576</v>
      </c>
      <c r="C9601">
        <v>71.63</v>
      </c>
      <c r="D9601">
        <v>0</v>
      </c>
      <c r="E9601">
        <v>0</v>
      </c>
      <c r="F9601">
        <v>0</v>
      </c>
      <c r="G9601">
        <v>0</v>
      </c>
      <c r="H9601" s="45">
        <v>51422.52</v>
      </c>
      <c r="I9601" t="s">
        <v>7567</v>
      </c>
      <c r="J9601" t="s">
        <v>164</v>
      </c>
      <c r="K9601">
        <v>0</v>
      </c>
      <c r="L9601" s="83">
        <v>42667</v>
      </c>
      <c r="M9601">
        <v>0</v>
      </c>
      <c r="N9601" t="s">
        <v>1594</v>
      </c>
      <c r="O9601">
        <v>2507457</v>
      </c>
    </row>
    <row r="9602" spans="1:15" x14ac:dyDescent="0.2">
      <c r="A9602" t="s">
        <v>7719</v>
      </c>
      <c r="B9602" t="s">
        <v>128</v>
      </c>
      <c r="C9602">
        <v>433.66</v>
      </c>
      <c r="D9602">
        <v>0</v>
      </c>
      <c r="E9602">
        <v>0</v>
      </c>
      <c r="F9602">
        <v>0</v>
      </c>
      <c r="G9602">
        <v>0</v>
      </c>
      <c r="H9602" s="45">
        <v>39293.160000000003</v>
      </c>
      <c r="I9602" t="s">
        <v>7567</v>
      </c>
      <c r="J9602" t="s">
        <v>200</v>
      </c>
      <c r="K9602">
        <v>0</v>
      </c>
      <c r="L9602" s="83">
        <v>42667</v>
      </c>
      <c r="M9602">
        <v>0</v>
      </c>
      <c r="N9602">
        <v>169656105</v>
      </c>
      <c r="O9602" t="s">
        <v>818</v>
      </c>
    </row>
    <row r="9603" spans="1:15" x14ac:dyDescent="0.2">
      <c r="A9603" t="s">
        <v>7720</v>
      </c>
      <c r="B9603" t="s">
        <v>1555</v>
      </c>
      <c r="C9603">
        <v>94.81</v>
      </c>
      <c r="D9603">
        <v>0</v>
      </c>
      <c r="E9603">
        <v>0</v>
      </c>
      <c r="F9603">
        <v>0</v>
      </c>
      <c r="G9603">
        <v>0</v>
      </c>
      <c r="H9603" s="45">
        <v>20939.21</v>
      </c>
      <c r="I9603" t="s">
        <v>7567</v>
      </c>
      <c r="J9603" t="s">
        <v>169</v>
      </c>
      <c r="K9603">
        <v>0</v>
      </c>
      <c r="L9603" s="83">
        <v>42667</v>
      </c>
      <c r="M9603">
        <v>0</v>
      </c>
      <c r="N9603" t="s">
        <v>1610</v>
      </c>
      <c r="O9603">
        <v>2807061</v>
      </c>
    </row>
    <row r="9604" spans="1:15" x14ac:dyDescent="0.2">
      <c r="A9604" t="s">
        <v>7721</v>
      </c>
      <c r="B9604" t="s">
        <v>6308</v>
      </c>
      <c r="C9604">
        <v>134.97999999999999</v>
      </c>
      <c r="D9604">
        <v>0</v>
      </c>
      <c r="E9604">
        <v>0</v>
      </c>
      <c r="F9604">
        <v>0</v>
      </c>
      <c r="G9604">
        <v>0</v>
      </c>
      <c r="H9604" s="45">
        <v>16370.86</v>
      </c>
      <c r="I9604" t="s">
        <v>7556</v>
      </c>
      <c r="J9604" t="s">
        <v>190</v>
      </c>
      <c r="K9604">
        <v>0</v>
      </c>
      <c r="L9604" s="83">
        <v>42667</v>
      </c>
      <c r="M9604">
        <v>0</v>
      </c>
      <c r="N9604">
        <v>774341101</v>
      </c>
      <c r="O9604">
        <v>2767228</v>
      </c>
    </row>
    <row r="9605" spans="1:15" x14ac:dyDescent="0.2">
      <c r="A9605" t="s">
        <v>7722</v>
      </c>
      <c r="B9605" t="s">
        <v>417</v>
      </c>
      <c r="C9605">
        <v>54.85</v>
      </c>
      <c r="D9605">
        <v>0</v>
      </c>
      <c r="E9605">
        <v>0</v>
      </c>
      <c r="F9605">
        <v>0</v>
      </c>
      <c r="G9605">
        <v>0</v>
      </c>
      <c r="H9605" s="45">
        <v>13987.56</v>
      </c>
      <c r="I9605" t="s">
        <v>7567</v>
      </c>
      <c r="J9605" t="s">
        <v>164</v>
      </c>
      <c r="K9605">
        <v>0</v>
      </c>
      <c r="L9605" s="83">
        <v>42667</v>
      </c>
      <c r="M9605">
        <v>0</v>
      </c>
      <c r="N9605">
        <v>204166102</v>
      </c>
      <c r="O9605" t="s">
        <v>418</v>
      </c>
    </row>
    <row r="9606" spans="1:15" x14ac:dyDescent="0.2">
      <c r="A9606" t="s">
        <v>7723</v>
      </c>
      <c r="B9606" t="s">
        <v>4517</v>
      </c>
      <c r="C9606">
        <v>29.05</v>
      </c>
      <c r="D9606">
        <v>0</v>
      </c>
      <c r="E9606">
        <v>0</v>
      </c>
      <c r="F9606">
        <v>0</v>
      </c>
      <c r="G9606">
        <v>0</v>
      </c>
      <c r="H9606" s="45">
        <v>-6369.78</v>
      </c>
      <c r="I9606" t="s">
        <v>7567</v>
      </c>
      <c r="J9606" t="s">
        <v>190</v>
      </c>
      <c r="K9606">
        <v>0</v>
      </c>
      <c r="L9606" s="83">
        <v>42667</v>
      </c>
      <c r="M9606">
        <v>0</v>
      </c>
      <c r="N9606" t="s">
        <v>4576</v>
      </c>
      <c r="O9606" t="s">
        <v>4577</v>
      </c>
    </row>
    <row r="9607" spans="1:15" x14ac:dyDescent="0.2">
      <c r="A9607" t="s">
        <v>7724</v>
      </c>
      <c r="B9607" t="s">
        <v>622</v>
      </c>
      <c r="C9607">
        <v>43.13</v>
      </c>
      <c r="D9607">
        <v>0</v>
      </c>
      <c r="E9607">
        <v>0</v>
      </c>
      <c r="F9607">
        <v>0</v>
      </c>
      <c r="G9607">
        <v>0</v>
      </c>
      <c r="H9607" s="45">
        <v>23778.74</v>
      </c>
      <c r="I9607" t="s">
        <v>7567</v>
      </c>
      <c r="J9607" t="s">
        <v>200</v>
      </c>
      <c r="K9607">
        <v>0</v>
      </c>
      <c r="L9607" s="83">
        <v>42667</v>
      </c>
      <c r="M9607">
        <v>0</v>
      </c>
      <c r="N9607">
        <v>109641100</v>
      </c>
      <c r="O9607">
        <v>2193544</v>
      </c>
    </row>
    <row r="9608" spans="1:15" x14ac:dyDescent="0.2">
      <c r="A9608" t="s">
        <v>7725</v>
      </c>
      <c r="B9608" t="s">
        <v>5594</v>
      </c>
      <c r="C9608">
        <v>12.3</v>
      </c>
      <c r="D9608">
        <v>0</v>
      </c>
      <c r="E9608">
        <v>0</v>
      </c>
      <c r="F9608">
        <v>0</v>
      </c>
      <c r="G9608">
        <v>0</v>
      </c>
      <c r="H9608" s="45">
        <v>-5204.47</v>
      </c>
      <c r="I9608" t="s">
        <v>7556</v>
      </c>
      <c r="J9608" t="s">
        <v>190</v>
      </c>
      <c r="K9608">
        <v>0</v>
      </c>
      <c r="L9608" s="83">
        <v>42667</v>
      </c>
      <c r="M9608">
        <v>0</v>
      </c>
      <c r="N9608">
        <v>369604103</v>
      </c>
      <c r="O9608">
        <v>2380498</v>
      </c>
    </row>
    <row r="9609" spans="1:15" x14ac:dyDescent="0.2">
      <c r="A9609" t="s">
        <v>7726</v>
      </c>
      <c r="B9609" t="s">
        <v>136</v>
      </c>
      <c r="C9609">
        <v>159.34</v>
      </c>
      <c r="D9609">
        <v>0</v>
      </c>
      <c r="E9609">
        <v>0</v>
      </c>
      <c r="F9609">
        <v>0</v>
      </c>
      <c r="G9609">
        <v>0</v>
      </c>
      <c r="H9609" s="45">
        <v>-3440.69</v>
      </c>
      <c r="I9609" t="s">
        <v>7556</v>
      </c>
      <c r="J9609" t="s">
        <v>190</v>
      </c>
      <c r="K9609">
        <v>0</v>
      </c>
      <c r="L9609" s="83">
        <v>42667</v>
      </c>
      <c r="M9609">
        <v>0</v>
      </c>
      <c r="N9609">
        <v>438516106</v>
      </c>
      <c r="O9609">
        <v>2020459</v>
      </c>
    </row>
    <row r="9610" spans="1:15" x14ac:dyDescent="0.2">
      <c r="A9610" t="s">
        <v>7727</v>
      </c>
      <c r="B9610" t="s">
        <v>379</v>
      </c>
      <c r="C9610">
        <v>24.92</v>
      </c>
      <c r="D9610">
        <v>0</v>
      </c>
      <c r="E9610">
        <v>0</v>
      </c>
      <c r="F9610">
        <v>0</v>
      </c>
      <c r="G9610">
        <v>0</v>
      </c>
      <c r="H9610" s="45">
        <v>67452.820000000007</v>
      </c>
      <c r="I9610" t="s">
        <v>7567</v>
      </c>
      <c r="J9610" t="s">
        <v>164</v>
      </c>
      <c r="K9610">
        <v>0</v>
      </c>
      <c r="L9610" s="83">
        <v>42667</v>
      </c>
      <c r="M9610">
        <v>0</v>
      </c>
      <c r="N9610" t="s">
        <v>380</v>
      </c>
      <c r="O9610">
        <v>2431846</v>
      </c>
    </row>
    <row r="9611" spans="1:15" x14ac:dyDescent="0.2">
      <c r="A9611" t="s">
        <v>7728</v>
      </c>
      <c r="B9611" t="s">
        <v>7715</v>
      </c>
      <c r="C9611">
        <v>88.25</v>
      </c>
      <c r="D9611">
        <v>0</v>
      </c>
      <c r="E9611">
        <v>0</v>
      </c>
      <c r="F9611">
        <v>0</v>
      </c>
      <c r="G9611">
        <v>0</v>
      </c>
      <c r="H9611">
        <v>204.38</v>
      </c>
      <c r="I9611" t="s">
        <v>7556</v>
      </c>
      <c r="J9611" t="s">
        <v>190</v>
      </c>
      <c r="K9611">
        <v>0</v>
      </c>
      <c r="L9611" s="83">
        <v>42667</v>
      </c>
      <c r="M9611">
        <v>0</v>
      </c>
      <c r="N9611">
        <v>533900106</v>
      </c>
      <c r="O9611">
        <v>2516851</v>
      </c>
    </row>
    <row r="9612" spans="1:15" x14ac:dyDescent="0.2">
      <c r="A9612" t="s">
        <v>7729</v>
      </c>
      <c r="B9612" t="s">
        <v>1091</v>
      </c>
      <c r="C9612">
        <v>93.21</v>
      </c>
      <c r="D9612">
        <v>0</v>
      </c>
      <c r="E9612">
        <v>0</v>
      </c>
      <c r="F9612">
        <v>0</v>
      </c>
      <c r="G9612">
        <v>0</v>
      </c>
      <c r="H9612" s="45">
        <v>-9412.01</v>
      </c>
      <c r="I9612" t="s">
        <v>7556</v>
      </c>
      <c r="J9612" t="s">
        <v>190</v>
      </c>
      <c r="K9612">
        <v>0</v>
      </c>
      <c r="L9612" s="83">
        <v>42667</v>
      </c>
      <c r="M9612">
        <v>0</v>
      </c>
      <c r="N9612" t="s">
        <v>1384</v>
      </c>
      <c r="O9612">
        <v>2562490</v>
      </c>
    </row>
    <row r="9613" spans="1:15" x14ac:dyDescent="0.2">
      <c r="A9613" t="s">
        <v>7730</v>
      </c>
      <c r="B9613" t="s">
        <v>6367</v>
      </c>
      <c r="C9613">
        <v>170.77</v>
      </c>
      <c r="D9613">
        <v>0</v>
      </c>
      <c r="E9613">
        <v>0</v>
      </c>
      <c r="F9613">
        <v>0</v>
      </c>
      <c r="G9613">
        <v>0</v>
      </c>
      <c r="H9613" s="45">
        <v>-7048.02</v>
      </c>
      <c r="I9613" t="s">
        <v>7556</v>
      </c>
      <c r="J9613" t="s">
        <v>200</v>
      </c>
      <c r="K9613">
        <v>0</v>
      </c>
      <c r="L9613" s="83">
        <v>42667</v>
      </c>
      <c r="M9613">
        <v>0</v>
      </c>
      <c r="N9613">
        <v>580135101</v>
      </c>
      <c r="O9613">
        <v>2550707</v>
      </c>
    </row>
    <row r="9614" spans="1:15" x14ac:dyDescent="0.2">
      <c r="A9614" t="s">
        <v>7731</v>
      </c>
      <c r="B9614" t="s">
        <v>1069</v>
      </c>
      <c r="C9614">
        <v>143.77000000000001</v>
      </c>
      <c r="D9614">
        <v>0</v>
      </c>
      <c r="E9614">
        <v>0</v>
      </c>
      <c r="F9614">
        <v>0</v>
      </c>
      <c r="G9614">
        <v>0</v>
      </c>
      <c r="H9614" s="45">
        <v>-2068.39</v>
      </c>
      <c r="I9614" t="s">
        <v>7556</v>
      </c>
      <c r="J9614" t="s">
        <v>186</v>
      </c>
      <c r="K9614">
        <v>0</v>
      </c>
      <c r="L9614" s="83">
        <v>42667</v>
      </c>
      <c r="M9614">
        <v>0</v>
      </c>
      <c r="N9614">
        <v>615369105</v>
      </c>
      <c r="O9614">
        <v>2252058</v>
      </c>
    </row>
    <row r="9615" spans="1:15" x14ac:dyDescent="0.2">
      <c r="A9615" t="s">
        <v>7732</v>
      </c>
      <c r="B9615" t="s">
        <v>4643</v>
      </c>
      <c r="C9615">
        <v>90.34</v>
      </c>
      <c r="D9615">
        <v>0</v>
      </c>
      <c r="E9615">
        <v>0</v>
      </c>
      <c r="F9615">
        <v>0</v>
      </c>
      <c r="G9615">
        <v>0</v>
      </c>
      <c r="H9615" s="45">
        <v>5520.82</v>
      </c>
      <c r="I9615" t="s">
        <v>7556</v>
      </c>
      <c r="J9615" t="s">
        <v>164</v>
      </c>
      <c r="K9615">
        <v>0</v>
      </c>
      <c r="L9615" s="83">
        <v>42667</v>
      </c>
      <c r="M9615">
        <v>0</v>
      </c>
      <c r="N9615" t="s">
        <v>4790</v>
      </c>
      <c r="O9615" t="s">
        <v>4791</v>
      </c>
    </row>
    <row r="9616" spans="1:15" x14ac:dyDescent="0.2">
      <c r="A9616" t="s">
        <v>7733</v>
      </c>
      <c r="B9616" t="s">
        <v>1053</v>
      </c>
      <c r="C9616">
        <v>17.3</v>
      </c>
      <c r="D9616">
        <v>0</v>
      </c>
      <c r="E9616">
        <v>0</v>
      </c>
      <c r="F9616">
        <v>0</v>
      </c>
      <c r="G9616">
        <v>0</v>
      </c>
      <c r="H9616" s="45">
        <v>-10102.040000000001</v>
      </c>
      <c r="I9616" t="s">
        <v>7567</v>
      </c>
      <c r="J9616" t="s">
        <v>235</v>
      </c>
      <c r="K9616">
        <v>0</v>
      </c>
      <c r="L9616" s="83">
        <v>42667</v>
      </c>
      <c r="M9616">
        <v>0</v>
      </c>
      <c r="N9616" t="s">
        <v>1141</v>
      </c>
      <c r="O9616">
        <v>2490847</v>
      </c>
    </row>
    <row r="9617" spans="1:15" x14ac:dyDescent="0.2">
      <c r="A9617" t="s">
        <v>7734</v>
      </c>
      <c r="B9617" t="s">
        <v>4938</v>
      </c>
      <c r="C9617">
        <v>18.57</v>
      </c>
      <c r="D9617">
        <v>0</v>
      </c>
      <c r="E9617">
        <v>0</v>
      </c>
      <c r="F9617">
        <v>0</v>
      </c>
      <c r="G9617">
        <v>0</v>
      </c>
      <c r="H9617" s="45">
        <v>30718.68</v>
      </c>
      <c r="I9617" t="s">
        <v>7567</v>
      </c>
      <c r="J9617" t="s">
        <v>188</v>
      </c>
      <c r="K9617">
        <v>0</v>
      </c>
      <c r="L9617" s="83">
        <v>42667</v>
      </c>
      <c r="M9617">
        <v>0</v>
      </c>
      <c r="N9617">
        <v>690768403</v>
      </c>
      <c r="O9617">
        <v>2662862</v>
      </c>
    </row>
    <row r="9618" spans="1:15" x14ac:dyDescent="0.2">
      <c r="A9618" t="s">
        <v>7735</v>
      </c>
      <c r="B9618" t="s">
        <v>3999</v>
      </c>
      <c r="C9618">
        <v>103.74</v>
      </c>
      <c r="D9618">
        <v>0</v>
      </c>
      <c r="E9618">
        <v>0</v>
      </c>
      <c r="F9618">
        <v>0</v>
      </c>
      <c r="G9618">
        <v>0</v>
      </c>
      <c r="H9618" s="45">
        <v>45351.42</v>
      </c>
      <c r="I9618" t="s">
        <v>7567</v>
      </c>
      <c r="J9618" t="s">
        <v>200</v>
      </c>
      <c r="K9618">
        <v>0</v>
      </c>
      <c r="L9618" s="83">
        <v>42667</v>
      </c>
      <c r="M9618">
        <v>0</v>
      </c>
      <c r="N9618">
        <v>731068102</v>
      </c>
      <c r="O9618">
        <v>2692933</v>
      </c>
    </row>
    <row r="9619" spans="1:15" x14ac:dyDescent="0.2">
      <c r="A9619" t="s">
        <v>7736</v>
      </c>
      <c r="B9619" t="s">
        <v>3853</v>
      </c>
      <c r="C9619">
        <v>28.2</v>
      </c>
      <c r="D9619">
        <v>0</v>
      </c>
      <c r="E9619">
        <v>0</v>
      </c>
      <c r="F9619">
        <v>0</v>
      </c>
      <c r="G9619">
        <v>0</v>
      </c>
      <c r="H9619" s="45">
        <v>-9674.01</v>
      </c>
      <c r="I9619" t="s">
        <v>7567</v>
      </c>
      <c r="J9619" t="s">
        <v>188</v>
      </c>
      <c r="K9619">
        <v>0</v>
      </c>
      <c r="L9619" s="83">
        <v>42667</v>
      </c>
      <c r="M9619">
        <v>0</v>
      </c>
      <c r="N9619">
        <v>806882106</v>
      </c>
      <c r="O9619">
        <v>2821298</v>
      </c>
    </row>
    <row r="9620" spans="1:15" x14ac:dyDescent="0.2">
      <c r="A9620" t="s">
        <v>7737</v>
      </c>
      <c r="B9620" t="s">
        <v>538</v>
      </c>
      <c r="C9620">
        <v>29.2</v>
      </c>
      <c r="D9620">
        <v>0</v>
      </c>
      <c r="E9620">
        <v>0</v>
      </c>
      <c r="F9620">
        <v>0</v>
      </c>
      <c r="G9620">
        <v>0</v>
      </c>
      <c r="H9620" s="45">
        <v>2829.58</v>
      </c>
      <c r="I9620" t="s">
        <v>7556</v>
      </c>
      <c r="J9620" t="s">
        <v>186</v>
      </c>
      <c r="K9620">
        <v>0</v>
      </c>
      <c r="L9620" s="83">
        <v>42667</v>
      </c>
      <c r="M9620">
        <v>0</v>
      </c>
      <c r="N9620" t="s">
        <v>539</v>
      </c>
      <c r="O9620" t="s">
        <v>540</v>
      </c>
    </row>
    <row r="9621" spans="1:15" x14ac:dyDescent="0.2">
      <c r="A9621" t="s">
        <v>7738</v>
      </c>
      <c r="B9621" t="s">
        <v>447</v>
      </c>
      <c r="C9621">
        <v>33.090000000000003</v>
      </c>
      <c r="D9621">
        <v>0</v>
      </c>
      <c r="E9621">
        <v>0</v>
      </c>
      <c r="F9621">
        <v>0</v>
      </c>
      <c r="G9621">
        <v>0</v>
      </c>
      <c r="H9621" s="45">
        <v>-1791.42</v>
      </c>
      <c r="I9621" t="s">
        <v>7556</v>
      </c>
      <c r="J9621" t="s">
        <v>448</v>
      </c>
      <c r="K9621">
        <v>0</v>
      </c>
      <c r="L9621" s="83">
        <v>42667</v>
      </c>
      <c r="M9621">
        <v>0</v>
      </c>
      <c r="N9621" t="s">
        <v>449</v>
      </c>
      <c r="O9621">
        <v>2831811</v>
      </c>
    </row>
    <row r="9622" spans="1:15" x14ac:dyDescent="0.2">
      <c r="A9622" t="s">
        <v>7739</v>
      </c>
      <c r="B9622" t="s">
        <v>557</v>
      </c>
      <c r="C9622">
        <v>66.959999999999994</v>
      </c>
      <c r="D9622">
        <v>0</v>
      </c>
      <c r="E9622">
        <v>0</v>
      </c>
      <c r="F9622">
        <v>0</v>
      </c>
      <c r="G9622">
        <v>0</v>
      </c>
      <c r="H9622" s="45">
        <v>5425.35</v>
      </c>
      <c r="I9622" t="s">
        <v>7556</v>
      </c>
      <c r="J9622" t="s">
        <v>186</v>
      </c>
      <c r="K9622">
        <v>0</v>
      </c>
      <c r="L9622" s="83">
        <v>42667</v>
      </c>
      <c r="M9622">
        <v>0</v>
      </c>
      <c r="N9622">
        <v>947890109</v>
      </c>
      <c r="O9622">
        <v>2945143</v>
      </c>
    </row>
    <row r="9623" spans="1:15" x14ac:dyDescent="0.2">
      <c r="A9623" t="s">
        <v>7666</v>
      </c>
      <c r="B9623" t="s">
        <v>2300</v>
      </c>
      <c r="C9623">
        <v>28.17</v>
      </c>
      <c r="D9623">
        <v>0</v>
      </c>
      <c r="E9623">
        <v>0</v>
      </c>
      <c r="F9623">
        <v>0</v>
      </c>
      <c r="G9623">
        <v>0</v>
      </c>
      <c r="H9623" s="45">
        <v>-52347.91</v>
      </c>
      <c r="I9623" t="s">
        <v>7556</v>
      </c>
      <c r="J9623" t="s">
        <v>164</v>
      </c>
      <c r="K9623">
        <v>0</v>
      </c>
      <c r="L9623" s="83">
        <v>42664</v>
      </c>
      <c r="M9623">
        <v>0</v>
      </c>
      <c r="N9623" t="s">
        <v>2382</v>
      </c>
      <c r="O9623">
        <v>2095703</v>
      </c>
    </row>
    <row r="9624" spans="1:15" x14ac:dyDescent="0.2">
      <c r="A9624" t="s">
        <v>7667</v>
      </c>
      <c r="B9624" t="s">
        <v>388</v>
      </c>
      <c r="C9624">
        <v>60.87</v>
      </c>
      <c r="D9624">
        <v>0</v>
      </c>
      <c r="E9624">
        <v>0</v>
      </c>
      <c r="F9624">
        <v>0</v>
      </c>
      <c r="G9624">
        <v>0</v>
      </c>
      <c r="H9624" s="45">
        <v>-6725.6</v>
      </c>
      <c r="I9624" t="s">
        <v>7556</v>
      </c>
      <c r="J9624" t="s">
        <v>186</v>
      </c>
      <c r="K9624">
        <v>0</v>
      </c>
      <c r="L9624" s="83">
        <v>42664</v>
      </c>
      <c r="M9624">
        <v>0</v>
      </c>
      <c r="N9624">
        <v>784117103</v>
      </c>
      <c r="O9624">
        <v>2793610</v>
      </c>
    </row>
    <row r="9625" spans="1:15" x14ac:dyDescent="0.2">
      <c r="A9625" t="s">
        <v>7668</v>
      </c>
      <c r="B9625" t="s">
        <v>2482</v>
      </c>
      <c r="C9625">
        <v>277.55</v>
      </c>
      <c r="D9625">
        <v>0</v>
      </c>
      <c r="E9625">
        <v>0</v>
      </c>
      <c r="F9625">
        <v>0</v>
      </c>
      <c r="G9625">
        <v>0</v>
      </c>
      <c r="H9625" s="45">
        <v>6487.9</v>
      </c>
      <c r="I9625" t="s">
        <v>7556</v>
      </c>
      <c r="J9625" t="s">
        <v>235</v>
      </c>
      <c r="K9625">
        <v>0</v>
      </c>
      <c r="L9625" s="83">
        <v>42664</v>
      </c>
      <c r="M9625">
        <v>0</v>
      </c>
      <c r="N9625">
        <v>100557107</v>
      </c>
      <c r="O9625">
        <v>2113393</v>
      </c>
    </row>
    <row r="9626" spans="1:15" x14ac:dyDescent="0.2">
      <c r="A9626" t="s">
        <v>7669</v>
      </c>
      <c r="B9626" t="s">
        <v>2681</v>
      </c>
      <c r="C9626">
        <v>22.75</v>
      </c>
      <c r="D9626">
        <v>0</v>
      </c>
      <c r="E9626">
        <v>0</v>
      </c>
      <c r="F9626">
        <v>0</v>
      </c>
      <c r="G9626">
        <v>0</v>
      </c>
      <c r="H9626" s="45">
        <v>-3050.24</v>
      </c>
      <c r="I9626" t="s">
        <v>7556</v>
      </c>
      <c r="J9626" t="s">
        <v>200</v>
      </c>
      <c r="K9626">
        <v>0</v>
      </c>
      <c r="L9626" s="83">
        <v>42664</v>
      </c>
      <c r="M9626">
        <v>0</v>
      </c>
      <c r="N9626" s="84">
        <v>4.5245E+113</v>
      </c>
      <c r="O9626">
        <v>2473859</v>
      </c>
    </row>
    <row r="9627" spans="1:15" x14ac:dyDescent="0.2">
      <c r="A9627" t="s">
        <v>7670</v>
      </c>
      <c r="B9627" t="s">
        <v>4078</v>
      </c>
      <c r="C9627">
        <v>42.53</v>
      </c>
      <c r="D9627">
        <v>0</v>
      </c>
      <c r="E9627">
        <v>0</v>
      </c>
      <c r="F9627">
        <v>0</v>
      </c>
      <c r="G9627">
        <v>0</v>
      </c>
      <c r="H9627">
        <v>-822.04</v>
      </c>
      <c r="I9627" t="s">
        <v>7556</v>
      </c>
      <c r="J9627" t="s">
        <v>186</v>
      </c>
      <c r="K9627">
        <v>0</v>
      </c>
      <c r="L9627" s="83">
        <v>42664</v>
      </c>
      <c r="M9627">
        <v>0</v>
      </c>
      <c r="N9627" t="s">
        <v>4094</v>
      </c>
      <c r="O9627" t="s">
        <v>4095</v>
      </c>
    </row>
    <row r="9628" spans="1:15" x14ac:dyDescent="0.2">
      <c r="A9628" t="s">
        <v>7671</v>
      </c>
      <c r="B9628" t="s">
        <v>4348</v>
      </c>
      <c r="C9628">
        <v>150.71</v>
      </c>
      <c r="D9628">
        <v>0</v>
      </c>
      <c r="E9628">
        <v>0</v>
      </c>
      <c r="F9628">
        <v>0</v>
      </c>
      <c r="G9628">
        <v>0</v>
      </c>
      <c r="H9628" s="45">
        <v>-21805.25</v>
      </c>
      <c r="I9628" t="s">
        <v>7556</v>
      </c>
      <c r="J9628" t="s">
        <v>169</v>
      </c>
      <c r="K9628">
        <v>0</v>
      </c>
      <c r="L9628" s="83">
        <v>42664</v>
      </c>
      <c r="M9628">
        <v>0</v>
      </c>
      <c r="N9628" t="s">
        <v>4384</v>
      </c>
      <c r="O9628" t="s">
        <v>4385</v>
      </c>
    </row>
    <row r="9629" spans="1:15" x14ac:dyDescent="0.2">
      <c r="A9629" t="s">
        <v>7672</v>
      </c>
      <c r="B9629" t="s">
        <v>587</v>
      </c>
      <c r="C9629">
        <v>63.65</v>
      </c>
      <c r="D9629">
        <v>0</v>
      </c>
      <c r="E9629">
        <v>0</v>
      </c>
      <c r="F9629">
        <v>0</v>
      </c>
      <c r="G9629">
        <v>0</v>
      </c>
      <c r="H9629" s="45">
        <v>-7140.64</v>
      </c>
      <c r="I9629" t="s">
        <v>7556</v>
      </c>
      <c r="J9629" t="s">
        <v>190</v>
      </c>
      <c r="K9629">
        <v>0</v>
      </c>
      <c r="L9629" s="83">
        <v>42664</v>
      </c>
      <c r="M9629">
        <v>0</v>
      </c>
      <c r="N9629">
        <v>11659109</v>
      </c>
      <c r="O9629">
        <v>2012605</v>
      </c>
    </row>
    <row r="9630" spans="1:15" x14ac:dyDescent="0.2">
      <c r="A9630" t="s">
        <v>7673</v>
      </c>
      <c r="B9630" t="s">
        <v>2297</v>
      </c>
      <c r="C9630">
        <v>44</v>
      </c>
      <c r="D9630">
        <v>0</v>
      </c>
      <c r="E9630">
        <v>0</v>
      </c>
      <c r="F9630">
        <v>0</v>
      </c>
      <c r="G9630">
        <v>0</v>
      </c>
      <c r="H9630" s="45">
        <v>-38260.81</v>
      </c>
      <c r="I9630" t="s">
        <v>7567</v>
      </c>
      <c r="J9630" t="s">
        <v>188</v>
      </c>
      <c r="K9630">
        <v>0</v>
      </c>
      <c r="L9630" s="83">
        <v>42664</v>
      </c>
      <c r="M9630">
        <v>0</v>
      </c>
      <c r="N9630" t="s">
        <v>2334</v>
      </c>
      <c r="O9630" t="s">
        <v>2335</v>
      </c>
    </row>
    <row r="9631" spans="1:15" x14ac:dyDescent="0.2">
      <c r="A9631" t="s">
        <v>7674</v>
      </c>
      <c r="B9631" t="s">
        <v>6188</v>
      </c>
      <c r="C9631">
        <v>53.3</v>
      </c>
      <c r="D9631">
        <v>0</v>
      </c>
      <c r="E9631">
        <v>0</v>
      </c>
      <c r="F9631">
        <v>0</v>
      </c>
      <c r="G9631">
        <v>0</v>
      </c>
      <c r="H9631" s="45">
        <v>3032.37</v>
      </c>
      <c r="I9631" t="s">
        <v>7556</v>
      </c>
      <c r="J9631" t="s">
        <v>186</v>
      </c>
      <c r="K9631">
        <v>0</v>
      </c>
      <c r="L9631" s="83">
        <v>42664</v>
      </c>
      <c r="M9631">
        <v>0</v>
      </c>
      <c r="N9631">
        <v>64058100</v>
      </c>
      <c r="O9631" t="s">
        <v>6212</v>
      </c>
    </row>
    <row r="9632" spans="1:15" x14ac:dyDescent="0.2">
      <c r="A9632" t="s">
        <v>7675</v>
      </c>
      <c r="B9632" t="s">
        <v>492</v>
      </c>
      <c r="C9632">
        <v>31.4</v>
      </c>
      <c r="D9632">
        <v>0</v>
      </c>
      <c r="E9632">
        <v>0</v>
      </c>
      <c r="F9632">
        <v>0</v>
      </c>
      <c r="G9632">
        <v>0</v>
      </c>
      <c r="H9632" s="45">
        <v>3645.59</v>
      </c>
      <c r="I9632" t="s">
        <v>7556</v>
      </c>
      <c r="J9632" t="s">
        <v>186</v>
      </c>
      <c r="K9632">
        <v>0</v>
      </c>
      <c r="L9632" s="83">
        <v>42664</v>
      </c>
      <c r="M9632">
        <v>0</v>
      </c>
      <c r="N9632" t="s">
        <v>493</v>
      </c>
      <c r="O9632">
        <v>2964449</v>
      </c>
    </row>
    <row r="9633" spans="1:15" x14ac:dyDescent="0.2">
      <c r="A9633" t="s">
        <v>7676</v>
      </c>
      <c r="B9633" t="s">
        <v>1669</v>
      </c>
      <c r="C9633">
        <v>22.45</v>
      </c>
      <c r="D9633">
        <v>0</v>
      </c>
      <c r="E9633">
        <v>0</v>
      </c>
      <c r="F9633">
        <v>0</v>
      </c>
      <c r="G9633">
        <v>0</v>
      </c>
      <c r="H9633" s="45">
        <v>15460.97</v>
      </c>
      <c r="I9633" t="s">
        <v>7556</v>
      </c>
      <c r="J9633" t="s">
        <v>188</v>
      </c>
      <c r="K9633">
        <v>0</v>
      </c>
      <c r="L9633" s="83">
        <v>42664</v>
      </c>
      <c r="M9633">
        <v>0</v>
      </c>
      <c r="N9633" t="s">
        <v>1752</v>
      </c>
      <c r="O9633" t="s">
        <v>1753</v>
      </c>
    </row>
    <row r="9634" spans="1:15" x14ac:dyDescent="0.2">
      <c r="A9634" t="s">
        <v>7677</v>
      </c>
      <c r="B9634" t="s">
        <v>1002</v>
      </c>
      <c r="C9634">
        <v>69.58</v>
      </c>
      <c r="D9634">
        <v>0</v>
      </c>
      <c r="E9634">
        <v>0</v>
      </c>
      <c r="F9634">
        <v>0</v>
      </c>
      <c r="G9634">
        <v>0</v>
      </c>
      <c r="H9634" s="45">
        <v>-3730.13</v>
      </c>
      <c r="I9634" t="s">
        <v>7556</v>
      </c>
      <c r="J9634" t="s">
        <v>200</v>
      </c>
      <c r="K9634">
        <v>0</v>
      </c>
      <c r="L9634" s="83">
        <v>42664</v>
      </c>
      <c r="M9634">
        <v>0</v>
      </c>
      <c r="N9634">
        <v>265504100</v>
      </c>
      <c r="O9634" t="s">
        <v>1453</v>
      </c>
    </row>
    <row r="9635" spans="1:15" x14ac:dyDescent="0.2">
      <c r="A9635" t="s">
        <v>7678</v>
      </c>
      <c r="B9635" t="s">
        <v>291</v>
      </c>
      <c r="C9635">
        <v>59.97</v>
      </c>
      <c r="D9635">
        <v>0</v>
      </c>
      <c r="E9635">
        <v>0</v>
      </c>
      <c r="F9635">
        <v>0</v>
      </c>
      <c r="G9635">
        <v>0</v>
      </c>
      <c r="H9635" s="45">
        <v>2725.49</v>
      </c>
      <c r="I9635" t="s">
        <v>7556</v>
      </c>
      <c r="J9635" t="s">
        <v>164</v>
      </c>
      <c r="K9635">
        <v>0</v>
      </c>
      <c r="L9635" s="83">
        <v>42664</v>
      </c>
      <c r="M9635">
        <v>0</v>
      </c>
      <c r="N9635">
        <v>233326107</v>
      </c>
      <c r="O9635">
        <v>2282947</v>
      </c>
    </row>
    <row r="9636" spans="1:15" x14ac:dyDescent="0.2">
      <c r="A9636" t="s">
        <v>7679</v>
      </c>
      <c r="B9636" t="s">
        <v>413</v>
      </c>
      <c r="C9636">
        <v>34.119999999999997</v>
      </c>
      <c r="D9636">
        <v>0</v>
      </c>
      <c r="E9636">
        <v>0</v>
      </c>
      <c r="F9636">
        <v>0</v>
      </c>
      <c r="G9636">
        <v>0</v>
      </c>
      <c r="H9636">
        <v>488.83</v>
      </c>
      <c r="I9636" t="s">
        <v>7567</v>
      </c>
      <c r="J9636" t="s">
        <v>164</v>
      </c>
      <c r="K9636">
        <v>0</v>
      </c>
      <c r="L9636" s="83">
        <v>42664</v>
      </c>
      <c r="M9636">
        <v>0</v>
      </c>
      <c r="N9636">
        <v>286082102</v>
      </c>
      <c r="O9636">
        <v>2310202</v>
      </c>
    </row>
    <row r="9637" spans="1:15" x14ac:dyDescent="0.2">
      <c r="A9637" t="s">
        <v>7680</v>
      </c>
      <c r="B9637" t="s">
        <v>2101</v>
      </c>
      <c r="C9637">
        <v>56.22</v>
      </c>
      <c r="D9637">
        <v>0</v>
      </c>
      <c r="E9637">
        <v>0</v>
      </c>
      <c r="F9637">
        <v>0</v>
      </c>
      <c r="G9637">
        <v>0</v>
      </c>
      <c r="H9637" s="45">
        <v>-1047.22</v>
      </c>
      <c r="I9637" t="s">
        <v>7556</v>
      </c>
      <c r="J9637" t="s">
        <v>186</v>
      </c>
      <c r="K9637">
        <v>0</v>
      </c>
      <c r="L9637" s="83">
        <v>42664</v>
      </c>
      <c r="M9637">
        <v>0</v>
      </c>
      <c r="N9637" t="s">
        <v>2158</v>
      </c>
      <c r="O9637" t="s">
        <v>2159</v>
      </c>
    </row>
    <row r="9638" spans="1:15" x14ac:dyDescent="0.2">
      <c r="A9638" t="s">
        <v>7681</v>
      </c>
      <c r="B9638" t="s">
        <v>6183</v>
      </c>
      <c r="C9638">
        <v>31.3</v>
      </c>
      <c r="D9638">
        <v>0</v>
      </c>
      <c r="E9638">
        <v>0</v>
      </c>
      <c r="F9638">
        <v>0</v>
      </c>
      <c r="G9638">
        <v>0</v>
      </c>
      <c r="H9638">
        <v>-358.24</v>
      </c>
      <c r="I9638" t="s">
        <v>7556</v>
      </c>
      <c r="J9638" t="s">
        <v>186</v>
      </c>
      <c r="K9638">
        <v>0</v>
      </c>
      <c r="L9638" s="83">
        <v>42664</v>
      </c>
      <c r="M9638">
        <v>0</v>
      </c>
      <c r="N9638">
        <v>320209109</v>
      </c>
      <c r="O9638">
        <v>2352806</v>
      </c>
    </row>
    <row r="9639" spans="1:15" x14ac:dyDescent="0.2">
      <c r="A9639" t="s">
        <v>7682</v>
      </c>
      <c r="B9639" t="s">
        <v>572</v>
      </c>
      <c r="C9639">
        <v>28.45</v>
      </c>
      <c r="D9639">
        <v>0</v>
      </c>
      <c r="E9639">
        <v>0</v>
      </c>
      <c r="F9639">
        <v>0</v>
      </c>
      <c r="G9639">
        <v>0</v>
      </c>
      <c r="H9639" s="45">
        <v>2976.59</v>
      </c>
      <c r="I9639" t="s">
        <v>7556</v>
      </c>
      <c r="J9639" t="s">
        <v>186</v>
      </c>
      <c r="K9639">
        <v>0</v>
      </c>
      <c r="L9639" s="83">
        <v>42664</v>
      </c>
      <c r="M9639">
        <v>0</v>
      </c>
      <c r="N9639">
        <v>316773100</v>
      </c>
      <c r="O9639">
        <v>2336747</v>
      </c>
    </row>
    <row r="9640" spans="1:15" x14ac:dyDescent="0.2">
      <c r="A9640" t="s">
        <v>7683</v>
      </c>
      <c r="B9640" t="s">
        <v>6080</v>
      </c>
      <c r="C9640">
        <v>82.93</v>
      </c>
      <c r="D9640">
        <v>0</v>
      </c>
      <c r="E9640">
        <v>0</v>
      </c>
      <c r="F9640">
        <v>0</v>
      </c>
      <c r="G9640">
        <v>0</v>
      </c>
      <c r="H9640" s="45">
        <v>-22633.98</v>
      </c>
      <c r="I9640" t="s">
        <v>7556</v>
      </c>
      <c r="J9640" t="s">
        <v>190</v>
      </c>
      <c r="K9640">
        <v>0</v>
      </c>
      <c r="L9640" s="83">
        <v>42664</v>
      </c>
      <c r="M9640">
        <v>0</v>
      </c>
      <c r="N9640">
        <v>361448103</v>
      </c>
      <c r="O9640">
        <v>2362128</v>
      </c>
    </row>
    <row r="9641" spans="1:15" x14ac:dyDescent="0.2">
      <c r="A9641" t="s">
        <v>7684</v>
      </c>
      <c r="B9641" t="s">
        <v>3994</v>
      </c>
      <c r="C9641">
        <v>36.58</v>
      </c>
      <c r="D9641">
        <v>0</v>
      </c>
      <c r="E9641">
        <v>0</v>
      </c>
      <c r="F9641">
        <v>0</v>
      </c>
      <c r="G9641">
        <v>0</v>
      </c>
      <c r="H9641" s="45">
        <v>-1282.29</v>
      </c>
      <c r="I9641" t="s">
        <v>7556</v>
      </c>
      <c r="J9641" t="s">
        <v>186</v>
      </c>
      <c r="K9641">
        <v>0</v>
      </c>
      <c r="L9641" s="83">
        <v>42664</v>
      </c>
      <c r="M9641">
        <v>0</v>
      </c>
      <c r="N9641" t="s">
        <v>4026</v>
      </c>
      <c r="O9641">
        <v>2370585</v>
      </c>
    </row>
    <row r="9642" spans="1:15" x14ac:dyDescent="0.2">
      <c r="A9642" t="s">
        <v>7685</v>
      </c>
      <c r="B9642" t="s">
        <v>3927</v>
      </c>
      <c r="C9642">
        <v>32.950000000000003</v>
      </c>
      <c r="D9642">
        <v>0</v>
      </c>
      <c r="E9642">
        <v>0</v>
      </c>
      <c r="F9642">
        <v>0</v>
      </c>
      <c r="G9642">
        <v>0</v>
      </c>
      <c r="H9642" s="45">
        <v>-3719.6</v>
      </c>
      <c r="I9642" t="s">
        <v>7567</v>
      </c>
      <c r="J9642" t="s">
        <v>186</v>
      </c>
      <c r="K9642">
        <v>0</v>
      </c>
      <c r="L9642" s="83">
        <v>42664</v>
      </c>
      <c r="M9642">
        <v>0</v>
      </c>
      <c r="N9642">
        <v>395259104</v>
      </c>
      <c r="O9642" t="s">
        <v>3960</v>
      </c>
    </row>
    <row r="9643" spans="1:15" x14ac:dyDescent="0.2">
      <c r="A9643" t="s">
        <v>7686</v>
      </c>
      <c r="B9643" t="s">
        <v>584</v>
      </c>
      <c r="C9643">
        <v>24.9</v>
      </c>
      <c r="D9643">
        <v>0</v>
      </c>
      <c r="E9643">
        <v>0</v>
      </c>
      <c r="F9643">
        <v>0</v>
      </c>
      <c r="G9643">
        <v>0</v>
      </c>
      <c r="H9643" s="45">
        <v>9655.82</v>
      </c>
      <c r="I9643" t="s">
        <v>7556</v>
      </c>
      <c r="J9643" t="s">
        <v>186</v>
      </c>
      <c r="K9643">
        <v>0</v>
      </c>
      <c r="L9643" s="83">
        <v>42664</v>
      </c>
      <c r="M9643">
        <v>0</v>
      </c>
      <c r="N9643">
        <v>436893200</v>
      </c>
      <c r="O9643" t="s">
        <v>585</v>
      </c>
    </row>
    <row r="9644" spans="1:15" x14ac:dyDescent="0.2">
      <c r="A9644" t="s">
        <v>7687</v>
      </c>
      <c r="B9644" t="s">
        <v>4125</v>
      </c>
      <c r="C9644">
        <v>42.185000000000002</v>
      </c>
      <c r="D9644">
        <v>0</v>
      </c>
      <c r="E9644">
        <v>0</v>
      </c>
      <c r="F9644">
        <v>0</v>
      </c>
      <c r="G9644">
        <v>0</v>
      </c>
      <c r="H9644" s="45">
        <v>-21542.37</v>
      </c>
      <c r="I9644" t="s">
        <v>7556</v>
      </c>
      <c r="J9644" t="s">
        <v>190</v>
      </c>
      <c r="K9644">
        <v>0</v>
      </c>
      <c r="L9644" s="83">
        <v>42664</v>
      </c>
      <c r="M9644">
        <v>0</v>
      </c>
      <c r="N9644" t="s">
        <v>4155</v>
      </c>
      <c r="O9644">
        <v>2325875</v>
      </c>
    </row>
    <row r="9645" spans="1:15" x14ac:dyDescent="0.2">
      <c r="A9645" t="s">
        <v>7688</v>
      </c>
      <c r="B9645" t="s">
        <v>6127</v>
      </c>
      <c r="C9645">
        <v>139.72999999999999</v>
      </c>
      <c r="D9645">
        <v>0</v>
      </c>
      <c r="E9645">
        <v>0</v>
      </c>
      <c r="F9645">
        <v>0</v>
      </c>
      <c r="G9645">
        <v>0</v>
      </c>
      <c r="H9645">
        <v>667.07</v>
      </c>
      <c r="I9645" t="s">
        <v>7556</v>
      </c>
      <c r="J9645" t="s">
        <v>190</v>
      </c>
      <c r="K9645">
        <v>0</v>
      </c>
      <c r="L9645" s="83">
        <v>42664</v>
      </c>
      <c r="M9645">
        <v>0</v>
      </c>
      <c r="N9645">
        <v>452308109</v>
      </c>
      <c r="O9645">
        <v>2457552</v>
      </c>
    </row>
    <row r="9646" spans="1:15" x14ac:dyDescent="0.2">
      <c r="A9646" t="s">
        <v>7689</v>
      </c>
      <c r="B9646" t="s">
        <v>2097</v>
      </c>
      <c r="C9646">
        <v>21.4</v>
      </c>
      <c r="D9646">
        <v>0</v>
      </c>
      <c r="E9646">
        <v>0</v>
      </c>
      <c r="F9646">
        <v>0</v>
      </c>
      <c r="G9646">
        <v>0</v>
      </c>
      <c r="H9646" s="45">
        <v>-17458.89</v>
      </c>
      <c r="I9646" t="s">
        <v>7556</v>
      </c>
      <c r="J9646" t="s">
        <v>190</v>
      </c>
      <c r="K9646">
        <v>0</v>
      </c>
      <c r="L9646" s="83">
        <v>42664</v>
      </c>
      <c r="M9646">
        <v>0</v>
      </c>
      <c r="N9646">
        <v>498904200</v>
      </c>
      <c r="O9646" t="s">
        <v>2174</v>
      </c>
    </row>
    <row r="9647" spans="1:15" x14ac:dyDescent="0.2">
      <c r="A9647" t="s">
        <v>7690</v>
      </c>
      <c r="B9647" t="s">
        <v>3054</v>
      </c>
      <c r="C9647">
        <v>85.01</v>
      </c>
      <c r="D9647">
        <v>0</v>
      </c>
      <c r="E9647">
        <v>0</v>
      </c>
      <c r="F9647">
        <v>0</v>
      </c>
      <c r="G9647">
        <v>0</v>
      </c>
      <c r="H9647" s="45">
        <v>1886.58</v>
      </c>
      <c r="I9647" t="s">
        <v>7556</v>
      </c>
      <c r="J9647" t="s">
        <v>200</v>
      </c>
      <c r="K9647">
        <v>0</v>
      </c>
      <c r="L9647" s="83">
        <v>42664</v>
      </c>
      <c r="M9647">
        <v>0</v>
      </c>
      <c r="N9647">
        <v>536797103</v>
      </c>
      <c r="O9647">
        <v>2515030</v>
      </c>
    </row>
    <row r="9648" spans="1:15" x14ac:dyDescent="0.2">
      <c r="A9648" t="s">
        <v>7691</v>
      </c>
      <c r="B9648" t="s">
        <v>3891</v>
      </c>
      <c r="C9648">
        <v>43.81</v>
      </c>
      <c r="D9648">
        <v>0</v>
      </c>
      <c r="E9648">
        <v>0</v>
      </c>
      <c r="F9648">
        <v>0</v>
      </c>
      <c r="G9648">
        <v>0</v>
      </c>
      <c r="H9648" s="45">
        <v>-6622.92</v>
      </c>
      <c r="I9648" t="s">
        <v>7556</v>
      </c>
      <c r="J9648" t="s">
        <v>186</v>
      </c>
      <c r="K9648">
        <v>0</v>
      </c>
      <c r="L9648" s="83">
        <v>42664</v>
      </c>
      <c r="M9648">
        <v>0</v>
      </c>
      <c r="N9648" t="s">
        <v>3906</v>
      </c>
      <c r="O9648">
        <v>2817651</v>
      </c>
    </row>
    <row r="9649" spans="1:15" x14ac:dyDescent="0.2">
      <c r="A9649" t="s">
        <v>7692</v>
      </c>
      <c r="B9649" t="s">
        <v>549</v>
      </c>
      <c r="C9649">
        <v>54.49</v>
      </c>
      <c r="D9649">
        <v>0</v>
      </c>
      <c r="E9649">
        <v>0</v>
      </c>
      <c r="F9649">
        <v>0</v>
      </c>
      <c r="G9649">
        <v>0</v>
      </c>
      <c r="H9649" s="45">
        <v>1971.4</v>
      </c>
      <c r="I9649" t="s">
        <v>7556</v>
      </c>
      <c r="J9649" t="s">
        <v>164</v>
      </c>
      <c r="K9649">
        <v>0</v>
      </c>
      <c r="L9649" s="83">
        <v>42664</v>
      </c>
      <c r="M9649">
        <v>0</v>
      </c>
      <c r="N9649" t="s">
        <v>550</v>
      </c>
      <c r="O9649">
        <v>2573760</v>
      </c>
    </row>
    <row r="9650" spans="1:15" x14ac:dyDescent="0.2">
      <c r="A9650" t="s">
        <v>7693</v>
      </c>
      <c r="B9650" t="s">
        <v>7665</v>
      </c>
      <c r="C9650">
        <v>66.25</v>
      </c>
      <c r="D9650">
        <v>0</v>
      </c>
      <c r="E9650">
        <v>0</v>
      </c>
      <c r="F9650">
        <v>0</v>
      </c>
      <c r="G9650">
        <v>0</v>
      </c>
      <c r="H9650" s="45">
        <v>-5810.32</v>
      </c>
      <c r="I9650" t="s">
        <v>7556</v>
      </c>
      <c r="J9650" t="s">
        <v>188</v>
      </c>
      <c r="K9650">
        <v>0</v>
      </c>
      <c r="L9650" s="83">
        <v>42664</v>
      </c>
      <c r="M9650">
        <v>0</v>
      </c>
      <c r="N9650">
        <v>670346105</v>
      </c>
      <c r="O9650">
        <v>2651086</v>
      </c>
    </row>
    <row r="9651" spans="1:15" x14ac:dyDescent="0.2">
      <c r="A9651" t="s">
        <v>7694</v>
      </c>
      <c r="B9651" t="s">
        <v>438</v>
      </c>
      <c r="C9651" s="45">
        <v>3058.36</v>
      </c>
      <c r="D9651">
        <v>0</v>
      </c>
      <c r="E9651">
        <v>0</v>
      </c>
      <c r="F9651">
        <v>0</v>
      </c>
      <c r="G9651">
        <v>0</v>
      </c>
      <c r="H9651" s="45">
        <v>-2339.5300000000002</v>
      </c>
      <c r="I9651" t="s">
        <v>7556</v>
      </c>
      <c r="J9651" t="s">
        <v>200</v>
      </c>
      <c r="K9651">
        <v>0</v>
      </c>
      <c r="L9651" s="83">
        <v>42664</v>
      </c>
      <c r="M9651">
        <v>0</v>
      </c>
      <c r="N9651" t="s">
        <v>439</v>
      </c>
      <c r="O9651">
        <v>2637785</v>
      </c>
    </row>
    <row r="9652" spans="1:15" x14ac:dyDescent="0.2">
      <c r="A9652" t="s">
        <v>7695</v>
      </c>
      <c r="B9652" t="s">
        <v>7663</v>
      </c>
      <c r="C9652">
        <v>60.71</v>
      </c>
      <c r="D9652">
        <v>0</v>
      </c>
      <c r="E9652">
        <v>0</v>
      </c>
      <c r="F9652">
        <v>0</v>
      </c>
      <c r="G9652">
        <v>0</v>
      </c>
      <c r="H9652" s="45">
        <v>3894.11</v>
      </c>
      <c r="I9652" t="s">
        <v>7556</v>
      </c>
      <c r="J9652" t="s">
        <v>822</v>
      </c>
      <c r="K9652">
        <v>0</v>
      </c>
      <c r="L9652" s="83">
        <v>42664</v>
      </c>
      <c r="M9652">
        <v>0</v>
      </c>
      <c r="N9652">
        <v>668074305</v>
      </c>
      <c r="O9652" t="s">
        <v>7696</v>
      </c>
    </row>
    <row r="9653" spans="1:15" x14ac:dyDescent="0.2">
      <c r="A9653" t="s">
        <v>7697</v>
      </c>
      <c r="B9653" t="s">
        <v>506</v>
      </c>
      <c r="C9653">
        <v>28.15</v>
      </c>
      <c r="D9653">
        <v>0</v>
      </c>
      <c r="E9653">
        <v>0</v>
      </c>
      <c r="F9653">
        <v>0</v>
      </c>
      <c r="G9653">
        <v>0</v>
      </c>
      <c r="H9653" s="45">
        <v>16539.38</v>
      </c>
      <c r="I9653" t="s">
        <v>7567</v>
      </c>
      <c r="J9653" t="s">
        <v>186</v>
      </c>
      <c r="K9653">
        <v>0</v>
      </c>
      <c r="L9653" s="83">
        <v>42664</v>
      </c>
      <c r="M9653">
        <v>0</v>
      </c>
      <c r="N9653">
        <v>684000102</v>
      </c>
      <c r="O9653" t="s">
        <v>507</v>
      </c>
    </row>
    <row r="9654" spans="1:15" x14ac:dyDescent="0.2">
      <c r="A9654" t="s">
        <v>7698</v>
      </c>
      <c r="B9654" t="s">
        <v>6189</v>
      </c>
      <c r="C9654">
        <v>18.22</v>
      </c>
      <c r="D9654">
        <v>0</v>
      </c>
      <c r="E9654">
        <v>0</v>
      </c>
      <c r="F9654">
        <v>0</v>
      </c>
      <c r="G9654">
        <v>0</v>
      </c>
      <c r="H9654" s="45">
        <v>3918.38</v>
      </c>
      <c r="I9654" t="s">
        <v>7556</v>
      </c>
      <c r="J9654" t="s">
        <v>186</v>
      </c>
      <c r="K9654">
        <v>0</v>
      </c>
      <c r="L9654" s="83">
        <v>42664</v>
      </c>
      <c r="M9654">
        <v>0</v>
      </c>
      <c r="N9654">
        <v>712704105</v>
      </c>
      <c r="O9654" t="s">
        <v>6239</v>
      </c>
    </row>
    <row r="9655" spans="1:15" x14ac:dyDescent="0.2">
      <c r="A9655" t="s">
        <v>7699</v>
      </c>
      <c r="B9655" t="s">
        <v>3997</v>
      </c>
      <c r="C9655">
        <v>149.4</v>
      </c>
      <c r="D9655">
        <v>0</v>
      </c>
      <c r="E9655">
        <v>0</v>
      </c>
      <c r="F9655">
        <v>0</v>
      </c>
      <c r="G9655">
        <v>0</v>
      </c>
      <c r="H9655" s="45">
        <v>-4186.2700000000004</v>
      </c>
      <c r="I9655" t="s">
        <v>7556</v>
      </c>
      <c r="J9655" t="s">
        <v>200</v>
      </c>
      <c r="K9655">
        <v>0</v>
      </c>
      <c r="L9655" s="83">
        <v>42664</v>
      </c>
      <c r="M9655">
        <v>0</v>
      </c>
      <c r="N9655" t="s">
        <v>4047</v>
      </c>
      <c r="O9655">
        <v>2781585</v>
      </c>
    </row>
    <row r="9656" spans="1:15" x14ac:dyDescent="0.2">
      <c r="A9656" t="s">
        <v>7700</v>
      </c>
      <c r="B9656" t="s">
        <v>566</v>
      </c>
      <c r="C9656">
        <v>52.66</v>
      </c>
      <c r="D9656">
        <v>0</v>
      </c>
      <c r="E9656">
        <v>0</v>
      </c>
      <c r="F9656">
        <v>0</v>
      </c>
      <c r="G9656">
        <v>0</v>
      </c>
      <c r="H9656">
        <v>-124.5</v>
      </c>
      <c r="I9656" t="s">
        <v>7556</v>
      </c>
      <c r="J9656" t="s">
        <v>186</v>
      </c>
      <c r="K9656">
        <v>0</v>
      </c>
      <c r="L9656" s="83">
        <v>42664</v>
      </c>
      <c r="M9656">
        <v>0</v>
      </c>
      <c r="N9656">
        <v>742962103</v>
      </c>
      <c r="O9656">
        <v>2486578</v>
      </c>
    </row>
    <row r="9657" spans="1:15" x14ac:dyDescent="0.2">
      <c r="A9657" t="s">
        <v>7701</v>
      </c>
      <c r="B9657" t="s">
        <v>7664</v>
      </c>
      <c r="C9657">
        <v>90.72</v>
      </c>
      <c r="D9657">
        <v>0</v>
      </c>
      <c r="E9657">
        <v>0</v>
      </c>
      <c r="F9657">
        <v>0</v>
      </c>
      <c r="G9657">
        <v>0</v>
      </c>
      <c r="H9657">
        <v>-180.25</v>
      </c>
      <c r="I9657" t="s">
        <v>7556</v>
      </c>
      <c r="J9657" t="s">
        <v>188</v>
      </c>
      <c r="K9657">
        <v>0</v>
      </c>
      <c r="L9657" s="83">
        <v>42664</v>
      </c>
      <c r="M9657">
        <v>0</v>
      </c>
      <c r="N9657">
        <v>759509102</v>
      </c>
      <c r="O9657">
        <v>2729068</v>
      </c>
    </row>
    <row r="9658" spans="1:15" x14ac:dyDescent="0.2">
      <c r="A9658" t="s">
        <v>7702</v>
      </c>
      <c r="B9658" t="s">
        <v>1690</v>
      </c>
      <c r="C9658">
        <v>29.21</v>
      </c>
      <c r="D9658">
        <v>0</v>
      </c>
      <c r="E9658">
        <v>0</v>
      </c>
      <c r="F9658">
        <v>0</v>
      </c>
      <c r="G9658">
        <v>0</v>
      </c>
      <c r="H9658" s="45">
        <v>29943.85</v>
      </c>
      <c r="I9658" t="s">
        <v>7556</v>
      </c>
      <c r="J9658" t="s">
        <v>200</v>
      </c>
      <c r="K9658">
        <v>0</v>
      </c>
      <c r="L9658" s="83">
        <v>42664</v>
      </c>
      <c r="M9658">
        <v>0</v>
      </c>
      <c r="N9658">
        <v>830566105</v>
      </c>
      <c r="O9658">
        <v>2428042</v>
      </c>
    </row>
    <row r="9659" spans="1:15" x14ac:dyDescent="0.2">
      <c r="A9659" t="s">
        <v>7703</v>
      </c>
      <c r="B9659" t="s">
        <v>1333</v>
      </c>
      <c r="C9659">
        <v>169.59</v>
      </c>
      <c r="D9659">
        <v>0</v>
      </c>
      <c r="E9659">
        <v>0</v>
      </c>
      <c r="F9659">
        <v>0</v>
      </c>
      <c r="G9659">
        <v>0</v>
      </c>
      <c r="H9659" s="45">
        <v>-4802.72</v>
      </c>
      <c r="I9659" t="s">
        <v>7556</v>
      </c>
      <c r="J9659" t="s">
        <v>190</v>
      </c>
      <c r="K9659">
        <v>0</v>
      </c>
      <c r="L9659" s="83">
        <v>42664</v>
      </c>
      <c r="M9659">
        <v>0</v>
      </c>
      <c r="N9659">
        <v>833034101</v>
      </c>
      <c r="O9659">
        <v>2818740</v>
      </c>
    </row>
    <row r="9660" spans="1:15" x14ac:dyDescent="0.2">
      <c r="A9660" t="s">
        <v>7704</v>
      </c>
      <c r="B9660" t="s">
        <v>1781</v>
      </c>
      <c r="C9660">
        <v>51.46</v>
      </c>
      <c r="D9660">
        <v>0</v>
      </c>
      <c r="E9660">
        <v>0</v>
      </c>
      <c r="F9660">
        <v>0</v>
      </c>
      <c r="G9660">
        <v>0</v>
      </c>
      <c r="H9660" s="45">
        <v>-2752.6</v>
      </c>
      <c r="I9660" t="s">
        <v>7556</v>
      </c>
      <c r="J9660" t="s">
        <v>188</v>
      </c>
      <c r="K9660">
        <v>0</v>
      </c>
      <c r="L9660" s="83">
        <v>42664</v>
      </c>
      <c r="M9660">
        <v>0</v>
      </c>
      <c r="N9660">
        <v>835495102</v>
      </c>
      <c r="O9660">
        <v>2821395</v>
      </c>
    </row>
    <row r="9661" spans="1:15" x14ac:dyDescent="0.2">
      <c r="A9661" t="s">
        <v>7705</v>
      </c>
      <c r="B9661" t="s">
        <v>2091</v>
      </c>
      <c r="C9661">
        <v>41.78</v>
      </c>
      <c r="D9661">
        <v>0</v>
      </c>
      <c r="E9661">
        <v>0</v>
      </c>
      <c r="F9661">
        <v>0</v>
      </c>
      <c r="G9661">
        <v>0</v>
      </c>
      <c r="H9661" s="45">
        <v>3353.6</v>
      </c>
      <c r="I9661" t="s">
        <v>7556</v>
      </c>
      <c r="J9661" t="s">
        <v>186</v>
      </c>
      <c r="K9661">
        <v>0</v>
      </c>
      <c r="L9661" s="83">
        <v>42664</v>
      </c>
      <c r="M9661">
        <v>0</v>
      </c>
      <c r="N9661">
        <v>860372101</v>
      </c>
      <c r="O9661">
        <v>2848736</v>
      </c>
    </row>
    <row r="9662" spans="1:15" x14ac:dyDescent="0.2">
      <c r="A9662" t="s">
        <v>7706</v>
      </c>
      <c r="B9662" t="s">
        <v>3989</v>
      </c>
      <c r="C9662">
        <v>24.9</v>
      </c>
      <c r="D9662">
        <v>0</v>
      </c>
      <c r="E9662">
        <v>0</v>
      </c>
      <c r="F9662">
        <v>0</v>
      </c>
      <c r="G9662">
        <v>0</v>
      </c>
      <c r="H9662" s="45">
        <v>-8606.76</v>
      </c>
      <c r="I9662" t="s">
        <v>7567</v>
      </c>
      <c r="J9662" t="s">
        <v>190</v>
      </c>
      <c r="K9662">
        <v>0</v>
      </c>
      <c r="L9662" s="83">
        <v>42664</v>
      </c>
      <c r="M9662">
        <v>0</v>
      </c>
      <c r="N9662" t="s">
        <v>4057</v>
      </c>
      <c r="O9662" t="s">
        <v>4058</v>
      </c>
    </row>
    <row r="9663" spans="1:15" x14ac:dyDescent="0.2">
      <c r="A9663" t="s">
        <v>7707</v>
      </c>
      <c r="B9663" t="s">
        <v>3929</v>
      </c>
      <c r="C9663">
        <v>96.2</v>
      </c>
      <c r="D9663">
        <v>0</v>
      </c>
      <c r="E9663">
        <v>0</v>
      </c>
      <c r="F9663">
        <v>0</v>
      </c>
      <c r="G9663">
        <v>0</v>
      </c>
      <c r="H9663">
        <v>392.58</v>
      </c>
      <c r="I9663" t="s">
        <v>7556</v>
      </c>
      <c r="J9663" t="s">
        <v>186</v>
      </c>
      <c r="K9663">
        <v>0</v>
      </c>
      <c r="L9663" s="83">
        <v>42664</v>
      </c>
      <c r="M9663">
        <v>0</v>
      </c>
      <c r="N9663" t="s">
        <v>3983</v>
      </c>
      <c r="O9663">
        <v>2977209</v>
      </c>
    </row>
    <row r="9664" spans="1:15" x14ac:dyDescent="0.2">
      <c r="A9664" t="s">
        <v>7708</v>
      </c>
      <c r="B9664" t="s">
        <v>2211</v>
      </c>
      <c r="C9664">
        <v>59.36</v>
      </c>
      <c r="D9664">
        <v>0</v>
      </c>
      <c r="E9664">
        <v>0</v>
      </c>
      <c r="F9664">
        <v>0</v>
      </c>
      <c r="G9664">
        <v>0</v>
      </c>
      <c r="H9664" s="45">
        <v>-18146.97</v>
      </c>
      <c r="I9664" t="s">
        <v>7567</v>
      </c>
      <c r="J9664" t="s">
        <v>448</v>
      </c>
      <c r="K9664">
        <v>0</v>
      </c>
      <c r="L9664" s="83">
        <v>42664</v>
      </c>
      <c r="M9664">
        <v>0</v>
      </c>
      <c r="N9664">
        <v>872590104</v>
      </c>
      <c r="O9664" t="s">
        <v>2291</v>
      </c>
    </row>
    <row r="9665" spans="1:15" x14ac:dyDescent="0.2">
      <c r="A9665" t="s">
        <v>7709</v>
      </c>
      <c r="B9665" t="s">
        <v>3995</v>
      </c>
      <c r="C9665">
        <v>133.72</v>
      </c>
      <c r="D9665">
        <v>0</v>
      </c>
      <c r="E9665">
        <v>0</v>
      </c>
      <c r="F9665">
        <v>0</v>
      </c>
      <c r="G9665">
        <v>0</v>
      </c>
      <c r="H9665" s="45">
        <v>2169.5100000000002</v>
      </c>
      <c r="I9665" t="s">
        <v>7556</v>
      </c>
      <c r="J9665" t="s">
        <v>186</v>
      </c>
      <c r="K9665">
        <v>0</v>
      </c>
      <c r="L9665" s="83">
        <v>42664</v>
      </c>
      <c r="M9665">
        <v>0</v>
      </c>
      <c r="N9665" s="84">
        <v>8.9417000000000005E+113</v>
      </c>
      <c r="O9665">
        <v>2769503</v>
      </c>
    </row>
    <row r="9666" spans="1:15" x14ac:dyDescent="0.2">
      <c r="A9666" t="s">
        <v>7710</v>
      </c>
      <c r="B9666" t="s">
        <v>342</v>
      </c>
      <c r="C9666">
        <v>54.28</v>
      </c>
      <c r="D9666">
        <v>0</v>
      </c>
      <c r="E9666">
        <v>0</v>
      </c>
      <c r="F9666">
        <v>0</v>
      </c>
      <c r="G9666">
        <v>0</v>
      </c>
      <c r="H9666" s="45">
        <v>4464.71</v>
      </c>
      <c r="I9666" t="s">
        <v>7556</v>
      </c>
      <c r="J9666" t="s">
        <v>190</v>
      </c>
      <c r="K9666">
        <v>0</v>
      </c>
      <c r="L9666" s="83">
        <v>42664</v>
      </c>
      <c r="M9666">
        <v>0</v>
      </c>
      <c r="N9666">
        <v>883203101</v>
      </c>
      <c r="O9666">
        <v>2885937</v>
      </c>
    </row>
    <row r="9667" spans="1:15" x14ac:dyDescent="0.2">
      <c r="A9667" t="s">
        <v>7711</v>
      </c>
      <c r="B9667" t="s">
        <v>570</v>
      </c>
      <c r="C9667">
        <v>147.72</v>
      </c>
      <c r="D9667">
        <v>0</v>
      </c>
      <c r="E9667">
        <v>0</v>
      </c>
      <c r="F9667">
        <v>0</v>
      </c>
      <c r="G9667">
        <v>0</v>
      </c>
      <c r="H9667" s="45">
        <v>-2602.5700000000002</v>
      </c>
      <c r="I9667" t="s">
        <v>7556</v>
      </c>
      <c r="J9667" t="s">
        <v>190</v>
      </c>
      <c r="K9667">
        <v>0</v>
      </c>
      <c r="L9667" s="83">
        <v>42664</v>
      </c>
      <c r="M9667">
        <v>0</v>
      </c>
      <c r="N9667">
        <v>907818108</v>
      </c>
      <c r="O9667">
        <v>2914734</v>
      </c>
    </row>
    <row r="9668" spans="1:15" x14ac:dyDescent="0.2">
      <c r="A9668" t="s">
        <v>7712</v>
      </c>
      <c r="B9668" t="s">
        <v>559</v>
      </c>
      <c r="C9668">
        <v>55.65</v>
      </c>
      <c r="D9668">
        <v>0</v>
      </c>
      <c r="E9668">
        <v>0</v>
      </c>
      <c r="F9668">
        <v>0</v>
      </c>
      <c r="G9668">
        <v>0</v>
      </c>
      <c r="H9668" s="45">
        <v>-6850.59</v>
      </c>
      <c r="I9668" t="s">
        <v>7567</v>
      </c>
      <c r="J9668" t="s">
        <v>169</v>
      </c>
      <c r="K9668">
        <v>0</v>
      </c>
      <c r="L9668" s="83">
        <v>42664</v>
      </c>
      <c r="M9668">
        <v>0</v>
      </c>
      <c r="N9668" t="s">
        <v>560</v>
      </c>
      <c r="O9668">
        <v>2504061</v>
      </c>
    </row>
    <row r="9669" spans="1:15" x14ac:dyDescent="0.2">
      <c r="A9669" t="s">
        <v>7713</v>
      </c>
      <c r="B9669" t="s">
        <v>701</v>
      </c>
      <c r="C9669">
        <v>65.510000000000005</v>
      </c>
      <c r="D9669">
        <v>0</v>
      </c>
      <c r="E9669">
        <v>0</v>
      </c>
      <c r="F9669">
        <v>0</v>
      </c>
      <c r="G9669">
        <v>0</v>
      </c>
      <c r="H9669" s="45">
        <v>2616.17</v>
      </c>
      <c r="I9669" t="s">
        <v>7556</v>
      </c>
      <c r="J9669" t="s">
        <v>235</v>
      </c>
      <c r="K9669">
        <v>0</v>
      </c>
      <c r="L9669" s="83">
        <v>42664</v>
      </c>
      <c r="M9669">
        <v>0</v>
      </c>
      <c r="N9669">
        <v>931427108</v>
      </c>
      <c r="O9669" t="s">
        <v>702</v>
      </c>
    </row>
    <row r="9670" spans="1:15" x14ac:dyDescent="0.2">
      <c r="A9670" t="s">
        <v>7714</v>
      </c>
      <c r="B9670" t="s">
        <v>3937</v>
      </c>
      <c r="C9670">
        <v>36.049999999999997</v>
      </c>
      <c r="D9670">
        <v>0</v>
      </c>
      <c r="E9670">
        <v>0</v>
      </c>
      <c r="F9670">
        <v>0</v>
      </c>
      <c r="G9670">
        <v>0</v>
      </c>
      <c r="H9670" s="45">
        <v>-10855.59</v>
      </c>
      <c r="I9670" t="s">
        <v>7556</v>
      </c>
      <c r="J9670" t="s">
        <v>190</v>
      </c>
      <c r="K9670">
        <v>0</v>
      </c>
      <c r="L9670" s="83">
        <v>42664</v>
      </c>
      <c r="M9670">
        <v>0</v>
      </c>
      <c r="N9670">
        <v>950755108</v>
      </c>
      <c r="O9670">
        <v>2948852</v>
      </c>
    </row>
    <row r="9671" spans="1:15" x14ac:dyDescent="0.2">
      <c r="A9671" t="s">
        <v>7634</v>
      </c>
      <c r="B9671" t="s">
        <v>6128</v>
      </c>
      <c r="C9671">
        <v>71.44</v>
      </c>
      <c r="D9671">
        <v>0</v>
      </c>
      <c r="E9671">
        <v>0</v>
      </c>
      <c r="F9671">
        <v>0</v>
      </c>
      <c r="G9671">
        <v>0</v>
      </c>
      <c r="H9671" s="45">
        <v>-14866.41</v>
      </c>
      <c r="I9671" t="s">
        <v>7556</v>
      </c>
      <c r="J9671" t="s">
        <v>200</v>
      </c>
      <c r="K9671">
        <v>0</v>
      </c>
      <c r="L9671" s="83">
        <v>42663</v>
      </c>
      <c r="M9671">
        <v>0</v>
      </c>
      <c r="N9671">
        <v>892356106</v>
      </c>
      <c r="O9671">
        <v>2900335</v>
      </c>
    </row>
    <row r="9672" spans="1:15" x14ac:dyDescent="0.2">
      <c r="A9672" t="s">
        <v>7635</v>
      </c>
      <c r="B9672" t="s">
        <v>852</v>
      </c>
      <c r="C9672">
        <v>27.05</v>
      </c>
      <c r="D9672">
        <v>0</v>
      </c>
      <c r="E9672">
        <v>0</v>
      </c>
      <c r="F9672">
        <v>0</v>
      </c>
      <c r="G9672">
        <v>0</v>
      </c>
      <c r="H9672" s="45">
        <v>-32649.09</v>
      </c>
      <c r="I9672" t="s">
        <v>7556</v>
      </c>
      <c r="J9672" t="s">
        <v>190</v>
      </c>
      <c r="K9672">
        <v>0</v>
      </c>
      <c r="L9672" s="83">
        <v>42663</v>
      </c>
      <c r="M9672">
        <v>0</v>
      </c>
      <c r="N9672" t="s">
        <v>981</v>
      </c>
      <c r="O9672">
        <v>2519849</v>
      </c>
    </row>
    <row r="9673" spans="1:15" x14ac:dyDescent="0.2">
      <c r="A9673" t="s">
        <v>7636</v>
      </c>
      <c r="B9673" t="s">
        <v>2087</v>
      </c>
      <c r="C9673">
        <v>23.26</v>
      </c>
      <c r="D9673">
        <v>0</v>
      </c>
      <c r="E9673">
        <v>0</v>
      </c>
      <c r="F9673">
        <v>0</v>
      </c>
      <c r="G9673">
        <v>0</v>
      </c>
      <c r="H9673" s="45">
        <v>9095.25</v>
      </c>
      <c r="I9673" t="s">
        <v>7556</v>
      </c>
      <c r="J9673" t="s">
        <v>200</v>
      </c>
      <c r="K9673">
        <v>0</v>
      </c>
      <c r="L9673" s="83">
        <v>42663</v>
      </c>
      <c r="M9673">
        <v>0</v>
      </c>
      <c r="N9673" t="s">
        <v>2188</v>
      </c>
      <c r="O9673">
        <v>2320892</v>
      </c>
    </row>
    <row r="9674" spans="1:15" x14ac:dyDescent="0.2">
      <c r="A9674" t="s">
        <v>7637</v>
      </c>
      <c r="B9674" t="s">
        <v>1680</v>
      </c>
      <c r="C9674">
        <v>42.68</v>
      </c>
      <c r="D9674">
        <v>0</v>
      </c>
      <c r="E9674">
        <v>0</v>
      </c>
      <c r="F9674">
        <v>0</v>
      </c>
      <c r="G9674">
        <v>0</v>
      </c>
      <c r="H9674" s="45">
        <v>-9194.0300000000007</v>
      </c>
      <c r="I9674" t="s">
        <v>7556</v>
      </c>
      <c r="J9674" t="s">
        <v>190</v>
      </c>
      <c r="K9674">
        <v>0</v>
      </c>
      <c r="L9674" s="83">
        <v>42663</v>
      </c>
      <c r="M9674">
        <v>0</v>
      </c>
      <c r="N9674">
        <v>404251100</v>
      </c>
      <c r="O9674">
        <v>2435246</v>
      </c>
    </row>
    <row r="9675" spans="1:15" x14ac:dyDescent="0.2">
      <c r="A9675" t="s">
        <v>7638</v>
      </c>
      <c r="B9675" t="s">
        <v>522</v>
      </c>
      <c r="C9675">
        <v>131.86000000000001</v>
      </c>
      <c r="D9675">
        <v>0</v>
      </c>
      <c r="E9675">
        <v>0</v>
      </c>
      <c r="F9675">
        <v>0</v>
      </c>
      <c r="G9675">
        <v>0</v>
      </c>
      <c r="H9675" s="45">
        <v>-6767.34</v>
      </c>
      <c r="I9675" t="s">
        <v>7556</v>
      </c>
      <c r="J9675" t="s">
        <v>190</v>
      </c>
      <c r="K9675">
        <v>0</v>
      </c>
      <c r="L9675" s="83">
        <v>42663</v>
      </c>
      <c r="M9675">
        <v>0</v>
      </c>
      <c r="N9675">
        <v>384109104</v>
      </c>
      <c r="O9675">
        <v>2380443</v>
      </c>
    </row>
    <row r="9676" spans="1:15" x14ac:dyDescent="0.2">
      <c r="A9676" t="s">
        <v>7639</v>
      </c>
      <c r="B9676" t="s">
        <v>334</v>
      </c>
      <c r="C9676">
        <v>36.5</v>
      </c>
      <c r="D9676">
        <v>0</v>
      </c>
      <c r="E9676">
        <v>0</v>
      </c>
      <c r="F9676">
        <v>0</v>
      </c>
      <c r="G9676">
        <v>0</v>
      </c>
      <c r="H9676" s="45">
        <v>-10802.14</v>
      </c>
      <c r="I9676" t="s">
        <v>7556</v>
      </c>
      <c r="J9676" t="s">
        <v>169</v>
      </c>
      <c r="K9676">
        <v>0</v>
      </c>
      <c r="L9676" s="83">
        <v>42663</v>
      </c>
      <c r="M9676">
        <v>0</v>
      </c>
      <c r="N9676">
        <v>639050103</v>
      </c>
      <c r="O9676">
        <v>2771133</v>
      </c>
    </row>
    <row r="9677" spans="1:15" x14ac:dyDescent="0.2">
      <c r="A9677" t="s">
        <v>7640</v>
      </c>
      <c r="B9677" t="s">
        <v>577</v>
      </c>
      <c r="C9677">
        <v>95.37</v>
      </c>
      <c r="D9677">
        <v>0</v>
      </c>
      <c r="E9677">
        <v>0</v>
      </c>
      <c r="F9677">
        <v>0</v>
      </c>
      <c r="G9677">
        <v>0</v>
      </c>
      <c r="H9677" s="45">
        <v>-1131.94</v>
      </c>
      <c r="I9677" t="s">
        <v>7556</v>
      </c>
      <c r="J9677" t="s">
        <v>186</v>
      </c>
      <c r="K9677">
        <v>0</v>
      </c>
      <c r="L9677" s="83">
        <v>42663</v>
      </c>
      <c r="M9677">
        <v>0</v>
      </c>
      <c r="N9677">
        <v>25816109</v>
      </c>
      <c r="O9677">
        <v>2026082</v>
      </c>
    </row>
    <row r="9678" spans="1:15" x14ac:dyDescent="0.2">
      <c r="A9678" t="s">
        <v>7641</v>
      </c>
      <c r="B9678" t="s">
        <v>6365</v>
      </c>
      <c r="C9678">
        <v>64</v>
      </c>
      <c r="D9678">
        <v>0</v>
      </c>
      <c r="E9678">
        <v>0</v>
      </c>
      <c r="F9678">
        <v>0</v>
      </c>
      <c r="G9678">
        <v>0</v>
      </c>
      <c r="H9678" s="45">
        <v>-6099.68</v>
      </c>
      <c r="I9678" t="s">
        <v>7556</v>
      </c>
      <c r="J9678" t="s">
        <v>200</v>
      </c>
      <c r="K9678">
        <v>0</v>
      </c>
      <c r="L9678" s="83">
        <v>42663</v>
      </c>
      <c r="M9678">
        <v>0</v>
      </c>
      <c r="N9678" t="s">
        <v>6403</v>
      </c>
      <c r="O9678">
        <v>2200552</v>
      </c>
    </row>
    <row r="9679" spans="1:15" x14ac:dyDescent="0.2">
      <c r="A9679" t="s">
        <v>7642</v>
      </c>
      <c r="B9679" t="s">
        <v>504</v>
      </c>
      <c r="C9679">
        <v>31.2</v>
      </c>
      <c r="D9679">
        <v>0</v>
      </c>
      <c r="E9679">
        <v>0</v>
      </c>
      <c r="F9679">
        <v>0</v>
      </c>
      <c r="G9679">
        <v>0</v>
      </c>
      <c r="H9679" s="45">
        <v>6602.23</v>
      </c>
      <c r="I9679" t="s">
        <v>7556</v>
      </c>
      <c r="J9679" t="s">
        <v>186</v>
      </c>
      <c r="K9679">
        <v>0</v>
      </c>
      <c r="L9679" s="83">
        <v>42663</v>
      </c>
      <c r="M9679">
        <v>0</v>
      </c>
      <c r="N9679">
        <v>59692103</v>
      </c>
      <c r="O9679">
        <v>2074111</v>
      </c>
    </row>
    <row r="9680" spans="1:15" x14ac:dyDescent="0.2">
      <c r="A9680" t="s">
        <v>7643</v>
      </c>
      <c r="B9680" t="s">
        <v>3928</v>
      </c>
      <c r="C9680">
        <v>111.27</v>
      </c>
      <c r="D9680">
        <v>0</v>
      </c>
      <c r="E9680">
        <v>0</v>
      </c>
      <c r="F9680">
        <v>0</v>
      </c>
      <c r="G9680">
        <v>0</v>
      </c>
      <c r="H9680" s="45">
        <v>-4207.6400000000003</v>
      </c>
      <c r="I9680" t="s">
        <v>7556</v>
      </c>
      <c r="J9680" t="s">
        <v>182</v>
      </c>
      <c r="K9680">
        <v>0</v>
      </c>
      <c r="L9680" s="83">
        <v>42663</v>
      </c>
      <c r="M9680">
        <v>0</v>
      </c>
      <c r="N9680" t="s">
        <v>177</v>
      </c>
      <c r="O9680">
        <v>2182531</v>
      </c>
    </row>
    <row r="9681" spans="1:15" x14ac:dyDescent="0.2">
      <c r="A9681" t="s">
        <v>7644</v>
      </c>
      <c r="B9681" t="s">
        <v>3931</v>
      </c>
      <c r="C9681">
        <v>42.77</v>
      </c>
      <c r="D9681">
        <v>0</v>
      </c>
      <c r="E9681">
        <v>0</v>
      </c>
      <c r="F9681">
        <v>0</v>
      </c>
      <c r="G9681">
        <v>0</v>
      </c>
      <c r="H9681" s="45">
        <v>-15189.47</v>
      </c>
      <c r="I9681" t="s">
        <v>7556</v>
      </c>
      <c r="J9681" t="s">
        <v>186</v>
      </c>
      <c r="K9681">
        <v>0</v>
      </c>
      <c r="L9681" s="83">
        <v>42663</v>
      </c>
      <c r="M9681">
        <v>0</v>
      </c>
      <c r="N9681" t="s">
        <v>3955</v>
      </c>
      <c r="O9681" t="s">
        <v>3956</v>
      </c>
    </row>
    <row r="9682" spans="1:15" x14ac:dyDescent="0.2">
      <c r="A9682" t="s">
        <v>7645</v>
      </c>
      <c r="B9682" t="s">
        <v>411</v>
      </c>
      <c r="C9682">
        <v>113.01</v>
      </c>
      <c r="D9682">
        <v>0</v>
      </c>
      <c r="E9682">
        <v>0</v>
      </c>
      <c r="F9682">
        <v>0</v>
      </c>
      <c r="G9682">
        <v>0</v>
      </c>
      <c r="H9682" s="45">
        <v>-4753.1899999999996</v>
      </c>
      <c r="I9682" t="s">
        <v>7556</v>
      </c>
      <c r="J9682" t="s">
        <v>164</v>
      </c>
      <c r="K9682">
        <v>0</v>
      </c>
      <c r="L9682" s="83">
        <v>42663</v>
      </c>
      <c r="M9682">
        <v>0</v>
      </c>
      <c r="N9682">
        <v>177376100</v>
      </c>
      <c r="O9682">
        <v>2182553</v>
      </c>
    </row>
    <row r="9683" spans="1:15" x14ac:dyDescent="0.2">
      <c r="A9683" t="s">
        <v>7646</v>
      </c>
      <c r="B9683" t="s">
        <v>466</v>
      </c>
      <c r="C9683">
        <v>81.42</v>
      </c>
      <c r="D9683">
        <v>0</v>
      </c>
      <c r="E9683">
        <v>0</v>
      </c>
      <c r="F9683">
        <v>0</v>
      </c>
      <c r="G9683">
        <v>0</v>
      </c>
      <c r="H9683" s="45">
        <v>-5787.74</v>
      </c>
      <c r="I9683" t="s">
        <v>7556</v>
      </c>
      <c r="J9683" t="s">
        <v>190</v>
      </c>
      <c r="K9683">
        <v>0</v>
      </c>
      <c r="L9683" s="83">
        <v>42663</v>
      </c>
      <c r="M9683">
        <v>0</v>
      </c>
      <c r="N9683">
        <v>260003108</v>
      </c>
      <c r="O9683">
        <v>2278407</v>
      </c>
    </row>
    <row r="9684" spans="1:15" x14ac:dyDescent="0.2">
      <c r="A9684" t="s">
        <v>7647</v>
      </c>
      <c r="B9684" t="s">
        <v>7633</v>
      </c>
      <c r="C9684">
        <v>49.25</v>
      </c>
      <c r="D9684">
        <v>0</v>
      </c>
      <c r="E9684">
        <v>0</v>
      </c>
      <c r="F9684">
        <v>0</v>
      </c>
      <c r="G9684">
        <v>0</v>
      </c>
      <c r="H9684" s="45">
        <v>14368.81</v>
      </c>
      <c r="I9684" t="s">
        <v>7556</v>
      </c>
      <c r="J9684" t="s">
        <v>190</v>
      </c>
      <c r="K9684">
        <v>0</v>
      </c>
      <c r="L9684" s="83">
        <v>42663</v>
      </c>
      <c r="M9684">
        <v>0</v>
      </c>
      <c r="N9684" t="s">
        <v>7648</v>
      </c>
      <c r="O9684">
        <v>2330318</v>
      </c>
    </row>
    <row r="9685" spans="1:15" x14ac:dyDescent="0.2">
      <c r="A9685" t="s">
        <v>7649</v>
      </c>
      <c r="B9685" t="s">
        <v>6073</v>
      </c>
      <c r="C9685">
        <v>93.34</v>
      </c>
      <c r="D9685">
        <v>0</v>
      </c>
      <c r="E9685">
        <v>0</v>
      </c>
      <c r="F9685">
        <v>0</v>
      </c>
      <c r="G9685">
        <v>0</v>
      </c>
      <c r="H9685" s="45">
        <v>4149.5600000000004</v>
      </c>
      <c r="I9685" t="s">
        <v>7556</v>
      </c>
      <c r="J9685" t="s">
        <v>200</v>
      </c>
      <c r="K9685">
        <v>0</v>
      </c>
      <c r="L9685" s="83">
        <v>42663</v>
      </c>
      <c r="M9685">
        <v>0</v>
      </c>
      <c r="N9685">
        <v>372460105</v>
      </c>
      <c r="O9685">
        <v>2367480</v>
      </c>
    </row>
    <row r="9686" spans="1:15" x14ac:dyDescent="0.2">
      <c r="A9686" t="s">
        <v>7650</v>
      </c>
      <c r="B9686" t="s">
        <v>498</v>
      </c>
      <c r="C9686">
        <v>41.8</v>
      </c>
      <c r="D9686">
        <v>0</v>
      </c>
      <c r="E9686">
        <v>0</v>
      </c>
      <c r="F9686">
        <v>0</v>
      </c>
      <c r="G9686">
        <v>0</v>
      </c>
      <c r="H9686" s="45">
        <v>-5606.71</v>
      </c>
      <c r="I9686" t="s">
        <v>7556</v>
      </c>
      <c r="J9686" t="s">
        <v>182</v>
      </c>
      <c r="K9686">
        <v>0</v>
      </c>
      <c r="L9686" s="83">
        <v>42663</v>
      </c>
      <c r="M9686">
        <v>0</v>
      </c>
      <c r="N9686">
        <v>406216101</v>
      </c>
      <c r="O9686">
        <v>2405302</v>
      </c>
    </row>
    <row r="9687" spans="1:15" x14ac:dyDescent="0.2">
      <c r="A9687" t="s">
        <v>7651</v>
      </c>
      <c r="B9687" t="s">
        <v>547</v>
      </c>
      <c r="C9687">
        <v>61.45</v>
      </c>
      <c r="D9687">
        <v>0</v>
      </c>
      <c r="E9687">
        <v>0</v>
      </c>
      <c r="F9687">
        <v>0</v>
      </c>
      <c r="G9687">
        <v>0</v>
      </c>
      <c r="H9687">
        <v>820.55</v>
      </c>
      <c r="I9687" t="s">
        <v>7556</v>
      </c>
      <c r="J9687" t="s">
        <v>190</v>
      </c>
      <c r="K9687">
        <v>0</v>
      </c>
      <c r="L9687" s="83">
        <v>42663</v>
      </c>
      <c r="M9687">
        <v>0</v>
      </c>
      <c r="N9687">
        <v>428291108</v>
      </c>
      <c r="O9687">
        <v>2416779</v>
      </c>
    </row>
    <row r="9688" spans="1:15" x14ac:dyDescent="0.2">
      <c r="A9688" t="s">
        <v>7652</v>
      </c>
      <c r="B9688" t="s">
        <v>2319</v>
      </c>
      <c r="C9688">
        <v>112.06</v>
      </c>
      <c r="D9688">
        <v>0</v>
      </c>
      <c r="E9688">
        <v>0</v>
      </c>
      <c r="F9688">
        <v>0</v>
      </c>
      <c r="G9688">
        <v>0</v>
      </c>
      <c r="H9688" s="45">
        <v>1268.43</v>
      </c>
      <c r="I9688" t="s">
        <v>7556</v>
      </c>
      <c r="J9688" t="s">
        <v>188</v>
      </c>
      <c r="K9688">
        <v>0</v>
      </c>
      <c r="L9688" s="83">
        <v>42663</v>
      </c>
      <c r="M9688">
        <v>0</v>
      </c>
      <c r="N9688">
        <v>483007704</v>
      </c>
      <c r="O9688" t="s">
        <v>2365</v>
      </c>
    </row>
    <row r="9689" spans="1:15" x14ac:dyDescent="0.2">
      <c r="A9689" t="s">
        <v>7653</v>
      </c>
      <c r="B9689" t="s">
        <v>3525</v>
      </c>
      <c r="C9689">
        <v>17.82</v>
      </c>
      <c r="D9689">
        <v>0</v>
      </c>
      <c r="E9689">
        <v>0</v>
      </c>
      <c r="F9689">
        <v>0</v>
      </c>
      <c r="G9689">
        <v>0</v>
      </c>
      <c r="H9689" s="45">
        <v>2965.3</v>
      </c>
      <c r="I9689" t="s">
        <v>7556</v>
      </c>
      <c r="J9689" t="s">
        <v>182</v>
      </c>
      <c r="K9689">
        <v>0</v>
      </c>
      <c r="L9689" s="83">
        <v>42663</v>
      </c>
      <c r="M9689">
        <v>0</v>
      </c>
      <c r="N9689" t="s">
        <v>3526</v>
      </c>
      <c r="O9689" t="s">
        <v>3527</v>
      </c>
    </row>
    <row r="9690" spans="1:15" x14ac:dyDescent="0.2">
      <c r="A9690" t="s">
        <v>7654</v>
      </c>
      <c r="B9690" t="s">
        <v>7632</v>
      </c>
      <c r="C9690">
        <v>108.5</v>
      </c>
      <c r="D9690">
        <v>0</v>
      </c>
      <c r="E9690">
        <v>0</v>
      </c>
      <c r="F9690">
        <v>0</v>
      </c>
      <c r="G9690">
        <v>0</v>
      </c>
      <c r="H9690" s="45">
        <v>2292.7199999999998</v>
      </c>
      <c r="I9690" t="s">
        <v>7556</v>
      </c>
      <c r="J9690" t="s">
        <v>190</v>
      </c>
      <c r="K9690">
        <v>0</v>
      </c>
      <c r="L9690" s="83">
        <v>42663</v>
      </c>
      <c r="M9690">
        <v>0</v>
      </c>
      <c r="N9690">
        <v>515098101</v>
      </c>
      <c r="O9690">
        <v>2503994</v>
      </c>
    </row>
    <row r="9691" spans="1:15" x14ac:dyDescent="0.2">
      <c r="A9691" t="s">
        <v>7655</v>
      </c>
      <c r="B9691" t="s">
        <v>3930</v>
      </c>
      <c r="C9691">
        <v>17</v>
      </c>
      <c r="D9691">
        <v>0</v>
      </c>
      <c r="E9691">
        <v>0</v>
      </c>
      <c r="F9691">
        <v>0</v>
      </c>
      <c r="G9691">
        <v>0</v>
      </c>
      <c r="H9691" s="45">
        <v>2555.11</v>
      </c>
      <c r="I9691" t="s">
        <v>7556</v>
      </c>
      <c r="J9691" t="s">
        <v>200</v>
      </c>
      <c r="K9691">
        <v>0</v>
      </c>
      <c r="L9691" s="83">
        <v>42663</v>
      </c>
      <c r="M9691">
        <v>0</v>
      </c>
      <c r="N9691">
        <v>577081102</v>
      </c>
      <c r="O9691">
        <v>2572303</v>
      </c>
    </row>
    <row r="9692" spans="1:15" x14ac:dyDescent="0.2">
      <c r="A9692" t="s">
        <v>7656</v>
      </c>
      <c r="B9692" t="s">
        <v>513</v>
      </c>
      <c r="C9692">
        <v>111.35</v>
      </c>
      <c r="D9692">
        <v>0</v>
      </c>
      <c r="E9692">
        <v>0</v>
      </c>
      <c r="F9692">
        <v>0</v>
      </c>
      <c r="G9692">
        <v>0</v>
      </c>
      <c r="H9692" s="45">
        <v>-1441.48</v>
      </c>
      <c r="I9692" t="s">
        <v>7556</v>
      </c>
      <c r="J9692" t="s">
        <v>188</v>
      </c>
      <c r="K9692">
        <v>0</v>
      </c>
      <c r="L9692" s="83">
        <v>42663</v>
      </c>
      <c r="M9692">
        <v>0</v>
      </c>
      <c r="N9692">
        <v>695156109</v>
      </c>
      <c r="O9692">
        <v>2504566</v>
      </c>
    </row>
    <row r="9693" spans="1:15" x14ac:dyDescent="0.2">
      <c r="A9693" t="s">
        <v>7657</v>
      </c>
      <c r="B9693" t="s">
        <v>6362</v>
      </c>
      <c r="C9693">
        <v>55.54</v>
      </c>
      <c r="D9693">
        <v>0</v>
      </c>
      <c r="E9693">
        <v>0</v>
      </c>
      <c r="F9693">
        <v>0</v>
      </c>
      <c r="G9693">
        <v>0</v>
      </c>
      <c r="H9693" s="45">
        <v>56578.32</v>
      </c>
      <c r="I9693" t="s">
        <v>7556</v>
      </c>
      <c r="J9693" t="s">
        <v>235</v>
      </c>
      <c r="K9693">
        <v>0</v>
      </c>
      <c r="L9693" s="83">
        <v>42663</v>
      </c>
      <c r="M9693">
        <v>0</v>
      </c>
      <c r="N9693">
        <v>761713106</v>
      </c>
      <c r="O9693">
        <v>2429090</v>
      </c>
    </row>
    <row r="9694" spans="1:15" x14ac:dyDescent="0.2">
      <c r="A9694" t="s">
        <v>7658</v>
      </c>
      <c r="B9694" t="s">
        <v>3933</v>
      </c>
      <c r="C9694">
        <v>49.12</v>
      </c>
      <c r="D9694">
        <v>0</v>
      </c>
      <c r="E9694">
        <v>0</v>
      </c>
      <c r="F9694">
        <v>0</v>
      </c>
      <c r="G9694">
        <v>0</v>
      </c>
      <c r="H9694" s="45">
        <v>3019.15</v>
      </c>
      <c r="I9694" t="s">
        <v>7556</v>
      </c>
      <c r="J9694" t="s">
        <v>188</v>
      </c>
      <c r="K9694">
        <v>0</v>
      </c>
      <c r="L9694" s="83">
        <v>42663</v>
      </c>
      <c r="M9694">
        <v>0</v>
      </c>
      <c r="N9694">
        <v>858119100</v>
      </c>
      <c r="O9694">
        <v>2849472</v>
      </c>
    </row>
    <row r="9695" spans="1:15" x14ac:dyDescent="0.2">
      <c r="A9695" t="s">
        <v>7659</v>
      </c>
      <c r="B9695" t="s">
        <v>6047</v>
      </c>
      <c r="C9695">
        <v>36.71</v>
      </c>
      <c r="D9695">
        <v>0</v>
      </c>
      <c r="E9695">
        <v>0</v>
      </c>
      <c r="F9695">
        <v>0</v>
      </c>
      <c r="G9695">
        <v>0</v>
      </c>
      <c r="H9695" s="45">
        <v>-2308.96</v>
      </c>
      <c r="I9695" t="s">
        <v>7556</v>
      </c>
      <c r="J9695" t="s">
        <v>200</v>
      </c>
      <c r="K9695">
        <v>0</v>
      </c>
      <c r="L9695" s="83">
        <v>42663</v>
      </c>
      <c r="M9695">
        <v>0</v>
      </c>
      <c r="N9695">
        <v>899896104</v>
      </c>
      <c r="O9695">
        <v>2872069</v>
      </c>
    </row>
    <row r="9696" spans="1:15" x14ac:dyDescent="0.2">
      <c r="A9696" t="s">
        <v>7660</v>
      </c>
      <c r="B9696" t="s">
        <v>6126</v>
      </c>
      <c r="C9696">
        <v>22.18</v>
      </c>
      <c r="D9696">
        <v>0</v>
      </c>
      <c r="E9696">
        <v>0</v>
      </c>
      <c r="F9696">
        <v>0</v>
      </c>
      <c r="G9696">
        <v>0</v>
      </c>
      <c r="H9696" s="45">
        <v>3302.9</v>
      </c>
      <c r="I9696" t="s">
        <v>7556</v>
      </c>
      <c r="J9696" t="s">
        <v>186</v>
      </c>
      <c r="K9696">
        <v>0</v>
      </c>
      <c r="L9696" s="83">
        <v>42663</v>
      </c>
      <c r="M9696">
        <v>0</v>
      </c>
      <c r="N9696">
        <v>904214103</v>
      </c>
      <c r="O9696">
        <v>2484389</v>
      </c>
    </row>
    <row r="9697" spans="1:15" x14ac:dyDescent="0.2">
      <c r="A9697" t="s">
        <v>7661</v>
      </c>
      <c r="B9697" t="s">
        <v>3840</v>
      </c>
      <c r="C9697">
        <v>124.05</v>
      </c>
      <c r="D9697">
        <v>0</v>
      </c>
      <c r="E9697">
        <v>0</v>
      </c>
      <c r="F9697">
        <v>0</v>
      </c>
      <c r="G9697">
        <v>0</v>
      </c>
      <c r="H9697" s="45">
        <v>-3252.54</v>
      </c>
      <c r="I9697" t="s">
        <v>7556</v>
      </c>
      <c r="J9697" t="s">
        <v>235</v>
      </c>
      <c r="K9697">
        <v>0</v>
      </c>
      <c r="L9697" s="83">
        <v>42663</v>
      </c>
      <c r="M9697">
        <v>0</v>
      </c>
      <c r="N9697">
        <v>929236107</v>
      </c>
      <c r="O9697">
        <v>2944742</v>
      </c>
    </row>
    <row r="9698" spans="1:15" x14ac:dyDescent="0.2">
      <c r="A9698" t="s">
        <v>7662</v>
      </c>
      <c r="B9698" t="s">
        <v>611</v>
      </c>
      <c r="C9698">
        <v>64.72</v>
      </c>
      <c r="D9698">
        <v>0</v>
      </c>
      <c r="E9698">
        <v>0</v>
      </c>
      <c r="F9698">
        <v>0</v>
      </c>
      <c r="G9698">
        <v>0</v>
      </c>
      <c r="H9698" s="45">
        <v>3965.96</v>
      </c>
      <c r="I9698" t="s">
        <v>7556</v>
      </c>
      <c r="J9698" t="s">
        <v>164</v>
      </c>
      <c r="K9698">
        <v>0</v>
      </c>
      <c r="L9698" s="83">
        <v>42663</v>
      </c>
      <c r="M9698">
        <v>0</v>
      </c>
      <c r="N9698">
        <v>983919101</v>
      </c>
      <c r="O9698">
        <v>2985677</v>
      </c>
    </row>
    <row r="9699" spans="1:15" x14ac:dyDescent="0.2">
      <c r="A9699" t="s">
        <v>7608</v>
      </c>
      <c r="B9699" t="s">
        <v>4002</v>
      </c>
      <c r="C9699">
        <v>8.3000000000000007</v>
      </c>
      <c r="D9699">
        <v>0</v>
      </c>
      <c r="E9699">
        <v>0</v>
      </c>
      <c r="F9699">
        <v>0</v>
      </c>
      <c r="G9699">
        <v>0</v>
      </c>
      <c r="H9699" s="45">
        <v>-4382</v>
      </c>
      <c r="I9699" t="s">
        <v>7556</v>
      </c>
      <c r="J9699" t="s">
        <v>200</v>
      </c>
      <c r="K9699">
        <v>0</v>
      </c>
      <c r="L9699" s="83">
        <v>42662</v>
      </c>
      <c r="M9699">
        <v>0</v>
      </c>
      <c r="N9699" t="s">
        <v>4062</v>
      </c>
      <c r="O9699" t="s">
        <v>4063</v>
      </c>
    </row>
    <row r="9700" spans="1:15" x14ac:dyDescent="0.2">
      <c r="A9700" t="s">
        <v>7609</v>
      </c>
      <c r="B9700" t="s">
        <v>4348</v>
      </c>
      <c r="C9700">
        <v>150.71</v>
      </c>
      <c r="D9700">
        <v>0</v>
      </c>
      <c r="E9700">
        <v>0</v>
      </c>
      <c r="F9700">
        <v>0</v>
      </c>
      <c r="G9700">
        <v>0</v>
      </c>
      <c r="H9700" s="45">
        <v>-33688.74</v>
      </c>
      <c r="I9700" t="s">
        <v>7567</v>
      </c>
      <c r="J9700" t="s">
        <v>169</v>
      </c>
      <c r="K9700">
        <v>0</v>
      </c>
      <c r="L9700" s="83">
        <v>42662</v>
      </c>
      <c r="M9700">
        <v>0</v>
      </c>
      <c r="N9700" t="s">
        <v>4384</v>
      </c>
      <c r="O9700" t="s">
        <v>4385</v>
      </c>
    </row>
    <row r="9701" spans="1:15" x14ac:dyDescent="0.2">
      <c r="A9701" t="s">
        <v>7610</v>
      </c>
      <c r="B9701" t="s">
        <v>4078</v>
      </c>
      <c r="C9701">
        <v>42.53</v>
      </c>
      <c r="D9701">
        <v>0</v>
      </c>
      <c r="E9701">
        <v>0</v>
      </c>
      <c r="F9701">
        <v>0</v>
      </c>
      <c r="G9701">
        <v>0</v>
      </c>
      <c r="H9701">
        <v>780.94</v>
      </c>
      <c r="I9701" t="s">
        <v>7567</v>
      </c>
      <c r="J9701" t="s">
        <v>186</v>
      </c>
      <c r="K9701">
        <v>0</v>
      </c>
      <c r="L9701" s="83">
        <v>42662</v>
      </c>
      <c r="M9701">
        <v>0</v>
      </c>
      <c r="N9701" t="s">
        <v>4094</v>
      </c>
      <c r="O9701" t="s">
        <v>4095</v>
      </c>
    </row>
    <row r="9702" spans="1:15" x14ac:dyDescent="0.2">
      <c r="A9702" t="s">
        <v>7611</v>
      </c>
      <c r="B9702" t="s">
        <v>669</v>
      </c>
      <c r="C9702">
        <v>473.37</v>
      </c>
      <c r="D9702">
        <v>0</v>
      </c>
      <c r="E9702">
        <v>0</v>
      </c>
      <c r="F9702">
        <v>0</v>
      </c>
      <c r="G9702">
        <v>0</v>
      </c>
      <c r="H9702" s="45">
        <v>-11360.61</v>
      </c>
      <c r="I9702" t="s">
        <v>7556</v>
      </c>
      <c r="J9702" t="s">
        <v>186</v>
      </c>
      <c r="K9702">
        <v>0</v>
      </c>
      <c r="L9702" s="83">
        <v>42662</v>
      </c>
      <c r="M9702">
        <v>0</v>
      </c>
      <c r="N9702" t="s">
        <v>670</v>
      </c>
      <c r="O9702">
        <v>2494504</v>
      </c>
    </row>
    <row r="9703" spans="1:15" x14ac:dyDescent="0.2">
      <c r="A9703" t="s">
        <v>7612</v>
      </c>
      <c r="B9703" t="s">
        <v>643</v>
      </c>
      <c r="C9703">
        <v>95.77</v>
      </c>
      <c r="D9703">
        <v>0</v>
      </c>
      <c r="E9703">
        <v>0</v>
      </c>
      <c r="F9703">
        <v>0</v>
      </c>
      <c r="G9703">
        <v>0</v>
      </c>
      <c r="H9703" s="45">
        <v>1222.24</v>
      </c>
      <c r="I9703" t="s">
        <v>7556</v>
      </c>
      <c r="J9703" t="s">
        <v>186</v>
      </c>
      <c r="K9703">
        <v>0</v>
      </c>
      <c r="L9703" s="83">
        <v>42662</v>
      </c>
      <c r="M9703">
        <v>0</v>
      </c>
      <c r="N9703">
        <v>200340107</v>
      </c>
      <c r="O9703">
        <v>2212870</v>
      </c>
    </row>
    <row r="9704" spans="1:15" x14ac:dyDescent="0.2">
      <c r="A9704" t="s">
        <v>7613</v>
      </c>
      <c r="B9704" t="s">
        <v>476</v>
      </c>
      <c r="C9704">
        <v>341.97</v>
      </c>
      <c r="D9704">
        <v>0</v>
      </c>
      <c r="E9704">
        <v>0</v>
      </c>
      <c r="F9704">
        <v>0</v>
      </c>
      <c r="G9704">
        <v>0</v>
      </c>
      <c r="H9704" s="45">
        <v>1467.05</v>
      </c>
      <c r="I9704" t="s">
        <v>7556</v>
      </c>
      <c r="J9704" t="s">
        <v>190</v>
      </c>
      <c r="K9704">
        <v>0</v>
      </c>
      <c r="L9704" s="83">
        <v>42662</v>
      </c>
      <c r="M9704">
        <v>0</v>
      </c>
      <c r="N9704">
        <v>384802104</v>
      </c>
      <c r="O9704">
        <v>2380863</v>
      </c>
    </row>
    <row r="9705" spans="1:15" x14ac:dyDescent="0.2">
      <c r="A9705" t="s">
        <v>7614</v>
      </c>
      <c r="B9705" t="s">
        <v>326</v>
      </c>
      <c r="C9705">
        <v>45.09</v>
      </c>
      <c r="D9705">
        <v>0</v>
      </c>
      <c r="E9705">
        <v>0</v>
      </c>
      <c r="F9705">
        <v>0</v>
      </c>
      <c r="G9705">
        <v>0</v>
      </c>
      <c r="H9705" s="45">
        <v>26777.15</v>
      </c>
      <c r="I9705" t="s">
        <v>7556</v>
      </c>
      <c r="J9705" t="s">
        <v>200</v>
      </c>
      <c r="K9705">
        <v>0</v>
      </c>
      <c r="L9705" s="83">
        <v>42662</v>
      </c>
      <c r="M9705">
        <v>0</v>
      </c>
      <c r="N9705">
        <v>412822108</v>
      </c>
      <c r="O9705">
        <v>2411053</v>
      </c>
    </row>
    <row r="9706" spans="1:15" x14ac:dyDescent="0.2">
      <c r="A9706" t="s">
        <v>7615</v>
      </c>
      <c r="B9706" t="s">
        <v>7606</v>
      </c>
      <c r="C9706">
        <v>17.72</v>
      </c>
      <c r="D9706">
        <v>0</v>
      </c>
      <c r="E9706">
        <v>0</v>
      </c>
      <c r="F9706">
        <v>0</v>
      </c>
      <c r="G9706">
        <v>0</v>
      </c>
      <c r="H9706" s="45">
        <v>10766.31</v>
      </c>
      <c r="I9706" t="s">
        <v>7556</v>
      </c>
      <c r="J9706" t="s">
        <v>186</v>
      </c>
      <c r="K9706">
        <v>0</v>
      </c>
      <c r="L9706" s="83">
        <v>42662</v>
      </c>
      <c r="M9706">
        <v>0</v>
      </c>
      <c r="N9706" t="s">
        <v>7616</v>
      </c>
      <c r="O9706" t="s">
        <v>7617</v>
      </c>
    </row>
    <row r="9707" spans="1:15" x14ac:dyDescent="0.2">
      <c r="A9707" t="s">
        <v>7618</v>
      </c>
      <c r="B9707" t="s">
        <v>2681</v>
      </c>
      <c r="C9707">
        <v>22.75</v>
      </c>
      <c r="D9707">
        <v>0</v>
      </c>
      <c r="E9707">
        <v>0</v>
      </c>
      <c r="F9707">
        <v>0</v>
      </c>
      <c r="G9707">
        <v>0</v>
      </c>
      <c r="H9707" s="45">
        <v>-14019.45</v>
      </c>
      <c r="I9707" t="s">
        <v>7567</v>
      </c>
      <c r="J9707" t="s">
        <v>200</v>
      </c>
      <c r="K9707">
        <v>0</v>
      </c>
      <c r="L9707" s="83">
        <v>42662</v>
      </c>
      <c r="M9707">
        <v>0</v>
      </c>
      <c r="N9707" s="84">
        <v>4.5245E+113</v>
      </c>
      <c r="O9707">
        <v>2473859</v>
      </c>
    </row>
    <row r="9708" spans="1:15" x14ac:dyDescent="0.2">
      <c r="A9708" t="s">
        <v>7619</v>
      </c>
      <c r="B9708" t="s">
        <v>542</v>
      </c>
      <c r="C9708">
        <v>115.79</v>
      </c>
      <c r="D9708">
        <v>0</v>
      </c>
      <c r="E9708">
        <v>0</v>
      </c>
      <c r="F9708">
        <v>0</v>
      </c>
      <c r="G9708">
        <v>0</v>
      </c>
      <c r="H9708" s="45">
        <v>-18983.78</v>
      </c>
      <c r="I9708" t="s">
        <v>7556</v>
      </c>
      <c r="J9708" t="s">
        <v>190</v>
      </c>
      <c r="K9708">
        <v>0</v>
      </c>
      <c r="L9708" s="83">
        <v>42662</v>
      </c>
      <c r="M9708">
        <v>0</v>
      </c>
      <c r="N9708">
        <v>485170302</v>
      </c>
      <c r="O9708">
        <v>2607647</v>
      </c>
    </row>
    <row r="9709" spans="1:15" x14ac:dyDescent="0.2">
      <c r="A9709" t="s">
        <v>7620</v>
      </c>
      <c r="B9709" t="s">
        <v>117</v>
      </c>
      <c r="C9709">
        <v>41.88</v>
      </c>
      <c r="D9709">
        <v>0</v>
      </c>
      <c r="E9709">
        <v>0</v>
      </c>
      <c r="F9709">
        <v>0</v>
      </c>
      <c r="G9709">
        <v>0</v>
      </c>
      <c r="H9709" s="45">
        <v>-8281.7800000000007</v>
      </c>
      <c r="I9709" t="s">
        <v>7556</v>
      </c>
      <c r="J9709" t="s">
        <v>164</v>
      </c>
      <c r="K9709">
        <v>0</v>
      </c>
      <c r="L9709" s="83">
        <v>42662</v>
      </c>
      <c r="M9709">
        <v>0</v>
      </c>
      <c r="N9709">
        <v>562750109</v>
      </c>
      <c r="O9709">
        <v>2239471</v>
      </c>
    </row>
    <row r="9710" spans="1:15" x14ac:dyDescent="0.2">
      <c r="A9710" t="s">
        <v>7621</v>
      </c>
      <c r="B9710" t="s">
        <v>3893</v>
      </c>
      <c r="C9710">
        <v>51.14</v>
      </c>
      <c r="D9710">
        <v>0</v>
      </c>
      <c r="E9710">
        <v>0</v>
      </c>
      <c r="F9710">
        <v>0</v>
      </c>
      <c r="G9710">
        <v>0</v>
      </c>
      <c r="H9710" s="45">
        <v>15847.82</v>
      </c>
      <c r="I9710" t="s">
        <v>7556</v>
      </c>
      <c r="J9710" t="s">
        <v>186</v>
      </c>
      <c r="K9710">
        <v>0</v>
      </c>
      <c r="L9710" s="83">
        <v>42662</v>
      </c>
      <c r="M9710">
        <v>0</v>
      </c>
      <c r="N9710">
        <v>695263103</v>
      </c>
      <c r="O9710">
        <v>2619772</v>
      </c>
    </row>
    <row r="9711" spans="1:15" x14ac:dyDescent="0.2">
      <c r="A9711" t="s">
        <v>7622</v>
      </c>
      <c r="B9711" t="s">
        <v>304</v>
      </c>
      <c r="C9711">
        <v>28.13</v>
      </c>
      <c r="D9711">
        <v>0</v>
      </c>
      <c r="E9711">
        <v>0</v>
      </c>
      <c r="F9711">
        <v>0</v>
      </c>
      <c r="G9711">
        <v>0</v>
      </c>
      <c r="H9711" s="45">
        <v>8409.5499999999993</v>
      </c>
      <c r="I9711" t="s">
        <v>7567</v>
      </c>
      <c r="J9711" t="s">
        <v>200</v>
      </c>
      <c r="K9711">
        <v>0</v>
      </c>
      <c r="L9711" s="83">
        <v>42662</v>
      </c>
      <c r="M9711">
        <v>0</v>
      </c>
      <c r="N9711">
        <v>745867101</v>
      </c>
      <c r="O9711">
        <v>2708841</v>
      </c>
    </row>
    <row r="9712" spans="1:15" x14ac:dyDescent="0.2">
      <c r="A9712" t="s">
        <v>7623</v>
      </c>
      <c r="B9712" t="s">
        <v>3940</v>
      </c>
      <c r="C9712">
        <v>84.31</v>
      </c>
      <c r="D9712">
        <v>0</v>
      </c>
      <c r="E9712">
        <v>0</v>
      </c>
      <c r="F9712">
        <v>0</v>
      </c>
      <c r="G9712">
        <v>0</v>
      </c>
      <c r="H9712" s="45">
        <v>3478.82</v>
      </c>
      <c r="I9712" t="s">
        <v>7556</v>
      </c>
      <c r="J9712" t="s">
        <v>235</v>
      </c>
      <c r="K9712">
        <v>0</v>
      </c>
      <c r="L9712" s="83">
        <v>42662</v>
      </c>
      <c r="M9712">
        <v>0</v>
      </c>
      <c r="N9712">
        <v>718172109</v>
      </c>
      <c r="O9712" t="s">
        <v>3972</v>
      </c>
    </row>
    <row r="9713" spans="1:15" x14ac:dyDescent="0.2">
      <c r="A9713" t="s">
        <v>7624</v>
      </c>
      <c r="B9713" t="s">
        <v>6077</v>
      </c>
      <c r="C9713">
        <v>40.47</v>
      </c>
      <c r="D9713">
        <v>0</v>
      </c>
      <c r="E9713">
        <v>0</v>
      </c>
      <c r="F9713">
        <v>0</v>
      </c>
      <c r="G9713">
        <v>0</v>
      </c>
      <c r="H9713">
        <v>184.33</v>
      </c>
      <c r="I9713" t="s">
        <v>7556</v>
      </c>
      <c r="J9713" t="s">
        <v>186</v>
      </c>
      <c r="K9713">
        <v>0</v>
      </c>
      <c r="L9713" s="83">
        <v>42662</v>
      </c>
      <c r="M9713">
        <v>0</v>
      </c>
      <c r="N9713" s="84">
        <v>7.5969999999999999E+111</v>
      </c>
      <c r="O9713">
        <v>2670809</v>
      </c>
    </row>
    <row r="9714" spans="1:15" x14ac:dyDescent="0.2">
      <c r="A9714" t="s">
        <v>7625</v>
      </c>
      <c r="B9714" t="s">
        <v>2482</v>
      </c>
      <c r="C9714">
        <v>277.55</v>
      </c>
      <c r="D9714">
        <v>0</v>
      </c>
      <c r="E9714">
        <v>0</v>
      </c>
      <c r="F9714">
        <v>0</v>
      </c>
      <c r="G9714">
        <v>0</v>
      </c>
      <c r="H9714" s="45">
        <v>1923.9</v>
      </c>
      <c r="I9714" t="s">
        <v>7567</v>
      </c>
      <c r="J9714" t="s">
        <v>235</v>
      </c>
      <c r="K9714">
        <v>0</v>
      </c>
      <c r="L9714" s="83">
        <v>42662</v>
      </c>
      <c r="M9714">
        <v>0</v>
      </c>
      <c r="N9714">
        <v>100557107</v>
      </c>
      <c r="O9714">
        <v>2113393</v>
      </c>
    </row>
    <row r="9715" spans="1:15" x14ac:dyDescent="0.2">
      <c r="A9715" t="s">
        <v>7626</v>
      </c>
      <c r="B9715" t="s">
        <v>4075</v>
      </c>
      <c r="C9715">
        <v>114.49</v>
      </c>
      <c r="D9715">
        <v>0</v>
      </c>
      <c r="E9715">
        <v>0</v>
      </c>
      <c r="F9715">
        <v>0</v>
      </c>
      <c r="G9715">
        <v>0</v>
      </c>
      <c r="H9715" s="45">
        <v>-6125</v>
      </c>
      <c r="I9715" t="s">
        <v>7567</v>
      </c>
      <c r="J9715" t="s">
        <v>186</v>
      </c>
      <c r="K9715">
        <v>0</v>
      </c>
      <c r="L9715" s="83">
        <v>42662</v>
      </c>
      <c r="M9715">
        <v>0</v>
      </c>
      <c r="N9715" t="s">
        <v>4114</v>
      </c>
      <c r="O9715" t="s">
        <v>4115</v>
      </c>
    </row>
    <row r="9716" spans="1:15" x14ac:dyDescent="0.2">
      <c r="A9716" t="s">
        <v>7627</v>
      </c>
      <c r="B9716" t="s">
        <v>388</v>
      </c>
      <c r="C9716">
        <v>60.87</v>
      </c>
      <c r="D9716">
        <v>0</v>
      </c>
      <c r="E9716">
        <v>0</v>
      </c>
      <c r="F9716">
        <v>0</v>
      </c>
      <c r="G9716">
        <v>0</v>
      </c>
      <c r="H9716" s="45">
        <v>5497.62</v>
      </c>
      <c r="I9716" t="s">
        <v>7567</v>
      </c>
      <c r="J9716" t="s">
        <v>186</v>
      </c>
      <c r="K9716">
        <v>0</v>
      </c>
      <c r="L9716" s="83">
        <v>42662</v>
      </c>
      <c r="M9716">
        <v>0</v>
      </c>
      <c r="N9716">
        <v>784117103</v>
      </c>
      <c r="O9716">
        <v>2793610</v>
      </c>
    </row>
    <row r="9717" spans="1:15" x14ac:dyDescent="0.2">
      <c r="A9717" t="s">
        <v>7628</v>
      </c>
      <c r="B9717" t="s">
        <v>2300</v>
      </c>
      <c r="C9717">
        <v>28.17</v>
      </c>
      <c r="D9717">
        <v>0</v>
      </c>
      <c r="E9717">
        <v>0</v>
      </c>
      <c r="F9717">
        <v>0</v>
      </c>
      <c r="G9717">
        <v>0</v>
      </c>
      <c r="H9717" s="45">
        <v>98520.9</v>
      </c>
      <c r="I9717" t="s">
        <v>7567</v>
      </c>
      <c r="J9717" t="s">
        <v>164</v>
      </c>
      <c r="K9717">
        <v>0</v>
      </c>
      <c r="L9717" s="83">
        <v>42662</v>
      </c>
      <c r="M9717">
        <v>0</v>
      </c>
      <c r="N9717" t="s">
        <v>2382</v>
      </c>
      <c r="O9717">
        <v>2095703</v>
      </c>
    </row>
    <row r="9718" spans="1:15" x14ac:dyDescent="0.2">
      <c r="A9718" t="s">
        <v>7629</v>
      </c>
      <c r="B9718" t="s">
        <v>2400</v>
      </c>
      <c r="C9718">
        <v>35.96</v>
      </c>
      <c r="D9718">
        <v>0</v>
      </c>
      <c r="E9718">
        <v>0</v>
      </c>
      <c r="F9718">
        <v>0</v>
      </c>
      <c r="G9718">
        <v>0</v>
      </c>
      <c r="H9718" s="45">
        <v>10480.89</v>
      </c>
      <c r="I9718" t="s">
        <v>7556</v>
      </c>
      <c r="J9718" t="s">
        <v>190</v>
      </c>
      <c r="K9718">
        <v>0</v>
      </c>
      <c r="L9718" s="83">
        <v>42662</v>
      </c>
      <c r="M9718">
        <v>0</v>
      </c>
      <c r="N9718">
        <v>913543104</v>
      </c>
      <c r="O9718">
        <v>2906496</v>
      </c>
    </row>
    <row r="9719" spans="1:15" x14ac:dyDescent="0.2">
      <c r="A9719" t="s">
        <v>7630</v>
      </c>
      <c r="B9719" t="s">
        <v>2586</v>
      </c>
      <c r="C9719">
        <v>31.79</v>
      </c>
      <c r="D9719">
        <v>0</v>
      </c>
      <c r="E9719">
        <v>0</v>
      </c>
      <c r="F9719">
        <v>0</v>
      </c>
      <c r="G9719">
        <v>0</v>
      </c>
      <c r="H9719" s="45">
        <v>-14770.62</v>
      </c>
      <c r="I9719" t="s">
        <v>7556</v>
      </c>
      <c r="J9719" t="s">
        <v>200</v>
      </c>
      <c r="K9719">
        <v>0</v>
      </c>
      <c r="L9719" s="83">
        <v>42662</v>
      </c>
      <c r="M9719">
        <v>0</v>
      </c>
      <c r="N9719">
        <v>978097103</v>
      </c>
      <c r="O9719">
        <v>2977500</v>
      </c>
    </row>
    <row r="9720" spans="1:15" x14ac:dyDescent="0.2">
      <c r="A9720" t="s">
        <v>7631</v>
      </c>
      <c r="B9720" t="s">
        <v>121</v>
      </c>
      <c r="C9720">
        <v>38.61</v>
      </c>
      <c r="D9720">
        <v>0</v>
      </c>
      <c r="E9720">
        <v>0</v>
      </c>
      <c r="F9720">
        <v>0</v>
      </c>
      <c r="G9720">
        <v>0</v>
      </c>
      <c r="H9720" s="45">
        <v>-1750.47</v>
      </c>
      <c r="I9720" t="s">
        <v>7556</v>
      </c>
      <c r="J9720" t="s">
        <v>164</v>
      </c>
      <c r="K9720">
        <v>0</v>
      </c>
      <c r="L9720" s="83">
        <v>42662</v>
      </c>
      <c r="M9720">
        <v>0</v>
      </c>
      <c r="N9720">
        <v>984332106</v>
      </c>
      <c r="O9720">
        <v>2986539</v>
      </c>
    </row>
    <row r="9721" spans="1:15" x14ac:dyDescent="0.2">
      <c r="A9721" t="s">
        <v>7595</v>
      </c>
      <c r="B9721" t="s">
        <v>574</v>
      </c>
      <c r="C9721">
        <v>81.34</v>
      </c>
      <c r="D9721">
        <v>0</v>
      </c>
      <c r="E9721">
        <v>0</v>
      </c>
      <c r="F9721">
        <v>0</v>
      </c>
      <c r="G9721">
        <v>0</v>
      </c>
      <c r="H9721" s="45">
        <v>-13051.95</v>
      </c>
      <c r="I9721" t="s">
        <v>7556</v>
      </c>
      <c r="J9721" t="s">
        <v>190</v>
      </c>
      <c r="K9721">
        <v>0</v>
      </c>
      <c r="L9721" s="83">
        <v>42661</v>
      </c>
      <c r="M9721">
        <v>0</v>
      </c>
      <c r="N9721">
        <v>910047109</v>
      </c>
      <c r="O9721" t="s">
        <v>575</v>
      </c>
    </row>
    <row r="9722" spans="1:15" x14ac:dyDescent="0.2">
      <c r="A9722" t="s">
        <v>7596</v>
      </c>
      <c r="B9722" t="s">
        <v>334</v>
      </c>
      <c r="C9722">
        <v>36.5</v>
      </c>
      <c r="D9722">
        <v>0</v>
      </c>
      <c r="E9722">
        <v>0</v>
      </c>
      <c r="F9722">
        <v>0</v>
      </c>
      <c r="G9722">
        <v>0</v>
      </c>
      <c r="H9722" s="45">
        <v>18825.990000000002</v>
      </c>
      <c r="I9722" t="s">
        <v>7567</v>
      </c>
      <c r="J9722" t="s">
        <v>169</v>
      </c>
      <c r="K9722">
        <v>0</v>
      </c>
      <c r="L9722" s="83">
        <v>42661</v>
      </c>
      <c r="M9722">
        <v>0</v>
      </c>
      <c r="N9722">
        <v>639050103</v>
      </c>
      <c r="O9722">
        <v>2771133</v>
      </c>
    </row>
    <row r="9723" spans="1:15" x14ac:dyDescent="0.2">
      <c r="A9723" t="s">
        <v>7597</v>
      </c>
      <c r="B9723" t="s">
        <v>3942</v>
      </c>
      <c r="C9723">
        <v>106.86</v>
      </c>
      <c r="D9723">
        <v>0</v>
      </c>
      <c r="E9723">
        <v>0</v>
      </c>
      <c r="F9723">
        <v>0</v>
      </c>
      <c r="G9723">
        <v>0</v>
      </c>
      <c r="H9723" s="45">
        <v>8828.64</v>
      </c>
      <c r="I9723" t="s">
        <v>7556</v>
      </c>
      <c r="J9723" t="s">
        <v>188</v>
      </c>
      <c r="K9723">
        <v>0</v>
      </c>
      <c r="L9723" s="83">
        <v>42661</v>
      </c>
      <c r="M9723">
        <v>0</v>
      </c>
      <c r="N9723">
        <v>150870103</v>
      </c>
      <c r="O9723" t="s">
        <v>3952</v>
      </c>
    </row>
    <row r="9724" spans="1:15" x14ac:dyDescent="0.2">
      <c r="A9724" t="s">
        <v>7598</v>
      </c>
      <c r="B9724" t="s">
        <v>522</v>
      </c>
      <c r="C9724">
        <v>131.86000000000001</v>
      </c>
      <c r="D9724">
        <v>0</v>
      </c>
      <c r="E9724">
        <v>0</v>
      </c>
      <c r="F9724">
        <v>0</v>
      </c>
      <c r="G9724">
        <v>0</v>
      </c>
      <c r="H9724" s="45">
        <v>16702.11</v>
      </c>
      <c r="I9724" t="s">
        <v>7567</v>
      </c>
      <c r="J9724" t="s">
        <v>190</v>
      </c>
      <c r="K9724">
        <v>0</v>
      </c>
      <c r="L9724" s="83">
        <v>42661</v>
      </c>
      <c r="M9724">
        <v>0</v>
      </c>
      <c r="N9724">
        <v>384109104</v>
      </c>
      <c r="O9724">
        <v>2380443</v>
      </c>
    </row>
    <row r="9725" spans="1:15" x14ac:dyDescent="0.2">
      <c r="A9725" t="s">
        <v>7599</v>
      </c>
      <c r="B9725" t="s">
        <v>1680</v>
      </c>
      <c r="C9725">
        <v>42.68</v>
      </c>
      <c r="D9725">
        <v>0</v>
      </c>
      <c r="E9725">
        <v>0</v>
      </c>
      <c r="F9725">
        <v>0</v>
      </c>
      <c r="G9725">
        <v>0</v>
      </c>
      <c r="H9725" s="45">
        <v>-41478.589999999997</v>
      </c>
      <c r="I9725" t="s">
        <v>7567</v>
      </c>
      <c r="J9725" t="s">
        <v>190</v>
      </c>
      <c r="K9725">
        <v>0</v>
      </c>
      <c r="L9725" s="83">
        <v>42661</v>
      </c>
      <c r="M9725">
        <v>0</v>
      </c>
      <c r="N9725">
        <v>404251100</v>
      </c>
      <c r="O9725">
        <v>2435246</v>
      </c>
    </row>
    <row r="9726" spans="1:15" x14ac:dyDescent="0.2">
      <c r="A9726" t="s">
        <v>7600</v>
      </c>
      <c r="B9726" t="s">
        <v>6045</v>
      </c>
      <c r="C9726">
        <v>151.63499999999999</v>
      </c>
      <c r="D9726">
        <v>0</v>
      </c>
      <c r="E9726">
        <v>0</v>
      </c>
      <c r="F9726">
        <v>0</v>
      </c>
      <c r="G9726">
        <v>0</v>
      </c>
      <c r="H9726" s="45">
        <v>-2375.4699999999998</v>
      </c>
      <c r="I9726" t="s">
        <v>7556</v>
      </c>
      <c r="J9726" t="s">
        <v>190</v>
      </c>
      <c r="K9726">
        <v>0</v>
      </c>
      <c r="L9726" s="83">
        <v>42661</v>
      </c>
      <c r="M9726">
        <v>0</v>
      </c>
      <c r="N9726" t="s">
        <v>6060</v>
      </c>
      <c r="O9726">
        <v>2456612</v>
      </c>
    </row>
    <row r="9727" spans="1:15" x14ac:dyDescent="0.2">
      <c r="A9727" t="s">
        <v>7601</v>
      </c>
      <c r="B9727" t="s">
        <v>564</v>
      </c>
      <c r="C9727">
        <v>119.75</v>
      </c>
      <c r="D9727">
        <v>0</v>
      </c>
      <c r="E9727">
        <v>0</v>
      </c>
      <c r="F9727">
        <v>0</v>
      </c>
      <c r="G9727">
        <v>0</v>
      </c>
      <c r="H9727" s="45">
        <v>-4815.96</v>
      </c>
      <c r="I9727" t="s">
        <v>7556</v>
      </c>
      <c r="J9727" t="s">
        <v>190</v>
      </c>
      <c r="K9727">
        <v>0</v>
      </c>
      <c r="L9727" s="83">
        <v>42661</v>
      </c>
      <c r="M9727">
        <v>0</v>
      </c>
      <c r="N9727">
        <v>445658107</v>
      </c>
      <c r="O9727">
        <v>2445416</v>
      </c>
    </row>
    <row r="9728" spans="1:15" x14ac:dyDescent="0.2">
      <c r="A9728" t="s">
        <v>7602</v>
      </c>
      <c r="B9728" t="s">
        <v>2087</v>
      </c>
      <c r="C9728">
        <v>23.26</v>
      </c>
      <c r="D9728">
        <v>0</v>
      </c>
      <c r="E9728">
        <v>0</v>
      </c>
      <c r="F9728">
        <v>0</v>
      </c>
      <c r="G9728">
        <v>0</v>
      </c>
      <c r="H9728" s="45">
        <v>55313.21</v>
      </c>
      <c r="I9728" t="s">
        <v>7567</v>
      </c>
      <c r="J9728" t="s">
        <v>200</v>
      </c>
      <c r="K9728">
        <v>0</v>
      </c>
      <c r="L9728" s="83">
        <v>42661</v>
      </c>
      <c r="M9728">
        <v>0</v>
      </c>
      <c r="N9728" t="s">
        <v>2188</v>
      </c>
      <c r="O9728">
        <v>2320892</v>
      </c>
    </row>
    <row r="9729" spans="1:15" x14ac:dyDescent="0.2">
      <c r="A9729" t="s">
        <v>7603</v>
      </c>
      <c r="B9729" t="s">
        <v>4509</v>
      </c>
      <c r="C9729">
        <v>54.44</v>
      </c>
      <c r="D9729">
        <v>0</v>
      </c>
      <c r="E9729">
        <v>0</v>
      </c>
      <c r="F9729">
        <v>0</v>
      </c>
      <c r="G9729">
        <v>0</v>
      </c>
      <c r="H9729" s="45">
        <v>-5359.73</v>
      </c>
      <c r="I9729" t="s">
        <v>7567</v>
      </c>
      <c r="J9729" t="s">
        <v>164</v>
      </c>
      <c r="K9729">
        <v>0</v>
      </c>
      <c r="L9729" s="83">
        <v>42661</v>
      </c>
      <c r="M9729">
        <v>0</v>
      </c>
      <c r="N9729" t="s">
        <v>177</v>
      </c>
      <c r="O9729" t="s">
        <v>4621</v>
      </c>
    </row>
    <row r="9730" spans="1:15" x14ac:dyDescent="0.2">
      <c r="A9730" t="s">
        <v>7604</v>
      </c>
      <c r="B9730" t="s">
        <v>852</v>
      </c>
      <c r="C9730">
        <v>27.05</v>
      </c>
      <c r="D9730">
        <v>0</v>
      </c>
      <c r="E9730">
        <v>0</v>
      </c>
      <c r="F9730">
        <v>0</v>
      </c>
      <c r="G9730">
        <v>0</v>
      </c>
      <c r="H9730" s="45">
        <v>-49902.39</v>
      </c>
      <c r="I9730" t="s">
        <v>7567</v>
      </c>
      <c r="J9730" t="s">
        <v>190</v>
      </c>
      <c r="K9730">
        <v>0</v>
      </c>
      <c r="L9730" s="83">
        <v>42661</v>
      </c>
      <c r="M9730">
        <v>0</v>
      </c>
      <c r="N9730" t="s">
        <v>981</v>
      </c>
      <c r="O9730">
        <v>2519849</v>
      </c>
    </row>
    <row r="9731" spans="1:15" x14ac:dyDescent="0.2">
      <c r="A9731" t="s">
        <v>7605</v>
      </c>
      <c r="B9731" t="s">
        <v>6128</v>
      </c>
      <c r="C9731">
        <v>71.44</v>
      </c>
      <c r="D9731">
        <v>0</v>
      </c>
      <c r="E9731">
        <v>0</v>
      </c>
      <c r="F9731">
        <v>0</v>
      </c>
      <c r="G9731">
        <v>0</v>
      </c>
      <c r="H9731" s="45">
        <v>5354.45</v>
      </c>
      <c r="I9731" t="s">
        <v>7567</v>
      </c>
      <c r="J9731" t="s">
        <v>200</v>
      </c>
      <c r="K9731">
        <v>0</v>
      </c>
      <c r="L9731" s="83">
        <v>42661</v>
      </c>
      <c r="M9731">
        <v>0</v>
      </c>
      <c r="N9731">
        <v>892356106</v>
      </c>
      <c r="O9731">
        <v>2900335</v>
      </c>
    </row>
    <row r="9732" spans="1:15" x14ac:dyDescent="0.2">
      <c r="A9732" t="s">
        <v>12068</v>
      </c>
      <c r="B9732" t="s">
        <v>8189</v>
      </c>
      <c r="C9732">
        <v>35.33</v>
      </c>
      <c r="D9732" s="45">
        <v>8500</v>
      </c>
      <c r="E9732" s="45">
        <v>300305</v>
      </c>
      <c r="F9732">
        <v>0.65</v>
      </c>
      <c r="G9732" s="45">
        <v>2635</v>
      </c>
      <c r="H9732" s="45">
        <v>177766.27</v>
      </c>
      <c r="I9732" t="s">
        <v>210</v>
      </c>
      <c r="J9732" t="s">
        <v>200</v>
      </c>
      <c r="K9732">
        <v>0</v>
      </c>
      <c r="L9732" s="83">
        <v>42661</v>
      </c>
      <c r="M9732">
        <v>34.79</v>
      </c>
      <c r="N9732" t="s">
        <v>7593</v>
      </c>
      <c r="O9732" t="s">
        <v>7594</v>
      </c>
    </row>
    <row r="9733" spans="1:15" x14ac:dyDescent="0.2">
      <c r="A9733" t="s">
        <v>12606</v>
      </c>
      <c r="B9733" t="s">
        <v>8126</v>
      </c>
      <c r="C9733">
        <v>45.33</v>
      </c>
      <c r="D9733">
        <v>0</v>
      </c>
      <c r="E9733">
        <v>0</v>
      </c>
      <c r="F9733">
        <v>0</v>
      </c>
      <c r="G9733">
        <v>0</v>
      </c>
      <c r="H9733" s="45">
        <v>26089.23</v>
      </c>
      <c r="I9733" t="s">
        <v>210</v>
      </c>
      <c r="J9733" t="s">
        <v>200</v>
      </c>
      <c r="K9733">
        <v>0</v>
      </c>
      <c r="L9733" s="83">
        <v>42660</v>
      </c>
      <c r="M9733">
        <v>0</v>
      </c>
      <c r="N9733" t="s">
        <v>177</v>
      </c>
      <c r="O9733" t="s">
        <v>7589</v>
      </c>
    </row>
    <row r="9734" spans="1:15" x14ac:dyDescent="0.2">
      <c r="A9734" t="s">
        <v>7590</v>
      </c>
      <c r="B9734" t="s">
        <v>630</v>
      </c>
      <c r="C9734">
        <v>45.11</v>
      </c>
      <c r="D9734">
        <v>0</v>
      </c>
      <c r="E9734">
        <v>0</v>
      </c>
      <c r="F9734">
        <v>0</v>
      </c>
      <c r="G9734">
        <v>0</v>
      </c>
      <c r="H9734" s="45">
        <v>-23766.880000000001</v>
      </c>
      <c r="I9734" t="s">
        <v>7567</v>
      </c>
      <c r="J9734" t="s">
        <v>164</v>
      </c>
      <c r="K9734">
        <v>0</v>
      </c>
      <c r="L9734" s="83">
        <v>42660</v>
      </c>
      <c r="M9734">
        <v>0</v>
      </c>
      <c r="N9734">
        <v>225447101</v>
      </c>
      <c r="O9734">
        <v>2232351</v>
      </c>
    </row>
    <row r="9735" spans="1:15" x14ac:dyDescent="0.2">
      <c r="A9735" t="s">
        <v>7591</v>
      </c>
      <c r="B9735" t="s">
        <v>4002</v>
      </c>
      <c r="C9735">
        <v>8.3000000000000007</v>
      </c>
      <c r="D9735">
        <v>0</v>
      </c>
      <c r="E9735">
        <v>0</v>
      </c>
      <c r="F9735">
        <v>0</v>
      </c>
      <c r="G9735">
        <v>0</v>
      </c>
      <c r="H9735" s="45">
        <v>15017.25</v>
      </c>
      <c r="I9735" t="s">
        <v>7567</v>
      </c>
      <c r="J9735" t="s">
        <v>200</v>
      </c>
      <c r="K9735">
        <v>0</v>
      </c>
      <c r="L9735" s="83">
        <v>42660</v>
      </c>
      <c r="M9735">
        <v>0</v>
      </c>
      <c r="N9735" t="s">
        <v>4062</v>
      </c>
      <c r="O9735" t="s">
        <v>4063</v>
      </c>
    </row>
    <row r="9736" spans="1:15" x14ac:dyDescent="0.2">
      <c r="A9736" t="s">
        <v>7592</v>
      </c>
      <c r="B9736" t="s">
        <v>3895</v>
      </c>
      <c r="C9736">
        <v>51.54</v>
      </c>
      <c r="D9736">
        <v>0</v>
      </c>
      <c r="E9736">
        <v>0</v>
      </c>
      <c r="F9736">
        <v>0</v>
      </c>
      <c r="G9736">
        <v>0</v>
      </c>
      <c r="H9736" s="45">
        <v>3694.14</v>
      </c>
      <c r="I9736" t="s">
        <v>7556</v>
      </c>
      <c r="J9736" t="s">
        <v>186</v>
      </c>
      <c r="K9736">
        <v>0</v>
      </c>
      <c r="L9736" s="83">
        <v>42660</v>
      </c>
      <c r="M9736">
        <v>0</v>
      </c>
      <c r="N9736">
        <v>949746101</v>
      </c>
      <c r="O9736">
        <v>2649100</v>
      </c>
    </row>
    <row r="9737" spans="1:15" x14ac:dyDescent="0.2">
      <c r="A9737" t="s">
        <v>7581</v>
      </c>
      <c r="B9737" t="s">
        <v>2850</v>
      </c>
      <c r="C9737">
        <v>117.735</v>
      </c>
      <c r="D9737">
        <v>0</v>
      </c>
      <c r="E9737">
        <v>0</v>
      </c>
      <c r="F9737">
        <v>0</v>
      </c>
      <c r="G9737">
        <v>0</v>
      </c>
      <c r="H9737" s="45">
        <v>15953.28</v>
      </c>
      <c r="I9737" t="s">
        <v>7556</v>
      </c>
      <c r="J9737" t="s">
        <v>200</v>
      </c>
      <c r="K9737">
        <v>0</v>
      </c>
      <c r="L9737" s="83">
        <v>42657</v>
      </c>
      <c r="M9737">
        <v>0</v>
      </c>
      <c r="N9737" t="s">
        <v>3013</v>
      </c>
      <c r="O9737" t="s">
        <v>3014</v>
      </c>
    </row>
    <row r="9738" spans="1:15" x14ac:dyDescent="0.2">
      <c r="A9738" t="s">
        <v>7582</v>
      </c>
      <c r="B9738" t="s">
        <v>640</v>
      </c>
      <c r="C9738">
        <v>52.8</v>
      </c>
      <c r="D9738">
        <v>0</v>
      </c>
      <c r="E9738">
        <v>0</v>
      </c>
      <c r="F9738">
        <v>0</v>
      </c>
      <c r="G9738">
        <v>0</v>
      </c>
      <c r="H9738">
        <v>-134.83000000000001</v>
      </c>
      <c r="I9738" t="s">
        <v>7556</v>
      </c>
      <c r="J9738" t="s">
        <v>190</v>
      </c>
      <c r="K9738">
        <v>0</v>
      </c>
      <c r="L9738" s="83">
        <v>42657</v>
      </c>
      <c r="M9738">
        <v>0</v>
      </c>
      <c r="N9738">
        <v>247361702</v>
      </c>
      <c r="O9738" t="s">
        <v>641</v>
      </c>
    </row>
    <row r="9739" spans="1:15" x14ac:dyDescent="0.2">
      <c r="A9739" t="s">
        <v>7583</v>
      </c>
      <c r="B9739" t="s">
        <v>3833</v>
      </c>
      <c r="C9739">
        <v>92.07</v>
      </c>
      <c r="D9739">
        <v>0</v>
      </c>
      <c r="E9739">
        <v>0</v>
      </c>
      <c r="F9739">
        <v>0</v>
      </c>
      <c r="G9739">
        <v>0</v>
      </c>
      <c r="H9739" s="45">
        <v>-4614.0600000000004</v>
      </c>
      <c r="I9739" t="s">
        <v>7556</v>
      </c>
      <c r="J9739" t="s">
        <v>190</v>
      </c>
      <c r="K9739">
        <v>0</v>
      </c>
      <c r="L9739" s="83">
        <v>42657</v>
      </c>
      <c r="M9739">
        <v>0</v>
      </c>
      <c r="N9739">
        <v>535555106</v>
      </c>
      <c r="O9739">
        <v>2516613</v>
      </c>
    </row>
    <row r="9740" spans="1:15" x14ac:dyDescent="0.2">
      <c r="A9740" t="s">
        <v>7584</v>
      </c>
      <c r="B9740" t="s">
        <v>627</v>
      </c>
      <c r="C9740">
        <v>250.29</v>
      </c>
      <c r="D9740">
        <v>0</v>
      </c>
      <c r="E9740">
        <v>0</v>
      </c>
      <c r="F9740">
        <v>0</v>
      </c>
      <c r="G9740">
        <v>0</v>
      </c>
      <c r="H9740" s="45">
        <v>82703.13</v>
      </c>
      <c r="I9740" t="s">
        <v>7567</v>
      </c>
      <c r="J9740" t="s">
        <v>200</v>
      </c>
      <c r="K9740">
        <v>0</v>
      </c>
      <c r="L9740" s="83">
        <v>42657</v>
      </c>
      <c r="M9740">
        <v>0</v>
      </c>
      <c r="N9740" t="s">
        <v>628</v>
      </c>
      <c r="O9740">
        <v>2857817</v>
      </c>
    </row>
    <row r="9741" spans="1:15" x14ac:dyDescent="0.2">
      <c r="A9741" t="s">
        <v>7585</v>
      </c>
      <c r="B9741" t="s">
        <v>3894</v>
      </c>
      <c r="C9741">
        <v>50.49</v>
      </c>
      <c r="D9741">
        <v>0</v>
      </c>
      <c r="E9741">
        <v>0</v>
      </c>
      <c r="F9741">
        <v>0</v>
      </c>
      <c r="G9741">
        <v>0</v>
      </c>
      <c r="H9741" s="45">
        <v>-6294.85</v>
      </c>
      <c r="I9741" t="s">
        <v>7556</v>
      </c>
      <c r="J9741" t="s">
        <v>186</v>
      </c>
      <c r="K9741">
        <v>0</v>
      </c>
      <c r="L9741" s="83">
        <v>42657</v>
      </c>
      <c r="M9741">
        <v>0</v>
      </c>
      <c r="N9741">
        <v>743315103</v>
      </c>
      <c r="O9741">
        <v>2705024</v>
      </c>
    </row>
    <row r="9742" spans="1:15" x14ac:dyDescent="0.2">
      <c r="A9742" t="s">
        <v>7586</v>
      </c>
      <c r="B9742" t="s">
        <v>574</v>
      </c>
      <c r="C9742">
        <v>81.34</v>
      </c>
      <c r="D9742">
        <v>0</v>
      </c>
      <c r="E9742">
        <v>0</v>
      </c>
      <c r="F9742">
        <v>0</v>
      </c>
      <c r="G9742">
        <v>0</v>
      </c>
      <c r="H9742" s="45">
        <v>3103.4</v>
      </c>
      <c r="I9742" t="s">
        <v>7567</v>
      </c>
      <c r="J9742" t="s">
        <v>190</v>
      </c>
      <c r="K9742">
        <v>0</v>
      </c>
      <c r="L9742" s="83">
        <v>42657</v>
      </c>
      <c r="M9742">
        <v>0</v>
      </c>
      <c r="N9742">
        <v>910047109</v>
      </c>
      <c r="O9742" t="s">
        <v>575</v>
      </c>
    </row>
    <row r="9743" spans="1:15" x14ac:dyDescent="0.2">
      <c r="A9743" t="s">
        <v>7587</v>
      </c>
      <c r="B9743" t="s">
        <v>3774</v>
      </c>
      <c r="C9743">
        <v>46.4</v>
      </c>
      <c r="D9743">
        <v>0</v>
      </c>
      <c r="E9743">
        <v>0</v>
      </c>
      <c r="F9743">
        <v>0</v>
      </c>
      <c r="G9743">
        <v>0</v>
      </c>
      <c r="H9743" s="45">
        <v>5121.45</v>
      </c>
      <c r="I9743" t="s">
        <v>7556</v>
      </c>
      <c r="J9743" t="s">
        <v>200</v>
      </c>
      <c r="K9743">
        <v>0</v>
      </c>
      <c r="L9743" s="83">
        <v>42657</v>
      </c>
      <c r="M9743">
        <v>0</v>
      </c>
      <c r="N9743">
        <v>974637100</v>
      </c>
      <c r="O9743">
        <v>2972721</v>
      </c>
    </row>
    <row r="9744" spans="1:15" x14ac:dyDescent="0.2">
      <c r="A9744" t="s">
        <v>7574</v>
      </c>
      <c r="B9744" t="s">
        <v>3878</v>
      </c>
      <c r="C9744">
        <v>42.12</v>
      </c>
      <c r="D9744">
        <v>0</v>
      </c>
      <c r="E9744">
        <v>0</v>
      </c>
      <c r="F9744">
        <v>0</v>
      </c>
      <c r="G9744">
        <v>0</v>
      </c>
      <c r="H9744" s="45">
        <v>-21862.32</v>
      </c>
      <c r="I9744" t="s">
        <v>7556</v>
      </c>
      <c r="J9744" t="s">
        <v>186</v>
      </c>
      <c r="K9744">
        <v>0</v>
      </c>
      <c r="L9744" s="83">
        <v>42655</v>
      </c>
      <c r="M9744">
        <v>0</v>
      </c>
      <c r="N9744">
        <v>63904106</v>
      </c>
      <c r="O9744">
        <v>2085856</v>
      </c>
    </row>
    <row r="9745" spans="1:15" x14ac:dyDescent="0.2">
      <c r="A9745" t="s">
        <v>7575</v>
      </c>
      <c r="B9745" t="s">
        <v>2593</v>
      </c>
      <c r="C9745">
        <v>34.15</v>
      </c>
      <c r="D9745">
        <v>0</v>
      </c>
      <c r="E9745">
        <v>0</v>
      </c>
      <c r="F9745">
        <v>0</v>
      </c>
      <c r="G9745">
        <v>0</v>
      </c>
      <c r="H9745" s="45">
        <v>7498.32</v>
      </c>
      <c r="I9745" t="s">
        <v>7556</v>
      </c>
      <c r="J9745" t="s">
        <v>164</v>
      </c>
      <c r="K9745">
        <v>0</v>
      </c>
      <c r="L9745" s="83">
        <v>42655</v>
      </c>
      <c r="M9745">
        <v>0</v>
      </c>
      <c r="N9745" s="84">
        <v>9.2379999999999998E+107</v>
      </c>
      <c r="O9745" t="s">
        <v>2638</v>
      </c>
    </row>
    <row r="9746" spans="1:15" x14ac:dyDescent="0.2">
      <c r="A9746" t="s">
        <v>7576</v>
      </c>
      <c r="B9746" t="s">
        <v>708</v>
      </c>
      <c r="C9746">
        <v>22.01</v>
      </c>
      <c r="D9746">
        <v>0</v>
      </c>
      <c r="E9746">
        <v>0</v>
      </c>
      <c r="F9746">
        <v>0</v>
      </c>
      <c r="G9746">
        <v>0</v>
      </c>
      <c r="H9746" s="45">
        <v>-5266.2</v>
      </c>
      <c r="I9746" t="s">
        <v>7556</v>
      </c>
      <c r="J9746" t="s">
        <v>164</v>
      </c>
      <c r="K9746">
        <v>0</v>
      </c>
      <c r="L9746" s="83">
        <v>42655</v>
      </c>
      <c r="M9746">
        <v>0</v>
      </c>
      <c r="N9746">
        <v>68323104</v>
      </c>
      <c r="O9746" t="s">
        <v>709</v>
      </c>
    </row>
    <row r="9747" spans="1:15" x14ac:dyDescent="0.2">
      <c r="A9747" t="s">
        <v>7577</v>
      </c>
      <c r="B9747" t="s">
        <v>7563</v>
      </c>
      <c r="C9747">
        <v>41.33</v>
      </c>
      <c r="D9747">
        <v>0</v>
      </c>
      <c r="E9747">
        <v>0</v>
      </c>
      <c r="F9747">
        <v>0</v>
      </c>
      <c r="G9747">
        <v>0</v>
      </c>
      <c r="H9747" s="45">
        <v>-19804.669999999998</v>
      </c>
      <c r="I9747" t="s">
        <v>7556</v>
      </c>
      <c r="J9747" t="s">
        <v>188</v>
      </c>
      <c r="K9747">
        <v>0</v>
      </c>
      <c r="L9747" s="83">
        <v>42655</v>
      </c>
      <c r="M9747">
        <v>0</v>
      </c>
      <c r="N9747">
        <v>13817507</v>
      </c>
      <c r="O9747" t="s">
        <v>7569</v>
      </c>
    </row>
    <row r="9748" spans="1:15" x14ac:dyDescent="0.2">
      <c r="A9748" t="s">
        <v>7578</v>
      </c>
      <c r="B9748" t="s">
        <v>6006</v>
      </c>
      <c r="C9748">
        <v>55.67</v>
      </c>
      <c r="D9748">
        <v>0</v>
      </c>
      <c r="E9748">
        <v>0</v>
      </c>
      <c r="F9748">
        <v>0</v>
      </c>
      <c r="G9748">
        <v>0</v>
      </c>
      <c r="H9748" s="45">
        <v>-18772.650000000001</v>
      </c>
      <c r="I9748" t="s">
        <v>7556</v>
      </c>
      <c r="J9748" t="s">
        <v>190</v>
      </c>
      <c r="K9748">
        <v>0</v>
      </c>
      <c r="L9748" s="83">
        <v>42655</v>
      </c>
      <c r="M9748">
        <v>0</v>
      </c>
      <c r="N9748">
        <v>311900104</v>
      </c>
      <c r="O9748">
        <v>2332262</v>
      </c>
    </row>
    <row r="9749" spans="1:15" x14ac:dyDescent="0.2">
      <c r="A9749" t="s">
        <v>7579</v>
      </c>
      <c r="B9749" t="s">
        <v>3883</v>
      </c>
      <c r="C9749">
        <v>39.65</v>
      </c>
      <c r="D9749">
        <v>0</v>
      </c>
      <c r="E9749">
        <v>0</v>
      </c>
      <c r="F9749">
        <v>0</v>
      </c>
      <c r="G9749">
        <v>0</v>
      </c>
      <c r="H9749" s="45">
        <v>-13803.87</v>
      </c>
      <c r="I9749" t="s">
        <v>7556</v>
      </c>
      <c r="J9749" t="s">
        <v>190</v>
      </c>
      <c r="K9749">
        <v>0</v>
      </c>
      <c r="L9749" s="83">
        <v>42655</v>
      </c>
      <c r="M9749">
        <v>0</v>
      </c>
      <c r="N9749">
        <v>421906108</v>
      </c>
      <c r="O9749">
        <v>2417619</v>
      </c>
    </row>
    <row r="9750" spans="1:15" x14ac:dyDescent="0.2">
      <c r="A9750" t="s">
        <v>7580</v>
      </c>
      <c r="B9750" t="s">
        <v>2850</v>
      </c>
      <c r="C9750">
        <v>117.735</v>
      </c>
      <c r="D9750">
        <v>0</v>
      </c>
      <c r="E9750">
        <v>0</v>
      </c>
      <c r="F9750">
        <v>0</v>
      </c>
      <c r="G9750">
        <v>0</v>
      </c>
      <c r="H9750" s="45">
        <v>16084.15</v>
      </c>
      <c r="I9750" t="s">
        <v>7567</v>
      </c>
      <c r="J9750" t="s">
        <v>200</v>
      </c>
      <c r="K9750">
        <v>0</v>
      </c>
      <c r="L9750" s="83">
        <v>42655</v>
      </c>
      <c r="M9750">
        <v>0</v>
      </c>
      <c r="N9750" t="s">
        <v>3013</v>
      </c>
      <c r="O9750" t="s">
        <v>3014</v>
      </c>
    </row>
    <row r="9751" spans="1:15" x14ac:dyDescent="0.2">
      <c r="A9751" t="s">
        <v>7566</v>
      </c>
      <c r="B9751" t="s">
        <v>6</v>
      </c>
      <c r="C9751">
        <v>284.06</v>
      </c>
      <c r="D9751">
        <v>0</v>
      </c>
      <c r="E9751">
        <v>0</v>
      </c>
      <c r="F9751">
        <v>0</v>
      </c>
      <c r="G9751">
        <v>0</v>
      </c>
      <c r="H9751" s="45">
        <v>68343.679999999993</v>
      </c>
      <c r="I9751" t="s">
        <v>7567</v>
      </c>
      <c r="J9751" t="s">
        <v>713</v>
      </c>
      <c r="K9751">
        <v>0</v>
      </c>
      <c r="L9751" s="83">
        <v>42653</v>
      </c>
      <c r="M9751">
        <v>0</v>
      </c>
      <c r="N9751" t="s">
        <v>714</v>
      </c>
      <c r="O9751">
        <v>2840215</v>
      </c>
    </row>
    <row r="9752" spans="1:15" x14ac:dyDescent="0.2">
      <c r="A9752" t="s">
        <v>7568</v>
      </c>
      <c r="B9752" t="s">
        <v>7563</v>
      </c>
      <c r="C9752">
        <v>41.33</v>
      </c>
      <c r="D9752">
        <v>0</v>
      </c>
      <c r="E9752">
        <v>0</v>
      </c>
      <c r="F9752">
        <v>0</v>
      </c>
      <c r="G9752">
        <v>0</v>
      </c>
      <c r="H9752" s="45">
        <v>42662.6</v>
      </c>
      <c r="I9752" t="s">
        <v>7567</v>
      </c>
      <c r="J9752" t="s">
        <v>188</v>
      </c>
      <c r="K9752">
        <v>0</v>
      </c>
      <c r="L9752" s="83">
        <v>42653</v>
      </c>
      <c r="M9752">
        <v>0</v>
      </c>
      <c r="N9752">
        <v>13817507</v>
      </c>
      <c r="O9752" t="s">
        <v>7569</v>
      </c>
    </row>
    <row r="9753" spans="1:15" x14ac:dyDescent="0.2">
      <c r="A9753" t="s">
        <v>7570</v>
      </c>
      <c r="B9753" t="s">
        <v>708</v>
      </c>
      <c r="C9753">
        <v>22.01</v>
      </c>
      <c r="D9753">
        <v>0</v>
      </c>
      <c r="E9753">
        <v>0</v>
      </c>
      <c r="F9753">
        <v>0</v>
      </c>
      <c r="G9753">
        <v>0</v>
      </c>
      <c r="H9753" s="45">
        <v>23247.26</v>
      </c>
      <c r="I9753" t="s">
        <v>7567</v>
      </c>
      <c r="J9753" t="s">
        <v>164</v>
      </c>
      <c r="K9753">
        <v>0</v>
      </c>
      <c r="L9753" s="83">
        <v>42653</v>
      </c>
      <c r="M9753">
        <v>0</v>
      </c>
      <c r="N9753">
        <v>68323104</v>
      </c>
      <c r="O9753" t="s">
        <v>709</v>
      </c>
    </row>
    <row r="9754" spans="1:15" x14ac:dyDescent="0.2">
      <c r="A9754" t="s">
        <v>7571</v>
      </c>
      <c r="B9754" t="s">
        <v>2593</v>
      </c>
      <c r="C9754">
        <v>34.15</v>
      </c>
      <c r="D9754">
        <v>0</v>
      </c>
      <c r="E9754">
        <v>0</v>
      </c>
      <c r="F9754">
        <v>0</v>
      </c>
      <c r="G9754">
        <v>0</v>
      </c>
      <c r="H9754" s="45">
        <v>-10289.379999999999</v>
      </c>
      <c r="I9754" t="s">
        <v>7567</v>
      </c>
      <c r="J9754" t="s">
        <v>164</v>
      </c>
      <c r="K9754">
        <v>0</v>
      </c>
      <c r="L9754" s="83">
        <v>42653</v>
      </c>
      <c r="M9754">
        <v>0</v>
      </c>
      <c r="N9754" s="84">
        <v>9.2379999999999998E+107</v>
      </c>
      <c r="O9754" t="s">
        <v>2638</v>
      </c>
    </row>
    <row r="9755" spans="1:15" x14ac:dyDescent="0.2">
      <c r="A9755" t="s">
        <v>7572</v>
      </c>
      <c r="B9755" t="s">
        <v>124</v>
      </c>
      <c r="C9755">
        <v>31.69</v>
      </c>
      <c r="D9755">
        <v>0</v>
      </c>
      <c r="E9755">
        <v>0</v>
      </c>
      <c r="F9755">
        <v>0</v>
      </c>
      <c r="G9755">
        <v>0</v>
      </c>
      <c r="H9755" s="45">
        <v>-18642.939999999999</v>
      </c>
      <c r="I9755" t="s">
        <v>7556</v>
      </c>
      <c r="J9755" t="s">
        <v>169</v>
      </c>
      <c r="K9755">
        <v>0</v>
      </c>
      <c r="L9755" s="83">
        <v>42653</v>
      </c>
      <c r="M9755">
        <v>0</v>
      </c>
      <c r="N9755" t="s">
        <v>177</v>
      </c>
      <c r="O9755" t="s">
        <v>797</v>
      </c>
    </row>
    <row r="9756" spans="1:15" x14ac:dyDescent="0.2">
      <c r="A9756" t="s">
        <v>7573</v>
      </c>
      <c r="B9756" t="s">
        <v>3878</v>
      </c>
      <c r="C9756">
        <v>42.12</v>
      </c>
      <c r="D9756">
        <v>0</v>
      </c>
      <c r="E9756">
        <v>0</v>
      </c>
      <c r="F9756">
        <v>0</v>
      </c>
      <c r="G9756">
        <v>0</v>
      </c>
      <c r="H9756" s="45">
        <v>10938.8</v>
      </c>
      <c r="I9756" t="s">
        <v>7567</v>
      </c>
      <c r="J9756" t="s">
        <v>186</v>
      </c>
      <c r="K9756">
        <v>0</v>
      </c>
      <c r="L9756" s="83">
        <v>42653</v>
      </c>
      <c r="M9756">
        <v>0</v>
      </c>
      <c r="N9756">
        <v>63904106</v>
      </c>
      <c r="O9756">
        <v>2085856</v>
      </c>
    </row>
    <row r="9757" spans="1:15" x14ac:dyDescent="0.2">
      <c r="A9757" t="s">
        <v>7564</v>
      </c>
      <c r="B9757" t="s">
        <v>455</v>
      </c>
      <c r="C9757">
        <v>46.85</v>
      </c>
      <c r="D9757">
        <v>0</v>
      </c>
      <c r="E9757">
        <v>0</v>
      </c>
      <c r="F9757">
        <v>0</v>
      </c>
      <c r="G9757">
        <v>0</v>
      </c>
      <c r="H9757" s="45">
        <v>-8281.69</v>
      </c>
      <c r="I9757" t="s">
        <v>7556</v>
      </c>
      <c r="J9757" t="s">
        <v>200</v>
      </c>
      <c r="K9757">
        <v>0</v>
      </c>
      <c r="L9757" s="83">
        <v>42650</v>
      </c>
      <c r="M9757">
        <v>0</v>
      </c>
      <c r="N9757">
        <v>460335201</v>
      </c>
      <c r="O9757">
        <v>2478144</v>
      </c>
    </row>
    <row r="9758" spans="1:15" x14ac:dyDescent="0.2">
      <c r="A9758" t="s">
        <v>7565</v>
      </c>
      <c r="B9758" t="s">
        <v>2224</v>
      </c>
      <c r="C9758" s="45">
        <v>1905.64</v>
      </c>
      <c r="D9758">
        <v>0</v>
      </c>
      <c r="E9758">
        <v>0</v>
      </c>
      <c r="F9758">
        <v>0</v>
      </c>
      <c r="G9758">
        <v>0</v>
      </c>
      <c r="H9758" s="45">
        <v>2790.35</v>
      </c>
      <c r="I9758" t="s">
        <v>7556</v>
      </c>
      <c r="J9758" t="s">
        <v>200</v>
      </c>
      <c r="K9758">
        <v>0</v>
      </c>
      <c r="L9758" s="83">
        <v>42650</v>
      </c>
      <c r="M9758">
        <v>0</v>
      </c>
      <c r="N9758">
        <v>741503403</v>
      </c>
      <c r="O9758">
        <v>2779063</v>
      </c>
    </row>
    <row r="9759" spans="1:15" x14ac:dyDescent="0.2">
      <c r="A9759" t="s">
        <v>7562</v>
      </c>
      <c r="B9759" t="s">
        <v>3850</v>
      </c>
      <c r="C9759">
        <v>133.1</v>
      </c>
      <c r="D9759">
        <v>0</v>
      </c>
      <c r="E9759">
        <v>0</v>
      </c>
      <c r="F9759">
        <v>0</v>
      </c>
      <c r="G9759">
        <v>0</v>
      </c>
      <c r="H9759">
        <v>431.35</v>
      </c>
      <c r="I9759" t="s">
        <v>7556</v>
      </c>
      <c r="J9759" t="s">
        <v>190</v>
      </c>
      <c r="K9759">
        <v>0</v>
      </c>
      <c r="L9759" s="83">
        <v>42649</v>
      </c>
      <c r="M9759">
        <v>0</v>
      </c>
      <c r="N9759" t="s">
        <v>3859</v>
      </c>
      <c r="O9759">
        <v>2818461</v>
      </c>
    </row>
    <row r="9760" spans="1:15" x14ac:dyDescent="0.2">
      <c r="A9760" t="s">
        <v>7554</v>
      </c>
      <c r="B9760" t="s">
        <v>1806</v>
      </c>
      <c r="C9760">
        <v>40.799999999999997</v>
      </c>
      <c r="D9760">
        <v>0</v>
      </c>
      <c r="E9760">
        <v>0</v>
      </c>
      <c r="F9760">
        <v>0</v>
      </c>
      <c r="G9760">
        <v>0</v>
      </c>
      <c r="H9760" s="45">
        <v>-51702.14</v>
      </c>
      <c r="I9760" t="s">
        <v>210</v>
      </c>
      <c r="J9760" t="s">
        <v>164</v>
      </c>
      <c r="K9760">
        <v>0</v>
      </c>
      <c r="L9760" s="83">
        <v>42648</v>
      </c>
      <c r="M9760">
        <v>0</v>
      </c>
      <c r="N9760" t="s">
        <v>177</v>
      </c>
      <c r="O9760" t="s">
        <v>1914</v>
      </c>
    </row>
    <row r="9761" spans="1:15" x14ac:dyDescent="0.2">
      <c r="A9761" t="s">
        <v>7555</v>
      </c>
      <c r="B9761" t="s">
        <v>6</v>
      </c>
      <c r="C9761">
        <v>284.06</v>
      </c>
      <c r="D9761">
        <v>0</v>
      </c>
      <c r="E9761">
        <v>0</v>
      </c>
      <c r="F9761">
        <v>0</v>
      </c>
      <c r="G9761">
        <v>0</v>
      </c>
      <c r="H9761" s="45">
        <v>-650222.43000000005</v>
      </c>
      <c r="I9761" t="s">
        <v>7556</v>
      </c>
      <c r="J9761" t="s">
        <v>713</v>
      </c>
      <c r="K9761">
        <v>0</v>
      </c>
      <c r="L9761" s="83">
        <v>42648</v>
      </c>
      <c r="M9761">
        <v>0</v>
      </c>
      <c r="N9761" t="s">
        <v>714</v>
      </c>
      <c r="O9761">
        <v>2840215</v>
      </c>
    </row>
    <row r="9762" spans="1:15" x14ac:dyDescent="0.2">
      <c r="A9762" t="s">
        <v>7557</v>
      </c>
      <c r="B9762" t="s">
        <v>3835</v>
      </c>
      <c r="C9762">
        <v>108.87</v>
      </c>
      <c r="D9762">
        <v>0</v>
      </c>
      <c r="E9762">
        <v>0</v>
      </c>
      <c r="F9762">
        <v>0</v>
      </c>
      <c r="G9762">
        <v>0</v>
      </c>
      <c r="H9762" s="45">
        <v>4308.3500000000004</v>
      </c>
      <c r="I9762" t="s">
        <v>7556</v>
      </c>
      <c r="J9762" t="s">
        <v>200</v>
      </c>
      <c r="K9762">
        <v>0</v>
      </c>
      <c r="L9762" s="83">
        <v>42648</v>
      </c>
      <c r="M9762">
        <v>0</v>
      </c>
      <c r="N9762">
        <v>237194105</v>
      </c>
      <c r="O9762">
        <v>2289874</v>
      </c>
    </row>
    <row r="9763" spans="1:15" x14ac:dyDescent="0.2">
      <c r="A9763" t="s">
        <v>7558</v>
      </c>
      <c r="B9763" t="s">
        <v>7553</v>
      </c>
      <c r="C9763">
        <v>59.44</v>
      </c>
      <c r="D9763">
        <v>0</v>
      </c>
      <c r="E9763">
        <v>0</v>
      </c>
      <c r="F9763">
        <v>0</v>
      </c>
      <c r="G9763">
        <v>0</v>
      </c>
      <c r="H9763" s="45">
        <v>9105.9599999999991</v>
      </c>
      <c r="I9763" t="s">
        <v>7556</v>
      </c>
      <c r="J9763" t="s">
        <v>164</v>
      </c>
      <c r="K9763">
        <v>0</v>
      </c>
      <c r="L9763" s="83">
        <v>42648</v>
      </c>
      <c r="M9763">
        <v>0</v>
      </c>
      <c r="N9763">
        <v>595112103</v>
      </c>
      <c r="O9763">
        <v>2588184</v>
      </c>
    </row>
    <row r="9764" spans="1:15" x14ac:dyDescent="0.2">
      <c r="A9764" t="s">
        <v>7559</v>
      </c>
      <c r="B9764" t="s">
        <v>5983</v>
      </c>
      <c r="C9764">
        <v>260.99</v>
      </c>
      <c r="D9764">
        <v>0</v>
      </c>
      <c r="E9764">
        <v>0</v>
      </c>
      <c r="F9764">
        <v>0</v>
      </c>
      <c r="G9764">
        <v>0</v>
      </c>
      <c r="H9764" s="45">
        <v>939155.02</v>
      </c>
      <c r="I9764" t="s">
        <v>7560</v>
      </c>
      <c r="J9764" t="s">
        <v>713</v>
      </c>
      <c r="K9764">
        <v>0</v>
      </c>
      <c r="L9764" s="83">
        <v>42647</v>
      </c>
      <c r="M9764">
        <v>0</v>
      </c>
      <c r="N9764">
        <v>922908363</v>
      </c>
      <c r="O9764" t="s">
        <v>5984</v>
      </c>
    </row>
    <row r="9765" spans="1:15" x14ac:dyDescent="0.2">
      <c r="A9765" t="s">
        <v>7561</v>
      </c>
      <c r="B9765" t="s">
        <v>5727</v>
      </c>
      <c r="C9765">
        <v>180.3</v>
      </c>
      <c r="D9765">
        <v>0</v>
      </c>
      <c r="E9765">
        <v>0</v>
      </c>
      <c r="F9765">
        <v>0</v>
      </c>
      <c r="G9765">
        <v>0</v>
      </c>
      <c r="H9765" s="45">
        <v>188100.46</v>
      </c>
      <c r="I9765" t="s">
        <v>7560</v>
      </c>
      <c r="J9765" t="s">
        <v>713</v>
      </c>
      <c r="K9765">
        <v>0</v>
      </c>
      <c r="L9765" s="83">
        <v>42647</v>
      </c>
      <c r="M9765">
        <v>0</v>
      </c>
      <c r="N9765" t="s">
        <v>5728</v>
      </c>
      <c r="O9765">
        <v>2402433</v>
      </c>
    </row>
    <row r="9766" spans="1:15" x14ac:dyDescent="0.2">
      <c r="A9766" t="s">
        <v>7552</v>
      </c>
      <c r="B9766" t="s">
        <v>5946</v>
      </c>
      <c r="C9766">
        <v>107.45</v>
      </c>
      <c r="D9766">
        <v>0</v>
      </c>
      <c r="E9766">
        <v>0</v>
      </c>
      <c r="F9766">
        <v>0</v>
      </c>
      <c r="G9766">
        <v>0</v>
      </c>
      <c r="H9766" s="45">
        <v>-22101.03</v>
      </c>
      <c r="I9766" t="s">
        <v>5995</v>
      </c>
      <c r="J9766" t="s">
        <v>235</v>
      </c>
      <c r="K9766">
        <v>0</v>
      </c>
      <c r="L9766" s="83">
        <v>42646</v>
      </c>
      <c r="M9766">
        <v>0</v>
      </c>
      <c r="N9766">
        <v>579780206</v>
      </c>
      <c r="O9766">
        <v>2550161</v>
      </c>
    </row>
    <row r="9767" spans="1:15" x14ac:dyDescent="0.2">
      <c r="A9767" t="s">
        <v>7548</v>
      </c>
      <c r="B9767" t="s">
        <v>3870</v>
      </c>
      <c r="C9767">
        <v>37.18</v>
      </c>
      <c r="D9767">
        <v>0</v>
      </c>
      <c r="E9767">
        <v>0</v>
      </c>
      <c r="F9767">
        <v>0</v>
      </c>
      <c r="G9767">
        <v>0</v>
      </c>
      <c r="H9767" s="45">
        <v>3387.12</v>
      </c>
      <c r="I9767" t="s">
        <v>5995</v>
      </c>
      <c r="J9767" t="s">
        <v>235</v>
      </c>
      <c r="K9767">
        <v>0</v>
      </c>
      <c r="L9767" s="83">
        <v>42643</v>
      </c>
      <c r="M9767">
        <v>0</v>
      </c>
      <c r="N9767">
        <v>205887102</v>
      </c>
      <c r="O9767">
        <v>2215460</v>
      </c>
    </row>
    <row r="9768" spans="1:15" x14ac:dyDescent="0.2">
      <c r="A9768" t="s">
        <v>7549</v>
      </c>
      <c r="B9768" t="s">
        <v>3914</v>
      </c>
      <c r="C9768">
        <v>24.15</v>
      </c>
      <c r="D9768">
        <v>0</v>
      </c>
      <c r="E9768">
        <v>0</v>
      </c>
      <c r="F9768">
        <v>0</v>
      </c>
      <c r="G9768">
        <v>0</v>
      </c>
      <c r="H9768" s="45">
        <v>9114.66</v>
      </c>
      <c r="I9768" t="s">
        <v>5995</v>
      </c>
      <c r="J9768" t="s">
        <v>164</v>
      </c>
      <c r="K9768">
        <v>0</v>
      </c>
      <c r="L9768" s="83">
        <v>42643</v>
      </c>
      <c r="M9768">
        <v>0</v>
      </c>
      <c r="N9768">
        <v>128126109</v>
      </c>
      <c r="O9768">
        <v>2164700</v>
      </c>
    </row>
    <row r="9769" spans="1:15" x14ac:dyDescent="0.2">
      <c r="A9769" t="s">
        <v>7550</v>
      </c>
      <c r="B9769" t="s">
        <v>3519</v>
      </c>
      <c r="C9769">
        <v>166.28</v>
      </c>
      <c r="D9769">
        <v>0</v>
      </c>
      <c r="E9769">
        <v>0</v>
      </c>
      <c r="F9769">
        <v>0</v>
      </c>
      <c r="G9769">
        <v>0</v>
      </c>
      <c r="H9769" s="45">
        <v>-6922.36</v>
      </c>
      <c r="I9769" t="s">
        <v>5995</v>
      </c>
      <c r="J9769" t="s">
        <v>235</v>
      </c>
      <c r="K9769">
        <v>0</v>
      </c>
      <c r="L9769" s="83">
        <v>42643</v>
      </c>
      <c r="M9769">
        <v>0</v>
      </c>
      <c r="N9769" t="s">
        <v>3539</v>
      </c>
      <c r="O9769">
        <v>2701271</v>
      </c>
    </row>
    <row r="9770" spans="1:15" x14ac:dyDescent="0.2">
      <c r="A9770" t="s">
        <v>7551</v>
      </c>
      <c r="B9770" t="s">
        <v>7547</v>
      </c>
      <c r="C9770">
        <v>110.47</v>
      </c>
      <c r="D9770">
        <v>0</v>
      </c>
      <c r="E9770">
        <v>0</v>
      </c>
      <c r="F9770">
        <v>0</v>
      </c>
      <c r="G9770">
        <v>0</v>
      </c>
      <c r="H9770" s="45">
        <v>-14184.93</v>
      </c>
      <c r="I9770" t="s">
        <v>5995</v>
      </c>
      <c r="J9770" t="s">
        <v>235</v>
      </c>
      <c r="K9770">
        <v>0</v>
      </c>
      <c r="L9770" s="83">
        <v>42643</v>
      </c>
      <c r="M9770">
        <v>0</v>
      </c>
      <c r="N9770">
        <v>713448108</v>
      </c>
      <c r="O9770">
        <v>2681511</v>
      </c>
    </row>
    <row r="9771" spans="1:15" x14ac:dyDescent="0.2">
      <c r="A9771" t="s">
        <v>7544</v>
      </c>
      <c r="B9771" t="s">
        <v>7529</v>
      </c>
      <c r="C9771">
        <v>42.85</v>
      </c>
      <c r="D9771">
        <v>0</v>
      </c>
      <c r="E9771">
        <v>0</v>
      </c>
      <c r="F9771">
        <v>0</v>
      </c>
      <c r="G9771">
        <v>0</v>
      </c>
      <c r="H9771">
        <v>86.11</v>
      </c>
      <c r="I9771" t="s">
        <v>5995</v>
      </c>
      <c r="J9771" t="s">
        <v>188</v>
      </c>
      <c r="K9771">
        <v>0</v>
      </c>
      <c r="L9771" s="83">
        <v>42642</v>
      </c>
      <c r="M9771">
        <v>0</v>
      </c>
      <c r="N9771">
        <v>981811102</v>
      </c>
      <c r="O9771">
        <v>2981932</v>
      </c>
    </row>
    <row r="9772" spans="1:15" x14ac:dyDescent="0.2">
      <c r="A9772" t="s">
        <v>7545</v>
      </c>
      <c r="B9772" t="s">
        <v>7530</v>
      </c>
      <c r="C9772">
        <v>27.85</v>
      </c>
      <c r="D9772">
        <v>0</v>
      </c>
      <c r="E9772">
        <v>0</v>
      </c>
      <c r="F9772">
        <v>0</v>
      </c>
      <c r="G9772">
        <v>0</v>
      </c>
      <c r="H9772" s="45">
        <v>42292.38</v>
      </c>
      <c r="I9772" t="s">
        <v>5995</v>
      </c>
      <c r="J9772" t="s">
        <v>190</v>
      </c>
      <c r="K9772">
        <v>0</v>
      </c>
      <c r="L9772" s="83">
        <v>42642</v>
      </c>
      <c r="M9772">
        <v>0</v>
      </c>
      <c r="N9772" t="s">
        <v>7536</v>
      </c>
      <c r="O9772">
        <v>2716792</v>
      </c>
    </row>
    <row r="9773" spans="1:15" x14ac:dyDescent="0.2">
      <c r="A9773" t="s">
        <v>7546</v>
      </c>
      <c r="B9773" t="s">
        <v>679</v>
      </c>
      <c r="C9773">
        <v>41.91</v>
      </c>
      <c r="D9773">
        <v>0</v>
      </c>
      <c r="E9773">
        <v>0</v>
      </c>
      <c r="F9773">
        <v>0</v>
      </c>
      <c r="G9773">
        <v>0</v>
      </c>
      <c r="H9773" s="45">
        <v>13675.05</v>
      </c>
      <c r="I9773" t="s">
        <v>5995</v>
      </c>
      <c r="J9773" t="s">
        <v>164</v>
      </c>
      <c r="K9773">
        <v>0</v>
      </c>
      <c r="L9773" s="83">
        <v>42642</v>
      </c>
      <c r="M9773">
        <v>0</v>
      </c>
      <c r="N9773">
        <v>743312100</v>
      </c>
      <c r="O9773">
        <v>2705198</v>
      </c>
    </row>
    <row r="9774" spans="1:15" x14ac:dyDescent="0.2">
      <c r="A9774" t="s">
        <v>7541</v>
      </c>
      <c r="B9774" t="s">
        <v>7540</v>
      </c>
      <c r="C9774">
        <v>52.61</v>
      </c>
      <c r="D9774">
        <v>0</v>
      </c>
      <c r="E9774">
        <v>0</v>
      </c>
      <c r="F9774">
        <v>0</v>
      </c>
      <c r="G9774">
        <v>0</v>
      </c>
      <c r="H9774" s="45">
        <v>-38131.93</v>
      </c>
      <c r="I9774" t="s">
        <v>5995</v>
      </c>
      <c r="J9774" t="s">
        <v>190</v>
      </c>
      <c r="K9774">
        <v>0</v>
      </c>
      <c r="L9774" s="83">
        <v>42641</v>
      </c>
      <c r="M9774">
        <v>0</v>
      </c>
      <c r="N9774" t="s">
        <v>177</v>
      </c>
      <c r="O9774" t="s">
        <v>7542</v>
      </c>
    </row>
    <row r="9775" spans="1:15" x14ac:dyDescent="0.2">
      <c r="A9775" t="s">
        <v>7543</v>
      </c>
      <c r="B9775" t="s">
        <v>3747</v>
      </c>
      <c r="C9775">
        <v>66.17</v>
      </c>
      <c r="D9775">
        <v>0</v>
      </c>
      <c r="E9775">
        <v>0</v>
      </c>
      <c r="F9775">
        <v>0</v>
      </c>
      <c r="G9775">
        <v>0</v>
      </c>
      <c r="H9775" s="45">
        <v>-5731.46</v>
      </c>
      <c r="I9775" t="s">
        <v>5995</v>
      </c>
      <c r="J9775" t="s">
        <v>200</v>
      </c>
      <c r="K9775">
        <v>0</v>
      </c>
      <c r="L9775" s="83">
        <v>42641</v>
      </c>
      <c r="M9775">
        <v>0</v>
      </c>
      <c r="N9775">
        <v>654106103</v>
      </c>
      <c r="O9775">
        <v>2640147</v>
      </c>
    </row>
    <row r="9776" spans="1:15" x14ac:dyDescent="0.2">
      <c r="A9776" t="s">
        <v>7532</v>
      </c>
      <c r="B9776" t="s">
        <v>7533</v>
      </c>
      <c r="C9776">
        <v>57.138317000000001</v>
      </c>
      <c r="D9776">
        <v>0</v>
      </c>
      <c r="E9776">
        <v>0</v>
      </c>
      <c r="F9776">
        <v>0</v>
      </c>
      <c r="G9776">
        <v>0</v>
      </c>
      <c r="H9776" s="45">
        <v>-14159.53</v>
      </c>
      <c r="I9776" t="s">
        <v>205</v>
      </c>
      <c r="J9776" t="s">
        <v>235</v>
      </c>
      <c r="K9776">
        <v>0</v>
      </c>
      <c r="L9776" s="83">
        <v>42640</v>
      </c>
      <c r="M9776">
        <v>0</v>
      </c>
    </row>
    <row r="9777" spans="1:15" x14ac:dyDescent="0.2">
      <c r="A9777" t="s">
        <v>7534</v>
      </c>
      <c r="B9777" t="s">
        <v>3818</v>
      </c>
      <c r="C9777">
        <v>45</v>
      </c>
      <c r="D9777">
        <v>0</v>
      </c>
      <c r="E9777">
        <v>0</v>
      </c>
      <c r="F9777">
        <v>0</v>
      </c>
      <c r="G9777">
        <v>0</v>
      </c>
      <c r="H9777" s="45">
        <v>11859.13</v>
      </c>
      <c r="I9777" t="s">
        <v>5995</v>
      </c>
      <c r="J9777" t="s">
        <v>235</v>
      </c>
      <c r="K9777">
        <v>0</v>
      </c>
      <c r="L9777" s="83">
        <v>42640</v>
      </c>
      <c r="M9777">
        <v>0</v>
      </c>
      <c r="N9777">
        <v>128030202</v>
      </c>
      <c r="O9777">
        <v>2158781</v>
      </c>
    </row>
    <row r="9778" spans="1:15" x14ac:dyDescent="0.2">
      <c r="A9778" t="s">
        <v>7535</v>
      </c>
      <c r="B9778" t="s">
        <v>7530</v>
      </c>
      <c r="C9778">
        <v>27.85</v>
      </c>
      <c r="D9778">
        <v>0</v>
      </c>
      <c r="E9778">
        <v>0</v>
      </c>
      <c r="F9778">
        <v>0</v>
      </c>
      <c r="G9778">
        <v>0</v>
      </c>
      <c r="H9778" s="45">
        <v>3523.34</v>
      </c>
      <c r="I9778" t="s">
        <v>5977</v>
      </c>
      <c r="J9778" t="s">
        <v>190</v>
      </c>
      <c r="K9778">
        <v>0</v>
      </c>
      <c r="L9778" s="83">
        <v>42640</v>
      </c>
      <c r="M9778">
        <v>0</v>
      </c>
      <c r="N9778" t="s">
        <v>7536</v>
      </c>
      <c r="O9778">
        <v>2716792</v>
      </c>
    </row>
    <row r="9779" spans="1:15" x14ac:dyDescent="0.2">
      <c r="A9779" t="s">
        <v>7537</v>
      </c>
      <c r="B9779" t="s">
        <v>7531</v>
      </c>
      <c r="C9779">
        <v>223.06</v>
      </c>
      <c r="D9779">
        <v>0</v>
      </c>
      <c r="E9779">
        <v>0</v>
      </c>
      <c r="F9779">
        <v>0</v>
      </c>
      <c r="G9779">
        <v>0</v>
      </c>
      <c r="H9779" s="45">
        <v>-3766.67</v>
      </c>
      <c r="I9779" t="s">
        <v>5995</v>
      </c>
      <c r="J9779" t="s">
        <v>200</v>
      </c>
      <c r="K9779">
        <v>0</v>
      </c>
      <c r="L9779" s="83">
        <v>42640</v>
      </c>
      <c r="M9779">
        <v>0</v>
      </c>
      <c r="N9779" t="s">
        <v>7538</v>
      </c>
      <c r="O9779">
        <v>2954194</v>
      </c>
    </row>
    <row r="9780" spans="1:15" x14ac:dyDescent="0.2">
      <c r="A9780" t="s">
        <v>7539</v>
      </c>
      <c r="B9780" t="s">
        <v>7529</v>
      </c>
      <c r="C9780">
        <v>42.85</v>
      </c>
      <c r="D9780">
        <v>0</v>
      </c>
      <c r="E9780">
        <v>0</v>
      </c>
      <c r="F9780">
        <v>0</v>
      </c>
      <c r="G9780">
        <v>0</v>
      </c>
      <c r="H9780" s="45">
        <v>-27016.94</v>
      </c>
      <c r="I9780" t="s">
        <v>5977</v>
      </c>
      <c r="J9780" t="s">
        <v>188</v>
      </c>
      <c r="K9780">
        <v>0</v>
      </c>
      <c r="L9780" s="83">
        <v>42640</v>
      </c>
      <c r="M9780">
        <v>0</v>
      </c>
      <c r="N9780">
        <v>981811102</v>
      </c>
      <c r="O9780">
        <v>2981932</v>
      </c>
    </row>
    <row r="9781" spans="1:15" x14ac:dyDescent="0.2">
      <c r="A9781" t="s">
        <v>7526</v>
      </c>
      <c r="B9781" t="s">
        <v>1000</v>
      </c>
      <c r="C9781">
        <v>14.5</v>
      </c>
      <c r="D9781">
        <v>0</v>
      </c>
      <c r="E9781">
        <v>0</v>
      </c>
      <c r="F9781">
        <v>0</v>
      </c>
      <c r="G9781">
        <v>0</v>
      </c>
      <c r="H9781" s="45">
        <v>-36608.25</v>
      </c>
      <c r="I9781" t="s">
        <v>205</v>
      </c>
      <c r="J9781" t="s">
        <v>235</v>
      </c>
      <c r="K9781">
        <v>0</v>
      </c>
      <c r="L9781" s="83">
        <v>42639</v>
      </c>
      <c r="M9781">
        <v>0</v>
      </c>
      <c r="N9781">
        <v>222070203</v>
      </c>
      <c r="O9781" t="s">
        <v>1458</v>
      </c>
    </row>
    <row r="9782" spans="1:15" x14ac:dyDescent="0.2">
      <c r="A9782" t="s">
        <v>7527</v>
      </c>
      <c r="B9782" t="s">
        <v>7525</v>
      </c>
      <c r="C9782">
        <v>205.97</v>
      </c>
      <c r="D9782">
        <v>0</v>
      </c>
      <c r="E9782">
        <v>0</v>
      </c>
      <c r="F9782">
        <v>0</v>
      </c>
      <c r="G9782">
        <v>0</v>
      </c>
      <c r="H9782" s="45">
        <v>-7347.43</v>
      </c>
      <c r="I9782" t="s">
        <v>5977</v>
      </c>
      <c r="J9782" t="s">
        <v>190</v>
      </c>
      <c r="K9782">
        <v>0</v>
      </c>
      <c r="L9782" s="83">
        <v>42639</v>
      </c>
      <c r="M9782">
        <v>0</v>
      </c>
      <c r="N9782">
        <v>172908105</v>
      </c>
      <c r="O9782">
        <v>2197137</v>
      </c>
    </row>
    <row r="9783" spans="1:15" x14ac:dyDescent="0.2">
      <c r="A9783" t="s">
        <v>7528</v>
      </c>
      <c r="B9783" t="s">
        <v>3691</v>
      </c>
      <c r="C9783">
        <v>198.44</v>
      </c>
      <c r="D9783">
        <v>0</v>
      </c>
      <c r="E9783">
        <v>0</v>
      </c>
      <c r="F9783">
        <v>0</v>
      </c>
      <c r="G9783">
        <v>0</v>
      </c>
      <c r="H9783" s="45">
        <v>13151.92</v>
      </c>
      <c r="I9783" t="s">
        <v>5977</v>
      </c>
      <c r="J9783" t="s">
        <v>186</v>
      </c>
      <c r="K9783">
        <v>0</v>
      </c>
      <c r="L9783" s="83">
        <v>42639</v>
      </c>
      <c r="M9783">
        <v>0</v>
      </c>
      <c r="N9783">
        <v>303075105</v>
      </c>
      <c r="O9783">
        <v>2329770</v>
      </c>
    </row>
    <row r="9784" spans="1:15" x14ac:dyDescent="0.2">
      <c r="A9784" t="s">
        <v>7521</v>
      </c>
      <c r="B9784" t="s">
        <v>5902</v>
      </c>
      <c r="C9784">
        <v>622.09</v>
      </c>
      <c r="D9784">
        <v>0</v>
      </c>
      <c r="E9784">
        <v>0</v>
      </c>
      <c r="F9784">
        <v>0</v>
      </c>
      <c r="G9784">
        <v>0</v>
      </c>
      <c r="H9784" s="45">
        <v>34953.379999999997</v>
      </c>
      <c r="I9784" t="s">
        <v>5995</v>
      </c>
      <c r="J9784" t="s">
        <v>200</v>
      </c>
      <c r="K9784">
        <v>0</v>
      </c>
      <c r="L9784" s="83">
        <v>42636</v>
      </c>
      <c r="M9784">
        <v>0</v>
      </c>
      <c r="N9784">
        <v>53332102</v>
      </c>
      <c r="O9784">
        <v>2065955</v>
      </c>
    </row>
    <row r="9785" spans="1:15" x14ac:dyDescent="0.2">
      <c r="A9785" t="s">
        <v>7522</v>
      </c>
      <c r="B9785" t="s">
        <v>3818</v>
      </c>
      <c r="C9785">
        <v>45</v>
      </c>
      <c r="D9785">
        <v>0</v>
      </c>
      <c r="E9785">
        <v>0</v>
      </c>
      <c r="F9785">
        <v>0</v>
      </c>
      <c r="G9785">
        <v>0</v>
      </c>
      <c r="H9785" s="45">
        <v>12044.8</v>
      </c>
      <c r="I9785" t="s">
        <v>5977</v>
      </c>
      <c r="J9785" t="s">
        <v>235</v>
      </c>
      <c r="K9785">
        <v>0</v>
      </c>
      <c r="L9785" s="83">
        <v>42636</v>
      </c>
      <c r="M9785">
        <v>0</v>
      </c>
      <c r="N9785">
        <v>128030202</v>
      </c>
      <c r="O9785">
        <v>2158781</v>
      </c>
    </row>
    <row r="9786" spans="1:15" x14ac:dyDescent="0.2">
      <c r="A9786" t="s">
        <v>7523</v>
      </c>
      <c r="B9786" t="s">
        <v>747</v>
      </c>
      <c r="C9786">
        <v>39.53</v>
      </c>
      <c r="D9786">
        <v>0</v>
      </c>
      <c r="E9786">
        <v>0</v>
      </c>
      <c r="F9786">
        <v>0</v>
      </c>
      <c r="G9786">
        <v>0</v>
      </c>
      <c r="H9786" s="45">
        <v>12213.49</v>
      </c>
      <c r="I9786" t="s">
        <v>5995</v>
      </c>
      <c r="J9786" t="s">
        <v>235</v>
      </c>
      <c r="K9786">
        <v>0</v>
      </c>
      <c r="L9786" s="83">
        <v>42636</v>
      </c>
      <c r="M9786">
        <v>0</v>
      </c>
      <c r="N9786" t="s">
        <v>177</v>
      </c>
      <c r="O9786" t="s">
        <v>7524</v>
      </c>
    </row>
    <row r="9787" spans="1:15" x14ac:dyDescent="0.2">
      <c r="A9787" t="s">
        <v>7517</v>
      </c>
      <c r="B9787" t="s">
        <v>3778</v>
      </c>
      <c r="C9787">
        <v>138.46</v>
      </c>
      <c r="D9787">
        <v>0</v>
      </c>
      <c r="E9787">
        <v>0</v>
      </c>
      <c r="F9787">
        <v>0</v>
      </c>
      <c r="G9787">
        <v>0</v>
      </c>
      <c r="H9787" s="45">
        <v>-8932.42</v>
      </c>
      <c r="I9787" t="s">
        <v>5995</v>
      </c>
      <c r="J9787" t="s">
        <v>164</v>
      </c>
      <c r="K9787">
        <v>0</v>
      </c>
      <c r="L9787" s="83">
        <v>42635</v>
      </c>
      <c r="M9787">
        <v>0</v>
      </c>
      <c r="N9787">
        <v>756577102</v>
      </c>
      <c r="O9787">
        <v>2447218</v>
      </c>
    </row>
    <row r="9788" spans="1:15" x14ac:dyDescent="0.2">
      <c r="A9788" t="s">
        <v>7518</v>
      </c>
      <c r="B9788" t="s">
        <v>3871</v>
      </c>
      <c r="C9788">
        <v>58.77</v>
      </c>
      <c r="D9788">
        <v>0</v>
      </c>
      <c r="E9788">
        <v>0</v>
      </c>
      <c r="F9788">
        <v>0</v>
      </c>
      <c r="G9788">
        <v>0</v>
      </c>
      <c r="H9788" s="45">
        <v>-6216.34</v>
      </c>
      <c r="I9788" t="s">
        <v>5995</v>
      </c>
      <c r="J9788" t="s">
        <v>200</v>
      </c>
      <c r="K9788">
        <v>0</v>
      </c>
      <c r="L9788" s="83">
        <v>42635</v>
      </c>
      <c r="M9788">
        <v>0</v>
      </c>
      <c r="N9788">
        <v>143130102</v>
      </c>
      <c r="O9788">
        <v>2983563</v>
      </c>
    </row>
    <row r="9789" spans="1:15" x14ac:dyDescent="0.2">
      <c r="A9789" t="s">
        <v>7519</v>
      </c>
      <c r="B9789" t="s">
        <v>694</v>
      </c>
      <c r="C9789">
        <v>19.329999999999998</v>
      </c>
      <c r="D9789">
        <v>0</v>
      </c>
      <c r="E9789">
        <v>0</v>
      </c>
      <c r="F9789">
        <v>0</v>
      </c>
      <c r="G9789">
        <v>0</v>
      </c>
      <c r="H9789" s="45">
        <v>-9715</v>
      </c>
      <c r="I9789" t="s">
        <v>5995</v>
      </c>
      <c r="J9789" t="s">
        <v>200</v>
      </c>
      <c r="K9789">
        <v>0</v>
      </c>
      <c r="L9789" s="83">
        <v>42635</v>
      </c>
      <c r="M9789">
        <v>0</v>
      </c>
      <c r="N9789">
        <v>75896100</v>
      </c>
      <c r="O9789">
        <v>2085878</v>
      </c>
    </row>
    <row r="9790" spans="1:15" x14ac:dyDescent="0.2">
      <c r="A9790" t="s">
        <v>7520</v>
      </c>
      <c r="B9790" t="s">
        <v>7516</v>
      </c>
      <c r="C9790">
        <v>44.68</v>
      </c>
      <c r="D9790">
        <v>0</v>
      </c>
      <c r="E9790">
        <v>0</v>
      </c>
      <c r="F9790">
        <v>0</v>
      </c>
      <c r="G9790">
        <v>0</v>
      </c>
      <c r="H9790" s="45">
        <v>-4986.87</v>
      </c>
      <c r="I9790" t="s">
        <v>5995</v>
      </c>
      <c r="J9790" t="s">
        <v>235</v>
      </c>
      <c r="K9790">
        <v>0</v>
      </c>
      <c r="L9790" s="83">
        <v>42635</v>
      </c>
      <c r="M9790">
        <v>0</v>
      </c>
      <c r="N9790">
        <v>370334104</v>
      </c>
      <c r="O9790">
        <v>2367026</v>
      </c>
    </row>
    <row r="9791" spans="1:15" x14ac:dyDescent="0.2">
      <c r="A9791" t="s">
        <v>7511</v>
      </c>
      <c r="B9791" t="s">
        <v>3715</v>
      </c>
      <c r="C9791">
        <v>225.55</v>
      </c>
      <c r="D9791">
        <v>0</v>
      </c>
      <c r="E9791">
        <v>0</v>
      </c>
      <c r="F9791">
        <v>0</v>
      </c>
      <c r="G9791">
        <v>0</v>
      </c>
      <c r="H9791">
        <v>-491.51</v>
      </c>
      <c r="I9791" t="s">
        <v>5995</v>
      </c>
      <c r="J9791" t="s">
        <v>164</v>
      </c>
      <c r="K9791">
        <v>0</v>
      </c>
      <c r="L9791" s="83">
        <v>42634</v>
      </c>
      <c r="M9791">
        <v>0</v>
      </c>
      <c r="N9791" t="s">
        <v>3721</v>
      </c>
      <c r="O9791">
        <v>2008154</v>
      </c>
    </row>
    <row r="9792" spans="1:15" x14ac:dyDescent="0.2">
      <c r="A9792" t="s">
        <v>7512</v>
      </c>
      <c r="B9792" t="s">
        <v>3777</v>
      </c>
      <c r="C9792">
        <v>46.49</v>
      </c>
      <c r="D9792">
        <v>0</v>
      </c>
      <c r="E9792">
        <v>0</v>
      </c>
      <c r="F9792">
        <v>0</v>
      </c>
      <c r="G9792">
        <v>0</v>
      </c>
      <c r="H9792" s="45">
        <v>16467.53</v>
      </c>
      <c r="I9792" t="s">
        <v>5977</v>
      </c>
      <c r="J9792" t="s">
        <v>190</v>
      </c>
      <c r="K9792">
        <v>0</v>
      </c>
      <c r="L9792" s="83">
        <v>42634</v>
      </c>
      <c r="M9792">
        <v>0</v>
      </c>
      <c r="N9792">
        <v>361105</v>
      </c>
      <c r="O9792">
        <v>2001119</v>
      </c>
    </row>
    <row r="9793" spans="1:15" x14ac:dyDescent="0.2">
      <c r="A9793" t="s">
        <v>7513</v>
      </c>
      <c r="B9793" t="s">
        <v>7510</v>
      </c>
      <c r="C9793">
        <v>15.08</v>
      </c>
      <c r="D9793">
        <v>0</v>
      </c>
      <c r="E9793">
        <v>0</v>
      </c>
      <c r="F9793">
        <v>0</v>
      </c>
      <c r="G9793">
        <v>0</v>
      </c>
      <c r="H9793" s="45">
        <v>19305.29</v>
      </c>
      <c r="I9793" t="s">
        <v>5995</v>
      </c>
      <c r="J9793" t="s">
        <v>822</v>
      </c>
      <c r="K9793">
        <v>0</v>
      </c>
      <c r="L9793" s="83">
        <v>42634</v>
      </c>
      <c r="M9793">
        <v>0</v>
      </c>
      <c r="N9793">
        <v>282539105</v>
      </c>
      <c r="O9793" t="s">
        <v>7514</v>
      </c>
    </row>
    <row r="9794" spans="1:15" x14ac:dyDescent="0.2">
      <c r="A9794" t="s">
        <v>7515</v>
      </c>
      <c r="B9794" t="s">
        <v>3795</v>
      </c>
      <c r="C9794">
        <v>51.26</v>
      </c>
      <c r="D9794">
        <v>0</v>
      </c>
      <c r="E9794">
        <v>0</v>
      </c>
      <c r="F9794">
        <v>0</v>
      </c>
      <c r="G9794">
        <v>0</v>
      </c>
      <c r="H9794">
        <v>-964.48</v>
      </c>
      <c r="I9794" t="s">
        <v>5995</v>
      </c>
      <c r="J9794" t="s">
        <v>200</v>
      </c>
      <c r="K9794">
        <v>0</v>
      </c>
      <c r="L9794" s="83">
        <v>42634</v>
      </c>
      <c r="M9794">
        <v>0</v>
      </c>
      <c r="N9794">
        <v>526057104</v>
      </c>
      <c r="O9794">
        <v>2511920</v>
      </c>
    </row>
    <row r="9795" spans="1:15" x14ac:dyDescent="0.2">
      <c r="A9795" t="s">
        <v>7508</v>
      </c>
      <c r="B9795" t="s">
        <v>3871</v>
      </c>
      <c r="C9795">
        <v>58.77</v>
      </c>
      <c r="D9795">
        <v>0</v>
      </c>
      <c r="E9795">
        <v>0</v>
      </c>
      <c r="F9795">
        <v>0</v>
      </c>
      <c r="G9795">
        <v>0</v>
      </c>
      <c r="H9795" s="45">
        <v>-5048.53</v>
      </c>
      <c r="I9795" t="s">
        <v>5977</v>
      </c>
      <c r="J9795" t="s">
        <v>200</v>
      </c>
      <c r="K9795">
        <v>0</v>
      </c>
      <c r="L9795" s="83">
        <v>42633</v>
      </c>
      <c r="M9795">
        <v>0</v>
      </c>
      <c r="N9795">
        <v>143130102</v>
      </c>
      <c r="O9795">
        <v>2983563</v>
      </c>
    </row>
    <row r="9796" spans="1:15" x14ac:dyDescent="0.2">
      <c r="A9796" t="s">
        <v>7509</v>
      </c>
      <c r="B9796" t="s">
        <v>3778</v>
      </c>
      <c r="C9796">
        <v>138.46</v>
      </c>
      <c r="D9796">
        <v>0</v>
      </c>
      <c r="E9796">
        <v>0</v>
      </c>
      <c r="F9796">
        <v>0</v>
      </c>
      <c r="G9796">
        <v>0</v>
      </c>
      <c r="H9796" s="45">
        <v>15802.56</v>
      </c>
      <c r="I9796" t="s">
        <v>5977</v>
      </c>
      <c r="J9796" t="s">
        <v>164</v>
      </c>
      <c r="K9796">
        <v>0</v>
      </c>
      <c r="L9796" s="83">
        <v>42633</v>
      </c>
      <c r="M9796">
        <v>0</v>
      </c>
      <c r="N9796">
        <v>756577102</v>
      </c>
      <c r="O9796">
        <v>2447218</v>
      </c>
    </row>
    <row r="9797" spans="1:15" x14ac:dyDescent="0.2">
      <c r="A9797" t="s">
        <v>7507</v>
      </c>
      <c r="B9797" t="s">
        <v>2580</v>
      </c>
      <c r="C9797">
        <v>47.67</v>
      </c>
      <c r="D9797">
        <v>0</v>
      </c>
      <c r="E9797">
        <v>0</v>
      </c>
      <c r="F9797">
        <v>0</v>
      </c>
      <c r="G9797">
        <v>0</v>
      </c>
      <c r="H9797" s="45">
        <v>-11461.63</v>
      </c>
      <c r="I9797" t="s">
        <v>5977</v>
      </c>
      <c r="J9797" t="s">
        <v>190</v>
      </c>
      <c r="K9797">
        <v>0</v>
      </c>
      <c r="L9797" s="83">
        <v>42632</v>
      </c>
      <c r="M9797">
        <v>0</v>
      </c>
      <c r="N9797">
        <v>217204106</v>
      </c>
      <c r="O9797">
        <v>2208073</v>
      </c>
    </row>
    <row r="9798" spans="1:15" x14ac:dyDescent="0.2">
      <c r="A9798" t="s">
        <v>7505</v>
      </c>
      <c r="B9798" t="s">
        <v>2077</v>
      </c>
      <c r="C9798">
        <v>11.82</v>
      </c>
      <c r="D9798">
        <v>0</v>
      </c>
      <c r="E9798">
        <v>0</v>
      </c>
      <c r="F9798">
        <v>0</v>
      </c>
      <c r="G9798">
        <v>0</v>
      </c>
      <c r="H9798" s="45">
        <v>94006.38</v>
      </c>
      <c r="I9798" t="s">
        <v>205</v>
      </c>
      <c r="J9798" t="s">
        <v>200</v>
      </c>
      <c r="K9798">
        <v>0</v>
      </c>
      <c r="L9798" s="83">
        <v>42628</v>
      </c>
      <c r="M9798">
        <v>0</v>
      </c>
      <c r="N9798" t="s">
        <v>2194</v>
      </c>
      <c r="O9798" t="s">
        <v>2195</v>
      </c>
    </row>
    <row r="9799" spans="1:15" x14ac:dyDescent="0.2">
      <c r="A9799" t="s">
        <v>7506</v>
      </c>
      <c r="B9799" t="s">
        <v>2861</v>
      </c>
      <c r="C9799">
        <v>161.37</v>
      </c>
      <c r="D9799">
        <v>0</v>
      </c>
      <c r="E9799">
        <v>0</v>
      </c>
      <c r="F9799">
        <v>0</v>
      </c>
      <c r="G9799">
        <v>0</v>
      </c>
      <c r="H9799" s="45">
        <v>-1382.87</v>
      </c>
      <c r="I9799" t="s">
        <v>5995</v>
      </c>
      <c r="J9799" t="s">
        <v>200</v>
      </c>
      <c r="K9799">
        <v>0</v>
      </c>
      <c r="L9799" s="83">
        <v>42628</v>
      </c>
      <c r="M9799">
        <v>0</v>
      </c>
      <c r="N9799" t="s">
        <v>2922</v>
      </c>
      <c r="O9799">
        <v>2231091</v>
      </c>
    </row>
    <row r="9800" spans="1:15" x14ac:dyDescent="0.2">
      <c r="A9800" t="s">
        <v>7504</v>
      </c>
      <c r="B9800" t="s">
        <v>3548</v>
      </c>
      <c r="C9800">
        <v>29.69</v>
      </c>
      <c r="D9800">
        <v>0</v>
      </c>
      <c r="E9800">
        <v>0</v>
      </c>
      <c r="F9800">
        <v>0</v>
      </c>
      <c r="G9800">
        <v>0</v>
      </c>
      <c r="H9800">
        <v>508.18</v>
      </c>
      <c r="I9800" t="s">
        <v>5995</v>
      </c>
      <c r="J9800" t="s">
        <v>235</v>
      </c>
      <c r="K9800">
        <v>0</v>
      </c>
      <c r="L9800" s="83">
        <v>42625</v>
      </c>
      <c r="M9800">
        <v>0</v>
      </c>
      <c r="N9800">
        <v>501044101</v>
      </c>
      <c r="O9800">
        <v>2497406</v>
      </c>
    </row>
    <row r="9801" spans="1:15" x14ac:dyDescent="0.2">
      <c r="A9801" t="s">
        <v>7498</v>
      </c>
      <c r="B9801" t="s">
        <v>3677</v>
      </c>
      <c r="C9801">
        <v>27.2</v>
      </c>
      <c r="D9801">
        <v>0</v>
      </c>
      <c r="E9801">
        <v>0</v>
      </c>
      <c r="F9801">
        <v>0</v>
      </c>
      <c r="G9801">
        <v>0</v>
      </c>
      <c r="H9801" s="45">
        <v>20079.150000000001</v>
      </c>
      <c r="I9801" t="s">
        <v>5995</v>
      </c>
      <c r="J9801" t="s">
        <v>200</v>
      </c>
      <c r="K9801">
        <v>0</v>
      </c>
      <c r="L9801" s="83">
        <v>42622</v>
      </c>
      <c r="M9801">
        <v>0</v>
      </c>
      <c r="N9801">
        <v>989817101</v>
      </c>
      <c r="O9801" t="s">
        <v>3689</v>
      </c>
    </row>
    <row r="9802" spans="1:15" x14ac:dyDescent="0.2">
      <c r="A9802" t="s">
        <v>7499</v>
      </c>
      <c r="B9802" t="s">
        <v>7487</v>
      </c>
      <c r="C9802">
        <v>42.25</v>
      </c>
      <c r="D9802">
        <v>0</v>
      </c>
      <c r="E9802">
        <v>0</v>
      </c>
      <c r="F9802">
        <v>0</v>
      </c>
      <c r="G9802">
        <v>0</v>
      </c>
      <c r="H9802" s="45">
        <v>-4981.41</v>
      </c>
      <c r="I9802" t="s">
        <v>5995</v>
      </c>
      <c r="J9802" t="s">
        <v>190</v>
      </c>
      <c r="K9802">
        <v>0</v>
      </c>
      <c r="L9802" s="83">
        <v>42622</v>
      </c>
      <c r="M9802">
        <v>0</v>
      </c>
      <c r="N9802" s="84">
        <v>6.3933999999999998E+112</v>
      </c>
      <c r="O9802">
        <v>2624464</v>
      </c>
    </row>
    <row r="9803" spans="1:15" x14ac:dyDescent="0.2">
      <c r="A9803" t="s">
        <v>7500</v>
      </c>
      <c r="B9803" t="s">
        <v>3598</v>
      </c>
      <c r="C9803">
        <v>63.68</v>
      </c>
      <c r="D9803">
        <v>0</v>
      </c>
      <c r="E9803">
        <v>0</v>
      </c>
      <c r="F9803">
        <v>0</v>
      </c>
      <c r="G9803">
        <v>0</v>
      </c>
      <c r="H9803" s="45">
        <v>10511.85</v>
      </c>
      <c r="I9803" t="s">
        <v>5995</v>
      </c>
      <c r="J9803" t="s">
        <v>190</v>
      </c>
      <c r="K9803">
        <v>0</v>
      </c>
      <c r="L9803" s="83">
        <v>42622</v>
      </c>
      <c r="M9803">
        <v>0</v>
      </c>
      <c r="N9803">
        <v>500643200</v>
      </c>
      <c r="O9803">
        <v>2386849</v>
      </c>
    </row>
    <row r="9804" spans="1:15" x14ac:dyDescent="0.2">
      <c r="A9804" t="s">
        <v>7501</v>
      </c>
      <c r="B9804" t="s">
        <v>7497</v>
      </c>
      <c r="C9804">
        <v>18</v>
      </c>
      <c r="D9804">
        <v>0</v>
      </c>
      <c r="E9804">
        <v>0</v>
      </c>
      <c r="F9804">
        <v>0</v>
      </c>
      <c r="G9804">
        <v>0</v>
      </c>
      <c r="H9804" s="45">
        <v>-6144.01</v>
      </c>
      <c r="I9804" t="s">
        <v>5995</v>
      </c>
      <c r="J9804" t="s">
        <v>164</v>
      </c>
      <c r="K9804">
        <v>0</v>
      </c>
      <c r="L9804" s="83">
        <v>42622</v>
      </c>
      <c r="M9804">
        <v>0</v>
      </c>
      <c r="N9804" t="s">
        <v>7502</v>
      </c>
      <c r="O9804">
        <v>2517832</v>
      </c>
    </row>
    <row r="9805" spans="1:15" x14ac:dyDescent="0.2">
      <c r="A9805" t="s">
        <v>7503</v>
      </c>
      <c r="B9805" t="s">
        <v>3794</v>
      </c>
      <c r="C9805">
        <v>77.31</v>
      </c>
      <c r="D9805">
        <v>0</v>
      </c>
      <c r="E9805">
        <v>0</v>
      </c>
      <c r="F9805">
        <v>0</v>
      </c>
      <c r="G9805">
        <v>0</v>
      </c>
      <c r="H9805" s="45">
        <v>-5366.81</v>
      </c>
      <c r="I9805" t="s">
        <v>5995</v>
      </c>
      <c r="J9805" t="s">
        <v>164</v>
      </c>
      <c r="K9805">
        <v>0</v>
      </c>
      <c r="L9805" s="83">
        <v>42622</v>
      </c>
      <c r="M9805">
        <v>0</v>
      </c>
      <c r="N9805">
        <v>808625107</v>
      </c>
      <c r="O9805" t="s">
        <v>3811</v>
      </c>
    </row>
    <row r="9806" spans="1:15" x14ac:dyDescent="0.2">
      <c r="A9806" t="s">
        <v>7493</v>
      </c>
      <c r="B9806" t="s">
        <v>3797</v>
      </c>
      <c r="C9806">
        <v>45.3</v>
      </c>
      <c r="D9806">
        <v>0</v>
      </c>
      <c r="E9806">
        <v>0</v>
      </c>
      <c r="F9806">
        <v>0</v>
      </c>
      <c r="G9806">
        <v>0</v>
      </c>
      <c r="H9806" s="45">
        <v>2644.33</v>
      </c>
      <c r="I9806" t="s">
        <v>5995</v>
      </c>
      <c r="J9806" t="s">
        <v>164</v>
      </c>
      <c r="K9806">
        <v>0</v>
      </c>
      <c r="L9806" s="83">
        <v>42621</v>
      </c>
      <c r="M9806">
        <v>0</v>
      </c>
      <c r="N9806" t="s">
        <v>3817</v>
      </c>
      <c r="O9806">
        <v>2849193</v>
      </c>
    </row>
    <row r="9807" spans="1:15" x14ac:dyDescent="0.2">
      <c r="A9807" t="s">
        <v>7494</v>
      </c>
      <c r="B9807" t="s">
        <v>3635</v>
      </c>
      <c r="C9807">
        <v>87.2</v>
      </c>
      <c r="D9807">
        <v>0</v>
      </c>
      <c r="E9807">
        <v>0</v>
      </c>
      <c r="F9807">
        <v>0</v>
      </c>
      <c r="G9807">
        <v>0</v>
      </c>
      <c r="H9807" s="45">
        <v>-13557.12</v>
      </c>
      <c r="I9807" t="s">
        <v>5995</v>
      </c>
      <c r="J9807" t="s">
        <v>235</v>
      </c>
      <c r="K9807">
        <v>0</v>
      </c>
      <c r="L9807" s="83">
        <v>42621</v>
      </c>
      <c r="M9807">
        <v>0</v>
      </c>
      <c r="N9807">
        <v>128246105</v>
      </c>
      <c r="O9807">
        <v>2859200</v>
      </c>
    </row>
    <row r="9808" spans="1:15" x14ac:dyDescent="0.2">
      <c r="A9808" t="s">
        <v>7495</v>
      </c>
      <c r="B9808" t="s">
        <v>3584</v>
      </c>
      <c r="C9808">
        <v>31.11</v>
      </c>
      <c r="D9808">
        <v>0</v>
      </c>
      <c r="E9808">
        <v>0</v>
      </c>
      <c r="F9808">
        <v>0</v>
      </c>
      <c r="G9808">
        <v>0</v>
      </c>
      <c r="H9808" s="45">
        <v>-8627.94</v>
      </c>
      <c r="I9808" t="s">
        <v>5995</v>
      </c>
      <c r="J9808" t="s">
        <v>190</v>
      </c>
      <c r="K9808">
        <v>0</v>
      </c>
      <c r="L9808" s="83">
        <v>42621</v>
      </c>
      <c r="M9808">
        <v>0</v>
      </c>
      <c r="N9808">
        <v>957100</v>
      </c>
      <c r="O9808">
        <v>2024901</v>
      </c>
    </row>
    <row r="9809" spans="1:15" x14ac:dyDescent="0.2">
      <c r="A9809" t="s">
        <v>7496</v>
      </c>
      <c r="B9809" t="s">
        <v>5775</v>
      </c>
      <c r="C9809">
        <v>104.52</v>
      </c>
      <c r="D9809">
        <v>0</v>
      </c>
      <c r="E9809">
        <v>0</v>
      </c>
      <c r="F9809">
        <v>0</v>
      </c>
      <c r="G9809">
        <v>0</v>
      </c>
      <c r="H9809">
        <v>-327.88</v>
      </c>
      <c r="I9809" t="s">
        <v>5995</v>
      </c>
      <c r="J9809" t="s">
        <v>188</v>
      </c>
      <c r="K9809">
        <v>0</v>
      </c>
      <c r="L9809" s="83">
        <v>42621</v>
      </c>
      <c r="M9809">
        <v>0</v>
      </c>
      <c r="N9809">
        <v>920355104</v>
      </c>
      <c r="O9809">
        <v>2926739</v>
      </c>
    </row>
    <row r="9810" spans="1:15" x14ac:dyDescent="0.2">
      <c r="A9810" t="s">
        <v>7488</v>
      </c>
      <c r="B9810" t="s">
        <v>3796</v>
      </c>
      <c r="C9810">
        <v>42.65</v>
      </c>
      <c r="D9810">
        <v>0</v>
      </c>
      <c r="E9810">
        <v>0</v>
      </c>
      <c r="F9810">
        <v>0</v>
      </c>
      <c r="G9810">
        <v>0</v>
      </c>
      <c r="H9810" s="45">
        <v>-45337.760000000002</v>
      </c>
      <c r="I9810" t="s">
        <v>5995</v>
      </c>
      <c r="J9810" t="s">
        <v>200</v>
      </c>
      <c r="K9810">
        <v>0</v>
      </c>
      <c r="L9810" s="83">
        <v>42620</v>
      </c>
      <c r="M9810">
        <v>0</v>
      </c>
      <c r="N9810">
        <v>238337109</v>
      </c>
      <c r="O9810" t="s">
        <v>3808</v>
      </c>
    </row>
    <row r="9811" spans="1:15" x14ac:dyDescent="0.2">
      <c r="A9811" t="s">
        <v>7489</v>
      </c>
      <c r="B9811" t="s">
        <v>5873</v>
      </c>
      <c r="C9811">
        <v>64.540000000000006</v>
      </c>
      <c r="D9811">
        <v>0</v>
      </c>
      <c r="E9811">
        <v>0</v>
      </c>
      <c r="F9811">
        <v>0</v>
      </c>
      <c r="G9811">
        <v>0</v>
      </c>
      <c r="H9811" s="45">
        <v>5067.25</v>
      </c>
      <c r="I9811" t="s">
        <v>5995</v>
      </c>
      <c r="J9811" t="s">
        <v>169</v>
      </c>
      <c r="K9811">
        <v>0</v>
      </c>
      <c r="L9811" s="83">
        <v>42620</v>
      </c>
      <c r="M9811">
        <v>0</v>
      </c>
      <c r="N9811" t="s">
        <v>5875</v>
      </c>
      <c r="O9811" t="s">
        <v>5876</v>
      </c>
    </row>
    <row r="9812" spans="1:15" x14ac:dyDescent="0.2">
      <c r="A9812" t="s">
        <v>7490</v>
      </c>
      <c r="B9812" t="s">
        <v>3598</v>
      </c>
      <c r="C9812">
        <v>63.68</v>
      </c>
      <c r="D9812">
        <v>0</v>
      </c>
      <c r="E9812">
        <v>0</v>
      </c>
      <c r="F9812">
        <v>0</v>
      </c>
      <c r="G9812">
        <v>0</v>
      </c>
      <c r="H9812" s="45">
        <v>-29236.54</v>
      </c>
      <c r="I9812" t="s">
        <v>5977</v>
      </c>
      <c r="J9812" t="s">
        <v>190</v>
      </c>
      <c r="K9812">
        <v>0</v>
      </c>
      <c r="L9812" s="83">
        <v>42620</v>
      </c>
      <c r="M9812">
        <v>0</v>
      </c>
      <c r="N9812">
        <v>500643200</v>
      </c>
      <c r="O9812">
        <v>2386849</v>
      </c>
    </row>
    <row r="9813" spans="1:15" x14ac:dyDescent="0.2">
      <c r="A9813" t="s">
        <v>7491</v>
      </c>
      <c r="B9813" t="s">
        <v>7487</v>
      </c>
      <c r="C9813">
        <v>42.25</v>
      </c>
      <c r="D9813">
        <v>0</v>
      </c>
      <c r="E9813">
        <v>0</v>
      </c>
      <c r="F9813">
        <v>0</v>
      </c>
      <c r="G9813">
        <v>0</v>
      </c>
      <c r="H9813" s="45">
        <v>2353.31</v>
      </c>
      <c r="I9813" t="s">
        <v>5977</v>
      </c>
      <c r="J9813" t="s">
        <v>190</v>
      </c>
      <c r="K9813">
        <v>0</v>
      </c>
      <c r="L9813" s="83">
        <v>42620</v>
      </c>
      <c r="M9813">
        <v>0</v>
      </c>
      <c r="N9813" s="84">
        <v>6.3933999999999998E+112</v>
      </c>
      <c r="O9813">
        <v>2624464</v>
      </c>
    </row>
    <row r="9814" spans="1:15" x14ac:dyDescent="0.2">
      <c r="A9814" t="s">
        <v>7492</v>
      </c>
      <c r="B9814" t="s">
        <v>3677</v>
      </c>
      <c r="C9814">
        <v>27.2</v>
      </c>
      <c r="D9814">
        <v>0</v>
      </c>
      <c r="E9814">
        <v>0</v>
      </c>
      <c r="F9814">
        <v>0</v>
      </c>
      <c r="G9814">
        <v>0</v>
      </c>
      <c r="H9814" s="45">
        <v>-51736.33</v>
      </c>
      <c r="I9814" t="s">
        <v>5977</v>
      </c>
      <c r="J9814" t="s">
        <v>200</v>
      </c>
      <c r="K9814">
        <v>0</v>
      </c>
      <c r="L9814" s="83">
        <v>42620</v>
      </c>
      <c r="M9814">
        <v>0</v>
      </c>
      <c r="N9814">
        <v>989817101</v>
      </c>
      <c r="O9814" t="s">
        <v>3689</v>
      </c>
    </row>
    <row r="9815" spans="1:15" x14ac:dyDescent="0.2">
      <c r="A9815" t="s">
        <v>7485</v>
      </c>
      <c r="B9815" t="s">
        <v>3635</v>
      </c>
      <c r="C9815">
        <v>87.2</v>
      </c>
      <c r="D9815">
        <v>0</v>
      </c>
      <c r="E9815">
        <v>0</v>
      </c>
      <c r="F9815">
        <v>0</v>
      </c>
      <c r="G9815">
        <v>0</v>
      </c>
      <c r="H9815" s="45">
        <v>-101675.75</v>
      </c>
      <c r="I9815" t="s">
        <v>5977</v>
      </c>
      <c r="J9815" t="s">
        <v>235</v>
      </c>
      <c r="K9815">
        <v>0</v>
      </c>
      <c r="L9815" s="83">
        <v>42619</v>
      </c>
      <c r="M9815">
        <v>0</v>
      </c>
      <c r="N9815">
        <v>128246105</v>
      </c>
      <c r="O9815">
        <v>2859200</v>
      </c>
    </row>
    <row r="9816" spans="1:15" x14ac:dyDescent="0.2">
      <c r="A9816" t="s">
        <v>7486</v>
      </c>
      <c r="B9816" t="s">
        <v>3797</v>
      </c>
      <c r="C9816">
        <v>45.3</v>
      </c>
      <c r="D9816">
        <v>0</v>
      </c>
      <c r="E9816">
        <v>0</v>
      </c>
      <c r="F9816">
        <v>0</v>
      </c>
      <c r="G9816">
        <v>0</v>
      </c>
      <c r="H9816" s="45">
        <v>44464.02</v>
      </c>
      <c r="I9816" t="s">
        <v>5977</v>
      </c>
      <c r="J9816" t="s">
        <v>164</v>
      </c>
      <c r="K9816">
        <v>0</v>
      </c>
      <c r="L9816" s="83">
        <v>42619</v>
      </c>
      <c r="M9816">
        <v>0</v>
      </c>
      <c r="N9816" t="s">
        <v>3817</v>
      </c>
      <c r="O9816">
        <v>2849193</v>
      </c>
    </row>
    <row r="9817" spans="1:15" x14ac:dyDescent="0.2">
      <c r="A9817" t="s">
        <v>7484</v>
      </c>
      <c r="B9817" t="s">
        <v>237</v>
      </c>
      <c r="C9817">
        <v>36.65</v>
      </c>
      <c r="D9817">
        <v>0</v>
      </c>
      <c r="E9817">
        <v>0</v>
      </c>
      <c r="F9817">
        <v>0</v>
      </c>
      <c r="G9817">
        <v>0</v>
      </c>
      <c r="H9817" s="45">
        <v>-91241.46</v>
      </c>
      <c r="I9817" t="s">
        <v>210</v>
      </c>
      <c r="J9817" t="s">
        <v>200</v>
      </c>
      <c r="K9817">
        <v>0</v>
      </c>
      <c r="L9817" s="83">
        <v>42618</v>
      </c>
      <c r="M9817">
        <v>0</v>
      </c>
      <c r="N9817">
        <v>478366107</v>
      </c>
      <c r="O9817">
        <v>2476803</v>
      </c>
    </row>
    <row r="9818" spans="1:15" x14ac:dyDescent="0.2">
      <c r="A9818" t="s">
        <v>7476</v>
      </c>
      <c r="B9818" t="s">
        <v>3484</v>
      </c>
      <c r="C9818">
        <v>21.59</v>
      </c>
      <c r="D9818">
        <v>0</v>
      </c>
      <c r="E9818">
        <v>0</v>
      </c>
      <c r="F9818">
        <v>0</v>
      </c>
      <c r="G9818">
        <v>0</v>
      </c>
      <c r="H9818" s="45">
        <v>-1511.85</v>
      </c>
      <c r="I9818" t="s">
        <v>5995</v>
      </c>
      <c r="J9818" t="s">
        <v>200</v>
      </c>
      <c r="K9818">
        <v>0</v>
      </c>
      <c r="L9818" s="83">
        <v>42615</v>
      </c>
      <c r="M9818">
        <v>0</v>
      </c>
      <c r="N9818">
        <v>831756101</v>
      </c>
      <c r="O9818">
        <v>2568164</v>
      </c>
    </row>
    <row r="9819" spans="1:15" x14ac:dyDescent="0.2">
      <c r="A9819" t="s">
        <v>7477</v>
      </c>
      <c r="B9819" t="s">
        <v>3549</v>
      </c>
      <c r="C9819">
        <v>28.01</v>
      </c>
      <c r="D9819">
        <v>0</v>
      </c>
      <c r="E9819">
        <v>0</v>
      </c>
      <c r="F9819">
        <v>0</v>
      </c>
      <c r="G9819">
        <v>0</v>
      </c>
      <c r="H9819" s="45">
        <v>-3071.24</v>
      </c>
      <c r="I9819" t="s">
        <v>5995</v>
      </c>
      <c r="J9819" t="s">
        <v>190</v>
      </c>
      <c r="K9819">
        <v>0</v>
      </c>
      <c r="L9819" s="83">
        <v>42615</v>
      </c>
      <c r="M9819">
        <v>0</v>
      </c>
      <c r="N9819">
        <v>481165108</v>
      </c>
      <c r="O9819">
        <v>2781905</v>
      </c>
    </row>
    <row r="9820" spans="1:15" x14ac:dyDescent="0.2">
      <c r="A9820" t="s">
        <v>7478</v>
      </c>
      <c r="B9820" t="s">
        <v>3547</v>
      </c>
      <c r="C9820">
        <v>42.66</v>
      </c>
      <c r="D9820">
        <v>0</v>
      </c>
      <c r="E9820">
        <v>0</v>
      </c>
      <c r="F9820">
        <v>0</v>
      </c>
      <c r="G9820">
        <v>0</v>
      </c>
      <c r="H9820">
        <v>-457.97</v>
      </c>
      <c r="I9820" t="s">
        <v>5995</v>
      </c>
      <c r="J9820" t="s">
        <v>164</v>
      </c>
      <c r="K9820">
        <v>0</v>
      </c>
      <c r="L9820" s="83">
        <v>42615</v>
      </c>
      <c r="M9820">
        <v>0</v>
      </c>
      <c r="N9820" t="s">
        <v>177</v>
      </c>
      <c r="O9820" t="s">
        <v>3564</v>
      </c>
    </row>
    <row r="9821" spans="1:15" x14ac:dyDescent="0.2">
      <c r="A9821" t="s">
        <v>7479</v>
      </c>
      <c r="B9821" t="s">
        <v>3485</v>
      </c>
      <c r="C9821">
        <v>257.97000000000003</v>
      </c>
      <c r="D9821">
        <v>0</v>
      </c>
      <c r="E9821">
        <v>0</v>
      </c>
      <c r="F9821">
        <v>0</v>
      </c>
      <c r="G9821">
        <v>0</v>
      </c>
      <c r="H9821" s="45">
        <v>14484.75</v>
      </c>
      <c r="I9821" t="s">
        <v>5995</v>
      </c>
      <c r="J9821" t="s">
        <v>164</v>
      </c>
      <c r="K9821">
        <v>0</v>
      </c>
      <c r="L9821" s="83">
        <v>42615</v>
      </c>
      <c r="M9821">
        <v>0</v>
      </c>
      <c r="N9821" t="s">
        <v>177</v>
      </c>
      <c r="O9821" t="s">
        <v>3497</v>
      </c>
    </row>
    <row r="9822" spans="1:15" x14ac:dyDescent="0.2">
      <c r="A9822" t="s">
        <v>7480</v>
      </c>
      <c r="B9822" t="s">
        <v>7475</v>
      </c>
      <c r="C9822">
        <v>39.85</v>
      </c>
      <c r="D9822">
        <v>0</v>
      </c>
      <c r="E9822">
        <v>0</v>
      </c>
      <c r="F9822">
        <v>0</v>
      </c>
      <c r="G9822">
        <v>0</v>
      </c>
      <c r="H9822" s="45">
        <v>-13437.9</v>
      </c>
      <c r="I9822" t="s">
        <v>5995</v>
      </c>
      <c r="J9822" t="s">
        <v>200</v>
      </c>
      <c r="K9822">
        <v>0</v>
      </c>
      <c r="L9822" s="83">
        <v>42615</v>
      </c>
      <c r="M9822">
        <v>0</v>
      </c>
      <c r="N9822">
        <v>371532102</v>
      </c>
      <c r="O9822">
        <v>2367101</v>
      </c>
    </row>
    <row r="9823" spans="1:15" x14ac:dyDescent="0.2">
      <c r="A9823" t="s">
        <v>7481</v>
      </c>
      <c r="B9823" t="s">
        <v>5873</v>
      </c>
      <c r="C9823">
        <v>64.540000000000006</v>
      </c>
      <c r="D9823">
        <v>0</v>
      </c>
      <c r="E9823">
        <v>0</v>
      </c>
      <c r="F9823">
        <v>0</v>
      </c>
      <c r="G9823">
        <v>0</v>
      </c>
      <c r="H9823" s="45">
        <v>-11836.12</v>
      </c>
      <c r="I9823" t="s">
        <v>5977</v>
      </c>
      <c r="J9823" t="s">
        <v>169</v>
      </c>
      <c r="K9823">
        <v>0</v>
      </c>
      <c r="L9823" s="83">
        <v>42615</v>
      </c>
      <c r="M9823">
        <v>0</v>
      </c>
      <c r="N9823" t="s">
        <v>5875</v>
      </c>
      <c r="O9823" t="s">
        <v>5876</v>
      </c>
    </row>
    <row r="9824" spans="1:15" x14ac:dyDescent="0.2">
      <c r="A9824" t="s">
        <v>7482</v>
      </c>
      <c r="B9824" t="s">
        <v>3796</v>
      </c>
      <c r="C9824">
        <v>42.65</v>
      </c>
      <c r="D9824">
        <v>0</v>
      </c>
      <c r="E9824">
        <v>0</v>
      </c>
      <c r="F9824">
        <v>0</v>
      </c>
      <c r="G9824">
        <v>0</v>
      </c>
      <c r="H9824" s="45">
        <v>14703.49</v>
      </c>
      <c r="I9824" t="s">
        <v>5977</v>
      </c>
      <c r="J9824" t="s">
        <v>200</v>
      </c>
      <c r="K9824">
        <v>0</v>
      </c>
      <c r="L9824" s="83">
        <v>42615</v>
      </c>
      <c r="M9824">
        <v>0</v>
      </c>
      <c r="N9824">
        <v>238337109</v>
      </c>
      <c r="O9824" t="s">
        <v>3808</v>
      </c>
    </row>
    <row r="9825" spans="1:15" x14ac:dyDescent="0.2">
      <c r="A9825" t="s">
        <v>7483</v>
      </c>
      <c r="B9825" t="s">
        <v>3594</v>
      </c>
      <c r="C9825">
        <v>7.18</v>
      </c>
      <c r="D9825">
        <v>0</v>
      </c>
      <c r="E9825">
        <v>0</v>
      </c>
      <c r="F9825">
        <v>0</v>
      </c>
      <c r="G9825">
        <v>0</v>
      </c>
      <c r="H9825" s="45">
        <v>-5424.28</v>
      </c>
      <c r="I9825" t="s">
        <v>5995</v>
      </c>
      <c r="J9825" t="s">
        <v>200</v>
      </c>
      <c r="K9825">
        <v>0</v>
      </c>
      <c r="L9825" s="83">
        <v>42615</v>
      </c>
      <c r="M9825">
        <v>0</v>
      </c>
      <c r="N9825" t="s">
        <v>3624</v>
      </c>
      <c r="O9825" t="s">
        <v>3625</v>
      </c>
    </row>
    <row r="9826" spans="1:15" x14ac:dyDescent="0.2">
      <c r="A9826" t="s">
        <v>7468</v>
      </c>
      <c r="B9826" t="s">
        <v>3726</v>
      </c>
      <c r="C9826">
        <v>8.8000000000000005E-3</v>
      </c>
      <c r="D9826">
        <v>0</v>
      </c>
      <c r="E9826">
        <v>0</v>
      </c>
      <c r="F9826">
        <v>0</v>
      </c>
      <c r="G9826">
        <v>0</v>
      </c>
      <c r="H9826" s="45">
        <v>-4367.2</v>
      </c>
      <c r="I9826" t="s">
        <v>205</v>
      </c>
      <c r="J9826" t="s">
        <v>687</v>
      </c>
      <c r="K9826">
        <v>0</v>
      </c>
      <c r="L9826" s="83">
        <v>42614</v>
      </c>
      <c r="M9826">
        <v>0</v>
      </c>
    </row>
    <row r="9827" spans="1:15" x14ac:dyDescent="0.2">
      <c r="A9827" t="s">
        <v>7469</v>
      </c>
      <c r="B9827" t="s">
        <v>7470</v>
      </c>
      <c r="C9827">
        <v>33.228133</v>
      </c>
      <c r="D9827">
        <v>0</v>
      </c>
      <c r="E9827">
        <v>0</v>
      </c>
      <c r="F9827">
        <v>0</v>
      </c>
      <c r="G9827">
        <v>0</v>
      </c>
      <c r="H9827" s="45">
        <v>43519.78</v>
      </c>
      <c r="I9827" t="s">
        <v>205</v>
      </c>
      <c r="J9827" t="s">
        <v>200</v>
      </c>
      <c r="K9827">
        <v>0</v>
      </c>
      <c r="L9827" s="83">
        <v>42614</v>
      </c>
      <c r="M9827">
        <v>0</v>
      </c>
    </row>
    <row r="9828" spans="1:15" x14ac:dyDescent="0.2">
      <c r="A9828" t="s">
        <v>7471</v>
      </c>
      <c r="B9828" t="s">
        <v>3148</v>
      </c>
      <c r="C9828">
        <v>26.45</v>
      </c>
      <c r="D9828">
        <v>0</v>
      </c>
      <c r="E9828">
        <v>0</v>
      </c>
      <c r="F9828">
        <v>0</v>
      </c>
      <c r="G9828">
        <v>0</v>
      </c>
      <c r="H9828" s="45">
        <v>-16137.65</v>
      </c>
      <c r="I9828" t="s">
        <v>5995</v>
      </c>
      <c r="J9828" t="s">
        <v>164</v>
      </c>
      <c r="K9828">
        <v>0</v>
      </c>
      <c r="L9828" s="83">
        <v>42614</v>
      </c>
      <c r="M9828">
        <v>0</v>
      </c>
      <c r="N9828" t="s">
        <v>3253</v>
      </c>
      <c r="O9828" t="s">
        <v>3254</v>
      </c>
    </row>
    <row r="9829" spans="1:15" x14ac:dyDescent="0.2">
      <c r="A9829" t="s">
        <v>7472</v>
      </c>
      <c r="B9829" t="s">
        <v>3477</v>
      </c>
      <c r="C9829">
        <v>77.239999999999995</v>
      </c>
      <c r="D9829">
        <v>0</v>
      </c>
      <c r="E9829">
        <v>0</v>
      </c>
      <c r="F9829">
        <v>0</v>
      </c>
      <c r="G9829">
        <v>0</v>
      </c>
      <c r="H9829" s="45">
        <v>-1275.3900000000001</v>
      </c>
      <c r="I9829" t="s">
        <v>5995</v>
      </c>
      <c r="J9829" t="s">
        <v>200</v>
      </c>
      <c r="K9829">
        <v>0</v>
      </c>
      <c r="L9829" s="83">
        <v>42614</v>
      </c>
      <c r="M9829">
        <v>0</v>
      </c>
      <c r="N9829">
        <v>96761101</v>
      </c>
      <c r="O9829">
        <v>2107750</v>
      </c>
    </row>
    <row r="9830" spans="1:15" x14ac:dyDescent="0.2">
      <c r="A9830" t="s">
        <v>7473</v>
      </c>
      <c r="B9830" t="s">
        <v>2698</v>
      </c>
      <c r="C9830">
        <v>119.43</v>
      </c>
      <c r="D9830">
        <v>0</v>
      </c>
      <c r="E9830">
        <v>0</v>
      </c>
      <c r="F9830">
        <v>0</v>
      </c>
      <c r="G9830">
        <v>0</v>
      </c>
      <c r="H9830" s="45">
        <v>-1703.32</v>
      </c>
      <c r="I9830" t="s">
        <v>5995</v>
      </c>
      <c r="J9830" t="s">
        <v>164</v>
      </c>
      <c r="K9830">
        <v>0</v>
      </c>
      <c r="L9830" s="83">
        <v>42614</v>
      </c>
      <c r="M9830">
        <v>0</v>
      </c>
      <c r="N9830" t="s">
        <v>2745</v>
      </c>
      <c r="O9830">
        <v>2310525</v>
      </c>
    </row>
    <row r="9831" spans="1:15" x14ac:dyDescent="0.2">
      <c r="A9831" t="s">
        <v>7474</v>
      </c>
      <c r="B9831" t="s">
        <v>5854</v>
      </c>
      <c r="C9831">
        <v>49.5</v>
      </c>
      <c r="D9831">
        <v>0</v>
      </c>
      <c r="E9831">
        <v>0</v>
      </c>
      <c r="F9831">
        <v>0</v>
      </c>
      <c r="G9831">
        <v>0</v>
      </c>
      <c r="H9831" s="45">
        <v>-2515.34</v>
      </c>
      <c r="I9831" t="s">
        <v>5995</v>
      </c>
      <c r="J9831" t="s">
        <v>164</v>
      </c>
      <c r="K9831">
        <v>0</v>
      </c>
      <c r="L9831" s="83">
        <v>42614</v>
      </c>
      <c r="M9831">
        <v>0</v>
      </c>
      <c r="N9831">
        <v>816850101</v>
      </c>
      <c r="O9831">
        <v>2795542</v>
      </c>
    </row>
    <row r="9832" spans="1:15" x14ac:dyDescent="0.2">
      <c r="A9832" t="s">
        <v>7456</v>
      </c>
      <c r="B9832" t="s">
        <v>13824</v>
      </c>
      <c r="C9832">
        <v>1.2714000000000001</v>
      </c>
      <c r="D9832">
        <v>0</v>
      </c>
      <c r="E9832">
        <v>0</v>
      </c>
      <c r="F9832">
        <v>0</v>
      </c>
      <c r="G9832">
        <v>0</v>
      </c>
      <c r="H9832" s="45">
        <v>-59051.66</v>
      </c>
      <c r="I9832" t="s">
        <v>205</v>
      </c>
      <c r="J9832" t="s">
        <v>687</v>
      </c>
      <c r="K9832">
        <v>0</v>
      </c>
      <c r="L9832" s="83">
        <v>42613</v>
      </c>
      <c r="M9832">
        <v>0</v>
      </c>
    </row>
    <row r="9833" spans="1:15" x14ac:dyDescent="0.2">
      <c r="A9833" t="s">
        <v>7457</v>
      </c>
      <c r="B9833" t="s">
        <v>7458</v>
      </c>
      <c r="C9833">
        <v>3.5926770000000001</v>
      </c>
      <c r="D9833">
        <v>0</v>
      </c>
      <c r="E9833">
        <v>0</v>
      </c>
      <c r="F9833">
        <v>0</v>
      </c>
      <c r="G9833">
        <v>0</v>
      </c>
      <c r="H9833" s="45">
        <v>228247.46</v>
      </c>
      <c r="I9833" t="s">
        <v>205</v>
      </c>
      <c r="J9833" t="s">
        <v>200</v>
      </c>
      <c r="K9833">
        <v>0</v>
      </c>
      <c r="L9833" s="83">
        <v>42613</v>
      </c>
      <c r="M9833">
        <v>0</v>
      </c>
    </row>
    <row r="9834" spans="1:15" x14ac:dyDescent="0.2">
      <c r="A9834" t="s">
        <v>7459</v>
      </c>
      <c r="B9834" t="s">
        <v>3486</v>
      </c>
      <c r="C9834">
        <v>24.29</v>
      </c>
      <c r="D9834">
        <v>0</v>
      </c>
      <c r="E9834">
        <v>0</v>
      </c>
      <c r="F9834">
        <v>0</v>
      </c>
      <c r="G9834">
        <v>0</v>
      </c>
      <c r="H9834">
        <v>-518.29</v>
      </c>
      <c r="I9834" t="s">
        <v>5995</v>
      </c>
      <c r="J9834" t="s">
        <v>200</v>
      </c>
      <c r="K9834">
        <v>0</v>
      </c>
      <c r="L9834" s="83">
        <v>42613</v>
      </c>
      <c r="M9834">
        <v>0</v>
      </c>
      <c r="N9834">
        <v>93671105</v>
      </c>
      <c r="O9834">
        <v>2105505</v>
      </c>
    </row>
    <row r="9835" spans="1:15" x14ac:dyDescent="0.2">
      <c r="A9835" t="s">
        <v>7460</v>
      </c>
      <c r="B9835" t="s">
        <v>3775</v>
      </c>
      <c r="C9835">
        <v>48.6</v>
      </c>
      <c r="D9835">
        <v>0</v>
      </c>
      <c r="E9835">
        <v>0</v>
      </c>
      <c r="F9835">
        <v>0</v>
      </c>
      <c r="G9835">
        <v>0</v>
      </c>
      <c r="H9835" s="45">
        <v>13854.16</v>
      </c>
      <c r="I9835" t="s">
        <v>5995</v>
      </c>
      <c r="J9835" t="s">
        <v>200</v>
      </c>
      <c r="K9835">
        <v>0</v>
      </c>
      <c r="L9835" s="83">
        <v>42613</v>
      </c>
      <c r="M9835">
        <v>0</v>
      </c>
      <c r="N9835" t="s">
        <v>3783</v>
      </c>
      <c r="O9835">
        <v>2369721</v>
      </c>
    </row>
    <row r="9836" spans="1:15" x14ac:dyDescent="0.2">
      <c r="A9836" t="s">
        <v>7461</v>
      </c>
      <c r="B9836" t="s">
        <v>3692</v>
      </c>
      <c r="C9836">
        <v>34.6</v>
      </c>
      <c r="D9836">
        <v>0</v>
      </c>
      <c r="E9836">
        <v>0</v>
      </c>
      <c r="F9836">
        <v>0</v>
      </c>
      <c r="G9836">
        <v>0</v>
      </c>
      <c r="H9836" s="45">
        <v>-20875.82</v>
      </c>
      <c r="I9836" t="s">
        <v>5995</v>
      </c>
      <c r="J9836" t="s">
        <v>200</v>
      </c>
      <c r="K9836">
        <v>0</v>
      </c>
      <c r="L9836" s="83">
        <v>42613</v>
      </c>
      <c r="M9836">
        <v>0</v>
      </c>
      <c r="N9836">
        <v>129500104</v>
      </c>
      <c r="O9836" t="s">
        <v>3699</v>
      </c>
    </row>
    <row r="9837" spans="1:15" x14ac:dyDescent="0.2">
      <c r="A9837" t="s">
        <v>7462</v>
      </c>
      <c r="B9837" t="s">
        <v>3547</v>
      </c>
      <c r="C9837">
        <v>42.66</v>
      </c>
      <c r="D9837">
        <v>0</v>
      </c>
      <c r="E9837">
        <v>0</v>
      </c>
      <c r="F9837">
        <v>0</v>
      </c>
      <c r="G9837">
        <v>0</v>
      </c>
      <c r="H9837" s="45">
        <v>44787.35</v>
      </c>
      <c r="I9837" t="s">
        <v>5977</v>
      </c>
      <c r="J9837" t="s">
        <v>164</v>
      </c>
      <c r="K9837">
        <v>0</v>
      </c>
      <c r="L9837" s="83">
        <v>42613</v>
      </c>
      <c r="M9837">
        <v>0</v>
      </c>
      <c r="N9837" t="s">
        <v>177</v>
      </c>
      <c r="O9837" t="s">
        <v>3564</v>
      </c>
    </row>
    <row r="9838" spans="1:15" x14ac:dyDescent="0.2">
      <c r="A9838" t="s">
        <v>7463</v>
      </c>
      <c r="B9838" t="s">
        <v>3520</v>
      </c>
      <c r="C9838">
        <v>25.32</v>
      </c>
      <c r="D9838">
        <v>0</v>
      </c>
      <c r="E9838">
        <v>0</v>
      </c>
      <c r="F9838">
        <v>0</v>
      </c>
      <c r="G9838">
        <v>0</v>
      </c>
      <c r="H9838" s="45">
        <v>34836.79</v>
      </c>
      <c r="I9838" t="s">
        <v>5995</v>
      </c>
      <c r="J9838" t="s">
        <v>200</v>
      </c>
      <c r="K9838">
        <v>0</v>
      </c>
      <c r="L9838" s="83">
        <v>42613</v>
      </c>
      <c r="M9838">
        <v>0</v>
      </c>
      <c r="N9838">
        <v>2896207</v>
      </c>
      <c r="O9838">
        <v>2004185</v>
      </c>
    </row>
    <row r="9839" spans="1:15" x14ac:dyDescent="0.2">
      <c r="A9839" t="s">
        <v>7464</v>
      </c>
      <c r="B9839" t="s">
        <v>3549</v>
      </c>
      <c r="C9839">
        <v>28.01</v>
      </c>
      <c r="D9839">
        <v>0</v>
      </c>
      <c r="E9839">
        <v>0</v>
      </c>
      <c r="F9839">
        <v>0</v>
      </c>
      <c r="G9839">
        <v>0</v>
      </c>
      <c r="H9839">
        <v>719.97</v>
      </c>
      <c r="I9839" t="s">
        <v>5977</v>
      </c>
      <c r="J9839" t="s">
        <v>190</v>
      </c>
      <c r="K9839">
        <v>0</v>
      </c>
      <c r="L9839" s="83">
        <v>42613</v>
      </c>
      <c r="M9839">
        <v>0</v>
      </c>
      <c r="N9839">
        <v>481165108</v>
      </c>
      <c r="O9839">
        <v>2781905</v>
      </c>
    </row>
    <row r="9840" spans="1:15" x14ac:dyDescent="0.2">
      <c r="A9840" t="s">
        <v>7465</v>
      </c>
      <c r="B9840" t="s">
        <v>3820</v>
      </c>
      <c r="C9840">
        <v>87.27</v>
      </c>
      <c r="D9840">
        <v>0</v>
      </c>
      <c r="E9840">
        <v>0</v>
      </c>
      <c r="F9840">
        <v>0</v>
      </c>
      <c r="G9840">
        <v>0</v>
      </c>
      <c r="H9840" s="45">
        <v>-26343.4</v>
      </c>
      <c r="I9840" t="s">
        <v>5977</v>
      </c>
      <c r="J9840" t="s">
        <v>200</v>
      </c>
      <c r="K9840">
        <v>0</v>
      </c>
      <c r="L9840" s="83">
        <v>42613</v>
      </c>
      <c r="M9840">
        <v>0</v>
      </c>
      <c r="N9840">
        <v>550021109</v>
      </c>
      <c r="O9840" t="s">
        <v>3824</v>
      </c>
    </row>
    <row r="9841" spans="1:15" x14ac:dyDescent="0.2">
      <c r="A9841" t="s">
        <v>7466</v>
      </c>
      <c r="B9841" t="s">
        <v>3632</v>
      </c>
      <c r="C9841">
        <v>17.920000000000002</v>
      </c>
      <c r="D9841">
        <v>0</v>
      </c>
      <c r="E9841">
        <v>0</v>
      </c>
      <c r="F9841">
        <v>0</v>
      </c>
      <c r="G9841">
        <v>0</v>
      </c>
      <c r="H9841" s="45">
        <v>-51711.91</v>
      </c>
      <c r="I9841" t="s">
        <v>5977</v>
      </c>
      <c r="J9841" t="s">
        <v>164</v>
      </c>
      <c r="K9841">
        <v>0</v>
      </c>
      <c r="L9841" s="83">
        <v>42613</v>
      </c>
      <c r="M9841">
        <v>0</v>
      </c>
      <c r="N9841" t="s">
        <v>3656</v>
      </c>
      <c r="O9841" t="s">
        <v>3657</v>
      </c>
    </row>
    <row r="9842" spans="1:15" x14ac:dyDescent="0.2">
      <c r="A9842" t="s">
        <v>7467</v>
      </c>
      <c r="B9842" t="s">
        <v>3484</v>
      </c>
      <c r="C9842">
        <v>21.59</v>
      </c>
      <c r="D9842">
        <v>0</v>
      </c>
      <c r="E9842">
        <v>0</v>
      </c>
      <c r="F9842">
        <v>0</v>
      </c>
      <c r="G9842">
        <v>0</v>
      </c>
      <c r="H9842" s="45">
        <v>16824.52</v>
      </c>
      <c r="I9842" t="s">
        <v>5977</v>
      </c>
      <c r="J9842" t="s">
        <v>200</v>
      </c>
      <c r="K9842">
        <v>0</v>
      </c>
      <c r="L9842" s="83">
        <v>42613</v>
      </c>
      <c r="M9842">
        <v>0</v>
      </c>
      <c r="N9842">
        <v>831756101</v>
      </c>
      <c r="O9842">
        <v>2568164</v>
      </c>
    </row>
    <row r="9843" spans="1:15" x14ac:dyDescent="0.2">
      <c r="A9843" t="s">
        <v>7450</v>
      </c>
      <c r="B9843" t="s">
        <v>1570</v>
      </c>
      <c r="C9843">
        <v>40.659999999999997</v>
      </c>
      <c r="D9843">
        <v>0</v>
      </c>
      <c r="E9843">
        <v>0</v>
      </c>
      <c r="F9843">
        <v>0</v>
      </c>
      <c r="G9843">
        <v>0</v>
      </c>
      <c r="H9843" s="45">
        <v>-8795.0400000000009</v>
      </c>
      <c r="I9843" t="s">
        <v>5995</v>
      </c>
      <c r="J9843" t="s">
        <v>169</v>
      </c>
      <c r="K9843">
        <v>0</v>
      </c>
      <c r="L9843" s="83">
        <v>42612</v>
      </c>
      <c r="M9843">
        <v>0</v>
      </c>
      <c r="N9843">
        <v>148806102</v>
      </c>
      <c r="O9843" t="s">
        <v>1612</v>
      </c>
    </row>
    <row r="9844" spans="1:15" x14ac:dyDescent="0.2">
      <c r="A9844" t="s">
        <v>7451</v>
      </c>
      <c r="B9844" t="s">
        <v>5838</v>
      </c>
      <c r="C9844">
        <v>69.959999999999994</v>
      </c>
      <c r="D9844">
        <v>0</v>
      </c>
      <c r="E9844">
        <v>0</v>
      </c>
      <c r="F9844">
        <v>0</v>
      </c>
      <c r="G9844">
        <v>0</v>
      </c>
      <c r="H9844" s="45">
        <v>-9469.68</v>
      </c>
      <c r="I9844" t="s">
        <v>5977</v>
      </c>
      <c r="J9844" t="s">
        <v>200</v>
      </c>
      <c r="K9844">
        <v>0</v>
      </c>
      <c r="L9844" s="83">
        <v>42612</v>
      </c>
      <c r="M9844">
        <v>0</v>
      </c>
      <c r="N9844" t="s">
        <v>5847</v>
      </c>
      <c r="O9844" t="s">
        <v>5848</v>
      </c>
    </row>
    <row r="9845" spans="1:15" x14ac:dyDescent="0.2">
      <c r="A9845" t="s">
        <v>7452</v>
      </c>
      <c r="B9845" t="s">
        <v>3552</v>
      </c>
      <c r="C9845">
        <v>57.3</v>
      </c>
      <c r="D9845">
        <v>0</v>
      </c>
      <c r="E9845">
        <v>0</v>
      </c>
      <c r="F9845">
        <v>0</v>
      </c>
      <c r="G9845">
        <v>0</v>
      </c>
      <c r="H9845" s="45">
        <v>-14426.92</v>
      </c>
      <c r="I9845" t="s">
        <v>5977</v>
      </c>
      <c r="J9845" t="s">
        <v>188</v>
      </c>
      <c r="K9845">
        <v>0</v>
      </c>
      <c r="L9845" s="83">
        <v>42612</v>
      </c>
      <c r="M9845">
        <v>0</v>
      </c>
      <c r="N9845">
        <v>397624107</v>
      </c>
      <c r="O9845">
        <v>2388016</v>
      </c>
    </row>
    <row r="9846" spans="1:15" x14ac:dyDescent="0.2">
      <c r="A9846" t="s">
        <v>7453</v>
      </c>
      <c r="B9846" t="s">
        <v>3757</v>
      </c>
      <c r="C9846">
        <v>88.15</v>
      </c>
      <c r="D9846">
        <v>0</v>
      </c>
      <c r="E9846">
        <v>0</v>
      </c>
      <c r="F9846">
        <v>0</v>
      </c>
      <c r="G9846">
        <v>0</v>
      </c>
      <c r="H9846" s="45">
        <v>69729.7</v>
      </c>
      <c r="I9846" t="s">
        <v>5977</v>
      </c>
      <c r="J9846" t="s">
        <v>200</v>
      </c>
      <c r="K9846">
        <v>0</v>
      </c>
      <c r="L9846" s="83">
        <v>42612</v>
      </c>
      <c r="M9846">
        <v>0</v>
      </c>
      <c r="N9846">
        <v>691497309</v>
      </c>
      <c r="O9846">
        <v>2665300</v>
      </c>
    </row>
    <row r="9847" spans="1:15" x14ac:dyDescent="0.2">
      <c r="A9847" t="s">
        <v>7454</v>
      </c>
      <c r="B9847" t="s">
        <v>1573</v>
      </c>
      <c r="C9847">
        <v>36.799999999999997</v>
      </c>
      <c r="D9847">
        <v>0</v>
      </c>
      <c r="E9847">
        <v>0</v>
      </c>
      <c r="F9847">
        <v>0</v>
      </c>
      <c r="G9847">
        <v>0</v>
      </c>
      <c r="H9847" s="45">
        <v>4407.95</v>
      </c>
      <c r="I9847" t="s">
        <v>5995</v>
      </c>
      <c r="J9847" t="s">
        <v>164</v>
      </c>
      <c r="K9847">
        <v>0</v>
      </c>
      <c r="L9847" s="83">
        <v>42612</v>
      </c>
      <c r="M9847">
        <v>0</v>
      </c>
      <c r="N9847">
        <v>806037107</v>
      </c>
      <c r="O9847">
        <v>2767756</v>
      </c>
    </row>
    <row r="9848" spans="1:15" x14ac:dyDescent="0.2">
      <c r="A9848" t="s">
        <v>7455</v>
      </c>
      <c r="B9848" t="s">
        <v>7449</v>
      </c>
      <c r="C9848">
        <v>23.35</v>
      </c>
      <c r="D9848">
        <v>0</v>
      </c>
      <c r="E9848">
        <v>0</v>
      </c>
      <c r="F9848">
        <v>0</v>
      </c>
      <c r="G9848">
        <v>0</v>
      </c>
      <c r="H9848" s="45">
        <v>-36635.49</v>
      </c>
      <c r="I9848" t="s">
        <v>5977</v>
      </c>
      <c r="J9848" t="s">
        <v>200</v>
      </c>
      <c r="K9848">
        <v>0</v>
      </c>
      <c r="L9848" s="83">
        <v>42612</v>
      </c>
      <c r="M9848">
        <v>0</v>
      </c>
      <c r="N9848">
        <v>824889109</v>
      </c>
      <c r="O9848">
        <v>2805474</v>
      </c>
    </row>
    <row r="9849" spans="1:15" x14ac:dyDescent="0.2">
      <c r="A9849" t="s">
        <v>7444</v>
      </c>
      <c r="B9849" t="s">
        <v>3692</v>
      </c>
      <c r="C9849">
        <v>34.6</v>
      </c>
      <c r="D9849">
        <v>0</v>
      </c>
      <c r="E9849">
        <v>0</v>
      </c>
      <c r="F9849">
        <v>0</v>
      </c>
      <c r="G9849">
        <v>0</v>
      </c>
      <c r="H9849" s="45">
        <v>2639.72</v>
      </c>
      <c r="I9849" t="s">
        <v>5977</v>
      </c>
      <c r="J9849" t="s">
        <v>200</v>
      </c>
      <c r="K9849">
        <v>0</v>
      </c>
      <c r="L9849" s="83">
        <v>42611</v>
      </c>
      <c r="M9849">
        <v>0</v>
      </c>
      <c r="N9849">
        <v>129500104</v>
      </c>
      <c r="O9849" t="s">
        <v>3699</v>
      </c>
    </row>
    <row r="9850" spans="1:15" x14ac:dyDescent="0.2">
      <c r="A9850" t="s">
        <v>7445</v>
      </c>
      <c r="B9850" t="s">
        <v>3775</v>
      </c>
      <c r="C9850">
        <v>48.6</v>
      </c>
      <c r="D9850">
        <v>0</v>
      </c>
      <c r="E9850">
        <v>0</v>
      </c>
      <c r="F9850">
        <v>0</v>
      </c>
      <c r="G9850">
        <v>0</v>
      </c>
      <c r="H9850" s="45">
        <v>-101978.04</v>
      </c>
      <c r="I9850" t="s">
        <v>5977</v>
      </c>
      <c r="J9850" t="s">
        <v>200</v>
      </c>
      <c r="K9850">
        <v>0</v>
      </c>
      <c r="L9850" s="83">
        <v>42611</v>
      </c>
      <c r="M9850">
        <v>0</v>
      </c>
      <c r="N9850" t="s">
        <v>3783</v>
      </c>
      <c r="O9850">
        <v>2369721</v>
      </c>
    </row>
    <row r="9851" spans="1:15" x14ac:dyDescent="0.2">
      <c r="A9851" t="s">
        <v>7446</v>
      </c>
      <c r="B9851" t="s">
        <v>3486</v>
      </c>
      <c r="C9851">
        <v>24.29</v>
      </c>
      <c r="D9851">
        <v>0</v>
      </c>
      <c r="E9851">
        <v>0</v>
      </c>
      <c r="F9851">
        <v>0</v>
      </c>
      <c r="G9851">
        <v>0</v>
      </c>
      <c r="H9851" s="45">
        <v>72683.53</v>
      </c>
      <c r="I9851" t="s">
        <v>5977</v>
      </c>
      <c r="J9851" t="s">
        <v>200</v>
      </c>
      <c r="K9851">
        <v>0</v>
      </c>
      <c r="L9851" s="83">
        <v>42611</v>
      </c>
      <c r="M9851">
        <v>0</v>
      </c>
      <c r="N9851">
        <v>93671105</v>
      </c>
      <c r="O9851">
        <v>2105505</v>
      </c>
    </row>
    <row r="9852" spans="1:15" x14ac:dyDescent="0.2">
      <c r="A9852" t="s">
        <v>7447</v>
      </c>
      <c r="B9852" t="s">
        <v>5801</v>
      </c>
      <c r="C9852">
        <v>14.6</v>
      </c>
      <c r="D9852">
        <v>0</v>
      </c>
      <c r="E9852">
        <v>0</v>
      </c>
      <c r="F9852">
        <v>0</v>
      </c>
      <c r="G9852">
        <v>0</v>
      </c>
      <c r="H9852" s="45">
        <v>-50136.73</v>
      </c>
      <c r="I9852" t="s">
        <v>5977</v>
      </c>
      <c r="J9852" t="s">
        <v>190</v>
      </c>
      <c r="K9852">
        <v>0</v>
      </c>
      <c r="L9852" s="83">
        <v>42611</v>
      </c>
      <c r="M9852">
        <v>0</v>
      </c>
      <c r="N9852">
        <v>628852204</v>
      </c>
      <c r="O9852">
        <v>2617486</v>
      </c>
    </row>
    <row r="9853" spans="1:15" x14ac:dyDescent="0.2">
      <c r="A9853" t="s">
        <v>7448</v>
      </c>
      <c r="B9853" t="s">
        <v>3478</v>
      </c>
      <c r="C9853">
        <v>76.95</v>
      </c>
      <c r="D9853">
        <v>0</v>
      </c>
      <c r="E9853">
        <v>0</v>
      </c>
      <c r="F9853">
        <v>0</v>
      </c>
      <c r="G9853">
        <v>0</v>
      </c>
      <c r="H9853" s="45">
        <v>-14770.44</v>
      </c>
      <c r="I9853" t="s">
        <v>5977</v>
      </c>
      <c r="J9853" t="s">
        <v>169</v>
      </c>
      <c r="K9853">
        <v>0</v>
      </c>
      <c r="L9853" s="83">
        <v>42611</v>
      </c>
      <c r="M9853">
        <v>0</v>
      </c>
      <c r="N9853">
        <v>922475108</v>
      </c>
      <c r="O9853" t="s">
        <v>3517</v>
      </c>
    </row>
    <row r="9854" spans="1:15" x14ac:dyDescent="0.2">
      <c r="A9854" t="s">
        <v>7421</v>
      </c>
      <c r="B9854" t="s">
        <v>7422</v>
      </c>
      <c r="C9854">
        <v>9.6</v>
      </c>
      <c r="D9854">
        <v>0</v>
      </c>
      <c r="E9854">
        <v>0</v>
      </c>
      <c r="F9854">
        <v>0</v>
      </c>
      <c r="G9854">
        <v>0</v>
      </c>
      <c r="H9854" s="45">
        <v>-6454.38</v>
      </c>
      <c r="I9854" t="s">
        <v>205</v>
      </c>
      <c r="J9854" t="s">
        <v>713</v>
      </c>
      <c r="K9854">
        <v>0</v>
      </c>
      <c r="L9854" s="83">
        <v>42608</v>
      </c>
      <c r="M9854">
        <v>0</v>
      </c>
      <c r="N9854" s="84">
        <v>3.7950000000000001E+204</v>
      </c>
      <c r="O9854" t="s">
        <v>7423</v>
      </c>
    </row>
    <row r="9855" spans="1:15" x14ac:dyDescent="0.2">
      <c r="A9855" t="s">
        <v>7424</v>
      </c>
      <c r="B9855" t="s">
        <v>7425</v>
      </c>
      <c r="C9855">
        <v>37.53</v>
      </c>
      <c r="D9855">
        <v>0</v>
      </c>
      <c r="E9855">
        <v>0</v>
      </c>
      <c r="F9855">
        <v>0</v>
      </c>
      <c r="G9855">
        <v>0</v>
      </c>
      <c r="H9855" s="45">
        <v>-3143.44</v>
      </c>
      <c r="I9855" t="s">
        <v>205</v>
      </c>
      <c r="J9855" t="s">
        <v>186</v>
      </c>
      <c r="K9855">
        <v>0</v>
      </c>
      <c r="L9855" s="83">
        <v>42608</v>
      </c>
      <c r="M9855">
        <v>0</v>
      </c>
      <c r="N9855" t="s">
        <v>7426</v>
      </c>
      <c r="O9855">
        <v>2082567</v>
      </c>
    </row>
    <row r="9856" spans="1:15" x14ac:dyDescent="0.2">
      <c r="A9856" t="s">
        <v>7427</v>
      </c>
      <c r="B9856" t="s">
        <v>7428</v>
      </c>
      <c r="C9856">
        <v>94.79</v>
      </c>
      <c r="D9856">
        <v>0</v>
      </c>
      <c r="E9856">
        <v>0</v>
      </c>
      <c r="F9856">
        <v>0</v>
      </c>
      <c r="G9856">
        <v>0</v>
      </c>
      <c r="H9856">
        <v>-304.51</v>
      </c>
      <c r="I9856" t="s">
        <v>205</v>
      </c>
      <c r="J9856" t="s">
        <v>713</v>
      </c>
      <c r="K9856">
        <v>0</v>
      </c>
      <c r="L9856" s="83">
        <v>42608</v>
      </c>
      <c r="M9856">
        <v>0</v>
      </c>
      <c r="N9856">
        <v>464287168</v>
      </c>
      <c r="O9856">
        <v>2165305</v>
      </c>
    </row>
    <row r="9857" spans="1:15" x14ac:dyDescent="0.2">
      <c r="A9857" t="s">
        <v>7429</v>
      </c>
      <c r="B9857" t="s">
        <v>1989</v>
      </c>
      <c r="C9857">
        <v>32.97</v>
      </c>
      <c r="D9857">
        <v>0</v>
      </c>
      <c r="E9857">
        <v>0</v>
      </c>
      <c r="F9857">
        <v>0</v>
      </c>
      <c r="G9857">
        <v>0</v>
      </c>
      <c r="H9857" s="45">
        <v>-17917.88</v>
      </c>
      <c r="I9857" t="s">
        <v>5995</v>
      </c>
      <c r="J9857" t="s">
        <v>448</v>
      </c>
      <c r="K9857">
        <v>0</v>
      </c>
      <c r="L9857" s="83">
        <v>42608</v>
      </c>
      <c r="M9857">
        <v>0</v>
      </c>
      <c r="N9857" t="s">
        <v>2073</v>
      </c>
      <c r="O9857" t="s">
        <v>2074</v>
      </c>
    </row>
    <row r="9858" spans="1:15" x14ac:dyDescent="0.2">
      <c r="A9858" t="s">
        <v>7430</v>
      </c>
      <c r="B9858" t="s">
        <v>2826</v>
      </c>
      <c r="C9858">
        <v>100.96</v>
      </c>
      <c r="D9858">
        <v>0</v>
      </c>
      <c r="E9858">
        <v>0</v>
      </c>
      <c r="F9858">
        <v>0</v>
      </c>
      <c r="G9858">
        <v>0</v>
      </c>
      <c r="H9858" s="45">
        <v>-9004</v>
      </c>
      <c r="I9858" t="s">
        <v>5995</v>
      </c>
      <c r="J9858" t="s">
        <v>235</v>
      </c>
      <c r="K9858">
        <v>0</v>
      </c>
      <c r="L9858" s="83">
        <v>42608</v>
      </c>
      <c r="M9858">
        <v>0</v>
      </c>
      <c r="N9858">
        <v>800013104</v>
      </c>
      <c r="O9858">
        <v>2774336</v>
      </c>
    </row>
    <row r="9859" spans="1:15" x14ac:dyDescent="0.2">
      <c r="A9859" t="s">
        <v>7431</v>
      </c>
      <c r="B9859" t="s">
        <v>3759</v>
      </c>
      <c r="C9859">
        <v>75.77</v>
      </c>
      <c r="D9859">
        <v>0</v>
      </c>
      <c r="E9859">
        <v>0</v>
      </c>
      <c r="F9859">
        <v>0</v>
      </c>
      <c r="G9859">
        <v>0</v>
      </c>
      <c r="H9859" s="45">
        <v>-9317.9500000000007</v>
      </c>
      <c r="I9859" t="s">
        <v>5995</v>
      </c>
      <c r="J9859" t="s">
        <v>182</v>
      </c>
      <c r="K9859">
        <v>0</v>
      </c>
      <c r="L9859" s="83">
        <v>42608</v>
      </c>
      <c r="M9859">
        <v>0</v>
      </c>
      <c r="N9859">
        <v>761624105</v>
      </c>
      <c r="O9859">
        <v>2063670</v>
      </c>
    </row>
    <row r="9860" spans="1:15" x14ac:dyDescent="0.2">
      <c r="A9860" t="s">
        <v>7432</v>
      </c>
      <c r="B9860" t="s">
        <v>3732</v>
      </c>
      <c r="C9860">
        <v>18</v>
      </c>
      <c r="D9860">
        <v>0</v>
      </c>
      <c r="E9860">
        <v>0</v>
      </c>
      <c r="F9860">
        <v>0</v>
      </c>
      <c r="G9860">
        <v>0</v>
      </c>
      <c r="H9860" s="45">
        <v>-42372.67</v>
      </c>
      <c r="I9860" t="s">
        <v>5995</v>
      </c>
      <c r="J9860" t="s">
        <v>200</v>
      </c>
      <c r="K9860">
        <v>0</v>
      </c>
      <c r="L9860" s="83">
        <v>42608</v>
      </c>
      <c r="M9860">
        <v>0</v>
      </c>
      <c r="N9860" t="s">
        <v>3744</v>
      </c>
      <c r="O9860" t="s">
        <v>3745</v>
      </c>
    </row>
    <row r="9861" spans="1:15" x14ac:dyDescent="0.2">
      <c r="A9861" t="s">
        <v>7433</v>
      </c>
      <c r="B9861" t="s">
        <v>3799</v>
      </c>
      <c r="C9861">
        <v>17.37</v>
      </c>
      <c r="D9861">
        <v>0</v>
      </c>
      <c r="E9861">
        <v>0</v>
      </c>
      <c r="F9861">
        <v>0</v>
      </c>
      <c r="G9861">
        <v>0</v>
      </c>
      <c r="H9861" s="45">
        <v>-16705.03</v>
      </c>
      <c r="I9861" t="s">
        <v>5995</v>
      </c>
      <c r="J9861" t="s">
        <v>200</v>
      </c>
      <c r="K9861">
        <v>0</v>
      </c>
      <c r="L9861" s="83">
        <v>42608</v>
      </c>
      <c r="M9861">
        <v>0</v>
      </c>
      <c r="N9861" t="s">
        <v>3804</v>
      </c>
      <c r="O9861" t="s">
        <v>3805</v>
      </c>
    </row>
    <row r="9862" spans="1:15" x14ac:dyDescent="0.2">
      <c r="A9862" t="s">
        <v>7434</v>
      </c>
      <c r="B9862" t="s">
        <v>7404</v>
      </c>
      <c r="C9862">
        <v>36.18</v>
      </c>
      <c r="D9862">
        <v>0</v>
      </c>
      <c r="E9862">
        <v>0</v>
      </c>
      <c r="F9862">
        <v>0</v>
      </c>
      <c r="G9862">
        <v>0</v>
      </c>
      <c r="H9862" s="45">
        <v>-11512.09</v>
      </c>
      <c r="I9862" t="s">
        <v>5995</v>
      </c>
      <c r="J9862" t="s">
        <v>164</v>
      </c>
      <c r="K9862">
        <v>0</v>
      </c>
      <c r="L9862" s="83">
        <v>42608</v>
      </c>
      <c r="M9862">
        <v>0</v>
      </c>
      <c r="N9862">
        <v>101388106</v>
      </c>
      <c r="O9862">
        <v>2389558</v>
      </c>
    </row>
    <row r="9863" spans="1:15" x14ac:dyDescent="0.2">
      <c r="A9863" t="s">
        <v>7435</v>
      </c>
      <c r="B9863" t="s">
        <v>1040</v>
      </c>
      <c r="C9863">
        <v>9.65</v>
      </c>
      <c r="D9863">
        <v>0</v>
      </c>
      <c r="E9863">
        <v>0</v>
      </c>
      <c r="F9863">
        <v>0</v>
      </c>
      <c r="G9863">
        <v>0</v>
      </c>
      <c r="H9863" s="45">
        <v>9492.92</v>
      </c>
      <c r="I9863" t="s">
        <v>5995</v>
      </c>
      <c r="J9863" t="s">
        <v>169</v>
      </c>
      <c r="K9863">
        <v>0</v>
      </c>
      <c r="L9863" s="83">
        <v>42608</v>
      </c>
      <c r="M9863">
        <v>0</v>
      </c>
      <c r="N9863">
        <v>4446100</v>
      </c>
      <c r="O9863">
        <v>2004709</v>
      </c>
    </row>
    <row r="9864" spans="1:15" x14ac:dyDescent="0.2">
      <c r="A9864" t="s">
        <v>7436</v>
      </c>
      <c r="B9864" t="s">
        <v>1570</v>
      </c>
      <c r="C9864">
        <v>40.659999999999997</v>
      </c>
      <c r="D9864">
        <v>0</v>
      </c>
      <c r="E9864">
        <v>0</v>
      </c>
      <c r="F9864">
        <v>0</v>
      </c>
      <c r="G9864">
        <v>0</v>
      </c>
      <c r="H9864" s="45">
        <v>-16435.86</v>
      </c>
      <c r="I9864" t="s">
        <v>5977</v>
      </c>
      <c r="J9864" t="s">
        <v>169</v>
      </c>
      <c r="K9864">
        <v>0</v>
      </c>
      <c r="L9864" s="83">
        <v>42608</v>
      </c>
      <c r="M9864">
        <v>0</v>
      </c>
      <c r="N9864">
        <v>148806102</v>
      </c>
      <c r="O9864" t="s">
        <v>1612</v>
      </c>
    </row>
    <row r="9865" spans="1:15" x14ac:dyDescent="0.2">
      <c r="A9865" t="s">
        <v>7437</v>
      </c>
      <c r="B9865" t="s">
        <v>3676</v>
      </c>
      <c r="C9865">
        <v>95.43</v>
      </c>
      <c r="D9865">
        <v>0</v>
      </c>
      <c r="E9865">
        <v>0</v>
      </c>
      <c r="F9865">
        <v>0</v>
      </c>
      <c r="G9865">
        <v>0</v>
      </c>
      <c r="H9865" s="45">
        <v>-11338.4</v>
      </c>
      <c r="I9865" t="s">
        <v>5995</v>
      </c>
      <c r="J9865" t="s">
        <v>200</v>
      </c>
      <c r="K9865">
        <v>0</v>
      </c>
      <c r="L9865" s="83">
        <v>42608</v>
      </c>
      <c r="M9865">
        <v>0</v>
      </c>
      <c r="N9865">
        <v>256677105</v>
      </c>
      <c r="O9865" t="s">
        <v>3685</v>
      </c>
    </row>
    <row r="9866" spans="1:15" x14ac:dyDescent="0.2">
      <c r="A9866" t="s">
        <v>7438</v>
      </c>
      <c r="B9866" t="s">
        <v>5799</v>
      </c>
      <c r="C9866">
        <v>81.59</v>
      </c>
      <c r="D9866">
        <v>0</v>
      </c>
      <c r="E9866">
        <v>0</v>
      </c>
      <c r="F9866">
        <v>0</v>
      </c>
      <c r="G9866">
        <v>0</v>
      </c>
      <c r="H9866" s="45">
        <v>5366.77</v>
      </c>
      <c r="I9866" t="s">
        <v>5995</v>
      </c>
      <c r="J9866" t="s">
        <v>200</v>
      </c>
      <c r="K9866">
        <v>0</v>
      </c>
      <c r="L9866" s="83">
        <v>42608</v>
      </c>
      <c r="M9866">
        <v>0</v>
      </c>
      <c r="N9866">
        <v>256746108</v>
      </c>
      <c r="O9866">
        <v>2272476</v>
      </c>
    </row>
    <row r="9867" spans="1:15" x14ac:dyDescent="0.2">
      <c r="A9867" t="s">
        <v>7439</v>
      </c>
      <c r="B9867" t="s">
        <v>2831</v>
      </c>
      <c r="C9867">
        <v>25.14</v>
      </c>
      <c r="D9867">
        <v>0</v>
      </c>
      <c r="E9867">
        <v>0</v>
      </c>
      <c r="F9867">
        <v>0</v>
      </c>
      <c r="G9867">
        <v>0</v>
      </c>
      <c r="H9867">
        <v>-906.52</v>
      </c>
      <c r="I9867" t="s">
        <v>5995</v>
      </c>
      <c r="J9867" t="s">
        <v>169</v>
      </c>
      <c r="K9867">
        <v>0</v>
      </c>
      <c r="L9867" s="83">
        <v>42608</v>
      </c>
      <c r="M9867">
        <v>0</v>
      </c>
      <c r="N9867">
        <v>703395103</v>
      </c>
      <c r="O9867">
        <v>2672689</v>
      </c>
    </row>
    <row r="9868" spans="1:15" x14ac:dyDescent="0.2">
      <c r="A9868" t="s">
        <v>7440</v>
      </c>
      <c r="B9868" t="s">
        <v>3801</v>
      </c>
      <c r="C9868">
        <v>38.270000000000003</v>
      </c>
      <c r="D9868">
        <v>0</v>
      </c>
      <c r="E9868">
        <v>0</v>
      </c>
      <c r="F9868">
        <v>0</v>
      </c>
      <c r="G9868">
        <v>0</v>
      </c>
      <c r="H9868" s="45">
        <v>11901.79</v>
      </c>
      <c r="I9868" t="s">
        <v>5995</v>
      </c>
      <c r="J9868" t="s">
        <v>200</v>
      </c>
      <c r="K9868">
        <v>0</v>
      </c>
      <c r="L9868" s="83">
        <v>42608</v>
      </c>
      <c r="M9868">
        <v>0</v>
      </c>
      <c r="N9868" t="s">
        <v>177</v>
      </c>
      <c r="O9868" t="s">
        <v>3814</v>
      </c>
    </row>
    <row r="9869" spans="1:15" x14ac:dyDescent="0.2">
      <c r="A9869" t="s">
        <v>7441</v>
      </c>
      <c r="B9869" t="s">
        <v>5797</v>
      </c>
      <c r="C9869">
        <v>111.5</v>
      </c>
      <c r="D9869">
        <v>0</v>
      </c>
      <c r="E9869">
        <v>0</v>
      </c>
      <c r="F9869">
        <v>0</v>
      </c>
      <c r="G9869">
        <v>0</v>
      </c>
      <c r="H9869" s="45">
        <v>-3809.24</v>
      </c>
      <c r="I9869" t="s">
        <v>5995</v>
      </c>
      <c r="J9869" t="s">
        <v>164</v>
      </c>
      <c r="K9869">
        <v>0</v>
      </c>
      <c r="L9869" s="83">
        <v>42608</v>
      </c>
      <c r="M9869">
        <v>0</v>
      </c>
      <c r="N9869">
        <v>848637104</v>
      </c>
      <c r="O9869" t="s">
        <v>5828</v>
      </c>
    </row>
    <row r="9870" spans="1:15" x14ac:dyDescent="0.2">
      <c r="A9870" t="s">
        <v>7442</v>
      </c>
      <c r="B9870" t="s">
        <v>12</v>
      </c>
      <c r="C9870">
        <v>94.5</v>
      </c>
      <c r="D9870">
        <v>0</v>
      </c>
      <c r="E9870">
        <v>0</v>
      </c>
      <c r="F9870">
        <v>0</v>
      </c>
      <c r="G9870">
        <v>0</v>
      </c>
      <c r="H9870" s="45">
        <v>-14690.97</v>
      </c>
      <c r="I9870" t="s">
        <v>5995</v>
      </c>
      <c r="J9870" t="s">
        <v>200</v>
      </c>
      <c r="K9870">
        <v>0</v>
      </c>
      <c r="L9870" s="83">
        <v>42608</v>
      </c>
      <c r="M9870">
        <v>0</v>
      </c>
      <c r="N9870">
        <v>886547108</v>
      </c>
      <c r="O9870">
        <v>2892090</v>
      </c>
    </row>
    <row r="9871" spans="1:15" x14ac:dyDescent="0.2">
      <c r="A9871" t="s">
        <v>7443</v>
      </c>
      <c r="B9871" t="s">
        <v>3631</v>
      </c>
      <c r="C9871">
        <v>253.93</v>
      </c>
      <c r="D9871">
        <v>0</v>
      </c>
      <c r="E9871">
        <v>0</v>
      </c>
      <c r="F9871">
        <v>0</v>
      </c>
      <c r="G9871">
        <v>0</v>
      </c>
      <c r="H9871" s="45">
        <v>15529.85</v>
      </c>
      <c r="I9871" t="s">
        <v>5995</v>
      </c>
      <c r="J9871" t="s">
        <v>200</v>
      </c>
      <c r="K9871">
        <v>0</v>
      </c>
      <c r="L9871" s="83">
        <v>42608</v>
      </c>
      <c r="M9871">
        <v>0</v>
      </c>
      <c r="N9871" t="s">
        <v>3660</v>
      </c>
      <c r="O9871" t="s">
        <v>3661</v>
      </c>
    </row>
    <row r="9872" spans="1:15" x14ac:dyDescent="0.2">
      <c r="A9872" t="s">
        <v>7417</v>
      </c>
      <c r="B9872" t="s">
        <v>3727</v>
      </c>
      <c r="C9872">
        <v>51.96</v>
      </c>
      <c r="D9872">
        <v>0</v>
      </c>
      <c r="E9872">
        <v>0</v>
      </c>
      <c r="F9872">
        <v>0</v>
      </c>
      <c r="G9872">
        <v>0</v>
      </c>
      <c r="H9872" s="45">
        <v>-31375.68</v>
      </c>
      <c r="I9872" t="s">
        <v>5995</v>
      </c>
      <c r="J9872" t="s">
        <v>200</v>
      </c>
      <c r="K9872">
        <v>0</v>
      </c>
      <c r="L9872" s="83">
        <v>42607</v>
      </c>
      <c r="M9872">
        <v>0</v>
      </c>
      <c r="N9872">
        <v>969904101</v>
      </c>
      <c r="O9872">
        <v>2967589</v>
      </c>
    </row>
    <row r="9873" spans="1:15" x14ac:dyDescent="0.2">
      <c r="A9873" t="s">
        <v>7418</v>
      </c>
      <c r="B9873" t="s">
        <v>3518</v>
      </c>
      <c r="C9873">
        <v>42.7</v>
      </c>
      <c r="D9873">
        <v>0</v>
      </c>
      <c r="E9873">
        <v>0</v>
      </c>
      <c r="F9873">
        <v>0</v>
      </c>
      <c r="G9873">
        <v>0</v>
      </c>
      <c r="H9873" s="45">
        <v>14630.57</v>
      </c>
      <c r="I9873" t="s">
        <v>5977</v>
      </c>
      <c r="J9873" t="s">
        <v>200</v>
      </c>
      <c r="K9873">
        <v>0</v>
      </c>
      <c r="L9873" s="83">
        <v>42607</v>
      </c>
      <c r="M9873">
        <v>0</v>
      </c>
      <c r="N9873">
        <v>89302103</v>
      </c>
      <c r="O9873">
        <v>2218447</v>
      </c>
    </row>
    <row r="9874" spans="1:15" x14ac:dyDescent="0.2">
      <c r="A9874" t="s">
        <v>7419</v>
      </c>
      <c r="B9874" t="s">
        <v>3529</v>
      </c>
      <c r="C9874">
        <v>72.989999999999995</v>
      </c>
      <c r="D9874">
        <v>0</v>
      </c>
      <c r="E9874">
        <v>0</v>
      </c>
      <c r="F9874">
        <v>0</v>
      </c>
      <c r="G9874">
        <v>0</v>
      </c>
      <c r="H9874">
        <v>482.24</v>
      </c>
      <c r="I9874" t="s">
        <v>5995</v>
      </c>
      <c r="J9874" t="s">
        <v>190</v>
      </c>
      <c r="K9874">
        <v>0</v>
      </c>
      <c r="L9874" s="83">
        <v>42607</v>
      </c>
      <c r="M9874">
        <v>0</v>
      </c>
      <c r="N9874">
        <v>482539103</v>
      </c>
      <c r="O9874" t="s">
        <v>3530</v>
      </c>
    </row>
    <row r="9875" spans="1:15" x14ac:dyDescent="0.2">
      <c r="A9875" t="s">
        <v>7420</v>
      </c>
      <c r="B9875" t="s">
        <v>3411</v>
      </c>
      <c r="C9875">
        <v>128.71</v>
      </c>
      <c r="D9875">
        <v>0</v>
      </c>
      <c r="E9875">
        <v>0</v>
      </c>
      <c r="F9875">
        <v>0</v>
      </c>
      <c r="G9875">
        <v>0</v>
      </c>
      <c r="H9875" s="45">
        <v>12883.74</v>
      </c>
      <c r="I9875" t="s">
        <v>5995</v>
      </c>
      <c r="J9875" t="s">
        <v>164</v>
      </c>
      <c r="K9875">
        <v>0</v>
      </c>
      <c r="L9875" s="83">
        <v>42607</v>
      </c>
      <c r="M9875">
        <v>0</v>
      </c>
      <c r="N9875" t="s">
        <v>3472</v>
      </c>
      <c r="O9875" t="s">
        <v>3473</v>
      </c>
    </row>
    <row r="9876" spans="1:15" x14ac:dyDescent="0.2">
      <c r="A9876" t="s">
        <v>7405</v>
      </c>
      <c r="B9876" t="s">
        <v>2090</v>
      </c>
      <c r="C9876">
        <v>69.33</v>
      </c>
      <c r="D9876">
        <v>0</v>
      </c>
      <c r="E9876">
        <v>0</v>
      </c>
      <c r="F9876">
        <v>0</v>
      </c>
      <c r="G9876">
        <v>0</v>
      </c>
      <c r="H9876" s="45">
        <v>-160175.60999999999</v>
      </c>
      <c r="I9876" t="s">
        <v>205</v>
      </c>
      <c r="J9876" t="s">
        <v>235</v>
      </c>
      <c r="K9876">
        <v>0</v>
      </c>
      <c r="L9876" s="83">
        <v>42606</v>
      </c>
      <c r="M9876">
        <v>0</v>
      </c>
      <c r="N9876" t="s">
        <v>2191</v>
      </c>
      <c r="O9876" t="s">
        <v>2192</v>
      </c>
    </row>
    <row r="9877" spans="1:15" x14ac:dyDescent="0.2">
      <c r="A9877" t="s">
        <v>7406</v>
      </c>
      <c r="B9877" t="s">
        <v>7388</v>
      </c>
      <c r="C9877">
        <v>38.15</v>
      </c>
      <c r="D9877">
        <v>0</v>
      </c>
      <c r="E9877">
        <v>0</v>
      </c>
      <c r="F9877">
        <v>0</v>
      </c>
      <c r="G9877">
        <v>0</v>
      </c>
      <c r="H9877" s="45">
        <v>12477.57</v>
      </c>
      <c r="I9877" t="s">
        <v>5995</v>
      </c>
      <c r="J9877" t="s">
        <v>190</v>
      </c>
      <c r="K9877">
        <v>0</v>
      </c>
      <c r="L9877" s="83">
        <v>42606</v>
      </c>
      <c r="M9877">
        <v>0</v>
      </c>
      <c r="N9877">
        <v>754212108</v>
      </c>
      <c r="O9877">
        <v>2725851</v>
      </c>
    </row>
    <row r="9878" spans="1:15" x14ac:dyDescent="0.2">
      <c r="A9878" t="s">
        <v>7407</v>
      </c>
      <c r="B9878" t="s">
        <v>453</v>
      </c>
      <c r="C9878">
        <v>15.65</v>
      </c>
      <c r="D9878">
        <v>0</v>
      </c>
      <c r="E9878">
        <v>0</v>
      </c>
      <c r="F9878">
        <v>0</v>
      </c>
      <c r="G9878">
        <v>0</v>
      </c>
      <c r="H9878" s="45">
        <v>74879.44</v>
      </c>
      <c r="I9878" t="s">
        <v>5995</v>
      </c>
      <c r="J9878" t="s">
        <v>169</v>
      </c>
      <c r="K9878">
        <v>0</v>
      </c>
      <c r="L9878" s="83">
        <v>42606</v>
      </c>
      <c r="M9878">
        <v>0</v>
      </c>
      <c r="N9878">
        <v>516012101</v>
      </c>
      <c r="O9878">
        <v>2447694</v>
      </c>
    </row>
    <row r="9879" spans="1:15" x14ac:dyDescent="0.2">
      <c r="A9879" t="s">
        <v>7408</v>
      </c>
      <c r="B9879" t="s">
        <v>2571</v>
      </c>
      <c r="C9879">
        <v>75.02</v>
      </c>
      <c r="D9879">
        <v>0</v>
      </c>
      <c r="E9879">
        <v>0</v>
      </c>
      <c r="F9879">
        <v>0</v>
      </c>
      <c r="G9879">
        <v>0</v>
      </c>
      <c r="H9879" s="45">
        <v>10092.48</v>
      </c>
      <c r="I9879" t="s">
        <v>5995</v>
      </c>
      <c r="J9879" t="s">
        <v>190</v>
      </c>
      <c r="K9879">
        <v>0</v>
      </c>
      <c r="L9879" s="83">
        <v>42606</v>
      </c>
      <c r="M9879">
        <v>0</v>
      </c>
      <c r="N9879">
        <v>267475101</v>
      </c>
      <c r="O9879">
        <v>2289841</v>
      </c>
    </row>
    <row r="9880" spans="1:15" x14ac:dyDescent="0.2">
      <c r="A9880" t="s">
        <v>7409</v>
      </c>
      <c r="B9880" t="s">
        <v>3167</v>
      </c>
      <c r="C9880">
        <v>68.45</v>
      </c>
      <c r="D9880">
        <v>0</v>
      </c>
      <c r="E9880">
        <v>0</v>
      </c>
      <c r="F9880">
        <v>0</v>
      </c>
      <c r="G9880">
        <v>0</v>
      </c>
      <c r="H9880" s="45">
        <v>-19430.03</v>
      </c>
      <c r="I9880" t="s">
        <v>5995</v>
      </c>
      <c r="J9880" t="s">
        <v>200</v>
      </c>
      <c r="K9880">
        <v>0</v>
      </c>
      <c r="L9880" s="83">
        <v>42606</v>
      </c>
      <c r="M9880">
        <v>0</v>
      </c>
      <c r="N9880">
        <v>86516101</v>
      </c>
      <c r="O9880">
        <v>2094670</v>
      </c>
    </row>
    <row r="9881" spans="1:15" x14ac:dyDescent="0.2">
      <c r="A9881" t="s">
        <v>7410</v>
      </c>
      <c r="B9881" t="s">
        <v>7404</v>
      </c>
      <c r="C9881">
        <v>36.18</v>
      </c>
      <c r="D9881">
        <v>0</v>
      </c>
      <c r="E9881">
        <v>0</v>
      </c>
      <c r="F9881">
        <v>0</v>
      </c>
      <c r="G9881">
        <v>0</v>
      </c>
      <c r="H9881" s="45">
        <v>86330.64</v>
      </c>
      <c r="I9881" t="s">
        <v>5977</v>
      </c>
      <c r="J9881" t="s">
        <v>164</v>
      </c>
      <c r="K9881">
        <v>0</v>
      </c>
      <c r="L9881" s="83">
        <v>42606</v>
      </c>
      <c r="M9881">
        <v>0</v>
      </c>
      <c r="N9881">
        <v>101388106</v>
      </c>
      <c r="O9881">
        <v>2389558</v>
      </c>
    </row>
    <row r="9882" spans="1:15" x14ac:dyDescent="0.2">
      <c r="A9882" t="s">
        <v>7411</v>
      </c>
      <c r="B9882" t="s">
        <v>3799</v>
      </c>
      <c r="C9882">
        <v>17.37</v>
      </c>
      <c r="D9882">
        <v>0</v>
      </c>
      <c r="E9882">
        <v>0</v>
      </c>
      <c r="F9882">
        <v>0</v>
      </c>
      <c r="G9882">
        <v>0</v>
      </c>
      <c r="H9882" s="45">
        <v>37137.67</v>
      </c>
      <c r="I9882" t="s">
        <v>5977</v>
      </c>
      <c r="J9882" t="s">
        <v>200</v>
      </c>
      <c r="K9882">
        <v>0</v>
      </c>
      <c r="L9882" s="83">
        <v>42606</v>
      </c>
      <c r="M9882">
        <v>0</v>
      </c>
      <c r="N9882" t="s">
        <v>3804</v>
      </c>
      <c r="O9882" t="s">
        <v>3805</v>
      </c>
    </row>
    <row r="9883" spans="1:15" x14ac:dyDescent="0.2">
      <c r="A9883" t="s">
        <v>7412</v>
      </c>
      <c r="B9883" t="s">
        <v>3732</v>
      </c>
      <c r="C9883">
        <v>18</v>
      </c>
      <c r="D9883">
        <v>0</v>
      </c>
      <c r="E9883">
        <v>0</v>
      </c>
      <c r="F9883">
        <v>0</v>
      </c>
      <c r="G9883">
        <v>0</v>
      </c>
      <c r="H9883" s="45">
        <v>-42357.91</v>
      </c>
      <c r="I9883" t="s">
        <v>5977</v>
      </c>
      <c r="J9883" t="s">
        <v>200</v>
      </c>
      <c r="K9883">
        <v>0</v>
      </c>
      <c r="L9883" s="83">
        <v>42606</v>
      </c>
      <c r="M9883">
        <v>0</v>
      </c>
      <c r="N9883" t="s">
        <v>3744</v>
      </c>
      <c r="O9883" t="s">
        <v>3745</v>
      </c>
    </row>
    <row r="9884" spans="1:15" x14ac:dyDescent="0.2">
      <c r="A9884" t="s">
        <v>7413</v>
      </c>
      <c r="B9884" t="s">
        <v>3759</v>
      </c>
      <c r="C9884">
        <v>75.77</v>
      </c>
      <c r="D9884">
        <v>0</v>
      </c>
      <c r="E9884">
        <v>0</v>
      </c>
      <c r="F9884">
        <v>0</v>
      </c>
      <c r="G9884">
        <v>0</v>
      </c>
      <c r="H9884" s="45">
        <v>-53271.93</v>
      </c>
      <c r="I9884" t="s">
        <v>5977</v>
      </c>
      <c r="J9884" t="s">
        <v>182</v>
      </c>
      <c r="K9884">
        <v>0</v>
      </c>
      <c r="L9884" s="83">
        <v>42606</v>
      </c>
      <c r="M9884">
        <v>0</v>
      </c>
      <c r="N9884">
        <v>761624105</v>
      </c>
      <c r="O9884">
        <v>2063670</v>
      </c>
    </row>
    <row r="9885" spans="1:15" x14ac:dyDescent="0.2">
      <c r="A9885" t="s">
        <v>7414</v>
      </c>
      <c r="B9885" t="s">
        <v>2826</v>
      </c>
      <c r="C9885">
        <v>100.96</v>
      </c>
      <c r="D9885">
        <v>0</v>
      </c>
      <c r="E9885">
        <v>0</v>
      </c>
      <c r="F9885">
        <v>0</v>
      </c>
      <c r="G9885">
        <v>0</v>
      </c>
      <c r="H9885" s="45">
        <v>-14851.1</v>
      </c>
      <c r="I9885" t="s">
        <v>5977</v>
      </c>
      <c r="J9885" t="s">
        <v>235</v>
      </c>
      <c r="K9885">
        <v>0</v>
      </c>
      <c r="L9885" s="83">
        <v>42606</v>
      </c>
      <c r="M9885">
        <v>0</v>
      </c>
      <c r="N9885">
        <v>800013104</v>
      </c>
      <c r="O9885">
        <v>2774336</v>
      </c>
    </row>
    <row r="9886" spans="1:15" x14ac:dyDescent="0.2">
      <c r="A9886" t="s">
        <v>7415</v>
      </c>
      <c r="B9886" t="s">
        <v>2595</v>
      </c>
      <c r="C9886">
        <v>44.32</v>
      </c>
      <c r="D9886">
        <v>0</v>
      </c>
      <c r="E9886">
        <v>0</v>
      </c>
      <c r="F9886">
        <v>0</v>
      </c>
      <c r="G9886">
        <v>0</v>
      </c>
      <c r="H9886" s="45">
        <v>-1135.4000000000001</v>
      </c>
      <c r="I9886" t="s">
        <v>5995</v>
      </c>
      <c r="J9886" t="s">
        <v>200</v>
      </c>
      <c r="K9886">
        <v>0</v>
      </c>
      <c r="L9886" s="83">
        <v>42606</v>
      </c>
      <c r="M9886">
        <v>0</v>
      </c>
      <c r="N9886">
        <v>889478103</v>
      </c>
      <c r="O9886">
        <v>2896092</v>
      </c>
    </row>
    <row r="9887" spans="1:15" x14ac:dyDescent="0.2">
      <c r="A9887" t="s">
        <v>7416</v>
      </c>
      <c r="B9887" t="s">
        <v>1989</v>
      </c>
      <c r="C9887">
        <v>32.97</v>
      </c>
      <c r="D9887">
        <v>0</v>
      </c>
      <c r="E9887">
        <v>0</v>
      </c>
      <c r="F9887">
        <v>0</v>
      </c>
      <c r="G9887">
        <v>0</v>
      </c>
      <c r="H9887" s="45">
        <v>10080.58</v>
      </c>
      <c r="I9887" t="s">
        <v>5977</v>
      </c>
      <c r="J9887" t="s">
        <v>448</v>
      </c>
      <c r="K9887">
        <v>0</v>
      </c>
      <c r="L9887" s="83">
        <v>42606</v>
      </c>
      <c r="M9887">
        <v>0</v>
      </c>
      <c r="N9887" t="s">
        <v>2073</v>
      </c>
      <c r="O9887" t="s">
        <v>2074</v>
      </c>
    </row>
    <row r="9888" spans="1:15" x14ac:dyDescent="0.2">
      <c r="A9888" t="s">
        <v>7398</v>
      </c>
      <c r="B9888" t="s">
        <v>3596</v>
      </c>
      <c r="C9888">
        <v>6.44</v>
      </c>
      <c r="D9888">
        <v>0</v>
      </c>
      <c r="E9888">
        <v>0</v>
      </c>
      <c r="F9888">
        <v>0</v>
      </c>
      <c r="G9888">
        <v>0</v>
      </c>
      <c r="H9888" s="45">
        <v>-181311.48</v>
      </c>
      <c r="I9888" t="s">
        <v>5977</v>
      </c>
      <c r="J9888" t="s">
        <v>200</v>
      </c>
      <c r="K9888">
        <v>0</v>
      </c>
      <c r="L9888" s="83">
        <v>42605</v>
      </c>
      <c r="M9888">
        <v>0</v>
      </c>
      <c r="N9888" s="84">
        <v>3.0219E+107</v>
      </c>
      <c r="O9888" t="s">
        <v>3611</v>
      </c>
    </row>
    <row r="9889" spans="1:15" x14ac:dyDescent="0.2">
      <c r="A9889" t="s">
        <v>7399</v>
      </c>
      <c r="B9889" t="s">
        <v>5762</v>
      </c>
      <c r="C9889">
        <v>20.98</v>
      </c>
      <c r="D9889">
        <v>0</v>
      </c>
      <c r="E9889">
        <v>0</v>
      </c>
      <c r="F9889">
        <v>0</v>
      </c>
      <c r="G9889">
        <v>0</v>
      </c>
      <c r="H9889" s="45">
        <v>-66273.759999999995</v>
      </c>
      <c r="I9889" t="s">
        <v>5977</v>
      </c>
      <c r="J9889" t="s">
        <v>200</v>
      </c>
      <c r="K9889">
        <v>0</v>
      </c>
      <c r="L9889" s="83">
        <v>42605</v>
      </c>
      <c r="M9889">
        <v>0</v>
      </c>
      <c r="N9889">
        <v>401617105</v>
      </c>
      <c r="O9889">
        <v>2387109</v>
      </c>
    </row>
    <row r="9890" spans="1:15" x14ac:dyDescent="0.2">
      <c r="A9890" t="s">
        <v>7400</v>
      </c>
      <c r="B9890" t="s">
        <v>5763</v>
      </c>
      <c r="C9890">
        <v>73.75</v>
      </c>
      <c r="D9890">
        <v>0</v>
      </c>
      <c r="E9890">
        <v>0</v>
      </c>
      <c r="F9890">
        <v>0</v>
      </c>
      <c r="G9890">
        <v>0</v>
      </c>
      <c r="H9890" s="45">
        <v>10143.459999999999</v>
      </c>
      <c r="I9890" t="s">
        <v>5977</v>
      </c>
      <c r="J9890" t="s">
        <v>190</v>
      </c>
      <c r="K9890">
        <v>0</v>
      </c>
      <c r="L9890" s="83">
        <v>42605</v>
      </c>
      <c r="M9890">
        <v>0</v>
      </c>
      <c r="N9890">
        <v>422806109</v>
      </c>
      <c r="O9890">
        <v>2419217</v>
      </c>
    </row>
    <row r="9891" spans="1:15" x14ac:dyDescent="0.2">
      <c r="A9891" t="s">
        <v>7401</v>
      </c>
      <c r="B9891" t="s">
        <v>3760</v>
      </c>
      <c r="C9891">
        <v>151.43</v>
      </c>
      <c r="D9891">
        <v>0</v>
      </c>
      <c r="E9891">
        <v>0</v>
      </c>
      <c r="F9891">
        <v>0</v>
      </c>
      <c r="G9891">
        <v>0</v>
      </c>
      <c r="H9891" s="45">
        <v>-2385.2399999999998</v>
      </c>
      <c r="I9891" t="s">
        <v>5977</v>
      </c>
      <c r="J9891" t="s">
        <v>200</v>
      </c>
      <c r="K9891">
        <v>0</v>
      </c>
      <c r="L9891" s="83">
        <v>42605</v>
      </c>
      <c r="M9891">
        <v>0</v>
      </c>
      <c r="N9891">
        <v>693656100</v>
      </c>
      <c r="O9891" t="s">
        <v>3770</v>
      </c>
    </row>
    <row r="9892" spans="1:15" x14ac:dyDescent="0.2">
      <c r="A9892" t="s">
        <v>7402</v>
      </c>
      <c r="B9892" t="s">
        <v>3727</v>
      </c>
      <c r="C9892">
        <v>51.96</v>
      </c>
      <c r="D9892">
        <v>0</v>
      </c>
      <c r="E9892">
        <v>0</v>
      </c>
      <c r="F9892">
        <v>0</v>
      </c>
      <c r="G9892">
        <v>0</v>
      </c>
      <c r="H9892" s="45">
        <v>-15470.66</v>
      </c>
      <c r="I9892" t="s">
        <v>5977</v>
      </c>
      <c r="J9892" t="s">
        <v>200</v>
      </c>
      <c r="K9892">
        <v>0</v>
      </c>
      <c r="L9892" s="83">
        <v>42605</v>
      </c>
      <c r="M9892">
        <v>0</v>
      </c>
      <c r="N9892">
        <v>969904101</v>
      </c>
      <c r="O9892">
        <v>2967589</v>
      </c>
    </row>
    <row r="9893" spans="1:15" x14ac:dyDescent="0.2">
      <c r="A9893" t="s">
        <v>7403</v>
      </c>
      <c r="B9893" t="s">
        <v>2818</v>
      </c>
      <c r="C9893">
        <v>8.65</v>
      </c>
      <c r="D9893">
        <v>0</v>
      </c>
      <c r="E9893">
        <v>0</v>
      </c>
      <c r="F9893">
        <v>0</v>
      </c>
      <c r="G9893">
        <v>0</v>
      </c>
      <c r="H9893" s="45">
        <v>-37785.760000000002</v>
      </c>
      <c r="I9893" t="s">
        <v>5995</v>
      </c>
      <c r="J9893" t="s">
        <v>200</v>
      </c>
      <c r="K9893">
        <v>0</v>
      </c>
      <c r="L9893" s="83">
        <v>42605</v>
      </c>
      <c r="M9893">
        <v>0</v>
      </c>
      <c r="N9893" t="s">
        <v>3034</v>
      </c>
      <c r="O9893" t="s">
        <v>3035</v>
      </c>
    </row>
    <row r="9894" spans="1:15" x14ac:dyDescent="0.2">
      <c r="A9894" t="s">
        <v>7389</v>
      </c>
      <c r="B9894" t="s">
        <v>3695</v>
      </c>
      <c r="C9894">
        <v>25.7</v>
      </c>
      <c r="D9894">
        <v>0</v>
      </c>
      <c r="E9894">
        <v>0</v>
      </c>
      <c r="F9894">
        <v>0</v>
      </c>
      <c r="G9894">
        <v>0</v>
      </c>
      <c r="H9894" s="45">
        <v>-5096.3500000000004</v>
      </c>
      <c r="I9894" t="s">
        <v>5995</v>
      </c>
      <c r="J9894" t="s">
        <v>200</v>
      </c>
      <c r="K9894">
        <v>0</v>
      </c>
      <c r="L9894" s="83">
        <v>42604</v>
      </c>
      <c r="M9894">
        <v>0</v>
      </c>
      <c r="N9894">
        <v>118440106</v>
      </c>
      <c r="O9894">
        <v>2149934</v>
      </c>
    </row>
    <row r="9895" spans="1:15" x14ac:dyDescent="0.2">
      <c r="A9895" t="s">
        <v>7390</v>
      </c>
      <c r="B9895" t="s">
        <v>2828</v>
      </c>
      <c r="C9895">
        <v>86.5</v>
      </c>
      <c r="D9895">
        <v>0</v>
      </c>
      <c r="E9895">
        <v>0</v>
      </c>
      <c r="F9895">
        <v>0</v>
      </c>
      <c r="G9895">
        <v>0</v>
      </c>
      <c r="H9895" s="45">
        <v>79158.12</v>
      </c>
      <c r="I9895" t="s">
        <v>5977</v>
      </c>
      <c r="J9895" t="s">
        <v>190</v>
      </c>
      <c r="K9895">
        <v>0</v>
      </c>
      <c r="L9895" s="83">
        <v>42604</v>
      </c>
      <c r="M9895">
        <v>0</v>
      </c>
      <c r="N9895">
        <v>30506109</v>
      </c>
      <c r="O9895">
        <v>2030674</v>
      </c>
    </row>
    <row r="9896" spans="1:15" x14ac:dyDescent="0.2">
      <c r="A9896" t="s">
        <v>7391</v>
      </c>
      <c r="B9896" t="s">
        <v>2598</v>
      </c>
      <c r="C9896">
        <v>139.69999999999999</v>
      </c>
      <c r="D9896">
        <v>0</v>
      </c>
      <c r="E9896">
        <v>0</v>
      </c>
      <c r="F9896">
        <v>0</v>
      </c>
      <c r="G9896">
        <v>0</v>
      </c>
      <c r="H9896" s="45">
        <v>-5180</v>
      </c>
      <c r="I9896" t="s">
        <v>5995</v>
      </c>
      <c r="J9896" t="s">
        <v>190</v>
      </c>
      <c r="K9896">
        <v>0</v>
      </c>
      <c r="L9896" s="83">
        <v>42604</v>
      </c>
      <c r="M9896">
        <v>0</v>
      </c>
      <c r="N9896">
        <v>244199105</v>
      </c>
      <c r="O9896">
        <v>2261203</v>
      </c>
    </row>
    <row r="9897" spans="1:15" x14ac:dyDescent="0.2">
      <c r="A9897" t="s">
        <v>7392</v>
      </c>
      <c r="B9897" t="s">
        <v>2571</v>
      </c>
      <c r="C9897">
        <v>75.02</v>
      </c>
      <c r="D9897">
        <v>0</v>
      </c>
      <c r="E9897">
        <v>0</v>
      </c>
      <c r="F9897">
        <v>0</v>
      </c>
      <c r="G9897">
        <v>0</v>
      </c>
      <c r="H9897" s="45">
        <v>22311.73</v>
      </c>
      <c r="I9897" t="s">
        <v>5977</v>
      </c>
      <c r="J9897" t="s">
        <v>190</v>
      </c>
      <c r="K9897">
        <v>0</v>
      </c>
      <c r="L9897" s="83">
        <v>42604</v>
      </c>
      <c r="M9897">
        <v>0</v>
      </c>
      <c r="N9897">
        <v>267475101</v>
      </c>
      <c r="O9897">
        <v>2289841</v>
      </c>
    </row>
    <row r="9898" spans="1:15" x14ac:dyDescent="0.2">
      <c r="A9898" t="s">
        <v>7393</v>
      </c>
      <c r="B9898" t="s">
        <v>3040</v>
      </c>
      <c r="C9898">
        <v>54.7</v>
      </c>
      <c r="D9898">
        <v>0</v>
      </c>
      <c r="E9898">
        <v>0</v>
      </c>
      <c r="F9898">
        <v>0</v>
      </c>
      <c r="G9898">
        <v>0</v>
      </c>
      <c r="H9898" s="45">
        <v>-9117.77</v>
      </c>
      <c r="I9898" t="s">
        <v>5995</v>
      </c>
      <c r="J9898" t="s">
        <v>200</v>
      </c>
      <c r="K9898">
        <v>0</v>
      </c>
      <c r="L9898" s="83">
        <v>42604</v>
      </c>
      <c r="M9898">
        <v>0</v>
      </c>
      <c r="N9898">
        <v>344849104</v>
      </c>
      <c r="O9898">
        <v>2980906</v>
      </c>
    </row>
    <row r="9899" spans="1:15" x14ac:dyDescent="0.2">
      <c r="A9899" t="s">
        <v>7394</v>
      </c>
      <c r="B9899" t="s">
        <v>3694</v>
      </c>
      <c r="C9899">
        <v>26</v>
      </c>
      <c r="D9899">
        <v>0</v>
      </c>
      <c r="E9899">
        <v>0</v>
      </c>
      <c r="F9899">
        <v>0</v>
      </c>
      <c r="G9899">
        <v>0</v>
      </c>
      <c r="H9899">
        <v>-593.39</v>
      </c>
      <c r="I9899" t="s">
        <v>5995</v>
      </c>
      <c r="J9899" t="s">
        <v>200</v>
      </c>
      <c r="K9899">
        <v>0</v>
      </c>
      <c r="L9899" s="83">
        <v>42604</v>
      </c>
      <c r="M9899">
        <v>0</v>
      </c>
      <c r="N9899">
        <v>428567101</v>
      </c>
      <c r="O9899">
        <v>2428376</v>
      </c>
    </row>
    <row r="9900" spans="1:15" x14ac:dyDescent="0.2">
      <c r="A9900" t="s">
        <v>7395</v>
      </c>
      <c r="B9900" t="s">
        <v>453</v>
      </c>
      <c r="C9900">
        <v>15.65</v>
      </c>
      <c r="D9900">
        <v>0</v>
      </c>
      <c r="E9900">
        <v>0</v>
      </c>
      <c r="F9900">
        <v>0</v>
      </c>
      <c r="G9900">
        <v>0</v>
      </c>
      <c r="H9900" s="45">
        <v>-108074.37</v>
      </c>
      <c r="I9900" t="s">
        <v>5977</v>
      </c>
      <c r="J9900" t="s">
        <v>169</v>
      </c>
      <c r="K9900">
        <v>0</v>
      </c>
      <c r="L9900" s="83">
        <v>42604</v>
      </c>
      <c r="M9900">
        <v>0</v>
      </c>
      <c r="N9900">
        <v>516012101</v>
      </c>
      <c r="O9900">
        <v>2447694</v>
      </c>
    </row>
    <row r="9901" spans="1:15" x14ac:dyDescent="0.2">
      <c r="A9901" t="s">
        <v>7396</v>
      </c>
      <c r="B9901" t="s">
        <v>7388</v>
      </c>
      <c r="C9901">
        <v>38.15</v>
      </c>
      <c r="D9901">
        <v>0</v>
      </c>
      <c r="E9901">
        <v>0</v>
      </c>
      <c r="F9901">
        <v>0</v>
      </c>
      <c r="G9901">
        <v>0</v>
      </c>
      <c r="H9901" s="45">
        <v>-46514.400000000001</v>
      </c>
      <c r="I9901" t="s">
        <v>5977</v>
      </c>
      <c r="J9901" t="s">
        <v>190</v>
      </c>
      <c r="K9901">
        <v>0</v>
      </c>
      <c r="L9901" s="83">
        <v>42604</v>
      </c>
      <c r="M9901">
        <v>0</v>
      </c>
      <c r="N9901">
        <v>754212108</v>
      </c>
      <c r="O9901">
        <v>2725851</v>
      </c>
    </row>
    <row r="9902" spans="1:15" x14ac:dyDescent="0.2">
      <c r="A9902" t="s">
        <v>7381</v>
      </c>
      <c r="B9902" t="s">
        <v>4945</v>
      </c>
      <c r="C9902">
        <v>18.850000000000001</v>
      </c>
      <c r="D9902">
        <v>0</v>
      </c>
      <c r="E9902">
        <v>0</v>
      </c>
      <c r="F9902">
        <v>0</v>
      </c>
      <c r="G9902">
        <v>0</v>
      </c>
      <c r="H9902" s="45">
        <v>-16994.009999999998</v>
      </c>
      <c r="I9902" t="s">
        <v>5995</v>
      </c>
      <c r="J9902" t="s">
        <v>200</v>
      </c>
      <c r="K9902">
        <v>0</v>
      </c>
      <c r="L9902" s="83">
        <v>42601</v>
      </c>
      <c r="M9902">
        <v>0</v>
      </c>
      <c r="N9902">
        <v>553573106</v>
      </c>
      <c r="O9902" t="s">
        <v>5039</v>
      </c>
    </row>
    <row r="9903" spans="1:15" x14ac:dyDescent="0.2">
      <c r="A9903" t="s">
        <v>7382</v>
      </c>
      <c r="B9903" t="s">
        <v>2814</v>
      </c>
      <c r="C9903">
        <v>28.15</v>
      </c>
      <c r="D9903">
        <v>0</v>
      </c>
      <c r="E9903">
        <v>0</v>
      </c>
      <c r="F9903">
        <v>0</v>
      </c>
      <c r="G9903">
        <v>0</v>
      </c>
      <c r="H9903" s="45">
        <v>-7240.8</v>
      </c>
      <c r="I9903" t="s">
        <v>5995</v>
      </c>
      <c r="J9903" t="s">
        <v>200</v>
      </c>
      <c r="K9903">
        <v>0</v>
      </c>
      <c r="L9903" s="83">
        <v>42601</v>
      </c>
      <c r="M9903">
        <v>0</v>
      </c>
      <c r="N9903">
        <v>364760108</v>
      </c>
      <c r="O9903">
        <v>2360326</v>
      </c>
    </row>
    <row r="9904" spans="1:15" x14ac:dyDescent="0.2">
      <c r="A9904" t="s">
        <v>7383</v>
      </c>
      <c r="B9904" t="s">
        <v>3733</v>
      </c>
      <c r="C9904">
        <v>15.62</v>
      </c>
      <c r="D9904">
        <v>0</v>
      </c>
      <c r="E9904">
        <v>0</v>
      </c>
      <c r="F9904">
        <v>0</v>
      </c>
      <c r="G9904">
        <v>0</v>
      </c>
      <c r="H9904">
        <v>-821.37</v>
      </c>
      <c r="I9904" t="s">
        <v>5995</v>
      </c>
      <c r="J9904" t="s">
        <v>200</v>
      </c>
      <c r="K9904">
        <v>0</v>
      </c>
      <c r="L9904" s="83">
        <v>42601</v>
      </c>
      <c r="M9904">
        <v>0</v>
      </c>
      <c r="N9904">
        <v>149205106</v>
      </c>
      <c r="O9904">
        <v>2180438</v>
      </c>
    </row>
    <row r="9905" spans="1:15" x14ac:dyDescent="0.2">
      <c r="A9905" t="s">
        <v>7384</v>
      </c>
      <c r="B9905" t="s">
        <v>1023</v>
      </c>
      <c r="C9905">
        <v>31.9</v>
      </c>
      <c r="D9905">
        <v>0</v>
      </c>
      <c r="E9905">
        <v>0</v>
      </c>
      <c r="F9905">
        <v>0</v>
      </c>
      <c r="G9905">
        <v>0</v>
      </c>
      <c r="H9905" s="45">
        <v>-6209.94</v>
      </c>
      <c r="I9905" t="s">
        <v>5995</v>
      </c>
      <c r="J9905" t="s">
        <v>200</v>
      </c>
      <c r="K9905">
        <v>0</v>
      </c>
      <c r="L9905" s="83">
        <v>42601</v>
      </c>
      <c r="M9905">
        <v>0</v>
      </c>
      <c r="N9905">
        <v>251893103</v>
      </c>
      <c r="O9905">
        <v>2267609</v>
      </c>
    </row>
    <row r="9906" spans="1:15" x14ac:dyDescent="0.2">
      <c r="A9906" t="s">
        <v>7385</v>
      </c>
      <c r="B9906" t="s">
        <v>2318</v>
      </c>
      <c r="C9906">
        <v>32.64</v>
      </c>
      <c r="D9906">
        <v>0</v>
      </c>
      <c r="E9906">
        <v>0</v>
      </c>
      <c r="F9906">
        <v>0</v>
      </c>
      <c r="G9906">
        <v>0</v>
      </c>
      <c r="H9906" s="45">
        <v>2068.4499999999998</v>
      </c>
      <c r="I9906" t="s">
        <v>5995</v>
      </c>
      <c r="J9906" t="s">
        <v>235</v>
      </c>
      <c r="K9906">
        <v>0</v>
      </c>
      <c r="L9906" s="83">
        <v>42601</v>
      </c>
      <c r="M9906">
        <v>0</v>
      </c>
      <c r="N9906">
        <v>440452100</v>
      </c>
      <c r="O9906">
        <v>2437264</v>
      </c>
    </row>
    <row r="9907" spans="1:15" x14ac:dyDescent="0.2">
      <c r="A9907" t="s">
        <v>7386</v>
      </c>
      <c r="B9907" t="s">
        <v>3488</v>
      </c>
      <c r="C9907">
        <v>36.619999999999997</v>
      </c>
      <c r="D9907">
        <v>0</v>
      </c>
      <c r="E9907">
        <v>0</v>
      </c>
      <c r="F9907">
        <v>0</v>
      </c>
      <c r="G9907">
        <v>0</v>
      </c>
      <c r="H9907" s="45">
        <v>-2777.28</v>
      </c>
      <c r="I9907" t="s">
        <v>5995</v>
      </c>
      <c r="J9907" t="s">
        <v>164</v>
      </c>
      <c r="K9907">
        <v>0</v>
      </c>
      <c r="L9907" s="83">
        <v>42601</v>
      </c>
      <c r="M9907">
        <v>0</v>
      </c>
      <c r="N9907">
        <v>587200106</v>
      </c>
      <c r="O9907">
        <v>2578033</v>
      </c>
    </row>
    <row r="9908" spans="1:15" x14ac:dyDescent="0.2">
      <c r="A9908" t="s">
        <v>7387</v>
      </c>
      <c r="B9908" t="s">
        <v>7380</v>
      </c>
      <c r="C9908">
        <v>59.74</v>
      </c>
      <c r="D9908">
        <v>0</v>
      </c>
      <c r="E9908">
        <v>0</v>
      </c>
      <c r="F9908">
        <v>0</v>
      </c>
      <c r="G9908">
        <v>0</v>
      </c>
      <c r="H9908" s="45">
        <v>5007.99</v>
      </c>
      <c r="I9908" t="s">
        <v>5995</v>
      </c>
      <c r="J9908" t="s">
        <v>190</v>
      </c>
      <c r="K9908">
        <v>0</v>
      </c>
      <c r="L9908" s="83">
        <v>42601</v>
      </c>
      <c r="M9908">
        <v>0</v>
      </c>
      <c r="N9908">
        <v>891092108</v>
      </c>
      <c r="O9908">
        <v>2897040</v>
      </c>
    </row>
    <row r="9909" spans="1:15" x14ac:dyDescent="0.2">
      <c r="A9909" t="s">
        <v>7375</v>
      </c>
      <c r="B9909" t="s">
        <v>2699</v>
      </c>
      <c r="C9909">
        <v>19.52</v>
      </c>
      <c r="D9909">
        <v>0</v>
      </c>
      <c r="E9909">
        <v>0</v>
      </c>
      <c r="F9909">
        <v>0</v>
      </c>
      <c r="G9909">
        <v>0</v>
      </c>
      <c r="H9909" s="45">
        <v>7511.89</v>
      </c>
      <c r="I9909" t="s">
        <v>5995</v>
      </c>
      <c r="J9909" t="s">
        <v>235</v>
      </c>
      <c r="K9909">
        <v>0</v>
      </c>
      <c r="L9909" s="83">
        <v>42600</v>
      </c>
      <c r="M9909">
        <v>0</v>
      </c>
      <c r="N9909">
        <v>847215100</v>
      </c>
      <c r="O9909" t="s">
        <v>2792</v>
      </c>
    </row>
    <row r="9910" spans="1:15" x14ac:dyDescent="0.2">
      <c r="A9910" t="s">
        <v>7376</v>
      </c>
      <c r="B9910" t="s">
        <v>3714</v>
      </c>
      <c r="C9910">
        <v>127.5</v>
      </c>
      <c r="D9910">
        <v>0</v>
      </c>
      <c r="E9910">
        <v>0</v>
      </c>
      <c r="F9910">
        <v>0</v>
      </c>
      <c r="G9910">
        <v>0</v>
      </c>
      <c r="H9910" s="45">
        <v>-1984.95</v>
      </c>
      <c r="I9910" t="s">
        <v>5995</v>
      </c>
      <c r="J9910" t="s">
        <v>200</v>
      </c>
      <c r="K9910">
        <v>0</v>
      </c>
      <c r="L9910" s="83">
        <v>42600</v>
      </c>
      <c r="M9910">
        <v>0</v>
      </c>
      <c r="N9910">
        <v>168905107</v>
      </c>
      <c r="O9910">
        <v>2106791</v>
      </c>
    </row>
    <row r="9911" spans="1:15" x14ac:dyDescent="0.2">
      <c r="A9911" t="s">
        <v>7377</v>
      </c>
      <c r="B9911" t="s">
        <v>597</v>
      </c>
      <c r="C9911">
        <v>19.64</v>
      </c>
      <c r="D9911">
        <v>0</v>
      </c>
      <c r="E9911">
        <v>0</v>
      </c>
      <c r="F9911">
        <v>0</v>
      </c>
      <c r="G9911">
        <v>0</v>
      </c>
      <c r="H9911" s="45">
        <v>-1030.05</v>
      </c>
      <c r="I9911" t="s">
        <v>5995</v>
      </c>
      <c r="J9911" t="s">
        <v>190</v>
      </c>
      <c r="K9911">
        <v>0</v>
      </c>
      <c r="L9911" s="83">
        <v>42600</v>
      </c>
      <c r="M9911">
        <v>0</v>
      </c>
      <c r="N9911">
        <v>109043109</v>
      </c>
      <c r="O9911">
        <v>2156581</v>
      </c>
    </row>
    <row r="9912" spans="1:15" x14ac:dyDescent="0.2">
      <c r="A9912" t="s">
        <v>7378</v>
      </c>
      <c r="B9912" t="s">
        <v>3695</v>
      </c>
      <c r="C9912">
        <v>25.7</v>
      </c>
      <c r="D9912">
        <v>0</v>
      </c>
      <c r="E9912">
        <v>0</v>
      </c>
      <c r="F9912">
        <v>0</v>
      </c>
      <c r="G9912">
        <v>0</v>
      </c>
      <c r="H9912" s="45">
        <v>-19582.05</v>
      </c>
      <c r="I9912" t="s">
        <v>5977</v>
      </c>
      <c r="J9912" t="s">
        <v>200</v>
      </c>
      <c r="K9912">
        <v>0</v>
      </c>
      <c r="L9912" s="83">
        <v>42600</v>
      </c>
      <c r="M9912">
        <v>0</v>
      </c>
      <c r="N9912">
        <v>118440106</v>
      </c>
      <c r="O9912">
        <v>2149934</v>
      </c>
    </row>
    <row r="9913" spans="1:15" x14ac:dyDescent="0.2">
      <c r="A9913" t="s">
        <v>7379</v>
      </c>
      <c r="B9913" t="s">
        <v>2221</v>
      </c>
      <c r="C9913">
        <v>79.510000000000005</v>
      </c>
      <c r="D9913">
        <v>0</v>
      </c>
      <c r="E9913">
        <v>0</v>
      </c>
      <c r="F9913">
        <v>0</v>
      </c>
      <c r="G9913">
        <v>0</v>
      </c>
      <c r="H9913" s="45">
        <v>22125.25</v>
      </c>
      <c r="I9913" t="s">
        <v>5995</v>
      </c>
      <c r="J9913" t="s">
        <v>164</v>
      </c>
      <c r="K9913">
        <v>0</v>
      </c>
      <c r="L9913" s="83">
        <v>42600</v>
      </c>
      <c r="M9913">
        <v>0</v>
      </c>
      <c r="N9913" t="s">
        <v>2277</v>
      </c>
      <c r="O9913">
        <v>2630643</v>
      </c>
    </row>
    <row r="9914" spans="1:15" x14ac:dyDescent="0.2">
      <c r="A9914" t="s">
        <v>7365</v>
      </c>
      <c r="B9914" t="s">
        <v>3555</v>
      </c>
      <c r="C9914">
        <v>42.19</v>
      </c>
      <c r="D9914">
        <v>0</v>
      </c>
      <c r="E9914">
        <v>0</v>
      </c>
      <c r="F9914">
        <v>0</v>
      </c>
      <c r="G9914">
        <v>0</v>
      </c>
      <c r="H9914" s="45">
        <v>3895.43</v>
      </c>
      <c r="I9914" t="s">
        <v>5995</v>
      </c>
      <c r="J9914" t="s">
        <v>200</v>
      </c>
      <c r="K9914">
        <v>0</v>
      </c>
      <c r="L9914" s="83">
        <v>42599</v>
      </c>
      <c r="M9914">
        <v>0</v>
      </c>
      <c r="N9914">
        <v>917047102</v>
      </c>
      <c r="O9914">
        <v>2933438</v>
      </c>
    </row>
    <row r="9915" spans="1:15" x14ac:dyDescent="0.2">
      <c r="A9915" t="s">
        <v>7366</v>
      </c>
      <c r="B9915" t="s">
        <v>436</v>
      </c>
      <c r="C9915">
        <v>66.44</v>
      </c>
      <c r="D9915">
        <v>0</v>
      </c>
      <c r="E9915">
        <v>0</v>
      </c>
      <c r="F9915">
        <v>0</v>
      </c>
      <c r="G9915">
        <v>0</v>
      </c>
      <c r="H9915" s="45">
        <v>-6911.57</v>
      </c>
      <c r="I9915" t="s">
        <v>5995</v>
      </c>
      <c r="J9915" t="s">
        <v>164</v>
      </c>
      <c r="K9915">
        <v>0</v>
      </c>
      <c r="L9915" s="83">
        <v>42599</v>
      </c>
      <c r="M9915">
        <v>0</v>
      </c>
      <c r="N9915">
        <v>671044105</v>
      </c>
      <c r="O9915">
        <v>2111579</v>
      </c>
    </row>
    <row r="9916" spans="1:15" x14ac:dyDescent="0.2">
      <c r="A9916" t="s">
        <v>7367</v>
      </c>
      <c r="B9916" t="s">
        <v>3733</v>
      </c>
      <c r="C9916">
        <v>15.62</v>
      </c>
      <c r="D9916">
        <v>0</v>
      </c>
      <c r="E9916">
        <v>0</v>
      </c>
      <c r="F9916">
        <v>0</v>
      </c>
      <c r="G9916">
        <v>0</v>
      </c>
      <c r="H9916" s="45">
        <v>2203.7600000000002</v>
      </c>
      <c r="I9916" t="s">
        <v>5977</v>
      </c>
      <c r="J9916" t="s">
        <v>200</v>
      </c>
      <c r="K9916">
        <v>0</v>
      </c>
      <c r="L9916" s="83">
        <v>42599</v>
      </c>
      <c r="M9916">
        <v>0</v>
      </c>
      <c r="N9916">
        <v>149205106</v>
      </c>
      <c r="O9916">
        <v>2180438</v>
      </c>
    </row>
    <row r="9917" spans="1:15" x14ac:dyDescent="0.2">
      <c r="A9917" t="s">
        <v>7368</v>
      </c>
      <c r="B9917" t="s">
        <v>482</v>
      </c>
      <c r="C9917">
        <v>96.34</v>
      </c>
      <c r="D9917">
        <v>0</v>
      </c>
      <c r="E9917">
        <v>0</v>
      </c>
      <c r="F9917">
        <v>0</v>
      </c>
      <c r="G9917">
        <v>0</v>
      </c>
      <c r="H9917" s="45">
        <v>-2227.64</v>
      </c>
      <c r="I9917" t="s">
        <v>5995</v>
      </c>
      <c r="J9917" t="s">
        <v>190</v>
      </c>
      <c r="K9917">
        <v>0</v>
      </c>
      <c r="L9917" s="83">
        <v>42599</v>
      </c>
      <c r="M9917">
        <v>0</v>
      </c>
      <c r="N9917">
        <v>361268105</v>
      </c>
      <c r="O9917">
        <v>2357317</v>
      </c>
    </row>
    <row r="9918" spans="1:15" x14ac:dyDescent="0.2">
      <c r="A9918" t="s">
        <v>7369</v>
      </c>
      <c r="B9918" t="s">
        <v>2814</v>
      </c>
      <c r="C9918">
        <v>28.15</v>
      </c>
      <c r="D9918">
        <v>0</v>
      </c>
      <c r="E9918">
        <v>0</v>
      </c>
      <c r="F9918">
        <v>0</v>
      </c>
      <c r="G9918">
        <v>0</v>
      </c>
      <c r="H9918" s="45">
        <v>-29186.91</v>
      </c>
      <c r="I9918" t="s">
        <v>5977</v>
      </c>
      <c r="J9918" t="s">
        <v>200</v>
      </c>
      <c r="K9918">
        <v>0</v>
      </c>
      <c r="L9918" s="83">
        <v>42599</v>
      </c>
      <c r="M9918">
        <v>0</v>
      </c>
      <c r="N9918">
        <v>364760108</v>
      </c>
      <c r="O9918">
        <v>2360326</v>
      </c>
    </row>
    <row r="9919" spans="1:15" x14ac:dyDescent="0.2">
      <c r="A9919" t="s">
        <v>7370</v>
      </c>
      <c r="B9919" t="s">
        <v>4945</v>
      </c>
      <c r="C9919">
        <v>18.850000000000001</v>
      </c>
      <c r="D9919">
        <v>0</v>
      </c>
      <c r="E9919">
        <v>0</v>
      </c>
      <c r="F9919">
        <v>0</v>
      </c>
      <c r="G9919">
        <v>0</v>
      </c>
      <c r="H9919" s="45">
        <v>-56073.59</v>
      </c>
      <c r="I9919" t="s">
        <v>5977</v>
      </c>
      <c r="J9919" t="s">
        <v>200</v>
      </c>
      <c r="K9919">
        <v>0</v>
      </c>
      <c r="L9919" s="83">
        <v>42599</v>
      </c>
      <c r="M9919">
        <v>0</v>
      </c>
      <c r="N9919">
        <v>553573106</v>
      </c>
      <c r="O9919" t="s">
        <v>5039</v>
      </c>
    </row>
    <row r="9920" spans="1:15" x14ac:dyDescent="0.2">
      <c r="A9920" t="s">
        <v>7371</v>
      </c>
      <c r="B9920" t="s">
        <v>7364</v>
      </c>
      <c r="C9920">
        <v>62.56</v>
      </c>
      <c r="D9920">
        <v>0</v>
      </c>
      <c r="E9920">
        <v>0</v>
      </c>
      <c r="F9920">
        <v>0</v>
      </c>
      <c r="G9920">
        <v>0</v>
      </c>
      <c r="H9920" s="45">
        <v>32803.279999999999</v>
      </c>
      <c r="I9920" t="s">
        <v>5995</v>
      </c>
      <c r="J9920" t="s">
        <v>200</v>
      </c>
      <c r="K9920">
        <v>0</v>
      </c>
      <c r="L9920" s="83">
        <v>42599</v>
      </c>
      <c r="M9920">
        <v>0</v>
      </c>
      <c r="N9920">
        <v>732872106</v>
      </c>
      <c r="O9920" t="s">
        <v>7372</v>
      </c>
    </row>
    <row r="9921" spans="1:15" x14ac:dyDescent="0.2">
      <c r="A9921" t="s">
        <v>7373</v>
      </c>
      <c r="B9921" t="s">
        <v>7363</v>
      </c>
      <c r="C9921">
        <v>91.52</v>
      </c>
      <c r="D9921">
        <v>0</v>
      </c>
      <c r="E9921">
        <v>0</v>
      </c>
      <c r="F9921">
        <v>0</v>
      </c>
      <c r="G9921">
        <v>0</v>
      </c>
      <c r="H9921" s="45">
        <v>-4926.4799999999996</v>
      </c>
      <c r="I9921" t="s">
        <v>5977</v>
      </c>
      <c r="J9921" t="s">
        <v>235</v>
      </c>
      <c r="K9921">
        <v>0</v>
      </c>
      <c r="L9921" s="83">
        <v>42599</v>
      </c>
      <c r="M9921">
        <v>0</v>
      </c>
      <c r="N9921">
        <v>931142103</v>
      </c>
      <c r="O9921">
        <v>2936921</v>
      </c>
    </row>
    <row r="9922" spans="1:15" x14ac:dyDescent="0.2">
      <c r="A9922" t="s">
        <v>7353</v>
      </c>
      <c r="B9922" t="s">
        <v>7354</v>
      </c>
      <c r="C9922">
        <v>100</v>
      </c>
      <c r="D9922">
        <v>0</v>
      </c>
      <c r="E9922">
        <v>0</v>
      </c>
      <c r="F9922">
        <v>0</v>
      </c>
      <c r="G9922">
        <v>0</v>
      </c>
      <c r="H9922">
        <v>-22</v>
      </c>
      <c r="I9922" t="s">
        <v>7374</v>
      </c>
      <c r="J9922" t="s">
        <v>752</v>
      </c>
      <c r="K9922">
        <v>0</v>
      </c>
      <c r="L9922" s="83">
        <v>42598</v>
      </c>
      <c r="M9922">
        <v>0</v>
      </c>
      <c r="O9922" t="s">
        <v>7355</v>
      </c>
    </row>
    <row r="9923" spans="1:15" x14ac:dyDescent="0.2">
      <c r="A9923" t="s">
        <v>7356</v>
      </c>
      <c r="B9923" t="s">
        <v>7326</v>
      </c>
      <c r="C9923">
        <v>48.24</v>
      </c>
      <c r="D9923">
        <v>0</v>
      </c>
      <c r="E9923">
        <v>0</v>
      </c>
      <c r="F9923">
        <v>0</v>
      </c>
      <c r="G9923">
        <v>0</v>
      </c>
      <c r="H9923" s="45">
        <v>-12878.72</v>
      </c>
      <c r="I9923" t="s">
        <v>5995</v>
      </c>
      <c r="J9923" t="s">
        <v>164</v>
      </c>
      <c r="K9923">
        <v>0</v>
      </c>
      <c r="L9923" s="83">
        <v>42598</v>
      </c>
      <c r="M9923">
        <v>0</v>
      </c>
      <c r="N9923">
        <v>11642105</v>
      </c>
      <c r="O9923" t="s">
        <v>7334</v>
      </c>
    </row>
    <row r="9924" spans="1:15" x14ac:dyDescent="0.2">
      <c r="A9924" t="s">
        <v>7357</v>
      </c>
      <c r="B9924" t="s">
        <v>3523</v>
      </c>
      <c r="C9924">
        <v>22.56</v>
      </c>
      <c r="D9924">
        <v>0</v>
      </c>
      <c r="E9924">
        <v>0</v>
      </c>
      <c r="F9924">
        <v>0</v>
      </c>
      <c r="G9924">
        <v>0</v>
      </c>
      <c r="H9924" s="45">
        <v>13017.8</v>
      </c>
      <c r="I9924" t="s">
        <v>5977</v>
      </c>
      <c r="J9924" t="s">
        <v>200</v>
      </c>
      <c r="K9924">
        <v>0</v>
      </c>
      <c r="L9924" s="83">
        <v>42598</v>
      </c>
      <c r="M9924">
        <v>0</v>
      </c>
      <c r="N9924" s="84">
        <v>2.5529999999999999E+109</v>
      </c>
      <c r="O9924">
        <v>2048592</v>
      </c>
    </row>
    <row r="9925" spans="1:15" x14ac:dyDescent="0.2">
      <c r="A9925" t="s">
        <v>7358</v>
      </c>
      <c r="B9925" t="s">
        <v>7352</v>
      </c>
      <c r="C9925">
        <v>5.27</v>
      </c>
      <c r="D9925">
        <v>0</v>
      </c>
      <c r="E9925">
        <v>0</v>
      </c>
      <c r="F9925">
        <v>0</v>
      </c>
      <c r="G9925">
        <v>0</v>
      </c>
      <c r="H9925" s="45">
        <v>-16948.79</v>
      </c>
      <c r="I9925" t="s">
        <v>5995</v>
      </c>
      <c r="J9925" t="s">
        <v>169</v>
      </c>
      <c r="K9925">
        <v>0</v>
      </c>
      <c r="L9925" s="83">
        <v>42598</v>
      </c>
      <c r="M9925">
        <v>0</v>
      </c>
      <c r="N9925" t="s">
        <v>177</v>
      </c>
      <c r="O9925" t="s">
        <v>7359</v>
      </c>
    </row>
    <row r="9926" spans="1:15" x14ac:dyDescent="0.2">
      <c r="A9926" t="s">
        <v>7360</v>
      </c>
      <c r="B9926" t="s">
        <v>861</v>
      </c>
      <c r="C9926">
        <v>150.44999999999999</v>
      </c>
      <c r="D9926">
        <v>0</v>
      </c>
      <c r="E9926">
        <v>0</v>
      </c>
      <c r="F9926">
        <v>0</v>
      </c>
      <c r="G9926">
        <v>0</v>
      </c>
      <c r="H9926" s="45">
        <v>33768.65</v>
      </c>
      <c r="I9926" t="s">
        <v>5977</v>
      </c>
      <c r="J9926" t="s">
        <v>164</v>
      </c>
      <c r="K9926">
        <v>0</v>
      </c>
      <c r="L9926" s="83">
        <v>42598</v>
      </c>
      <c r="M9926">
        <v>0</v>
      </c>
      <c r="N9926">
        <v>127190304</v>
      </c>
      <c r="O9926">
        <v>2159267</v>
      </c>
    </row>
    <row r="9927" spans="1:15" x14ac:dyDescent="0.2">
      <c r="A9927" t="s">
        <v>7361</v>
      </c>
      <c r="B9927" t="s">
        <v>3714</v>
      </c>
      <c r="C9927">
        <v>127.5</v>
      </c>
      <c r="D9927">
        <v>0</v>
      </c>
      <c r="E9927">
        <v>0</v>
      </c>
      <c r="F9927">
        <v>0</v>
      </c>
      <c r="G9927">
        <v>0</v>
      </c>
      <c r="H9927" s="45">
        <v>-3532.75</v>
      </c>
      <c r="I9927" t="s">
        <v>5977</v>
      </c>
      <c r="J9927" t="s">
        <v>200</v>
      </c>
      <c r="K9927">
        <v>0</v>
      </c>
      <c r="L9927" s="83">
        <v>42598</v>
      </c>
      <c r="M9927">
        <v>0</v>
      </c>
      <c r="N9927">
        <v>168905107</v>
      </c>
      <c r="O9927">
        <v>2106791</v>
      </c>
    </row>
    <row r="9928" spans="1:15" x14ac:dyDescent="0.2">
      <c r="A9928" t="s">
        <v>7362</v>
      </c>
      <c r="B9928" t="s">
        <v>2699</v>
      </c>
      <c r="C9928">
        <v>19.52</v>
      </c>
      <c r="D9928">
        <v>0</v>
      </c>
      <c r="E9928">
        <v>0</v>
      </c>
      <c r="F9928">
        <v>0</v>
      </c>
      <c r="G9928">
        <v>0</v>
      </c>
      <c r="H9928" s="45">
        <v>11496.94</v>
      </c>
      <c r="I9928" t="s">
        <v>5977</v>
      </c>
      <c r="J9928" t="s">
        <v>235</v>
      </c>
      <c r="K9928">
        <v>0</v>
      </c>
      <c r="L9928" s="83">
        <v>42598</v>
      </c>
      <c r="M9928">
        <v>0</v>
      </c>
      <c r="N9928">
        <v>847215100</v>
      </c>
      <c r="O9928" t="s">
        <v>2792</v>
      </c>
    </row>
    <row r="9929" spans="1:15" x14ac:dyDescent="0.2">
      <c r="A9929" t="s">
        <v>7344</v>
      </c>
      <c r="B9929" t="s">
        <v>1000</v>
      </c>
      <c r="C9929">
        <v>14.5</v>
      </c>
      <c r="D9929">
        <v>0</v>
      </c>
      <c r="E9929">
        <v>0</v>
      </c>
      <c r="F9929">
        <v>0</v>
      </c>
      <c r="G9929">
        <v>0</v>
      </c>
      <c r="H9929" s="45">
        <v>19291.259999999998</v>
      </c>
      <c r="I9929" t="s">
        <v>5977</v>
      </c>
      <c r="J9929" t="s">
        <v>235</v>
      </c>
      <c r="K9929">
        <v>0</v>
      </c>
      <c r="L9929" s="83">
        <v>42597</v>
      </c>
      <c r="M9929">
        <v>0</v>
      </c>
      <c r="N9929">
        <v>222070203</v>
      </c>
      <c r="O9929" t="s">
        <v>1458</v>
      </c>
    </row>
    <row r="9930" spans="1:15" x14ac:dyDescent="0.2">
      <c r="A9930" t="s">
        <v>7345</v>
      </c>
      <c r="B9930" t="s">
        <v>630</v>
      </c>
      <c r="C9930">
        <v>45.11</v>
      </c>
      <c r="D9930">
        <v>0</v>
      </c>
      <c r="E9930">
        <v>0</v>
      </c>
      <c r="F9930">
        <v>0</v>
      </c>
      <c r="G9930">
        <v>0</v>
      </c>
      <c r="H9930" s="45">
        <v>-54615.61</v>
      </c>
      <c r="I9930" t="s">
        <v>5977</v>
      </c>
      <c r="J9930" t="s">
        <v>164</v>
      </c>
      <c r="K9930">
        <v>0</v>
      </c>
      <c r="L9930" s="83">
        <v>42597</v>
      </c>
      <c r="M9930">
        <v>0</v>
      </c>
      <c r="N9930">
        <v>225447101</v>
      </c>
      <c r="O9930">
        <v>2232351</v>
      </c>
    </row>
    <row r="9931" spans="1:15" x14ac:dyDescent="0.2">
      <c r="A9931" t="s">
        <v>7346</v>
      </c>
      <c r="B9931" t="s">
        <v>3585</v>
      </c>
      <c r="C9931">
        <v>36.6</v>
      </c>
      <c r="D9931">
        <v>0</v>
      </c>
      <c r="E9931">
        <v>0</v>
      </c>
      <c r="F9931">
        <v>0</v>
      </c>
      <c r="G9931">
        <v>0</v>
      </c>
      <c r="H9931" s="45">
        <v>-21653.19</v>
      </c>
      <c r="I9931" t="s">
        <v>5977</v>
      </c>
      <c r="J9931" t="s">
        <v>200</v>
      </c>
      <c r="K9931">
        <v>0</v>
      </c>
      <c r="L9931" s="83">
        <v>42597</v>
      </c>
      <c r="M9931">
        <v>0</v>
      </c>
      <c r="N9931">
        <v>253393102</v>
      </c>
      <c r="O9931">
        <v>2969637</v>
      </c>
    </row>
    <row r="9932" spans="1:15" x14ac:dyDescent="0.2">
      <c r="A9932" t="s">
        <v>7347</v>
      </c>
      <c r="B9932" t="s">
        <v>436</v>
      </c>
      <c r="C9932">
        <v>66.44</v>
      </c>
      <c r="D9932">
        <v>0</v>
      </c>
      <c r="E9932">
        <v>0</v>
      </c>
      <c r="F9932">
        <v>0</v>
      </c>
      <c r="G9932">
        <v>0</v>
      </c>
      <c r="H9932" s="45">
        <v>68126.289999999994</v>
      </c>
      <c r="I9932" t="s">
        <v>5977</v>
      </c>
      <c r="J9932" t="s">
        <v>164</v>
      </c>
      <c r="K9932">
        <v>0</v>
      </c>
      <c r="L9932" s="83">
        <v>42597</v>
      </c>
      <c r="M9932">
        <v>0</v>
      </c>
      <c r="N9932">
        <v>671044105</v>
      </c>
      <c r="O9932">
        <v>2111579</v>
      </c>
    </row>
    <row r="9933" spans="1:15" x14ac:dyDescent="0.2">
      <c r="A9933" t="s">
        <v>7348</v>
      </c>
      <c r="B9933" t="s">
        <v>3555</v>
      </c>
      <c r="C9933">
        <v>42.19</v>
      </c>
      <c r="D9933">
        <v>0</v>
      </c>
      <c r="E9933">
        <v>0</v>
      </c>
      <c r="F9933">
        <v>0</v>
      </c>
      <c r="G9933">
        <v>0</v>
      </c>
      <c r="H9933" s="45">
        <v>-46898.47</v>
      </c>
      <c r="I9933" t="s">
        <v>5977</v>
      </c>
      <c r="J9933" t="s">
        <v>200</v>
      </c>
      <c r="K9933">
        <v>0</v>
      </c>
      <c r="L9933" s="83">
        <v>42597</v>
      </c>
      <c r="M9933">
        <v>0</v>
      </c>
      <c r="N9933">
        <v>917047102</v>
      </c>
      <c r="O9933">
        <v>2933438</v>
      </c>
    </row>
    <row r="9934" spans="1:15" x14ac:dyDescent="0.2">
      <c r="A9934" t="s">
        <v>7349</v>
      </c>
      <c r="B9934" t="s">
        <v>7343</v>
      </c>
      <c r="C9934">
        <v>3.9</v>
      </c>
      <c r="D9934">
        <v>0</v>
      </c>
      <c r="E9934">
        <v>0</v>
      </c>
      <c r="F9934">
        <v>0</v>
      </c>
      <c r="G9934">
        <v>0</v>
      </c>
      <c r="H9934" s="45">
        <v>-7579.44</v>
      </c>
      <c r="I9934" t="s">
        <v>5995</v>
      </c>
      <c r="J9934" t="s">
        <v>169</v>
      </c>
      <c r="K9934">
        <v>0</v>
      </c>
      <c r="L9934" s="83">
        <v>42597</v>
      </c>
      <c r="M9934">
        <v>0</v>
      </c>
      <c r="N9934" t="s">
        <v>7350</v>
      </c>
      <c r="O9934" t="s">
        <v>7351</v>
      </c>
    </row>
    <row r="9935" spans="1:15" x14ac:dyDescent="0.2">
      <c r="A9935" t="s">
        <v>7328</v>
      </c>
      <c r="B9935" t="s">
        <v>6750</v>
      </c>
      <c r="C9935">
        <v>45.59</v>
      </c>
      <c r="D9935">
        <v>0</v>
      </c>
      <c r="E9935">
        <v>0</v>
      </c>
      <c r="F9935">
        <v>0</v>
      </c>
      <c r="G9935">
        <v>0</v>
      </c>
      <c r="H9935" s="45">
        <v>54994.05</v>
      </c>
      <c r="I9935" t="s">
        <v>210</v>
      </c>
      <c r="J9935" t="s">
        <v>190</v>
      </c>
      <c r="K9935">
        <v>0</v>
      </c>
      <c r="L9935" s="83">
        <v>42594</v>
      </c>
      <c r="M9935">
        <v>0</v>
      </c>
      <c r="N9935" t="s">
        <v>177</v>
      </c>
      <c r="O9935" t="s">
        <v>6821</v>
      </c>
    </row>
    <row r="9936" spans="1:15" x14ac:dyDescent="0.2">
      <c r="A9936" t="s">
        <v>7329</v>
      </c>
      <c r="B9936" t="s">
        <v>2215</v>
      </c>
      <c r="C9936">
        <v>212.03</v>
      </c>
      <c r="D9936">
        <v>0</v>
      </c>
      <c r="E9936">
        <v>0</v>
      </c>
      <c r="F9936">
        <v>0</v>
      </c>
      <c r="G9936">
        <v>0</v>
      </c>
      <c r="H9936" s="45">
        <v>-4693.03</v>
      </c>
      <c r="I9936" t="s">
        <v>5995</v>
      </c>
      <c r="J9936" t="s">
        <v>164</v>
      </c>
      <c r="K9936">
        <v>0</v>
      </c>
      <c r="L9936" s="83">
        <v>42594</v>
      </c>
      <c r="M9936">
        <v>0</v>
      </c>
      <c r="N9936" t="s">
        <v>2279</v>
      </c>
      <c r="O9936">
        <v>2379504</v>
      </c>
    </row>
    <row r="9937" spans="1:15" x14ac:dyDescent="0.2">
      <c r="A9937" t="s">
        <v>7330</v>
      </c>
      <c r="B9937" t="s">
        <v>2583</v>
      </c>
      <c r="C9937">
        <v>35.81</v>
      </c>
      <c r="D9937">
        <v>0</v>
      </c>
      <c r="E9937">
        <v>0</v>
      </c>
      <c r="F9937">
        <v>0</v>
      </c>
      <c r="G9937">
        <v>0</v>
      </c>
      <c r="H9937" s="45">
        <v>7327.34</v>
      </c>
      <c r="I9937" t="s">
        <v>5995</v>
      </c>
      <c r="J9937" t="s">
        <v>200</v>
      </c>
      <c r="K9937">
        <v>0</v>
      </c>
      <c r="L9937" s="83">
        <v>42594</v>
      </c>
      <c r="M9937">
        <v>0</v>
      </c>
      <c r="N9937" t="s">
        <v>2651</v>
      </c>
      <c r="O9937">
        <v>2345022</v>
      </c>
    </row>
    <row r="9938" spans="1:15" x14ac:dyDescent="0.2">
      <c r="A9938" t="s">
        <v>7331</v>
      </c>
      <c r="B9938" t="s">
        <v>2816</v>
      </c>
      <c r="C9938">
        <v>62.26</v>
      </c>
      <c r="D9938">
        <v>0</v>
      </c>
      <c r="E9938">
        <v>0</v>
      </c>
      <c r="F9938">
        <v>0</v>
      </c>
      <c r="G9938">
        <v>0</v>
      </c>
      <c r="H9938" s="45">
        <v>2854.6</v>
      </c>
      <c r="I9938" t="s">
        <v>5995</v>
      </c>
      <c r="J9938" t="s">
        <v>200</v>
      </c>
      <c r="K9938">
        <v>0</v>
      </c>
      <c r="L9938" s="83">
        <v>42594</v>
      </c>
      <c r="M9938">
        <v>0</v>
      </c>
      <c r="N9938">
        <v>500255104</v>
      </c>
      <c r="O9938">
        <v>2496113</v>
      </c>
    </row>
    <row r="9939" spans="1:15" x14ac:dyDescent="0.2">
      <c r="A9939" t="s">
        <v>7332</v>
      </c>
      <c r="B9939" t="s">
        <v>2308</v>
      </c>
      <c r="C9939">
        <v>52.28</v>
      </c>
      <c r="D9939">
        <v>0</v>
      </c>
      <c r="E9939">
        <v>0</v>
      </c>
      <c r="F9939">
        <v>0</v>
      </c>
      <c r="G9939">
        <v>0</v>
      </c>
      <c r="H9939" s="45">
        <v>3391.06</v>
      </c>
      <c r="I9939" t="s">
        <v>5995</v>
      </c>
      <c r="J9939" t="s">
        <v>200</v>
      </c>
      <c r="K9939">
        <v>0</v>
      </c>
      <c r="L9939" s="83">
        <v>42594</v>
      </c>
      <c r="M9939">
        <v>0</v>
      </c>
      <c r="N9939">
        <v>655664100</v>
      </c>
      <c r="O9939">
        <v>2641827</v>
      </c>
    </row>
    <row r="9940" spans="1:15" x14ac:dyDescent="0.2">
      <c r="A9940" t="s">
        <v>7333</v>
      </c>
      <c r="B9940" t="s">
        <v>7326</v>
      </c>
      <c r="C9940">
        <v>48.24</v>
      </c>
      <c r="D9940">
        <v>0</v>
      </c>
      <c r="E9940">
        <v>0</v>
      </c>
      <c r="F9940">
        <v>0</v>
      </c>
      <c r="G9940">
        <v>0</v>
      </c>
      <c r="H9940" s="45">
        <v>17841.82</v>
      </c>
      <c r="I9940" t="s">
        <v>5977</v>
      </c>
      <c r="J9940" t="s">
        <v>164</v>
      </c>
      <c r="K9940">
        <v>0</v>
      </c>
      <c r="L9940" s="83">
        <v>42594</v>
      </c>
      <c r="M9940">
        <v>0</v>
      </c>
      <c r="N9940">
        <v>11642105</v>
      </c>
      <c r="O9940" t="s">
        <v>7334</v>
      </c>
    </row>
    <row r="9941" spans="1:15" x14ac:dyDescent="0.2">
      <c r="A9941" t="s">
        <v>7335</v>
      </c>
      <c r="B9941" t="s">
        <v>315</v>
      </c>
      <c r="C9941">
        <v>105.74</v>
      </c>
      <c r="D9941">
        <v>0</v>
      </c>
      <c r="E9941">
        <v>0</v>
      </c>
      <c r="F9941">
        <v>0</v>
      </c>
      <c r="G9941">
        <v>0</v>
      </c>
      <c r="H9941" s="45">
        <v>-3309.68</v>
      </c>
      <c r="I9941" t="s">
        <v>5995</v>
      </c>
      <c r="J9941" t="s">
        <v>164</v>
      </c>
      <c r="K9941">
        <v>0</v>
      </c>
      <c r="L9941" s="83">
        <v>42594</v>
      </c>
      <c r="M9941">
        <v>0</v>
      </c>
      <c r="N9941">
        <v>45327103</v>
      </c>
      <c r="O9941">
        <v>2051868</v>
      </c>
    </row>
    <row r="9942" spans="1:15" x14ac:dyDescent="0.2">
      <c r="A9942" t="s">
        <v>7336</v>
      </c>
      <c r="B9942" t="s">
        <v>622</v>
      </c>
      <c r="C9942">
        <v>43.13</v>
      </c>
      <c r="D9942">
        <v>0</v>
      </c>
      <c r="E9942">
        <v>0</v>
      </c>
      <c r="F9942">
        <v>0</v>
      </c>
      <c r="G9942">
        <v>0</v>
      </c>
      <c r="H9942" s="45">
        <v>6253.14</v>
      </c>
      <c r="I9942" t="s">
        <v>5995</v>
      </c>
      <c r="J9942" t="s">
        <v>200</v>
      </c>
      <c r="K9942">
        <v>0</v>
      </c>
      <c r="L9942" s="83">
        <v>42594</v>
      </c>
      <c r="M9942">
        <v>0</v>
      </c>
      <c r="N9942">
        <v>109641100</v>
      </c>
      <c r="O9942">
        <v>2193544</v>
      </c>
    </row>
    <row r="9943" spans="1:15" x14ac:dyDescent="0.2">
      <c r="A9943" t="s">
        <v>7337</v>
      </c>
      <c r="B9943" t="s">
        <v>97</v>
      </c>
      <c r="C9943">
        <v>35.51</v>
      </c>
      <c r="D9943">
        <v>0</v>
      </c>
      <c r="E9943">
        <v>0</v>
      </c>
      <c r="F9943">
        <v>0</v>
      </c>
      <c r="G9943">
        <v>0</v>
      </c>
      <c r="H9943" s="45">
        <v>-6809.69</v>
      </c>
      <c r="I9943" t="s">
        <v>5977</v>
      </c>
      <c r="J9943" t="s">
        <v>164</v>
      </c>
      <c r="K9943">
        <v>0</v>
      </c>
      <c r="L9943" s="83">
        <v>42594</v>
      </c>
      <c r="M9943">
        <v>0</v>
      </c>
      <c r="N9943" t="s">
        <v>177</v>
      </c>
      <c r="O9943" t="s">
        <v>178</v>
      </c>
    </row>
    <row r="9944" spans="1:15" x14ac:dyDescent="0.2">
      <c r="A9944" t="s">
        <v>7338</v>
      </c>
      <c r="B9944" t="s">
        <v>1806</v>
      </c>
      <c r="C9944">
        <v>40.799999999999997</v>
      </c>
      <c r="D9944">
        <v>0</v>
      </c>
      <c r="E9944">
        <v>0</v>
      </c>
      <c r="F9944">
        <v>0</v>
      </c>
      <c r="G9944">
        <v>0</v>
      </c>
      <c r="H9944" s="45">
        <v>55195.9</v>
      </c>
      <c r="I9944" t="s">
        <v>5995</v>
      </c>
      <c r="J9944" t="s">
        <v>164</v>
      </c>
      <c r="K9944">
        <v>0</v>
      </c>
      <c r="L9944" s="83">
        <v>42594</v>
      </c>
      <c r="M9944">
        <v>0</v>
      </c>
      <c r="N9944" t="s">
        <v>177</v>
      </c>
      <c r="O9944" t="s">
        <v>1914</v>
      </c>
    </row>
    <row r="9945" spans="1:15" x14ac:dyDescent="0.2">
      <c r="A9945" t="s">
        <v>7339</v>
      </c>
      <c r="B9945" t="s">
        <v>7327</v>
      </c>
      <c r="C9945">
        <v>51.93</v>
      </c>
      <c r="D9945">
        <v>0</v>
      </c>
      <c r="E9945">
        <v>0</v>
      </c>
      <c r="F9945">
        <v>0</v>
      </c>
      <c r="G9945">
        <v>0</v>
      </c>
      <c r="H9945">
        <v>-643.22</v>
      </c>
      <c r="I9945" t="s">
        <v>5995</v>
      </c>
      <c r="J9945" t="s">
        <v>200</v>
      </c>
      <c r="K9945">
        <v>0</v>
      </c>
      <c r="L9945" s="83">
        <v>42594</v>
      </c>
      <c r="M9945">
        <v>0</v>
      </c>
      <c r="N9945" t="s">
        <v>7340</v>
      </c>
      <c r="O9945" t="s">
        <v>7341</v>
      </c>
    </row>
    <row r="9946" spans="1:15" x14ac:dyDescent="0.2">
      <c r="A9946" t="s">
        <v>7342</v>
      </c>
      <c r="B9946" t="s">
        <v>1796</v>
      </c>
      <c r="C9946">
        <v>18.355</v>
      </c>
      <c r="D9946">
        <v>0</v>
      </c>
      <c r="E9946">
        <v>0</v>
      </c>
      <c r="F9946">
        <v>0</v>
      </c>
      <c r="G9946">
        <v>0</v>
      </c>
      <c r="H9946" s="45">
        <v>36653.39</v>
      </c>
      <c r="I9946" t="s">
        <v>5995</v>
      </c>
      <c r="J9946" t="s">
        <v>200</v>
      </c>
      <c r="K9946">
        <v>0</v>
      </c>
      <c r="L9946" s="83">
        <v>42594</v>
      </c>
      <c r="M9946">
        <v>0</v>
      </c>
      <c r="N9946">
        <v>928377100</v>
      </c>
      <c r="O9946" t="s">
        <v>1968</v>
      </c>
    </row>
    <row r="9947" spans="1:15" x14ac:dyDescent="0.2">
      <c r="A9947" t="s">
        <v>7321</v>
      </c>
      <c r="B9947" t="s">
        <v>1676</v>
      </c>
      <c r="C9947">
        <v>107.045</v>
      </c>
      <c r="D9947">
        <v>0</v>
      </c>
      <c r="E9947">
        <v>0</v>
      </c>
      <c r="F9947">
        <v>0</v>
      </c>
      <c r="G9947">
        <v>0</v>
      </c>
      <c r="H9947" s="45">
        <v>4205.78</v>
      </c>
      <c r="I9947" t="s">
        <v>5995</v>
      </c>
      <c r="J9947" t="s">
        <v>169</v>
      </c>
      <c r="K9947">
        <v>0</v>
      </c>
      <c r="L9947" s="83">
        <v>42593</v>
      </c>
      <c r="M9947">
        <v>0</v>
      </c>
      <c r="N9947" t="s">
        <v>177</v>
      </c>
      <c r="O9947">
        <v>2872423</v>
      </c>
    </row>
    <row r="9948" spans="1:15" x14ac:dyDescent="0.2">
      <c r="A9948" t="s">
        <v>7322</v>
      </c>
      <c r="B9948" t="s">
        <v>5648</v>
      </c>
      <c r="C9948">
        <v>56.49</v>
      </c>
      <c r="D9948">
        <v>0</v>
      </c>
      <c r="E9948">
        <v>0</v>
      </c>
      <c r="F9948">
        <v>0</v>
      </c>
      <c r="G9948">
        <v>0</v>
      </c>
      <c r="H9948" s="45">
        <v>6604.49</v>
      </c>
      <c r="I9948" t="s">
        <v>5995</v>
      </c>
      <c r="J9948" t="s">
        <v>200</v>
      </c>
      <c r="K9948">
        <v>0</v>
      </c>
      <c r="L9948" s="83">
        <v>42593</v>
      </c>
      <c r="M9948">
        <v>0</v>
      </c>
      <c r="N9948">
        <v>819047101</v>
      </c>
      <c r="O9948" t="s">
        <v>5690</v>
      </c>
    </row>
    <row r="9949" spans="1:15" x14ac:dyDescent="0.2">
      <c r="A9949" t="s">
        <v>7323</v>
      </c>
      <c r="B9949" t="s">
        <v>257</v>
      </c>
      <c r="C9949">
        <v>39.21</v>
      </c>
      <c r="D9949">
        <v>0</v>
      </c>
      <c r="E9949">
        <v>0</v>
      </c>
      <c r="F9949">
        <v>0</v>
      </c>
      <c r="G9949">
        <v>0</v>
      </c>
      <c r="H9949" s="45">
        <v>2663.6</v>
      </c>
      <c r="I9949" t="s">
        <v>5995</v>
      </c>
      <c r="J9949" t="s">
        <v>164</v>
      </c>
      <c r="K9949">
        <v>0</v>
      </c>
      <c r="L9949" s="83">
        <v>42593</v>
      </c>
      <c r="M9949">
        <v>0</v>
      </c>
      <c r="N9949">
        <v>53807103</v>
      </c>
      <c r="O9949">
        <v>2066505</v>
      </c>
    </row>
    <row r="9950" spans="1:15" x14ac:dyDescent="0.2">
      <c r="A9950" t="s">
        <v>7324</v>
      </c>
      <c r="B9950" t="s">
        <v>2003</v>
      </c>
      <c r="C9950">
        <v>19.850000000000001</v>
      </c>
      <c r="D9950">
        <v>0</v>
      </c>
      <c r="E9950">
        <v>0</v>
      </c>
      <c r="F9950">
        <v>0</v>
      </c>
      <c r="G9950">
        <v>0</v>
      </c>
      <c r="H9950" s="45">
        <v>23510.29</v>
      </c>
      <c r="I9950" t="s">
        <v>5995</v>
      </c>
      <c r="J9950" t="s">
        <v>235</v>
      </c>
      <c r="K9950">
        <v>0</v>
      </c>
      <c r="L9950" s="83">
        <v>42593</v>
      </c>
      <c r="M9950">
        <v>0</v>
      </c>
      <c r="N9950">
        <v>343498101</v>
      </c>
      <c r="O9950">
        <v>2744243</v>
      </c>
    </row>
    <row r="9951" spans="1:15" x14ac:dyDescent="0.2">
      <c r="A9951" t="s">
        <v>7325</v>
      </c>
      <c r="B9951" t="s">
        <v>3480</v>
      </c>
      <c r="C9951">
        <v>115.34</v>
      </c>
      <c r="D9951">
        <v>0</v>
      </c>
      <c r="E9951">
        <v>0</v>
      </c>
      <c r="F9951">
        <v>0</v>
      </c>
      <c r="G9951">
        <v>0</v>
      </c>
      <c r="H9951" s="45">
        <v>-10076.1</v>
      </c>
      <c r="I9951" t="s">
        <v>5995</v>
      </c>
      <c r="J9951" t="s">
        <v>190</v>
      </c>
      <c r="K9951">
        <v>0</v>
      </c>
      <c r="L9951" s="83">
        <v>42593</v>
      </c>
      <c r="M9951">
        <v>0</v>
      </c>
      <c r="N9951">
        <v>596278101</v>
      </c>
      <c r="O9951">
        <v>2590930</v>
      </c>
    </row>
    <row r="9952" spans="1:15" x14ac:dyDescent="0.2">
      <c r="A9952" t="s">
        <v>7278</v>
      </c>
      <c r="B9952" t="s">
        <v>2839</v>
      </c>
      <c r="C9952">
        <v>157.38</v>
      </c>
      <c r="D9952">
        <v>0</v>
      </c>
      <c r="E9952">
        <v>0</v>
      </c>
      <c r="F9952">
        <v>0</v>
      </c>
      <c r="G9952">
        <v>0</v>
      </c>
      <c r="H9952" s="45">
        <v>51993.91</v>
      </c>
      <c r="I9952" t="s">
        <v>5995</v>
      </c>
      <c r="J9952" t="s">
        <v>164</v>
      </c>
      <c r="K9952">
        <v>0</v>
      </c>
      <c r="L9952" s="83">
        <v>42592</v>
      </c>
      <c r="M9952">
        <v>0</v>
      </c>
      <c r="N9952">
        <v>989207105</v>
      </c>
      <c r="O9952">
        <v>2989356</v>
      </c>
    </row>
    <row r="9953" spans="1:15" x14ac:dyDescent="0.2">
      <c r="A9953" t="s">
        <v>7279</v>
      </c>
      <c r="B9953" t="s">
        <v>7207</v>
      </c>
      <c r="C9953">
        <v>80.39</v>
      </c>
      <c r="D9953">
        <v>0</v>
      </c>
      <c r="E9953">
        <v>0</v>
      </c>
      <c r="F9953">
        <v>0</v>
      </c>
      <c r="G9953">
        <v>0</v>
      </c>
      <c r="H9953" s="45">
        <v>-5484.49</v>
      </c>
      <c r="I9953" t="s">
        <v>5995</v>
      </c>
      <c r="J9953" t="s">
        <v>200</v>
      </c>
      <c r="K9953">
        <v>0</v>
      </c>
      <c r="L9953" s="83">
        <v>42592</v>
      </c>
      <c r="M9953">
        <v>0</v>
      </c>
      <c r="N9953">
        <v>811065101</v>
      </c>
      <c r="O9953" t="s">
        <v>7235</v>
      </c>
    </row>
    <row r="9954" spans="1:15" x14ac:dyDescent="0.2">
      <c r="A9954" t="s">
        <v>7280</v>
      </c>
      <c r="B9954" t="s">
        <v>2697</v>
      </c>
      <c r="C9954">
        <v>51.07</v>
      </c>
      <c r="D9954">
        <v>0</v>
      </c>
      <c r="E9954">
        <v>0</v>
      </c>
      <c r="F9954">
        <v>0</v>
      </c>
      <c r="G9954">
        <v>0</v>
      </c>
      <c r="H9954" s="45">
        <v>-1367.48</v>
      </c>
      <c r="I9954" t="s">
        <v>5995</v>
      </c>
      <c r="J9954" t="s">
        <v>164</v>
      </c>
      <c r="K9954">
        <v>0</v>
      </c>
      <c r="L9954" s="83">
        <v>42592</v>
      </c>
      <c r="M9954">
        <v>0</v>
      </c>
      <c r="N9954">
        <v>278768106</v>
      </c>
      <c r="O9954" t="s">
        <v>2790</v>
      </c>
    </row>
    <row r="9955" spans="1:15" x14ac:dyDescent="0.2">
      <c r="A9955" t="s">
        <v>7281</v>
      </c>
      <c r="B9955" t="s">
        <v>2866</v>
      </c>
      <c r="C9955">
        <v>50.615000000000002</v>
      </c>
      <c r="D9955">
        <v>0</v>
      </c>
      <c r="E9955">
        <v>0</v>
      </c>
      <c r="F9955">
        <v>0</v>
      </c>
      <c r="G9955">
        <v>0</v>
      </c>
      <c r="H9955" s="45">
        <v>17377.830000000002</v>
      </c>
      <c r="I9955" t="s">
        <v>5995</v>
      </c>
      <c r="J9955" t="s">
        <v>200</v>
      </c>
      <c r="K9955">
        <v>0</v>
      </c>
      <c r="L9955" s="83">
        <v>42592</v>
      </c>
      <c r="M9955">
        <v>0</v>
      </c>
      <c r="N9955" t="s">
        <v>177</v>
      </c>
      <c r="O9955" t="s">
        <v>2971</v>
      </c>
    </row>
    <row r="9956" spans="1:15" x14ac:dyDescent="0.2">
      <c r="A9956" t="s">
        <v>7282</v>
      </c>
      <c r="B9956" t="s">
        <v>5906</v>
      </c>
      <c r="C9956">
        <v>20</v>
      </c>
      <c r="D9956">
        <v>0</v>
      </c>
      <c r="E9956">
        <v>0</v>
      </c>
      <c r="F9956">
        <v>0</v>
      </c>
      <c r="G9956">
        <v>0</v>
      </c>
      <c r="H9956" s="45">
        <v>-30701.74</v>
      </c>
      <c r="I9956" t="s">
        <v>5995</v>
      </c>
      <c r="J9956" t="s">
        <v>200</v>
      </c>
      <c r="K9956">
        <v>0</v>
      </c>
      <c r="L9956" s="83">
        <v>42592</v>
      </c>
      <c r="M9956">
        <v>0</v>
      </c>
      <c r="N9956">
        <v>620071100</v>
      </c>
      <c r="O9956">
        <v>2861993</v>
      </c>
    </row>
    <row r="9957" spans="1:15" x14ac:dyDescent="0.2">
      <c r="A9957" t="s">
        <v>7283</v>
      </c>
      <c r="B9957" t="s">
        <v>2459</v>
      </c>
      <c r="C9957">
        <v>19.5</v>
      </c>
      <c r="D9957">
        <v>0</v>
      </c>
      <c r="E9957">
        <v>0</v>
      </c>
      <c r="F9957">
        <v>0</v>
      </c>
      <c r="G9957">
        <v>0</v>
      </c>
      <c r="H9957" s="45">
        <v>9213.85</v>
      </c>
      <c r="I9957" t="s">
        <v>5995</v>
      </c>
      <c r="J9957" t="s">
        <v>169</v>
      </c>
      <c r="K9957">
        <v>0</v>
      </c>
      <c r="L9957" s="83">
        <v>42592</v>
      </c>
      <c r="M9957">
        <v>0</v>
      </c>
      <c r="N9957" t="s">
        <v>2542</v>
      </c>
      <c r="O9957">
        <v>2373722</v>
      </c>
    </row>
    <row r="9958" spans="1:15" x14ac:dyDescent="0.2">
      <c r="A9958" t="s">
        <v>7284</v>
      </c>
      <c r="B9958" t="s">
        <v>3197</v>
      </c>
      <c r="C9958">
        <v>19.145</v>
      </c>
      <c r="D9958">
        <v>0</v>
      </c>
      <c r="E9958">
        <v>0</v>
      </c>
      <c r="F9958">
        <v>0</v>
      </c>
      <c r="G9958">
        <v>0</v>
      </c>
      <c r="H9958" s="45">
        <v>16329.75</v>
      </c>
      <c r="I9958" t="s">
        <v>5995</v>
      </c>
      <c r="J9958" t="s">
        <v>169</v>
      </c>
      <c r="K9958">
        <v>0</v>
      </c>
      <c r="L9958" s="83">
        <v>42592</v>
      </c>
      <c r="M9958">
        <v>0</v>
      </c>
      <c r="N9958" t="s">
        <v>3274</v>
      </c>
      <c r="O9958" t="s">
        <v>3275</v>
      </c>
    </row>
    <row r="9959" spans="1:15" x14ac:dyDescent="0.2">
      <c r="A9959" t="s">
        <v>7285</v>
      </c>
      <c r="B9959" t="s">
        <v>5798</v>
      </c>
      <c r="C9959">
        <v>224.35</v>
      </c>
      <c r="D9959">
        <v>0</v>
      </c>
      <c r="E9959">
        <v>0</v>
      </c>
      <c r="F9959">
        <v>0</v>
      </c>
      <c r="G9959">
        <v>0</v>
      </c>
      <c r="H9959" s="45">
        <v>-19254.34</v>
      </c>
      <c r="I9959" t="s">
        <v>5995</v>
      </c>
      <c r="J9959" t="s">
        <v>200</v>
      </c>
      <c r="K9959">
        <v>0</v>
      </c>
      <c r="L9959" s="83">
        <v>42592</v>
      </c>
      <c r="M9959">
        <v>0</v>
      </c>
      <c r="N9959">
        <v>149568107</v>
      </c>
      <c r="O9959">
        <v>2787022</v>
      </c>
    </row>
    <row r="9960" spans="1:15" x14ac:dyDescent="0.2">
      <c r="A9960" t="s">
        <v>7286</v>
      </c>
      <c r="B9960" t="s">
        <v>3170</v>
      </c>
      <c r="C9960">
        <v>29.06</v>
      </c>
      <c r="D9960">
        <v>0</v>
      </c>
      <c r="E9960">
        <v>0</v>
      </c>
      <c r="F9960">
        <v>0</v>
      </c>
      <c r="G9960">
        <v>0</v>
      </c>
      <c r="H9960" s="45">
        <v>25728.29</v>
      </c>
      <c r="I9960" t="s">
        <v>5995</v>
      </c>
      <c r="J9960" t="s">
        <v>200</v>
      </c>
      <c r="K9960">
        <v>0</v>
      </c>
      <c r="L9960" s="83">
        <v>42592</v>
      </c>
      <c r="M9960">
        <v>0</v>
      </c>
      <c r="N9960">
        <v>218681104</v>
      </c>
      <c r="O9960" t="s">
        <v>3268</v>
      </c>
    </row>
    <row r="9961" spans="1:15" x14ac:dyDescent="0.2">
      <c r="A9961" t="s">
        <v>7287</v>
      </c>
      <c r="B9961" t="s">
        <v>4341</v>
      </c>
      <c r="C9961">
        <v>303.66000000000003</v>
      </c>
      <c r="D9961">
        <v>0</v>
      </c>
      <c r="E9961">
        <v>0</v>
      </c>
      <c r="F9961">
        <v>0</v>
      </c>
      <c r="G9961">
        <v>0</v>
      </c>
      <c r="H9961" s="45">
        <v>-3504.03</v>
      </c>
      <c r="I9961" t="s">
        <v>5995</v>
      </c>
      <c r="J9961" t="s">
        <v>200</v>
      </c>
      <c r="K9961">
        <v>0</v>
      </c>
      <c r="L9961" s="83">
        <v>42592</v>
      </c>
      <c r="M9961">
        <v>0</v>
      </c>
      <c r="N9961" t="s">
        <v>7219</v>
      </c>
      <c r="O9961" t="s">
        <v>7220</v>
      </c>
    </row>
    <row r="9962" spans="1:15" x14ac:dyDescent="0.2">
      <c r="A9962" t="s">
        <v>7288</v>
      </c>
      <c r="B9962" t="s">
        <v>7206</v>
      </c>
      <c r="C9962">
        <v>4.0199999999999996</v>
      </c>
      <c r="D9962">
        <v>0</v>
      </c>
      <c r="E9962">
        <v>0</v>
      </c>
      <c r="F9962">
        <v>0</v>
      </c>
      <c r="G9962">
        <v>0</v>
      </c>
      <c r="H9962" s="45">
        <v>49311.11</v>
      </c>
      <c r="I9962" t="s">
        <v>5995</v>
      </c>
      <c r="J9962" t="s">
        <v>190</v>
      </c>
      <c r="K9962">
        <v>0</v>
      </c>
      <c r="L9962" s="83">
        <v>42592</v>
      </c>
      <c r="M9962">
        <v>0</v>
      </c>
      <c r="N9962" t="s">
        <v>7216</v>
      </c>
      <c r="O9962" t="s">
        <v>7217</v>
      </c>
    </row>
    <row r="9963" spans="1:15" x14ac:dyDescent="0.2">
      <c r="A9963" t="s">
        <v>7289</v>
      </c>
      <c r="B9963" t="s">
        <v>2231</v>
      </c>
      <c r="C9963">
        <v>25.2</v>
      </c>
      <c r="D9963">
        <v>0</v>
      </c>
      <c r="E9963">
        <v>0</v>
      </c>
      <c r="F9963">
        <v>0</v>
      </c>
      <c r="G9963">
        <v>0</v>
      </c>
      <c r="H9963" s="45">
        <v>-24583.33</v>
      </c>
      <c r="I9963" t="s">
        <v>5995</v>
      </c>
      <c r="J9963" t="s">
        <v>169</v>
      </c>
      <c r="K9963">
        <v>0</v>
      </c>
      <c r="L9963" s="83">
        <v>42592</v>
      </c>
      <c r="M9963">
        <v>0</v>
      </c>
      <c r="N9963" t="s">
        <v>2246</v>
      </c>
      <c r="O9963">
        <v>2008121</v>
      </c>
    </row>
    <row r="9964" spans="1:15" x14ac:dyDescent="0.2">
      <c r="A9964" t="s">
        <v>7290</v>
      </c>
      <c r="B9964" t="s">
        <v>2573</v>
      </c>
      <c r="C9964">
        <v>52.19</v>
      </c>
      <c r="D9964">
        <v>0</v>
      </c>
      <c r="E9964">
        <v>0</v>
      </c>
      <c r="F9964">
        <v>0</v>
      </c>
      <c r="G9964">
        <v>0</v>
      </c>
      <c r="H9964" s="45">
        <v>6029.64</v>
      </c>
      <c r="I9964" t="s">
        <v>5995</v>
      </c>
      <c r="J9964" t="s">
        <v>190</v>
      </c>
      <c r="K9964">
        <v>0</v>
      </c>
      <c r="L9964" s="83">
        <v>42592</v>
      </c>
      <c r="M9964">
        <v>0</v>
      </c>
      <c r="N9964" t="s">
        <v>177</v>
      </c>
      <c r="O9964" t="s">
        <v>2616</v>
      </c>
    </row>
    <row r="9965" spans="1:15" x14ac:dyDescent="0.2">
      <c r="A9965" t="s">
        <v>7291</v>
      </c>
      <c r="B9965" t="s">
        <v>1564</v>
      </c>
      <c r="C9965">
        <v>33.25</v>
      </c>
      <c r="D9965">
        <v>0</v>
      </c>
      <c r="E9965">
        <v>0</v>
      </c>
      <c r="F9965">
        <v>0</v>
      </c>
      <c r="G9965">
        <v>0</v>
      </c>
      <c r="H9965">
        <v>96.87</v>
      </c>
      <c r="I9965" t="s">
        <v>5995</v>
      </c>
      <c r="J9965" t="s">
        <v>190</v>
      </c>
      <c r="K9965">
        <v>0</v>
      </c>
      <c r="L9965" s="83">
        <v>42592</v>
      </c>
      <c r="M9965">
        <v>0</v>
      </c>
      <c r="N9965" t="s">
        <v>1591</v>
      </c>
      <c r="O9965" t="s">
        <v>1592</v>
      </c>
    </row>
    <row r="9966" spans="1:15" x14ac:dyDescent="0.2">
      <c r="A9966" t="s">
        <v>7292</v>
      </c>
      <c r="B9966" t="s">
        <v>5645</v>
      </c>
      <c r="C9966">
        <v>36.01</v>
      </c>
      <c r="D9966">
        <v>0</v>
      </c>
      <c r="E9966">
        <v>0</v>
      </c>
      <c r="F9966">
        <v>0</v>
      </c>
      <c r="G9966">
        <v>0</v>
      </c>
      <c r="H9966" s="45">
        <v>-32063.86</v>
      </c>
      <c r="I9966" t="s">
        <v>5995</v>
      </c>
      <c r="J9966" t="s">
        <v>190</v>
      </c>
      <c r="K9966">
        <v>0</v>
      </c>
      <c r="L9966" s="83">
        <v>42592</v>
      </c>
      <c r="M9966">
        <v>0</v>
      </c>
      <c r="N9966">
        <v>7800105</v>
      </c>
      <c r="O9966" t="s">
        <v>5666</v>
      </c>
    </row>
    <row r="9967" spans="1:15" x14ac:dyDescent="0.2">
      <c r="A9967" t="s">
        <v>7293</v>
      </c>
      <c r="B9967" t="s">
        <v>5546</v>
      </c>
      <c r="C9967">
        <v>21.82</v>
      </c>
      <c r="D9967">
        <v>0</v>
      </c>
      <c r="E9967">
        <v>0</v>
      </c>
      <c r="F9967">
        <v>0</v>
      </c>
      <c r="G9967">
        <v>0</v>
      </c>
      <c r="H9967" s="45">
        <v>8453.43</v>
      </c>
      <c r="I9967" t="s">
        <v>5995</v>
      </c>
      <c r="J9967" t="s">
        <v>186</v>
      </c>
      <c r="K9967">
        <v>0</v>
      </c>
      <c r="L9967" s="83">
        <v>42592</v>
      </c>
      <c r="M9967">
        <v>0</v>
      </c>
      <c r="N9967">
        <v>23139884</v>
      </c>
      <c r="O9967" t="s">
        <v>5560</v>
      </c>
    </row>
    <row r="9968" spans="1:15" x14ac:dyDescent="0.2">
      <c r="A9968" t="s">
        <v>7294</v>
      </c>
      <c r="B9968" t="s">
        <v>1684</v>
      </c>
      <c r="C9968">
        <v>57.98</v>
      </c>
      <c r="D9968">
        <v>0</v>
      </c>
      <c r="E9968">
        <v>0</v>
      </c>
      <c r="F9968">
        <v>0</v>
      </c>
      <c r="G9968">
        <v>0</v>
      </c>
      <c r="H9968" s="45">
        <v>-3225.75</v>
      </c>
      <c r="I9968" t="s">
        <v>5995</v>
      </c>
      <c r="J9968" t="s">
        <v>188</v>
      </c>
      <c r="K9968">
        <v>0</v>
      </c>
      <c r="L9968" s="83">
        <v>42592</v>
      </c>
      <c r="M9968">
        <v>0</v>
      </c>
      <c r="N9968" t="s">
        <v>1706</v>
      </c>
      <c r="O9968" t="s">
        <v>1707</v>
      </c>
    </row>
    <row r="9969" spans="1:15" x14ac:dyDescent="0.2">
      <c r="A9969" t="s">
        <v>7295</v>
      </c>
      <c r="B9969" t="s">
        <v>3597</v>
      </c>
      <c r="C9969">
        <v>166.22</v>
      </c>
      <c r="D9969">
        <v>0</v>
      </c>
      <c r="E9969">
        <v>0</v>
      </c>
      <c r="F9969">
        <v>0</v>
      </c>
      <c r="G9969">
        <v>0</v>
      </c>
      <c r="H9969" s="45">
        <v>-17411.96</v>
      </c>
      <c r="I9969" t="s">
        <v>5995</v>
      </c>
      <c r="J9969" t="s">
        <v>235</v>
      </c>
      <c r="K9969">
        <v>0</v>
      </c>
      <c r="L9969" s="83">
        <v>42592</v>
      </c>
      <c r="M9969">
        <v>0</v>
      </c>
      <c r="N9969">
        <v>191098102</v>
      </c>
      <c r="O9969">
        <v>2206721</v>
      </c>
    </row>
    <row r="9970" spans="1:15" x14ac:dyDescent="0.2">
      <c r="A9970" t="s">
        <v>7296</v>
      </c>
      <c r="B9970" t="s">
        <v>1811</v>
      </c>
      <c r="C9970">
        <v>69.02</v>
      </c>
      <c r="D9970">
        <v>0</v>
      </c>
      <c r="E9970">
        <v>0</v>
      </c>
      <c r="F9970">
        <v>0</v>
      </c>
      <c r="G9970">
        <v>0</v>
      </c>
      <c r="H9970" s="45">
        <v>-17570.2</v>
      </c>
      <c r="I9970" t="s">
        <v>5995</v>
      </c>
      <c r="J9970" t="s">
        <v>164</v>
      </c>
      <c r="K9970">
        <v>0</v>
      </c>
      <c r="L9970" s="83">
        <v>42592</v>
      </c>
      <c r="M9970">
        <v>0</v>
      </c>
      <c r="N9970" t="s">
        <v>177</v>
      </c>
      <c r="O9970" t="s">
        <v>1887</v>
      </c>
    </row>
    <row r="9971" spans="1:15" x14ac:dyDescent="0.2">
      <c r="A9971" t="s">
        <v>7297</v>
      </c>
      <c r="B9971" t="s">
        <v>1559</v>
      </c>
      <c r="C9971">
        <v>101.61</v>
      </c>
      <c r="D9971">
        <v>0</v>
      </c>
      <c r="E9971">
        <v>0</v>
      </c>
      <c r="F9971">
        <v>0</v>
      </c>
      <c r="G9971">
        <v>0</v>
      </c>
      <c r="H9971" s="45">
        <v>-4457.55</v>
      </c>
      <c r="I9971" t="s">
        <v>5995</v>
      </c>
      <c r="J9971" t="s">
        <v>200</v>
      </c>
      <c r="K9971">
        <v>0</v>
      </c>
      <c r="L9971" s="83">
        <v>42592</v>
      </c>
      <c r="M9971">
        <v>0</v>
      </c>
      <c r="N9971">
        <v>254687106</v>
      </c>
      <c r="O9971">
        <v>2270726</v>
      </c>
    </row>
    <row r="9972" spans="1:15" x14ac:dyDescent="0.2">
      <c r="A9972" t="s">
        <v>7298</v>
      </c>
      <c r="B9972" t="s">
        <v>5384</v>
      </c>
      <c r="C9972">
        <v>79.385000000000005</v>
      </c>
      <c r="D9972">
        <v>0</v>
      </c>
      <c r="E9972">
        <v>0</v>
      </c>
      <c r="F9972">
        <v>0</v>
      </c>
      <c r="G9972">
        <v>0</v>
      </c>
      <c r="H9972" s="45">
        <v>48202.34</v>
      </c>
      <c r="I9972" t="s">
        <v>5995</v>
      </c>
      <c r="J9972" t="s">
        <v>169</v>
      </c>
      <c r="K9972">
        <v>0</v>
      </c>
      <c r="L9972" s="83">
        <v>42592</v>
      </c>
      <c r="M9972">
        <v>0</v>
      </c>
      <c r="N9972">
        <v>269796108</v>
      </c>
      <c r="O9972" t="s">
        <v>5470</v>
      </c>
    </row>
    <row r="9973" spans="1:15" x14ac:dyDescent="0.2">
      <c r="A9973" t="s">
        <v>7299</v>
      </c>
      <c r="B9973" t="s">
        <v>7277</v>
      </c>
      <c r="C9973">
        <v>16.489999999999998</v>
      </c>
      <c r="D9973">
        <v>0</v>
      </c>
      <c r="E9973">
        <v>0</v>
      </c>
      <c r="F9973">
        <v>0</v>
      </c>
      <c r="G9973">
        <v>0</v>
      </c>
      <c r="H9973">
        <v>-84.47</v>
      </c>
      <c r="I9973" t="s">
        <v>5995</v>
      </c>
      <c r="J9973" t="s">
        <v>164</v>
      </c>
      <c r="K9973">
        <v>0</v>
      </c>
      <c r="L9973" s="83">
        <v>42592</v>
      </c>
      <c r="M9973">
        <v>0</v>
      </c>
      <c r="N9973" t="s">
        <v>7300</v>
      </c>
      <c r="O9973">
        <v>2371339</v>
      </c>
    </row>
    <row r="9974" spans="1:15" x14ac:dyDescent="0.2">
      <c r="A9974" t="s">
        <v>7301</v>
      </c>
      <c r="B9974" t="s">
        <v>1078</v>
      </c>
      <c r="C9974">
        <v>41.27</v>
      </c>
      <c r="D9974">
        <v>0</v>
      </c>
      <c r="E9974">
        <v>0</v>
      </c>
      <c r="F9974">
        <v>0</v>
      </c>
      <c r="G9974">
        <v>0</v>
      </c>
      <c r="H9974">
        <v>335.89</v>
      </c>
      <c r="I9974" t="s">
        <v>5995</v>
      </c>
      <c r="J9974" t="s">
        <v>822</v>
      </c>
      <c r="K9974">
        <v>0</v>
      </c>
      <c r="L9974" s="83">
        <v>42592</v>
      </c>
      <c r="M9974">
        <v>0</v>
      </c>
      <c r="N9974" t="s">
        <v>1387</v>
      </c>
      <c r="O9974">
        <v>2670519</v>
      </c>
    </row>
    <row r="9975" spans="1:15" x14ac:dyDescent="0.2">
      <c r="A9975" t="s">
        <v>7302</v>
      </c>
      <c r="B9975" t="s">
        <v>2083</v>
      </c>
      <c r="C9975">
        <v>24.51</v>
      </c>
      <c r="D9975">
        <v>0</v>
      </c>
      <c r="E9975">
        <v>0</v>
      </c>
      <c r="F9975">
        <v>0</v>
      </c>
      <c r="G9975">
        <v>0</v>
      </c>
      <c r="H9975" s="45">
        <v>-7371.35</v>
      </c>
      <c r="I9975" t="s">
        <v>5995</v>
      </c>
      <c r="J9975" t="s">
        <v>200</v>
      </c>
      <c r="K9975">
        <v>0</v>
      </c>
      <c r="L9975" s="83">
        <v>42592</v>
      </c>
      <c r="M9975">
        <v>0</v>
      </c>
      <c r="N9975" t="s">
        <v>2161</v>
      </c>
      <c r="O9975" t="s">
        <v>2162</v>
      </c>
    </row>
    <row r="9976" spans="1:15" x14ac:dyDescent="0.2">
      <c r="A9976" t="s">
        <v>7303</v>
      </c>
      <c r="B9976" t="s">
        <v>2094</v>
      </c>
      <c r="C9976">
        <v>62.87</v>
      </c>
      <c r="D9976">
        <v>0</v>
      </c>
      <c r="E9976">
        <v>0</v>
      </c>
      <c r="F9976">
        <v>0</v>
      </c>
      <c r="G9976">
        <v>0</v>
      </c>
      <c r="H9976" s="45">
        <v>10030.65</v>
      </c>
      <c r="I9976" t="s">
        <v>5995</v>
      </c>
      <c r="J9976" t="s">
        <v>169</v>
      </c>
      <c r="K9976">
        <v>0</v>
      </c>
      <c r="L9976" s="83">
        <v>42592</v>
      </c>
      <c r="M9976">
        <v>0</v>
      </c>
      <c r="N9976" t="s">
        <v>2169</v>
      </c>
      <c r="O9976">
        <v>2471950</v>
      </c>
    </row>
    <row r="9977" spans="1:15" x14ac:dyDescent="0.2">
      <c r="A9977" t="s">
        <v>7304</v>
      </c>
      <c r="B9977" t="s">
        <v>2308</v>
      </c>
      <c r="C9977">
        <v>52.28</v>
      </c>
      <c r="D9977">
        <v>0</v>
      </c>
      <c r="E9977">
        <v>0</v>
      </c>
      <c r="F9977">
        <v>0</v>
      </c>
      <c r="G9977">
        <v>0</v>
      </c>
      <c r="H9977" s="45">
        <v>-53758.01</v>
      </c>
      <c r="I9977" t="s">
        <v>5977</v>
      </c>
      <c r="J9977" t="s">
        <v>200</v>
      </c>
      <c r="K9977">
        <v>0</v>
      </c>
      <c r="L9977" s="83">
        <v>42592</v>
      </c>
      <c r="M9977">
        <v>0</v>
      </c>
      <c r="N9977">
        <v>655664100</v>
      </c>
      <c r="O9977">
        <v>2641827</v>
      </c>
    </row>
    <row r="9978" spans="1:15" x14ac:dyDescent="0.2">
      <c r="A9978" t="s">
        <v>7305</v>
      </c>
      <c r="B9978" t="s">
        <v>2816</v>
      </c>
      <c r="C9978">
        <v>62.26</v>
      </c>
      <c r="D9978">
        <v>0</v>
      </c>
      <c r="E9978">
        <v>0</v>
      </c>
      <c r="F9978">
        <v>0</v>
      </c>
      <c r="G9978">
        <v>0</v>
      </c>
      <c r="H9978" s="45">
        <v>74425.53</v>
      </c>
      <c r="I9978" t="s">
        <v>5977</v>
      </c>
      <c r="J9978" t="s">
        <v>200</v>
      </c>
      <c r="K9978">
        <v>0</v>
      </c>
      <c r="L9978" s="83">
        <v>42592</v>
      </c>
      <c r="M9978">
        <v>0</v>
      </c>
      <c r="N9978">
        <v>500255104</v>
      </c>
      <c r="O9978">
        <v>2496113</v>
      </c>
    </row>
    <row r="9979" spans="1:15" x14ac:dyDescent="0.2">
      <c r="A9979" t="s">
        <v>7306</v>
      </c>
      <c r="B9979" t="s">
        <v>2602</v>
      </c>
      <c r="C9979">
        <v>63.5</v>
      </c>
      <c r="D9979">
        <v>0</v>
      </c>
      <c r="E9979">
        <v>0</v>
      </c>
      <c r="F9979">
        <v>0</v>
      </c>
      <c r="G9979">
        <v>0</v>
      </c>
      <c r="H9979" s="45">
        <v>-12300.06</v>
      </c>
      <c r="I9979" t="s">
        <v>5995</v>
      </c>
      <c r="J9979" t="s">
        <v>182</v>
      </c>
      <c r="K9979">
        <v>0</v>
      </c>
      <c r="L9979" s="83">
        <v>42592</v>
      </c>
      <c r="M9979">
        <v>0</v>
      </c>
      <c r="N9979" t="s">
        <v>2649</v>
      </c>
      <c r="O9979">
        <v>2654364</v>
      </c>
    </row>
    <row r="9980" spans="1:15" x14ac:dyDescent="0.2">
      <c r="A9980" t="s">
        <v>7307</v>
      </c>
      <c r="B9980" t="s">
        <v>2583</v>
      </c>
      <c r="C9980">
        <v>35.81</v>
      </c>
      <c r="D9980">
        <v>0</v>
      </c>
      <c r="E9980">
        <v>0</v>
      </c>
      <c r="F9980">
        <v>0</v>
      </c>
      <c r="G9980">
        <v>0</v>
      </c>
      <c r="H9980" s="45">
        <v>125410.18</v>
      </c>
      <c r="I9980" t="s">
        <v>5977</v>
      </c>
      <c r="J9980" t="s">
        <v>200</v>
      </c>
      <c r="K9980">
        <v>0</v>
      </c>
      <c r="L9980" s="83">
        <v>42592</v>
      </c>
      <c r="M9980">
        <v>0</v>
      </c>
      <c r="N9980" t="s">
        <v>2651</v>
      </c>
      <c r="O9980">
        <v>2345022</v>
      </c>
    </row>
    <row r="9981" spans="1:15" x14ac:dyDescent="0.2">
      <c r="A9981" t="s">
        <v>7308</v>
      </c>
      <c r="B9981" t="s">
        <v>2834</v>
      </c>
      <c r="C9981">
        <v>81.44</v>
      </c>
      <c r="D9981">
        <v>0</v>
      </c>
      <c r="E9981">
        <v>0</v>
      </c>
      <c r="F9981">
        <v>0</v>
      </c>
      <c r="G9981">
        <v>0</v>
      </c>
      <c r="H9981" s="45">
        <v>-23527.73</v>
      </c>
      <c r="I9981" t="s">
        <v>5995</v>
      </c>
      <c r="J9981" t="s">
        <v>169</v>
      </c>
      <c r="K9981">
        <v>0</v>
      </c>
      <c r="L9981" s="83">
        <v>42592</v>
      </c>
      <c r="M9981">
        <v>0</v>
      </c>
      <c r="N9981" t="s">
        <v>2964</v>
      </c>
      <c r="O9981" t="s">
        <v>2965</v>
      </c>
    </row>
    <row r="9982" spans="1:15" x14ac:dyDescent="0.2">
      <c r="A9982" t="s">
        <v>7309</v>
      </c>
      <c r="B9982" t="s">
        <v>120</v>
      </c>
      <c r="C9982">
        <v>33.369999999999997</v>
      </c>
      <c r="D9982">
        <v>0</v>
      </c>
      <c r="E9982">
        <v>0</v>
      </c>
      <c r="F9982">
        <v>0</v>
      </c>
      <c r="G9982">
        <v>0</v>
      </c>
      <c r="H9982" s="45">
        <v>62131.14</v>
      </c>
      <c r="I9982" t="s">
        <v>5995</v>
      </c>
      <c r="J9982" t="s">
        <v>169</v>
      </c>
      <c r="K9982">
        <v>0</v>
      </c>
      <c r="L9982" s="83">
        <v>42592</v>
      </c>
      <c r="M9982">
        <v>0</v>
      </c>
      <c r="N9982" t="s">
        <v>795</v>
      </c>
      <c r="O9982">
        <v>2614153</v>
      </c>
    </row>
    <row r="9983" spans="1:15" x14ac:dyDescent="0.2">
      <c r="A9983" t="s">
        <v>7310</v>
      </c>
      <c r="B9983" t="s">
        <v>2215</v>
      </c>
      <c r="C9983">
        <v>212.03</v>
      </c>
      <c r="D9983">
        <v>0</v>
      </c>
      <c r="E9983">
        <v>0</v>
      </c>
      <c r="F9983">
        <v>0</v>
      </c>
      <c r="G9983">
        <v>0</v>
      </c>
      <c r="H9983" s="45">
        <v>-22918.880000000001</v>
      </c>
      <c r="I9983" t="s">
        <v>5977</v>
      </c>
      <c r="J9983" t="s">
        <v>164</v>
      </c>
      <c r="K9983">
        <v>0</v>
      </c>
      <c r="L9983" s="83">
        <v>42592</v>
      </c>
      <c r="M9983">
        <v>0</v>
      </c>
      <c r="N9983" t="s">
        <v>2279</v>
      </c>
      <c r="O9983">
        <v>2379504</v>
      </c>
    </row>
    <row r="9984" spans="1:15" x14ac:dyDescent="0.2">
      <c r="A9984" t="s">
        <v>7311</v>
      </c>
      <c r="B9984" t="s">
        <v>7276</v>
      </c>
      <c r="C9984">
        <v>16.808900000000001</v>
      </c>
      <c r="D9984">
        <v>0</v>
      </c>
      <c r="E9984">
        <v>0</v>
      </c>
      <c r="F9984">
        <v>0</v>
      </c>
      <c r="G9984">
        <v>0</v>
      </c>
      <c r="H9984" s="45">
        <v>-10767.98</v>
      </c>
      <c r="I9984" t="s">
        <v>5995</v>
      </c>
      <c r="J9984" t="s">
        <v>822</v>
      </c>
      <c r="K9984">
        <v>0</v>
      </c>
      <c r="L9984" s="83">
        <v>42592</v>
      </c>
      <c r="M9984">
        <v>0</v>
      </c>
      <c r="N9984" t="s">
        <v>7312</v>
      </c>
      <c r="O9984" t="s">
        <v>7313</v>
      </c>
    </row>
    <row r="9985" spans="1:15" x14ac:dyDescent="0.2">
      <c r="A9985" t="s">
        <v>7314</v>
      </c>
      <c r="B9985" t="s">
        <v>3415</v>
      </c>
      <c r="C9985">
        <v>42.45</v>
      </c>
      <c r="D9985">
        <v>0</v>
      </c>
      <c r="E9985">
        <v>0</v>
      </c>
      <c r="F9985">
        <v>0</v>
      </c>
      <c r="G9985">
        <v>0</v>
      </c>
      <c r="H9985" s="45">
        <v>37818.550000000003</v>
      </c>
      <c r="I9985" t="s">
        <v>5995</v>
      </c>
      <c r="J9985" t="s">
        <v>169</v>
      </c>
      <c r="K9985">
        <v>0</v>
      </c>
      <c r="L9985" s="83">
        <v>42592</v>
      </c>
      <c r="M9985">
        <v>0</v>
      </c>
      <c r="N9985" t="s">
        <v>3466</v>
      </c>
      <c r="O9985" t="s">
        <v>3467</v>
      </c>
    </row>
    <row r="9986" spans="1:15" x14ac:dyDescent="0.2">
      <c r="A9986" t="s">
        <v>7315</v>
      </c>
      <c r="B9986" t="s">
        <v>1320</v>
      </c>
      <c r="C9986">
        <v>67</v>
      </c>
      <c r="D9986">
        <v>0</v>
      </c>
      <c r="E9986">
        <v>0</v>
      </c>
      <c r="F9986">
        <v>0</v>
      </c>
      <c r="G9986">
        <v>0</v>
      </c>
      <c r="H9986" s="45">
        <v>1123.17</v>
      </c>
      <c r="I9986" t="s">
        <v>5995</v>
      </c>
      <c r="J9986" t="s">
        <v>164</v>
      </c>
      <c r="K9986">
        <v>0</v>
      </c>
      <c r="L9986" s="83">
        <v>42592</v>
      </c>
      <c r="M9986">
        <v>0</v>
      </c>
      <c r="N9986" t="s">
        <v>1513</v>
      </c>
      <c r="O9986" t="s">
        <v>1514</v>
      </c>
    </row>
    <row r="9987" spans="1:15" x14ac:dyDescent="0.2">
      <c r="A9987" t="s">
        <v>7316</v>
      </c>
      <c r="B9987" t="s">
        <v>1037</v>
      </c>
      <c r="C9987">
        <v>32.549999999999997</v>
      </c>
      <c r="D9987">
        <v>0</v>
      </c>
      <c r="E9987">
        <v>0</v>
      </c>
      <c r="F9987">
        <v>0</v>
      </c>
      <c r="G9987">
        <v>0</v>
      </c>
      <c r="H9987" s="45">
        <v>-1104.6600000000001</v>
      </c>
      <c r="I9987" t="s">
        <v>5995</v>
      </c>
      <c r="J9987" t="s">
        <v>164</v>
      </c>
      <c r="K9987">
        <v>0</v>
      </c>
      <c r="L9987" s="83">
        <v>42592</v>
      </c>
      <c r="M9987">
        <v>0</v>
      </c>
      <c r="N9987">
        <v>775043102</v>
      </c>
      <c r="O9987">
        <v>2748494</v>
      </c>
    </row>
    <row r="9988" spans="1:15" x14ac:dyDescent="0.2">
      <c r="A9988" t="s">
        <v>7317</v>
      </c>
      <c r="B9988" t="s">
        <v>3063</v>
      </c>
      <c r="C9988">
        <v>148.285</v>
      </c>
      <c r="D9988">
        <v>0</v>
      </c>
      <c r="E9988">
        <v>0</v>
      </c>
      <c r="F9988">
        <v>0</v>
      </c>
      <c r="G9988">
        <v>0</v>
      </c>
      <c r="H9988">
        <v>61.06</v>
      </c>
      <c r="I9988" t="s">
        <v>5995</v>
      </c>
      <c r="J9988" t="s">
        <v>169</v>
      </c>
      <c r="K9988">
        <v>0</v>
      </c>
      <c r="L9988" s="83">
        <v>42592</v>
      </c>
      <c r="M9988">
        <v>0</v>
      </c>
      <c r="N9988" t="s">
        <v>3139</v>
      </c>
      <c r="O9988" t="s">
        <v>3140</v>
      </c>
    </row>
    <row r="9989" spans="1:15" x14ac:dyDescent="0.2">
      <c r="A9989" t="s">
        <v>7318</v>
      </c>
      <c r="B9989" t="s">
        <v>1822</v>
      </c>
      <c r="C9989">
        <v>20.34</v>
      </c>
      <c r="D9989">
        <v>0</v>
      </c>
      <c r="E9989">
        <v>0</v>
      </c>
      <c r="F9989">
        <v>0</v>
      </c>
      <c r="G9989">
        <v>0</v>
      </c>
      <c r="H9989" s="45">
        <v>22382.76</v>
      </c>
      <c r="I9989" t="s">
        <v>5995</v>
      </c>
      <c r="J9989" t="s">
        <v>190</v>
      </c>
      <c r="K9989">
        <v>0</v>
      </c>
      <c r="L9989" s="83">
        <v>42592</v>
      </c>
      <c r="M9989">
        <v>0</v>
      </c>
      <c r="N9989" t="s">
        <v>1947</v>
      </c>
      <c r="O9989" t="s">
        <v>1948</v>
      </c>
    </row>
    <row r="9990" spans="1:15" x14ac:dyDescent="0.2">
      <c r="A9990" t="s">
        <v>7319</v>
      </c>
      <c r="B9990" t="s">
        <v>5388</v>
      </c>
      <c r="C9990">
        <v>46.95</v>
      </c>
      <c r="D9990">
        <v>0</v>
      </c>
      <c r="E9990">
        <v>0</v>
      </c>
      <c r="F9990">
        <v>0</v>
      </c>
      <c r="G9990">
        <v>0</v>
      </c>
      <c r="H9990" s="45">
        <v>-46498.38</v>
      </c>
      <c r="I9990" t="s">
        <v>5995</v>
      </c>
      <c r="J9990" t="s">
        <v>164</v>
      </c>
      <c r="K9990">
        <v>0</v>
      </c>
      <c r="L9990" s="83">
        <v>42592</v>
      </c>
      <c r="M9990">
        <v>0</v>
      </c>
      <c r="N9990" t="s">
        <v>5520</v>
      </c>
      <c r="O9990" t="s">
        <v>5521</v>
      </c>
    </row>
    <row r="9991" spans="1:15" x14ac:dyDescent="0.2">
      <c r="A9991" t="s">
        <v>7320</v>
      </c>
      <c r="B9991" t="s">
        <v>1315</v>
      </c>
      <c r="C9991">
        <v>51.75</v>
      </c>
      <c r="D9991">
        <v>0</v>
      </c>
      <c r="E9991">
        <v>0</v>
      </c>
      <c r="F9991">
        <v>0</v>
      </c>
      <c r="G9991">
        <v>0</v>
      </c>
      <c r="H9991" s="45">
        <v>-13659.52</v>
      </c>
      <c r="I9991" t="s">
        <v>5995</v>
      </c>
      <c r="J9991" t="s">
        <v>164</v>
      </c>
      <c r="K9991">
        <v>0</v>
      </c>
      <c r="L9991" s="83">
        <v>42592</v>
      </c>
      <c r="M9991">
        <v>0</v>
      </c>
      <c r="N9991" t="s">
        <v>1538</v>
      </c>
      <c r="O9991" t="s">
        <v>1539</v>
      </c>
    </row>
    <row r="9992" spans="1:15" x14ac:dyDescent="0.2">
      <c r="A9992" t="s">
        <v>7244</v>
      </c>
      <c r="B9992" t="s">
        <v>1991</v>
      </c>
      <c r="C9992">
        <v>48</v>
      </c>
      <c r="D9992">
        <v>0</v>
      </c>
      <c r="E9992">
        <v>0</v>
      </c>
      <c r="F9992">
        <v>0</v>
      </c>
      <c r="G9992">
        <v>0</v>
      </c>
      <c r="H9992" s="45">
        <v>-7968.66</v>
      </c>
      <c r="I9992" t="s">
        <v>5995</v>
      </c>
      <c r="J9992" t="s">
        <v>200</v>
      </c>
      <c r="K9992">
        <v>0</v>
      </c>
      <c r="L9992" s="83">
        <v>42591</v>
      </c>
      <c r="M9992">
        <v>0</v>
      </c>
      <c r="N9992" t="s">
        <v>2061</v>
      </c>
      <c r="O9992">
        <v>2966144</v>
      </c>
    </row>
    <row r="9993" spans="1:15" x14ac:dyDescent="0.2">
      <c r="A9993" t="s">
        <v>7245</v>
      </c>
      <c r="B9993" t="s">
        <v>2463</v>
      </c>
      <c r="C9993">
        <v>122.38</v>
      </c>
      <c r="D9993">
        <v>0</v>
      </c>
      <c r="E9993">
        <v>0</v>
      </c>
      <c r="F9993">
        <v>0</v>
      </c>
      <c r="G9993">
        <v>0</v>
      </c>
      <c r="H9993" s="45">
        <v>49766.58</v>
      </c>
      <c r="I9993" t="s">
        <v>5995</v>
      </c>
      <c r="J9993" t="s">
        <v>164</v>
      </c>
      <c r="K9993">
        <v>0</v>
      </c>
      <c r="L9993" s="83">
        <v>42591</v>
      </c>
      <c r="M9993">
        <v>0</v>
      </c>
      <c r="N9993">
        <v>775133101</v>
      </c>
      <c r="O9993">
        <v>2746700</v>
      </c>
    </row>
    <row r="9994" spans="1:15" x14ac:dyDescent="0.2">
      <c r="A9994" t="s">
        <v>7246</v>
      </c>
      <c r="B9994" t="s">
        <v>5392</v>
      </c>
      <c r="C9994">
        <v>77.349999999999994</v>
      </c>
      <c r="D9994">
        <v>0</v>
      </c>
      <c r="E9994">
        <v>0</v>
      </c>
      <c r="F9994">
        <v>0</v>
      </c>
      <c r="G9994">
        <v>0</v>
      </c>
      <c r="H9994" s="45">
        <v>8559.9699999999993</v>
      </c>
      <c r="I9994" t="s">
        <v>5995</v>
      </c>
      <c r="J9994" t="s">
        <v>190</v>
      </c>
      <c r="K9994">
        <v>0</v>
      </c>
      <c r="L9994" s="83">
        <v>42591</v>
      </c>
      <c r="M9994">
        <v>0</v>
      </c>
      <c r="N9994">
        <v>758750103</v>
      </c>
      <c r="O9994">
        <v>2730082</v>
      </c>
    </row>
    <row r="9995" spans="1:15" x14ac:dyDescent="0.2">
      <c r="A9995" t="s">
        <v>7247</v>
      </c>
      <c r="B9995" t="s">
        <v>1572</v>
      </c>
      <c r="C9995">
        <v>52.7</v>
      </c>
      <c r="D9995">
        <v>0</v>
      </c>
      <c r="E9995">
        <v>0</v>
      </c>
      <c r="F9995">
        <v>0</v>
      </c>
      <c r="G9995">
        <v>0</v>
      </c>
      <c r="H9995">
        <v>-788.51</v>
      </c>
      <c r="I9995" t="s">
        <v>5995</v>
      </c>
      <c r="J9995" t="s">
        <v>164</v>
      </c>
      <c r="K9995">
        <v>0</v>
      </c>
      <c r="L9995" s="83">
        <v>42591</v>
      </c>
      <c r="M9995">
        <v>0</v>
      </c>
      <c r="N9995">
        <v>553777103</v>
      </c>
      <c r="O9995">
        <v>2608985</v>
      </c>
    </row>
    <row r="9996" spans="1:15" x14ac:dyDescent="0.2">
      <c r="A9996" t="s">
        <v>7248</v>
      </c>
      <c r="B9996" t="s">
        <v>3196</v>
      </c>
      <c r="C9996">
        <v>20.54</v>
      </c>
      <c r="D9996">
        <v>0</v>
      </c>
      <c r="E9996">
        <v>0</v>
      </c>
      <c r="F9996">
        <v>0</v>
      </c>
      <c r="G9996">
        <v>0</v>
      </c>
      <c r="H9996" s="45">
        <v>-27940.959999999999</v>
      </c>
      <c r="I9996" t="s">
        <v>5995</v>
      </c>
      <c r="J9996" t="s">
        <v>169</v>
      </c>
      <c r="K9996">
        <v>0</v>
      </c>
      <c r="L9996" s="83">
        <v>42591</v>
      </c>
      <c r="M9996">
        <v>0</v>
      </c>
      <c r="N9996" t="s">
        <v>177</v>
      </c>
      <c r="O9996" t="s">
        <v>3301</v>
      </c>
    </row>
    <row r="9997" spans="1:15" x14ac:dyDescent="0.2">
      <c r="A9997" t="s">
        <v>7249</v>
      </c>
      <c r="B9997" t="s">
        <v>3176</v>
      </c>
      <c r="C9997">
        <v>58.924999999999997</v>
      </c>
      <c r="D9997">
        <v>0</v>
      </c>
      <c r="E9997">
        <v>0</v>
      </c>
      <c r="F9997">
        <v>0</v>
      </c>
      <c r="G9997">
        <v>0</v>
      </c>
      <c r="H9997" s="45">
        <v>-25238.9</v>
      </c>
      <c r="I9997" t="s">
        <v>5995</v>
      </c>
      <c r="J9997" t="s">
        <v>164</v>
      </c>
      <c r="K9997">
        <v>0</v>
      </c>
      <c r="L9997" s="83">
        <v>42591</v>
      </c>
      <c r="M9997">
        <v>0</v>
      </c>
      <c r="N9997" t="s">
        <v>3288</v>
      </c>
      <c r="O9997" t="s">
        <v>3289</v>
      </c>
    </row>
    <row r="9998" spans="1:15" x14ac:dyDescent="0.2">
      <c r="A9998" t="s">
        <v>7250</v>
      </c>
      <c r="B9998" t="s">
        <v>3202</v>
      </c>
      <c r="C9998">
        <v>16.100000000000001</v>
      </c>
      <c r="D9998">
        <v>0</v>
      </c>
      <c r="E9998">
        <v>0</v>
      </c>
      <c r="F9998">
        <v>0</v>
      </c>
      <c r="G9998">
        <v>0</v>
      </c>
      <c r="H9998" s="45">
        <v>25822.3</v>
      </c>
      <c r="I9998" t="s">
        <v>5995</v>
      </c>
      <c r="J9998" t="s">
        <v>169</v>
      </c>
      <c r="K9998">
        <v>0</v>
      </c>
      <c r="L9998" s="83">
        <v>42591</v>
      </c>
      <c r="M9998">
        <v>0</v>
      </c>
      <c r="N9998" t="s">
        <v>177</v>
      </c>
      <c r="O9998" t="s">
        <v>3286</v>
      </c>
    </row>
    <row r="9999" spans="1:15" x14ac:dyDescent="0.2">
      <c r="A9999" t="s">
        <v>7251</v>
      </c>
      <c r="B9999" t="s">
        <v>2108</v>
      </c>
      <c r="C9999">
        <v>57.54</v>
      </c>
      <c r="D9999">
        <v>0</v>
      </c>
      <c r="E9999">
        <v>0</v>
      </c>
      <c r="F9999">
        <v>0</v>
      </c>
      <c r="G9999">
        <v>0</v>
      </c>
      <c r="H9999" s="45">
        <v>3570.67</v>
      </c>
      <c r="I9999" t="s">
        <v>5995</v>
      </c>
      <c r="J9999" t="s">
        <v>182</v>
      </c>
      <c r="K9999">
        <v>0</v>
      </c>
      <c r="L9999" s="83">
        <v>42591</v>
      </c>
      <c r="M9999">
        <v>0</v>
      </c>
      <c r="N9999" t="s">
        <v>2151</v>
      </c>
      <c r="O9999">
        <v>2012672</v>
      </c>
    </row>
    <row r="10000" spans="1:15" x14ac:dyDescent="0.2">
      <c r="A10000" t="s">
        <v>7252</v>
      </c>
      <c r="B10000" t="s">
        <v>7101</v>
      </c>
      <c r="C10000">
        <v>19.79</v>
      </c>
      <c r="D10000">
        <v>0</v>
      </c>
      <c r="E10000">
        <v>0</v>
      </c>
      <c r="F10000">
        <v>0</v>
      </c>
      <c r="G10000">
        <v>0</v>
      </c>
      <c r="H10000" s="45">
        <v>-20923.82</v>
      </c>
      <c r="I10000" t="s">
        <v>5995</v>
      </c>
      <c r="J10000" t="s">
        <v>169</v>
      </c>
      <c r="K10000">
        <v>0</v>
      </c>
      <c r="L10000" s="83">
        <v>42591</v>
      </c>
      <c r="M10000">
        <v>0</v>
      </c>
      <c r="N10000" t="s">
        <v>7137</v>
      </c>
      <c r="O10000" t="s">
        <v>7138</v>
      </c>
    </row>
    <row r="10001" spans="1:15" x14ac:dyDescent="0.2">
      <c r="A10001" t="s">
        <v>7253</v>
      </c>
      <c r="B10001" t="s">
        <v>2465</v>
      </c>
      <c r="C10001">
        <v>184.09</v>
      </c>
      <c r="D10001">
        <v>0</v>
      </c>
      <c r="E10001">
        <v>0</v>
      </c>
      <c r="F10001">
        <v>0</v>
      </c>
      <c r="G10001">
        <v>0</v>
      </c>
      <c r="H10001" s="45">
        <v>-7847.47</v>
      </c>
      <c r="I10001" t="s">
        <v>5995</v>
      </c>
      <c r="J10001" t="s">
        <v>169</v>
      </c>
      <c r="K10001">
        <v>0</v>
      </c>
      <c r="L10001" s="83">
        <v>42591</v>
      </c>
      <c r="M10001">
        <v>0</v>
      </c>
      <c r="N10001" t="s">
        <v>177</v>
      </c>
      <c r="O10001" t="s">
        <v>2513</v>
      </c>
    </row>
    <row r="10002" spans="1:15" x14ac:dyDescent="0.2">
      <c r="A10002" t="s">
        <v>7254</v>
      </c>
      <c r="B10002" t="s">
        <v>3374</v>
      </c>
      <c r="C10002">
        <v>49.01</v>
      </c>
      <c r="D10002">
        <v>0</v>
      </c>
      <c r="E10002">
        <v>0</v>
      </c>
      <c r="F10002">
        <v>0</v>
      </c>
      <c r="G10002">
        <v>0</v>
      </c>
      <c r="H10002" s="45">
        <v>31966.26</v>
      </c>
      <c r="I10002" t="s">
        <v>5995</v>
      </c>
      <c r="J10002" t="s">
        <v>200</v>
      </c>
      <c r="K10002">
        <v>0</v>
      </c>
      <c r="L10002" s="83">
        <v>42591</v>
      </c>
      <c r="M10002">
        <v>0</v>
      </c>
      <c r="N10002">
        <v>835898107</v>
      </c>
      <c r="O10002">
        <v>2822406</v>
      </c>
    </row>
    <row r="10003" spans="1:15" x14ac:dyDescent="0.2">
      <c r="A10003" t="s">
        <v>7255</v>
      </c>
      <c r="B10003" t="s">
        <v>7243</v>
      </c>
      <c r="C10003">
        <v>22</v>
      </c>
      <c r="D10003">
        <v>0</v>
      </c>
      <c r="E10003">
        <v>0</v>
      </c>
      <c r="F10003">
        <v>0</v>
      </c>
      <c r="G10003">
        <v>0</v>
      </c>
      <c r="H10003" s="45">
        <v>11458.38</v>
      </c>
      <c r="I10003" t="s">
        <v>5995</v>
      </c>
      <c r="J10003" t="s">
        <v>190</v>
      </c>
      <c r="K10003">
        <v>0</v>
      </c>
      <c r="L10003" s="83">
        <v>42591</v>
      </c>
      <c r="M10003">
        <v>0</v>
      </c>
      <c r="N10003" t="s">
        <v>5248</v>
      </c>
      <c r="O10003" t="s">
        <v>5249</v>
      </c>
    </row>
    <row r="10004" spans="1:15" x14ac:dyDescent="0.2">
      <c r="A10004" t="s">
        <v>7256</v>
      </c>
      <c r="B10004" t="s">
        <v>1824</v>
      </c>
      <c r="C10004">
        <v>60.23</v>
      </c>
      <c r="D10004">
        <v>0</v>
      </c>
      <c r="E10004">
        <v>0</v>
      </c>
      <c r="F10004">
        <v>0</v>
      </c>
      <c r="G10004">
        <v>0</v>
      </c>
      <c r="H10004" s="45">
        <v>14107.26</v>
      </c>
      <c r="I10004" t="s">
        <v>5995</v>
      </c>
      <c r="J10004" t="s">
        <v>164</v>
      </c>
      <c r="K10004">
        <v>0</v>
      </c>
      <c r="L10004" s="83">
        <v>42591</v>
      </c>
      <c r="M10004">
        <v>0</v>
      </c>
      <c r="N10004">
        <v>205363104</v>
      </c>
      <c r="O10004">
        <v>2215200</v>
      </c>
    </row>
    <row r="10005" spans="1:15" x14ac:dyDescent="0.2">
      <c r="A10005" t="s">
        <v>7257</v>
      </c>
      <c r="B10005" t="s">
        <v>5389</v>
      </c>
      <c r="C10005">
        <v>23.24</v>
      </c>
      <c r="D10005">
        <v>0</v>
      </c>
      <c r="E10005">
        <v>0</v>
      </c>
      <c r="F10005">
        <v>0</v>
      </c>
      <c r="G10005">
        <v>0</v>
      </c>
      <c r="H10005" s="45">
        <v>1695.05</v>
      </c>
      <c r="I10005" t="s">
        <v>5995</v>
      </c>
      <c r="J10005" t="s">
        <v>164</v>
      </c>
      <c r="K10005">
        <v>0</v>
      </c>
      <c r="L10005" s="83">
        <v>42591</v>
      </c>
      <c r="M10005">
        <v>0</v>
      </c>
      <c r="N10005">
        <v>212485106</v>
      </c>
      <c r="O10005">
        <v>2284761</v>
      </c>
    </row>
    <row r="10006" spans="1:15" x14ac:dyDescent="0.2">
      <c r="A10006" t="s">
        <v>7258</v>
      </c>
      <c r="B10006" t="s">
        <v>3551</v>
      </c>
      <c r="C10006">
        <v>27.27</v>
      </c>
      <c r="D10006">
        <v>0</v>
      </c>
      <c r="E10006">
        <v>0</v>
      </c>
      <c r="F10006">
        <v>0</v>
      </c>
      <c r="G10006">
        <v>0</v>
      </c>
      <c r="H10006" s="45">
        <v>-4555.68</v>
      </c>
      <c r="I10006" t="s">
        <v>5995</v>
      </c>
      <c r="J10006" t="s">
        <v>169</v>
      </c>
      <c r="K10006">
        <v>0</v>
      </c>
      <c r="L10006" s="83">
        <v>42591</v>
      </c>
      <c r="M10006">
        <v>0</v>
      </c>
      <c r="N10006" t="s">
        <v>3567</v>
      </c>
      <c r="O10006" t="s">
        <v>3568</v>
      </c>
    </row>
    <row r="10007" spans="1:15" x14ac:dyDescent="0.2">
      <c r="A10007" t="s">
        <v>7259</v>
      </c>
      <c r="B10007" t="s">
        <v>2679</v>
      </c>
      <c r="C10007">
        <v>30.22</v>
      </c>
      <c r="D10007">
        <v>0</v>
      </c>
      <c r="E10007">
        <v>0</v>
      </c>
      <c r="F10007">
        <v>0</v>
      </c>
      <c r="G10007">
        <v>0</v>
      </c>
      <c r="H10007">
        <v>654.6</v>
      </c>
      <c r="I10007" t="s">
        <v>5995</v>
      </c>
      <c r="J10007" t="s">
        <v>200</v>
      </c>
      <c r="K10007">
        <v>0</v>
      </c>
      <c r="L10007" s="83">
        <v>42591</v>
      </c>
      <c r="M10007">
        <v>0</v>
      </c>
      <c r="N10007" t="s">
        <v>2753</v>
      </c>
      <c r="O10007" t="s">
        <v>2754</v>
      </c>
    </row>
    <row r="10008" spans="1:15" x14ac:dyDescent="0.2">
      <c r="A10008" t="s">
        <v>7260</v>
      </c>
      <c r="B10008" t="s">
        <v>222</v>
      </c>
      <c r="C10008">
        <v>19.86</v>
      </c>
      <c r="D10008">
        <v>0</v>
      </c>
      <c r="E10008">
        <v>0</v>
      </c>
      <c r="F10008">
        <v>0</v>
      </c>
      <c r="G10008">
        <v>0</v>
      </c>
      <c r="H10008" s="45">
        <v>-2383.44</v>
      </c>
      <c r="I10008" t="s">
        <v>5995</v>
      </c>
      <c r="J10008" t="s">
        <v>164</v>
      </c>
      <c r="K10008">
        <v>0</v>
      </c>
      <c r="L10008" s="83">
        <v>42591</v>
      </c>
      <c r="M10008">
        <v>0</v>
      </c>
      <c r="N10008">
        <v>303726103</v>
      </c>
      <c r="O10008">
        <v>2444479</v>
      </c>
    </row>
    <row r="10009" spans="1:15" x14ac:dyDescent="0.2">
      <c r="A10009" t="s">
        <v>7261</v>
      </c>
      <c r="B10009" t="s">
        <v>2604</v>
      </c>
      <c r="C10009">
        <v>31.7</v>
      </c>
      <c r="D10009">
        <v>0</v>
      </c>
      <c r="E10009">
        <v>0</v>
      </c>
      <c r="F10009">
        <v>0</v>
      </c>
      <c r="G10009">
        <v>0</v>
      </c>
      <c r="H10009" s="45">
        <v>20360.59</v>
      </c>
      <c r="I10009" t="s">
        <v>5995</v>
      </c>
      <c r="J10009" t="s">
        <v>169</v>
      </c>
      <c r="K10009">
        <v>0</v>
      </c>
      <c r="L10009" s="83">
        <v>42591</v>
      </c>
      <c r="M10009">
        <v>0</v>
      </c>
      <c r="N10009">
        <v>427746102</v>
      </c>
      <c r="O10009" t="s">
        <v>2645</v>
      </c>
    </row>
    <row r="10010" spans="1:15" x14ac:dyDescent="0.2">
      <c r="A10010" t="s">
        <v>7262</v>
      </c>
      <c r="B10010" t="s">
        <v>5275</v>
      </c>
      <c r="C10010">
        <v>84.08</v>
      </c>
      <c r="D10010">
        <v>0</v>
      </c>
      <c r="E10010">
        <v>0</v>
      </c>
      <c r="F10010">
        <v>0</v>
      </c>
      <c r="G10010">
        <v>0</v>
      </c>
      <c r="H10010">
        <v>580.16999999999996</v>
      </c>
      <c r="I10010" t="s">
        <v>5995</v>
      </c>
      <c r="J10010" t="s">
        <v>164</v>
      </c>
      <c r="K10010">
        <v>0</v>
      </c>
      <c r="L10010" s="83">
        <v>42591</v>
      </c>
      <c r="M10010">
        <v>0</v>
      </c>
      <c r="N10010">
        <v>595017104</v>
      </c>
      <c r="O10010">
        <v>2592174</v>
      </c>
    </row>
    <row r="10011" spans="1:15" x14ac:dyDescent="0.2">
      <c r="A10011" t="s">
        <v>7263</v>
      </c>
      <c r="B10011" t="s">
        <v>5588</v>
      </c>
      <c r="C10011">
        <v>18.89</v>
      </c>
      <c r="D10011">
        <v>0</v>
      </c>
      <c r="E10011">
        <v>0</v>
      </c>
      <c r="F10011">
        <v>0</v>
      </c>
      <c r="G10011">
        <v>0</v>
      </c>
      <c r="H10011" s="45">
        <v>3638.55</v>
      </c>
      <c r="I10011" t="s">
        <v>5995</v>
      </c>
      <c r="J10011" t="s">
        <v>164</v>
      </c>
      <c r="K10011">
        <v>0</v>
      </c>
      <c r="L10011" s="83">
        <v>42591</v>
      </c>
      <c r="M10011">
        <v>0</v>
      </c>
      <c r="N10011" t="s">
        <v>5628</v>
      </c>
      <c r="O10011" t="s">
        <v>5629</v>
      </c>
    </row>
    <row r="10012" spans="1:15" x14ac:dyDescent="0.2">
      <c r="A10012" t="s">
        <v>7264</v>
      </c>
      <c r="B10012" t="s">
        <v>7242</v>
      </c>
      <c r="C10012">
        <v>5.85</v>
      </c>
      <c r="D10012">
        <v>0</v>
      </c>
      <c r="E10012">
        <v>0</v>
      </c>
      <c r="F10012">
        <v>0</v>
      </c>
      <c r="G10012">
        <v>0</v>
      </c>
      <c r="H10012" s="45">
        <v>-14024.09</v>
      </c>
      <c r="I10012" t="s">
        <v>5995</v>
      </c>
      <c r="J10012" t="s">
        <v>200</v>
      </c>
      <c r="K10012">
        <v>0</v>
      </c>
      <c r="L10012" s="83">
        <v>42591</v>
      </c>
      <c r="M10012">
        <v>0</v>
      </c>
      <c r="N10012">
        <v>635309107</v>
      </c>
      <c r="O10012" t="s">
        <v>7265</v>
      </c>
    </row>
    <row r="10013" spans="1:15" x14ac:dyDescent="0.2">
      <c r="A10013" t="s">
        <v>7266</v>
      </c>
      <c r="B10013" t="s">
        <v>1565</v>
      </c>
      <c r="C10013">
        <v>16.824999999999999</v>
      </c>
      <c r="D10013">
        <v>0</v>
      </c>
      <c r="E10013">
        <v>0</v>
      </c>
      <c r="F10013">
        <v>0</v>
      </c>
      <c r="G10013">
        <v>0</v>
      </c>
      <c r="H10013" s="45">
        <v>1328.8</v>
      </c>
      <c r="I10013" t="s">
        <v>5995</v>
      </c>
      <c r="J10013" t="s">
        <v>164</v>
      </c>
      <c r="K10013">
        <v>0</v>
      </c>
      <c r="L10013" s="83">
        <v>42591</v>
      </c>
      <c r="M10013">
        <v>0</v>
      </c>
      <c r="N10013" t="s">
        <v>1629</v>
      </c>
      <c r="O10013">
        <v>2402121</v>
      </c>
    </row>
    <row r="10014" spans="1:15" x14ac:dyDescent="0.2">
      <c r="A10014" t="s">
        <v>7267</v>
      </c>
      <c r="B10014" t="s">
        <v>3404</v>
      </c>
      <c r="C10014">
        <v>63.23</v>
      </c>
      <c r="D10014">
        <v>0</v>
      </c>
      <c r="E10014">
        <v>0</v>
      </c>
      <c r="F10014">
        <v>0</v>
      </c>
      <c r="G10014">
        <v>0</v>
      </c>
      <c r="H10014" s="45">
        <v>-59235.1</v>
      </c>
      <c r="I10014" t="s">
        <v>5995</v>
      </c>
      <c r="J10014" t="s">
        <v>169</v>
      </c>
      <c r="K10014">
        <v>0</v>
      </c>
      <c r="L10014" s="83">
        <v>42591</v>
      </c>
      <c r="M10014">
        <v>0</v>
      </c>
      <c r="N10014" t="s">
        <v>3460</v>
      </c>
      <c r="O10014" t="s">
        <v>3461</v>
      </c>
    </row>
    <row r="10015" spans="1:15" x14ac:dyDescent="0.2">
      <c r="A10015" t="s">
        <v>7268</v>
      </c>
      <c r="B10015" t="s">
        <v>2006</v>
      </c>
      <c r="C10015">
        <v>97.35</v>
      </c>
      <c r="D10015">
        <v>0</v>
      </c>
      <c r="E10015">
        <v>0</v>
      </c>
      <c r="F10015">
        <v>0</v>
      </c>
      <c r="G10015">
        <v>0</v>
      </c>
      <c r="H10015" s="45">
        <v>9302.4</v>
      </c>
      <c r="I10015" t="s">
        <v>5995</v>
      </c>
      <c r="J10015" t="s">
        <v>186</v>
      </c>
      <c r="K10015">
        <v>0</v>
      </c>
      <c r="L10015" s="83">
        <v>42591</v>
      </c>
      <c r="M10015">
        <v>0</v>
      </c>
      <c r="N10015" t="s">
        <v>2055</v>
      </c>
      <c r="O10015" t="s">
        <v>2056</v>
      </c>
    </row>
    <row r="10016" spans="1:15" x14ac:dyDescent="0.2">
      <c r="A10016" t="s">
        <v>7269</v>
      </c>
      <c r="B10016" t="s">
        <v>3194</v>
      </c>
      <c r="C10016">
        <v>77.38</v>
      </c>
      <c r="D10016">
        <v>0</v>
      </c>
      <c r="E10016">
        <v>0</v>
      </c>
      <c r="F10016">
        <v>0</v>
      </c>
      <c r="G10016">
        <v>0</v>
      </c>
      <c r="H10016" s="45">
        <v>11163.06</v>
      </c>
      <c r="I10016" t="s">
        <v>5995</v>
      </c>
      <c r="J10016" t="s">
        <v>169</v>
      </c>
      <c r="K10016">
        <v>0</v>
      </c>
      <c r="L10016" s="83">
        <v>42591</v>
      </c>
      <c r="M10016">
        <v>0</v>
      </c>
      <c r="N10016" t="s">
        <v>3333</v>
      </c>
      <c r="O10016" t="s">
        <v>3334</v>
      </c>
    </row>
    <row r="10017" spans="1:15" x14ac:dyDescent="0.2">
      <c r="A10017" t="s">
        <v>7270</v>
      </c>
      <c r="B10017" t="s">
        <v>2322</v>
      </c>
      <c r="C10017">
        <v>31.99</v>
      </c>
      <c r="D10017">
        <v>0</v>
      </c>
      <c r="E10017">
        <v>0</v>
      </c>
      <c r="F10017">
        <v>0</v>
      </c>
      <c r="G10017">
        <v>0</v>
      </c>
      <c r="H10017" s="45">
        <v>-17342.77</v>
      </c>
      <c r="I10017" t="s">
        <v>5995</v>
      </c>
      <c r="J10017" t="s">
        <v>164</v>
      </c>
      <c r="K10017">
        <v>0</v>
      </c>
      <c r="L10017" s="83">
        <v>42591</v>
      </c>
      <c r="M10017">
        <v>0</v>
      </c>
      <c r="N10017">
        <v>750086100</v>
      </c>
      <c r="O10017">
        <v>2591524</v>
      </c>
    </row>
    <row r="10018" spans="1:15" x14ac:dyDescent="0.2">
      <c r="A10018" t="s">
        <v>7271</v>
      </c>
      <c r="B10018" t="s">
        <v>1318</v>
      </c>
      <c r="C10018">
        <v>130.36000000000001</v>
      </c>
      <c r="D10018">
        <v>0</v>
      </c>
      <c r="E10018">
        <v>0</v>
      </c>
      <c r="F10018">
        <v>0</v>
      </c>
      <c r="G10018">
        <v>0</v>
      </c>
      <c r="H10018" s="45">
        <v>-78803.67</v>
      </c>
      <c r="I10018" t="s">
        <v>5977</v>
      </c>
      <c r="J10018" t="s">
        <v>200</v>
      </c>
      <c r="K10018">
        <v>0</v>
      </c>
      <c r="L10018" s="83">
        <v>42591</v>
      </c>
      <c r="M10018">
        <v>0</v>
      </c>
      <c r="N10018">
        <v>751212101</v>
      </c>
      <c r="O10018" t="s">
        <v>1525</v>
      </c>
    </row>
    <row r="10019" spans="1:15" x14ac:dyDescent="0.2">
      <c r="A10019" t="s">
        <v>7272</v>
      </c>
      <c r="B10019" t="s">
        <v>5648</v>
      </c>
      <c r="C10019">
        <v>56.49</v>
      </c>
      <c r="D10019">
        <v>0</v>
      </c>
      <c r="E10019">
        <v>0</v>
      </c>
      <c r="F10019">
        <v>0</v>
      </c>
      <c r="G10019">
        <v>0</v>
      </c>
      <c r="H10019" s="45">
        <v>57200.13</v>
      </c>
      <c r="I10019" t="s">
        <v>5977</v>
      </c>
      <c r="J10019" t="s">
        <v>200</v>
      </c>
      <c r="K10019">
        <v>0</v>
      </c>
      <c r="L10019" s="83">
        <v>42591</v>
      </c>
      <c r="M10019">
        <v>0</v>
      </c>
      <c r="N10019">
        <v>819047101</v>
      </c>
      <c r="O10019" t="s">
        <v>5690</v>
      </c>
    </row>
    <row r="10020" spans="1:15" x14ac:dyDescent="0.2">
      <c r="A10020" t="s">
        <v>7273</v>
      </c>
      <c r="B10020" t="s">
        <v>1676</v>
      </c>
      <c r="C10020">
        <v>107.045</v>
      </c>
      <c r="D10020">
        <v>0</v>
      </c>
      <c r="E10020">
        <v>0</v>
      </c>
      <c r="F10020">
        <v>0</v>
      </c>
      <c r="G10020">
        <v>0</v>
      </c>
      <c r="H10020" s="45">
        <v>34501.449999999997</v>
      </c>
      <c r="I10020" t="s">
        <v>5977</v>
      </c>
      <c r="J10020" t="s">
        <v>169</v>
      </c>
      <c r="K10020">
        <v>0</v>
      </c>
      <c r="L10020" s="83">
        <v>42591</v>
      </c>
      <c r="M10020">
        <v>0</v>
      </c>
      <c r="N10020" t="s">
        <v>177</v>
      </c>
      <c r="O10020">
        <v>2872423</v>
      </c>
    </row>
    <row r="10021" spans="1:15" x14ac:dyDescent="0.2">
      <c r="A10021" t="s">
        <v>7274</v>
      </c>
      <c r="B10021" t="s">
        <v>5591</v>
      </c>
      <c r="C10021">
        <v>28.28</v>
      </c>
      <c r="D10021">
        <v>0</v>
      </c>
      <c r="E10021">
        <v>0</v>
      </c>
      <c r="F10021">
        <v>0</v>
      </c>
      <c r="G10021">
        <v>0</v>
      </c>
      <c r="H10021" s="45">
        <v>-1276.6199999999999</v>
      </c>
      <c r="I10021" t="s">
        <v>5995</v>
      </c>
      <c r="J10021" t="s">
        <v>169</v>
      </c>
      <c r="K10021">
        <v>0</v>
      </c>
      <c r="L10021" s="83">
        <v>42591</v>
      </c>
      <c r="M10021">
        <v>0</v>
      </c>
      <c r="N10021" t="s">
        <v>177</v>
      </c>
      <c r="O10021" t="s">
        <v>5642</v>
      </c>
    </row>
    <row r="10022" spans="1:15" x14ac:dyDescent="0.2">
      <c r="A10022" t="s">
        <v>7275</v>
      </c>
      <c r="B10022" t="s">
        <v>3198</v>
      </c>
      <c r="C10022">
        <v>44.29</v>
      </c>
      <c r="D10022">
        <v>0</v>
      </c>
      <c r="E10022">
        <v>0</v>
      </c>
      <c r="F10022">
        <v>0</v>
      </c>
      <c r="G10022">
        <v>0</v>
      </c>
      <c r="H10022" s="45">
        <v>16753.439999999999</v>
      </c>
      <c r="I10022" t="s">
        <v>5995</v>
      </c>
      <c r="J10022" t="s">
        <v>169</v>
      </c>
      <c r="K10022">
        <v>0</v>
      </c>
      <c r="L10022" s="83">
        <v>42591</v>
      </c>
      <c r="M10022">
        <v>0</v>
      </c>
      <c r="N10022" t="s">
        <v>3366</v>
      </c>
      <c r="O10022" t="s">
        <v>3367</v>
      </c>
    </row>
    <row r="10023" spans="1:15" x14ac:dyDescent="0.2">
      <c r="A10023" t="s">
        <v>7209</v>
      </c>
      <c r="B10023" t="s">
        <v>3037</v>
      </c>
      <c r="C10023">
        <v>36.1</v>
      </c>
      <c r="D10023">
        <v>0</v>
      </c>
      <c r="E10023">
        <v>0</v>
      </c>
      <c r="F10023">
        <v>0</v>
      </c>
      <c r="G10023">
        <v>0</v>
      </c>
      <c r="H10023" s="45">
        <v>84304.03</v>
      </c>
      <c r="I10023" t="s">
        <v>5995</v>
      </c>
      <c r="J10023" t="s">
        <v>448</v>
      </c>
      <c r="K10023">
        <v>0</v>
      </c>
      <c r="L10023" s="83">
        <v>42590</v>
      </c>
      <c r="M10023">
        <v>0</v>
      </c>
      <c r="N10023" t="s">
        <v>3143</v>
      </c>
      <c r="O10023">
        <v>2676692</v>
      </c>
    </row>
    <row r="10024" spans="1:15" x14ac:dyDescent="0.2">
      <c r="A10024" t="s">
        <v>7210</v>
      </c>
      <c r="B10024" t="s">
        <v>5393</v>
      </c>
      <c r="C10024">
        <v>15.45</v>
      </c>
      <c r="D10024">
        <v>0</v>
      </c>
      <c r="E10024">
        <v>0</v>
      </c>
      <c r="F10024">
        <v>0</v>
      </c>
      <c r="G10024">
        <v>0</v>
      </c>
      <c r="H10024" s="45">
        <v>-1825.56</v>
      </c>
      <c r="I10024" t="s">
        <v>5995</v>
      </c>
      <c r="J10024" t="s">
        <v>200</v>
      </c>
      <c r="K10024">
        <v>0</v>
      </c>
      <c r="L10024" s="83">
        <v>42590</v>
      </c>
      <c r="M10024">
        <v>0</v>
      </c>
      <c r="N10024">
        <v>531465102</v>
      </c>
      <c r="O10024" t="s">
        <v>5498</v>
      </c>
    </row>
    <row r="10025" spans="1:15" x14ac:dyDescent="0.2">
      <c r="A10025" t="s">
        <v>7211</v>
      </c>
      <c r="B10025" t="s">
        <v>1312</v>
      </c>
      <c r="C10025">
        <v>77.819999999999993</v>
      </c>
      <c r="D10025">
        <v>0</v>
      </c>
      <c r="E10025">
        <v>0</v>
      </c>
      <c r="F10025">
        <v>0</v>
      </c>
      <c r="G10025">
        <v>0</v>
      </c>
      <c r="H10025" s="45">
        <v>-5820.77</v>
      </c>
      <c r="I10025" t="s">
        <v>5995</v>
      </c>
      <c r="J10025" t="s">
        <v>164</v>
      </c>
      <c r="K10025">
        <v>0</v>
      </c>
      <c r="L10025" s="83">
        <v>42590</v>
      </c>
      <c r="M10025">
        <v>0</v>
      </c>
      <c r="N10025">
        <v>192446102</v>
      </c>
      <c r="O10025">
        <v>2257019</v>
      </c>
    </row>
    <row r="10026" spans="1:15" x14ac:dyDescent="0.2">
      <c r="A10026" t="s">
        <v>7212</v>
      </c>
      <c r="B10026" t="s">
        <v>5693</v>
      </c>
      <c r="C10026">
        <v>22.98</v>
      </c>
      <c r="D10026">
        <v>0</v>
      </c>
      <c r="E10026">
        <v>0</v>
      </c>
      <c r="F10026">
        <v>0</v>
      </c>
      <c r="G10026">
        <v>0</v>
      </c>
      <c r="H10026" s="45">
        <v>13364.79</v>
      </c>
      <c r="I10026" t="s">
        <v>5995</v>
      </c>
      <c r="J10026" t="s">
        <v>822</v>
      </c>
      <c r="K10026">
        <v>0</v>
      </c>
      <c r="L10026" s="83">
        <v>42590</v>
      </c>
      <c r="M10026">
        <v>0</v>
      </c>
      <c r="N10026" t="s">
        <v>177</v>
      </c>
      <c r="O10026" t="s">
        <v>5700</v>
      </c>
    </row>
    <row r="10027" spans="1:15" x14ac:dyDescent="0.2">
      <c r="A10027" t="s">
        <v>7213</v>
      </c>
      <c r="B10027" t="s">
        <v>2573</v>
      </c>
      <c r="C10027">
        <v>52.19</v>
      </c>
      <c r="D10027">
        <v>0</v>
      </c>
      <c r="E10027">
        <v>0</v>
      </c>
      <c r="F10027">
        <v>0</v>
      </c>
      <c r="G10027">
        <v>0</v>
      </c>
      <c r="H10027" s="45">
        <v>6042.03</v>
      </c>
      <c r="I10027" t="s">
        <v>5977</v>
      </c>
      <c r="J10027" t="s">
        <v>190</v>
      </c>
      <c r="K10027">
        <v>0</v>
      </c>
      <c r="L10027" s="83">
        <v>42590</v>
      </c>
      <c r="M10027">
        <v>0</v>
      </c>
      <c r="N10027" t="s">
        <v>177</v>
      </c>
      <c r="O10027" t="s">
        <v>2616</v>
      </c>
    </row>
    <row r="10028" spans="1:15" x14ac:dyDescent="0.2">
      <c r="A10028" t="s">
        <v>7214</v>
      </c>
      <c r="B10028" t="s">
        <v>2231</v>
      </c>
      <c r="C10028">
        <v>25.2</v>
      </c>
      <c r="D10028">
        <v>0</v>
      </c>
      <c r="E10028">
        <v>0</v>
      </c>
      <c r="F10028">
        <v>0</v>
      </c>
      <c r="G10028">
        <v>0</v>
      </c>
      <c r="H10028" s="45">
        <v>-51012.95</v>
      </c>
      <c r="I10028" t="s">
        <v>5977</v>
      </c>
      <c r="J10028" t="s">
        <v>169</v>
      </c>
      <c r="K10028">
        <v>0</v>
      </c>
      <c r="L10028" s="83">
        <v>42590</v>
      </c>
      <c r="M10028">
        <v>0</v>
      </c>
      <c r="N10028" t="s">
        <v>2246</v>
      </c>
      <c r="O10028">
        <v>2008121</v>
      </c>
    </row>
    <row r="10029" spans="1:15" x14ac:dyDescent="0.2">
      <c r="A10029" t="s">
        <v>7215</v>
      </c>
      <c r="B10029" t="s">
        <v>7206</v>
      </c>
      <c r="C10029">
        <v>4.0199999999999996</v>
      </c>
      <c r="D10029">
        <v>0</v>
      </c>
      <c r="E10029">
        <v>0</v>
      </c>
      <c r="F10029">
        <v>0</v>
      </c>
      <c r="G10029">
        <v>0</v>
      </c>
      <c r="H10029" s="45">
        <v>-27366.6</v>
      </c>
      <c r="I10029" t="s">
        <v>5977</v>
      </c>
      <c r="J10029" t="s">
        <v>190</v>
      </c>
      <c r="K10029">
        <v>0</v>
      </c>
      <c r="L10029" s="83">
        <v>42590</v>
      </c>
      <c r="M10029">
        <v>0</v>
      </c>
      <c r="N10029" t="s">
        <v>7216</v>
      </c>
      <c r="O10029" t="s">
        <v>7217</v>
      </c>
    </row>
    <row r="10030" spans="1:15" x14ac:dyDescent="0.2">
      <c r="A10030" t="s">
        <v>7218</v>
      </c>
      <c r="B10030" t="s">
        <v>4341</v>
      </c>
      <c r="C10030">
        <v>303.66000000000003</v>
      </c>
      <c r="D10030">
        <v>0</v>
      </c>
      <c r="E10030">
        <v>0</v>
      </c>
      <c r="F10030">
        <v>0</v>
      </c>
      <c r="G10030">
        <v>0</v>
      </c>
      <c r="H10030" s="45">
        <v>-47703.08</v>
      </c>
      <c r="I10030" t="s">
        <v>5977</v>
      </c>
      <c r="J10030" t="s">
        <v>200</v>
      </c>
      <c r="K10030">
        <v>0</v>
      </c>
      <c r="L10030" s="83">
        <v>42590</v>
      </c>
      <c r="M10030">
        <v>0</v>
      </c>
      <c r="N10030" t="s">
        <v>7219</v>
      </c>
      <c r="O10030" t="s">
        <v>7220</v>
      </c>
    </row>
    <row r="10031" spans="1:15" x14ac:dyDescent="0.2">
      <c r="A10031" t="s">
        <v>7221</v>
      </c>
      <c r="B10031" t="s">
        <v>3170</v>
      </c>
      <c r="C10031">
        <v>29.06</v>
      </c>
      <c r="D10031">
        <v>0</v>
      </c>
      <c r="E10031">
        <v>0</v>
      </c>
      <c r="F10031">
        <v>0</v>
      </c>
      <c r="G10031">
        <v>0</v>
      </c>
      <c r="H10031" s="45">
        <v>-6042.16</v>
      </c>
      <c r="I10031" t="s">
        <v>5977</v>
      </c>
      <c r="J10031" t="s">
        <v>200</v>
      </c>
      <c r="K10031">
        <v>0</v>
      </c>
      <c r="L10031" s="83">
        <v>42590</v>
      </c>
      <c r="M10031">
        <v>0</v>
      </c>
      <c r="N10031">
        <v>218681104</v>
      </c>
      <c r="O10031" t="s">
        <v>3268</v>
      </c>
    </row>
    <row r="10032" spans="1:15" x14ac:dyDescent="0.2">
      <c r="A10032" t="s">
        <v>7222</v>
      </c>
      <c r="B10032" t="s">
        <v>5798</v>
      </c>
      <c r="C10032">
        <v>224.35</v>
      </c>
      <c r="D10032">
        <v>0</v>
      </c>
      <c r="E10032">
        <v>0</v>
      </c>
      <c r="F10032">
        <v>0</v>
      </c>
      <c r="G10032">
        <v>0</v>
      </c>
      <c r="H10032" s="45">
        <v>-6636.59</v>
      </c>
      <c r="I10032" t="s">
        <v>5977</v>
      </c>
      <c r="J10032" t="s">
        <v>200</v>
      </c>
      <c r="K10032">
        <v>0</v>
      </c>
      <c r="L10032" s="83">
        <v>42590</v>
      </c>
      <c r="M10032">
        <v>0</v>
      </c>
      <c r="N10032">
        <v>149568107</v>
      </c>
      <c r="O10032">
        <v>2787022</v>
      </c>
    </row>
    <row r="10033" spans="1:15" x14ac:dyDescent="0.2">
      <c r="A10033" t="s">
        <v>7223</v>
      </c>
      <c r="B10033" t="s">
        <v>3197</v>
      </c>
      <c r="C10033">
        <v>19.145</v>
      </c>
      <c r="D10033">
        <v>0</v>
      </c>
      <c r="E10033">
        <v>0</v>
      </c>
      <c r="F10033">
        <v>0</v>
      </c>
      <c r="G10033">
        <v>0</v>
      </c>
      <c r="H10033" s="45">
        <v>54414.68</v>
      </c>
      <c r="I10033" t="s">
        <v>5977</v>
      </c>
      <c r="J10033" t="s">
        <v>169</v>
      </c>
      <c r="K10033">
        <v>0</v>
      </c>
      <c r="L10033" s="83">
        <v>42590</v>
      </c>
      <c r="M10033">
        <v>0</v>
      </c>
      <c r="N10033" t="s">
        <v>3274</v>
      </c>
      <c r="O10033" t="s">
        <v>3275</v>
      </c>
    </row>
    <row r="10034" spans="1:15" x14ac:dyDescent="0.2">
      <c r="A10034" t="s">
        <v>7224</v>
      </c>
      <c r="B10034" t="s">
        <v>3399</v>
      </c>
      <c r="C10034">
        <v>50.65</v>
      </c>
      <c r="D10034">
        <v>0</v>
      </c>
      <c r="E10034">
        <v>0</v>
      </c>
      <c r="F10034">
        <v>0</v>
      </c>
      <c r="G10034">
        <v>0</v>
      </c>
      <c r="H10034" s="45">
        <v>12752.18</v>
      </c>
      <c r="I10034" t="s">
        <v>5995</v>
      </c>
      <c r="J10034" t="s">
        <v>200</v>
      </c>
      <c r="K10034">
        <v>0</v>
      </c>
      <c r="L10034" s="83">
        <v>42590</v>
      </c>
      <c r="M10034">
        <v>0</v>
      </c>
      <c r="N10034" t="s">
        <v>3443</v>
      </c>
      <c r="O10034" t="s">
        <v>3444</v>
      </c>
    </row>
    <row r="10035" spans="1:15" x14ac:dyDescent="0.2">
      <c r="A10035" t="s">
        <v>7225</v>
      </c>
      <c r="B10035" t="s">
        <v>2459</v>
      </c>
      <c r="C10035">
        <v>19.5</v>
      </c>
      <c r="D10035">
        <v>0</v>
      </c>
      <c r="E10035">
        <v>0</v>
      </c>
      <c r="F10035">
        <v>0</v>
      </c>
      <c r="G10035">
        <v>0</v>
      </c>
      <c r="H10035" s="45">
        <v>-136069.79999999999</v>
      </c>
      <c r="I10035" t="s">
        <v>5977</v>
      </c>
      <c r="J10035" t="s">
        <v>169</v>
      </c>
      <c r="K10035">
        <v>0</v>
      </c>
      <c r="L10035" s="83">
        <v>42590</v>
      </c>
      <c r="M10035">
        <v>0</v>
      </c>
      <c r="N10035" t="s">
        <v>2542</v>
      </c>
      <c r="O10035">
        <v>2373722</v>
      </c>
    </row>
    <row r="10036" spans="1:15" x14ac:dyDescent="0.2">
      <c r="A10036" t="s">
        <v>7226</v>
      </c>
      <c r="B10036" t="s">
        <v>2588</v>
      </c>
      <c r="C10036">
        <v>175.58</v>
      </c>
      <c r="D10036">
        <v>0</v>
      </c>
      <c r="E10036">
        <v>0</v>
      </c>
      <c r="F10036">
        <v>0</v>
      </c>
      <c r="G10036">
        <v>0</v>
      </c>
      <c r="H10036" s="45">
        <v>-24781.56</v>
      </c>
      <c r="I10036" t="s">
        <v>5977</v>
      </c>
      <c r="J10036" t="s">
        <v>169</v>
      </c>
      <c r="K10036">
        <v>0</v>
      </c>
      <c r="L10036" s="83">
        <v>42590</v>
      </c>
      <c r="M10036">
        <v>0</v>
      </c>
      <c r="N10036" t="s">
        <v>177</v>
      </c>
      <c r="O10036" t="s">
        <v>2647</v>
      </c>
    </row>
    <row r="10037" spans="1:15" x14ac:dyDescent="0.2">
      <c r="A10037" t="s">
        <v>7227</v>
      </c>
      <c r="B10037" t="s">
        <v>5906</v>
      </c>
      <c r="C10037">
        <v>20</v>
      </c>
      <c r="D10037">
        <v>0</v>
      </c>
      <c r="E10037">
        <v>0</v>
      </c>
      <c r="F10037">
        <v>0</v>
      </c>
      <c r="G10037">
        <v>0</v>
      </c>
      <c r="H10037" s="45">
        <v>-42434.85</v>
      </c>
      <c r="I10037" t="s">
        <v>5977</v>
      </c>
      <c r="J10037" t="s">
        <v>200</v>
      </c>
      <c r="K10037">
        <v>0</v>
      </c>
      <c r="L10037" s="83">
        <v>42590</v>
      </c>
      <c r="M10037">
        <v>0</v>
      </c>
      <c r="N10037">
        <v>620071100</v>
      </c>
      <c r="O10037">
        <v>2861993</v>
      </c>
    </row>
    <row r="10038" spans="1:15" x14ac:dyDescent="0.2">
      <c r="A10038" t="s">
        <v>7228</v>
      </c>
      <c r="B10038" t="s">
        <v>2866</v>
      </c>
      <c r="C10038">
        <v>50.615000000000002</v>
      </c>
      <c r="D10038">
        <v>0</v>
      </c>
      <c r="E10038">
        <v>0</v>
      </c>
      <c r="F10038">
        <v>0</v>
      </c>
      <c r="G10038">
        <v>0</v>
      </c>
      <c r="H10038" s="45">
        <v>-90593.15</v>
      </c>
      <c r="I10038" t="s">
        <v>5977</v>
      </c>
      <c r="J10038" t="s">
        <v>200</v>
      </c>
      <c r="K10038">
        <v>0</v>
      </c>
      <c r="L10038" s="83">
        <v>42590</v>
      </c>
      <c r="M10038">
        <v>0</v>
      </c>
      <c r="N10038" t="s">
        <v>177</v>
      </c>
      <c r="O10038" t="s">
        <v>2971</v>
      </c>
    </row>
    <row r="10039" spans="1:15" x14ac:dyDescent="0.2">
      <c r="A10039" t="s">
        <v>7229</v>
      </c>
      <c r="B10039" t="s">
        <v>2711</v>
      </c>
      <c r="C10039">
        <v>54.09</v>
      </c>
      <c r="D10039">
        <v>0</v>
      </c>
      <c r="E10039">
        <v>0</v>
      </c>
      <c r="F10039">
        <v>0</v>
      </c>
      <c r="G10039">
        <v>0</v>
      </c>
      <c r="H10039" s="45">
        <v>-16842.439999999999</v>
      </c>
      <c r="I10039" t="s">
        <v>5977</v>
      </c>
      <c r="J10039" t="s">
        <v>182</v>
      </c>
      <c r="K10039">
        <v>0</v>
      </c>
      <c r="L10039" s="83">
        <v>42590</v>
      </c>
      <c r="M10039">
        <v>0</v>
      </c>
      <c r="N10039" t="s">
        <v>2775</v>
      </c>
      <c r="O10039" t="s">
        <v>2776</v>
      </c>
    </row>
    <row r="10040" spans="1:15" x14ac:dyDescent="0.2">
      <c r="A10040" t="s">
        <v>7230</v>
      </c>
      <c r="B10040" t="s">
        <v>5590</v>
      </c>
      <c r="C10040">
        <v>18.774999999999999</v>
      </c>
      <c r="D10040">
        <v>0</v>
      </c>
      <c r="E10040">
        <v>0</v>
      </c>
      <c r="F10040">
        <v>0</v>
      </c>
      <c r="G10040">
        <v>0</v>
      </c>
      <c r="H10040" s="45">
        <v>33610.370000000003</v>
      </c>
      <c r="I10040" t="s">
        <v>5995</v>
      </c>
      <c r="J10040" t="s">
        <v>822</v>
      </c>
      <c r="K10040">
        <v>0</v>
      </c>
      <c r="L10040" s="83">
        <v>42590</v>
      </c>
      <c r="M10040">
        <v>0</v>
      </c>
      <c r="N10040" t="s">
        <v>5632</v>
      </c>
      <c r="O10040" t="s">
        <v>5633</v>
      </c>
    </row>
    <row r="10041" spans="1:15" x14ac:dyDescent="0.2">
      <c r="A10041" t="s">
        <v>7231</v>
      </c>
      <c r="B10041" t="s">
        <v>5271</v>
      </c>
      <c r="C10041">
        <v>29.15</v>
      </c>
      <c r="D10041">
        <v>0</v>
      </c>
      <c r="E10041">
        <v>0</v>
      </c>
      <c r="F10041">
        <v>0</v>
      </c>
      <c r="G10041">
        <v>0</v>
      </c>
      <c r="H10041" s="45">
        <v>-34669.449999999997</v>
      </c>
      <c r="I10041" t="s">
        <v>5977</v>
      </c>
      <c r="J10041" t="s">
        <v>169</v>
      </c>
      <c r="K10041">
        <v>0</v>
      </c>
      <c r="L10041" s="83">
        <v>42590</v>
      </c>
      <c r="M10041">
        <v>0</v>
      </c>
      <c r="N10041" t="s">
        <v>5371</v>
      </c>
      <c r="O10041" t="s">
        <v>5372</v>
      </c>
    </row>
    <row r="10042" spans="1:15" x14ac:dyDescent="0.2">
      <c r="A10042" t="s">
        <v>7232</v>
      </c>
      <c r="B10042" t="s">
        <v>1991</v>
      </c>
      <c r="C10042">
        <v>48</v>
      </c>
      <c r="D10042">
        <v>0</v>
      </c>
      <c r="E10042">
        <v>0</v>
      </c>
      <c r="F10042">
        <v>0</v>
      </c>
      <c r="G10042">
        <v>0</v>
      </c>
      <c r="H10042" s="45">
        <v>29491.08</v>
      </c>
      <c r="I10042" t="s">
        <v>5977</v>
      </c>
      <c r="J10042" t="s">
        <v>200</v>
      </c>
      <c r="K10042">
        <v>0</v>
      </c>
      <c r="L10042" s="83">
        <v>42590</v>
      </c>
      <c r="M10042">
        <v>0</v>
      </c>
      <c r="N10042" t="s">
        <v>2061</v>
      </c>
      <c r="O10042">
        <v>2966144</v>
      </c>
    </row>
    <row r="10043" spans="1:15" x14ac:dyDescent="0.2">
      <c r="A10043" t="s">
        <v>7233</v>
      </c>
      <c r="B10043" t="s">
        <v>2697</v>
      </c>
      <c r="C10043">
        <v>51.07</v>
      </c>
      <c r="D10043">
        <v>0</v>
      </c>
      <c r="E10043">
        <v>0</v>
      </c>
      <c r="F10043">
        <v>0</v>
      </c>
      <c r="G10043">
        <v>0</v>
      </c>
      <c r="H10043" s="45">
        <v>-2054.46</v>
      </c>
      <c r="I10043" t="s">
        <v>5977</v>
      </c>
      <c r="J10043" t="s">
        <v>164</v>
      </c>
      <c r="K10043">
        <v>0</v>
      </c>
      <c r="L10043" s="83">
        <v>42590</v>
      </c>
      <c r="M10043">
        <v>0</v>
      </c>
      <c r="N10043">
        <v>278768106</v>
      </c>
      <c r="O10043" t="s">
        <v>2790</v>
      </c>
    </row>
    <row r="10044" spans="1:15" x14ac:dyDescent="0.2">
      <c r="A10044" t="s">
        <v>7234</v>
      </c>
      <c r="B10044" t="s">
        <v>7207</v>
      </c>
      <c r="C10044">
        <v>80.39</v>
      </c>
      <c r="D10044">
        <v>0</v>
      </c>
      <c r="E10044">
        <v>0</v>
      </c>
      <c r="F10044">
        <v>0</v>
      </c>
      <c r="G10044">
        <v>0</v>
      </c>
      <c r="H10044" s="45">
        <v>20698.93</v>
      </c>
      <c r="I10044" t="s">
        <v>5977</v>
      </c>
      <c r="J10044" t="s">
        <v>200</v>
      </c>
      <c r="K10044">
        <v>0</v>
      </c>
      <c r="L10044" s="83">
        <v>42590</v>
      </c>
      <c r="M10044">
        <v>0</v>
      </c>
      <c r="N10044">
        <v>811065101</v>
      </c>
      <c r="O10044" t="s">
        <v>7235</v>
      </c>
    </row>
    <row r="10045" spans="1:15" x14ac:dyDescent="0.2">
      <c r="A10045" t="s">
        <v>7236</v>
      </c>
      <c r="B10045" t="s">
        <v>1819</v>
      </c>
      <c r="C10045">
        <v>357.5</v>
      </c>
      <c r="D10045">
        <v>0</v>
      </c>
      <c r="E10045">
        <v>0</v>
      </c>
      <c r="F10045">
        <v>0</v>
      </c>
      <c r="G10045">
        <v>0</v>
      </c>
      <c r="H10045" s="45">
        <v>-11381.08</v>
      </c>
      <c r="I10045" t="s">
        <v>5977</v>
      </c>
      <c r="J10045" t="s">
        <v>190</v>
      </c>
      <c r="K10045">
        <v>0</v>
      </c>
      <c r="L10045" s="83">
        <v>42590</v>
      </c>
      <c r="M10045">
        <v>0</v>
      </c>
      <c r="N10045">
        <v>893641100</v>
      </c>
      <c r="O10045" t="s">
        <v>1957</v>
      </c>
    </row>
    <row r="10046" spans="1:15" x14ac:dyDescent="0.2">
      <c r="A10046" t="s">
        <v>7237</v>
      </c>
      <c r="B10046" t="s">
        <v>3201</v>
      </c>
      <c r="C10046">
        <v>37.67</v>
      </c>
      <c r="D10046">
        <v>0</v>
      </c>
      <c r="E10046">
        <v>0</v>
      </c>
      <c r="F10046">
        <v>0</v>
      </c>
      <c r="G10046">
        <v>0</v>
      </c>
      <c r="H10046" s="45">
        <v>4795.1400000000003</v>
      </c>
      <c r="I10046" t="s">
        <v>5977</v>
      </c>
      <c r="J10046" t="s">
        <v>200</v>
      </c>
      <c r="K10046">
        <v>0</v>
      </c>
      <c r="L10046" s="83">
        <v>42590</v>
      </c>
      <c r="M10046">
        <v>0</v>
      </c>
      <c r="N10046">
        <v>896047503</v>
      </c>
      <c r="O10046" t="s">
        <v>3350</v>
      </c>
    </row>
    <row r="10047" spans="1:15" x14ac:dyDescent="0.2">
      <c r="A10047" t="s">
        <v>7238</v>
      </c>
      <c r="B10047" t="s">
        <v>3206</v>
      </c>
      <c r="C10047">
        <v>20.25</v>
      </c>
      <c r="D10047">
        <v>0</v>
      </c>
      <c r="E10047">
        <v>0</v>
      </c>
      <c r="F10047">
        <v>0</v>
      </c>
      <c r="G10047">
        <v>0</v>
      </c>
      <c r="H10047" s="45">
        <v>-107573.66</v>
      </c>
      <c r="I10047" t="s">
        <v>5977</v>
      </c>
      <c r="J10047" t="s">
        <v>169</v>
      </c>
      <c r="K10047">
        <v>0</v>
      </c>
      <c r="L10047" s="83">
        <v>42590</v>
      </c>
      <c r="M10047">
        <v>0</v>
      </c>
      <c r="N10047" t="s">
        <v>3357</v>
      </c>
      <c r="O10047" t="s">
        <v>3358</v>
      </c>
    </row>
    <row r="10048" spans="1:15" x14ac:dyDescent="0.2">
      <c r="A10048" t="s">
        <v>7239</v>
      </c>
      <c r="B10048" t="s">
        <v>7208</v>
      </c>
      <c r="C10048">
        <v>26.88</v>
      </c>
      <c r="D10048">
        <v>0</v>
      </c>
      <c r="E10048">
        <v>0</v>
      </c>
      <c r="F10048">
        <v>0</v>
      </c>
      <c r="G10048">
        <v>0</v>
      </c>
      <c r="H10048" s="45">
        <v>23201.51</v>
      </c>
      <c r="I10048" t="s">
        <v>5995</v>
      </c>
      <c r="J10048" t="s">
        <v>200</v>
      </c>
      <c r="K10048">
        <v>0</v>
      </c>
      <c r="L10048" s="83">
        <v>42590</v>
      </c>
      <c r="M10048">
        <v>0</v>
      </c>
      <c r="N10048">
        <v>552074700</v>
      </c>
      <c r="O10048" t="s">
        <v>7240</v>
      </c>
    </row>
    <row r="10049" spans="1:15" x14ac:dyDescent="0.2">
      <c r="A10049" t="s">
        <v>7241</v>
      </c>
      <c r="B10049" t="s">
        <v>2839</v>
      </c>
      <c r="C10049">
        <v>157.38</v>
      </c>
      <c r="D10049">
        <v>0</v>
      </c>
      <c r="E10049">
        <v>0</v>
      </c>
      <c r="F10049">
        <v>0</v>
      </c>
      <c r="G10049">
        <v>0</v>
      </c>
      <c r="H10049" s="45">
        <v>73386.19</v>
      </c>
      <c r="I10049" t="s">
        <v>5977</v>
      </c>
      <c r="J10049" t="s">
        <v>164</v>
      </c>
      <c r="K10049">
        <v>0</v>
      </c>
      <c r="L10049" s="83">
        <v>42590</v>
      </c>
      <c r="M10049">
        <v>0</v>
      </c>
      <c r="N10049">
        <v>989207105</v>
      </c>
      <c r="O10049">
        <v>2989356</v>
      </c>
    </row>
    <row r="10050" spans="1:15" x14ac:dyDescent="0.2">
      <c r="A10050" t="s">
        <v>7108</v>
      </c>
      <c r="B10050" t="s">
        <v>1812</v>
      </c>
      <c r="C10050">
        <v>17.75</v>
      </c>
      <c r="D10050">
        <v>0</v>
      </c>
      <c r="E10050">
        <v>0</v>
      </c>
      <c r="F10050">
        <v>0</v>
      </c>
      <c r="G10050">
        <v>0</v>
      </c>
      <c r="H10050" s="45">
        <v>-1544.24</v>
      </c>
      <c r="I10050" t="s">
        <v>5995</v>
      </c>
      <c r="J10050" t="s">
        <v>164</v>
      </c>
      <c r="K10050">
        <v>0</v>
      </c>
      <c r="L10050" s="83">
        <v>42587</v>
      </c>
      <c r="M10050">
        <v>0</v>
      </c>
      <c r="N10050" t="s">
        <v>1973</v>
      </c>
      <c r="O10050" t="s">
        <v>1974</v>
      </c>
    </row>
    <row r="10051" spans="1:15" x14ac:dyDescent="0.2">
      <c r="A10051" t="s">
        <v>7109</v>
      </c>
      <c r="B10051" t="s">
        <v>5754</v>
      </c>
      <c r="C10051">
        <v>58.65</v>
      </c>
      <c r="D10051">
        <v>0</v>
      </c>
      <c r="E10051">
        <v>0</v>
      </c>
      <c r="F10051">
        <v>0</v>
      </c>
      <c r="G10051">
        <v>0</v>
      </c>
      <c r="H10051">
        <v>-2.95</v>
      </c>
      <c r="I10051" t="s">
        <v>5995</v>
      </c>
      <c r="J10051" t="s">
        <v>235</v>
      </c>
      <c r="K10051">
        <v>0</v>
      </c>
      <c r="L10051" s="83">
        <v>42587</v>
      </c>
      <c r="M10051">
        <v>0</v>
      </c>
      <c r="N10051">
        <v>913456109</v>
      </c>
      <c r="O10051">
        <v>2923804</v>
      </c>
    </row>
    <row r="10052" spans="1:15" x14ac:dyDescent="0.2">
      <c r="A10052" t="s">
        <v>7110</v>
      </c>
      <c r="B10052" t="s">
        <v>3205</v>
      </c>
      <c r="C10052">
        <v>23.98</v>
      </c>
      <c r="D10052">
        <v>0</v>
      </c>
      <c r="E10052">
        <v>0</v>
      </c>
      <c r="F10052">
        <v>0</v>
      </c>
      <c r="G10052">
        <v>0</v>
      </c>
      <c r="H10052" s="45">
        <v>2721.29</v>
      </c>
      <c r="I10052" t="s">
        <v>5995</v>
      </c>
      <c r="J10052" t="s">
        <v>190</v>
      </c>
      <c r="K10052">
        <v>0</v>
      </c>
      <c r="L10052" s="83">
        <v>42587</v>
      </c>
      <c r="M10052">
        <v>0</v>
      </c>
      <c r="N10052" t="s">
        <v>3348</v>
      </c>
      <c r="O10052">
        <v>2767198</v>
      </c>
    </row>
    <row r="10053" spans="1:15" x14ac:dyDescent="0.2">
      <c r="A10053" t="s">
        <v>7111</v>
      </c>
      <c r="B10053" t="s">
        <v>3550</v>
      </c>
      <c r="C10053">
        <v>22.44</v>
      </c>
      <c r="D10053">
        <v>0</v>
      </c>
      <c r="E10053">
        <v>0</v>
      </c>
      <c r="F10053">
        <v>0</v>
      </c>
      <c r="G10053">
        <v>0</v>
      </c>
      <c r="H10053" s="45">
        <v>4307.0200000000004</v>
      </c>
      <c r="I10053" t="s">
        <v>5995</v>
      </c>
      <c r="J10053" t="s">
        <v>164</v>
      </c>
      <c r="K10053">
        <v>0</v>
      </c>
      <c r="L10053" s="83">
        <v>42587</v>
      </c>
      <c r="M10053">
        <v>0</v>
      </c>
      <c r="N10053" t="s">
        <v>177</v>
      </c>
      <c r="O10053" t="s">
        <v>3580</v>
      </c>
    </row>
    <row r="10054" spans="1:15" x14ac:dyDescent="0.2">
      <c r="A10054" t="s">
        <v>7112</v>
      </c>
      <c r="B10054" t="s">
        <v>4332</v>
      </c>
      <c r="C10054">
        <v>19.8</v>
      </c>
      <c r="D10054">
        <v>0</v>
      </c>
      <c r="E10054">
        <v>0</v>
      </c>
      <c r="F10054">
        <v>0</v>
      </c>
      <c r="G10054">
        <v>0</v>
      </c>
      <c r="H10054" s="45">
        <v>14373.24</v>
      </c>
      <c r="I10054" t="s">
        <v>5995</v>
      </c>
      <c r="J10054" t="s">
        <v>164</v>
      </c>
      <c r="K10054">
        <v>0</v>
      </c>
      <c r="L10054" s="83">
        <v>42587</v>
      </c>
      <c r="M10054">
        <v>0</v>
      </c>
      <c r="N10054" t="s">
        <v>4482</v>
      </c>
      <c r="O10054" t="s">
        <v>4483</v>
      </c>
    </row>
    <row r="10055" spans="1:15" x14ac:dyDescent="0.2">
      <c r="A10055" t="s">
        <v>7113</v>
      </c>
      <c r="B10055" t="s">
        <v>5108</v>
      </c>
      <c r="C10055">
        <v>24.45</v>
      </c>
      <c r="D10055">
        <v>0</v>
      </c>
      <c r="E10055">
        <v>0</v>
      </c>
      <c r="F10055">
        <v>0</v>
      </c>
      <c r="G10055">
        <v>0</v>
      </c>
      <c r="H10055" s="45">
        <v>-3569.21</v>
      </c>
      <c r="I10055" t="s">
        <v>5995</v>
      </c>
      <c r="J10055" t="s">
        <v>182</v>
      </c>
      <c r="K10055">
        <v>0</v>
      </c>
      <c r="L10055" s="83">
        <v>42587</v>
      </c>
      <c r="M10055">
        <v>0</v>
      </c>
      <c r="N10055" t="s">
        <v>5242</v>
      </c>
      <c r="O10055" t="s">
        <v>5243</v>
      </c>
    </row>
    <row r="10056" spans="1:15" x14ac:dyDescent="0.2">
      <c r="A10056" t="s">
        <v>7114</v>
      </c>
      <c r="B10056" t="s">
        <v>1013</v>
      </c>
      <c r="C10056">
        <v>14.13</v>
      </c>
      <c r="D10056">
        <v>0</v>
      </c>
      <c r="E10056">
        <v>0</v>
      </c>
      <c r="F10056">
        <v>0</v>
      </c>
      <c r="G10056">
        <v>0</v>
      </c>
      <c r="H10056">
        <v>235.89</v>
      </c>
      <c r="I10056" t="s">
        <v>5995</v>
      </c>
      <c r="J10056" t="s">
        <v>200</v>
      </c>
      <c r="K10056">
        <v>0</v>
      </c>
      <c r="L10056" s="83">
        <v>42587</v>
      </c>
      <c r="M10056">
        <v>0</v>
      </c>
      <c r="N10056" s="84">
        <v>7.9545999999999999E+108</v>
      </c>
      <c r="O10056" t="s">
        <v>1429</v>
      </c>
    </row>
    <row r="10057" spans="1:15" x14ac:dyDescent="0.2">
      <c r="A10057" t="s">
        <v>7115</v>
      </c>
      <c r="B10057" t="s">
        <v>2695</v>
      </c>
      <c r="C10057">
        <v>23.91</v>
      </c>
      <c r="D10057">
        <v>0</v>
      </c>
      <c r="E10057">
        <v>0</v>
      </c>
      <c r="F10057">
        <v>0</v>
      </c>
      <c r="G10057">
        <v>0</v>
      </c>
      <c r="H10057" s="45">
        <v>1437.29</v>
      </c>
      <c r="I10057" t="s">
        <v>5995</v>
      </c>
      <c r="J10057" t="s">
        <v>186</v>
      </c>
      <c r="K10057">
        <v>0</v>
      </c>
      <c r="L10057" s="83">
        <v>42587</v>
      </c>
      <c r="M10057">
        <v>0</v>
      </c>
      <c r="N10057" t="s">
        <v>2784</v>
      </c>
      <c r="O10057" t="s">
        <v>2785</v>
      </c>
    </row>
    <row r="10058" spans="1:15" x14ac:dyDescent="0.2">
      <c r="A10058" t="s">
        <v>7116</v>
      </c>
      <c r="B10058" t="s">
        <v>2811</v>
      </c>
      <c r="C10058">
        <v>45.2</v>
      </c>
      <c r="D10058">
        <v>0</v>
      </c>
      <c r="E10058">
        <v>0</v>
      </c>
      <c r="F10058">
        <v>0</v>
      </c>
      <c r="G10058">
        <v>0</v>
      </c>
      <c r="H10058" s="45">
        <v>2273.48</v>
      </c>
      <c r="I10058" t="s">
        <v>5995</v>
      </c>
      <c r="J10058" t="s">
        <v>169</v>
      </c>
      <c r="K10058">
        <v>0</v>
      </c>
      <c r="L10058" s="83">
        <v>42587</v>
      </c>
      <c r="M10058">
        <v>0</v>
      </c>
      <c r="N10058">
        <v>695127100</v>
      </c>
      <c r="O10058" t="s">
        <v>2981</v>
      </c>
    </row>
    <row r="10059" spans="1:15" x14ac:dyDescent="0.2">
      <c r="A10059" t="s">
        <v>7117</v>
      </c>
      <c r="B10059" t="s">
        <v>5398</v>
      </c>
      <c r="C10059">
        <v>102.76</v>
      </c>
      <c r="D10059">
        <v>0</v>
      </c>
      <c r="E10059">
        <v>0</v>
      </c>
      <c r="F10059">
        <v>0</v>
      </c>
      <c r="G10059">
        <v>0</v>
      </c>
      <c r="H10059" s="45">
        <v>2534.62</v>
      </c>
      <c r="I10059" t="s">
        <v>5995</v>
      </c>
      <c r="J10059" t="s">
        <v>164</v>
      </c>
      <c r="K10059">
        <v>0</v>
      </c>
      <c r="L10059" s="83">
        <v>42587</v>
      </c>
      <c r="M10059">
        <v>0</v>
      </c>
      <c r="N10059">
        <v>620076307</v>
      </c>
      <c r="O10059" t="s">
        <v>5502</v>
      </c>
    </row>
    <row r="10060" spans="1:15" x14ac:dyDescent="0.2">
      <c r="A10060" t="s">
        <v>7118</v>
      </c>
      <c r="B10060" t="s">
        <v>6901</v>
      </c>
      <c r="C10060">
        <v>9.65</v>
      </c>
      <c r="D10060">
        <v>0</v>
      </c>
      <c r="E10060">
        <v>0</v>
      </c>
      <c r="F10060">
        <v>0</v>
      </c>
      <c r="G10060">
        <v>0</v>
      </c>
      <c r="H10060" s="45">
        <v>2281.52</v>
      </c>
      <c r="I10060" t="s">
        <v>5995</v>
      </c>
      <c r="J10060" t="s">
        <v>169</v>
      </c>
      <c r="K10060">
        <v>0</v>
      </c>
      <c r="L10060" s="83">
        <v>42587</v>
      </c>
      <c r="M10060">
        <v>0</v>
      </c>
      <c r="N10060">
        <v>528872302</v>
      </c>
      <c r="O10060" t="s">
        <v>6960</v>
      </c>
    </row>
    <row r="10061" spans="1:15" x14ac:dyDescent="0.2">
      <c r="A10061" t="s">
        <v>7119</v>
      </c>
      <c r="B10061" t="s">
        <v>1671</v>
      </c>
      <c r="C10061">
        <v>240.35</v>
      </c>
      <c r="D10061">
        <v>0</v>
      </c>
      <c r="E10061">
        <v>0</v>
      </c>
      <c r="F10061">
        <v>0</v>
      </c>
      <c r="G10061">
        <v>0</v>
      </c>
      <c r="H10061" s="45">
        <v>19867.150000000001</v>
      </c>
      <c r="I10061" t="s">
        <v>5995</v>
      </c>
      <c r="J10061" t="s">
        <v>169</v>
      </c>
      <c r="K10061">
        <v>0</v>
      </c>
      <c r="L10061" s="83">
        <v>42587</v>
      </c>
      <c r="M10061">
        <v>0</v>
      </c>
      <c r="N10061" t="s">
        <v>1764</v>
      </c>
      <c r="O10061">
        <v>2501578</v>
      </c>
    </row>
    <row r="10062" spans="1:15" x14ac:dyDescent="0.2">
      <c r="A10062" t="s">
        <v>7120</v>
      </c>
      <c r="B10062" t="s">
        <v>1331</v>
      </c>
      <c r="C10062">
        <v>26.09</v>
      </c>
      <c r="D10062">
        <v>0</v>
      </c>
      <c r="E10062">
        <v>0</v>
      </c>
      <c r="F10062">
        <v>0</v>
      </c>
      <c r="G10062">
        <v>0</v>
      </c>
      <c r="H10062" s="45">
        <v>6085.84</v>
      </c>
      <c r="I10062" t="s">
        <v>5995</v>
      </c>
      <c r="J10062" t="s">
        <v>200</v>
      </c>
      <c r="K10062">
        <v>0</v>
      </c>
      <c r="L10062" s="83">
        <v>42587</v>
      </c>
      <c r="M10062">
        <v>0</v>
      </c>
      <c r="N10062">
        <v>535919203</v>
      </c>
      <c r="O10062">
        <v>2753506</v>
      </c>
    </row>
    <row r="10063" spans="1:15" x14ac:dyDescent="0.2">
      <c r="A10063" t="s">
        <v>7121</v>
      </c>
      <c r="B10063" t="s">
        <v>2320</v>
      </c>
      <c r="C10063">
        <v>27.824999999999999</v>
      </c>
      <c r="D10063">
        <v>0</v>
      </c>
      <c r="E10063">
        <v>0</v>
      </c>
      <c r="F10063">
        <v>0</v>
      </c>
      <c r="G10063">
        <v>0</v>
      </c>
      <c r="H10063">
        <v>272.07</v>
      </c>
      <c r="I10063" t="s">
        <v>5995</v>
      </c>
      <c r="J10063" t="s">
        <v>200</v>
      </c>
      <c r="K10063">
        <v>0</v>
      </c>
      <c r="L10063" s="83">
        <v>42587</v>
      </c>
      <c r="M10063">
        <v>0</v>
      </c>
      <c r="N10063" t="s">
        <v>177</v>
      </c>
      <c r="O10063" t="s">
        <v>2370</v>
      </c>
    </row>
    <row r="10064" spans="1:15" x14ac:dyDescent="0.2">
      <c r="A10064" t="s">
        <v>7122</v>
      </c>
      <c r="B10064" t="s">
        <v>1326</v>
      </c>
      <c r="C10064">
        <v>79.8</v>
      </c>
      <c r="D10064">
        <v>0</v>
      </c>
      <c r="E10064">
        <v>0</v>
      </c>
      <c r="F10064">
        <v>0</v>
      </c>
      <c r="G10064">
        <v>0</v>
      </c>
      <c r="H10064" s="45">
        <v>-8818.11</v>
      </c>
      <c r="I10064" t="s">
        <v>5995</v>
      </c>
      <c r="J10064" t="s">
        <v>186</v>
      </c>
      <c r="K10064">
        <v>0</v>
      </c>
      <c r="L10064" s="83">
        <v>42587</v>
      </c>
      <c r="M10064">
        <v>0</v>
      </c>
      <c r="N10064">
        <v>488401100</v>
      </c>
      <c r="O10064" t="s">
        <v>1499</v>
      </c>
    </row>
    <row r="10065" spans="1:15" x14ac:dyDescent="0.2">
      <c r="A10065" t="s">
        <v>7123</v>
      </c>
      <c r="B10065" t="s">
        <v>1986</v>
      </c>
      <c r="C10065">
        <v>59.24</v>
      </c>
      <c r="D10065">
        <v>0</v>
      </c>
      <c r="E10065">
        <v>0</v>
      </c>
      <c r="F10065">
        <v>0</v>
      </c>
      <c r="G10065">
        <v>0</v>
      </c>
      <c r="H10065" s="45">
        <v>5681.88</v>
      </c>
      <c r="I10065" t="s">
        <v>5995</v>
      </c>
      <c r="J10065" t="s">
        <v>190</v>
      </c>
      <c r="K10065">
        <v>0</v>
      </c>
      <c r="L10065" s="83">
        <v>42587</v>
      </c>
      <c r="M10065">
        <v>0</v>
      </c>
      <c r="N10065" t="s">
        <v>6951</v>
      </c>
      <c r="O10065" t="s">
        <v>6952</v>
      </c>
    </row>
    <row r="10066" spans="1:15" x14ac:dyDescent="0.2">
      <c r="A10066" t="s">
        <v>7124</v>
      </c>
      <c r="B10066" t="s">
        <v>5105</v>
      </c>
      <c r="C10066">
        <v>13.86</v>
      </c>
      <c r="D10066">
        <v>0</v>
      </c>
      <c r="E10066">
        <v>0</v>
      </c>
      <c r="F10066">
        <v>0</v>
      </c>
      <c r="G10066">
        <v>0</v>
      </c>
      <c r="H10066" s="45">
        <v>29417.71</v>
      </c>
      <c r="I10066" t="s">
        <v>5995</v>
      </c>
      <c r="J10066" t="s">
        <v>169</v>
      </c>
      <c r="K10066">
        <v>0</v>
      </c>
      <c r="L10066" s="83">
        <v>42587</v>
      </c>
      <c r="M10066">
        <v>0</v>
      </c>
      <c r="N10066" t="s">
        <v>5195</v>
      </c>
      <c r="O10066" t="s">
        <v>5196</v>
      </c>
    </row>
    <row r="10067" spans="1:15" x14ac:dyDescent="0.2">
      <c r="A10067" t="s">
        <v>7125</v>
      </c>
      <c r="B10067" t="s">
        <v>2676</v>
      </c>
      <c r="C10067">
        <v>39.975000000000001</v>
      </c>
      <c r="D10067">
        <v>0</v>
      </c>
      <c r="E10067">
        <v>0</v>
      </c>
      <c r="F10067">
        <v>0</v>
      </c>
      <c r="G10067">
        <v>0</v>
      </c>
      <c r="H10067" s="45">
        <v>-5175.45</v>
      </c>
      <c r="I10067" t="s">
        <v>5995</v>
      </c>
      <c r="J10067" t="s">
        <v>186</v>
      </c>
      <c r="K10067">
        <v>0</v>
      </c>
      <c r="L10067" s="83">
        <v>42587</v>
      </c>
      <c r="M10067">
        <v>0</v>
      </c>
      <c r="N10067">
        <v>292554102</v>
      </c>
      <c r="O10067">
        <v>2443078</v>
      </c>
    </row>
    <row r="10068" spans="1:15" x14ac:dyDescent="0.2">
      <c r="A10068" t="s">
        <v>7126</v>
      </c>
      <c r="B10068" t="s">
        <v>3161</v>
      </c>
      <c r="C10068">
        <v>48.78</v>
      </c>
      <c r="D10068">
        <v>0</v>
      </c>
      <c r="E10068">
        <v>0</v>
      </c>
      <c r="F10068">
        <v>0</v>
      </c>
      <c r="G10068">
        <v>0</v>
      </c>
      <c r="H10068" s="45">
        <v>-21451.85</v>
      </c>
      <c r="I10068" t="s">
        <v>5995</v>
      </c>
      <c r="J10068" t="s">
        <v>169</v>
      </c>
      <c r="K10068">
        <v>0</v>
      </c>
      <c r="L10068" s="83">
        <v>42587</v>
      </c>
      <c r="M10068">
        <v>0</v>
      </c>
      <c r="N10068" t="s">
        <v>3281</v>
      </c>
      <c r="O10068" t="s">
        <v>3282</v>
      </c>
    </row>
    <row r="10069" spans="1:15" x14ac:dyDescent="0.2">
      <c r="A10069" t="s">
        <v>7127</v>
      </c>
      <c r="B10069" t="s">
        <v>5282</v>
      </c>
      <c r="C10069">
        <v>35.299999999999997</v>
      </c>
      <c r="D10069">
        <v>0</v>
      </c>
      <c r="E10069">
        <v>0</v>
      </c>
      <c r="F10069">
        <v>0</v>
      </c>
      <c r="G10069">
        <v>0</v>
      </c>
      <c r="H10069" s="45">
        <v>-22678.15</v>
      </c>
      <c r="I10069" t="s">
        <v>5995</v>
      </c>
      <c r="J10069" t="s">
        <v>190</v>
      </c>
      <c r="K10069">
        <v>0</v>
      </c>
      <c r="L10069" s="83">
        <v>42587</v>
      </c>
      <c r="M10069">
        <v>0</v>
      </c>
      <c r="N10069" t="s">
        <v>5326</v>
      </c>
      <c r="O10069" t="s">
        <v>5327</v>
      </c>
    </row>
    <row r="10070" spans="1:15" x14ac:dyDescent="0.2">
      <c r="A10070" t="s">
        <v>7128</v>
      </c>
      <c r="B10070" t="s">
        <v>2835</v>
      </c>
      <c r="C10070">
        <v>160.94</v>
      </c>
      <c r="D10070">
        <v>0</v>
      </c>
      <c r="E10070">
        <v>0</v>
      </c>
      <c r="F10070">
        <v>0</v>
      </c>
      <c r="G10070">
        <v>0</v>
      </c>
      <c r="H10070" s="45">
        <v>2580.36</v>
      </c>
      <c r="I10070" t="s">
        <v>5995</v>
      </c>
      <c r="J10070" t="s">
        <v>164</v>
      </c>
      <c r="K10070">
        <v>0</v>
      </c>
      <c r="L10070" s="83">
        <v>42587</v>
      </c>
      <c r="M10070">
        <v>0</v>
      </c>
      <c r="N10070" t="s">
        <v>2911</v>
      </c>
      <c r="O10070">
        <v>2045623</v>
      </c>
    </row>
    <row r="10071" spans="1:15" x14ac:dyDescent="0.2">
      <c r="A10071" t="s">
        <v>7129</v>
      </c>
      <c r="B10071" t="s">
        <v>1072</v>
      </c>
      <c r="C10071">
        <v>68.56</v>
      </c>
      <c r="D10071">
        <v>0</v>
      </c>
      <c r="E10071">
        <v>0</v>
      </c>
      <c r="F10071">
        <v>0</v>
      </c>
      <c r="G10071">
        <v>0</v>
      </c>
      <c r="H10071" s="45">
        <v>5569.2</v>
      </c>
      <c r="I10071" t="s">
        <v>5995</v>
      </c>
      <c r="J10071" t="s">
        <v>190</v>
      </c>
      <c r="K10071">
        <v>0</v>
      </c>
      <c r="L10071" s="83">
        <v>42587</v>
      </c>
      <c r="M10071">
        <v>0</v>
      </c>
      <c r="N10071">
        <v>31100100</v>
      </c>
      <c r="O10071">
        <v>2089212</v>
      </c>
    </row>
    <row r="10072" spans="1:15" x14ac:dyDescent="0.2">
      <c r="A10072" t="s">
        <v>7130</v>
      </c>
      <c r="B10072" t="s">
        <v>2829</v>
      </c>
      <c r="C10072">
        <v>60.57</v>
      </c>
      <c r="D10072">
        <v>0</v>
      </c>
      <c r="E10072">
        <v>0</v>
      </c>
      <c r="F10072">
        <v>0</v>
      </c>
      <c r="G10072">
        <v>0</v>
      </c>
      <c r="H10072">
        <v>-353.18</v>
      </c>
      <c r="I10072" t="s">
        <v>5995</v>
      </c>
      <c r="J10072" t="s">
        <v>200</v>
      </c>
      <c r="K10072">
        <v>0</v>
      </c>
      <c r="L10072" s="83">
        <v>42587</v>
      </c>
      <c r="M10072">
        <v>0</v>
      </c>
      <c r="N10072" t="s">
        <v>2907</v>
      </c>
      <c r="O10072" t="s">
        <v>2908</v>
      </c>
    </row>
    <row r="10073" spans="1:15" x14ac:dyDescent="0.2">
      <c r="A10073" t="s">
        <v>7131</v>
      </c>
      <c r="B10073" t="s">
        <v>4246</v>
      </c>
      <c r="C10073">
        <v>61.59</v>
      </c>
      <c r="D10073">
        <v>0</v>
      </c>
      <c r="E10073">
        <v>0</v>
      </c>
      <c r="F10073">
        <v>0</v>
      </c>
      <c r="G10073">
        <v>0</v>
      </c>
      <c r="H10073">
        <v>274.24</v>
      </c>
      <c r="I10073" t="s">
        <v>5995</v>
      </c>
      <c r="J10073" t="s">
        <v>190</v>
      </c>
      <c r="K10073">
        <v>0</v>
      </c>
      <c r="L10073" s="83">
        <v>42587</v>
      </c>
      <c r="M10073">
        <v>0</v>
      </c>
      <c r="N10073">
        <v>1084102</v>
      </c>
      <c r="O10073">
        <v>2010278</v>
      </c>
    </row>
    <row r="10074" spans="1:15" x14ac:dyDescent="0.2">
      <c r="A10074" t="s">
        <v>7132</v>
      </c>
      <c r="B10074" t="s">
        <v>2465</v>
      </c>
      <c r="C10074">
        <v>184.09</v>
      </c>
      <c r="D10074">
        <v>0</v>
      </c>
      <c r="E10074">
        <v>0</v>
      </c>
      <c r="F10074">
        <v>0</v>
      </c>
      <c r="G10074">
        <v>0</v>
      </c>
      <c r="H10074" s="45">
        <v>-2459.12</v>
      </c>
      <c r="I10074" t="s">
        <v>5977</v>
      </c>
      <c r="J10074" t="s">
        <v>169</v>
      </c>
      <c r="K10074">
        <v>0</v>
      </c>
      <c r="L10074" s="83">
        <v>42587</v>
      </c>
      <c r="M10074">
        <v>0</v>
      </c>
      <c r="N10074" t="s">
        <v>177</v>
      </c>
      <c r="O10074" t="s">
        <v>2513</v>
      </c>
    </row>
    <row r="10075" spans="1:15" x14ac:dyDescent="0.2">
      <c r="A10075" t="s">
        <v>7133</v>
      </c>
      <c r="B10075" t="s">
        <v>5101</v>
      </c>
      <c r="C10075">
        <v>33.020000000000003</v>
      </c>
      <c r="D10075">
        <v>0</v>
      </c>
      <c r="E10075">
        <v>0</v>
      </c>
      <c r="F10075">
        <v>0</v>
      </c>
      <c r="G10075">
        <v>0</v>
      </c>
      <c r="H10075" s="45">
        <v>20546.03</v>
      </c>
      <c r="I10075" t="s">
        <v>5995</v>
      </c>
      <c r="J10075" t="s">
        <v>169</v>
      </c>
      <c r="K10075">
        <v>0</v>
      </c>
      <c r="L10075" s="83">
        <v>42587</v>
      </c>
      <c r="M10075">
        <v>0</v>
      </c>
      <c r="N10075">
        <v>1744101</v>
      </c>
      <c r="O10075">
        <v>2813552</v>
      </c>
    </row>
    <row r="10076" spans="1:15" x14ac:dyDescent="0.2">
      <c r="A10076" t="s">
        <v>7134</v>
      </c>
      <c r="B10076" t="s">
        <v>5110</v>
      </c>
      <c r="C10076">
        <v>32.75</v>
      </c>
      <c r="D10076">
        <v>0</v>
      </c>
      <c r="E10076">
        <v>0</v>
      </c>
      <c r="F10076">
        <v>0</v>
      </c>
      <c r="G10076">
        <v>0</v>
      </c>
      <c r="H10076" s="45">
        <v>-1941.83</v>
      </c>
      <c r="I10076" t="s">
        <v>5995</v>
      </c>
      <c r="J10076" t="s">
        <v>169</v>
      </c>
      <c r="K10076">
        <v>0</v>
      </c>
      <c r="L10076" s="83">
        <v>42587</v>
      </c>
      <c r="M10076">
        <v>0</v>
      </c>
      <c r="N10076">
        <v>9128307</v>
      </c>
      <c r="O10076">
        <v>2049777</v>
      </c>
    </row>
    <row r="10077" spans="1:15" x14ac:dyDescent="0.2">
      <c r="A10077" t="s">
        <v>7135</v>
      </c>
      <c r="B10077" t="s">
        <v>2821</v>
      </c>
      <c r="C10077">
        <v>43.23</v>
      </c>
      <c r="D10077">
        <v>0</v>
      </c>
      <c r="E10077">
        <v>0</v>
      </c>
      <c r="F10077">
        <v>0</v>
      </c>
      <c r="G10077">
        <v>0</v>
      </c>
      <c r="H10077" s="45">
        <v>5366.33</v>
      </c>
      <c r="I10077" t="s">
        <v>5995</v>
      </c>
      <c r="J10077" t="s">
        <v>190</v>
      </c>
      <c r="K10077">
        <v>0</v>
      </c>
      <c r="L10077" s="83">
        <v>42587</v>
      </c>
      <c r="M10077">
        <v>0</v>
      </c>
      <c r="N10077" t="s">
        <v>2902</v>
      </c>
      <c r="O10077" t="s">
        <v>2903</v>
      </c>
    </row>
    <row r="10078" spans="1:15" x14ac:dyDescent="0.2">
      <c r="A10078" t="s">
        <v>7136</v>
      </c>
      <c r="B10078" t="s">
        <v>7101</v>
      </c>
      <c r="C10078">
        <v>19.79</v>
      </c>
      <c r="D10078">
        <v>0</v>
      </c>
      <c r="E10078">
        <v>0</v>
      </c>
      <c r="F10078">
        <v>0</v>
      </c>
      <c r="G10078">
        <v>0</v>
      </c>
      <c r="H10078" s="45">
        <v>-22880.75</v>
      </c>
      <c r="I10078" t="s">
        <v>5977</v>
      </c>
      <c r="J10078" t="s">
        <v>169</v>
      </c>
      <c r="K10078">
        <v>0</v>
      </c>
      <c r="L10078" s="83">
        <v>42587</v>
      </c>
      <c r="M10078">
        <v>0</v>
      </c>
      <c r="N10078" t="s">
        <v>7137</v>
      </c>
      <c r="O10078" t="s">
        <v>7138</v>
      </c>
    </row>
    <row r="10079" spans="1:15" x14ac:dyDescent="0.2">
      <c r="A10079" t="s">
        <v>7139</v>
      </c>
      <c r="B10079" t="s">
        <v>2217</v>
      </c>
      <c r="C10079">
        <v>18.12</v>
      </c>
      <c r="D10079">
        <v>0</v>
      </c>
      <c r="E10079">
        <v>0</v>
      </c>
      <c r="F10079">
        <v>0</v>
      </c>
      <c r="G10079">
        <v>0</v>
      </c>
      <c r="H10079" s="45">
        <v>-1810.31</v>
      </c>
      <c r="I10079" t="s">
        <v>5995</v>
      </c>
      <c r="J10079" t="s">
        <v>169</v>
      </c>
      <c r="K10079">
        <v>0</v>
      </c>
      <c r="L10079" s="83">
        <v>42587</v>
      </c>
      <c r="M10079">
        <v>0</v>
      </c>
      <c r="N10079">
        <v>12423109</v>
      </c>
      <c r="O10079">
        <v>2385471</v>
      </c>
    </row>
    <row r="10080" spans="1:15" x14ac:dyDescent="0.2">
      <c r="A10080" t="s">
        <v>7140</v>
      </c>
      <c r="B10080" t="s">
        <v>3181</v>
      </c>
      <c r="C10080">
        <v>45.64</v>
      </c>
      <c r="D10080">
        <v>0</v>
      </c>
      <c r="E10080">
        <v>0</v>
      </c>
      <c r="F10080">
        <v>0</v>
      </c>
      <c r="G10080">
        <v>0</v>
      </c>
      <c r="H10080" s="45">
        <v>-7362.82</v>
      </c>
      <c r="I10080" t="s">
        <v>5995</v>
      </c>
      <c r="J10080" t="s">
        <v>182</v>
      </c>
      <c r="K10080">
        <v>0</v>
      </c>
      <c r="L10080" s="83">
        <v>42587</v>
      </c>
      <c r="M10080">
        <v>0</v>
      </c>
      <c r="N10080">
        <v>37411105</v>
      </c>
      <c r="O10080">
        <v>2043962</v>
      </c>
    </row>
    <row r="10081" spans="1:15" x14ac:dyDescent="0.2">
      <c r="A10081" t="s">
        <v>7141</v>
      </c>
      <c r="B10081" t="s">
        <v>1791</v>
      </c>
      <c r="C10081">
        <v>71.319999999999993</v>
      </c>
      <c r="D10081">
        <v>0</v>
      </c>
      <c r="E10081">
        <v>0</v>
      </c>
      <c r="F10081">
        <v>0</v>
      </c>
      <c r="G10081">
        <v>0</v>
      </c>
      <c r="H10081" s="45">
        <v>-7496.49</v>
      </c>
      <c r="I10081" t="s">
        <v>5995</v>
      </c>
      <c r="J10081" t="s">
        <v>164</v>
      </c>
      <c r="K10081">
        <v>0</v>
      </c>
      <c r="L10081" s="83">
        <v>42587</v>
      </c>
      <c r="M10081">
        <v>0</v>
      </c>
      <c r="N10081" t="s">
        <v>1875</v>
      </c>
      <c r="O10081">
        <v>2575818</v>
      </c>
    </row>
    <row r="10082" spans="1:15" x14ac:dyDescent="0.2">
      <c r="A10082" t="s">
        <v>7142</v>
      </c>
      <c r="B10082" t="s">
        <v>1790</v>
      </c>
      <c r="C10082">
        <v>20.37</v>
      </c>
      <c r="D10082">
        <v>0</v>
      </c>
      <c r="E10082">
        <v>0</v>
      </c>
      <c r="F10082">
        <v>0</v>
      </c>
      <c r="G10082">
        <v>0</v>
      </c>
      <c r="H10082">
        <v>766.25</v>
      </c>
      <c r="I10082" t="s">
        <v>5995</v>
      </c>
      <c r="J10082" t="s">
        <v>190</v>
      </c>
      <c r="K10082">
        <v>0</v>
      </c>
      <c r="L10082" s="83">
        <v>42587</v>
      </c>
      <c r="M10082">
        <v>0</v>
      </c>
      <c r="N10082" t="s">
        <v>177</v>
      </c>
      <c r="O10082" t="s">
        <v>1877</v>
      </c>
    </row>
    <row r="10083" spans="1:15" x14ac:dyDescent="0.2">
      <c r="A10083" t="s">
        <v>7143</v>
      </c>
      <c r="B10083" t="s">
        <v>1307</v>
      </c>
      <c r="C10083">
        <v>8.81</v>
      </c>
      <c r="D10083">
        <v>0</v>
      </c>
      <c r="E10083">
        <v>0</v>
      </c>
      <c r="F10083">
        <v>0</v>
      </c>
      <c r="G10083">
        <v>0</v>
      </c>
      <c r="H10083" s="45">
        <v>23484.18</v>
      </c>
      <c r="I10083" t="s">
        <v>5977</v>
      </c>
      <c r="J10083" t="s">
        <v>169</v>
      </c>
      <c r="K10083">
        <v>0</v>
      </c>
      <c r="L10083" s="83">
        <v>42587</v>
      </c>
      <c r="M10083">
        <v>0</v>
      </c>
      <c r="N10083">
        <v>112463104</v>
      </c>
      <c r="O10083" t="s">
        <v>1474</v>
      </c>
    </row>
    <row r="10084" spans="1:15" x14ac:dyDescent="0.2">
      <c r="A10084" t="s">
        <v>7144</v>
      </c>
      <c r="B10084" t="s">
        <v>4644</v>
      </c>
      <c r="C10084">
        <v>41.05</v>
      </c>
      <c r="D10084">
        <v>0</v>
      </c>
      <c r="E10084">
        <v>0</v>
      </c>
      <c r="F10084">
        <v>0</v>
      </c>
      <c r="G10084">
        <v>0</v>
      </c>
      <c r="H10084" s="45">
        <v>5554.9</v>
      </c>
      <c r="I10084" t="s">
        <v>5995</v>
      </c>
      <c r="J10084" t="s">
        <v>188</v>
      </c>
      <c r="K10084">
        <v>0</v>
      </c>
      <c r="L10084" s="83">
        <v>42587</v>
      </c>
      <c r="M10084">
        <v>0</v>
      </c>
      <c r="N10084">
        <v>58498106</v>
      </c>
      <c r="O10084">
        <v>2073022</v>
      </c>
    </row>
    <row r="10085" spans="1:15" x14ac:dyDescent="0.2">
      <c r="A10085" t="s">
        <v>7145</v>
      </c>
      <c r="B10085" t="s">
        <v>3153</v>
      </c>
      <c r="C10085">
        <v>105.72</v>
      </c>
      <c r="D10085">
        <v>0</v>
      </c>
      <c r="E10085">
        <v>0</v>
      </c>
      <c r="F10085">
        <v>0</v>
      </c>
      <c r="G10085">
        <v>0</v>
      </c>
      <c r="H10085" s="45">
        <v>9411.2000000000007</v>
      </c>
      <c r="I10085" t="s">
        <v>5995</v>
      </c>
      <c r="J10085" t="s">
        <v>169</v>
      </c>
      <c r="K10085">
        <v>0</v>
      </c>
      <c r="L10085" s="83">
        <v>42587</v>
      </c>
      <c r="M10085">
        <v>0</v>
      </c>
      <c r="N10085" t="s">
        <v>3256</v>
      </c>
      <c r="O10085">
        <v>2437071</v>
      </c>
    </row>
    <row r="10086" spans="1:15" x14ac:dyDescent="0.2">
      <c r="A10086" t="s">
        <v>7146</v>
      </c>
      <c r="B10086" t="s">
        <v>4948</v>
      </c>
      <c r="C10086">
        <v>68.7</v>
      </c>
      <c r="D10086">
        <v>0</v>
      </c>
      <c r="E10086">
        <v>0</v>
      </c>
      <c r="F10086">
        <v>0</v>
      </c>
      <c r="G10086">
        <v>0</v>
      </c>
      <c r="H10086" s="45">
        <v>-5843.26</v>
      </c>
      <c r="I10086" t="s">
        <v>5995</v>
      </c>
      <c r="J10086" t="s">
        <v>822</v>
      </c>
      <c r="K10086">
        <v>0</v>
      </c>
      <c r="L10086" s="83">
        <v>42587</v>
      </c>
      <c r="M10086">
        <v>0</v>
      </c>
      <c r="N10086">
        <v>165303108</v>
      </c>
      <c r="O10086">
        <v>2190750</v>
      </c>
    </row>
    <row r="10087" spans="1:15" x14ac:dyDescent="0.2">
      <c r="A10087" t="s">
        <v>7147</v>
      </c>
      <c r="B10087" t="s">
        <v>2712</v>
      </c>
      <c r="C10087">
        <v>24.465</v>
      </c>
      <c r="D10087">
        <v>0</v>
      </c>
      <c r="E10087">
        <v>0</v>
      </c>
      <c r="F10087">
        <v>0</v>
      </c>
      <c r="G10087">
        <v>0</v>
      </c>
      <c r="H10087" s="45">
        <v>-19275.060000000001</v>
      </c>
      <c r="I10087" t="s">
        <v>5995</v>
      </c>
      <c r="J10087" t="s">
        <v>182</v>
      </c>
      <c r="K10087">
        <v>0</v>
      </c>
      <c r="L10087" s="83">
        <v>42587</v>
      </c>
      <c r="M10087">
        <v>0</v>
      </c>
      <c r="N10087">
        <v>144577103</v>
      </c>
      <c r="O10087">
        <v>2092801</v>
      </c>
    </row>
    <row r="10088" spans="1:15" x14ac:dyDescent="0.2">
      <c r="A10088" t="s">
        <v>7148</v>
      </c>
      <c r="B10088" t="s">
        <v>2002</v>
      </c>
      <c r="C10088">
        <v>53.52</v>
      </c>
      <c r="D10088">
        <v>0</v>
      </c>
      <c r="E10088">
        <v>0</v>
      </c>
      <c r="F10088">
        <v>0</v>
      </c>
      <c r="G10088">
        <v>0</v>
      </c>
      <c r="H10088">
        <v>869.12</v>
      </c>
      <c r="I10088" t="s">
        <v>5995</v>
      </c>
      <c r="J10088" t="s">
        <v>164</v>
      </c>
      <c r="K10088">
        <v>0</v>
      </c>
      <c r="L10088" s="83">
        <v>42587</v>
      </c>
      <c r="M10088">
        <v>0</v>
      </c>
      <c r="N10088" t="s">
        <v>2034</v>
      </c>
      <c r="O10088" t="s">
        <v>2035</v>
      </c>
    </row>
    <row r="10089" spans="1:15" x14ac:dyDescent="0.2">
      <c r="A10089" t="s">
        <v>7149</v>
      </c>
      <c r="B10089" t="s">
        <v>2589</v>
      </c>
      <c r="C10089">
        <v>24.3</v>
      </c>
      <c r="D10089">
        <v>0</v>
      </c>
      <c r="E10089">
        <v>0</v>
      </c>
      <c r="F10089">
        <v>0</v>
      </c>
      <c r="G10089">
        <v>0</v>
      </c>
      <c r="H10089" s="45">
        <v>-5217.51</v>
      </c>
      <c r="I10089" t="s">
        <v>5995</v>
      </c>
      <c r="J10089" t="s">
        <v>200</v>
      </c>
      <c r="K10089">
        <v>0</v>
      </c>
      <c r="L10089" s="83">
        <v>42587</v>
      </c>
      <c r="M10089">
        <v>0</v>
      </c>
      <c r="N10089">
        <v>216831107</v>
      </c>
      <c r="O10089">
        <v>2222608</v>
      </c>
    </row>
    <row r="10090" spans="1:15" x14ac:dyDescent="0.2">
      <c r="A10090" t="s">
        <v>7150</v>
      </c>
      <c r="B10090" t="s">
        <v>2108</v>
      </c>
      <c r="C10090">
        <v>57.54</v>
      </c>
      <c r="D10090">
        <v>0</v>
      </c>
      <c r="E10090">
        <v>0</v>
      </c>
      <c r="F10090">
        <v>0</v>
      </c>
      <c r="G10090">
        <v>0</v>
      </c>
      <c r="H10090" s="45">
        <v>-6648.17</v>
      </c>
      <c r="I10090" t="s">
        <v>5977</v>
      </c>
      <c r="J10090" t="s">
        <v>182</v>
      </c>
      <c r="K10090">
        <v>0</v>
      </c>
      <c r="L10090" s="83">
        <v>42587</v>
      </c>
      <c r="M10090">
        <v>0</v>
      </c>
      <c r="N10090" t="s">
        <v>2151</v>
      </c>
      <c r="O10090">
        <v>2012672</v>
      </c>
    </row>
    <row r="10091" spans="1:15" x14ac:dyDescent="0.2">
      <c r="A10091" t="s">
        <v>7151</v>
      </c>
      <c r="B10091" t="s">
        <v>3202</v>
      </c>
      <c r="C10091">
        <v>16.100000000000001</v>
      </c>
      <c r="D10091">
        <v>0</v>
      </c>
      <c r="E10091">
        <v>0</v>
      </c>
      <c r="F10091">
        <v>0</v>
      </c>
      <c r="G10091">
        <v>0</v>
      </c>
      <c r="H10091" s="45">
        <v>36317.019999999997</v>
      </c>
      <c r="I10091" t="s">
        <v>5977</v>
      </c>
      <c r="J10091" t="s">
        <v>169</v>
      </c>
      <c r="K10091">
        <v>0</v>
      </c>
      <c r="L10091" s="83">
        <v>42587</v>
      </c>
      <c r="M10091">
        <v>0</v>
      </c>
      <c r="N10091" t="s">
        <v>177</v>
      </c>
      <c r="O10091" t="s">
        <v>3286</v>
      </c>
    </row>
    <row r="10092" spans="1:15" x14ac:dyDescent="0.2">
      <c r="A10092" t="s">
        <v>7152</v>
      </c>
      <c r="B10092" t="s">
        <v>1310</v>
      </c>
      <c r="C10092">
        <v>86.94</v>
      </c>
      <c r="D10092">
        <v>0</v>
      </c>
      <c r="E10092">
        <v>0</v>
      </c>
      <c r="F10092">
        <v>0</v>
      </c>
      <c r="G10092">
        <v>0</v>
      </c>
      <c r="H10092" s="45">
        <v>-6710.75</v>
      </c>
      <c r="I10092" t="s">
        <v>5977</v>
      </c>
      <c r="J10092" t="s">
        <v>169</v>
      </c>
      <c r="K10092">
        <v>0</v>
      </c>
      <c r="L10092" s="83">
        <v>42587</v>
      </c>
      <c r="M10092">
        <v>0</v>
      </c>
      <c r="N10092" t="s">
        <v>1490</v>
      </c>
      <c r="O10092" t="s">
        <v>1491</v>
      </c>
    </row>
    <row r="10093" spans="1:15" x14ac:dyDescent="0.2">
      <c r="A10093" t="s">
        <v>7153</v>
      </c>
      <c r="B10093" t="s">
        <v>3176</v>
      </c>
      <c r="C10093">
        <v>58.924999999999997</v>
      </c>
      <c r="D10093">
        <v>0</v>
      </c>
      <c r="E10093">
        <v>0</v>
      </c>
      <c r="F10093">
        <v>0</v>
      </c>
      <c r="G10093">
        <v>0</v>
      </c>
      <c r="H10093" s="45">
        <v>15216.21</v>
      </c>
      <c r="I10093" t="s">
        <v>5977</v>
      </c>
      <c r="J10093" t="s">
        <v>164</v>
      </c>
      <c r="K10093">
        <v>0</v>
      </c>
      <c r="L10093" s="83">
        <v>42587</v>
      </c>
      <c r="M10093">
        <v>0</v>
      </c>
      <c r="N10093" t="s">
        <v>3288</v>
      </c>
      <c r="O10093" t="s">
        <v>3289</v>
      </c>
    </row>
    <row r="10094" spans="1:15" x14ac:dyDescent="0.2">
      <c r="A10094" t="s">
        <v>7154</v>
      </c>
      <c r="B10094" t="s">
        <v>3150</v>
      </c>
      <c r="C10094">
        <v>124.43</v>
      </c>
      <c r="D10094">
        <v>0</v>
      </c>
      <c r="E10094">
        <v>0</v>
      </c>
      <c r="F10094">
        <v>0</v>
      </c>
      <c r="G10094">
        <v>0</v>
      </c>
      <c r="H10094" s="45">
        <v>-2248.31</v>
      </c>
      <c r="I10094" t="s">
        <v>5995</v>
      </c>
      <c r="J10094" t="s">
        <v>182</v>
      </c>
      <c r="K10094">
        <v>0</v>
      </c>
      <c r="L10094" s="83">
        <v>42587</v>
      </c>
      <c r="M10094">
        <v>0</v>
      </c>
      <c r="N10094" t="s">
        <v>3291</v>
      </c>
      <c r="O10094">
        <v>2318024</v>
      </c>
    </row>
    <row r="10095" spans="1:15" x14ac:dyDescent="0.2">
      <c r="A10095" t="s">
        <v>7155</v>
      </c>
      <c r="B10095" t="s">
        <v>7102</v>
      </c>
      <c r="C10095">
        <v>18.899999999999999</v>
      </c>
      <c r="D10095">
        <v>0</v>
      </c>
      <c r="E10095">
        <v>0</v>
      </c>
      <c r="F10095">
        <v>0</v>
      </c>
      <c r="G10095">
        <v>0</v>
      </c>
      <c r="H10095" s="45">
        <v>-22548.84</v>
      </c>
      <c r="I10095" t="s">
        <v>5995</v>
      </c>
      <c r="J10095" t="s">
        <v>169</v>
      </c>
      <c r="K10095">
        <v>0</v>
      </c>
      <c r="L10095" s="83">
        <v>42587</v>
      </c>
      <c r="M10095">
        <v>0</v>
      </c>
      <c r="N10095" t="s">
        <v>7156</v>
      </c>
      <c r="O10095" t="s">
        <v>7157</v>
      </c>
    </row>
    <row r="10096" spans="1:15" x14ac:dyDescent="0.2">
      <c r="A10096" t="s">
        <v>7158</v>
      </c>
      <c r="B10096" t="s">
        <v>129</v>
      </c>
      <c r="C10096">
        <v>106.89</v>
      </c>
      <c r="D10096">
        <v>0</v>
      </c>
      <c r="E10096">
        <v>0</v>
      </c>
      <c r="F10096">
        <v>0</v>
      </c>
      <c r="G10096">
        <v>0</v>
      </c>
      <c r="H10096">
        <v>-45.74</v>
      </c>
      <c r="I10096" t="s">
        <v>5995</v>
      </c>
      <c r="J10096" t="s">
        <v>164</v>
      </c>
      <c r="K10096">
        <v>0</v>
      </c>
      <c r="L10096" s="83">
        <v>42587</v>
      </c>
      <c r="M10096">
        <v>0</v>
      </c>
      <c r="N10096" t="s">
        <v>813</v>
      </c>
      <c r="O10096">
        <v>2355764</v>
      </c>
    </row>
    <row r="10097" spans="1:15" x14ac:dyDescent="0.2">
      <c r="A10097" t="s">
        <v>7159</v>
      </c>
      <c r="B10097" t="s">
        <v>5396</v>
      </c>
      <c r="C10097">
        <v>15.22</v>
      </c>
      <c r="D10097">
        <v>0</v>
      </c>
      <c r="E10097">
        <v>0</v>
      </c>
      <c r="F10097">
        <v>0</v>
      </c>
      <c r="G10097">
        <v>0</v>
      </c>
      <c r="H10097" s="45">
        <v>5236.08</v>
      </c>
      <c r="I10097" t="s">
        <v>5995</v>
      </c>
      <c r="J10097" t="s">
        <v>164</v>
      </c>
      <c r="K10097">
        <v>0</v>
      </c>
      <c r="L10097" s="83">
        <v>42587</v>
      </c>
      <c r="M10097">
        <v>0</v>
      </c>
      <c r="N10097" t="s">
        <v>5476</v>
      </c>
      <c r="O10097" t="s">
        <v>5477</v>
      </c>
    </row>
    <row r="10098" spans="1:15" x14ac:dyDescent="0.2">
      <c r="A10098" t="s">
        <v>7160</v>
      </c>
      <c r="B10098" t="s">
        <v>3630</v>
      </c>
      <c r="C10098">
        <v>10.11</v>
      </c>
      <c r="D10098">
        <v>0</v>
      </c>
      <c r="E10098">
        <v>0</v>
      </c>
      <c r="F10098">
        <v>0</v>
      </c>
      <c r="G10098">
        <v>0</v>
      </c>
      <c r="H10098" s="45">
        <v>1881.54</v>
      </c>
      <c r="I10098" t="s">
        <v>5995</v>
      </c>
      <c r="J10098" t="s">
        <v>200</v>
      </c>
      <c r="K10098">
        <v>0</v>
      </c>
      <c r="L10098" s="83">
        <v>42587</v>
      </c>
      <c r="M10098">
        <v>0</v>
      </c>
      <c r="N10098" t="s">
        <v>3647</v>
      </c>
      <c r="O10098" t="s">
        <v>3648</v>
      </c>
    </row>
    <row r="10099" spans="1:15" x14ac:dyDescent="0.2">
      <c r="A10099" t="s">
        <v>7161</v>
      </c>
      <c r="B10099" t="s">
        <v>3483</v>
      </c>
      <c r="C10099">
        <v>37.9</v>
      </c>
      <c r="D10099">
        <v>0</v>
      </c>
      <c r="E10099">
        <v>0</v>
      </c>
      <c r="F10099">
        <v>0</v>
      </c>
      <c r="G10099">
        <v>0</v>
      </c>
      <c r="H10099">
        <v>-291.63</v>
      </c>
      <c r="I10099" t="s">
        <v>5995</v>
      </c>
      <c r="J10099" t="s">
        <v>164</v>
      </c>
      <c r="K10099">
        <v>0</v>
      </c>
      <c r="L10099" s="83">
        <v>42587</v>
      </c>
      <c r="M10099">
        <v>0</v>
      </c>
      <c r="N10099">
        <v>362393100</v>
      </c>
      <c r="O10099" t="s">
        <v>3506</v>
      </c>
    </row>
    <row r="10100" spans="1:15" x14ac:dyDescent="0.2">
      <c r="A10100" t="s">
        <v>7162</v>
      </c>
      <c r="B10100" t="s">
        <v>3196</v>
      </c>
      <c r="C10100">
        <v>20.54</v>
      </c>
      <c r="D10100">
        <v>0</v>
      </c>
      <c r="E10100">
        <v>0</v>
      </c>
      <c r="F10100">
        <v>0</v>
      </c>
      <c r="G10100">
        <v>0</v>
      </c>
      <c r="H10100" s="45">
        <v>-29287.07</v>
      </c>
      <c r="I10100" t="s">
        <v>5977</v>
      </c>
      <c r="J10100" t="s">
        <v>169</v>
      </c>
      <c r="K10100">
        <v>0</v>
      </c>
      <c r="L10100" s="83">
        <v>42587</v>
      </c>
      <c r="M10100">
        <v>0</v>
      </c>
      <c r="N10100" t="s">
        <v>177</v>
      </c>
      <c r="O10100" t="s">
        <v>3301</v>
      </c>
    </row>
    <row r="10101" spans="1:15" x14ac:dyDescent="0.2">
      <c r="A10101" t="s">
        <v>7163</v>
      </c>
      <c r="B10101" t="s">
        <v>7107</v>
      </c>
      <c r="C10101">
        <v>71</v>
      </c>
      <c r="D10101">
        <v>0</v>
      </c>
      <c r="E10101">
        <v>0</v>
      </c>
      <c r="F10101">
        <v>0</v>
      </c>
      <c r="G10101">
        <v>0</v>
      </c>
      <c r="H10101" s="45">
        <v>-6458.2</v>
      </c>
      <c r="I10101" t="s">
        <v>5995</v>
      </c>
      <c r="J10101" t="s">
        <v>169</v>
      </c>
      <c r="K10101">
        <v>0</v>
      </c>
      <c r="L10101" s="83">
        <v>42587</v>
      </c>
      <c r="M10101">
        <v>0</v>
      </c>
      <c r="N10101" t="s">
        <v>7164</v>
      </c>
      <c r="O10101" t="s">
        <v>7165</v>
      </c>
    </row>
    <row r="10102" spans="1:15" x14ac:dyDescent="0.2">
      <c r="A10102" t="s">
        <v>7166</v>
      </c>
      <c r="B10102" t="s">
        <v>5399</v>
      </c>
      <c r="C10102">
        <v>47.85</v>
      </c>
      <c r="D10102">
        <v>0</v>
      </c>
      <c r="E10102">
        <v>0</v>
      </c>
      <c r="F10102">
        <v>0</v>
      </c>
      <c r="G10102">
        <v>0</v>
      </c>
      <c r="H10102" s="45">
        <v>-1062.45</v>
      </c>
      <c r="I10102" t="s">
        <v>5995</v>
      </c>
      <c r="J10102" t="s">
        <v>164</v>
      </c>
      <c r="K10102">
        <v>0</v>
      </c>
      <c r="L10102" s="83">
        <v>42587</v>
      </c>
      <c r="M10102">
        <v>0</v>
      </c>
      <c r="N10102" t="s">
        <v>5488</v>
      </c>
      <c r="O10102" t="s">
        <v>5489</v>
      </c>
    </row>
    <row r="10103" spans="1:15" x14ac:dyDescent="0.2">
      <c r="A10103" t="s">
        <v>7167</v>
      </c>
      <c r="B10103" t="s">
        <v>3828</v>
      </c>
      <c r="C10103">
        <v>49.66</v>
      </c>
      <c r="D10103">
        <v>0</v>
      </c>
      <c r="E10103">
        <v>0</v>
      </c>
      <c r="F10103">
        <v>0</v>
      </c>
      <c r="G10103">
        <v>0</v>
      </c>
      <c r="H10103">
        <v>253.39</v>
      </c>
      <c r="I10103" t="s">
        <v>5995</v>
      </c>
      <c r="J10103" t="s">
        <v>182</v>
      </c>
      <c r="K10103">
        <v>0</v>
      </c>
      <c r="L10103" s="83">
        <v>42587</v>
      </c>
      <c r="M10103">
        <v>0</v>
      </c>
      <c r="N10103">
        <v>460951106</v>
      </c>
      <c r="O10103" t="s">
        <v>3832</v>
      </c>
    </row>
    <row r="10104" spans="1:15" x14ac:dyDescent="0.2">
      <c r="A10104" t="s">
        <v>7168</v>
      </c>
      <c r="B10104" t="s">
        <v>1026</v>
      </c>
      <c r="C10104">
        <v>33.42</v>
      </c>
      <c r="D10104">
        <v>0</v>
      </c>
      <c r="E10104">
        <v>0</v>
      </c>
      <c r="F10104">
        <v>0</v>
      </c>
      <c r="G10104">
        <v>0</v>
      </c>
      <c r="H10104" s="45">
        <v>72363.89</v>
      </c>
      <c r="I10104" t="s">
        <v>5977</v>
      </c>
      <c r="J10104" t="s">
        <v>164</v>
      </c>
      <c r="K10104">
        <v>0</v>
      </c>
      <c r="L10104" s="83">
        <v>42587</v>
      </c>
      <c r="M10104">
        <v>0</v>
      </c>
      <c r="N10104" t="s">
        <v>1203</v>
      </c>
      <c r="O10104" t="s">
        <v>4434</v>
      </c>
    </row>
    <row r="10105" spans="1:15" x14ac:dyDescent="0.2">
      <c r="A10105" t="s">
        <v>7169</v>
      </c>
      <c r="B10105" t="s">
        <v>3193</v>
      </c>
      <c r="C10105">
        <v>22.53</v>
      </c>
      <c r="D10105">
        <v>0</v>
      </c>
      <c r="E10105">
        <v>0</v>
      </c>
      <c r="F10105">
        <v>0</v>
      </c>
      <c r="G10105">
        <v>0</v>
      </c>
      <c r="H10105" s="45">
        <v>-1040.1600000000001</v>
      </c>
      <c r="I10105" t="s">
        <v>5995</v>
      </c>
      <c r="J10105" t="s">
        <v>169</v>
      </c>
      <c r="K10105">
        <v>0</v>
      </c>
      <c r="L10105" s="83">
        <v>42587</v>
      </c>
      <c r="M10105">
        <v>0</v>
      </c>
      <c r="N10105" t="s">
        <v>3305</v>
      </c>
      <c r="O10105" t="s">
        <v>3306</v>
      </c>
    </row>
    <row r="10106" spans="1:15" x14ac:dyDescent="0.2">
      <c r="A10106" t="s">
        <v>7170</v>
      </c>
      <c r="B10106" t="s">
        <v>3406</v>
      </c>
      <c r="C10106">
        <v>55.98</v>
      </c>
      <c r="D10106">
        <v>0</v>
      </c>
      <c r="E10106">
        <v>0</v>
      </c>
      <c r="F10106">
        <v>0</v>
      </c>
      <c r="G10106">
        <v>0</v>
      </c>
      <c r="H10106" s="45">
        <v>4578.5200000000004</v>
      </c>
      <c r="I10106" t="s">
        <v>5995</v>
      </c>
      <c r="J10106" t="s">
        <v>169</v>
      </c>
      <c r="K10106">
        <v>0</v>
      </c>
      <c r="L10106" s="83">
        <v>42587</v>
      </c>
      <c r="M10106">
        <v>0</v>
      </c>
      <c r="N10106" t="s">
        <v>3446</v>
      </c>
      <c r="O10106" t="s">
        <v>3447</v>
      </c>
    </row>
    <row r="10107" spans="1:15" x14ac:dyDescent="0.2">
      <c r="A10107" t="s">
        <v>7171</v>
      </c>
      <c r="B10107" t="s">
        <v>7105</v>
      </c>
      <c r="C10107">
        <v>58.76</v>
      </c>
      <c r="D10107">
        <v>0</v>
      </c>
      <c r="E10107">
        <v>0</v>
      </c>
      <c r="F10107">
        <v>0</v>
      </c>
      <c r="G10107">
        <v>0</v>
      </c>
      <c r="H10107">
        <v>-559.11</v>
      </c>
      <c r="I10107" t="s">
        <v>5995</v>
      </c>
      <c r="J10107" t="s">
        <v>235</v>
      </c>
      <c r="K10107">
        <v>0</v>
      </c>
      <c r="L10107" s="83">
        <v>42587</v>
      </c>
      <c r="M10107">
        <v>0</v>
      </c>
      <c r="N10107">
        <v>500754106</v>
      </c>
      <c r="O10107" t="s">
        <v>7172</v>
      </c>
    </row>
    <row r="10108" spans="1:15" x14ac:dyDescent="0.2">
      <c r="A10108" t="s">
        <v>7173</v>
      </c>
      <c r="B10108" t="s">
        <v>2825</v>
      </c>
      <c r="C10108">
        <v>16.899999999999999</v>
      </c>
      <c r="D10108">
        <v>0</v>
      </c>
      <c r="E10108">
        <v>0</v>
      </c>
      <c r="F10108">
        <v>0</v>
      </c>
      <c r="G10108">
        <v>0</v>
      </c>
      <c r="H10108" s="45">
        <v>-1477.21</v>
      </c>
      <c r="I10108" t="s">
        <v>5995</v>
      </c>
      <c r="J10108" t="s">
        <v>186</v>
      </c>
      <c r="K10108">
        <v>0</v>
      </c>
      <c r="L10108" s="83">
        <v>42587</v>
      </c>
      <c r="M10108">
        <v>0</v>
      </c>
      <c r="N10108">
        <v>489398107</v>
      </c>
      <c r="O10108" t="s">
        <v>2960</v>
      </c>
    </row>
    <row r="10109" spans="1:15" x14ac:dyDescent="0.2">
      <c r="A10109" t="s">
        <v>7174</v>
      </c>
      <c r="B10109" t="s">
        <v>1010</v>
      </c>
      <c r="C10109">
        <v>195.96</v>
      </c>
      <c r="D10109">
        <v>0</v>
      </c>
      <c r="E10109">
        <v>0</v>
      </c>
      <c r="F10109">
        <v>0</v>
      </c>
      <c r="G10109">
        <v>0</v>
      </c>
      <c r="H10109">
        <v>483.8</v>
      </c>
      <c r="I10109" t="s">
        <v>5995</v>
      </c>
      <c r="J10109" t="s">
        <v>164</v>
      </c>
      <c r="K10109">
        <v>0</v>
      </c>
      <c r="L10109" s="83">
        <v>42587</v>
      </c>
      <c r="M10109">
        <v>0</v>
      </c>
      <c r="N10109" t="s">
        <v>1261</v>
      </c>
      <c r="O10109" t="s">
        <v>1444</v>
      </c>
    </row>
    <row r="10110" spans="1:15" x14ac:dyDescent="0.2">
      <c r="A10110" t="s">
        <v>7175</v>
      </c>
      <c r="B10110" t="s">
        <v>3178</v>
      </c>
      <c r="C10110">
        <v>358.86</v>
      </c>
      <c r="D10110">
        <v>0</v>
      </c>
      <c r="E10110">
        <v>0</v>
      </c>
      <c r="F10110">
        <v>0</v>
      </c>
      <c r="G10110">
        <v>0</v>
      </c>
      <c r="H10110" s="45">
        <v>-2115.08</v>
      </c>
      <c r="I10110" t="s">
        <v>5995</v>
      </c>
      <c r="J10110" t="s">
        <v>164</v>
      </c>
      <c r="K10110">
        <v>0</v>
      </c>
      <c r="L10110" s="83">
        <v>42587</v>
      </c>
      <c r="M10110">
        <v>0</v>
      </c>
      <c r="N10110" t="s">
        <v>3312</v>
      </c>
      <c r="O10110" t="s">
        <v>3313</v>
      </c>
    </row>
    <row r="10111" spans="1:15" x14ac:dyDescent="0.2">
      <c r="A10111" t="s">
        <v>7176</v>
      </c>
      <c r="B10111" t="s">
        <v>2837</v>
      </c>
      <c r="C10111">
        <v>60.984999999999999</v>
      </c>
      <c r="D10111">
        <v>0</v>
      </c>
      <c r="E10111">
        <v>0</v>
      </c>
      <c r="F10111">
        <v>0</v>
      </c>
      <c r="G10111">
        <v>0</v>
      </c>
      <c r="H10111" s="45">
        <v>4781.04</v>
      </c>
      <c r="I10111" t="s">
        <v>5995</v>
      </c>
      <c r="J10111" t="s">
        <v>235</v>
      </c>
      <c r="K10111">
        <v>0</v>
      </c>
      <c r="L10111" s="83">
        <v>42587</v>
      </c>
      <c r="M10111">
        <v>0</v>
      </c>
      <c r="N10111" t="s">
        <v>2968</v>
      </c>
      <c r="O10111" t="s">
        <v>2969</v>
      </c>
    </row>
    <row r="10112" spans="1:15" x14ac:dyDescent="0.2">
      <c r="A10112" t="s">
        <v>7177</v>
      </c>
      <c r="B10112" t="s">
        <v>1572</v>
      </c>
      <c r="C10112">
        <v>52.7</v>
      </c>
      <c r="D10112">
        <v>0</v>
      </c>
      <c r="E10112">
        <v>0</v>
      </c>
      <c r="F10112">
        <v>0</v>
      </c>
      <c r="G10112">
        <v>0</v>
      </c>
      <c r="H10112" s="45">
        <v>1242.8599999999999</v>
      </c>
      <c r="I10112" t="s">
        <v>5977</v>
      </c>
      <c r="J10112" t="s">
        <v>164</v>
      </c>
      <c r="K10112">
        <v>0</v>
      </c>
      <c r="L10112" s="83">
        <v>42587</v>
      </c>
      <c r="M10112">
        <v>0</v>
      </c>
      <c r="N10112">
        <v>553777103</v>
      </c>
      <c r="O10112">
        <v>2608985</v>
      </c>
    </row>
    <row r="10113" spans="1:15" x14ac:dyDescent="0.2">
      <c r="A10113" t="s">
        <v>7178</v>
      </c>
      <c r="B10113" t="s">
        <v>1334</v>
      </c>
      <c r="C10113">
        <v>72.55</v>
      </c>
      <c r="D10113">
        <v>0</v>
      </c>
      <c r="E10113">
        <v>0</v>
      </c>
      <c r="F10113">
        <v>0</v>
      </c>
      <c r="G10113">
        <v>0</v>
      </c>
      <c r="H10113" s="45">
        <v>-7300.34</v>
      </c>
      <c r="I10113" t="s">
        <v>5995</v>
      </c>
      <c r="J10113" t="s">
        <v>188</v>
      </c>
      <c r="K10113">
        <v>0</v>
      </c>
      <c r="L10113" s="83">
        <v>42587</v>
      </c>
      <c r="M10113">
        <v>0</v>
      </c>
      <c r="N10113">
        <v>603158106</v>
      </c>
      <c r="O10113">
        <v>2595612</v>
      </c>
    </row>
    <row r="10114" spans="1:15" x14ac:dyDescent="0.2">
      <c r="A10114" t="s">
        <v>7179</v>
      </c>
      <c r="B10114" t="s">
        <v>3602</v>
      </c>
      <c r="C10114">
        <v>2.85</v>
      </c>
      <c r="D10114">
        <v>0</v>
      </c>
      <c r="E10114">
        <v>0</v>
      </c>
      <c r="F10114">
        <v>0</v>
      </c>
      <c r="G10114">
        <v>0</v>
      </c>
      <c r="H10114" s="45">
        <v>-11825.3</v>
      </c>
      <c r="I10114" t="s">
        <v>5995</v>
      </c>
      <c r="J10114" t="s">
        <v>169</v>
      </c>
      <c r="K10114">
        <v>0</v>
      </c>
      <c r="L10114" s="83">
        <v>42587</v>
      </c>
      <c r="M10114">
        <v>0</v>
      </c>
      <c r="N10114" t="s">
        <v>3619</v>
      </c>
      <c r="O10114" t="s">
        <v>3620</v>
      </c>
    </row>
    <row r="10115" spans="1:15" x14ac:dyDescent="0.2">
      <c r="A10115" t="s">
        <v>7180</v>
      </c>
      <c r="B10115" t="s">
        <v>1695</v>
      </c>
      <c r="C10115">
        <v>45.9</v>
      </c>
      <c r="D10115">
        <v>0</v>
      </c>
      <c r="E10115">
        <v>0</v>
      </c>
      <c r="F10115">
        <v>0</v>
      </c>
      <c r="G10115">
        <v>0</v>
      </c>
      <c r="H10115" s="45">
        <v>-1592.48</v>
      </c>
      <c r="I10115" t="s">
        <v>5977</v>
      </c>
      <c r="J10115" t="s">
        <v>822</v>
      </c>
      <c r="K10115">
        <v>0</v>
      </c>
      <c r="L10115" s="83">
        <v>42587</v>
      </c>
      <c r="M10115">
        <v>0</v>
      </c>
      <c r="N10115">
        <v>689648103</v>
      </c>
      <c r="O10115">
        <v>2664103</v>
      </c>
    </row>
    <row r="10116" spans="1:15" x14ac:dyDescent="0.2">
      <c r="A10116" t="s">
        <v>7181</v>
      </c>
      <c r="B10116" t="s">
        <v>3402</v>
      </c>
      <c r="C10116">
        <v>18.61</v>
      </c>
      <c r="D10116">
        <v>0</v>
      </c>
      <c r="E10116">
        <v>0</v>
      </c>
      <c r="F10116">
        <v>0</v>
      </c>
      <c r="G10116">
        <v>0</v>
      </c>
      <c r="H10116" s="45">
        <v>14961.19</v>
      </c>
      <c r="I10116" t="s">
        <v>5977</v>
      </c>
      <c r="J10116" t="s">
        <v>182</v>
      </c>
      <c r="K10116">
        <v>0</v>
      </c>
      <c r="L10116" s="83">
        <v>42587</v>
      </c>
      <c r="M10116">
        <v>0</v>
      </c>
      <c r="N10116" t="s">
        <v>3463</v>
      </c>
      <c r="O10116" t="s">
        <v>3464</v>
      </c>
    </row>
    <row r="10117" spans="1:15" x14ac:dyDescent="0.2">
      <c r="A10117" t="s">
        <v>7182</v>
      </c>
      <c r="B10117" t="s">
        <v>5097</v>
      </c>
      <c r="C10117">
        <v>95.99</v>
      </c>
      <c r="D10117">
        <v>0</v>
      </c>
      <c r="E10117">
        <v>0</v>
      </c>
      <c r="F10117">
        <v>0</v>
      </c>
      <c r="G10117">
        <v>0</v>
      </c>
      <c r="H10117" s="45">
        <v>1523.45</v>
      </c>
      <c r="I10117" t="s">
        <v>5995</v>
      </c>
      <c r="J10117" t="s">
        <v>235</v>
      </c>
      <c r="K10117">
        <v>0</v>
      </c>
      <c r="L10117" s="83">
        <v>42587</v>
      </c>
      <c r="M10117">
        <v>0</v>
      </c>
      <c r="N10117">
        <v>737446104</v>
      </c>
      <c r="O10117" t="s">
        <v>5235</v>
      </c>
    </row>
    <row r="10118" spans="1:15" x14ac:dyDescent="0.2">
      <c r="A10118" t="s">
        <v>7183</v>
      </c>
      <c r="B10118" t="s">
        <v>3191</v>
      </c>
      <c r="C10118">
        <v>36.200000000000003</v>
      </c>
      <c r="D10118">
        <v>0</v>
      </c>
      <c r="E10118">
        <v>0</v>
      </c>
      <c r="F10118">
        <v>0</v>
      </c>
      <c r="G10118">
        <v>0</v>
      </c>
      <c r="H10118" s="45">
        <v>22164.07</v>
      </c>
      <c r="I10118" t="s">
        <v>5977</v>
      </c>
      <c r="J10118" t="s">
        <v>186</v>
      </c>
      <c r="K10118">
        <v>0</v>
      </c>
      <c r="L10118" s="83">
        <v>42587</v>
      </c>
      <c r="M10118">
        <v>0</v>
      </c>
      <c r="N10118" t="s">
        <v>3327</v>
      </c>
      <c r="O10118" t="s">
        <v>3328</v>
      </c>
    </row>
    <row r="10119" spans="1:15" x14ac:dyDescent="0.2">
      <c r="A10119" t="s">
        <v>7184</v>
      </c>
      <c r="B10119" t="s">
        <v>7104</v>
      </c>
      <c r="C10119">
        <v>22.02</v>
      </c>
      <c r="D10119">
        <v>0</v>
      </c>
      <c r="E10119">
        <v>0</v>
      </c>
      <c r="F10119">
        <v>0</v>
      </c>
      <c r="G10119">
        <v>0</v>
      </c>
      <c r="H10119" s="45">
        <v>-3542.73</v>
      </c>
      <c r="I10119" t="s">
        <v>5995</v>
      </c>
      <c r="J10119" t="s">
        <v>164</v>
      </c>
      <c r="K10119">
        <v>0</v>
      </c>
      <c r="L10119" s="83">
        <v>42587</v>
      </c>
      <c r="M10119">
        <v>0</v>
      </c>
      <c r="N10119" t="s">
        <v>7185</v>
      </c>
      <c r="O10119">
        <v>2442547</v>
      </c>
    </row>
    <row r="10120" spans="1:15" x14ac:dyDescent="0.2">
      <c r="A10120" t="s">
        <v>7186</v>
      </c>
      <c r="B10120" t="s">
        <v>5387</v>
      </c>
      <c r="C10120">
        <v>37.9</v>
      </c>
      <c r="D10120">
        <v>0</v>
      </c>
      <c r="E10120">
        <v>0</v>
      </c>
      <c r="F10120">
        <v>0</v>
      </c>
      <c r="G10120">
        <v>0</v>
      </c>
      <c r="H10120" s="45">
        <v>13946.38</v>
      </c>
      <c r="I10120" t="s">
        <v>5977</v>
      </c>
      <c r="J10120" t="s">
        <v>190</v>
      </c>
      <c r="K10120">
        <v>0</v>
      </c>
      <c r="L10120" s="83">
        <v>42587</v>
      </c>
      <c r="M10120">
        <v>0</v>
      </c>
      <c r="N10120">
        <v>767744105</v>
      </c>
      <c r="O10120">
        <v>2202729</v>
      </c>
    </row>
    <row r="10121" spans="1:15" x14ac:dyDescent="0.2">
      <c r="A10121" t="s">
        <v>7187</v>
      </c>
      <c r="B10121" t="s">
        <v>5392</v>
      </c>
      <c r="C10121">
        <v>77.349999999999994</v>
      </c>
      <c r="D10121">
        <v>0</v>
      </c>
      <c r="E10121">
        <v>0</v>
      </c>
      <c r="F10121">
        <v>0</v>
      </c>
      <c r="G10121">
        <v>0</v>
      </c>
      <c r="H10121" s="45">
        <v>2683.69</v>
      </c>
      <c r="I10121" t="s">
        <v>5977</v>
      </c>
      <c r="J10121" t="s">
        <v>190</v>
      </c>
      <c r="K10121">
        <v>0</v>
      </c>
      <c r="L10121" s="83">
        <v>42587</v>
      </c>
      <c r="M10121">
        <v>0</v>
      </c>
      <c r="N10121">
        <v>758750103</v>
      </c>
      <c r="O10121">
        <v>2730082</v>
      </c>
    </row>
    <row r="10122" spans="1:15" x14ac:dyDescent="0.2">
      <c r="A10122" t="s">
        <v>7188</v>
      </c>
      <c r="B10122" t="s">
        <v>3175</v>
      </c>
      <c r="C10122">
        <v>20.93</v>
      </c>
      <c r="D10122">
        <v>0</v>
      </c>
      <c r="E10122">
        <v>0</v>
      </c>
      <c r="F10122">
        <v>0</v>
      </c>
      <c r="G10122">
        <v>0</v>
      </c>
      <c r="H10122" s="45">
        <v>-6750.17</v>
      </c>
      <c r="I10122" t="s">
        <v>5995</v>
      </c>
      <c r="J10122" t="s">
        <v>169</v>
      </c>
      <c r="K10122">
        <v>0</v>
      </c>
      <c r="L10122" s="83">
        <v>42587</v>
      </c>
      <c r="M10122">
        <v>0</v>
      </c>
      <c r="N10122">
        <v>750469207</v>
      </c>
      <c r="O10122" t="s">
        <v>3336</v>
      </c>
    </row>
    <row r="10123" spans="1:15" x14ac:dyDescent="0.2">
      <c r="A10123" t="s">
        <v>7189</v>
      </c>
      <c r="B10123" t="s">
        <v>2463</v>
      </c>
      <c r="C10123">
        <v>122.38</v>
      </c>
      <c r="D10123">
        <v>0</v>
      </c>
      <c r="E10123">
        <v>0</v>
      </c>
      <c r="F10123">
        <v>0</v>
      </c>
      <c r="G10123">
        <v>0</v>
      </c>
      <c r="H10123" s="45">
        <v>-17349.439999999999</v>
      </c>
      <c r="I10123" t="s">
        <v>5977</v>
      </c>
      <c r="J10123" t="s">
        <v>164</v>
      </c>
      <c r="K10123">
        <v>0</v>
      </c>
      <c r="L10123" s="83">
        <v>42587</v>
      </c>
      <c r="M10123">
        <v>0</v>
      </c>
      <c r="N10123">
        <v>775133101</v>
      </c>
      <c r="O10123">
        <v>2746700</v>
      </c>
    </row>
    <row r="10124" spans="1:15" x14ac:dyDescent="0.2">
      <c r="A10124" t="s">
        <v>7190</v>
      </c>
      <c r="B10124" t="s">
        <v>2682</v>
      </c>
      <c r="C10124">
        <v>48.03</v>
      </c>
      <c r="D10124">
        <v>0</v>
      </c>
      <c r="E10124">
        <v>0</v>
      </c>
      <c r="F10124">
        <v>0</v>
      </c>
      <c r="G10124">
        <v>0</v>
      </c>
      <c r="H10124" s="45">
        <v>-2268.79</v>
      </c>
      <c r="I10124" t="s">
        <v>5977</v>
      </c>
      <c r="J10124" t="s">
        <v>182</v>
      </c>
      <c r="K10124">
        <v>0</v>
      </c>
      <c r="L10124" s="83">
        <v>42587</v>
      </c>
      <c r="M10124">
        <v>0</v>
      </c>
      <c r="N10124" t="s">
        <v>2787</v>
      </c>
      <c r="O10124" t="s">
        <v>2788</v>
      </c>
    </row>
    <row r="10125" spans="1:15" x14ac:dyDescent="0.2">
      <c r="A10125" t="s">
        <v>7191</v>
      </c>
      <c r="B10125" t="s">
        <v>7103</v>
      </c>
      <c r="C10125">
        <v>23.67</v>
      </c>
      <c r="D10125">
        <v>0</v>
      </c>
      <c r="E10125">
        <v>0</v>
      </c>
      <c r="F10125">
        <v>0</v>
      </c>
      <c r="G10125">
        <v>0</v>
      </c>
      <c r="H10125" s="45">
        <v>5778.26</v>
      </c>
      <c r="I10125" t="s">
        <v>5995</v>
      </c>
      <c r="J10125" t="s">
        <v>169</v>
      </c>
      <c r="K10125">
        <v>0</v>
      </c>
      <c r="L10125" s="83">
        <v>42587</v>
      </c>
      <c r="M10125">
        <v>0</v>
      </c>
      <c r="N10125">
        <v>761299106</v>
      </c>
      <c r="O10125" t="s">
        <v>7192</v>
      </c>
    </row>
    <row r="10126" spans="1:15" x14ac:dyDescent="0.2">
      <c r="A10126" t="s">
        <v>7193</v>
      </c>
      <c r="B10126" t="s">
        <v>2824</v>
      </c>
      <c r="C10126">
        <v>21.66</v>
      </c>
      <c r="D10126">
        <v>0</v>
      </c>
      <c r="E10126">
        <v>0</v>
      </c>
      <c r="F10126">
        <v>0</v>
      </c>
      <c r="G10126">
        <v>0</v>
      </c>
      <c r="H10126" s="45">
        <v>-2735.66</v>
      </c>
      <c r="I10126" t="s">
        <v>5995</v>
      </c>
      <c r="J10126" t="s">
        <v>235</v>
      </c>
      <c r="K10126">
        <v>0</v>
      </c>
      <c r="L10126" s="83">
        <v>42587</v>
      </c>
      <c r="M10126">
        <v>0</v>
      </c>
      <c r="N10126" t="s">
        <v>2997</v>
      </c>
      <c r="O10126" t="s">
        <v>2998</v>
      </c>
    </row>
    <row r="10127" spans="1:15" x14ac:dyDescent="0.2">
      <c r="A10127" t="s">
        <v>7194</v>
      </c>
      <c r="B10127" t="s">
        <v>5268</v>
      </c>
      <c r="C10127">
        <v>32.81</v>
      </c>
      <c r="D10127">
        <v>0</v>
      </c>
      <c r="E10127">
        <v>0</v>
      </c>
      <c r="F10127">
        <v>0</v>
      </c>
      <c r="G10127">
        <v>0</v>
      </c>
      <c r="H10127" s="45">
        <v>-1137.48</v>
      </c>
      <c r="I10127" t="s">
        <v>5995</v>
      </c>
      <c r="J10127" t="s">
        <v>822</v>
      </c>
      <c r="K10127">
        <v>0</v>
      </c>
      <c r="L10127" s="83">
        <v>42587</v>
      </c>
      <c r="M10127">
        <v>0</v>
      </c>
      <c r="N10127">
        <v>838518108</v>
      </c>
      <c r="O10127">
        <v>2825933</v>
      </c>
    </row>
    <row r="10128" spans="1:15" x14ac:dyDescent="0.2">
      <c r="A10128" t="s">
        <v>7195</v>
      </c>
      <c r="B10128" t="s">
        <v>7106</v>
      </c>
      <c r="C10128">
        <v>34.26</v>
      </c>
      <c r="D10128">
        <v>0</v>
      </c>
      <c r="E10128">
        <v>0</v>
      </c>
      <c r="F10128">
        <v>0</v>
      </c>
      <c r="G10128">
        <v>0</v>
      </c>
      <c r="H10128" s="45">
        <v>1995.48</v>
      </c>
      <c r="I10128" t="s">
        <v>5995</v>
      </c>
      <c r="J10128" t="s">
        <v>190</v>
      </c>
      <c r="K10128">
        <v>0</v>
      </c>
      <c r="L10128" s="83">
        <v>42587</v>
      </c>
      <c r="M10128">
        <v>0</v>
      </c>
      <c r="N10128">
        <v>784635104</v>
      </c>
      <c r="O10128">
        <v>2787185</v>
      </c>
    </row>
    <row r="10129" spans="1:15" x14ac:dyDescent="0.2">
      <c r="A10129" t="s">
        <v>7196</v>
      </c>
      <c r="B10129" t="s">
        <v>4960</v>
      </c>
      <c r="C10129">
        <v>120.52</v>
      </c>
      <c r="D10129">
        <v>0</v>
      </c>
      <c r="E10129">
        <v>0</v>
      </c>
      <c r="F10129">
        <v>0</v>
      </c>
      <c r="G10129">
        <v>0</v>
      </c>
      <c r="H10129" s="45">
        <v>1290.4100000000001</v>
      </c>
      <c r="I10129" t="s">
        <v>5995</v>
      </c>
      <c r="J10129" t="s">
        <v>822</v>
      </c>
      <c r="K10129">
        <v>0</v>
      </c>
      <c r="L10129" s="83">
        <v>42587</v>
      </c>
      <c r="M10129">
        <v>0</v>
      </c>
      <c r="N10129">
        <v>816851109</v>
      </c>
      <c r="O10129">
        <v>2138158</v>
      </c>
    </row>
    <row r="10130" spans="1:15" x14ac:dyDescent="0.2">
      <c r="A10130" t="s">
        <v>7197</v>
      </c>
      <c r="B10130" t="s">
        <v>1323</v>
      </c>
      <c r="C10130">
        <v>19.440000000000001</v>
      </c>
      <c r="D10130">
        <v>0</v>
      </c>
      <c r="E10130">
        <v>0</v>
      </c>
      <c r="F10130">
        <v>0</v>
      </c>
      <c r="G10130">
        <v>0</v>
      </c>
      <c r="H10130" s="45">
        <v>-3913.16</v>
      </c>
      <c r="I10130" t="s">
        <v>5995</v>
      </c>
      <c r="J10130" t="s">
        <v>164</v>
      </c>
      <c r="K10130">
        <v>0</v>
      </c>
      <c r="L10130" s="83">
        <v>42587</v>
      </c>
      <c r="M10130">
        <v>0</v>
      </c>
      <c r="N10130">
        <v>871503108</v>
      </c>
      <c r="O10130">
        <v>2861078</v>
      </c>
    </row>
    <row r="10131" spans="1:15" x14ac:dyDescent="0.2">
      <c r="A10131" t="s">
        <v>7198</v>
      </c>
      <c r="B10131" t="s">
        <v>2093</v>
      </c>
      <c r="C10131">
        <v>51</v>
      </c>
      <c r="D10131">
        <v>0</v>
      </c>
      <c r="E10131">
        <v>0</v>
      </c>
      <c r="F10131">
        <v>0</v>
      </c>
      <c r="G10131">
        <v>0</v>
      </c>
      <c r="H10131">
        <v>731.92</v>
      </c>
      <c r="I10131" t="s">
        <v>5995</v>
      </c>
      <c r="J10131" t="s">
        <v>235</v>
      </c>
      <c r="K10131">
        <v>0</v>
      </c>
      <c r="L10131" s="83">
        <v>42587</v>
      </c>
      <c r="M10131">
        <v>0</v>
      </c>
      <c r="N10131" t="s">
        <v>2197</v>
      </c>
      <c r="O10131" t="s">
        <v>2198</v>
      </c>
    </row>
    <row r="10132" spans="1:15" x14ac:dyDescent="0.2">
      <c r="A10132" t="s">
        <v>7199</v>
      </c>
      <c r="B10132" t="s">
        <v>685</v>
      </c>
      <c r="C10132">
        <v>23.074999999999999</v>
      </c>
      <c r="D10132">
        <v>0</v>
      </c>
      <c r="E10132">
        <v>0</v>
      </c>
      <c r="F10132">
        <v>0</v>
      </c>
      <c r="G10132">
        <v>0</v>
      </c>
      <c r="H10132" s="45">
        <v>32165.72</v>
      </c>
      <c r="I10132" t="s">
        <v>5977</v>
      </c>
      <c r="J10132" t="s">
        <v>190</v>
      </c>
      <c r="K10132">
        <v>0</v>
      </c>
      <c r="L10132" s="83">
        <v>42587</v>
      </c>
      <c r="M10132">
        <v>0</v>
      </c>
      <c r="N10132">
        <v>878155100</v>
      </c>
      <c r="O10132">
        <v>2879123</v>
      </c>
    </row>
    <row r="10133" spans="1:15" x14ac:dyDescent="0.2">
      <c r="A10133" t="s">
        <v>7200</v>
      </c>
      <c r="B10133" t="s">
        <v>5397</v>
      </c>
      <c r="C10133">
        <v>73.489999999999995</v>
      </c>
      <c r="D10133">
        <v>0</v>
      </c>
      <c r="E10133">
        <v>0</v>
      </c>
      <c r="F10133">
        <v>0</v>
      </c>
      <c r="G10133">
        <v>0</v>
      </c>
      <c r="H10133" s="45">
        <v>-5622.67</v>
      </c>
      <c r="I10133" t="s">
        <v>5995</v>
      </c>
      <c r="J10133" t="s">
        <v>164</v>
      </c>
      <c r="K10133">
        <v>0</v>
      </c>
      <c r="L10133" s="83">
        <v>42587</v>
      </c>
      <c r="M10133">
        <v>0</v>
      </c>
      <c r="N10133" t="s">
        <v>5533</v>
      </c>
      <c r="O10133" t="s">
        <v>5534</v>
      </c>
    </row>
    <row r="10134" spans="1:15" x14ac:dyDescent="0.2">
      <c r="A10134" t="s">
        <v>7201</v>
      </c>
      <c r="B10134" t="s">
        <v>2310</v>
      </c>
      <c r="C10134">
        <v>44.95</v>
      </c>
      <c r="D10134">
        <v>0</v>
      </c>
      <c r="E10134">
        <v>0</v>
      </c>
      <c r="F10134">
        <v>0</v>
      </c>
      <c r="G10134">
        <v>0</v>
      </c>
      <c r="H10134" s="45">
        <v>-2580.96</v>
      </c>
      <c r="I10134" t="s">
        <v>5995</v>
      </c>
      <c r="J10134" t="s">
        <v>200</v>
      </c>
      <c r="K10134">
        <v>0</v>
      </c>
      <c r="L10134" s="83">
        <v>42587</v>
      </c>
      <c r="M10134">
        <v>0</v>
      </c>
      <c r="N10134">
        <v>913483103</v>
      </c>
      <c r="O10134">
        <v>2911683</v>
      </c>
    </row>
    <row r="10135" spans="1:15" x14ac:dyDescent="0.2">
      <c r="A10135" t="s">
        <v>7202</v>
      </c>
      <c r="B10135" t="s">
        <v>5395</v>
      </c>
      <c r="C10135">
        <v>52.3</v>
      </c>
      <c r="D10135">
        <v>0</v>
      </c>
      <c r="E10135">
        <v>0</v>
      </c>
      <c r="F10135">
        <v>0</v>
      </c>
      <c r="G10135">
        <v>0</v>
      </c>
      <c r="H10135" s="45">
        <v>4395.26</v>
      </c>
      <c r="I10135" t="s">
        <v>5995</v>
      </c>
      <c r="J10135" t="s">
        <v>188</v>
      </c>
      <c r="K10135">
        <v>0</v>
      </c>
      <c r="L10135" s="83">
        <v>42587</v>
      </c>
      <c r="M10135">
        <v>0</v>
      </c>
      <c r="N10135" t="s">
        <v>5537</v>
      </c>
      <c r="O10135" t="s">
        <v>5538</v>
      </c>
    </row>
    <row r="10136" spans="1:15" x14ac:dyDescent="0.2">
      <c r="A10136" t="s">
        <v>7203</v>
      </c>
      <c r="B10136" t="s">
        <v>3186</v>
      </c>
      <c r="C10136">
        <v>46.73</v>
      </c>
      <c r="D10136">
        <v>0</v>
      </c>
      <c r="E10136">
        <v>0</v>
      </c>
      <c r="F10136">
        <v>0</v>
      </c>
      <c r="G10136">
        <v>0</v>
      </c>
      <c r="H10136" s="45">
        <v>27143.14</v>
      </c>
      <c r="I10136" t="s">
        <v>5995</v>
      </c>
      <c r="J10136" t="s">
        <v>169</v>
      </c>
      <c r="K10136">
        <v>0</v>
      </c>
      <c r="L10136" s="83">
        <v>42587</v>
      </c>
      <c r="M10136">
        <v>0</v>
      </c>
      <c r="N10136" t="s">
        <v>3363</v>
      </c>
      <c r="O10136" t="s">
        <v>3364</v>
      </c>
    </row>
    <row r="10137" spans="1:15" x14ac:dyDescent="0.2">
      <c r="A10137" t="s">
        <v>7204</v>
      </c>
      <c r="B10137" t="s">
        <v>5122</v>
      </c>
      <c r="C10137">
        <v>49.4</v>
      </c>
      <c r="D10137">
        <v>0</v>
      </c>
      <c r="E10137">
        <v>0</v>
      </c>
      <c r="F10137">
        <v>0</v>
      </c>
      <c r="G10137">
        <v>0</v>
      </c>
      <c r="H10137" s="45">
        <v>4318.7700000000004</v>
      </c>
      <c r="I10137" t="s">
        <v>5995</v>
      </c>
      <c r="J10137" t="s">
        <v>164</v>
      </c>
      <c r="K10137">
        <v>0</v>
      </c>
      <c r="L10137" s="83">
        <v>42587</v>
      </c>
      <c r="M10137">
        <v>0</v>
      </c>
      <c r="N10137" t="s">
        <v>5266</v>
      </c>
      <c r="O10137" t="s">
        <v>5267</v>
      </c>
    </row>
    <row r="10138" spans="1:15" x14ac:dyDescent="0.2">
      <c r="A10138" t="s">
        <v>7022</v>
      </c>
      <c r="B10138" t="s">
        <v>7205</v>
      </c>
      <c r="C10138">
        <v>259</v>
      </c>
      <c r="D10138">
        <v>0</v>
      </c>
      <c r="E10138">
        <v>0</v>
      </c>
      <c r="F10138">
        <v>0</v>
      </c>
      <c r="G10138">
        <v>0</v>
      </c>
      <c r="H10138" s="45">
        <v>41282.949999999997</v>
      </c>
      <c r="I10138" t="s">
        <v>210</v>
      </c>
      <c r="J10138" t="s">
        <v>164</v>
      </c>
      <c r="K10138">
        <v>0</v>
      </c>
      <c r="L10138" s="83">
        <v>42586</v>
      </c>
      <c r="M10138">
        <v>0</v>
      </c>
    </row>
    <row r="10139" spans="1:15" x14ac:dyDescent="0.2">
      <c r="A10139" t="s">
        <v>7023</v>
      </c>
      <c r="B10139" t="s">
        <v>2684</v>
      </c>
      <c r="C10139">
        <v>99.92</v>
      </c>
      <c r="D10139">
        <v>0</v>
      </c>
      <c r="E10139">
        <v>0</v>
      </c>
      <c r="F10139">
        <v>0</v>
      </c>
      <c r="G10139">
        <v>0</v>
      </c>
      <c r="H10139" s="45">
        <v>22339.19</v>
      </c>
      <c r="I10139" t="s">
        <v>5995</v>
      </c>
      <c r="J10139" t="s">
        <v>190</v>
      </c>
      <c r="K10139">
        <v>0</v>
      </c>
      <c r="L10139" s="83">
        <v>42586</v>
      </c>
      <c r="M10139">
        <v>0</v>
      </c>
      <c r="N10139">
        <v>983793100</v>
      </c>
      <c r="O10139" t="s">
        <v>2806</v>
      </c>
    </row>
    <row r="10140" spans="1:15" x14ac:dyDescent="0.2">
      <c r="A10140" t="s">
        <v>7024</v>
      </c>
      <c r="B10140" t="s">
        <v>6828</v>
      </c>
      <c r="C10140">
        <v>20.149999999999999</v>
      </c>
      <c r="D10140">
        <v>0</v>
      </c>
      <c r="E10140">
        <v>0</v>
      </c>
      <c r="F10140">
        <v>0</v>
      </c>
      <c r="G10140">
        <v>0</v>
      </c>
      <c r="H10140" s="45">
        <v>8256.65</v>
      </c>
      <c r="I10140" t="s">
        <v>5995</v>
      </c>
      <c r="J10140" t="s">
        <v>186</v>
      </c>
      <c r="K10140">
        <v>0</v>
      </c>
      <c r="L10140" s="83">
        <v>42586</v>
      </c>
      <c r="M10140">
        <v>0</v>
      </c>
      <c r="N10140">
        <v>928254101</v>
      </c>
      <c r="O10140" t="s">
        <v>6893</v>
      </c>
    </row>
    <row r="10141" spans="1:15" x14ac:dyDescent="0.2">
      <c r="A10141" t="s">
        <v>7025</v>
      </c>
      <c r="B10141" t="s">
        <v>2808</v>
      </c>
      <c r="C10141">
        <v>46.03</v>
      </c>
      <c r="D10141">
        <v>0</v>
      </c>
      <c r="E10141">
        <v>0</v>
      </c>
      <c r="F10141">
        <v>0</v>
      </c>
      <c r="G10141">
        <v>0</v>
      </c>
      <c r="H10141" s="45">
        <v>-16907.47</v>
      </c>
      <c r="I10141" t="s">
        <v>5995</v>
      </c>
      <c r="J10141" t="s">
        <v>182</v>
      </c>
      <c r="K10141">
        <v>0</v>
      </c>
      <c r="L10141" s="83">
        <v>42586</v>
      </c>
      <c r="M10141">
        <v>0</v>
      </c>
      <c r="N10141" t="s">
        <v>3008</v>
      </c>
      <c r="O10141" t="s">
        <v>3009</v>
      </c>
    </row>
    <row r="10142" spans="1:15" x14ac:dyDescent="0.2">
      <c r="A10142" t="s">
        <v>7026</v>
      </c>
      <c r="B10142" t="s">
        <v>848</v>
      </c>
      <c r="C10142">
        <v>10.07</v>
      </c>
      <c r="D10142">
        <v>0</v>
      </c>
      <c r="E10142">
        <v>0</v>
      </c>
      <c r="F10142">
        <v>0</v>
      </c>
      <c r="G10142">
        <v>0</v>
      </c>
      <c r="H10142" s="45">
        <v>-10789.39</v>
      </c>
      <c r="I10142" t="s">
        <v>5995</v>
      </c>
      <c r="J10142" t="s">
        <v>164</v>
      </c>
      <c r="K10142">
        <v>0</v>
      </c>
      <c r="L10142" s="83">
        <v>42586</v>
      </c>
      <c r="M10142">
        <v>0</v>
      </c>
      <c r="N10142" t="s">
        <v>973</v>
      </c>
      <c r="O10142" t="s">
        <v>1352</v>
      </c>
    </row>
    <row r="10143" spans="1:15" x14ac:dyDescent="0.2">
      <c r="A10143" t="s">
        <v>7027</v>
      </c>
      <c r="B10143" t="s">
        <v>1306</v>
      </c>
      <c r="C10143">
        <v>85.15</v>
      </c>
      <c r="D10143">
        <v>0</v>
      </c>
      <c r="E10143">
        <v>0</v>
      </c>
      <c r="F10143">
        <v>0</v>
      </c>
      <c r="G10143">
        <v>0</v>
      </c>
      <c r="H10143" s="45">
        <v>4602.1899999999996</v>
      </c>
      <c r="I10143" t="s">
        <v>5995</v>
      </c>
      <c r="J10143" t="s">
        <v>164</v>
      </c>
      <c r="K10143">
        <v>0</v>
      </c>
      <c r="L10143" s="83">
        <v>42586</v>
      </c>
      <c r="M10143">
        <v>0</v>
      </c>
      <c r="N10143" t="s">
        <v>1522</v>
      </c>
      <c r="O10143" t="s">
        <v>1523</v>
      </c>
    </row>
    <row r="10144" spans="1:15" x14ac:dyDescent="0.2">
      <c r="A10144" t="s">
        <v>7028</v>
      </c>
      <c r="B10144" t="s">
        <v>2685</v>
      </c>
      <c r="C10144">
        <v>30.274999999999999</v>
      </c>
      <c r="D10144">
        <v>0</v>
      </c>
      <c r="E10144">
        <v>0</v>
      </c>
      <c r="F10144">
        <v>0</v>
      </c>
      <c r="G10144">
        <v>0</v>
      </c>
      <c r="H10144" s="45">
        <v>-6566.3</v>
      </c>
      <c r="I10144" t="s">
        <v>5995</v>
      </c>
      <c r="J10144" t="s">
        <v>182</v>
      </c>
      <c r="K10144">
        <v>0</v>
      </c>
      <c r="L10144" s="83">
        <v>42586</v>
      </c>
      <c r="M10144">
        <v>0</v>
      </c>
      <c r="N10144">
        <v>701877102</v>
      </c>
      <c r="O10144" t="s">
        <v>2778</v>
      </c>
    </row>
    <row r="10145" spans="1:15" x14ac:dyDescent="0.2">
      <c r="A10145" t="s">
        <v>7029</v>
      </c>
      <c r="B10145" t="s">
        <v>4656</v>
      </c>
      <c r="C10145">
        <v>52.39</v>
      </c>
      <c r="D10145">
        <v>0</v>
      </c>
      <c r="E10145">
        <v>0</v>
      </c>
      <c r="F10145">
        <v>0</v>
      </c>
      <c r="G10145">
        <v>0</v>
      </c>
      <c r="H10145" s="45">
        <v>2658.84</v>
      </c>
      <c r="I10145" t="s">
        <v>5995</v>
      </c>
      <c r="J10145" t="s">
        <v>164</v>
      </c>
      <c r="K10145">
        <v>0</v>
      </c>
      <c r="L10145" s="83">
        <v>42586</v>
      </c>
      <c r="M10145">
        <v>0</v>
      </c>
      <c r="N10145" t="s">
        <v>4793</v>
      </c>
      <c r="O10145">
        <v>2475060</v>
      </c>
    </row>
    <row r="10146" spans="1:15" x14ac:dyDescent="0.2">
      <c r="A10146" t="s">
        <v>7030</v>
      </c>
      <c r="B10146" t="s">
        <v>2393</v>
      </c>
      <c r="C10146">
        <v>32.380000000000003</v>
      </c>
      <c r="D10146">
        <v>0</v>
      </c>
      <c r="E10146">
        <v>0</v>
      </c>
      <c r="F10146">
        <v>0</v>
      </c>
      <c r="G10146">
        <v>0</v>
      </c>
      <c r="H10146" s="45">
        <v>-2633.47</v>
      </c>
      <c r="I10146" t="s">
        <v>5995</v>
      </c>
      <c r="J10146" t="s">
        <v>182</v>
      </c>
      <c r="K10146">
        <v>0</v>
      </c>
      <c r="L10146" s="83">
        <v>42586</v>
      </c>
      <c r="M10146">
        <v>0</v>
      </c>
      <c r="N10146">
        <v>655044105</v>
      </c>
      <c r="O10146">
        <v>2640761</v>
      </c>
    </row>
    <row r="10147" spans="1:15" x14ac:dyDescent="0.2">
      <c r="A10147" t="s">
        <v>7031</v>
      </c>
      <c r="B10147" t="s">
        <v>6827</v>
      </c>
      <c r="C10147">
        <v>77.010000000000005</v>
      </c>
      <c r="D10147">
        <v>0</v>
      </c>
      <c r="E10147">
        <v>0</v>
      </c>
      <c r="F10147">
        <v>0</v>
      </c>
      <c r="G10147">
        <v>0</v>
      </c>
      <c r="H10147" s="45">
        <v>6793.4</v>
      </c>
      <c r="I10147" t="s">
        <v>5995</v>
      </c>
      <c r="J10147" t="s">
        <v>235</v>
      </c>
      <c r="K10147">
        <v>0</v>
      </c>
      <c r="L10147" s="83">
        <v>42586</v>
      </c>
      <c r="M10147">
        <v>0</v>
      </c>
      <c r="N10147" t="s">
        <v>6874</v>
      </c>
      <c r="O10147" t="s">
        <v>6875</v>
      </c>
    </row>
    <row r="10148" spans="1:15" x14ac:dyDescent="0.2">
      <c r="A10148" t="s">
        <v>7032</v>
      </c>
      <c r="B10148" t="s">
        <v>2851</v>
      </c>
      <c r="C10148">
        <v>15.15</v>
      </c>
      <c r="D10148">
        <v>0</v>
      </c>
      <c r="E10148">
        <v>0</v>
      </c>
      <c r="F10148">
        <v>0</v>
      </c>
      <c r="G10148">
        <v>0</v>
      </c>
      <c r="H10148">
        <v>187.69</v>
      </c>
      <c r="I10148" t="s">
        <v>5995</v>
      </c>
      <c r="J10148" t="s">
        <v>169</v>
      </c>
      <c r="K10148">
        <v>0</v>
      </c>
      <c r="L10148" s="83">
        <v>42586</v>
      </c>
      <c r="M10148">
        <v>0</v>
      </c>
      <c r="N10148" t="s">
        <v>2953</v>
      </c>
      <c r="O10148" t="s">
        <v>2954</v>
      </c>
    </row>
    <row r="10149" spans="1:15" x14ac:dyDescent="0.2">
      <c r="A10149" t="s">
        <v>7033</v>
      </c>
      <c r="B10149" t="s">
        <v>2838</v>
      </c>
      <c r="C10149">
        <v>51.08</v>
      </c>
      <c r="D10149">
        <v>0</v>
      </c>
      <c r="E10149">
        <v>0</v>
      </c>
      <c r="F10149">
        <v>0</v>
      </c>
      <c r="G10149">
        <v>0</v>
      </c>
      <c r="H10149" s="45">
        <v>3645.99</v>
      </c>
      <c r="I10149" t="s">
        <v>5995</v>
      </c>
      <c r="J10149" t="s">
        <v>235</v>
      </c>
      <c r="K10149">
        <v>0</v>
      </c>
      <c r="L10149" s="83">
        <v>42586</v>
      </c>
      <c r="M10149">
        <v>0</v>
      </c>
      <c r="N10149" t="s">
        <v>177</v>
      </c>
      <c r="O10149" t="s">
        <v>2943</v>
      </c>
    </row>
    <row r="10150" spans="1:15" x14ac:dyDescent="0.2">
      <c r="A10150" t="s">
        <v>7034</v>
      </c>
      <c r="B10150" t="s">
        <v>2677</v>
      </c>
      <c r="C10150">
        <v>69.11</v>
      </c>
      <c r="D10150">
        <v>0</v>
      </c>
      <c r="E10150">
        <v>0</v>
      </c>
      <c r="F10150">
        <v>0</v>
      </c>
      <c r="G10150">
        <v>0</v>
      </c>
      <c r="H10150" s="45">
        <v>3842.14</v>
      </c>
      <c r="I10150" t="s">
        <v>5995</v>
      </c>
      <c r="J10150" t="s">
        <v>182</v>
      </c>
      <c r="K10150">
        <v>0</v>
      </c>
      <c r="L10150" s="83">
        <v>42586</v>
      </c>
      <c r="M10150">
        <v>0</v>
      </c>
      <c r="N10150">
        <v>436106108</v>
      </c>
      <c r="O10150" t="s">
        <v>2763</v>
      </c>
    </row>
    <row r="10151" spans="1:15" x14ac:dyDescent="0.2">
      <c r="A10151" t="s">
        <v>7035</v>
      </c>
      <c r="B10151" t="s">
        <v>3398</v>
      </c>
      <c r="C10151">
        <v>9.0500000000000007</v>
      </c>
      <c r="D10151">
        <v>0</v>
      </c>
      <c r="E10151">
        <v>0</v>
      </c>
      <c r="F10151">
        <v>0</v>
      </c>
      <c r="G10151">
        <v>0</v>
      </c>
      <c r="H10151" s="45">
        <v>-24111.61</v>
      </c>
      <c r="I10151" t="s">
        <v>5995</v>
      </c>
      <c r="J10151" t="s">
        <v>200</v>
      </c>
      <c r="K10151">
        <v>0</v>
      </c>
      <c r="L10151" s="83">
        <v>42586</v>
      </c>
      <c r="M10151">
        <v>0</v>
      </c>
      <c r="N10151" t="s">
        <v>3437</v>
      </c>
      <c r="O10151" t="s">
        <v>3438</v>
      </c>
    </row>
    <row r="10152" spans="1:15" x14ac:dyDescent="0.2">
      <c r="A10152" t="s">
        <v>7036</v>
      </c>
      <c r="B10152" t="s">
        <v>6829</v>
      </c>
      <c r="C10152">
        <v>30.2</v>
      </c>
      <c r="D10152">
        <v>0</v>
      </c>
      <c r="E10152">
        <v>0</v>
      </c>
      <c r="F10152">
        <v>0</v>
      </c>
      <c r="G10152">
        <v>0</v>
      </c>
      <c r="H10152" s="45">
        <v>-8897.49</v>
      </c>
      <c r="I10152" t="s">
        <v>5995</v>
      </c>
      <c r="J10152" t="s">
        <v>164</v>
      </c>
      <c r="K10152">
        <v>0</v>
      </c>
      <c r="L10152" s="83">
        <v>42586</v>
      </c>
      <c r="M10152">
        <v>0</v>
      </c>
      <c r="N10152" t="s">
        <v>177</v>
      </c>
      <c r="O10152" t="s">
        <v>6862</v>
      </c>
    </row>
    <row r="10153" spans="1:15" x14ac:dyDescent="0.2">
      <c r="A10153" t="s">
        <v>7037</v>
      </c>
      <c r="B10153" t="s">
        <v>2582</v>
      </c>
      <c r="C10153">
        <v>52.35</v>
      </c>
      <c r="D10153">
        <v>0</v>
      </c>
      <c r="E10153">
        <v>0</v>
      </c>
      <c r="F10153">
        <v>0</v>
      </c>
      <c r="G10153">
        <v>0</v>
      </c>
      <c r="H10153">
        <v>376.52</v>
      </c>
      <c r="I10153" t="s">
        <v>5995</v>
      </c>
      <c r="J10153" t="s">
        <v>164</v>
      </c>
      <c r="K10153">
        <v>0</v>
      </c>
      <c r="L10153" s="83">
        <v>42586</v>
      </c>
      <c r="M10153">
        <v>0</v>
      </c>
      <c r="N10153">
        <v>336433107</v>
      </c>
      <c r="O10153" t="s">
        <v>2636</v>
      </c>
    </row>
    <row r="10154" spans="1:15" x14ac:dyDescent="0.2">
      <c r="A10154" t="s">
        <v>7038</v>
      </c>
      <c r="B10154" t="s">
        <v>2702</v>
      </c>
      <c r="C10154">
        <v>28.725000000000001</v>
      </c>
      <c r="D10154">
        <v>0</v>
      </c>
      <c r="E10154">
        <v>0</v>
      </c>
      <c r="F10154">
        <v>0</v>
      </c>
      <c r="G10154">
        <v>0</v>
      </c>
      <c r="H10154" s="45">
        <v>19211.36</v>
      </c>
      <c r="I10154" t="s">
        <v>5995</v>
      </c>
      <c r="J10154" t="s">
        <v>200</v>
      </c>
      <c r="K10154">
        <v>0</v>
      </c>
      <c r="L10154" s="83">
        <v>42586</v>
      </c>
      <c r="M10154">
        <v>0</v>
      </c>
      <c r="N10154" t="s">
        <v>2758</v>
      </c>
      <c r="O10154" t="s">
        <v>2759</v>
      </c>
    </row>
    <row r="10155" spans="1:15" x14ac:dyDescent="0.2">
      <c r="A10155" t="s">
        <v>7039</v>
      </c>
      <c r="B10155" t="s">
        <v>1317</v>
      </c>
      <c r="C10155">
        <v>38.56</v>
      </c>
      <c r="D10155">
        <v>0</v>
      </c>
      <c r="E10155">
        <v>0</v>
      </c>
      <c r="F10155">
        <v>0</v>
      </c>
      <c r="G10155">
        <v>0</v>
      </c>
      <c r="H10155" s="45">
        <v>-4683.88</v>
      </c>
      <c r="I10155" t="s">
        <v>5995</v>
      </c>
      <c r="J10155" t="s">
        <v>200</v>
      </c>
      <c r="K10155">
        <v>0</v>
      </c>
      <c r="L10155" s="83">
        <v>42586</v>
      </c>
      <c r="M10155">
        <v>0</v>
      </c>
      <c r="N10155" t="s">
        <v>1493</v>
      </c>
      <c r="O10155" t="s">
        <v>1494</v>
      </c>
    </row>
    <row r="10156" spans="1:15" x14ac:dyDescent="0.2">
      <c r="A10156" t="s">
        <v>7040</v>
      </c>
      <c r="B10156" t="s">
        <v>2470</v>
      </c>
      <c r="C10156">
        <v>42.74</v>
      </c>
      <c r="D10156">
        <v>0</v>
      </c>
      <c r="E10156">
        <v>0</v>
      </c>
      <c r="F10156">
        <v>0</v>
      </c>
      <c r="G10156">
        <v>0</v>
      </c>
      <c r="H10156" s="45">
        <v>5477.5</v>
      </c>
      <c r="I10156" t="s">
        <v>5995</v>
      </c>
      <c r="J10156" t="s">
        <v>169</v>
      </c>
      <c r="K10156">
        <v>0</v>
      </c>
      <c r="L10156" s="83">
        <v>42586</v>
      </c>
      <c r="M10156">
        <v>0</v>
      </c>
      <c r="N10156" t="s">
        <v>2527</v>
      </c>
      <c r="O10156" t="s">
        <v>2528</v>
      </c>
    </row>
    <row r="10157" spans="1:15" x14ac:dyDescent="0.2">
      <c r="A10157" t="s">
        <v>7041</v>
      </c>
      <c r="B10157" t="s">
        <v>1014</v>
      </c>
      <c r="C10157">
        <v>52.91</v>
      </c>
      <c r="D10157">
        <v>0</v>
      </c>
      <c r="E10157">
        <v>0</v>
      </c>
      <c r="F10157">
        <v>0</v>
      </c>
      <c r="G10157">
        <v>0</v>
      </c>
      <c r="H10157" s="45">
        <v>10947.94</v>
      </c>
      <c r="I10157" t="s">
        <v>5995</v>
      </c>
      <c r="J10157" t="s">
        <v>200</v>
      </c>
      <c r="K10157">
        <v>0</v>
      </c>
      <c r="L10157" s="83">
        <v>42586</v>
      </c>
      <c r="M10157">
        <v>0</v>
      </c>
      <c r="N10157" t="s">
        <v>177</v>
      </c>
      <c r="O10157" t="s">
        <v>1455</v>
      </c>
    </row>
    <row r="10158" spans="1:15" x14ac:dyDescent="0.2">
      <c r="A10158" t="s">
        <v>7042</v>
      </c>
      <c r="B10158" t="s">
        <v>839</v>
      </c>
      <c r="C10158">
        <v>44.86</v>
      </c>
      <c r="D10158">
        <v>0</v>
      </c>
      <c r="E10158">
        <v>0</v>
      </c>
      <c r="F10158">
        <v>0</v>
      </c>
      <c r="G10158">
        <v>0</v>
      </c>
      <c r="H10158" s="45">
        <v>-5909.54</v>
      </c>
      <c r="I10158" t="s">
        <v>5995</v>
      </c>
      <c r="J10158" t="s">
        <v>164</v>
      </c>
      <c r="K10158">
        <v>0</v>
      </c>
      <c r="L10158" s="83">
        <v>42586</v>
      </c>
      <c r="M10158">
        <v>0</v>
      </c>
      <c r="N10158">
        <v>126349109</v>
      </c>
      <c r="O10158">
        <v>2210885</v>
      </c>
    </row>
    <row r="10159" spans="1:15" x14ac:dyDescent="0.2">
      <c r="A10159" t="s">
        <v>7043</v>
      </c>
      <c r="B10159" t="s">
        <v>2674</v>
      </c>
      <c r="C10159">
        <v>64.784999999999997</v>
      </c>
      <c r="D10159">
        <v>0</v>
      </c>
      <c r="E10159">
        <v>0</v>
      </c>
      <c r="F10159">
        <v>0</v>
      </c>
      <c r="G10159">
        <v>0</v>
      </c>
      <c r="H10159" s="45">
        <v>-14611.21</v>
      </c>
      <c r="I10159" t="s">
        <v>5995</v>
      </c>
      <c r="J10159" t="s">
        <v>182</v>
      </c>
      <c r="K10159">
        <v>0</v>
      </c>
      <c r="L10159" s="83">
        <v>42586</v>
      </c>
      <c r="M10159">
        <v>0</v>
      </c>
      <c r="N10159">
        <v>212015101</v>
      </c>
      <c r="O10159" t="s">
        <v>2740</v>
      </c>
    </row>
    <row r="10160" spans="1:15" x14ac:dyDescent="0.2">
      <c r="A10160" t="s">
        <v>7044</v>
      </c>
      <c r="B10160" t="s">
        <v>2206</v>
      </c>
      <c r="C10160">
        <v>44.13</v>
      </c>
      <c r="D10160">
        <v>0</v>
      </c>
      <c r="E10160">
        <v>0</v>
      </c>
      <c r="F10160">
        <v>0</v>
      </c>
      <c r="G10160">
        <v>0</v>
      </c>
      <c r="H10160" s="45">
        <v>19999.16</v>
      </c>
      <c r="I10160" t="s">
        <v>5995</v>
      </c>
      <c r="J10160" t="s">
        <v>188</v>
      </c>
      <c r="K10160">
        <v>0</v>
      </c>
      <c r="L10160" s="83">
        <v>42586</v>
      </c>
      <c r="M10160">
        <v>0</v>
      </c>
      <c r="N10160">
        <v>125269100</v>
      </c>
      <c r="O10160" t="s">
        <v>2253</v>
      </c>
    </row>
    <row r="10161" spans="1:15" x14ac:dyDescent="0.2">
      <c r="A10161" t="s">
        <v>7045</v>
      </c>
      <c r="B10161" t="s">
        <v>842</v>
      </c>
      <c r="C10161">
        <v>29.3</v>
      </c>
      <c r="D10161">
        <v>0</v>
      </c>
      <c r="E10161">
        <v>0</v>
      </c>
      <c r="F10161">
        <v>0</v>
      </c>
      <c r="G10161">
        <v>0</v>
      </c>
      <c r="H10161" s="45">
        <v>8370.6</v>
      </c>
      <c r="I10161" t="s">
        <v>5995</v>
      </c>
      <c r="J10161" t="s">
        <v>164</v>
      </c>
      <c r="K10161">
        <v>0</v>
      </c>
      <c r="L10161" s="83">
        <v>42586</v>
      </c>
      <c r="M10161">
        <v>0</v>
      </c>
      <c r="N10161">
        <v>157210105</v>
      </c>
      <c r="O10161">
        <v>2986937</v>
      </c>
    </row>
    <row r="10162" spans="1:15" x14ac:dyDescent="0.2">
      <c r="A10162" t="s">
        <v>7046</v>
      </c>
      <c r="B10162" t="s">
        <v>1665</v>
      </c>
      <c r="C10162">
        <v>36</v>
      </c>
      <c r="D10162">
        <v>0</v>
      </c>
      <c r="E10162">
        <v>0</v>
      </c>
      <c r="F10162">
        <v>0</v>
      </c>
      <c r="G10162">
        <v>0</v>
      </c>
      <c r="H10162" s="45">
        <v>-8536.65</v>
      </c>
      <c r="I10162" t="s">
        <v>5995</v>
      </c>
      <c r="J10162" t="s">
        <v>235</v>
      </c>
      <c r="K10162">
        <v>0</v>
      </c>
      <c r="L10162" s="83">
        <v>42586</v>
      </c>
      <c r="M10162">
        <v>0</v>
      </c>
      <c r="N10162">
        <v>34164103</v>
      </c>
      <c r="O10162">
        <v>2274922</v>
      </c>
    </row>
    <row r="10163" spans="1:15" x14ac:dyDescent="0.2">
      <c r="A10163" t="s">
        <v>7047</v>
      </c>
      <c r="B10163" t="s">
        <v>4236</v>
      </c>
      <c r="C10163">
        <v>30.26</v>
      </c>
      <c r="D10163">
        <v>0</v>
      </c>
      <c r="E10163">
        <v>0</v>
      </c>
      <c r="F10163">
        <v>0</v>
      </c>
      <c r="G10163">
        <v>0</v>
      </c>
      <c r="H10163" s="45">
        <v>-3429.84</v>
      </c>
      <c r="I10163" t="s">
        <v>5995</v>
      </c>
      <c r="J10163" t="s">
        <v>186</v>
      </c>
      <c r="K10163">
        <v>0</v>
      </c>
      <c r="L10163" s="83">
        <v>42586</v>
      </c>
      <c r="M10163">
        <v>0</v>
      </c>
      <c r="N10163">
        <v>25676206</v>
      </c>
      <c r="O10163">
        <v>2191300</v>
      </c>
    </row>
    <row r="10164" spans="1:15" x14ac:dyDescent="0.2">
      <c r="A10164" t="s">
        <v>7048</v>
      </c>
      <c r="B10164" t="s">
        <v>5112</v>
      </c>
      <c r="C10164">
        <v>59.875</v>
      </c>
      <c r="D10164">
        <v>0</v>
      </c>
      <c r="E10164">
        <v>0</v>
      </c>
      <c r="F10164">
        <v>0</v>
      </c>
      <c r="G10164">
        <v>0</v>
      </c>
      <c r="H10164">
        <v>-718.86</v>
      </c>
      <c r="I10164" t="s">
        <v>5995</v>
      </c>
      <c r="J10164" t="s">
        <v>190</v>
      </c>
      <c r="K10164">
        <v>0</v>
      </c>
      <c r="L10164" s="83">
        <v>42586</v>
      </c>
      <c r="M10164">
        <v>0</v>
      </c>
      <c r="N10164">
        <v>49164205</v>
      </c>
      <c r="O10164" t="s">
        <v>5157</v>
      </c>
    </row>
    <row r="10165" spans="1:15" x14ac:dyDescent="0.2">
      <c r="A10165" t="s">
        <v>7049</v>
      </c>
      <c r="B10165" t="s">
        <v>3156</v>
      </c>
      <c r="C10165">
        <v>35</v>
      </c>
      <c r="D10165">
        <v>0</v>
      </c>
      <c r="E10165">
        <v>0</v>
      </c>
      <c r="F10165">
        <v>0</v>
      </c>
      <c r="G10165">
        <v>0</v>
      </c>
      <c r="H10165" s="45">
        <v>-1836.99</v>
      </c>
      <c r="I10165" t="s">
        <v>5995</v>
      </c>
      <c r="J10165" t="s">
        <v>186</v>
      </c>
      <c r="K10165">
        <v>0</v>
      </c>
      <c r="L10165" s="83">
        <v>42586</v>
      </c>
      <c r="M10165">
        <v>0</v>
      </c>
      <c r="N10165" t="s">
        <v>177</v>
      </c>
      <c r="O10165" t="s">
        <v>3243</v>
      </c>
    </row>
    <row r="10166" spans="1:15" x14ac:dyDescent="0.2">
      <c r="A10166" t="s">
        <v>7050</v>
      </c>
      <c r="B10166" t="s">
        <v>5644</v>
      </c>
      <c r="C10166">
        <v>98.77</v>
      </c>
      <c r="D10166">
        <v>0</v>
      </c>
      <c r="E10166">
        <v>0</v>
      </c>
      <c r="F10166">
        <v>0</v>
      </c>
      <c r="G10166">
        <v>0</v>
      </c>
      <c r="H10166" s="45">
        <v>-2229.83</v>
      </c>
      <c r="I10166" t="s">
        <v>5995</v>
      </c>
      <c r="J10166" t="s">
        <v>188</v>
      </c>
      <c r="K10166">
        <v>0</v>
      </c>
      <c r="L10166" s="83">
        <v>42586</v>
      </c>
      <c r="M10166">
        <v>0</v>
      </c>
      <c r="N10166">
        <v>12653101</v>
      </c>
      <c r="O10166">
        <v>2046853</v>
      </c>
    </row>
    <row r="10167" spans="1:15" x14ac:dyDescent="0.2">
      <c r="A10167" t="s">
        <v>7051</v>
      </c>
      <c r="B10167" t="s">
        <v>2471</v>
      </c>
      <c r="C10167">
        <v>77.25</v>
      </c>
      <c r="D10167">
        <v>0</v>
      </c>
      <c r="E10167">
        <v>0</v>
      </c>
      <c r="F10167">
        <v>0</v>
      </c>
      <c r="G10167">
        <v>0</v>
      </c>
      <c r="H10167" s="45">
        <v>2114.77</v>
      </c>
      <c r="I10167" t="s">
        <v>5995</v>
      </c>
      <c r="J10167" t="s">
        <v>822</v>
      </c>
      <c r="K10167">
        <v>0</v>
      </c>
      <c r="L10167" s="83">
        <v>42586</v>
      </c>
      <c r="M10167">
        <v>0</v>
      </c>
      <c r="N10167">
        <v>18522300</v>
      </c>
      <c r="O10167" t="s">
        <v>2515</v>
      </c>
    </row>
    <row r="10168" spans="1:15" x14ac:dyDescent="0.2">
      <c r="A10168" t="s">
        <v>7052</v>
      </c>
      <c r="B10168" t="s">
        <v>3057</v>
      </c>
      <c r="C10168">
        <v>201.15</v>
      </c>
      <c r="D10168">
        <v>0</v>
      </c>
      <c r="E10168">
        <v>0</v>
      </c>
      <c r="F10168">
        <v>0</v>
      </c>
      <c r="G10168">
        <v>0</v>
      </c>
      <c r="H10168" s="45">
        <v>3900.92</v>
      </c>
      <c r="I10168" t="s">
        <v>5995</v>
      </c>
      <c r="J10168" t="s">
        <v>169</v>
      </c>
      <c r="K10168">
        <v>0</v>
      </c>
      <c r="L10168" s="83">
        <v>42586</v>
      </c>
      <c r="M10168">
        <v>0</v>
      </c>
      <c r="N10168" t="s">
        <v>3098</v>
      </c>
      <c r="O10168" t="s">
        <v>3099</v>
      </c>
    </row>
    <row r="10169" spans="1:15" x14ac:dyDescent="0.2">
      <c r="A10169" t="s">
        <v>7053</v>
      </c>
      <c r="B10169" t="s">
        <v>2860</v>
      </c>
      <c r="C10169">
        <v>35.35</v>
      </c>
      <c r="D10169">
        <v>0</v>
      </c>
      <c r="E10169">
        <v>0</v>
      </c>
      <c r="F10169">
        <v>0</v>
      </c>
      <c r="G10169">
        <v>0</v>
      </c>
      <c r="H10169" s="45">
        <v>10908.77</v>
      </c>
      <c r="I10169" t="s">
        <v>5995</v>
      </c>
      <c r="J10169" t="s">
        <v>164</v>
      </c>
      <c r="K10169">
        <v>0</v>
      </c>
      <c r="L10169" s="83">
        <v>42586</v>
      </c>
      <c r="M10169">
        <v>0</v>
      </c>
      <c r="N10169" t="s">
        <v>2919</v>
      </c>
      <c r="O10169" t="s">
        <v>2920</v>
      </c>
    </row>
    <row r="10170" spans="1:15" x14ac:dyDescent="0.2">
      <c r="A10170" t="s">
        <v>7054</v>
      </c>
      <c r="B10170" t="s">
        <v>4322</v>
      </c>
      <c r="C10170">
        <v>35.39</v>
      </c>
      <c r="D10170">
        <v>0</v>
      </c>
      <c r="E10170">
        <v>0</v>
      </c>
      <c r="F10170">
        <v>0</v>
      </c>
      <c r="G10170">
        <v>0</v>
      </c>
      <c r="H10170" s="45">
        <v>-5114.96</v>
      </c>
      <c r="I10170" t="s">
        <v>5995</v>
      </c>
      <c r="J10170" t="s">
        <v>200</v>
      </c>
      <c r="K10170">
        <v>0</v>
      </c>
      <c r="L10170" s="83">
        <v>42586</v>
      </c>
      <c r="M10170">
        <v>0</v>
      </c>
      <c r="N10170">
        <v>103304101</v>
      </c>
      <c r="O10170">
        <v>2117232</v>
      </c>
    </row>
    <row r="10171" spans="1:15" x14ac:dyDescent="0.2">
      <c r="A10171" t="s">
        <v>7055</v>
      </c>
      <c r="B10171" t="s">
        <v>2690</v>
      </c>
      <c r="C10171">
        <v>62.03</v>
      </c>
      <c r="D10171">
        <v>0</v>
      </c>
      <c r="E10171">
        <v>0</v>
      </c>
      <c r="F10171">
        <v>0</v>
      </c>
      <c r="G10171">
        <v>0</v>
      </c>
      <c r="H10171" s="45">
        <v>1591.19</v>
      </c>
      <c r="I10171" t="s">
        <v>5995</v>
      </c>
      <c r="J10171" t="s">
        <v>190</v>
      </c>
      <c r="K10171">
        <v>0</v>
      </c>
      <c r="L10171" s="83">
        <v>42586</v>
      </c>
      <c r="M10171">
        <v>0</v>
      </c>
      <c r="N10171">
        <v>184496107</v>
      </c>
      <c r="O10171">
        <v>2202473</v>
      </c>
    </row>
    <row r="10172" spans="1:15" x14ac:dyDescent="0.2">
      <c r="A10172" t="s">
        <v>7056</v>
      </c>
      <c r="B10172" t="s">
        <v>1674</v>
      </c>
      <c r="C10172">
        <v>119.93</v>
      </c>
      <c r="D10172">
        <v>0</v>
      </c>
      <c r="E10172">
        <v>0</v>
      </c>
      <c r="F10172">
        <v>0</v>
      </c>
      <c r="G10172">
        <v>0</v>
      </c>
      <c r="H10172" s="45">
        <v>8059.55</v>
      </c>
      <c r="I10172" t="s">
        <v>5995</v>
      </c>
      <c r="J10172" t="s">
        <v>169</v>
      </c>
      <c r="K10172">
        <v>0</v>
      </c>
      <c r="L10172" s="83">
        <v>42586</v>
      </c>
      <c r="M10172">
        <v>0</v>
      </c>
      <c r="N10172">
        <v>159864107</v>
      </c>
      <c r="O10172">
        <v>2604336</v>
      </c>
    </row>
    <row r="10173" spans="1:15" x14ac:dyDescent="0.2">
      <c r="A10173" t="s">
        <v>7057</v>
      </c>
      <c r="B10173" t="s">
        <v>7018</v>
      </c>
      <c r="C10173">
        <v>37.93</v>
      </c>
      <c r="D10173">
        <v>0</v>
      </c>
      <c r="E10173">
        <v>0</v>
      </c>
      <c r="F10173">
        <v>0</v>
      </c>
      <c r="G10173">
        <v>0</v>
      </c>
      <c r="H10173" s="45">
        <v>5185.88</v>
      </c>
      <c r="I10173" t="s">
        <v>5995</v>
      </c>
      <c r="J10173" t="s">
        <v>169</v>
      </c>
      <c r="K10173">
        <v>0</v>
      </c>
      <c r="L10173" s="83">
        <v>42586</v>
      </c>
      <c r="M10173">
        <v>0</v>
      </c>
      <c r="N10173">
        <v>141619106</v>
      </c>
      <c r="O10173" t="s">
        <v>7058</v>
      </c>
    </row>
    <row r="10174" spans="1:15" x14ac:dyDescent="0.2">
      <c r="A10174" t="s">
        <v>7059</v>
      </c>
      <c r="B10174" t="s">
        <v>1670</v>
      </c>
      <c r="C10174">
        <v>17.25</v>
      </c>
      <c r="D10174">
        <v>0</v>
      </c>
      <c r="E10174">
        <v>0</v>
      </c>
      <c r="F10174">
        <v>0</v>
      </c>
      <c r="G10174">
        <v>0</v>
      </c>
      <c r="H10174" s="45">
        <v>-10510.77</v>
      </c>
      <c r="I10174" t="s">
        <v>5995</v>
      </c>
      <c r="J10174" t="s">
        <v>190</v>
      </c>
      <c r="K10174">
        <v>0</v>
      </c>
      <c r="L10174" s="83">
        <v>42586</v>
      </c>
      <c r="M10174">
        <v>0</v>
      </c>
      <c r="N10174" t="s">
        <v>177</v>
      </c>
      <c r="O10174" t="s">
        <v>1750</v>
      </c>
    </row>
    <row r="10175" spans="1:15" x14ac:dyDescent="0.2">
      <c r="A10175" t="s">
        <v>7060</v>
      </c>
      <c r="B10175" t="s">
        <v>1312</v>
      </c>
      <c r="C10175">
        <v>77.819999999999993</v>
      </c>
      <c r="D10175">
        <v>0</v>
      </c>
      <c r="E10175">
        <v>0</v>
      </c>
      <c r="F10175">
        <v>0</v>
      </c>
      <c r="G10175">
        <v>0</v>
      </c>
      <c r="H10175">
        <v>884.19</v>
      </c>
      <c r="I10175" t="s">
        <v>5977</v>
      </c>
      <c r="J10175" t="s">
        <v>164</v>
      </c>
      <c r="K10175">
        <v>0</v>
      </c>
      <c r="L10175" s="83">
        <v>42586</v>
      </c>
      <c r="M10175">
        <v>0</v>
      </c>
      <c r="N10175">
        <v>192446102</v>
      </c>
      <c r="O10175">
        <v>2257019</v>
      </c>
    </row>
    <row r="10176" spans="1:15" x14ac:dyDescent="0.2">
      <c r="A10176" t="s">
        <v>7061</v>
      </c>
      <c r="B10176" t="s">
        <v>2460</v>
      </c>
      <c r="C10176">
        <v>4.5599999999999996</v>
      </c>
      <c r="D10176">
        <v>0</v>
      </c>
      <c r="E10176">
        <v>0</v>
      </c>
      <c r="F10176">
        <v>0</v>
      </c>
      <c r="G10176">
        <v>0</v>
      </c>
      <c r="H10176" s="45">
        <v>13572.59</v>
      </c>
      <c r="I10176" t="s">
        <v>5995</v>
      </c>
      <c r="J10176" t="s">
        <v>169</v>
      </c>
      <c r="K10176">
        <v>0</v>
      </c>
      <c r="L10176" s="83">
        <v>42586</v>
      </c>
      <c r="M10176">
        <v>0</v>
      </c>
      <c r="N10176">
        <v>249908104</v>
      </c>
      <c r="O10176">
        <v>2100179</v>
      </c>
    </row>
    <row r="10177" spans="1:15" x14ac:dyDescent="0.2">
      <c r="A10177" t="s">
        <v>7062</v>
      </c>
      <c r="B10177" t="s">
        <v>3051</v>
      </c>
      <c r="C10177">
        <v>70.98</v>
      </c>
      <c r="D10177">
        <v>0</v>
      </c>
      <c r="E10177">
        <v>0</v>
      </c>
      <c r="F10177">
        <v>0</v>
      </c>
      <c r="G10177">
        <v>0</v>
      </c>
      <c r="H10177">
        <v>-278.10000000000002</v>
      </c>
      <c r="I10177" t="s">
        <v>5995</v>
      </c>
      <c r="J10177" t="s">
        <v>200</v>
      </c>
      <c r="K10177">
        <v>0</v>
      </c>
      <c r="L10177" s="83">
        <v>42586</v>
      </c>
      <c r="M10177">
        <v>0</v>
      </c>
      <c r="N10177">
        <v>254423106</v>
      </c>
      <c r="O10177">
        <v>2456957</v>
      </c>
    </row>
    <row r="10178" spans="1:15" x14ac:dyDescent="0.2">
      <c r="A10178" t="s">
        <v>7063</v>
      </c>
      <c r="B10178" t="s">
        <v>7021</v>
      </c>
      <c r="C10178">
        <v>25.78</v>
      </c>
      <c r="D10178">
        <v>0</v>
      </c>
      <c r="E10178">
        <v>0</v>
      </c>
      <c r="F10178">
        <v>0</v>
      </c>
      <c r="G10178">
        <v>0</v>
      </c>
      <c r="H10178" s="45">
        <v>4380.88</v>
      </c>
      <c r="I10178" t="s">
        <v>5995</v>
      </c>
      <c r="J10178" t="s">
        <v>169</v>
      </c>
      <c r="K10178">
        <v>0</v>
      </c>
      <c r="L10178" s="83">
        <v>42586</v>
      </c>
      <c r="M10178">
        <v>0</v>
      </c>
      <c r="N10178" t="s">
        <v>7064</v>
      </c>
      <c r="O10178" t="s">
        <v>7065</v>
      </c>
    </row>
    <row r="10179" spans="1:15" x14ac:dyDescent="0.2">
      <c r="A10179" t="s">
        <v>7066</v>
      </c>
      <c r="B10179" t="s">
        <v>2394</v>
      </c>
      <c r="C10179">
        <v>14.18</v>
      </c>
      <c r="D10179">
        <v>0</v>
      </c>
      <c r="E10179">
        <v>0</v>
      </c>
      <c r="F10179">
        <v>0</v>
      </c>
      <c r="G10179">
        <v>0</v>
      </c>
      <c r="H10179" s="45">
        <v>2581.56</v>
      </c>
      <c r="I10179" t="s">
        <v>5995</v>
      </c>
      <c r="J10179" t="s">
        <v>182</v>
      </c>
      <c r="K10179">
        <v>0</v>
      </c>
      <c r="L10179" s="83">
        <v>42586</v>
      </c>
      <c r="M10179">
        <v>0</v>
      </c>
      <c r="N10179">
        <v>402635304</v>
      </c>
      <c r="O10179">
        <v>2398684</v>
      </c>
    </row>
    <row r="10180" spans="1:15" x14ac:dyDescent="0.2">
      <c r="A10180" t="s">
        <v>7067</v>
      </c>
      <c r="B10180" t="s">
        <v>1666</v>
      </c>
      <c r="C10180">
        <v>283.77</v>
      </c>
      <c r="D10180">
        <v>0</v>
      </c>
      <c r="E10180">
        <v>0</v>
      </c>
      <c r="F10180">
        <v>0</v>
      </c>
      <c r="G10180">
        <v>0</v>
      </c>
      <c r="H10180" s="45">
        <v>3763.13</v>
      </c>
      <c r="I10180" t="s">
        <v>5995</v>
      </c>
      <c r="J10180" t="s">
        <v>169</v>
      </c>
      <c r="K10180">
        <v>0</v>
      </c>
      <c r="L10180" s="83">
        <v>42586</v>
      </c>
      <c r="M10180">
        <v>0</v>
      </c>
      <c r="N10180">
        <v>444859102</v>
      </c>
      <c r="O10180">
        <v>2445063</v>
      </c>
    </row>
    <row r="10181" spans="1:15" x14ac:dyDescent="0.2">
      <c r="A10181" t="s">
        <v>7068</v>
      </c>
      <c r="B10181" t="s">
        <v>3368</v>
      </c>
      <c r="C10181">
        <v>14.57</v>
      </c>
      <c r="D10181">
        <v>0</v>
      </c>
      <c r="E10181">
        <v>0</v>
      </c>
      <c r="F10181">
        <v>0</v>
      </c>
      <c r="G10181">
        <v>0</v>
      </c>
      <c r="H10181" s="45">
        <v>15498.22</v>
      </c>
      <c r="I10181" t="s">
        <v>5995</v>
      </c>
      <c r="J10181" t="s">
        <v>200</v>
      </c>
      <c r="K10181">
        <v>0</v>
      </c>
      <c r="L10181" s="83">
        <v>42586</v>
      </c>
      <c r="M10181">
        <v>0</v>
      </c>
      <c r="N10181">
        <v>485865109</v>
      </c>
      <c r="O10181" t="s">
        <v>3391</v>
      </c>
    </row>
    <row r="10182" spans="1:15" x14ac:dyDescent="0.2">
      <c r="A10182" t="s">
        <v>7069</v>
      </c>
      <c r="B10182" t="s">
        <v>7016</v>
      </c>
      <c r="C10182">
        <v>18.7</v>
      </c>
      <c r="D10182">
        <v>0</v>
      </c>
      <c r="E10182">
        <v>0</v>
      </c>
      <c r="F10182">
        <v>0</v>
      </c>
      <c r="G10182">
        <v>0</v>
      </c>
      <c r="H10182" s="45">
        <v>20341.849999999999</v>
      </c>
      <c r="I10182" t="s">
        <v>5995</v>
      </c>
      <c r="J10182" t="s">
        <v>169</v>
      </c>
      <c r="K10182">
        <v>0</v>
      </c>
      <c r="L10182" s="83">
        <v>42586</v>
      </c>
      <c r="M10182">
        <v>0</v>
      </c>
      <c r="N10182" t="s">
        <v>7070</v>
      </c>
      <c r="O10182" t="s">
        <v>7071</v>
      </c>
    </row>
    <row r="10183" spans="1:15" x14ac:dyDescent="0.2">
      <c r="A10183" t="s">
        <v>7072</v>
      </c>
      <c r="B10183" t="s">
        <v>1087</v>
      </c>
      <c r="C10183">
        <v>75.400000000000006</v>
      </c>
      <c r="D10183">
        <v>0</v>
      </c>
      <c r="E10183">
        <v>0</v>
      </c>
      <c r="F10183">
        <v>0</v>
      </c>
      <c r="G10183">
        <v>0</v>
      </c>
      <c r="H10183" s="45">
        <v>11215.82</v>
      </c>
      <c r="I10183" t="s">
        <v>5995</v>
      </c>
      <c r="J10183" t="s">
        <v>186</v>
      </c>
      <c r="K10183">
        <v>0</v>
      </c>
      <c r="L10183" s="83">
        <v>42586</v>
      </c>
      <c r="M10183">
        <v>0</v>
      </c>
      <c r="N10183">
        <v>534187109</v>
      </c>
      <c r="O10183">
        <v>2516378</v>
      </c>
    </row>
    <row r="10184" spans="1:15" x14ac:dyDescent="0.2">
      <c r="A10184" t="s">
        <v>7073</v>
      </c>
      <c r="B10184" t="s">
        <v>5393</v>
      </c>
      <c r="C10184">
        <v>15.45</v>
      </c>
      <c r="D10184">
        <v>0</v>
      </c>
      <c r="E10184">
        <v>0</v>
      </c>
      <c r="F10184">
        <v>0</v>
      </c>
      <c r="G10184">
        <v>0</v>
      </c>
      <c r="H10184" s="45">
        <v>-10080.85</v>
      </c>
      <c r="I10184" t="s">
        <v>5977</v>
      </c>
      <c r="J10184" t="s">
        <v>200</v>
      </c>
      <c r="K10184">
        <v>0</v>
      </c>
      <c r="L10184" s="83">
        <v>42586</v>
      </c>
      <c r="M10184">
        <v>0</v>
      </c>
      <c r="N10184">
        <v>531465102</v>
      </c>
      <c r="O10184" t="s">
        <v>5498</v>
      </c>
    </row>
    <row r="10185" spans="1:15" x14ac:dyDescent="0.2">
      <c r="A10185" t="s">
        <v>7074</v>
      </c>
      <c r="B10185" t="s">
        <v>5272</v>
      </c>
      <c r="C10185">
        <v>25.88</v>
      </c>
      <c r="D10185">
        <v>0</v>
      </c>
      <c r="E10185">
        <v>0</v>
      </c>
      <c r="F10185">
        <v>0</v>
      </c>
      <c r="G10185">
        <v>0</v>
      </c>
      <c r="H10185" s="45">
        <v>-2482.62</v>
      </c>
      <c r="I10185" t="s">
        <v>5995</v>
      </c>
      <c r="J10185" t="s">
        <v>186</v>
      </c>
      <c r="K10185">
        <v>0</v>
      </c>
      <c r="L10185" s="83">
        <v>42586</v>
      </c>
      <c r="M10185">
        <v>0</v>
      </c>
      <c r="N10185">
        <v>527288104</v>
      </c>
      <c r="O10185">
        <v>2513012</v>
      </c>
    </row>
    <row r="10186" spans="1:15" x14ac:dyDescent="0.2">
      <c r="A10186" t="s">
        <v>7075</v>
      </c>
      <c r="B10186" t="s">
        <v>1821</v>
      </c>
      <c r="C10186">
        <v>63.7</v>
      </c>
      <c r="D10186">
        <v>0</v>
      </c>
      <c r="E10186">
        <v>0</v>
      </c>
      <c r="F10186">
        <v>0</v>
      </c>
      <c r="G10186">
        <v>0</v>
      </c>
      <c r="H10186" s="45">
        <v>2451.2199999999998</v>
      </c>
      <c r="I10186" t="s">
        <v>5995</v>
      </c>
      <c r="J10186" t="s">
        <v>186</v>
      </c>
      <c r="K10186">
        <v>0</v>
      </c>
      <c r="L10186" s="83">
        <v>42586</v>
      </c>
      <c r="M10186">
        <v>0</v>
      </c>
      <c r="N10186" t="s">
        <v>1916</v>
      </c>
      <c r="O10186" t="s">
        <v>1917</v>
      </c>
    </row>
    <row r="10187" spans="1:15" x14ac:dyDescent="0.2">
      <c r="A10187" t="s">
        <v>7076</v>
      </c>
      <c r="B10187" t="s">
        <v>3627</v>
      </c>
      <c r="C10187">
        <v>198.88</v>
      </c>
      <c r="D10187">
        <v>0</v>
      </c>
      <c r="E10187">
        <v>0</v>
      </c>
      <c r="F10187">
        <v>0</v>
      </c>
      <c r="G10187">
        <v>0</v>
      </c>
      <c r="H10187">
        <v>69.989999999999995</v>
      </c>
      <c r="I10187" t="s">
        <v>5995</v>
      </c>
      <c r="J10187" t="s">
        <v>235</v>
      </c>
      <c r="K10187">
        <v>0</v>
      </c>
      <c r="L10187" s="83">
        <v>42586</v>
      </c>
      <c r="M10187">
        <v>0</v>
      </c>
      <c r="N10187" t="s">
        <v>3652</v>
      </c>
      <c r="O10187">
        <v>2934033</v>
      </c>
    </row>
    <row r="10188" spans="1:15" x14ac:dyDescent="0.2">
      <c r="A10188" t="s">
        <v>7077</v>
      </c>
      <c r="B10188" t="s">
        <v>3043</v>
      </c>
      <c r="C10188">
        <v>54.29</v>
      </c>
      <c r="D10188">
        <v>0</v>
      </c>
      <c r="E10188">
        <v>0</v>
      </c>
      <c r="F10188">
        <v>0</v>
      </c>
      <c r="G10188">
        <v>0</v>
      </c>
      <c r="H10188" s="45">
        <v>19909.759999999998</v>
      </c>
      <c r="I10188" t="s">
        <v>5977</v>
      </c>
      <c r="J10188" t="s">
        <v>200</v>
      </c>
      <c r="K10188">
        <v>0</v>
      </c>
      <c r="L10188" s="83">
        <v>42586</v>
      </c>
      <c r="M10188">
        <v>0</v>
      </c>
      <c r="N10188">
        <v>559222401</v>
      </c>
      <c r="O10188">
        <v>2554549</v>
      </c>
    </row>
    <row r="10189" spans="1:15" x14ac:dyDescent="0.2">
      <c r="A10189" t="s">
        <v>7078</v>
      </c>
      <c r="B10189" t="s">
        <v>1831</v>
      </c>
      <c r="C10189">
        <v>35.25</v>
      </c>
      <c r="D10189">
        <v>0</v>
      </c>
      <c r="E10189">
        <v>0</v>
      </c>
      <c r="F10189">
        <v>0</v>
      </c>
      <c r="G10189">
        <v>0</v>
      </c>
      <c r="H10189">
        <v>47.83</v>
      </c>
      <c r="I10189" t="s">
        <v>5995</v>
      </c>
      <c r="J10189" t="s">
        <v>164</v>
      </c>
      <c r="K10189">
        <v>0</v>
      </c>
      <c r="L10189" s="83">
        <v>42586</v>
      </c>
      <c r="M10189">
        <v>0</v>
      </c>
      <c r="N10189" t="s">
        <v>1919</v>
      </c>
      <c r="O10189" t="s">
        <v>1920</v>
      </c>
    </row>
    <row r="10190" spans="1:15" x14ac:dyDescent="0.2">
      <c r="A10190" t="s">
        <v>7079</v>
      </c>
      <c r="B10190" t="s">
        <v>855</v>
      </c>
      <c r="C10190">
        <v>79.42</v>
      </c>
      <c r="D10190">
        <v>0</v>
      </c>
      <c r="E10190">
        <v>0</v>
      </c>
      <c r="F10190">
        <v>0</v>
      </c>
      <c r="G10190">
        <v>0</v>
      </c>
      <c r="H10190">
        <v>-466.7</v>
      </c>
      <c r="I10190" t="s">
        <v>5995</v>
      </c>
      <c r="J10190" t="s">
        <v>200</v>
      </c>
      <c r="K10190">
        <v>0</v>
      </c>
      <c r="L10190" s="83">
        <v>42586</v>
      </c>
      <c r="M10190">
        <v>0</v>
      </c>
      <c r="N10190">
        <v>626755102</v>
      </c>
      <c r="O10190" t="s">
        <v>1837</v>
      </c>
    </row>
    <row r="10191" spans="1:15" x14ac:dyDescent="0.2">
      <c r="A10191" t="s">
        <v>7080</v>
      </c>
      <c r="B10191" t="s">
        <v>3599</v>
      </c>
      <c r="C10191">
        <v>21.9</v>
      </c>
      <c r="D10191">
        <v>0</v>
      </c>
      <c r="E10191">
        <v>0</v>
      </c>
      <c r="F10191">
        <v>0</v>
      </c>
      <c r="G10191">
        <v>0</v>
      </c>
      <c r="H10191">
        <v>-716.2</v>
      </c>
      <c r="I10191" t="s">
        <v>5995</v>
      </c>
      <c r="J10191" t="s">
        <v>235</v>
      </c>
      <c r="K10191">
        <v>0</v>
      </c>
      <c r="L10191" s="83">
        <v>42586</v>
      </c>
      <c r="M10191">
        <v>0</v>
      </c>
      <c r="N10191" t="s">
        <v>3617</v>
      </c>
      <c r="O10191">
        <v>2232652</v>
      </c>
    </row>
    <row r="10192" spans="1:15" x14ac:dyDescent="0.2">
      <c r="A10192" t="s">
        <v>7081</v>
      </c>
      <c r="B10192" t="s">
        <v>3047</v>
      </c>
      <c r="C10192">
        <v>2.33</v>
      </c>
      <c r="D10192">
        <v>0</v>
      </c>
      <c r="E10192">
        <v>0</v>
      </c>
      <c r="F10192">
        <v>0</v>
      </c>
      <c r="G10192">
        <v>0</v>
      </c>
      <c r="H10192" s="45">
        <v>13086.81</v>
      </c>
      <c r="I10192" t="s">
        <v>5995</v>
      </c>
      <c r="J10192" t="s">
        <v>169</v>
      </c>
      <c r="K10192">
        <v>0</v>
      </c>
      <c r="L10192" s="83">
        <v>42586</v>
      </c>
      <c r="M10192">
        <v>0</v>
      </c>
      <c r="N10192">
        <v>683745103</v>
      </c>
      <c r="O10192" t="s">
        <v>3130</v>
      </c>
    </row>
    <row r="10193" spans="1:15" x14ac:dyDescent="0.2">
      <c r="A10193" t="s">
        <v>7082</v>
      </c>
      <c r="B10193" t="s">
        <v>5400</v>
      </c>
      <c r="C10193">
        <v>68.75</v>
      </c>
      <c r="D10193">
        <v>0</v>
      </c>
      <c r="E10193">
        <v>0</v>
      </c>
      <c r="F10193">
        <v>0</v>
      </c>
      <c r="G10193">
        <v>0</v>
      </c>
      <c r="H10193">
        <v>-90.82</v>
      </c>
      <c r="I10193" t="s">
        <v>5995</v>
      </c>
      <c r="J10193" t="s">
        <v>182</v>
      </c>
      <c r="K10193">
        <v>0</v>
      </c>
      <c r="L10193" s="83">
        <v>42586</v>
      </c>
      <c r="M10193">
        <v>0</v>
      </c>
      <c r="N10193">
        <v>674599105</v>
      </c>
      <c r="O10193">
        <v>2655408</v>
      </c>
    </row>
    <row r="10194" spans="1:15" x14ac:dyDescent="0.2">
      <c r="A10194" t="s">
        <v>7083</v>
      </c>
      <c r="B10194" t="s">
        <v>2844</v>
      </c>
      <c r="C10194">
        <v>59.375</v>
      </c>
      <c r="D10194">
        <v>0</v>
      </c>
      <c r="E10194">
        <v>0</v>
      </c>
      <c r="F10194">
        <v>0</v>
      </c>
      <c r="G10194">
        <v>0</v>
      </c>
      <c r="H10194">
        <v>752.32</v>
      </c>
      <c r="I10194" t="s">
        <v>5995</v>
      </c>
      <c r="J10194" t="s">
        <v>164</v>
      </c>
      <c r="K10194">
        <v>0</v>
      </c>
      <c r="L10194" s="83">
        <v>42586</v>
      </c>
      <c r="M10194">
        <v>0</v>
      </c>
      <c r="N10194">
        <v>705573103</v>
      </c>
      <c r="O10194">
        <v>2675860</v>
      </c>
    </row>
    <row r="10195" spans="1:15" x14ac:dyDescent="0.2">
      <c r="A10195" t="s">
        <v>7084</v>
      </c>
      <c r="B10195" t="s">
        <v>1998</v>
      </c>
      <c r="C10195">
        <v>60.524999999999999</v>
      </c>
      <c r="D10195">
        <v>0</v>
      </c>
      <c r="E10195">
        <v>0</v>
      </c>
      <c r="F10195">
        <v>0</v>
      </c>
      <c r="G10195">
        <v>0</v>
      </c>
      <c r="H10195" s="45">
        <v>48641.17</v>
      </c>
      <c r="I10195" t="s">
        <v>5995</v>
      </c>
      <c r="J10195" t="s">
        <v>164</v>
      </c>
      <c r="K10195">
        <v>0</v>
      </c>
      <c r="L10195" s="83">
        <v>42586</v>
      </c>
      <c r="M10195">
        <v>0</v>
      </c>
      <c r="N10195" t="s">
        <v>2058</v>
      </c>
      <c r="O10195" t="s">
        <v>2059</v>
      </c>
    </row>
    <row r="10196" spans="1:15" x14ac:dyDescent="0.2">
      <c r="A10196" t="s">
        <v>7085</v>
      </c>
      <c r="B10196" t="s">
        <v>7015</v>
      </c>
      <c r="C10196">
        <v>21.24</v>
      </c>
      <c r="D10196">
        <v>0</v>
      </c>
      <c r="E10196">
        <v>0</v>
      </c>
      <c r="F10196">
        <v>0</v>
      </c>
      <c r="G10196">
        <v>0</v>
      </c>
      <c r="H10196" s="45">
        <v>-55125.279999999999</v>
      </c>
      <c r="I10196" t="s">
        <v>5995</v>
      </c>
      <c r="J10196" t="s">
        <v>182</v>
      </c>
      <c r="K10196">
        <v>0</v>
      </c>
      <c r="L10196" s="83">
        <v>42586</v>
      </c>
      <c r="M10196">
        <v>0</v>
      </c>
      <c r="N10196">
        <v>762819100</v>
      </c>
      <c r="O10196" t="s">
        <v>7086</v>
      </c>
    </row>
    <row r="10197" spans="1:15" x14ac:dyDescent="0.2">
      <c r="A10197" t="s">
        <v>7087</v>
      </c>
      <c r="B10197" t="s">
        <v>1322</v>
      </c>
      <c r="C10197">
        <v>87.025000000000006</v>
      </c>
      <c r="D10197">
        <v>0</v>
      </c>
      <c r="E10197">
        <v>0</v>
      </c>
      <c r="F10197">
        <v>0</v>
      </c>
      <c r="G10197">
        <v>0</v>
      </c>
      <c r="H10197" s="45">
        <v>10910.85</v>
      </c>
      <c r="I10197" t="s">
        <v>5995</v>
      </c>
      <c r="J10197" t="s">
        <v>164</v>
      </c>
      <c r="K10197">
        <v>0</v>
      </c>
      <c r="L10197" s="83">
        <v>42586</v>
      </c>
      <c r="M10197">
        <v>0</v>
      </c>
      <c r="N10197" t="s">
        <v>1527</v>
      </c>
      <c r="O10197" t="s">
        <v>1528</v>
      </c>
    </row>
    <row r="10198" spans="1:15" x14ac:dyDescent="0.2">
      <c r="A10198" t="s">
        <v>7088</v>
      </c>
      <c r="B10198" t="s">
        <v>4840</v>
      </c>
      <c r="C10198">
        <v>5.76</v>
      </c>
      <c r="D10198">
        <v>0</v>
      </c>
      <c r="E10198">
        <v>0</v>
      </c>
      <c r="F10198">
        <v>0</v>
      </c>
      <c r="G10198">
        <v>0</v>
      </c>
      <c r="H10198" s="45">
        <v>-2483.8200000000002</v>
      </c>
      <c r="I10198" t="s">
        <v>5995</v>
      </c>
      <c r="J10198" t="s">
        <v>190</v>
      </c>
      <c r="K10198">
        <v>0</v>
      </c>
      <c r="L10198" s="83">
        <v>42586</v>
      </c>
      <c r="M10198">
        <v>0</v>
      </c>
      <c r="N10198">
        <v>257867101</v>
      </c>
      <c r="O10198">
        <v>2276605</v>
      </c>
    </row>
    <row r="10199" spans="1:15" x14ac:dyDescent="0.2">
      <c r="A10199" t="s">
        <v>7089</v>
      </c>
      <c r="B10199" t="s">
        <v>4954</v>
      </c>
      <c r="C10199">
        <v>27.774999999999999</v>
      </c>
      <c r="D10199">
        <v>0</v>
      </c>
      <c r="E10199">
        <v>0</v>
      </c>
      <c r="F10199">
        <v>0</v>
      </c>
      <c r="G10199">
        <v>0</v>
      </c>
      <c r="H10199" s="45">
        <v>-1607.09</v>
      </c>
      <c r="I10199" t="s">
        <v>5995</v>
      </c>
      <c r="J10199" t="s">
        <v>200</v>
      </c>
      <c r="K10199">
        <v>0</v>
      </c>
      <c r="L10199" s="83">
        <v>42586</v>
      </c>
      <c r="M10199">
        <v>0</v>
      </c>
      <c r="N10199">
        <v>829226109</v>
      </c>
      <c r="O10199">
        <v>2799351</v>
      </c>
    </row>
    <row r="10200" spans="1:15" x14ac:dyDescent="0.2">
      <c r="A10200" t="s">
        <v>7090</v>
      </c>
      <c r="B10200" t="s">
        <v>4956</v>
      </c>
      <c r="C10200">
        <v>15</v>
      </c>
      <c r="D10200">
        <v>0</v>
      </c>
      <c r="E10200">
        <v>0</v>
      </c>
      <c r="F10200">
        <v>0</v>
      </c>
      <c r="G10200">
        <v>0</v>
      </c>
      <c r="H10200">
        <v>-126.78</v>
      </c>
      <c r="I10200" t="s">
        <v>5995</v>
      </c>
      <c r="J10200" t="s">
        <v>182</v>
      </c>
      <c r="K10200">
        <v>0</v>
      </c>
      <c r="L10200" s="83">
        <v>42586</v>
      </c>
      <c r="M10200">
        <v>0</v>
      </c>
      <c r="N10200">
        <v>847560109</v>
      </c>
      <c r="O10200" t="s">
        <v>5062</v>
      </c>
    </row>
    <row r="10201" spans="1:15" x14ac:dyDescent="0.2">
      <c r="A10201" t="s">
        <v>7091</v>
      </c>
      <c r="B10201" t="s">
        <v>7020</v>
      </c>
      <c r="C10201">
        <v>102.42</v>
      </c>
      <c r="D10201">
        <v>0</v>
      </c>
      <c r="E10201">
        <v>0</v>
      </c>
      <c r="F10201">
        <v>0</v>
      </c>
      <c r="G10201">
        <v>0</v>
      </c>
      <c r="H10201" s="45">
        <v>5384.88</v>
      </c>
      <c r="I10201" t="s">
        <v>5995</v>
      </c>
      <c r="J10201" t="s">
        <v>188</v>
      </c>
      <c r="K10201">
        <v>0</v>
      </c>
      <c r="L10201" s="83">
        <v>42586</v>
      </c>
      <c r="M10201">
        <v>0</v>
      </c>
      <c r="N10201">
        <v>810186106</v>
      </c>
      <c r="O10201">
        <v>2781518</v>
      </c>
    </row>
    <row r="10202" spans="1:15" x14ac:dyDescent="0.2">
      <c r="A10202" t="s">
        <v>7092</v>
      </c>
      <c r="B10202" t="s">
        <v>4947</v>
      </c>
      <c r="C10202">
        <v>20.77</v>
      </c>
      <c r="D10202">
        <v>0</v>
      </c>
      <c r="E10202">
        <v>0</v>
      </c>
      <c r="F10202">
        <v>0</v>
      </c>
      <c r="G10202">
        <v>0</v>
      </c>
      <c r="H10202">
        <v>-581.69000000000005</v>
      </c>
      <c r="I10202" t="s">
        <v>5995</v>
      </c>
      <c r="J10202" t="s">
        <v>188</v>
      </c>
      <c r="K10202">
        <v>0</v>
      </c>
      <c r="L10202" s="83">
        <v>42586</v>
      </c>
      <c r="M10202">
        <v>0</v>
      </c>
      <c r="N10202" t="s">
        <v>5071</v>
      </c>
      <c r="O10202" t="s">
        <v>5072</v>
      </c>
    </row>
    <row r="10203" spans="1:15" x14ac:dyDescent="0.2">
      <c r="A10203" t="s">
        <v>7093</v>
      </c>
      <c r="B10203" t="s">
        <v>7017</v>
      </c>
      <c r="C10203">
        <v>66</v>
      </c>
      <c r="D10203">
        <v>0</v>
      </c>
      <c r="E10203">
        <v>0</v>
      </c>
      <c r="F10203">
        <v>0</v>
      </c>
      <c r="G10203">
        <v>0</v>
      </c>
      <c r="H10203" s="45">
        <v>-36002.089999999997</v>
      </c>
      <c r="I10203" t="s">
        <v>5995</v>
      </c>
      <c r="J10203" t="s">
        <v>169</v>
      </c>
      <c r="K10203">
        <v>0</v>
      </c>
      <c r="L10203" s="83">
        <v>42586</v>
      </c>
      <c r="M10203">
        <v>0</v>
      </c>
      <c r="N10203" t="s">
        <v>7094</v>
      </c>
      <c r="O10203" t="s">
        <v>7095</v>
      </c>
    </row>
    <row r="10204" spans="1:15" x14ac:dyDescent="0.2">
      <c r="A10204" t="s">
        <v>7096</v>
      </c>
      <c r="B10204" t="s">
        <v>2004</v>
      </c>
      <c r="C10204">
        <v>341.99</v>
      </c>
      <c r="D10204">
        <v>0</v>
      </c>
      <c r="E10204">
        <v>0</v>
      </c>
      <c r="F10204">
        <v>0</v>
      </c>
      <c r="G10204">
        <v>0</v>
      </c>
      <c r="H10204">
        <v>-621.88</v>
      </c>
      <c r="I10204" t="s">
        <v>5995</v>
      </c>
      <c r="J10204" t="s">
        <v>200</v>
      </c>
      <c r="K10204">
        <v>0</v>
      </c>
      <c r="L10204" s="83">
        <v>42586</v>
      </c>
      <c r="M10204">
        <v>0</v>
      </c>
      <c r="N10204" t="s">
        <v>2065</v>
      </c>
      <c r="O10204" t="s">
        <v>2066</v>
      </c>
    </row>
    <row r="10205" spans="1:15" x14ac:dyDescent="0.2">
      <c r="A10205" t="s">
        <v>7097</v>
      </c>
      <c r="B10205" t="s">
        <v>1689</v>
      </c>
      <c r="C10205">
        <v>96.22</v>
      </c>
      <c r="D10205">
        <v>0</v>
      </c>
      <c r="E10205">
        <v>0</v>
      </c>
      <c r="F10205">
        <v>0</v>
      </c>
      <c r="G10205">
        <v>0</v>
      </c>
      <c r="H10205" s="45">
        <v>2743.22</v>
      </c>
      <c r="I10205" t="s">
        <v>5995</v>
      </c>
      <c r="J10205" t="s">
        <v>200</v>
      </c>
      <c r="K10205">
        <v>0</v>
      </c>
      <c r="L10205" s="83">
        <v>42586</v>
      </c>
      <c r="M10205">
        <v>0</v>
      </c>
      <c r="N10205">
        <v>887317303</v>
      </c>
      <c r="O10205" t="s">
        <v>1778</v>
      </c>
    </row>
    <row r="10206" spans="1:15" x14ac:dyDescent="0.2">
      <c r="A10206" t="s">
        <v>7098</v>
      </c>
      <c r="B10206" t="s">
        <v>1999</v>
      </c>
      <c r="C10206">
        <v>49.57</v>
      </c>
      <c r="D10206">
        <v>0</v>
      </c>
      <c r="E10206">
        <v>0</v>
      </c>
      <c r="F10206">
        <v>0</v>
      </c>
      <c r="G10206">
        <v>0</v>
      </c>
      <c r="H10206" s="45">
        <v>6838.74</v>
      </c>
      <c r="I10206" t="s">
        <v>5995</v>
      </c>
      <c r="J10206" t="s">
        <v>186</v>
      </c>
      <c r="K10206">
        <v>0</v>
      </c>
      <c r="L10206" s="83">
        <v>42586</v>
      </c>
      <c r="M10206">
        <v>0</v>
      </c>
      <c r="N10206">
        <v>929089100</v>
      </c>
      <c r="O10206" t="s">
        <v>2068</v>
      </c>
    </row>
    <row r="10207" spans="1:15" x14ac:dyDescent="0.2">
      <c r="A10207" t="s">
        <v>7099</v>
      </c>
      <c r="B10207" t="s">
        <v>4950</v>
      </c>
      <c r="C10207">
        <v>85.57</v>
      </c>
      <c r="D10207">
        <v>0</v>
      </c>
      <c r="E10207">
        <v>0</v>
      </c>
      <c r="F10207">
        <v>0</v>
      </c>
      <c r="G10207">
        <v>0</v>
      </c>
      <c r="H10207" s="45">
        <v>1079.53</v>
      </c>
      <c r="I10207" t="s">
        <v>5995</v>
      </c>
      <c r="J10207" t="s">
        <v>822</v>
      </c>
      <c r="K10207">
        <v>0</v>
      </c>
      <c r="L10207" s="83">
        <v>42586</v>
      </c>
      <c r="M10207">
        <v>0</v>
      </c>
      <c r="N10207" t="s">
        <v>5092</v>
      </c>
      <c r="O10207">
        <v>2942100</v>
      </c>
    </row>
    <row r="10208" spans="1:15" x14ac:dyDescent="0.2">
      <c r="A10208" t="s">
        <v>7100</v>
      </c>
      <c r="B10208" t="s">
        <v>7019</v>
      </c>
      <c r="C10208">
        <v>88.95</v>
      </c>
      <c r="D10208">
        <v>0</v>
      </c>
      <c r="E10208">
        <v>0</v>
      </c>
      <c r="F10208">
        <v>0</v>
      </c>
      <c r="G10208">
        <v>0</v>
      </c>
      <c r="H10208" s="45">
        <v>-8114.05</v>
      </c>
      <c r="I10208" t="s">
        <v>5995</v>
      </c>
      <c r="J10208" t="s">
        <v>182</v>
      </c>
      <c r="K10208">
        <v>0</v>
      </c>
      <c r="L10208" s="83">
        <v>42586</v>
      </c>
      <c r="M10208">
        <v>0</v>
      </c>
      <c r="N10208">
        <v>171798101</v>
      </c>
      <c r="O10208">
        <v>2987521</v>
      </c>
    </row>
    <row r="10209" spans="1:15" x14ac:dyDescent="0.2">
      <c r="A10209" t="s">
        <v>6908</v>
      </c>
      <c r="B10209" t="s">
        <v>2224</v>
      </c>
      <c r="C10209" s="45">
        <v>1905.64</v>
      </c>
      <c r="D10209">
        <v>0</v>
      </c>
      <c r="E10209">
        <v>0</v>
      </c>
      <c r="F10209">
        <v>0</v>
      </c>
      <c r="G10209">
        <v>0</v>
      </c>
      <c r="H10209" s="45">
        <v>10940.49</v>
      </c>
      <c r="I10209" t="s">
        <v>5977</v>
      </c>
      <c r="J10209" t="s">
        <v>200</v>
      </c>
      <c r="K10209">
        <v>0</v>
      </c>
      <c r="L10209" s="83">
        <v>42585</v>
      </c>
      <c r="M10209">
        <v>0</v>
      </c>
      <c r="N10209">
        <v>741503403</v>
      </c>
      <c r="O10209">
        <v>2779063</v>
      </c>
    </row>
    <row r="10210" spans="1:15" x14ac:dyDescent="0.2">
      <c r="A10210" t="s">
        <v>6909</v>
      </c>
      <c r="B10210" t="s">
        <v>1029</v>
      </c>
      <c r="C10210">
        <v>26.32</v>
      </c>
      <c r="D10210">
        <v>0</v>
      </c>
      <c r="E10210">
        <v>0</v>
      </c>
      <c r="F10210">
        <v>0</v>
      </c>
      <c r="G10210">
        <v>0</v>
      </c>
      <c r="H10210" s="45">
        <v>14652.86</v>
      </c>
      <c r="I10210" t="s">
        <v>5977</v>
      </c>
      <c r="J10210" t="s">
        <v>164</v>
      </c>
      <c r="K10210">
        <v>0</v>
      </c>
      <c r="L10210" s="83">
        <v>42585</v>
      </c>
      <c r="M10210">
        <v>0</v>
      </c>
      <c r="N10210">
        <v>5125109</v>
      </c>
      <c r="O10210">
        <v>2159773</v>
      </c>
    </row>
    <row r="10211" spans="1:15" x14ac:dyDescent="0.2">
      <c r="A10211" t="s">
        <v>6910</v>
      </c>
      <c r="B10211" t="s">
        <v>110</v>
      </c>
      <c r="C10211">
        <v>42.19</v>
      </c>
      <c r="D10211">
        <v>0</v>
      </c>
      <c r="E10211">
        <v>0</v>
      </c>
      <c r="F10211">
        <v>0</v>
      </c>
      <c r="G10211">
        <v>0</v>
      </c>
      <c r="H10211" s="45">
        <v>-1747.52</v>
      </c>
      <c r="I10211" t="s">
        <v>5995</v>
      </c>
      <c r="J10211" t="s">
        <v>235</v>
      </c>
      <c r="K10211">
        <v>0</v>
      </c>
      <c r="L10211" s="83">
        <v>42585</v>
      </c>
      <c r="M10211">
        <v>0</v>
      </c>
      <c r="N10211">
        <v>39483102</v>
      </c>
      <c r="O10211">
        <v>2047317</v>
      </c>
    </row>
    <row r="10212" spans="1:15" x14ac:dyDescent="0.2">
      <c r="A10212" t="s">
        <v>6911</v>
      </c>
      <c r="B10212" t="s">
        <v>94</v>
      </c>
      <c r="C10212">
        <v>176.83</v>
      </c>
      <c r="D10212">
        <v>0</v>
      </c>
      <c r="E10212">
        <v>0</v>
      </c>
      <c r="F10212">
        <v>0</v>
      </c>
      <c r="G10212">
        <v>0</v>
      </c>
      <c r="H10212" s="45">
        <v>3384.75</v>
      </c>
      <c r="I10212" t="s">
        <v>5995</v>
      </c>
      <c r="J10212" t="s">
        <v>169</v>
      </c>
      <c r="K10212">
        <v>0</v>
      </c>
      <c r="L10212" s="83">
        <v>42585</v>
      </c>
      <c r="M10212">
        <v>0</v>
      </c>
      <c r="N10212" t="s">
        <v>171</v>
      </c>
      <c r="O10212">
        <v>2695921</v>
      </c>
    </row>
    <row r="10213" spans="1:15" x14ac:dyDescent="0.2">
      <c r="A10213" t="s">
        <v>6912</v>
      </c>
      <c r="B10213" t="s">
        <v>6906</v>
      </c>
      <c r="C10213">
        <v>104.94</v>
      </c>
      <c r="D10213">
        <v>0</v>
      </c>
      <c r="E10213">
        <v>0</v>
      </c>
      <c r="F10213">
        <v>0</v>
      </c>
      <c r="G10213">
        <v>0</v>
      </c>
      <c r="H10213" s="45">
        <v>-2241.5500000000002</v>
      </c>
      <c r="I10213" t="s">
        <v>5995</v>
      </c>
      <c r="J10213" t="s">
        <v>186</v>
      </c>
      <c r="K10213">
        <v>0</v>
      </c>
      <c r="L10213" s="83">
        <v>42585</v>
      </c>
      <c r="M10213">
        <v>0</v>
      </c>
      <c r="N10213">
        <v>25932104</v>
      </c>
      <c r="O10213">
        <v>2134532</v>
      </c>
    </row>
    <row r="10214" spans="1:15" x14ac:dyDescent="0.2">
      <c r="A10214" t="s">
        <v>6913</v>
      </c>
      <c r="B10214" t="s">
        <v>1786</v>
      </c>
      <c r="C10214">
        <v>53.65</v>
      </c>
      <c r="D10214">
        <v>0</v>
      </c>
      <c r="E10214">
        <v>0</v>
      </c>
      <c r="F10214">
        <v>0</v>
      </c>
      <c r="G10214">
        <v>0</v>
      </c>
      <c r="H10214" s="45">
        <v>2339.46</v>
      </c>
      <c r="I10214" t="s">
        <v>5995</v>
      </c>
      <c r="J10214" t="s">
        <v>186</v>
      </c>
      <c r="K10214">
        <v>0</v>
      </c>
      <c r="L10214" s="83">
        <v>42585</v>
      </c>
      <c r="M10214">
        <v>0</v>
      </c>
      <c r="N10214">
        <v>26874784</v>
      </c>
      <c r="O10214">
        <v>2027342</v>
      </c>
    </row>
    <row r="10215" spans="1:15" x14ac:dyDescent="0.2">
      <c r="A10215" t="s">
        <v>6914</v>
      </c>
      <c r="B10215" t="s">
        <v>2829</v>
      </c>
      <c r="C10215">
        <v>60.57</v>
      </c>
      <c r="D10215">
        <v>0</v>
      </c>
      <c r="E10215">
        <v>0</v>
      </c>
      <c r="F10215">
        <v>0</v>
      </c>
      <c r="G10215">
        <v>0</v>
      </c>
      <c r="H10215" s="45">
        <v>9901.5400000000009</v>
      </c>
      <c r="I10215" t="s">
        <v>5977</v>
      </c>
      <c r="J10215" t="s">
        <v>200</v>
      </c>
      <c r="K10215">
        <v>0</v>
      </c>
      <c r="L10215" s="83">
        <v>42585</v>
      </c>
      <c r="M10215">
        <v>0</v>
      </c>
      <c r="N10215" t="s">
        <v>2907</v>
      </c>
      <c r="O10215" t="s">
        <v>2908</v>
      </c>
    </row>
    <row r="10216" spans="1:15" x14ac:dyDescent="0.2">
      <c r="A10216" t="s">
        <v>6915</v>
      </c>
      <c r="B10216" t="s">
        <v>1072</v>
      </c>
      <c r="C10216">
        <v>68.56</v>
      </c>
      <c r="D10216">
        <v>0</v>
      </c>
      <c r="E10216">
        <v>0</v>
      </c>
      <c r="F10216">
        <v>0</v>
      </c>
      <c r="G10216">
        <v>0</v>
      </c>
      <c r="H10216" s="45">
        <v>-1074.6500000000001</v>
      </c>
      <c r="I10216" t="s">
        <v>5977</v>
      </c>
      <c r="J10216" t="s">
        <v>190</v>
      </c>
      <c r="K10216">
        <v>0</v>
      </c>
      <c r="L10216" s="83">
        <v>42585</v>
      </c>
      <c r="M10216">
        <v>0</v>
      </c>
      <c r="N10216">
        <v>31100100</v>
      </c>
      <c r="O10216">
        <v>2089212</v>
      </c>
    </row>
    <row r="10217" spans="1:15" x14ac:dyDescent="0.2">
      <c r="A10217" t="s">
        <v>6916</v>
      </c>
      <c r="B10217" t="s">
        <v>5115</v>
      </c>
      <c r="C10217">
        <v>71.86</v>
      </c>
      <c r="D10217">
        <v>0</v>
      </c>
      <c r="E10217">
        <v>0</v>
      </c>
      <c r="F10217">
        <v>0</v>
      </c>
      <c r="G10217">
        <v>0</v>
      </c>
      <c r="H10217" s="45">
        <v>2132.1</v>
      </c>
      <c r="I10217" t="s">
        <v>5995</v>
      </c>
      <c r="J10217" t="s">
        <v>169</v>
      </c>
      <c r="K10217">
        <v>0</v>
      </c>
      <c r="L10217" s="83">
        <v>42585</v>
      </c>
      <c r="M10217">
        <v>0</v>
      </c>
      <c r="N10217">
        <v>23436108</v>
      </c>
      <c r="O10217">
        <v>2024332</v>
      </c>
    </row>
    <row r="10218" spans="1:15" x14ac:dyDescent="0.2">
      <c r="A10218" t="s">
        <v>6917</v>
      </c>
      <c r="B10218" t="s">
        <v>2575</v>
      </c>
      <c r="C10218">
        <v>61.96</v>
      </c>
      <c r="D10218">
        <v>0</v>
      </c>
      <c r="E10218">
        <v>0</v>
      </c>
      <c r="F10218">
        <v>0</v>
      </c>
      <c r="G10218">
        <v>0</v>
      </c>
      <c r="H10218" s="45">
        <v>-24120.67</v>
      </c>
      <c r="I10218" t="s">
        <v>5977</v>
      </c>
      <c r="J10218" t="s">
        <v>169</v>
      </c>
      <c r="K10218">
        <v>0</v>
      </c>
      <c r="L10218" s="83">
        <v>42585</v>
      </c>
      <c r="M10218">
        <v>0</v>
      </c>
      <c r="N10218" t="s">
        <v>2618</v>
      </c>
      <c r="O10218" t="s">
        <v>2619</v>
      </c>
    </row>
    <row r="10219" spans="1:15" x14ac:dyDescent="0.2">
      <c r="A10219" t="s">
        <v>6918</v>
      </c>
      <c r="B10219" t="s">
        <v>2835</v>
      </c>
      <c r="C10219">
        <v>160.94</v>
      </c>
      <c r="D10219">
        <v>0</v>
      </c>
      <c r="E10219">
        <v>0</v>
      </c>
      <c r="F10219">
        <v>0</v>
      </c>
      <c r="G10219">
        <v>0</v>
      </c>
      <c r="H10219" s="45">
        <v>4790.92</v>
      </c>
      <c r="I10219" t="s">
        <v>5977</v>
      </c>
      <c r="J10219" t="s">
        <v>164</v>
      </c>
      <c r="K10219">
        <v>0</v>
      </c>
      <c r="L10219" s="83">
        <v>42585</v>
      </c>
      <c r="M10219">
        <v>0</v>
      </c>
      <c r="N10219" t="s">
        <v>2911</v>
      </c>
      <c r="O10219">
        <v>2045623</v>
      </c>
    </row>
    <row r="10220" spans="1:15" x14ac:dyDescent="0.2">
      <c r="A10220" t="s">
        <v>6919</v>
      </c>
      <c r="B10220" t="s">
        <v>3044</v>
      </c>
      <c r="C10220">
        <v>18.72</v>
      </c>
      <c r="D10220">
        <v>0</v>
      </c>
      <c r="E10220">
        <v>0</v>
      </c>
      <c r="F10220">
        <v>0</v>
      </c>
      <c r="G10220">
        <v>0</v>
      </c>
      <c r="H10220" s="45">
        <v>-5222.6000000000004</v>
      </c>
      <c r="I10220" t="s">
        <v>5995</v>
      </c>
      <c r="J10220" t="s">
        <v>182</v>
      </c>
      <c r="K10220">
        <v>0</v>
      </c>
      <c r="L10220" s="83">
        <v>42585</v>
      </c>
      <c r="M10220">
        <v>0</v>
      </c>
      <c r="N10220" t="s">
        <v>3095</v>
      </c>
      <c r="O10220" t="s">
        <v>3096</v>
      </c>
    </row>
    <row r="10221" spans="1:15" x14ac:dyDescent="0.2">
      <c r="A10221" t="s">
        <v>6920</v>
      </c>
      <c r="B10221" t="s">
        <v>1041</v>
      </c>
      <c r="C10221">
        <v>74.349999999999994</v>
      </c>
      <c r="D10221">
        <v>0</v>
      </c>
      <c r="E10221">
        <v>0</v>
      </c>
      <c r="F10221">
        <v>0</v>
      </c>
      <c r="G10221">
        <v>0</v>
      </c>
      <c r="H10221" s="45">
        <v>2762.82</v>
      </c>
      <c r="I10221" t="s">
        <v>5995</v>
      </c>
      <c r="J10221" t="s">
        <v>164</v>
      </c>
      <c r="K10221">
        <v>0</v>
      </c>
      <c r="L10221" s="83">
        <v>42585</v>
      </c>
      <c r="M10221">
        <v>0</v>
      </c>
      <c r="N10221">
        <v>42735100</v>
      </c>
      <c r="O10221">
        <v>2051404</v>
      </c>
    </row>
    <row r="10222" spans="1:15" x14ac:dyDescent="0.2">
      <c r="A10222" t="s">
        <v>6921</v>
      </c>
      <c r="B10222" t="s">
        <v>6905</v>
      </c>
      <c r="C10222">
        <v>51.65</v>
      </c>
      <c r="D10222">
        <v>0</v>
      </c>
      <c r="E10222">
        <v>0</v>
      </c>
      <c r="F10222">
        <v>0</v>
      </c>
      <c r="G10222">
        <v>0</v>
      </c>
      <c r="H10222">
        <v>269.05</v>
      </c>
      <c r="I10222" t="s">
        <v>5995</v>
      </c>
      <c r="J10222" t="s">
        <v>169</v>
      </c>
      <c r="K10222">
        <v>0</v>
      </c>
      <c r="L10222" s="83">
        <v>42585</v>
      </c>
      <c r="M10222">
        <v>0</v>
      </c>
      <c r="N10222">
        <v>90672106</v>
      </c>
      <c r="O10222" t="s">
        <v>6922</v>
      </c>
    </row>
    <row r="10223" spans="1:15" x14ac:dyDescent="0.2">
      <c r="A10223" t="s">
        <v>6923</v>
      </c>
      <c r="B10223" t="s">
        <v>6899</v>
      </c>
      <c r="C10223">
        <v>81.010000000000005</v>
      </c>
      <c r="D10223">
        <v>0</v>
      </c>
      <c r="E10223">
        <v>0</v>
      </c>
      <c r="F10223">
        <v>0</v>
      </c>
      <c r="G10223">
        <v>0</v>
      </c>
      <c r="H10223" s="45">
        <v>-6111.7</v>
      </c>
      <c r="I10223" t="s">
        <v>5977</v>
      </c>
      <c r="J10223" t="s">
        <v>200</v>
      </c>
      <c r="K10223">
        <v>0</v>
      </c>
      <c r="L10223" s="83">
        <v>42585</v>
      </c>
      <c r="M10223">
        <v>0</v>
      </c>
      <c r="N10223" t="s">
        <v>6924</v>
      </c>
      <c r="O10223" t="s">
        <v>6925</v>
      </c>
    </row>
    <row r="10224" spans="1:15" x14ac:dyDescent="0.2">
      <c r="A10224" t="s">
        <v>6926</v>
      </c>
      <c r="B10224" t="s">
        <v>5282</v>
      </c>
      <c r="C10224">
        <v>35.299999999999997</v>
      </c>
      <c r="D10224">
        <v>0</v>
      </c>
      <c r="E10224">
        <v>0</v>
      </c>
      <c r="F10224">
        <v>0</v>
      </c>
      <c r="G10224">
        <v>0</v>
      </c>
      <c r="H10224" s="45">
        <v>-2725.56</v>
      </c>
      <c r="I10224" t="s">
        <v>5977</v>
      </c>
      <c r="J10224" t="s">
        <v>190</v>
      </c>
      <c r="K10224">
        <v>0</v>
      </c>
      <c r="L10224" s="83">
        <v>42585</v>
      </c>
      <c r="M10224">
        <v>0</v>
      </c>
      <c r="N10224" t="s">
        <v>5326</v>
      </c>
      <c r="O10224" t="s">
        <v>5327</v>
      </c>
    </row>
    <row r="10225" spans="1:15" x14ac:dyDescent="0.2">
      <c r="A10225" t="s">
        <v>6927</v>
      </c>
      <c r="B10225" t="s">
        <v>5117</v>
      </c>
      <c r="C10225">
        <v>27.95</v>
      </c>
      <c r="D10225">
        <v>0</v>
      </c>
      <c r="E10225">
        <v>0</v>
      </c>
      <c r="F10225">
        <v>0</v>
      </c>
      <c r="G10225">
        <v>0</v>
      </c>
      <c r="H10225" s="45">
        <v>-6119.61</v>
      </c>
      <c r="I10225" t="s">
        <v>5995</v>
      </c>
      <c r="J10225" t="s">
        <v>164</v>
      </c>
      <c r="K10225">
        <v>0</v>
      </c>
      <c r="L10225" s="83">
        <v>42585</v>
      </c>
      <c r="M10225">
        <v>0</v>
      </c>
      <c r="N10225" s="84" t="s">
        <v>5171</v>
      </c>
      <c r="O10225">
        <v>2163837</v>
      </c>
    </row>
    <row r="10226" spans="1:15" x14ac:dyDescent="0.2">
      <c r="A10226" t="s">
        <v>6928</v>
      </c>
      <c r="B10226" t="s">
        <v>4834</v>
      </c>
      <c r="C10226">
        <v>34.08</v>
      </c>
      <c r="D10226">
        <v>0</v>
      </c>
      <c r="E10226">
        <v>0</v>
      </c>
      <c r="F10226">
        <v>0</v>
      </c>
      <c r="G10226">
        <v>0</v>
      </c>
      <c r="H10226" s="45">
        <v>-9576.2199999999993</v>
      </c>
      <c r="I10226" t="s">
        <v>5995</v>
      </c>
      <c r="J10226" t="s">
        <v>190</v>
      </c>
      <c r="K10226">
        <v>0</v>
      </c>
      <c r="L10226" s="83">
        <v>42585</v>
      </c>
      <c r="M10226">
        <v>0</v>
      </c>
      <c r="N10226">
        <v>53774105</v>
      </c>
      <c r="O10226" t="s">
        <v>4867</v>
      </c>
    </row>
    <row r="10227" spans="1:15" x14ac:dyDescent="0.2">
      <c r="A10227" t="s">
        <v>6929</v>
      </c>
      <c r="B10227" t="s">
        <v>6745</v>
      </c>
      <c r="C10227">
        <v>43.51</v>
      </c>
      <c r="D10227">
        <v>0</v>
      </c>
      <c r="E10227">
        <v>0</v>
      </c>
      <c r="F10227">
        <v>0</v>
      </c>
      <c r="G10227">
        <v>0</v>
      </c>
      <c r="H10227" s="45">
        <v>-4543.55</v>
      </c>
      <c r="I10227" t="s">
        <v>5995</v>
      </c>
      <c r="J10227" t="s">
        <v>235</v>
      </c>
      <c r="K10227">
        <v>0</v>
      </c>
      <c r="L10227" s="83">
        <v>42585</v>
      </c>
      <c r="M10227">
        <v>0</v>
      </c>
      <c r="N10227">
        <v>153527106</v>
      </c>
      <c r="O10227">
        <v>2183868</v>
      </c>
    </row>
    <row r="10228" spans="1:15" x14ac:dyDescent="0.2">
      <c r="A10228" t="s">
        <v>6930</v>
      </c>
      <c r="B10228" t="s">
        <v>2823</v>
      </c>
      <c r="C10228">
        <v>14.97</v>
      </c>
      <c r="D10228">
        <v>0</v>
      </c>
      <c r="E10228">
        <v>0</v>
      </c>
      <c r="F10228">
        <v>0</v>
      </c>
      <c r="G10228">
        <v>0</v>
      </c>
      <c r="H10228" s="45">
        <v>5150.6899999999996</v>
      </c>
      <c r="I10228" t="s">
        <v>5977</v>
      </c>
      <c r="J10228" t="s">
        <v>448</v>
      </c>
      <c r="K10228">
        <v>0</v>
      </c>
      <c r="L10228" s="83">
        <v>42585</v>
      </c>
      <c r="M10228">
        <v>0</v>
      </c>
      <c r="N10228">
        <v>209034107</v>
      </c>
      <c r="O10228" t="s">
        <v>2927</v>
      </c>
    </row>
    <row r="10229" spans="1:15" x14ac:dyDescent="0.2">
      <c r="A10229" t="s">
        <v>6931</v>
      </c>
      <c r="B10229" t="s">
        <v>1319</v>
      </c>
      <c r="C10229">
        <v>103.28</v>
      </c>
      <c r="D10229">
        <v>0</v>
      </c>
      <c r="E10229">
        <v>0</v>
      </c>
      <c r="F10229">
        <v>0</v>
      </c>
      <c r="G10229">
        <v>0</v>
      </c>
      <c r="H10229">
        <v>-651.38</v>
      </c>
      <c r="I10229" t="s">
        <v>5995</v>
      </c>
      <c r="J10229" t="s">
        <v>164</v>
      </c>
      <c r="K10229">
        <v>0</v>
      </c>
      <c r="L10229" s="83">
        <v>42585</v>
      </c>
      <c r="M10229">
        <v>0</v>
      </c>
      <c r="N10229" t="s">
        <v>1484</v>
      </c>
      <c r="O10229" t="s">
        <v>1485</v>
      </c>
    </row>
    <row r="10230" spans="1:15" x14ac:dyDescent="0.2">
      <c r="A10230" t="s">
        <v>6932</v>
      </c>
      <c r="B10230" t="s">
        <v>220</v>
      </c>
      <c r="C10230">
        <v>131.01</v>
      </c>
      <c r="D10230">
        <v>0</v>
      </c>
      <c r="E10230">
        <v>0</v>
      </c>
      <c r="F10230">
        <v>0</v>
      </c>
      <c r="G10230">
        <v>0</v>
      </c>
      <c r="H10230" s="45">
        <v>1014.12</v>
      </c>
      <c r="I10230" t="s">
        <v>5995</v>
      </c>
      <c r="J10230" t="s">
        <v>164</v>
      </c>
      <c r="K10230">
        <v>0</v>
      </c>
      <c r="L10230" s="83">
        <v>42585</v>
      </c>
      <c r="M10230">
        <v>0</v>
      </c>
      <c r="N10230">
        <v>285512109</v>
      </c>
      <c r="O10230">
        <v>2310194</v>
      </c>
    </row>
    <row r="10231" spans="1:15" x14ac:dyDescent="0.2">
      <c r="A10231" t="s">
        <v>6933</v>
      </c>
      <c r="B10231" t="s">
        <v>3161</v>
      </c>
      <c r="C10231">
        <v>48.78</v>
      </c>
      <c r="D10231">
        <v>0</v>
      </c>
      <c r="E10231">
        <v>0</v>
      </c>
      <c r="F10231">
        <v>0</v>
      </c>
      <c r="G10231">
        <v>0</v>
      </c>
      <c r="H10231" s="45">
        <v>8157.65</v>
      </c>
      <c r="I10231" t="s">
        <v>5977</v>
      </c>
      <c r="J10231" t="s">
        <v>169</v>
      </c>
      <c r="K10231">
        <v>0</v>
      </c>
      <c r="L10231" s="83">
        <v>42585</v>
      </c>
      <c r="M10231">
        <v>0</v>
      </c>
      <c r="N10231" t="s">
        <v>3281</v>
      </c>
      <c r="O10231" t="s">
        <v>3282</v>
      </c>
    </row>
    <row r="10232" spans="1:15" x14ac:dyDescent="0.2">
      <c r="A10232" t="s">
        <v>6934</v>
      </c>
      <c r="B10232" t="s">
        <v>2676</v>
      </c>
      <c r="C10232">
        <v>39.975000000000001</v>
      </c>
      <c r="D10232">
        <v>0</v>
      </c>
      <c r="E10232">
        <v>0</v>
      </c>
      <c r="F10232">
        <v>0</v>
      </c>
      <c r="G10232">
        <v>0</v>
      </c>
      <c r="H10232" s="45">
        <v>-15162.06</v>
      </c>
      <c r="I10232" t="s">
        <v>5977</v>
      </c>
      <c r="J10232" t="s">
        <v>186</v>
      </c>
      <c r="K10232">
        <v>0</v>
      </c>
      <c r="L10232" s="83">
        <v>42585</v>
      </c>
      <c r="M10232">
        <v>0</v>
      </c>
      <c r="N10232">
        <v>292554102</v>
      </c>
      <c r="O10232">
        <v>2443078</v>
      </c>
    </row>
    <row r="10233" spans="1:15" x14ac:dyDescent="0.2">
      <c r="A10233" t="s">
        <v>6935</v>
      </c>
      <c r="B10233" t="s">
        <v>2298</v>
      </c>
      <c r="C10233">
        <v>87.69</v>
      </c>
      <c r="D10233">
        <v>0</v>
      </c>
      <c r="E10233">
        <v>0</v>
      </c>
      <c r="F10233">
        <v>0</v>
      </c>
      <c r="G10233">
        <v>0</v>
      </c>
      <c r="H10233">
        <v>750.7</v>
      </c>
      <c r="I10233" t="s">
        <v>5977</v>
      </c>
      <c r="J10233" t="s">
        <v>822</v>
      </c>
      <c r="K10233">
        <v>0</v>
      </c>
      <c r="L10233" s="83">
        <v>42585</v>
      </c>
      <c r="M10233">
        <v>0</v>
      </c>
      <c r="N10233">
        <v>209115104</v>
      </c>
      <c r="O10233">
        <v>2216850</v>
      </c>
    </row>
    <row r="10234" spans="1:15" x14ac:dyDescent="0.2">
      <c r="A10234" t="s">
        <v>6936</v>
      </c>
      <c r="B10234" t="s">
        <v>2233</v>
      </c>
      <c r="C10234">
        <v>131.22</v>
      </c>
      <c r="D10234">
        <v>0</v>
      </c>
      <c r="E10234">
        <v>0</v>
      </c>
      <c r="F10234">
        <v>0</v>
      </c>
      <c r="G10234">
        <v>0</v>
      </c>
      <c r="H10234" s="45">
        <v>-3739.33</v>
      </c>
      <c r="I10234" t="s">
        <v>5977</v>
      </c>
      <c r="J10234" t="s">
        <v>164</v>
      </c>
      <c r="K10234">
        <v>0</v>
      </c>
      <c r="L10234" s="83">
        <v>42585</v>
      </c>
      <c r="M10234">
        <v>0</v>
      </c>
      <c r="N10234" t="s">
        <v>2258</v>
      </c>
      <c r="O10234" t="s">
        <v>2259</v>
      </c>
    </row>
    <row r="10235" spans="1:15" x14ac:dyDescent="0.2">
      <c r="A10235" t="s">
        <v>6937</v>
      </c>
      <c r="B10235" t="s">
        <v>1549</v>
      </c>
      <c r="C10235">
        <v>62.55</v>
      </c>
      <c r="D10235">
        <v>0</v>
      </c>
      <c r="E10235">
        <v>0</v>
      </c>
      <c r="F10235">
        <v>0</v>
      </c>
      <c r="G10235">
        <v>0</v>
      </c>
      <c r="H10235" s="45">
        <v>1374.01</v>
      </c>
      <c r="I10235" t="s">
        <v>5995</v>
      </c>
      <c r="J10235" t="s">
        <v>190</v>
      </c>
      <c r="K10235">
        <v>0</v>
      </c>
      <c r="L10235" s="83">
        <v>42585</v>
      </c>
      <c r="M10235">
        <v>0</v>
      </c>
      <c r="N10235">
        <v>296315104</v>
      </c>
      <c r="O10235">
        <v>2321583</v>
      </c>
    </row>
    <row r="10236" spans="1:15" x14ac:dyDescent="0.2">
      <c r="A10236" t="s">
        <v>6938</v>
      </c>
      <c r="B10236" t="s">
        <v>2704</v>
      </c>
      <c r="C10236">
        <v>68.45</v>
      </c>
      <c r="D10236">
        <v>0</v>
      </c>
      <c r="E10236">
        <v>0</v>
      </c>
      <c r="F10236">
        <v>0</v>
      </c>
      <c r="G10236">
        <v>0</v>
      </c>
      <c r="H10236" s="45">
        <v>-1883.82</v>
      </c>
      <c r="I10236" t="s">
        <v>5995</v>
      </c>
      <c r="J10236" t="s">
        <v>164</v>
      </c>
      <c r="K10236">
        <v>0</v>
      </c>
      <c r="L10236" s="83">
        <v>42585</v>
      </c>
      <c r="M10236">
        <v>0</v>
      </c>
      <c r="N10236">
        <v>311642102</v>
      </c>
      <c r="O10236">
        <v>2106661</v>
      </c>
    </row>
    <row r="10237" spans="1:15" x14ac:dyDescent="0.2">
      <c r="A10237" t="s">
        <v>6939</v>
      </c>
      <c r="B10237" t="s">
        <v>6903</v>
      </c>
      <c r="C10237">
        <v>50.75</v>
      </c>
      <c r="D10237">
        <v>0</v>
      </c>
      <c r="E10237">
        <v>0</v>
      </c>
      <c r="F10237">
        <v>0</v>
      </c>
      <c r="G10237">
        <v>0</v>
      </c>
      <c r="H10237" s="45">
        <v>-5221.25</v>
      </c>
      <c r="I10237" t="s">
        <v>5995</v>
      </c>
      <c r="J10237" t="s">
        <v>169</v>
      </c>
      <c r="K10237">
        <v>0</v>
      </c>
      <c r="L10237" s="83">
        <v>42585</v>
      </c>
      <c r="M10237">
        <v>0</v>
      </c>
      <c r="N10237">
        <v>350465100</v>
      </c>
      <c r="O10237" t="s">
        <v>6940</v>
      </c>
    </row>
    <row r="10238" spans="1:15" x14ac:dyDescent="0.2">
      <c r="A10238" t="s">
        <v>6941</v>
      </c>
      <c r="B10238" t="s">
        <v>5105</v>
      </c>
      <c r="C10238">
        <v>13.86</v>
      </c>
      <c r="D10238">
        <v>0</v>
      </c>
      <c r="E10238">
        <v>0</v>
      </c>
      <c r="F10238">
        <v>0</v>
      </c>
      <c r="G10238">
        <v>0</v>
      </c>
      <c r="H10238" s="45">
        <v>-6534.24</v>
      </c>
      <c r="I10238" t="s">
        <v>5977</v>
      </c>
      <c r="J10238" t="s">
        <v>169</v>
      </c>
      <c r="K10238">
        <v>0</v>
      </c>
      <c r="L10238" s="83">
        <v>42585</v>
      </c>
      <c r="M10238">
        <v>0</v>
      </c>
      <c r="N10238" t="s">
        <v>5195</v>
      </c>
      <c r="O10238" t="s">
        <v>5196</v>
      </c>
    </row>
    <row r="10239" spans="1:15" x14ac:dyDescent="0.2">
      <c r="A10239" t="s">
        <v>6942</v>
      </c>
      <c r="B10239" t="s">
        <v>1992</v>
      </c>
      <c r="C10239">
        <v>54.28</v>
      </c>
      <c r="D10239">
        <v>0</v>
      </c>
      <c r="E10239">
        <v>0</v>
      </c>
      <c r="F10239">
        <v>0</v>
      </c>
      <c r="G10239">
        <v>0</v>
      </c>
      <c r="H10239" s="45">
        <v>-2547.94</v>
      </c>
      <c r="I10239" t="s">
        <v>5995</v>
      </c>
      <c r="J10239" t="s">
        <v>169</v>
      </c>
      <c r="K10239">
        <v>0</v>
      </c>
      <c r="L10239" s="83">
        <v>42585</v>
      </c>
      <c r="M10239">
        <v>0</v>
      </c>
      <c r="N10239" t="s">
        <v>2041</v>
      </c>
      <c r="O10239" t="s">
        <v>2042</v>
      </c>
    </row>
    <row r="10240" spans="1:15" x14ac:dyDescent="0.2">
      <c r="A10240" t="s">
        <v>6943</v>
      </c>
      <c r="B10240" t="s">
        <v>273</v>
      </c>
      <c r="C10240">
        <v>110.93</v>
      </c>
      <c r="D10240">
        <v>0</v>
      </c>
      <c r="E10240">
        <v>0</v>
      </c>
      <c r="F10240">
        <v>0</v>
      </c>
      <c r="G10240">
        <v>0</v>
      </c>
      <c r="H10240" s="45">
        <v>17828.849999999999</v>
      </c>
      <c r="I10240" t="s">
        <v>5977</v>
      </c>
      <c r="J10240" t="s">
        <v>200</v>
      </c>
      <c r="K10240">
        <v>0</v>
      </c>
      <c r="L10240" s="83">
        <v>42585</v>
      </c>
      <c r="M10240">
        <v>0</v>
      </c>
      <c r="N10240">
        <v>413086109</v>
      </c>
      <c r="O10240">
        <v>2411138</v>
      </c>
    </row>
    <row r="10241" spans="1:15" x14ac:dyDescent="0.2">
      <c r="A10241" t="s">
        <v>6944</v>
      </c>
      <c r="B10241" t="s">
        <v>130</v>
      </c>
      <c r="C10241">
        <v>23.64</v>
      </c>
      <c r="D10241">
        <v>0</v>
      </c>
      <c r="E10241">
        <v>0</v>
      </c>
      <c r="F10241">
        <v>0</v>
      </c>
      <c r="G10241">
        <v>0</v>
      </c>
      <c r="H10241">
        <v>672.45</v>
      </c>
      <c r="I10241" t="s">
        <v>5995</v>
      </c>
      <c r="J10241" t="s">
        <v>188</v>
      </c>
      <c r="K10241">
        <v>0</v>
      </c>
      <c r="L10241" s="83">
        <v>42585</v>
      </c>
      <c r="M10241">
        <v>0</v>
      </c>
      <c r="N10241" t="s">
        <v>807</v>
      </c>
      <c r="O10241">
        <v>2229773</v>
      </c>
    </row>
    <row r="10242" spans="1:15" x14ac:dyDescent="0.2">
      <c r="A10242" t="s">
        <v>6945</v>
      </c>
      <c r="B10242" t="s">
        <v>2491</v>
      </c>
      <c r="C10242">
        <v>75.7</v>
      </c>
      <c r="D10242">
        <v>0</v>
      </c>
      <c r="E10242">
        <v>0</v>
      </c>
      <c r="F10242">
        <v>0</v>
      </c>
      <c r="G10242">
        <v>0</v>
      </c>
      <c r="H10242" s="45">
        <v>7388.56</v>
      </c>
      <c r="I10242" t="s">
        <v>5995</v>
      </c>
      <c r="J10242" t="s">
        <v>164</v>
      </c>
      <c r="K10242">
        <v>0</v>
      </c>
      <c r="L10242" s="83">
        <v>42585</v>
      </c>
      <c r="M10242">
        <v>0</v>
      </c>
      <c r="N10242" t="s">
        <v>2540</v>
      </c>
      <c r="O10242">
        <v>2465737</v>
      </c>
    </row>
    <row r="10243" spans="1:15" x14ac:dyDescent="0.2">
      <c r="A10243" t="s">
        <v>6946</v>
      </c>
      <c r="B10243" t="s">
        <v>6898</v>
      </c>
      <c r="C10243">
        <v>16.72</v>
      </c>
      <c r="D10243">
        <v>0</v>
      </c>
      <c r="E10243">
        <v>0</v>
      </c>
      <c r="F10243">
        <v>0</v>
      </c>
      <c r="G10243">
        <v>0</v>
      </c>
      <c r="H10243" s="45">
        <v>1206.4000000000001</v>
      </c>
      <c r="I10243" t="s">
        <v>5977</v>
      </c>
      <c r="J10243" t="s">
        <v>200</v>
      </c>
      <c r="K10243">
        <v>0</v>
      </c>
      <c r="L10243" s="83">
        <v>42585</v>
      </c>
      <c r="M10243">
        <v>0</v>
      </c>
      <c r="N10243" t="s">
        <v>6947</v>
      </c>
      <c r="O10243" t="s">
        <v>6948</v>
      </c>
    </row>
    <row r="10244" spans="1:15" x14ac:dyDescent="0.2">
      <c r="A10244" t="s">
        <v>6949</v>
      </c>
      <c r="B10244" t="s">
        <v>6744</v>
      </c>
      <c r="C10244">
        <v>22.79</v>
      </c>
      <c r="D10244">
        <v>0</v>
      </c>
      <c r="E10244">
        <v>0</v>
      </c>
      <c r="F10244">
        <v>0</v>
      </c>
      <c r="G10244">
        <v>0</v>
      </c>
      <c r="H10244">
        <v>100.84</v>
      </c>
      <c r="I10244" t="s">
        <v>5995</v>
      </c>
      <c r="J10244" t="s">
        <v>448</v>
      </c>
      <c r="K10244">
        <v>0</v>
      </c>
      <c r="L10244" s="83">
        <v>42585</v>
      </c>
      <c r="M10244">
        <v>0</v>
      </c>
      <c r="N10244" t="s">
        <v>6790</v>
      </c>
      <c r="O10244" t="s">
        <v>6791</v>
      </c>
    </row>
    <row r="10245" spans="1:15" x14ac:dyDescent="0.2">
      <c r="A10245" t="s">
        <v>6950</v>
      </c>
      <c r="B10245" t="s">
        <v>1986</v>
      </c>
      <c r="C10245">
        <v>59.24</v>
      </c>
      <c r="D10245">
        <v>0</v>
      </c>
      <c r="E10245">
        <v>0</v>
      </c>
      <c r="F10245">
        <v>0</v>
      </c>
      <c r="G10245">
        <v>0</v>
      </c>
      <c r="H10245" s="45">
        <v>11491.74</v>
      </c>
      <c r="I10245" t="s">
        <v>5977</v>
      </c>
      <c r="J10245" t="s">
        <v>190</v>
      </c>
      <c r="K10245">
        <v>0</v>
      </c>
      <c r="L10245" s="83">
        <v>42585</v>
      </c>
      <c r="M10245">
        <v>0</v>
      </c>
      <c r="N10245" t="s">
        <v>6951</v>
      </c>
      <c r="O10245" t="s">
        <v>6952</v>
      </c>
    </row>
    <row r="10246" spans="1:15" x14ac:dyDescent="0.2">
      <c r="A10246" t="s">
        <v>6953</v>
      </c>
      <c r="B10246" t="s">
        <v>1079</v>
      </c>
      <c r="C10246">
        <v>154.88499999999999</v>
      </c>
      <c r="D10246">
        <v>0</v>
      </c>
      <c r="E10246">
        <v>0</v>
      </c>
      <c r="F10246">
        <v>0</v>
      </c>
      <c r="G10246">
        <v>0</v>
      </c>
      <c r="H10246" s="45">
        <v>4503.6899999999996</v>
      </c>
      <c r="I10246" t="s">
        <v>5995</v>
      </c>
      <c r="J10246" t="s">
        <v>186</v>
      </c>
      <c r="K10246">
        <v>0</v>
      </c>
      <c r="L10246" s="83">
        <v>42585</v>
      </c>
      <c r="M10246">
        <v>0</v>
      </c>
      <c r="N10246" t="s">
        <v>1398</v>
      </c>
      <c r="O10246">
        <v>2040640</v>
      </c>
    </row>
    <row r="10247" spans="1:15" x14ac:dyDescent="0.2">
      <c r="A10247" t="s">
        <v>6954</v>
      </c>
      <c r="B10247" t="s">
        <v>1326</v>
      </c>
      <c r="C10247">
        <v>79.8</v>
      </c>
      <c r="D10247">
        <v>0</v>
      </c>
      <c r="E10247">
        <v>0</v>
      </c>
      <c r="F10247">
        <v>0</v>
      </c>
      <c r="G10247">
        <v>0</v>
      </c>
      <c r="H10247" s="45">
        <v>-13795.45</v>
      </c>
      <c r="I10247" t="s">
        <v>5977</v>
      </c>
      <c r="J10247" t="s">
        <v>186</v>
      </c>
      <c r="K10247">
        <v>0</v>
      </c>
      <c r="L10247" s="83">
        <v>42585</v>
      </c>
      <c r="M10247">
        <v>0</v>
      </c>
      <c r="N10247">
        <v>488401100</v>
      </c>
      <c r="O10247" t="s">
        <v>1499</v>
      </c>
    </row>
    <row r="10248" spans="1:15" x14ac:dyDescent="0.2">
      <c r="A10248" t="s">
        <v>6955</v>
      </c>
      <c r="B10248" t="s">
        <v>5550</v>
      </c>
      <c r="C10248">
        <v>35.225000000000001</v>
      </c>
      <c r="D10248">
        <v>0</v>
      </c>
      <c r="E10248">
        <v>0</v>
      </c>
      <c r="F10248">
        <v>0</v>
      </c>
      <c r="G10248">
        <v>0</v>
      </c>
      <c r="H10248" s="45">
        <v>8808.86</v>
      </c>
      <c r="I10248" t="s">
        <v>5977</v>
      </c>
      <c r="J10248" t="s">
        <v>188</v>
      </c>
      <c r="K10248">
        <v>0</v>
      </c>
      <c r="L10248" s="83">
        <v>42585</v>
      </c>
      <c r="M10248">
        <v>0</v>
      </c>
      <c r="N10248" t="s">
        <v>5574</v>
      </c>
      <c r="O10248" t="s">
        <v>5575</v>
      </c>
    </row>
    <row r="10249" spans="1:15" x14ac:dyDescent="0.2">
      <c r="A10249" t="s">
        <v>6956</v>
      </c>
      <c r="B10249" t="s">
        <v>2320</v>
      </c>
      <c r="C10249">
        <v>27.824999999999999</v>
      </c>
      <c r="D10249">
        <v>0</v>
      </c>
      <c r="E10249">
        <v>0</v>
      </c>
      <c r="F10249">
        <v>0</v>
      </c>
      <c r="G10249">
        <v>0</v>
      </c>
      <c r="H10249" s="45">
        <v>3017.9</v>
      </c>
      <c r="I10249" t="s">
        <v>5977</v>
      </c>
      <c r="J10249" t="s">
        <v>200</v>
      </c>
      <c r="K10249">
        <v>0</v>
      </c>
      <c r="L10249" s="83">
        <v>42585</v>
      </c>
      <c r="M10249">
        <v>0</v>
      </c>
      <c r="N10249" t="s">
        <v>177</v>
      </c>
      <c r="O10249" t="s">
        <v>2370</v>
      </c>
    </row>
    <row r="10250" spans="1:15" x14ac:dyDescent="0.2">
      <c r="A10250" t="s">
        <v>6957</v>
      </c>
      <c r="B10250" t="s">
        <v>1331</v>
      </c>
      <c r="C10250">
        <v>26.09</v>
      </c>
      <c r="D10250">
        <v>0</v>
      </c>
      <c r="E10250">
        <v>0</v>
      </c>
      <c r="F10250">
        <v>0</v>
      </c>
      <c r="G10250">
        <v>0</v>
      </c>
      <c r="H10250" s="45">
        <v>-23342.15</v>
      </c>
      <c r="I10250" t="s">
        <v>5977</v>
      </c>
      <c r="J10250" t="s">
        <v>200</v>
      </c>
      <c r="K10250">
        <v>0</v>
      </c>
      <c r="L10250" s="83">
        <v>42585</v>
      </c>
      <c r="M10250">
        <v>0</v>
      </c>
      <c r="N10250">
        <v>535919203</v>
      </c>
      <c r="O10250">
        <v>2753506</v>
      </c>
    </row>
    <row r="10251" spans="1:15" x14ac:dyDescent="0.2">
      <c r="A10251" t="s">
        <v>6958</v>
      </c>
      <c r="B10251" t="s">
        <v>1671</v>
      </c>
      <c r="C10251">
        <v>240.35</v>
      </c>
      <c r="D10251">
        <v>0</v>
      </c>
      <c r="E10251">
        <v>0</v>
      </c>
      <c r="F10251">
        <v>0</v>
      </c>
      <c r="G10251">
        <v>0</v>
      </c>
      <c r="H10251" s="45">
        <v>-7536.52</v>
      </c>
      <c r="I10251" t="s">
        <v>5977</v>
      </c>
      <c r="J10251" t="s">
        <v>169</v>
      </c>
      <c r="K10251">
        <v>0</v>
      </c>
      <c r="L10251" s="83">
        <v>42585</v>
      </c>
      <c r="M10251">
        <v>0</v>
      </c>
      <c r="N10251" t="s">
        <v>1764</v>
      </c>
      <c r="O10251">
        <v>2501578</v>
      </c>
    </row>
    <row r="10252" spans="1:15" x14ac:dyDescent="0.2">
      <c r="A10252" t="s">
        <v>6959</v>
      </c>
      <c r="B10252" t="s">
        <v>6901</v>
      </c>
      <c r="C10252">
        <v>9.65</v>
      </c>
      <c r="D10252">
        <v>0</v>
      </c>
      <c r="E10252">
        <v>0</v>
      </c>
      <c r="F10252">
        <v>0</v>
      </c>
      <c r="G10252">
        <v>0</v>
      </c>
      <c r="H10252" s="45">
        <v>2795.33</v>
      </c>
      <c r="I10252" t="s">
        <v>5977</v>
      </c>
      <c r="J10252" t="s">
        <v>169</v>
      </c>
      <c r="K10252">
        <v>0</v>
      </c>
      <c r="L10252" s="83">
        <v>42585</v>
      </c>
      <c r="M10252">
        <v>0</v>
      </c>
      <c r="N10252">
        <v>528872302</v>
      </c>
      <c r="O10252" t="s">
        <v>6960</v>
      </c>
    </row>
    <row r="10253" spans="1:15" x14ac:dyDescent="0.2">
      <c r="A10253" t="s">
        <v>6961</v>
      </c>
      <c r="B10253" t="s">
        <v>1039</v>
      </c>
      <c r="C10253">
        <v>63.79</v>
      </c>
      <c r="D10253">
        <v>0</v>
      </c>
      <c r="E10253">
        <v>0</v>
      </c>
      <c r="F10253">
        <v>0</v>
      </c>
      <c r="G10253">
        <v>0</v>
      </c>
      <c r="H10253" s="45">
        <v>1195.04</v>
      </c>
      <c r="I10253" t="s">
        <v>5977</v>
      </c>
      <c r="J10253" t="s">
        <v>164</v>
      </c>
      <c r="K10253">
        <v>0</v>
      </c>
      <c r="L10253" s="83">
        <v>42585</v>
      </c>
      <c r="M10253">
        <v>0</v>
      </c>
      <c r="N10253">
        <v>577933104</v>
      </c>
      <c r="O10253">
        <v>2018669</v>
      </c>
    </row>
    <row r="10254" spans="1:15" x14ac:dyDescent="0.2">
      <c r="A10254" t="s">
        <v>6962</v>
      </c>
      <c r="B10254" t="s">
        <v>124</v>
      </c>
      <c r="C10254">
        <v>31.69</v>
      </c>
      <c r="D10254">
        <v>0</v>
      </c>
      <c r="E10254">
        <v>0</v>
      </c>
      <c r="F10254">
        <v>0</v>
      </c>
      <c r="G10254">
        <v>0</v>
      </c>
      <c r="H10254">
        <v>-564.69000000000005</v>
      </c>
      <c r="I10254" t="s">
        <v>5995</v>
      </c>
      <c r="J10254" t="s">
        <v>169</v>
      </c>
      <c r="K10254">
        <v>0</v>
      </c>
      <c r="L10254" s="83">
        <v>42585</v>
      </c>
      <c r="M10254">
        <v>0</v>
      </c>
      <c r="N10254" t="s">
        <v>177</v>
      </c>
      <c r="O10254" t="s">
        <v>797</v>
      </c>
    </row>
    <row r="10255" spans="1:15" x14ac:dyDescent="0.2">
      <c r="A10255" t="s">
        <v>6963</v>
      </c>
      <c r="B10255" t="s">
        <v>1779</v>
      </c>
      <c r="C10255">
        <v>32.064999999999998</v>
      </c>
      <c r="D10255">
        <v>0</v>
      </c>
      <c r="E10255">
        <v>0</v>
      </c>
      <c r="F10255">
        <v>0</v>
      </c>
      <c r="G10255">
        <v>0</v>
      </c>
      <c r="H10255">
        <v>482.39</v>
      </c>
      <c r="I10255" t="s">
        <v>5995</v>
      </c>
      <c r="J10255" t="s">
        <v>188</v>
      </c>
      <c r="K10255">
        <v>0</v>
      </c>
      <c r="L10255" s="83">
        <v>42585</v>
      </c>
      <c r="M10255">
        <v>0</v>
      </c>
      <c r="N10255" t="s">
        <v>1922</v>
      </c>
      <c r="O10255" t="s">
        <v>1923</v>
      </c>
    </row>
    <row r="10256" spans="1:15" x14ac:dyDescent="0.2">
      <c r="A10256" t="s">
        <v>6964</v>
      </c>
      <c r="B10256" t="s">
        <v>441</v>
      </c>
      <c r="C10256">
        <v>49.6</v>
      </c>
      <c r="D10256">
        <v>0</v>
      </c>
      <c r="E10256">
        <v>0</v>
      </c>
      <c r="F10256">
        <v>0</v>
      </c>
      <c r="G10256">
        <v>0</v>
      </c>
      <c r="H10256" s="45">
        <v>13694.48</v>
      </c>
      <c r="I10256" t="s">
        <v>5995</v>
      </c>
      <c r="J10256" t="s">
        <v>190</v>
      </c>
      <c r="K10256">
        <v>0</v>
      </c>
      <c r="L10256" s="83">
        <v>42585</v>
      </c>
      <c r="M10256">
        <v>0</v>
      </c>
      <c r="N10256">
        <v>589378108</v>
      </c>
      <c r="O10256">
        <v>2144047</v>
      </c>
    </row>
    <row r="10257" spans="1:15" x14ac:dyDescent="0.2">
      <c r="A10257" t="s">
        <v>6965</v>
      </c>
      <c r="B10257" t="s">
        <v>5398</v>
      </c>
      <c r="C10257">
        <v>102.76</v>
      </c>
      <c r="D10257">
        <v>0</v>
      </c>
      <c r="E10257">
        <v>0</v>
      </c>
      <c r="F10257">
        <v>0</v>
      </c>
      <c r="G10257">
        <v>0</v>
      </c>
      <c r="H10257" s="45">
        <v>4941.1499999999996</v>
      </c>
      <c r="I10257" t="s">
        <v>5977</v>
      </c>
      <c r="J10257" t="s">
        <v>164</v>
      </c>
      <c r="K10257">
        <v>0</v>
      </c>
      <c r="L10257" s="83">
        <v>42585</v>
      </c>
      <c r="M10257">
        <v>0</v>
      </c>
      <c r="N10257">
        <v>620076307</v>
      </c>
      <c r="O10257" t="s">
        <v>5502</v>
      </c>
    </row>
    <row r="10258" spans="1:15" x14ac:dyDescent="0.2">
      <c r="A10258" t="s">
        <v>6966</v>
      </c>
      <c r="B10258" t="s">
        <v>5096</v>
      </c>
      <c r="C10258">
        <v>42.1</v>
      </c>
      <c r="D10258">
        <v>0</v>
      </c>
      <c r="E10258">
        <v>0</v>
      </c>
      <c r="F10258">
        <v>0</v>
      </c>
      <c r="G10258">
        <v>0</v>
      </c>
      <c r="H10258" s="45">
        <v>-12606.1</v>
      </c>
      <c r="I10258" t="s">
        <v>5977</v>
      </c>
      <c r="J10258" t="s">
        <v>190</v>
      </c>
      <c r="K10258">
        <v>0</v>
      </c>
      <c r="L10258" s="83">
        <v>42585</v>
      </c>
      <c r="M10258">
        <v>0</v>
      </c>
      <c r="N10258">
        <v>576323109</v>
      </c>
      <c r="O10258">
        <v>2155306</v>
      </c>
    </row>
    <row r="10259" spans="1:15" x14ac:dyDescent="0.2">
      <c r="A10259" t="s">
        <v>6967</v>
      </c>
      <c r="B10259" t="s">
        <v>5643</v>
      </c>
      <c r="C10259">
        <v>105.765</v>
      </c>
      <c r="D10259">
        <v>0</v>
      </c>
      <c r="E10259">
        <v>0</v>
      </c>
      <c r="F10259">
        <v>0</v>
      </c>
      <c r="G10259">
        <v>0</v>
      </c>
      <c r="H10259" s="45">
        <v>-13535.97</v>
      </c>
      <c r="I10259" t="s">
        <v>5995</v>
      </c>
      <c r="J10259" t="s">
        <v>164</v>
      </c>
      <c r="K10259">
        <v>0</v>
      </c>
      <c r="L10259" s="83">
        <v>42585</v>
      </c>
      <c r="M10259">
        <v>0</v>
      </c>
      <c r="N10259" t="s">
        <v>5681</v>
      </c>
      <c r="O10259" t="s">
        <v>5682</v>
      </c>
    </row>
    <row r="10260" spans="1:15" x14ac:dyDescent="0.2">
      <c r="A10260" t="s">
        <v>6968</v>
      </c>
      <c r="B10260" t="s">
        <v>4952</v>
      </c>
      <c r="C10260">
        <v>45.524999999999999</v>
      </c>
      <c r="D10260">
        <v>0</v>
      </c>
      <c r="E10260">
        <v>0</v>
      </c>
      <c r="F10260">
        <v>0</v>
      </c>
      <c r="G10260">
        <v>0</v>
      </c>
      <c r="H10260" s="45">
        <v>2223.08</v>
      </c>
      <c r="I10260" t="s">
        <v>5995</v>
      </c>
      <c r="J10260" t="s">
        <v>822</v>
      </c>
      <c r="K10260">
        <v>0</v>
      </c>
      <c r="L10260" s="83">
        <v>42585</v>
      </c>
      <c r="M10260">
        <v>0</v>
      </c>
      <c r="N10260">
        <v>646025106</v>
      </c>
      <c r="O10260">
        <v>2630513</v>
      </c>
    </row>
    <row r="10261" spans="1:15" x14ac:dyDescent="0.2">
      <c r="A10261" t="s">
        <v>6969</v>
      </c>
      <c r="B10261" t="s">
        <v>1780</v>
      </c>
      <c r="C10261">
        <v>70.83</v>
      </c>
      <c r="D10261">
        <v>0</v>
      </c>
      <c r="E10261">
        <v>0</v>
      </c>
      <c r="F10261">
        <v>0</v>
      </c>
      <c r="G10261">
        <v>0</v>
      </c>
      <c r="H10261" s="45">
        <v>-13319.24</v>
      </c>
      <c r="I10261" t="s">
        <v>5977</v>
      </c>
      <c r="J10261" t="s">
        <v>235</v>
      </c>
      <c r="K10261">
        <v>0</v>
      </c>
      <c r="L10261" s="83">
        <v>42585</v>
      </c>
      <c r="M10261">
        <v>0</v>
      </c>
      <c r="N10261" t="s">
        <v>1928</v>
      </c>
      <c r="O10261">
        <v>2616870</v>
      </c>
    </row>
    <row r="10262" spans="1:15" x14ac:dyDescent="0.2">
      <c r="A10262" t="s">
        <v>6970</v>
      </c>
      <c r="B10262" t="s">
        <v>1673</v>
      </c>
      <c r="C10262">
        <v>26.25</v>
      </c>
      <c r="D10262">
        <v>0</v>
      </c>
      <c r="E10262">
        <v>0</v>
      </c>
      <c r="F10262">
        <v>0</v>
      </c>
      <c r="G10262">
        <v>0</v>
      </c>
      <c r="H10262" s="45">
        <v>9125.85</v>
      </c>
      <c r="I10262" t="s">
        <v>5977</v>
      </c>
      <c r="J10262" t="s">
        <v>169</v>
      </c>
      <c r="K10262">
        <v>0</v>
      </c>
      <c r="L10262" s="83">
        <v>42585</v>
      </c>
      <c r="M10262">
        <v>0</v>
      </c>
      <c r="N10262" t="s">
        <v>1718</v>
      </c>
      <c r="O10262" t="s">
        <v>1719</v>
      </c>
    </row>
    <row r="10263" spans="1:15" x14ac:dyDescent="0.2">
      <c r="A10263" t="s">
        <v>6971</v>
      </c>
      <c r="B10263" t="s">
        <v>2810</v>
      </c>
      <c r="C10263">
        <v>33.35</v>
      </c>
      <c r="D10263">
        <v>0</v>
      </c>
      <c r="E10263">
        <v>0</v>
      </c>
      <c r="F10263">
        <v>0</v>
      </c>
      <c r="G10263">
        <v>0</v>
      </c>
      <c r="H10263" s="45">
        <v>9861.01</v>
      </c>
      <c r="I10263" t="s">
        <v>5977</v>
      </c>
      <c r="J10263" t="s">
        <v>186</v>
      </c>
      <c r="K10263">
        <v>0</v>
      </c>
      <c r="L10263" s="83">
        <v>42585</v>
      </c>
      <c r="M10263">
        <v>0</v>
      </c>
      <c r="N10263" t="s">
        <v>2978</v>
      </c>
      <c r="O10263" t="s">
        <v>2979</v>
      </c>
    </row>
    <row r="10264" spans="1:15" x14ac:dyDescent="0.2">
      <c r="A10264" t="s">
        <v>6972</v>
      </c>
      <c r="B10264" t="s">
        <v>1697</v>
      </c>
      <c r="C10264">
        <v>14.105</v>
      </c>
      <c r="D10264">
        <v>0</v>
      </c>
      <c r="E10264">
        <v>0</v>
      </c>
      <c r="F10264">
        <v>0</v>
      </c>
      <c r="G10264">
        <v>0</v>
      </c>
      <c r="H10264">
        <v>-580.53</v>
      </c>
      <c r="I10264" t="s">
        <v>5995</v>
      </c>
      <c r="J10264" t="s">
        <v>169</v>
      </c>
      <c r="K10264">
        <v>0</v>
      </c>
      <c r="L10264" s="83">
        <v>42585</v>
      </c>
      <c r="M10264">
        <v>0</v>
      </c>
      <c r="N10264">
        <v>690732102</v>
      </c>
      <c r="O10264">
        <v>2665128</v>
      </c>
    </row>
    <row r="10265" spans="1:15" x14ac:dyDescent="0.2">
      <c r="A10265" t="s">
        <v>6973</v>
      </c>
      <c r="B10265" t="s">
        <v>2811</v>
      </c>
      <c r="C10265">
        <v>45.2</v>
      </c>
      <c r="D10265">
        <v>0</v>
      </c>
      <c r="E10265">
        <v>0</v>
      </c>
      <c r="F10265">
        <v>0</v>
      </c>
      <c r="G10265">
        <v>0</v>
      </c>
      <c r="H10265" s="45">
        <v>-44508.59</v>
      </c>
      <c r="I10265" t="s">
        <v>5977</v>
      </c>
      <c r="J10265" t="s">
        <v>169</v>
      </c>
      <c r="K10265">
        <v>0</v>
      </c>
      <c r="L10265" s="83">
        <v>42585</v>
      </c>
      <c r="M10265">
        <v>0</v>
      </c>
      <c r="N10265">
        <v>695127100</v>
      </c>
      <c r="O10265" t="s">
        <v>2981</v>
      </c>
    </row>
    <row r="10266" spans="1:15" x14ac:dyDescent="0.2">
      <c r="A10266" t="s">
        <v>6974</v>
      </c>
      <c r="B10266" t="s">
        <v>6907</v>
      </c>
      <c r="C10266">
        <v>86.98</v>
      </c>
      <c r="D10266">
        <v>0</v>
      </c>
      <c r="E10266">
        <v>0</v>
      </c>
      <c r="F10266">
        <v>0</v>
      </c>
      <c r="G10266">
        <v>0</v>
      </c>
      <c r="H10266">
        <v>-104.38</v>
      </c>
      <c r="I10266" t="s">
        <v>5995</v>
      </c>
      <c r="J10266" t="s">
        <v>235</v>
      </c>
      <c r="K10266">
        <v>0</v>
      </c>
      <c r="L10266" s="83">
        <v>42585</v>
      </c>
      <c r="M10266">
        <v>0</v>
      </c>
      <c r="N10266">
        <v>742718109</v>
      </c>
      <c r="O10266">
        <v>2704407</v>
      </c>
    </row>
    <row r="10267" spans="1:15" x14ac:dyDescent="0.2">
      <c r="A10267" t="s">
        <v>6975</v>
      </c>
      <c r="B10267" t="s">
        <v>99</v>
      </c>
      <c r="C10267">
        <v>68.17</v>
      </c>
      <c r="D10267">
        <v>0</v>
      </c>
      <c r="E10267">
        <v>0</v>
      </c>
      <c r="F10267">
        <v>0</v>
      </c>
      <c r="G10267">
        <v>0</v>
      </c>
      <c r="H10267" s="45">
        <v>-1081.68</v>
      </c>
      <c r="I10267" t="s">
        <v>5995</v>
      </c>
      <c r="J10267" t="s">
        <v>164</v>
      </c>
      <c r="K10267">
        <v>0</v>
      </c>
      <c r="L10267" s="83">
        <v>42585</v>
      </c>
      <c r="M10267">
        <v>0</v>
      </c>
      <c r="N10267">
        <v>727493108</v>
      </c>
      <c r="O10267">
        <v>2692030</v>
      </c>
    </row>
    <row r="10268" spans="1:15" x14ac:dyDescent="0.2">
      <c r="A10268" t="s">
        <v>6976</v>
      </c>
      <c r="B10268" t="s">
        <v>3183</v>
      </c>
      <c r="C10268">
        <v>25.39</v>
      </c>
      <c r="D10268">
        <v>0</v>
      </c>
      <c r="E10268">
        <v>0</v>
      </c>
      <c r="F10268">
        <v>0</v>
      </c>
      <c r="G10268">
        <v>0</v>
      </c>
      <c r="H10268" s="45">
        <v>11466.44</v>
      </c>
      <c r="I10268" t="s">
        <v>5977</v>
      </c>
      <c r="J10268" t="s">
        <v>190</v>
      </c>
      <c r="K10268">
        <v>0</v>
      </c>
      <c r="L10268" s="83">
        <v>42585</v>
      </c>
      <c r="M10268">
        <v>0</v>
      </c>
      <c r="N10268" t="s">
        <v>3330</v>
      </c>
      <c r="O10268" t="s">
        <v>3331</v>
      </c>
    </row>
    <row r="10269" spans="1:15" x14ac:dyDescent="0.2">
      <c r="A10269" t="s">
        <v>6977</v>
      </c>
      <c r="B10269" t="s">
        <v>2490</v>
      </c>
      <c r="C10269">
        <v>33.1</v>
      </c>
      <c r="D10269">
        <v>0</v>
      </c>
      <c r="E10269">
        <v>0</v>
      </c>
      <c r="F10269">
        <v>0</v>
      </c>
      <c r="G10269">
        <v>0</v>
      </c>
      <c r="H10269" s="45">
        <v>-3706.79</v>
      </c>
      <c r="I10269" t="s">
        <v>5995</v>
      </c>
      <c r="J10269" t="s">
        <v>169</v>
      </c>
      <c r="K10269">
        <v>0</v>
      </c>
      <c r="L10269" s="83">
        <v>42585</v>
      </c>
      <c r="M10269">
        <v>0</v>
      </c>
      <c r="N10269" t="s">
        <v>177</v>
      </c>
      <c r="O10269" t="s">
        <v>2550</v>
      </c>
    </row>
    <row r="10270" spans="1:15" x14ac:dyDescent="0.2">
      <c r="A10270" t="s">
        <v>6978</v>
      </c>
      <c r="B10270" t="s">
        <v>6902</v>
      </c>
      <c r="C10270">
        <v>15.074999999999999</v>
      </c>
      <c r="D10270">
        <v>0</v>
      </c>
      <c r="E10270">
        <v>0</v>
      </c>
      <c r="F10270">
        <v>0</v>
      </c>
      <c r="G10270">
        <v>0</v>
      </c>
      <c r="H10270" s="45">
        <v>32509.01</v>
      </c>
      <c r="I10270" t="s">
        <v>5977</v>
      </c>
      <c r="J10270" t="s">
        <v>200</v>
      </c>
      <c r="K10270">
        <v>0</v>
      </c>
      <c r="L10270" s="83">
        <v>42585</v>
      </c>
      <c r="M10270">
        <v>0</v>
      </c>
      <c r="N10270">
        <v>702149105</v>
      </c>
      <c r="O10270" t="s">
        <v>6979</v>
      </c>
    </row>
    <row r="10271" spans="1:15" x14ac:dyDescent="0.2">
      <c r="A10271" t="s">
        <v>6980</v>
      </c>
      <c r="B10271" t="s">
        <v>2585</v>
      </c>
      <c r="C10271">
        <v>41.81</v>
      </c>
      <c r="D10271">
        <v>0</v>
      </c>
      <c r="E10271">
        <v>0</v>
      </c>
      <c r="F10271">
        <v>0</v>
      </c>
      <c r="G10271">
        <v>0</v>
      </c>
      <c r="H10271" s="45">
        <v>-2843.23</v>
      </c>
      <c r="I10271" t="s">
        <v>5995</v>
      </c>
      <c r="J10271" t="s">
        <v>200</v>
      </c>
      <c r="K10271">
        <v>0</v>
      </c>
      <c r="L10271" s="83">
        <v>42585</v>
      </c>
      <c r="M10271">
        <v>0</v>
      </c>
      <c r="N10271">
        <v>698813102</v>
      </c>
      <c r="O10271">
        <v>2696117</v>
      </c>
    </row>
    <row r="10272" spans="1:15" x14ac:dyDescent="0.2">
      <c r="A10272" t="s">
        <v>6981</v>
      </c>
      <c r="B10272" t="s">
        <v>4962</v>
      </c>
      <c r="C10272">
        <v>76.73</v>
      </c>
      <c r="D10272">
        <v>0</v>
      </c>
      <c r="E10272">
        <v>0</v>
      </c>
      <c r="F10272">
        <v>0</v>
      </c>
      <c r="G10272">
        <v>0</v>
      </c>
      <c r="H10272" s="45">
        <v>1178.07</v>
      </c>
      <c r="I10272" t="s">
        <v>5995</v>
      </c>
      <c r="J10272" t="s">
        <v>164</v>
      </c>
      <c r="K10272">
        <v>0</v>
      </c>
      <c r="L10272" s="83">
        <v>42585</v>
      </c>
      <c r="M10272">
        <v>0</v>
      </c>
      <c r="N10272" t="s">
        <v>5053</v>
      </c>
      <c r="O10272" t="s">
        <v>5054</v>
      </c>
    </row>
    <row r="10273" spans="1:15" x14ac:dyDescent="0.2">
      <c r="A10273" t="s">
        <v>6982</v>
      </c>
      <c r="B10273" t="s">
        <v>123</v>
      </c>
      <c r="C10273">
        <v>129.22999999999999</v>
      </c>
      <c r="D10273">
        <v>0</v>
      </c>
      <c r="E10273">
        <v>0</v>
      </c>
      <c r="F10273">
        <v>0</v>
      </c>
      <c r="G10273">
        <v>0</v>
      </c>
      <c r="H10273" s="45">
        <v>18679.61</v>
      </c>
      <c r="I10273" t="s">
        <v>5995</v>
      </c>
      <c r="J10273" t="s">
        <v>200</v>
      </c>
      <c r="K10273">
        <v>0</v>
      </c>
      <c r="L10273" s="83">
        <v>42585</v>
      </c>
      <c r="M10273">
        <v>0</v>
      </c>
      <c r="N10273" t="s">
        <v>177</v>
      </c>
      <c r="O10273">
        <v>2754907</v>
      </c>
    </row>
    <row r="10274" spans="1:15" x14ac:dyDescent="0.2">
      <c r="A10274" t="s">
        <v>6983</v>
      </c>
      <c r="B10274" t="s">
        <v>2830</v>
      </c>
      <c r="C10274">
        <v>49.01</v>
      </c>
      <c r="D10274">
        <v>0</v>
      </c>
      <c r="E10274">
        <v>0</v>
      </c>
      <c r="F10274">
        <v>0</v>
      </c>
      <c r="G10274">
        <v>0</v>
      </c>
      <c r="H10274">
        <v>-286.64</v>
      </c>
      <c r="I10274" t="s">
        <v>5977</v>
      </c>
      <c r="J10274" t="s">
        <v>169</v>
      </c>
      <c r="K10274">
        <v>0</v>
      </c>
      <c r="L10274" s="83">
        <v>42585</v>
      </c>
      <c r="M10274">
        <v>0</v>
      </c>
      <c r="N10274">
        <v>759916109</v>
      </c>
      <c r="O10274">
        <v>2731654</v>
      </c>
    </row>
    <row r="10275" spans="1:15" x14ac:dyDescent="0.2">
      <c r="A10275" t="s">
        <v>6984</v>
      </c>
      <c r="B10275" t="s">
        <v>2695</v>
      </c>
      <c r="C10275">
        <v>23.91</v>
      </c>
      <c r="D10275">
        <v>0</v>
      </c>
      <c r="E10275">
        <v>0</v>
      </c>
      <c r="F10275">
        <v>0</v>
      </c>
      <c r="G10275">
        <v>0</v>
      </c>
      <c r="H10275" s="45">
        <v>-33892.339999999997</v>
      </c>
      <c r="I10275" t="s">
        <v>5977</v>
      </c>
      <c r="J10275" t="s">
        <v>186</v>
      </c>
      <c r="K10275">
        <v>0</v>
      </c>
      <c r="L10275" s="83">
        <v>42585</v>
      </c>
      <c r="M10275">
        <v>0</v>
      </c>
      <c r="N10275" t="s">
        <v>2784</v>
      </c>
      <c r="O10275" t="s">
        <v>2785</v>
      </c>
    </row>
    <row r="10276" spans="1:15" x14ac:dyDescent="0.2">
      <c r="A10276" t="s">
        <v>6985</v>
      </c>
      <c r="B10276" t="s">
        <v>1013</v>
      </c>
      <c r="C10276">
        <v>14.13</v>
      </c>
      <c r="D10276">
        <v>0</v>
      </c>
      <c r="E10276">
        <v>0</v>
      </c>
      <c r="F10276">
        <v>0</v>
      </c>
      <c r="G10276">
        <v>0</v>
      </c>
      <c r="H10276" s="45">
        <v>-16484.650000000001</v>
      </c>
      <c r="I10276" t="s">
        <v>5977</v>
      </c>
      <c r="J10276" t="s">
        <v>200</v>
      </c>
      <c r="K10276">
        <v>0</v>
      </c>
      <c r="L10276" s="83">
        <v>42585</v>
      </c>
      <c r="M10276">
        <v>0</v>
      </c>
      <c r="N10276" s="84">
        <v>7.9545999999999999E+108</v>
      </c>
      <c r="O10276" t="s">
        <v>1429</v>
      </c>
    </row>
    <row r="10277" spans="1:15" x14ac:dyDescent="0.2">
      <c r="A10277" t="s">
        <v>6986</v>
      </c>
      <c r="B10277" t="s">
        <v>2314</v>
      </c>
      <c r="C10277">
        <v>45.47</v>
      </c>
      <c r="D10277">
        <v>0</v>
      </c>
      <c r="E10277">
        <v>0</v>
      </c>
      <c r="F10277">
        <v>0</v>
      </c>
      <c r="G10277">
        <v>0</v>
      </c>
      <c r="H10277" s="45">
        <v>3396.27</v>
      </c>
      <c r="I10277" t="s">
        <v>5995</v>
      </c>
      <c r="J10277" t="s">
        <v>169</v>
      </c>
      <c r="K10277">
        <v>0</v>
      </c>
      <c r="L10277" s="83">
        <v>42585</v>
      </c>
      <c r="M10277">
        <v>0</v>
      </c>
      <c r="N10277" t="s">
        <v>2379</v>
      </c>
      <c r="O10277" t="s">
        <v>2380</v>
      </c>
    </row>
    <row r="10278" spans="1:15" x14ac:dyDescent="0.2">
      <c r="A10278" t="s">
        <v>6987</v>
      </c>
      <c r="B10278" t="s">
        <v>5108</v>
      </c>
      <c r="C10278">
        <v>24.45</v>
      </c>
      <c r="D10278">
        <v>0</v>
      </c>
      <c r="E10278">
        <v>0</v>
      </c>
      <c r="F10278">
        <v>0</v>
      </c>
      <c r="G10278">
        <v>0</v>
      </c>
      <c r="H10278" s="45">
        <v>6488.57</v>
      </c>
      <c r="I10278" t="s">
        <v>5977</v>
      </c>
      <c r="J10278" t="s">
        <v>182</v>
      </c>
      <c r="K10278">
        <v>0</v>
      </c>
      <c r="L10278" s="83">
        <v>42585</v>
      </c>
      <c r="M10278">
        <v>0</v>
      </c>
      <c r="N10278" t="s">
        <v>5242</v>
      </c>
      <c r="O10278" t="s">
        <v>5243</v>
      </c>
    </row>
    <row r="10279" spans="1:15" x14ac:dyDescent="0.2">
      <c r="A10279" t="s">
        <v>6988</v>
      </c>
      <c r="B10279" t="s">
        <v>2572</v>
      </c>
      <c r="C10279">
        <v>25.16</v>
      </c>
      <c r="D10279">
        <v>0</v>
      </c>
      <c r="E10279">
        <v>0</v>
      </c>
      <c r="F10279">
        <v>0</v>
      </c>
      <c r="G10279">
        <v>0</v>
      </c>
      <c r="H10279" s="45">
        <v>-21325</v>
      </c>
      <c r="I10279" t="s">
        <v>5995</v>
      </c>
      <c r="J10279" t="s">
        <v>182</v>
      </c>
      <c r="K10279">
        <v>0</v>
      </c>
      <c r="L10279" s="83">
        <v>42585</v>
      </c>
      <c r="M10279">
        <v>0</v>
      </c>
      <c r="N10279" s="84">
        <v>9.0346000000000003E+107</v>
      </c>
      <c r="O10279" t="s">
        <v>2661</v>
      </c>
    </row>
    <row r="10280" spans="1:15" x14ac:dyDescent="0.2">
      <c r="A10280" t="s">
        <v>6989</v>
      </c>
      <c r="B10280" t="s">
        <v>4332</v>
      </c>
      <c r="C10280">
        <v>19.8</v>
      </c>
      <c r="D10280">
        <v>0</v>
      </c>
      <c r="E10280">
        <v>0</v>
      </c>
      <c r="F10280">
        <v>0</v>
      </c>
      <c r="G10280">
        <v>0</v>
      </c>
      <c r="H10280" s="45">
        <v>-3951.28</v>
      </c>
      <c r="I10280" t="s">
        <v>5977</v>
      </c>
      <c r="J10280" t="s">
        <v>164</v>
      </c>
      <c r="K10280">
        <v>0</v>
      </c>
      <c r="L10280" s="83">
        <v>42585</v>
      </c>
      <c r="M10280">
        <v>0</v>
      </c>
      <c r="N10280" t="s">
        <v>4482</v>
      </c>
      <c r="O10280" t="s">
        <v>4483</v>
      </c>
    </row>
    <row r="10281" spans="1:15" x14ac:dyDescent="0.2">
      <c r="A10281" t="s">
        <v>6990</v>
      </c>
      <c r="B10281" t="s">
        <v>2680</v>
      </c>
      <c r="C10281">
        <v>52.77</v>
      </c>
      <c r="D10281">
        <v>0</v>
      </c>
      <c r="E10281">
        <v>0</v>
      </c>
      <c r="F10281">
        <v>0</v>
      </c>
      <c r="G10281">
        <v>0</v>
      </c>
      <c r="H10281" s="45">
        <v>-2241.2199999999998</v>
      </c>
      <c r="I10281" t="s">
        <v>5977</v>
      </c>
      <c r="J10281" t="s">
        <v>164</v>
      </c>
      <c r="K10281">
        <v>0</v>
      </c>
      <c r="L10281" s="83">
        <v>42585</v>
      </c>
      <c r="M10281">
        <v>0</v>
      </c>
      <c r="N10281">
        <v>825690100</v>
      </c>
      <c r="O10281" t="s">
        <v>2794</v>
      </c>
    </row>
    <row r="10282" spans="1:15" x14ac:dyDescent="0.2">
      <c r="A10282" t="s">
        <v>6991</v>
      </c>
      <c r="B10282" t="s">
        <v>3550</v>
      </c>
      <c r="C10282">
        <v>22.44</v>
      </c>
      <c r="D10282">
        <v>0</v>
      </c>
      <c r="E10282">
        <v>0</v>
      </c>
      <c r="F10282">
        <v>0</v>
      </c>
      <c r="G10282">
        <v>0</v>
      </c>
      <c r="H10282" s="45">
        <v>2094.3000000000002</v>
      </c>
      <c r="I10282" t="s">
        <v>5977</v>
      </c>
      <c r="J10282" t="s">
        <v>164</v>
      </c>
      <c r="K10282">
        <v>0</v>
      </c>
      <c r="L10282" s="83">
        <v>42585</v>
      </c>
      <c r="M10282">
        <v>0</v>
      </c>
      <c r="N10282" t="s">
        <v>177</v>
      </c>
      <c r="O10282" t="s">
        <v>3580</v>
      </c>
    </row>
    <row r="10283" spans="1:15" x14ac:dyDescent="0.2">
      <c r="A10283" t="s">
        <v>6992</v>
      </c>
      <c r="B10283" t="s">
        <v>3205</v>
      </c>
      <c r="C10283">
        <v>23.98</v>
      </c>
      <c r="D10283">
        <v>0</v>
      </c>
      <c r="E10283">
        <v>0</v>
      </c>
      <c r="F10283">
        <v>0</v>
      </c>
      <c r="G10283">
        <v>0</v>
      </c>
      <c r="H10283" s="45">
        <v>-2639.44</v>
      </c>
      <c r="I10283" t="s">
        <v>5977</v>
      </c>
      <c r="J10283" t="s">
        <v>190</v>
      </c>
      <c r="K10283">
        <v>0</v>
      </c>
      <c r="L10283" s="83">
        <v>42585</v>
      </c>
      <c r="M10283">
        <v>0</v>
      </c>
      <c r="N10283" t="s">
        <v>3348</v>
      </c>
      <c r="O10283">
        <v>2767198</v>
      </c>
    </row>
    <row r="10284" spans="1:15" x14ac:dyDescent="0.2">
      <c r="A10284" t="s">
        <v>6993</v>
      </c>
      <c r="B10284" t="s">
        <v>1018</v>
      </c>
      <c r="C10284">
        <v>40.46</v>
      </c>
      <c r="D10284">
        <v>0</v>
      </c>
      <c r="E10284">
        <v>0</v>
      </c>
      <c r="F10284">
        <v>0</v>
      </c>
      <c r="G10284">
        <v>0</v>
      </c>
      <c r="H10284" s="45">
        <v>3440.54</v>
      </c>
      <c r="I10284" t="s">
        <v>5995</v>
      </c>
      <c r="J10284" t="s">
        <v>164</v>
      </c>
      <c r="K10284">
        <v>0</v>
      </c>
      <c r="L10284" s="83">
        <v>42585</v>
      </c>
      <c r="M10284">
        <v>0</v>
      </c>
      <c r="N10284" t="s">
        <v>1244</v>
      </c>
      <c r="O10284" t="s">
        <v>1425</v>
      </c>
    </row>
    <row r="10285" spans="1:15" x14ac:dyDescent="0.2">
      <c r="A10285" t="s">
        <v>6994</v>
      </c>
      <c r="B10285" t="s">
        <v>4941</v>
      </c>
      <c r="C10285">
        <v>19.850000000000001</v>
      </c>
      <c r="D10285">
        <v>0</v>
      </c>
      <c r="E10285">
        <v>0</v>
      </c>
      <c r="F10285">
        <v>0</v>
      </c>
      <c r="G10285">
        <v>0</v>
      </c>
      <c r="H10285" s="45">
        <v>-4139.5</v>
      </c>
      <c r="I10285" t="s">
        <v>5995</v>
      </c>
      <c r="J10285" t="s">
        <v>190</v>
      </c>
      <c r="K10285">
        <v>0</v>
      </c>
      <c r="L10285" s="83">
        <v>42585</v>
      </c>
      <c r="M10285">
        <v>0</v>
      </c>
      <c r="N10285">
        <v>901109108</v>
      </c>
      <c r="O10285">
        <v>2681760</v>
      </c>
    </row>
    <row r="10286" spans="1:15" x14ac:dyDescent="0.2">
      <c r="A10286" t="s">
        <v>6995</v>
      </c>
      <c r="B10286" t="s">
        <v>5754</v>
      </c>
      <c r="C10286">
        <v>58.65</v>
      </c>
      <c r="D10286">
        <v>0</v>
      </c>
      <c r="E10286">
        <v>0</v>
      </c>
      <c r="F10286">
        <v>0</v>
      </c>
      <c r="G10286">
        <v>0</v>
      </c>
      <c r="H10286" s="45">
        <v>-4641.13</v>
      </c>
      <c r="I10286" t="s">
        <v>5977</v>
      </c>
      <c r="J10286" t="s">
        <v>235</v>
      </c>
      <c r="K10286">
        <v>0</v>
      </c>
      <c r="L10286" s="83">
        <v>42585</v>
      </c>
      <c r="M10286">
        <v>0</v>
      </c>
      <c r="N10286">
        <v>913456109</v>
      </c>
      <c r="O10286">
        <v>2923804</v>
      </c>
    </row>
    <row r="10287" spans="1:15" x14ac:dyDescent="0.2">
      <c r="A10287" t="s">
        <v>6996</v>
      </c>
      <c r="B10287" t="s">
        <v>2594</v>
      </c>
      <c r="C10287">
        <v>92.29</v>
      </c>
      <c r="D10287">
        <v>0</v>
      </c>
      <c r="E10287">
        <v>0</v>
      </c>
      <c r="F10287">
        <v>0</v>
      </c>
      <c r="G10287">
        <v>0</v>
      </c>
      <c r="H10287" s="45">
        <v>-3559.97</v>
      </c>
      <c r="I10287" t="s">
        <v>5995</v>
      </c>
      <c r="J10287" t="s">
        <v>190</v>
      </c>
      <c r="K10287">
        <v>0</v>
      </c>
      <c r="L10287" s="83">
        <v>42585</v>
      </c>
      <c r="M10287">
        <v>0</v>
      </c>
      <c r="N10287" t="s">
        <v>2668</v>
      </c>
      <c r="O10287" t="s">
        <v>2669</v>
      </c>
    </row>
    <row r="10288" spans="1:15" x14ac:dyDescent="0.2">
      <c r="A10288" t="s">
        <v>6997</v>
      </c>
      <c r="B10288" t="s">
        <v>1575</v>
      </c>
      <c r="C10288">
        <v>195.04</v>
      </c>
      <c r="D10288">
        <v>0</v>
      </c>
      <c r="E10288">
        <v>0</v>
      </c>
      <c r="F10288">
        <v>0</v>
      </c>
      <c r="G10288">
        <v>0</v>
      </c>
      <c r="H10288" s="45">
        <v>3540.94</v>
      </c>
      <c r="I10288" t="s">
        <v>5995</v>
      </c>
      <c r="J10288" t="s">
        <v>169</v>
      </c>
      <c r="K10288">
        <v>0</v>
      </c>
      <c r="L10288" s="83">
        <v>42585</v>
      </c>
      <c r="M10288">
        <v>0</v>
      </c>
      <c r="N10288" t="s">
        <v>1653</v>
      </c>
      <c r="O10288" t="s">
        <v>1654</v>
      </c>
    </row>
    <row r="10289" spans="1:15" x14ac:dyDescent="0.2">
      <c r="A10289" t="s">
        <v>6998</v>
      </c>
      <c r="B10289" t="s">
        <v>1812</v>
      </c>
      <c r="C10289">
        <v>17.75</v>
      </c>
      <c r="D10289">
        <v>0</v>
      </c>
      <c r="E10289">
        <v>0</v>
      </c>
      <c r="F10289">
        <v>0</v>
      </c>
      <c r="G10289">
        <v>0</v>
      </c>
      <c r="H10289" s="45">
        <v>-26704.720000000001</v>
      </c>
      <c r="I10289" t="s">
        <v>5977</v>
      </c>
      <c r="J10289" t="s">
        <v>164</v>
      </c>
      <c r="K10289">
        <v>0</v>
      </c>
      <c r="L10289" s="83">
        <v>42585</v>
      </c>
      <c r="M10289">
        <v>0</v>
      </c>
      <c r="N10289" t="s">
        <v>1973</v>
      </c>
      <c r="O10289" t="s">
        <v>1974</v>
      </c>
    </row>
    <row r="10290" spans="1:15" x14ac:dyDescent="0.2">
      <c r="A10290" t="s">
        <v>6999</v>
      </c>
      <c r="B10290" t="s">
        <v>2857</v>
      </c>
      <c r="C10290">
        <v>27.8</v>
      </c>
      <c r="D10290">
        <v>0</v>
      </c>
      <c r="E10290">
        <v>0</v>
      </c>
      <c r="F10290">
        <v>0</v>
      </c>
      <c r="G10290">
        <v>0</v>
      </c>
      <c r="H10290" s="45">
        <v>-11648.13</v>
      </c>
      <c r="I10290" t="s">
        <v>5995</v>
      </c>
      <c r="J10290" t="s">
        <v>169</v>
      </c>
      <c r="K10290">
        <v>0</v>
      </c>
      <c r="L10290" s="83">
        <v>42585</v>
      </c>
      <c r="M10290">
        <v>0</v>
      </c>
      <c r="N10290" t="s">
        <v>177</v>
      </c>
      <c r="O10290" t="s">
        <v>3024</v>
      </c>
    </row>
    <row r="10291" spans="1:15" x14ac:dyDescent="0.2">
      <c r="A10291" t="s">
        <v>7000</v>
      </c>
      <c r="B10291" t="s">
        <v>4839</v>
      </c>
      <c r="C10291">
        <v>54.59</v>
      </c>
      <c r="D10291">
        <v>0</v>
      </c>
      <c r="E10291">
        <v>0</v>
      </c>
      <c r="F10291">
        <v>0</v>
      </c>
      <c r="G10291">
        <v>0</v>
      </c>
      <c r="H10291" s="45">
        <v>-1035.96</v>
      </c>
      <c r="I10291" t="s">
        <v>5995</v>
      </c>
      <c r="J10291" t="s">
        <v>822</v>
      </c>
      <c r="K10291">
        <v>0</v>
      </c>
      <c r="L10291" s="83">
        <v>42585</v>
      </c>
      <c r="M10291">
        <v>0</v>
      </c>
      <c r="N10291" t="s">
        <v>4931</v>
      </c>
      <c r="O10291">
        <v>2484000</v>
      </c>
    </row>
    <row r="10292" spans="1:15" x14ac:dyDescent="0.2">
      <c r="A10292" t="s">
        <v>7001</v>
      </c>
      <c r="B10292" t="s">
        <v>6900</v>
      </c>
      <c r="C10292">
        <v>58.95</v>
      </c>
      <c r="D10292">
        <v>0</v>
      </c>
      <c r="E10292">
        <v>0</v>
      </c>
      <c r="F10292">
        <v>0</v>
      </c>
      <c r="G10292">
        <v>0</v>
      </c>
      <c r="H10292" s="45">
        <v>5524.65</v>
      </c>
      <c r="I10292" t="s">
        <v>5977</v>
      </c>
      <c r="J10292" t="s">
        <v>188</v>
      </c>
      <c r="K10292">
        <v>0</v>
      </c>
      <c r="L10292" s="83">
        <v>42585</v>
      </c>
      <c r="M10292">
        <v>0</v>
      </c>
      <c r="N10292" t="s">
        <v>7002</v>
      </c>
      <c r="O10292" t="s">
        <v>7003</v>
      </c>
    </row>
    <row r="10293" spans="1:15" x14ac:dyDescent="0.2">
      <c r="A10293" t="s">
        <v>7004</v>
      </c>
      <c r="B10293" t="s">
        <v>6904</v>
      </c>
      <c r="C10293">
        <v>582.76</v>
      </c>
      <c r="D10293">
        <v>0</v>
      </c>
      <c r="E10293">
        <v>0</v>
      </c>
      <c r="F10293">
        <v>0</v>
      </c>
      <c r="G10293">
        <v>0</v>
      </c>
      <c r="H10293">
        <v>-73.489999999999995</v>
      </c>
      <c r="I10293" t="s">
        <v>5995</v>
      </c>
      <c r="J10293" t="s">
        <v>186</v>
      </c>
      <c r="K10293">
        <v>0</v>
      </c>
      <c r="L10293" s="83">
        <v>42585</v>
      </c>
      <c r="M10293">
        <v>0</v>
      </c>
      <c r="N10293">
        <v>17175100</v>
      </c>
      <c r="O10293">
        <v>2016801</v>
      </c>
    </row>
    <row r="10294" spans="1:15" x14ac:dyDescent="0.2">
      <c r="A10294" t="s">
        <v>7005</v>
      </c>
      <c r="B10294" t="s">
        <v>5116</v>
      </c>
      <c r="C10294">
        <v>61.07</v>
      </c>
      <c r="D10294">
        <v>0</v>
      </c>
      <c r="E10294">
        <v>0</v>
      </c>
      <c r="F10294">
        <v>0</v>
      </c>
      <c r="G10294">
        <v>0</v>
      </c>
      <c r="H10294" s="45">
        <v>-6940.43</v>
      </c>
      <c r="I10294" t="s">
        <v>5995</v>
      </c>
      <c r="J10294" t="s">
        <v>164</v>
      </c>
      <c r="K10294">
        <v>0</v>
      </c>
      <c r="L10294" s="83">
        <v>42585</v>
      </c>
      <c r="M10294">
        <v>0</v>
      </c>
      <c r="N10294" t="s">
        <v>5263</v>
      </c>
      <c r="O10294" t="s">
        <v>5264</v>
      </c>
    </row>
    <row r="10295" spans="1:15" x14ac:dyDescent="0.2">
      <c r="A10295" t="s">
        <v>7006</v>
      </c>
      <c r="B10295" t="s">
        <v>6743</v>
      </c>
      <c r="C10295">
        <v>18.45</v>
      </c>
      <c r="D10295">
        <v>0</v>
      </c>
      <c r="E10295">
        <v>0</v>
      </c>
      <c r="F10295">
        <v>0</v>
      </c>
      <c r="G10295">
        <v>0</v>
      </c>
      <c r="H10295" s="45">
        <v>-30266.79</v>
      </c>
      <c r="I10295" t="s">
        <v>5995</v>
      </c>
      <c r="J10295" t="s">
        <v>188</v>
      </c>
      <c r="K10295">
        <v>0</v>
      </c>
      <c r="L10295" s="83">
        <v>42585</v>
      </c>
      <c r="M10295">
        <v>0</v>
      </c>
      <c r="N10295" t="s">
        <v>6825</v>
      </c>
      <c r="O10295">
        <v>2659013</v>
      </c>
    </row>
    <row r="10296" spans="1:15" x14ac:dyDescent="0.2">
      <c r="A10296" t="s">
        <v>7007</v>
      </c>
      <c r="B10296" t="s">
        <v>1783</v>
      </c>
      <c r="C10296">
        <v>27.2</v>
      </c>
      <c r="D10296">
        <v>0</v>
      </c>
      <c r="E10296">
        <v>0</v>
      </c>
      <c r="F10296">
        <v>0</v>
      </c>
      <c r="G10296">
        <v>0</v>
      </c>
      <c r="H10296" s="45">
        <v>-10541.48</v>
      </c>
      <c r="I10296" t="s">
        <v>5995</v>
      </c>
      <c r="J10296" t="s">
        <v>164</v>
      </c>
      <c r="K10296">
        <v>0</v>
      </c>
      <c r="L10296" s="83">
        <v>42585</v>
      </c>
      <c r="M10296">
        <v>0</v>
      </c>
      <c r="N10296">
        <v>225223304</v>
      </c>
      <c r="O10296" t="s">
        <v>1884</v>
      </c>
    </row>
    <row r="10297" spans="1:15" x14ac:dyDescent="0.2">
      <c r="A10297" t="s">
        <v>7008</v>
      </c>
      <c r="B10297" t="s">
        <v>2302</v>
      </c>
      <c r="C10297">
        <v>25.65</v>
      </c>
      <c r="D10297">
        <v>0</v>
      </c>
      <c r="E10297">
        <v>0</v>
      </c>
      <c r="F10297">
        <v>0</v>
      </c>
      <c r="G10297">
        <v>0</v>
      </c>
      <c r="H10297" s="45">
        <v>-5786.96</v>
      </c>
      <c r="I10297" t="s">
        <v>5995</v>
      </c>
      <c r="J10297" t="s">
        <v>200</v>
      </c>
      <c r="K10297">
        <v>0</v>
      </c>
      <c r="L10297" s="83">
        <v>42585</v>
      </c>
      <c r="M10297">
        <v>0</v>
      </c>
      <c r="N10297" t="s">
        <v>2342</v>
      </c>
      <c r="O10297" t="s">
        <v>2343</v>
      </c>
    </row>
    <row r="10298" spans="1:15" x14ac:dyDescent="0.2">
      <c r="A10298" t="s">
        <v>7009</v>
      </c>
      <c r="B10298" t="s">
        <v>1578</v>
      </c>
      <c r="C10298">
        <v>42.3</v>
      </c>
      <c r="D10298">
        <v>0</v>
      </c>
      <c r="E10298">
        <v>0</v>
      </c>
      <c r="F10298">
        <v>0</v>
      </c>
      <c r="G10298">
        <v>0</v>
      </c>
      <c r="H10298" s="45">
        <v>5253.74</v>
      </c>
      <c r="I10298" t="s">
        <v>5995</v>
      </c>
      <c r="J10298" t="s">
        <v>190</v>
      </c>
      <c r="K10298">
        <v>0</v>
      </c>
      <c r="L10298" s="83">
        <v>42585</v>
      </c>
      <c r="M10298">
        <v>0</v>
      </c>
      <c r="N10298">
        <v>493732101</v>
      </c>
      <c r="O10298">
        <v>2746982</v>
      </c>
    </row>
    <row r="10299" spans="1:15" x14ac:dyDescent="0.2">
      <c r="A10299" t="s">
        <v>7010</v>
      </c>
      <c r="B10299" t="s">
        <v>3185</v>
      </c>
      <c r="C10299">
        <v>74.599999999999994</v>
      </c>
      <c r="D10299">
        <v>0</v>
      </c>
      <c r="E10299">
        <v>0</v>
      </c>
      <c r="F10299">
        <v>0</v>
      </c>
      <c r="G10299">
        <v>0</v>
      </c>
      <c r="H10299">
        <v>-268.04000000000002</v>
      </c>
      <c r="I10299" t="s">
        <v>5995</v>
      </c>
      <c r="J10299" t="s">
        <v>190</v>
      </c>
      <c r="K10299">
        <v>0</v>
      </c>
      <c r="L10299" s="83">
        <v>42585</v>
      </c>
      <c r="M10299">
        <v>0</v>
      </c>
      <c r="N10299" t="s">
        <v>3317</v>
      </c>
      <c r="O10299">
        <v>2951292</v>
      </c>
    </row>
    <row r="10300" spans="1:15" x14ac:dyDescent="0.2">
      <c r="A10300" t="s">
        <v>7011</v>
      </c>
      <c r="B10300" t="s">
        <v>1006</v>
      </c>
      <c r="C10300">
        <v>100.27500000000001</v>
      </c>
      <c r="D10300">
        <v>0</v>
      </c>
      <c r="E10300">
        <v>0</v>
      </c>
      <c r="F10300">
        <v>0</v>
      </c>
      <c r="G10300">
        <v>0</v>
      </c>
      <c r="H10300" s="45">
        <v>4402.38</v>
      </c>
      <c r="I10300" t="s">
        <v>5995</v>
      </c>
      <c r="J10300" t="s">
        <v>164</v>
      </c>
      <c r="K10300">
        <v>0</v>
      </c>
      <c r="L10300" s="83">
        <v>42585</v>
      </c>
      <c r="M10300">
        <v>0</v>
      </c>
      <c r="N10300">
        <v>294268107</v>
      </c>
      <c r="O10300">
        <v>2597748</v>
      </c>
    </row>
    <row r="10301" spans="1:15" x14ac:dyDescent="0.2">
      <c r="A10301" t="s">
        <v>7012</v>
      </c>
      <c r="B10301" t="s">
        <v>2873</v>
      </c>
      <c r="C10301">
        <v>55.26</v>
      </c>
      <c r="D10301">
        <v>0</v>
      </c>
      <c r="E10301">
        <v>0</v>
      </c>
      <c r="F10301">
        <v>0</v>
      </c>
      <c r="G10301">
        <v>0</v>
      </c>
      <c r="H10301" s="45">
        <v>1388.1</v>
      </c>
      <c r="I10301" t="s">
        <v>5995</v>
      </c>
      <c r="J10301" t="s">
        <v>186</v>
      </c>
      <c r="K10301">
        <v>0</v>
      </c>
      <c r="L10301" s="83">
        <v>42585</v>
      </c>
      <c r="M10301">
        <v>0</v>
      </c>
      <c r="N10301">
        <v>860630102</v>
      </c>
      <c r="O10301">
        <v>2849234</v>
      </c>
    </row>
    <row r="10302" spans="1:15" x14ac:dyDescent="0.2">
      <c r="A10302" t="s">
        <v>7013</v>
      </c>
      <c r="B10302" t="s">
        <v>6746</v>
      </c>
      <c r="C10302">
        <v>55.15</v>
      </c>
      <c r="D10302">
        <v>0</v>
      </c>
      <c r="E10302">
        <v>0</v>
      </c>
      <c r="F10302">
        <v>0</v>
      </c>
      <c r="G10302">
        <v>0</v>
      </c>
      <c r="H10302" s="45">
        <v>4441.97</v>
      </c>
      <c r="I10302" t="s">
        <v>5995</v>
      </c>
      <c r="J10302" t="s">
        <v>200</v>
      </c>
      <c r="K10302">
        <v>0</v>
      </c>
      <c r="L10302" s="83">
        <v>42585</v>
      </c>
      <c r="M10302">
        <v>0</v>
      </c>
      <c r="N10302">
        <v>556269108</v>
      </c>
      <c r="O10302">
        <v>2553911</v>
      </c>
    </row>
    <row r="10303" spans="1:15" x14ac:dyDescent="0.2">
      <c r="A10303" t="s">
        <v>7014</v>
      </c>
      <c r="B10303" t="s">
        <v>2489</v>
      </c>
      <c r="C10303">
        <v>123.75</v>
      </c>
      <c r="D10303">
        <v>0</v>
      </c>
      <c r="E10303">
        <v>0</v>
      </c>
      <c r="F10303">
        <v>0</v>
      </c>
      <c r="G10303">
        <v>0</v>
      </c>
      <c r="H10303" s="45">
        <v>8563.93</v>
      </c>
      <c r="I10303" t="s">
        <v>5995</v>
      </c>
      <c r="J10303" t="s">
        <v>200</v>
      </c>
      <c r="K10303">
        <v>0</v>
      </c>
      <c r="L10303" s="83">
        <v>42585</v>
      </c>
      <c r="M10303">
        <v>0</v>
      </c>
      <c r="N10303" t="s">
        <v>177</v>
      </c>
      <c r="O10303" t="s">
        <v>2558</v>
      </c>
    </row>
    <row r="10304" spans="1:15" x14ac:dyDescent="0.2">
      <c r="A10304" t="s">
        <v>6833</v>
      </c>
      <c r="B10304" t="s">
        <v>2574</v>
      </c>
      <c r="C10304">
        <v>4.97</v>
      </c>
      <c r="D10304">
        <v>0</v>
      </c>
      <c r="E10304">
        <v>0</v>
      </c>
      <c r="F10304">
        <v>0</v>
      </c>
      <c r="G10304">
        <v>0</v>
      </c>
      <c r="H10304" s="45">
        <v>-84092.79</v>
      </c>
      <c r="I10304" t="s">
        <v>5977</v>
      </c>
      <c r="J10304" t="s">
        <v>169</v>
      </c>
      <c r="K10304">
        <v>0</v>
      </c>
      <c r="L10304" s="83">
        <v>42584</v>
      </c>
      <c r="M10304">
        <v>0</v>
      </c>
      <c r="N10304" t="s">
        <v>2605</v>
      </c>
      <c r="O10304" t="s">
        <v>2606</v>
      </c>
    </row>
    <row r="10305" spans="1:15" x14ac:dyDescent="0.2">
      <c r="A10305" t="s">
        <v>6834</v>
      </c>
      <c r="B10305" t="s">
        <v>4641</v>
      </c>
      <c r="C10305">
        <v>54.06</v>
      </c>
      <c r="D10305">
        <v>0</v>
      </c>
      <c r="E10305">
        <v>0</v>
      </c>
      <c r="F10305">
        <v>0</v>
      </c>
      <c r="G10305">
        <v>0</v>
      </c>
      <c r="H10305" s="45">
        <v>-4450.8599999999997</v>
      </c>
      <c r="I10305" t="s">
        <v>5995</v>
      </c>
      <c r="J10305" t="s">
        <v>190</v>
      </c>
      <c r="K10305">
        <v>0</v>
      </c>
      <c r="L10305" s="83">
        <v>42584</v>
      </c>
      <c r="M10305">
        <v>0</v>
      </c>
      <c r="N10305">
        <v>896288107</v>
      </c>
      <c r="O10305">
        <v>2693914</v>
      </c>
    </row>
    <row r="10306" spans="1:15" x14ac:dyDescent="0.2">
      <c r="A10306" t="s">
        <v>6835</v>
      </c>
      <c r="B10306" t="s">
        <v>2707</v>
      </c>
      <c r="C10306">
        <v>31.29</v>
      </c>
      <c r="D10306">
        <v>0</v>
      </c>
      <c r="E10306">
        <v>0</v>
      </c>
      <c r="F10306">
        <v>0</v>
      </c>
      <c r="G10306">
        <v>0</v>
      </c>
      <c r="H10306" s="45">
        <v>9289.39</v>
      </c>
      <c r="I10306" t="s">
        <v>5995</v>
      </c>
      <c r="J10306" t="s">
        <v>169</v>
      </c>
      <c r="K10306">
        <v>0</v>
      </c>
      <c r="L10306" s="83">
        <v>42584</v>
      </c>
      <c r="M10306">
        <v>0</v>
      </c>
      <c r="N10306" t="s">
        <v>2796</v>
      </c>
      <c r="O10306" t="s">
        <v>2797</v>
      </c>
    </row>
    <row r="10307" spans="1:15" x14ac:dyDescent="0.2">
      <c r="A10307" t="s">
        <v>6836</v>
      </c>
      <c r="B10307" t="s">
        <v>2216</v>
      </c>
      <c r="C10307">
        <v>37.729999999999997</v>
      </c>
      <c r="D10307">
        <v>0</v>
      </c>
      <c r="E10307">
        <v>0</v>
      </c>
      <c r="F10307">
        <v>0</v>
      </c>
      <c r="G10307">
        <v>0</v>
      </c>
      <c r="H10307" s="45">
        <v>12266.94</v>
      </c>
      <c r="I10307" t="s">
        <v>5995</v>
      </c>
      <c r="J10307" t="s">
        <v>190</v>
      </c>
      <c r="K10307">
        <v>0</v>
      </c>
      <c r="L10307" s="83">
        <v>42584</v>
      </c>
      <c r="M10307">
        <v>0</v>
      </c>
      <c r="N10307">
        <v>880779103</v>
      </c>
      <c r="O10307">
        <v>2884224</v>
      </c>
    </row>
    <row r="10308" spans="1:15" x14ac:dyDescent="0.2">
      <c r="A10308" t="s">
        <v>6837</v>
      </c>
      <c r="B10308" t="s">
        <v>6599</v>
      </c>
      <c r="C10308">
        <v>21.754999999999999</v>
      </c>
      <c r="D10308">
        <v>0</v>
      </c>
      <c r="E10308">
        <v>0</v>
      </c>
      <c r="F10308">
        <v>0</v>
      </c>
      <c r="G10308">
        <v>0</v>
      </c>
      <c r="H10308" s="45">
        <v>-8207.0499999999993</v>
      </c>
      <c r="I10308" t="s">
        <v>5995</v>
      </c>
      <c r="J10308" t="s">
        <v>190</v>
      </c>
      <c r="K10308">
        <v>0</v>
      </c>
      <c r="L10308" s="83">
        <v>42584</v>
      </c>
      <c r="M10308">
        <v>0</v>
      </c>
      <c r="N10308">
        <v>747301109</v>
      </c>
      <c r="O10308" t="s">
        <v>6717</v>
      </c>
    </row>
    <row r="10309" spans="1:15" x14ac:dyDescent="0.2">
      <c r="A10309" t="s">
        <v>6838</v>
      </c>
      <c r="B10309" t="s">
        <v>103</v>
      </c>
      <c r="C10309">
        <v>33.25</v>
      </c>
      <c r="D10309">
        <v>0</v>
      </c>
      <c r="E10309">
        <v>0</v>
      </c>
      <c r="F10309">
        <v>0</v>
      </c>
      <c r="G10309">
        <v>0</v>
      </c>
      <c r="H10309" s="45">
        <v>-5726.56</v>
      </c>
      <c r="I10309" t="s">
        <v>5995</v>
      </c>
      <c r="J10309" t="s">
        <v>188</v>
      </c>
      <c r="K10309">
        <v>0</v>
      </c>
      <c r="L10309" s="83">
        <v>42584</v>
      </c>
      <c r="M10309">
        <v>0</v>
      </c>
      <c r="N10309">
        <v>680665205</v>
      </c>
      <c r="O10309">
        <v>2658526</v>
      </c>
    </row>
    <row r="10310" spans="1:15" x14ac:dyDescent="0.2">
      <c r="A10310" t="s">
        <v>6839</v>
      </c>
      <c r="B10310" t="s">
        <v>1988</v>
      </c>
      <c r="C10310">
        <v>110.9</v>
      </c>
      <c r="D10310">
        <v>0</v>
      </c>
      <c r="E10310">
        <v>0</v>
      </c>
      <c r="F10310">
        <v>0</v>
      </c>
      <c r="G10310">
        <v>0</v>
      </c>
      <c r="H10310" s="45">
        <v>5273.84</v>
      </c>
      <c r="I10310" t="s">
        <v>5995</v>
      </c>
      <c r="J10310" t="s">
        <v>190</v>
      </c>
      <c r="K10310">
        <v>0</v>
      </c>
      <c r="L10310" s="83">
        <v>42584</v>
      </c>
      <c r="M10310">
        <v>0</v>
      </c>
      <c r="N10310" t="s">
        <v>2050</v>
      </c>
      <c r="O10310">
        <v>2007281</v>
      </c>
    </row>
    <row r="10311" spans="1:15" x14ac:dyDescent="0.2">
      <c r="A10311" t="s">
        <v>6840</v>
      </c>
      <c r="B10311" t="s">
        <v>100</v>
      </c>
      <c r="C10311">
        <v>99.734999999999999</v>
      </c>
      <c r="D10311">
        <v>0</v>
      </c>
      <c r="E10311">
        <v>0</v>
      </c>
      <c r="F10311">
        <v>0</v>
      </c>
      <c r="G10311">
        <v>0</v>
      </c>
      <c r="H10311" s="45">
        <v>9785.81</v>
      </c>
      <c r="I10311" t="s">
        <v>5995</v>
      </c>
      <c r="J10311" t="s">
        <v>169</v>
      </c>
      <c r="K10311">
        <v>0</v>
      </c>
      <c r="L10311" s="83">
        <v>42584</v>
      </c>
      <c r="M10311">
        <v>0</v>
      </c>
      <c r="N10311">
        <v>405024100</v>
      </c>
      <c r="O10311">
        <v>2401195</v>
      </c>
    </row>
    <row r="10312" spans="1:15" x14ac:dyDescent="0.2">
      <c r="A10312" t="s">
        <v>6841</v>
      </c>
      <c r="B10312" t="s">
        <v>1303</v>
      </c>
      <c r="C10312">
        <v>19.2</v>
      </c>
      <c r="D10312">
        <v>0</v>
      </c>
      <c r="E10312">
        <v>0</v>
      </c>
      <c r="F10312">
        <v>0</v>
      </c>
      <c r="G10312">
        <v>0</v>
      </c>
      <c r="H10312" s="45">
        <v>13384.36</v>
      </c>
      <c r="I10312" t="s">
        <v>5995</v>
      </c>
      <c r="J10312" t="s">
        <v>182</v>
      </c>
      <c r="K10312">
        <v>0</v>
      </c>
      <c r="L10312" s="83">
        <v>42584</v>
      </c>
      <c r="M10312">
        <v>0</v>
      </c>
      <c r="N10312" t="s">
        <v>1488</v>
      </c>
      <c r="O10312">
        <v>2261021</v>
      </c>
    </row>
    <row r="10313" spans="1:15" x14ac:dyDescent="0.2">
      <c r="A10313" t="s">
        <v>6842</v>
      </c>
      <c r="B10313" t="s">
        <v>3199</v>
      </c>
      <c r="C10313">
        <v>54.85</v>
      </c>
      <c r="D10313">
        <v>0</v>
      </c>
      <c r="E10313">
        <v>0</v>
      </c>
      <c r="F10313">
        <v>0</v>
      </c>
      <c r="G10313">
        <v>0</v>
      </c>
      <c r="H10313" s="45">
        <v>14514.26</v>
      </c>
      <c r="I10313" t="s">
        <v>5995</v>
      </c>
      <c r="J10313" t="s">
        <v>164</v>
      </c>
      <c r="K10313">
        <v>0</v>
      </c>
      <c r="L10313" s="83">
        <v>42584</v>
      </c>
      <c r="M10313">
        <v>0</v>
      </c>
      <c r="N10313" t="s">
        <v>3258</v>
      </c>
      <c r="O10313" t="s">
        <v>3259</v>
      </c>
    </row>
    <row r="10314" spans="1:15" x14ac:dyDescent="0.2">
      <c r="A10314" t="s">
        <v>6843</v>
      </c>
      <c r="B10314" t="s">
        <v>5112</v>
      </c>
      <c r="C10314">
        <v>59.875</v>
      </c>
      <c r="D10314">
        <v>0</v>
      </c>
      <c r="E10314">
        <v>0</v>
      </c>
      <c r="F10314">
        <v>0</v>
      </c>
      <c r="G10314">
        <v>0</v>
      </c>
      <c r="H10314" s="45">
        <v>-47193.99</v>
      </c>
      <c r="I10314" t="s">
        <v>5977</v>
      </c>
      <c r="J10314" t="s">
        <v>190</v>
      </c>
      <c r="K10314">
        <v>0</v>
      </c>
      <c r="L10314" s="83">
        <v>42584</v>
      </c>
      <c r="M10314">
        <v>0</v>
      </c>
      <c r="N10314">
        <v>49164205</v>
      </c>
      <c r="O10314" t="s">
        <v>5157</v>
      </c>
    </row>
    <row r="10315" spans="1:15" x14ac:dyDescent="0.2">
      <c r="A10315" t="s">
        <v>6844</v>
      </c>
      <c r="B10315" t="s">
        <v>4236</v>
      </c>
      <c r="C10315">
        <v>30.26</v>
      </c>
      <c r="D10315">
        <v>0</v>
      </c>
      <c r="E10315">
        <v>0</v>
      </c>
      <c r="F10315">
        <v>0</v>
      </c>
      <c r="G10315">
        <v>0</v>
      </c>
      <c r="H10315">
        <v>-785.92</v>
      </c>
      <c r="I10315" t="s">
        <v>5977</v>
      </c>
      <c r="J10315" t="s">
        <v>186</v>
      </c>
      <c r="K10315">
        <v>0</v>
      </c>
      <c r="L10315" s="83">
        <v>42584</v>
      </c>
      <c r="M10315">
        <v>0</v>
      </c>
      <c r="N10315">
        <v>25676206</v>
      </c>
      <c r="O10315">
        <v>2191300</v>
      </c>
    </row>
    <row r="10316" spans="1:15" x14ac:dyDescent="0.2">
      <c r="A10316" t="s">
        <v>6845</v>
      </c>
      <c r="B10316" t="s">
        <v>115</v>
      </c>
      <c r="C10316">
        <v>161.72</v>
      </c>
      <c r="D10316">
        <v>0</v>
      </c>
      <c r="E10316">
        <v>0</v>
      </c>
      <c r="F10316">
        <v>0</v>
      </c>
      <c r="G10316">
        <v>0</v>
      </c>
      <c r="H10316" s="45">
        <v>24978.31</v>
      </c>
      <c r="I10316" t="s">
        <v>5995</v>
      </c>
      <c r="J10316" t="s">
        <v>186</v>
      </c>
      <c r="K10316">
        <v>0</v>
      </c>
      <c r="L10316" s="83">
        <v>42584</v>
      </c>
      <c r="M10316">
        <v>0</v>
      </c>
      <c r="N10316">
        <v>8252108</v>
      </c>
      <c r="O10316">
        <v>2127899</v>
      </c>
    </row>
    <row r="10317" spans="1:15" x14ac:dyDescent="0.2">
      <c r="A10317" t="s">
        <v>6846</v>
      </c>
      <c r="B10317" t="s">
        <v>1665</v>
      </c>
      <c r="C10317">
        <v>36</v>
      </c>
      <c r="D10317">
        <v>0</v>
      </c>
      <c r="E10317">
        <v>0</v>
      </c>
      <c r="F10317">
        <v>0</v>
      </c>
      <c r="G10317">
        <v>0</v>
      </c>
      <c r="H10317" s="45">
        <v>3936.61</v>
      </c>
      <c r="I10317" t="s">
        <v>5977</v>
      </c>
      <c r="J10317" t="s">
        <v>235</v>
      </c>
      <c r="K10317">
        <v>0</v>
      </c>
      <c r="L10317" s="83">
        <v>42584</v>
      </c>
      <c r="M10317">
        <v>0</v>
      </c>
      <c r="N10317">
        <v>34164103</v>
      </c>
      <c r="O10317">
        <v>2274922</v>
      </c>
    </row>
    <row r="10318" spans="1:15" x14ac:dyDescent="0.2">
      <c r="A10318" t="s">
        <v>6847</v>
      </c>
      <c r="B10318" t="s">
        <v>2467</v>
      </c>
      <c r="C10318">
        <v>38.049999999999997</v>
      </c>
      <c r="D10318">
        <v>0</v>
      </c>
      <c r="E10318">
        <v>0</v>
      </c>
      <c r="F10318">
        <v>0</v>
      </c>
      <c r="G10318">
        <v>0</v>
      </c>
      <c r="H10318" s="45">
        <v>-21734.71</v>
      </c>
      <c r="I10318" t="s">
        <v>5977</v>
      </c>
      <c r="J10318" t="s">
        <v>190</v>
      </c>
      <c r="K10318">
        <v>0</v>
      </c>
      <c r="L10318" s="83">
        <v>42584</v>
      </c>
      <c r="M10318">
        <v>0</v>
      </c>
      <c r="N10318">
        <v>211171103</v>
      </c>
      <c r="O10318" t="s">
        <v>2517</v>
      </c>
    </row>
    <row r="10319" spans="1:15" x14ac:dyDescent="0.2">
      <c r="A10319" t="s">
        <v>6848</v>
      </c>
      <c r="B10319" t="s">
        <v>842</v>
      </c>
      <c r="C10319">
        <v>29.3</v>
      </c>
      <c r="D10319">
        <v>0</v>
      </c>
      <c r="E10319">
        <v>0</v>
      </c>
      <c r="F10319">
        <v>0</v>
      </c>
      <c r="G10319">
        <v>0</v>
      </c>
      <c r="H10319" s="45">
        <v>41377.339999999997</v>
      </c>
      <c r="I10319" t="s">
        <v>5977</v>
      </c>
      <c r="J10319" t="s">
        <v>164</v>
      </c>
      <c r="K10319">
        <v>0</v>
      </c>
      <c r="L10319" s="83">
        <v>42584</v>
      </c>
      <c r="M10319">
        <v>0</v>
      </c>
      <c r="N10319">
        <v>157210105</v>
      </c>
      <c r="O10319">
        <v>2986937</v>
      </c>
    </row>
    <row r="10320" spans="1:15" x14ac:dyDescent="0.2">
      <c r="A10320" t="s">
        <v>6849</v>
      </c>
      <c r="B10320" t="s">
        <v>2206</v>
      </c>
      <c r="C10320">
        <v>44.13</v>
      </c>
      <c r="D10320">
        <v>0</v>
      </c>
      <c r="E10320">
        <v>0</v>
      </c>
      <c r="F10320">
        <v>0</v>
      </c>
      <c r="G10320">
        <v>0</v>
      </c>
      <c r="H10320" s="45">
        <v>110026.79</v>
      </c>
      <c r="I10320" t="s">
        <v>5977</v>
      </c>
      <c r="J10320" t="s">
        <v>188</v>
      </c>
      <c r="K10320">
        <v>0</v>
      </c>
      <c r="L10320" s="83">
        <v>42584</v>
      </c>
      <c r="M10320">
        <v>0</v>
      </c>
      <c r="N10320">
        <v>125269100</v>
      </c>
      <c r="O10320" t="s">
        <v>2253</v>
      </c>
    </row>
    <row r="10321" spans="1:15" x14ac:dyDescent="0.2">
      <c r="A10321" t="s">
        <v>6850</v>
      </c>
      <c r="B10321" t="s">
        <v>4328</v>
      </c>
      <c r="C10321">
        <v>54.84</v>
      </c>
      <c r="D10321">
        <v>0</v>
      </c>
      <c r="E10321">
        <v>0</v>
      </c>
      <c r="F10321">
        <v>0</v>
      </c>
      <c r="G10321">
        <v>0</v>
      </c>
      <c r="H10321" s="45">
        <v>3112.6</v>
      </c>
      <c r="I10321" t="s">
        <v>5995</v>
      </c>
      <c r="J10321" t="s">
        <v>182</v>
      </c>
      <c r="K10321">
        <v>0</v>
      </c>
      <c r="L10321" s="83">
        <v>42584</v>
      </c>
      <c r="M10321">
        <v>0</v>
      </c>
      <c r="N10321">
        <v>811904101</v>
      </c>
      <c r="O10321">
        <v>2797838</v>
      </c>
    </row>
    <row r="10322" spans="1:15" x14ac:dyDescent="0.2">
      <c r="A10322" t="s">
        <v>6851</v>
      </c>
      <c r="B10322" t="s">
        <v>2674</v>
      </c>
      <c r="C10322">
        <v>64.784999999999997</v>
      </c>
      <c r="D10322">
        <v>0</v>
      </c>
      <c r="E10322">
        <v>0</v>
      </c>
      <c r="F10322">
        <v>0</v>
      </c>
      <c r="G10322">
        <v>0</v>
      </c>
      <c r="H10322" s="45">
        <v>-43330.25</v>
      </c>
      <c r="I10322" t="s">
        <v>5977</v>
      </c>
      <c r="J10322" t="s">
        <v>182</v>
      </c>
      <c r="K10322">
        <v>0</v>
      </c>
      <c r="L10322" s="83">
        <v>42584</v>
      </c>
      <c r="M10322">
        <v>0</v>
      </c>
      <c r="N10322">
        <v>212015101</v>
      </c>
      <c r="O10322" t="s">
        <v>2740</v>
      </c>
    </row>
    <row r="10323" spans="1:15" x14ac:dyDescent="0.2">
      <c r="A10323" t="s">
        <v>6852</v>
      </c>
      <c r="B10323" t="s">
        <v>839</v>
      </c>
      <c r="C10323">
        <v>44.86</v>
      </c>
      <c r="D10323">
        <v>0</v>
      </c>
      <c r="E10323">
        <v>0</v>
      </c>
      <c r="F10323">
        <v>0</v>
      </c>
      <c r="G10323">
        <v>0</v>
      </c>
      <c r="H10323" s="45">
        <v>11634.25</v>
      </c>
      <c r="I10323" t="s">
        <v>5977</v>
      </c>
      <c r="J10323" t="s">
        <v>164</v>
      </c>
      <c r="K10323">
        <v>0</v>
      </c>
      <c r="L10323" s="83">
        <v>42584</v>
      </c>
      <c r="M10323">
        <v>0</v>
      </c>
      <c r="N10323">
        <v>126349109</v>
      </c>
      <c r="O10323">
        <v>2210885</v>
      </c>
    </row>
    <row r="10324" spans="1:15" x14ac:dyDescent="0.2">
      <c r="A10324" t="s">
        <v>6853</v>
      </c>
      <c r="B10324" t="s">
        <v>1659</v>
      </c>
      <c r="C10324">
        <v>20.975000000000001</v>
      </c>
      <c r="D10324">
        <v>0</v>
      </c>
      <c r="E10324">
        <v>0</v>
      </c>
      <c r="F10324">
        <v>0</v>
      </c>
      <c r="G10324">
        <v>0</v>
      </c>
      <c r="H10324" s="45">
        <v>8424.25</v>
      </c>
      <c r="I10324" t="s">
        <v>5977</v>
      </c>
      <c r="J10324" t="s">
        <v>448</v>
      </c>
      <c r="K10324">
        <v>0</v>
      </c>
      <c r="L10324" s="83">
        <v>42584</v>
      </c>
      <c r="M10324">
        <v>0</v>
      </c>
      <c r="N10324">
        <v>156700106</v>
      </c>
      <c r="O10324">
        <v>2185046</v>
      </c>
    </row>
    <row r="10325" spans="1:15" x14ac:dyDescent="0.2">
      <c r="A10325" t="s">
        <v>6854</v>
      </c>
      <c r="B10325" t="s">
        <v>6826</v>
      </c>
      <c r="C10325">
        <v>108.7</v>
      </c>
      <c r="D10325">
        <v>0</v>
      </c>
      <c r="E10325">
        <v>0</v>
      </c>
      <c r="F10325">
        <v>0</v>
      </c>
      <c r="G10325">
        <v>0</v>
      </c>
      <c r="H10325" s="45">
        <v>-161108.28</v>
      </c>
      <c r="I10325" t="s">
        <v>5977</v>
      </c>
      <c r="J10325" t="s">
        <v>182</v>
      </c>
      <c r="K10325">
        <v>0</v>
      </c>
      <c r="L10325" s="83">
        <v>42584</v>
      </c>
      <c r="M10325">
        <v>0</v>
      </c>
      <c r="N10325">
        <v>969490101</v>
      </c>
      <c r="O10325">
        <v>2202439</v>
      </c>
    </row>
    <row r="10326" spans="1:15" x14ac:dyDescent="0.2">
      <c r="A10326" t="s">
        <v>6855</v>
      </c>
      <c r="B10326" t="s">
        <v>1014</v>
      </c>
      <c r="C10326">
        <v>52.91</v>
      </c>
      <c r="D10326">
        <v>0</v>
      </c>
      <c r="E10326">
        <v>0</v>
      </c>
      <c r="F10326">
        <v>0</v>
      </c>
      <c r="G10326">
        <v>0</v>
      </c>
      <c r="H10326" s="45">
        <v>-18259.37</v>
      </c>
      <c r="I10326" t="s">
        <v>5977</v>
      </c>
      <c r="J10326" t="s">
        <v>200</v>
      </c>
      <c r="K10326">
        <v>0</v>
      </c>
      <c r="L10326" s="83">
        <v>42584</v>
      </c>
      <c r="M10326">
        <v>0</v>
      </c>
      <c r="N10326" t="s">
        <v>177</v>
      </c>
      <c r="O10326" t="s">
        <v>1455</v>
      </c>
    </row>
    <row r="10327" spans="1:15" x14ac:dyDescent="0.2">
      <c r="A10327" t="s">
        <v>6856</v>
      </c>
      <c r="B10327" t="s">
        <v>1678</v>
      </c>
      <c r="C10327">
        <v>35.049999999999997</v>
      </c>
      <c r="D10327">
        <v>0</v>
      </c>
      <c r="E10327">
        <v>0</v>
      </c>
      <c r="F10327">
        <v>0</v>
      </c>
      <c r="G10327">
        <v>0</v>
      </c>
      <c r="H10327" s="45">
        <v>2442.7800000000002</v>
      </c>
      <c r="I10327" t="s">
        <v>5995</v>
      </c>
      <c r="J10327" t="s">
        <v>169</v>
      </c>
      <c r="K10327">
        <v>0</v>
      </c>
      <c r="L10327" s="83">
        <v>42584</v>
      </c>
      <c r="M10327">
        <v>0</v>
      </c>
      <c r="N10327" t="s">
        <v>1769</v>
      </c>
      <c r="O10327" t="s">
        <v>1770</v>
      </c>
    </row>
    <row r="10328" spans="1:15" x14ac:dyDescent="0.2">
      <c r="A10328" t="s">
        <v>6857</v>
      </c>
      <c r="B10328" t="s">
        <v>2470</v>
      </c>
      <c r="C10328">
        <v>42.74</v>
      </c>
      <c r="D10328">
        <v>0</v>
      </c>
      <c r="E10328">
        <v>0</v>
      </c>
      <c r="F10328">
        <v>0</v>
      </c>
      <c r="G10328">
        <v>0</v>
      </c>
      <c r="H10328" s="45">
        <v>-10471.48</v>
      </c>
      <c r="I10328" t="s">
        <v>5977</v>
      </c>
      <c r="J10328" t="s">
        <v>169</v>
      </c>
      <c r="K10328">
        <v>0</v>
      </c>
      <c r="L10328" s="83">
        <v>42584</v>
      </c>
      <c r="M10328">
        <v>0</v>
      </c>
      <c r="N10328" t="s">
        <v>2527</v>
      </c>
      <c r="O10328" t="s">
        <v>2528</v>
      </c>
    </row>
    <row r="10329" spans="1:15" x14ac:dyDescent="0.2">
      <c r="A10329" t="s">
        <v>6858</v>
      </c>
      <c r="B10329" t="s">
        <v>1317</v>
      </c>
      <c r="C10329">
        <v>38.56</v>
      </c>
      <c r="D10329">
        <v>0</v>
      </c>
      <c r="E10329">
        <v>0</v>
      </c>
      <c r="F10329">
        <v>0</v>
      </c>
      <c r="G10329">
        <v>0</v>
      </c>
      <c r="H10329" s="45">
        <v>-12292.48</v>
      </c>
      <c r="I10329" t="s">
        <v>5977</v>
      </c>
      <c r="J10329" t="s">
        <v>200</v>
      </c>
      <c r="K10329">
        <v>0</v>
      </c>
      <c r="L10329" s="83">
        <v>42584</v>
      </c>
      <c r="M10329">
        <v>0</v>
      </c>
      <c r="N10329" t="s">
        <v>1493</v>
      </c>
      <c r="O10329" t="s">
        <v>1494</v>
      </c>
    </row>
    <row r="10330" spans="1:15" x14ac:dyDescent="0.2">
      <c r="A10330" t="s">
        <v>6859</v>
      </c>
      <c r="B10330" t="s">
        <v>2702</v>
      </c>
      <c r="C10330">
        <v>28.725000000000001</v>
      </c>
      <c r="D10330">
        <v>0</v>
      </c>
      <c r="E10330">
        <v>0</v>
      </c>
      <c r="F10330">
        <v>0</v>
      </c>
      <c r="G10330">
        <v>0</v>
      </c>
      <c r="H10330">
        <v>516.83000000000004</v>
      </c>
      <c r="I10330" t="s">
        <v>5977</v>
      </c>
      <c r="J10330" t="s">
        <v>200</v>
      </c>
      <c r="K10330">
        <v>0</v>
      </c>
      <c r="L10330" s="83">
        <v>42584</v>
      </c>
      <c r="M10330">
        <v>0</v>
      </c>
      <c r="N10330" t="s">
        <v>2758</v>
      </c>
      <c r="O10330" t="s">
        <v>2759</v>
      </c>
    </row>
    <row r="10331" spans="1:15" x14ac:dyDescent="0.2">
      <c r="A10331" t="s">
        <v>6860</v>
      </c>
      <c r="B10331" t="s">
        <v>2582</v>
      </c>
      <c r="C10331">
        <v>52.35</v>
      </c>
      <c r="D10331">
        <v>0</v>
      </c>
      <c r="E10331">
        <v>0</v>
      </c>
      <c r="F10331">
        <v>0</v>
      </c>
      <c r="G10331">
        <v>0</v>
      </c>
      <c r="H10331" s="45">
        <v>34020.120000000003</v>
      </c>
      <c r="I10331" t="s">
        <v>5977</v>
      </c>
      <c r="J10331" t="s">
        <v>164</v>
      </c>
      <c r="K10331">
        <v>0</v>
      </c>
      <c r="L10331" s="83">
        <v>42584</v>
      </c>
      <c r="M10331">
        <v>0</v>
      </c>
      <c r="N10331">
        <v>336433107</v>
      </c>
      <c r="O10331" t="s">
        <v>2636</v>
      </c>
    </row>
    <row r="10332" spans="1:15" x14ac:dyDescent="0.2">
      <c r="A10332" t="s">
        <v>6861</v>
      </c>
      <c r="B10332" t="s">
        <v>6829</v>
      </c>
      <c r="C10332">
        <v>30.2</v>
      </c>
      <c r="D10332">
        <v>0</v>
      </c>
      <c r="E10332">
        <v>0</v>
      </c>
      <c r="F10332">
        <v>0</v>
      </c>
      <c r="G10332">
        <v>0</v>
      </c>
      <c r="H10332" s="45">
        <v>-12554.54</v>
      </c>
      <c r="I10332" t="s">
        <v>5977</v>
      </c>
      <c r="J10332" t="s">
        <v>164</v>
      </c>
      <c r="K10332">
        <v>0</v>
      </c>
      <c r="L10332" s="83">
        <v>42584</v>
      </c>
      <c r="M10332">
        <v>0</v>
      </c>
      <c r="N10332" t="s">
        <v>177</v>
      </c>
      <c r="O10332" t="s">
        <v>6862</v>
      </c>
    </row>
    <row r="10333" spans="1:15" x14ac:dyDescent="0.2">
      <c r="A10333" t="s">
        <v>6863</v>
      </c>
      <c r="B10333" t="s">
        <v>6832</v>
      </c>
      <c r="C10333">
        <v>32.729999999999997</v>
      </c>
      <c r="D10333">
        <v>0</v>
      </c>
      <c r="E10333">
        <v>0</v>
      </c>
      <c r="F10333">
        <v>0</v>
      </c>
      <c r="G10333">
        <v>0</v>
      </c>
      <c r="H10333" s="45">
        <v>12270.93</v>
      </c>
      <c r="I10333" t="s">
        <v>5995</v>
      </c>
      <c r="J10333" t="s">
        <v>169</v>
      </c>
      <c r="K10333">
        <v>0</v>
      </c>
      <c r="L10333" s="83">
        <v>42584</v>
      </c>
      <c r="M10333">
        <v>0</v>
      </c>
      <c r="N10333">
        <v>377322102</v>
      </c>
      <c r="O10333" t="s">
        <v>6864</v>
      </c>
    </row>
    <row r="10334" spans="1:15" x14ac:dyDescent="0.2">
      <c r="A10334" t="s">
        <v>6865</v>
      </c>
      <c r="B10334" t="s">
        <v>3398</v>
      </c>
      <c r="C10334">
        <v>9.0500000000000007</v>
      </c>
      <c r="D10334">
        <v>0</v>
      </c>
      <c r="E10334">
        <v>0</v>
      </c>
      <c r="F10334">
        <v>0</v>
      </c>
      <c r="G10334">
        <v>0</v>
      </c>
      <c r="H10334" s="45">
        <v>65087.96</v>
      </c>
      <c r="I10334" t="s">
        <v>5977</v>
      </c>
      <c r="J10334" t="s">
        <v>200</v>
      </c>
      <c r="K10334">
        <v>0</v>
      </c>
      <c r="L10334" s="83">
        <v>42584</v>
      </c>
      <c r="M10334">
        <v>0</v>
      </c>
      <c r="N10334" t="s">
        <v>3437</v>
      </c>
      <c r="O10334" t="s">
        <v>3438</v>
      </c>
    </row>
    <row r="10335" spans="1:15" x14ac:dyDescent="0.2">
      <c r="A10335" t="s">
        <v>6866</v>
      </c>
      <c r="B10335" t="s">
        <v>2677</v>
      </c>
      <c r="C10335">
        <v>69.11</v>
      </c>
      <c r="D10335">
        <v>0</v>
      </c>
      <c r="E10335">
        <v>0</v>
      </c>
      <c r="F10335">
        <v>0</v>
      </c>
      <c r="G10335">
        <v>0</v>
      </c>
      <c r="H10335" s="45">
        <v>-22110.49</v>
      </c>
      <c r="I10335" t="s">
        <v>5977</v>
      </c>
      <c r="J10335" t="s">
        <v>182</v>
      </c>
      <c r="K10335">
        <v>0</v>
      </c>
      <c r="L10335" s="83">
        <v>42584</v>
      </c>
      <c r="M10335">
        <v>0</v>
      </c>
      <c r="N10335">
        <v>436106108</v>
      </c>
      <c r="O10335" t="s">
        <v>2763</v>
      </c>
    </row>
    <row r="10336" spans="1:15" x14ac:dyDescent="0.2">
      <c r="A10336" t="s">
        <v>6867</v>
      </c>
      <c r="B10336" t="s">
        <v>2838</v>
      </c>
      <c r="C10336">
        <v>51.08</v>
      </c>
      <c r="D10336">
        <v>0</v>
      </c>
      <c r="E10336">
        <v>0</v>
      </c>
      <c r="F10336">
        <v>0</v>
      </c>
      <c r="G10336">
        <v>0</v>
      </c>
      <c r="H10336" s="45">
        <v>-5278.34</v>
      </c>
      <c r="I10336" t="s">
        <v>5977</v>
      </c>
      <c r="J10336" t="s">
        <v>235</v>
      </c>
      <c r="K10336">
        <v>0</v>
      </c>
      <c r="L10336" s="83">
        <v>42584</v>
      </c>
      <c r="M10336">
        <v>0</v>
      </c>
      <c r="N10336" t="s">
        <v>177</v>
      </c>
      <c r="O10336" t="s">
        <v>2943</v>
      </c>
    </row>
    <row r="10337" spans="1:15" x14ac:dyDescent="0.2">
      <c r="A10337" t="s">
        <v>6868</v>
      </c>
      <c r="B10337" t="s">
        <v>3200</v>
      </c>
      <c r="C10337">
        <v>52.1</v>
      </c>
      <c r="D10337">
        <v>0</v>
      </c>
      <c r="E10337">
        <v>0</v>
      </c>
      <c r="F10337">
        <v>0</v>
      </c>
      <c r="G10337">
        <v>0</v>
      </c>
      <c r="H10337" s="45">
        <v>-13116.49</v>
      </c>
      <c r="I10337" t="s">
        <v>5977</v>
      </c>
      <c r="J10337" t="s">
        <v>169</v>
      </c>
      <c r="K10337">
        <v>0</v>
      </c>
      <c r="L10337" s="83">
        <v>42584</v>
      </c>
      <c r="M10337">
        <v>0</v>
      </c>
      <c r="N10337" t="s">
        <v>3298</v>
      </c>
      <c r="O10337" t="s">
        <v>3299</v>
      </c>
    </row>
    <row r="10338" spans="1:15" x14ac:dyDescent="0.2">
      <c r="A10338" t="s">
        <v>6869</v>
      </c>
      <c r="B10338" t="s">
        <v>92</v>
      </c>
      <c r="C10338">
        <v>34.39</v>
      </c>
      <c r="D10338">
        <v>0</v>
      </c>
      <c r="E10338">
        <v>0</v>
      </c>
      <c r="F10338">
        <v>0</v>
      </c>
      <c r="G10338">
        <v>0</v>
      </c>
      <c r="H10338" s="45">
        <v>32637.200000000001</v>
      </c>
      <c r="I10338" t="s">
        <v>5995</v>
      </c>
      <c r="J10338" t="s">
        <v>164</v>
      </c>
      <c r="K10338">
        <v>0</v>
      </c>
      <c r="L10338" s="83">
        <v>42584</v>
      </c>
      <c r="M10338">
        <v>0</v>
      </c>
      <c r="N10338">
        <v>458118106</v>
      </c>
      <c r="O10338">
        <v>2462437</v>
      </c>
    </row>
    <row r="10339" spans="1:15" x14ac:dyDescent="0.2">
      <c r="A10339" t="s">
        <v>6870</v>
      </c>
      <c r="B10339" t="s">
        <v>2851</v>
      </c>
      <c r="C10339">
        <v>15.15</v>
      </c>
      <c r="D10339">
        <v>0</v>
      </c>
      <c r="E10339">
        <v>0</v>
      </c>
      <c r="F10339">
        <v>0</v>
      </c>
      <c r="G10339">
        <v>0</v>
      </c>
      <c r="H10339" s="45">
        <v>109244.59</v>
      </c>
      <c r="I10339" t="s">
        <v>5977</v>
      </c>
      <c r="J10339" t="s">
        <v>169</v>
      </c>
      <c r="K10339">
        <v>0</v>
      </c>
      <c r="L10339" s="83">
        <v>42584</v>
      </c>
      <c r="M10339">
        <v>0</v>
      </c>
      <c r="N10339" t="s">
        <v>2953</v>
      </c>
      <c r="O10339" t="s">
        <v>2954</v>
      </c>
    </row>
    <row r="10340" spans="1:15" x14ac:dyDescent="0.2">
      <c r="A10340" t="s">
        <v>6871</v>
      </c>
      <c r="B10340" t="s">
        <v>1694</v>
      </c>
      <c r="C10340">
        <v>49.49</v>
      </c>
      <c r="D10340">
        <v>0</v>
      </c>
      <c r="E10340">
        <v>0</v>
      </c>
      <c r="F10340">
        <v>0</v>
      </c>
      <c r="G10340">
        <v>0</v>
      </c>
      <c r="H10340" s="45">
        <v>-4477.5600000000004</v>
      </c>
      <c r="I10340" t="s">
        <v>5995</v>
      </c>
      <c r="J10340" t="s">
        <v>186</v>
      </c>
      <c r="K10340">
        <v>0</v>
      </c>
      <c r="L10340" s="83">
        <v>42584</v>
      </c>
      <c r="M10340">
        <v>0</v>
      </c>
      <c r="N10340">
        <v>540424108</v>
      </c>
      <c r="O10340">
        <v>2523022</v>
      </c>
    </row>
    <row r="10341" spans="1:15" x14ac:dyDescent="0.2">
      <c r="A10341" t="s">
        <v>6872</v>
      </c>
      <c r="B10341" t="s">
        <v>2708</v>
      </c>
      <c r="C10341">
        <v>44.17</v>
      </c>
      <c r="D10341">
        <v>0</v>
      </c>
      <c r="E10341">
        <v>0</v>
      </c>
      <c r="F10341">
        <v>0</v>
      </c>
      <c r="G10341">
        <v>0</v>
      </c>
      <c r="H10341" s="45">
        <v>-7453.93</v>
      </c>
      <c r="I10341" t="s">
        <v>5995</v>
      </c>
      <c r="J10341" t="s">
        <v>822</v>
      </c>
      <c r="K10341">
        <v>0</v>
      </c>
      <c r="L10341" s="83">
        <v>42584</v>
      </c>
      <c r="M10341">
        <v>0</v>
      </c>
      <c r="N10341">
        <v>18802108</v>
      </c>
      <c r="O10341">
        <v>2973821</v>
      </c>
    </row>
    <row r="10342" spans="1:15" x14ac:dyDescent="0.2">
      <c r="A10342" t="s">
        <v>6873</v>
      </c>
      <c r="B10342" t="s">
        <v>6827</v>
      </c>
      <c r="C10342">
        <v>77.010000000000005</v>
      </c>
      <c r="D10342">
        <v>0</v>
      </c>
      <c r="E10342">
        <v>0</v>
      </c>
      <c r="F10342">
        <v>0</v>
      </c>
      <c r="G10342">
        <v>0</v>
      </c>
      <c r="H10342" s="45">
        <v>93326.39</v>
      </c>
      <c r="I10342" t="s">
        <v>5977</v>
      </c>
      <c r="J10342" t="s">
        <v>235</v>
      </c>
      <c r="K10342">
        <v>0</v>
      </c>
      <c r="L10342" s="83">
        <v>42584</v>
      </c>
      <c r="M10342">
        <v>0</v>
      </c>
      <c r="N10342" t="s">
        <v>6874</v>
      </c>
      <c r="O10342" t="s">
        <v>6875</v>
      </c>
    </row>
    <row r="10343" spans="1:15" x14ac:dyDescent="0.2">
      <c r="A10343" t="s">
        <v>6876</v>
      </c>
      <c r="B10343" t="s">
        <v>3546</v>
      </c>
      <c r="C10343">
        <v>36.79</v>
      </c>
      <c r="D10343">
        <v>0</v>
      </c>
      <c r="E10343">
        <v>0</v>
      </c>
      <c r="F10343">
        <v>0</v>
      </c>
      <c r="G10343">
        <v>0</v>
      </c>
      <c r="H10343" s="45">
        <v>13347.29</v>
      </c>
      <c r="I10343" t="s">
        <v>5977</v>
      </c>
      <c r="J10343" t="s">
        <v>190</v>
      </c>
      <c r="K10343">
        <v>0</v>
      </c>
      <c r="L10343" s="83">
        <v>42584</v>
      </c>
      <c r="M10343">
        <v>0</v>
      </c>
      <c r="N10343" t="s">
        <v>3575</v>
      </c>
      <c r="O10343" t="s">
        <v>3576</v>
      </c>
    </row>
    <row r="10344" spans="1:15" x14ac:dyDescent="0.2">
      <c r="A10344" t="s">
        <v>6877</v>
      </c>
      <c r="B10344" t="s">
        <v>2393</v>
      </c>
      <c r="C10344">
        <v>32.380000000000003</v>
      </c>
      <c r="D10344">
        <v>0</v>
      </c>
      <c r="E10344">
        <v>0</v>
      </c>
      <c r="F10344">
        <v>0</v>
      </c>
      <c r="G10344">
        <v>0</v>
      </c>
      <c r="H10344" s="45">
        <v>-6096.93</v>
      </c>
      <c r="I10344" t="s">
        <v>5977</v>
      </c>
      <c r="J10344" t="s">
        <v>182</v>
      </c>
      <c r="K10344">
        <v>0</v>
      </c>
      <c r="L10344" s="83">
        <v>42584</v>
      </c>
      <c r="M10344">
        <v>0</v>
      </c>
      <c r="N10344">
        <v>655044105</v>
      </c>
      <c r="O10344">
        <v>2640761</v>
      </c>
    </row>
    <row r="10345" spans="1:15" x14ac:dyDescent="0.2">
      <c r="A10345" t="s">
        <v>6878</v>
      </c>
      <c r="B10345" t="s">
        <v>6830</v>
      </c>
      <c r="C10345">
        <v>18.850000000000001</v>
      </c>
      <c r="D10345">
        <v>0</v>
      </c>
      <c r="E10345">
        <v>0</v>
      </c>
      <c r="F10345">
        <v>0</v>
      </c>
      <c r="G10345">
        <v>0</v>
      </c>
      <c r="H10345">
        <v>93.48</v>
      </c>
      <c r="I10345" t="s">
        <v>5977</v>
      </c>
      <c r="J10345" t="s">
        <v>190</v>
      </c>
      <c r="K10345">
        <v>0</v>
      </c>
      <c r="L10345" s="83">
        <v>42584</v>
      </c>
      <c r="M10345">
        <v>0</v>
      </c>
      <c r="N10345">
        <v>629337106</v>
      </c>
      <c r="O10345">
        <v>2620558</v>
      </c>
    </row>
    <row r="10346" spans="1:15" x14ac:dyDescent="0.2">
      <c r="A10346" t="s">
        <v>6879</v>
      </c>
      <c r="B10346" t="s">
        <v>4656</v>
      </c>
      <c r="C10346">
        <v>52.39</v>
      </c>
      <c r="D10346">
        <v>0</v>
      </c>
      <c r="E10346">
        <v>0</v>
      </c>
      <c r="F10346">
        <v>0</v>
      </c>
      <c r="G10346">
        <v>0</v>
      </c>
      <c r="H10346" s="45">
        <v>44403.47</v>
      </c>
      <c r="I10346" t="s">
        <v>5977</v>
      </c>
      <c r="J10346" t="s">
        <v>164</v>
      </c>
      <c r="K10346">
        <v>0</v>
      </c>
      <c r="L10346" s="83">
        <v>42584</v>
      </c>
      <c r="M10346">
        <v>0</v>
      </c>
      <c r="N10346" t="s">
        <v>4793</v>
      </c>
      <c r="O10346">
        <v>2475060</v>
      </c>
    </row>
    <row r="10347" spans="1:15" x14ac:dyDescent="0.2">
      <c r="A10347" t="s">
        <v>6880</v>
      </c>
      <c r="B10347" t="s">
        <v>4347</v>
      </c>
      <c r="C10347">
        <v>51.99</v>
      </c>
      <c r="D10347">
        <v>0</v>
      </c>
      <c r="E10347">
        <v>0</v>
      </c>
      <c r="F10347">
        <v>0</v>
      </c>
      <c r="G10347">
        <v>0</v>
      </c>
      <c r="H10347">
        <v>-946.02</v>
      </c>
      <c r="I10347" t="s">
        <v>5995</v>
      </c>
      <c r="J10347" t="s">
        <v>169</v>
      </c>
      <c r="K10347">
        <v>0</v>
      </c>
      <c r="L10347" s="83">
        <v>42584</v>
      </c>
      <c r="M10347">
        <v>0</v>
      </c>
      <c r="N10347" t="s">
        <v>177</v>
      </c>
      <c r="O10347">
        <v>2644547</v>
      </c>
    </row>
    <row r="10348" spans="1:15" x14ac:dyDescent="0.2">
      <c r="A10348" t="s">
        <v>6881</v>
      </c>
      <c r="B10348" t="s">
        <v>2685</v>
      </c>
      <c r="C10348">
        <v>30.274999999999999</v>
      </c>
      <c r="D10348">
        <v>0</v>
      </c>
      <c r="E10348">
        <v>0</v>
      </c>
      <c r="F10348">
        <v>0</v>
      </c>
      <c r="G10348">
        <v>0</v>
      </c>
      <c r="H10348" s="45">
        <v>-47061.69</v>
      </c>
      <c r="I10348" t="s">
        <v>5977</v>
      </c>
      <c r="J10348" t="s">
        <v>182</v>
      </c>
      <c r="K10348">
        <v>0</v>
      </c>
      <c r="L10348" s="83">
        <v>42584</v>
      </c>
      <c r="M10348">
        <v>0</v>
      </c>
      <c r="N10348">
        <v>701877102</v>
      </c>
      <c r="O10348" t="s">
        <v>2778</v>
      </c>
    </row>
    <row r="10349" spans="1:15" x14ac:dyDescent="0.2">
      <c r="A10349" t="s">
        <v>6882</v>
      </c>
      <c r="B10349" t="s">
        <v>6831</v>
      </c>
      <c r="C10349">
        <v>40.5</v>
      </c>
      <c r="D10349">
        <v>0</v>
      </c>
      <c r="E10349">
        <v>0</v>
      </c>
      <c r="F10349">
        <v>0</v>
      </c>
      <c r="G10349">
        <v>0</v>
      </c>
      <c r="H10349">
        <v>-586.22</v>
      </c>
      <c r="I10349" t="s">
        <v>5995</v>
      </c>
      <c r="J10349" t="s">
        <v>169</v>
      </c>
      <c r="K10349">
        <v>0</v>
      </c>
      <c r="L10349" s="83">
        <v>42584</v>
      </c>
      <c r="M10349">
        <v>0</v>
      </c>
      <c r="N10349" t="s">
        <v>6883</v>
      </c>
      <c r="O10349" t="s">
        <v>6884</v>
      </c>
    </row>
    <row r="10350" spans="1:15" x14ac:dyDescent="0.2">
      <c r="A10350" t="s">
        <v>6885</v>
      </c>
      <c r="B10350" t="s">
        <v>1306</v>
      </c>
      <c r="C10350">
        <v>85.15</v>
      </c>
      <c r="D10350">
        <v>0</v>
      </c>
      <c r="E10350">
        <v>0</v>
      </c>
      <c r="F10350">
        <v>0</v>
      </c>
      <c r="G10350">
        <v>0</v>
      </c>
      <c r="H10350" s="45">
        <v>16477.43</v>
      </c>
      <c r="I10350" t="s">
        <v>5977</v>
      </c>
      <c r="J10350" t="s">
        <v>164</v>
      </c>
      <c r="K10350">
        <v>0</v>
      </c>
      <c r="L10350" s="83">
        <v>42584</v>
      </c>
      <c r="M10350">
        <v>0</v>
      </c>
      <c r="N10350" t="s">
        <v>1522</v>
      </c>
      <c r="O10350" t="s">
        <v>1523</v>
      </c>
    </row>
    <row r="10351" spans="1:15" x14ac:dyDescent="0.2">
      <c r="A10351" t="s">
        <v>6886</v>
      </c>
      <c r="B10351" t="s">
        <v>4940</v>
      </c>
      <c r="C10351">
        <v>28.65</v>
      </c>
      <c r="D10351">
        <v>0</v>
      </c>
      <c r="E10351">
        <v>0</v>
      </c>
      <c r="F10351">
        <v>0</v>
      </c>
      <c r="G10351">
        <v>0</v>
      </c>
      <c r="H10351" s="45">
        <v>-33227.43</v>
      </c>
      <c r="I10351" t="s">
        <v>5977</v>
      </c>
      <c r="J10351" t="s">
        <v>182</v>
      </c>
      <c r="K10351">
        <v>0</v>
      </c>
      <c r="L10351" s="83">
        <v>42584</v>
      </c>
      <c r="M10351">
        <v>0</v>
      </c>
      <c r="N10351">
        <v>762760106</v>
      </c>
      <c r="O10351" t="s">
        <v>5058</v>
      </c>
    </row>
    <row r="10352" spans="1:15" x14ac:dyDescent="0.2">
      <c r="A10352" t="s">
        <v>6887</v>
      </c>
      <c r="B10352" t="s">
        <v>848</v>
      </c>
      <c r="C10352">
        <v>10.07</v>
      </c>
      <c r="D10352">
        <v>0</v>
      </c>
      <c r="E10352">
        <v>0</v>
      </c>
      <c r="F10352">
        <v>0</v>
      </c>
      <c r="G10352">
        <v>0</v>
      </c>
      <c r="H10352" s="45">
        <v>-30837.91</v>
      </c>
      <c r="I10352" t="s">
        <v>5977</v>
      </c>
      <c r="J10352" t="s">
        <v>164</v>
      </c>
      <c r="K10352">
        <v>0</v>
      </c>
      <c r="L10352" s="83">
        <v>42584</v>
      </c>
      <c r="M10352">
        <v>0</v>
      </c>
      <c r="N10352" t="s">
        <v>973</v>
      </c>
      <c r="O10352" t="s">
        <v>1352</v>
      </c>
    </row>
    <row r="10353" spans="1:15" x14ac:dyDescent="0.2">
      <c r="A10353" t="s">
        <v>6888</v>
      </c>
      <c r="B10353" t="s">
        <v>101</v>
      </c>
      <c r="C10353">
        <v>33.79</v>
      </c>
      <c r="D10353">
        <v>0</v>
      </c>
      <c r="E10353">
        <v>0</v>
      </c>
      <c r="F10353">
        <v>0</v>
      </c>
      <c r="G10353">
        <v>0</v>
      </c>
      <c r="H10353">
        <v>423.82</v>
      </c>
      <c r="I10353" t="s">
        <v>5995</v>
      </c>
      <c r="J10353" t="s">
        <v>164</v>
      </c>
      <c r="K10353">
        <v>0</v>
      </c>
      <c r="L10353" s="83">
        <v>42584</v>
      </c>
      <c r="M10353">
        <v>0</v>
      </c>
      <c r="N10353" t="s">
        <v>184</v>
      </c>
      <c r="O10353">
        <v>2608123</v>
      </c>
    </row>
    <row r="10354" spans="1:15" x14ac:dyDescent="0.2">
      <c r="A10354" t="s">
        <v>6889</v>
      </c>
      <c r="B10354" t="s">
        <v>3203</v>
      </c>
      <c r="C10354">
        <v>29.29</v>
      </c>
      <c r="D10354">
        <v>0</v>
      </c>
      <c r="E10354">
        <v>0</v>
      </c>
      <c r="F10354">
        <v>0</v>
      </c>
      <c r="G10354">
        <v>0</v>
      </c>
      <c r="H10354" s="45">
        <v>1308.52</v>
      </c>
      <c r="I10354" t="s">
        <v>5995</v>
      </c>
      <c r="J10354" t="s">
        <v>164</v>
      </c>
      <c r="K10354">
        <v>0</v>
      </c>
      <c r="L10354" s="83">
        <v>42584</v>
      </c>
      <c r="M10354">
        <v>0</v>
      </c>
      <c r="N10354">
        <v>871237103</v>
      </c>
      <c r="O10354">
        <v>2860536</v>
      </c>
    </row>
    <row r="10355" spans="1:15" x14ac:dyDescent="0.2">
      <c r="A10355" t="s">
        <v>6890</v>
      </c>
      <c r="B10355" t="s">
        <v>2808</v>
      </c>
      <c r="C10355">
        <v>46.03</v>
      </c>
      <c r="D10355">
        <v>0</v>
      </c>
      <c r="E10355">
        <v>0</v>
      </c>
      <c r="F10355">
        <v>0</v>
      </c>
      <c r="G10355">
        <v>0</v>
      </c>
      <c r="H10355" s="45">
        <v>-84604.15</v>
      </c>
      <c r="I10355" t="s">
        <v>5977</v>
      </c>
      <c r="J10355" t="s">
        <v>182</v>
      </c>
      <c r="K10355">
        <v>0</v>
      </c>
      <c r="L10355" s="83">
        <v>42584</v>
      </c>
      <c r="M10355">
        <v>0</v>
      </c>
      <c r="N10355" t="s">
        <v>3008</v>
      </c>
      <c r="O10355" t="s">
        <v>3009</v>
      </c>
    </row>
    <row r="10356" spans="1:15" x14ac:dyDescent="0.2">
      <c r="A10356" t="s">
        <v>6891</v>
      </c>
      <c r="B10356" t="s">
        <v>4955</v>
      </c>
      <c r="C10356">
        <v>90.55</v>
      </c>
      <c r="D10356">
        <v>0</v>
      </c>
      <c r="E10356">
        <v>0</v>
      </c>
      <c r="F10356">
        <v>0</v>
      </c>
      <c r="G10356">
        <v>0</v>
      </c>
      <c r="H10356" s="45">
        <v>-4872.25</v>
      </c>
      <c r="I10356" t="s">
        <v>5977</v>
      </c>
      <c r="J10356" t="s">
        <v>182</v>
      </c>
      <c r="K10356">
        <v>0</v>
      </c>
      <c r="L10356" s="83">
        <v>42584</v>
      </c>
      <c r="M10356">
        <v>0</v>
      </c>
      <c r="N10356">
        <v>881609101</v>
      </c>
      <c r="O10356">
        <v>2884569</v>
      </c>
    </row>
    <row r="10357" spans="1:15" x14ac:dyDescent="0.2">
      <c r="A10357" t="s">
        <v>6892</v>
      </c>
      <c r="B10357" t="s">
        <v>6828</v>
      </c>
      <c r="C10357">
        <v>20.149999999999999</v>
      </c>
      <c r="D10357">
        <v>0</v>
      </c>
      <c r="E10357">
        <v>0</v>
      </c>
      <c r="F10357">
        <v>0</v>
      </c>
      <c r="G10357">
        <v>0</v>
      </c>
      <c r="H10357" s="45">
        <v>12994.05</v>
      </c>
      <c r="I10357" t="s">
        <v>5977</v>
      </c>
      <c r="J10357" t="s">
        <v>186</v>
      </c>
      <c r="K10357">
        <v>0</v>
      </c>
      <c r="L10357" s="83">
        <v>42584</v>
      </c>
      <c r="M10357">
        <v>0</v>
      </c>
      <c r="N10357">
        <v>928254101</v>
      </c>
      <c r="O10357" t="s">
        <v>6893</v>
      </c>
    </row>
    <row r="10358" spans="1:15" x14ac:dyDescent="0.2">
      <c r="A10358" t="s">
        <v>6894</v>
      </c>
      <c r="B10358" t="s">
        <v>4942</v>
      </c>
      <c r="C10358">
        <v>30.07</v>
      </c>
      <c r="D10358">
        <v>0</v>
      </c>
      <c r="E10358">
        <v>0</v>
      </c>
      <c r="F10358">
        <v>0</v>
      </c>
      <c r="G10358">
        <v>0</v>
      </c>
      <c r="H10358" s="45">
        <v>-55687.34</v>
      </c>
      <c r="I10358" t="s">
        <v>5995</v>
      </c>
      <c r="J10358" t="s">
        <v>182</v>
      </c>
      <c r="K10358">
        <v>0</v>
      </c>
      <c r="L10358" s="83">
        <v>42584</v>
      </c>
      <c r="M10358">
        <v>0</v>
      </c>
      <c r="N10358">
        <v>969457100</v>
      </c>
      <c r="O10358">
        <v>2967181</v>
      </c>
    </row>
    <row r="10359" spans="1:15" x14ac:dyDescent="0.2">
      <c r="A10359" t="s">
        <v>6895</v>
      </c>
      <c r="B10359" t="s">
        <v>867</v>
      </c>
      <c r="C10359">
        <v>24.86</v>
      </c>
      <c r="D10359">
        <v>0</v>
      </c>
      <c r="E10359">
        <v>0</v>
      </c>
      <c r="F10359">
        <v>0</v>
      </c>
      <c r="G10359">
        <v>0</v>
      </c>
      <c r="H10359" s="45">
        <v>5856.55</v>
      </c>
      <c r="I10359" t="s">
        <v>5995</v>
      </c>
      <c r="J10359" t="s">
        <v>190</v>
      </c>
      <c r="K10359">
        <v>0</v>
      </c>
      <c r="L10359" s="83">
        <v>42584</v>
      </c>
      <c r="M10359">
        <v>0</v>
      </c>
      <c r="N10359">
        <v>952355204</v>
      </c>
      <c r="O10359" t="s">
        <v>6896</v>
      </c>
    </row>
    <row r="10360" spans="1:15" x14ac:dyDescent="0.2">
      <c r="A10360" t="s">
        <v>6897</v>
      </c>
      <c r="B10360" t="s">
        <v>2684</v>
      </c>
      <c r="C10360">
        <v>99.92</v>
      </c>
      <c r="D10360">
        <v>0</v>
      </c>
      <c r="E10360">
        <v>0</v>
      </c>
      <c r="F10360">
        <v>0</v>
      </c>
      <c r="G10360">
        <v>0</v>
      </c>
      <c r="H10360" s="45">
        <v>-66679.960000000006</v>
      </c>
      <c r="I10360" t="s">
        <v>5977</v>
      </c>
      <c r="J10360" t="s">
        <v>190</v>
      </c>
      <c r="K10360">
        <v>0</v>
      </c>
      <c r="L10360" s="83">
        <v>42584</v>
      </c>
      <c r="M10360">
        <v>0</v>
      </c>
      <c r="N10360">
        <v>983793100</v>
      </c>
      <c r="O10360" t="s">
        <v>2806</v>
      </c>
    </row>
    <row r="10361" spans="1:15" x14ac:dyDescent="0.2">
      <c r="A10361" t="s">
        <v>6752</v>
      </c>
      <c r="B10361" t="s">
        <v>6753</v>
      </c>
      <c r="C10361">
        <v>25.59</v>
      </c>
      <c r="D10361">
        <v>0</v>
      </c>
      <c r="E10361">
        <v>0</v>
      </c>
      <c r="F10361">
        <v>0</v>
      </c>
      <c r="G10361">
        <v>0</v>
      </c>
      <c r="H10361" s="45">
        <v>-28137.72</v>
      </c>
      <c r="I10361" t="s">
        <v>205</v>
      </c>
      <c r="J10361" t="s">
        <v>164</v>
      </c>
      <c r="K10361">
        <v>0</v>
      </c>
      <c r="L10361" s="83">
        <v>42583</v>
      </c>
      <c r="M10361">
        <v>0</v>
      </c>
      <c r="N10361">
        <v>984121103</v>
      </c>
      <c r="O10361">
        <v>2985202</v>
      </c>
    </row>
    <row r="10362" spans="1:15" x14ac:dyDescent="0.2">
      <c r="A10362" t="s">
        <v>6754</v>
      </c>
      <c r="B10362" t="s">
        <v>1826</v>
      </c>
      <c r="C10362">
        <v>45.71</v>
      </c>
      <c r="D10362">
        <v>0</v>
      </c>
      <c r="E10362">
        <v>0</v>
      </c>
      <c r="F10362">
        <v>0</v>
      </c>
      <c r="G10362">
        <v>0</v>
      </c>
      <c r="H10362" s="45">
        <v>-4982.5600000000004</v>
      </c>
      <c r="I10362" t="s">
        <v>5995</v>
      </c>
      <c r="J10362" t="s">
        <v>200</v>
      </c>
      <c r="K10362">
        <v>0</v>
      </c>
      <c r="L10362" s="83">
        <v>42583</v>
      </c>
      <c r="M10362">
        <v>0</v>
      </c>
      <c r="N10362">
        <v>880349105</v>
      </c>
      <c r="O10362">
        <v>2512600</v>
      </c>
    </row>
    <row r="10363" spans="1:15" x14ac:dyDescent="0.2">
      <c r="A10363" t="s">
        <v>6755</v>
      </c>
      <c r="B10363" t="s">
        <v>1835</v>
      </c>
      <c r="C10363">
        <v>42.67</v>
      </c>
      <c r="D10363">
        <v>0</v>
      </c>
      <c r="E10363">
        <v>0</v>
      </c>
      <c r="F10363">
        <v>0</v>
      </c>
      <c r="G10363">
        <v>0</v>
      </c>
      <c r="H10363" s="45">
        <v>-15817.34</v>
      </c>
      <c r="I10363" t="s">
        <v>5995</v>
      </c>
      <c r="J10363" t="s">
        <v>190</v>
      </c>
      <c r="K10363">
        <v>0</v>
      </c>
      <c r="L10363" s="83">
        <v>42583</v>
      </c>
      <c r="M10363">
        <v>0</v>
      </c>
      <c r="N10363">
        <v>848577102</v>
      </c>
      <c r="O10363" t="s">
        <v>1945</v>
      </c>
    </row>
    <row r="10364" spans="1:15" x14ac:dyDescent="0.2">
      <c r="A10364" t="s">
        <v>6756</v>
      </c>
      <c r="B10364" t="s">
        <v>1987</v>
      </c>
      <c r="C10364">
        <v>30.5</v>
      </c>
      <c r="D10364">
        <v>0</v>
      </c>
      <c r="E10364">
        <v>0</v>
      </c>
      <c r="F10364">
        <v>0</v>
      </c>
      <c r="G10364">
        <v>0</v>
      </c>
      <c r="H10364" s="45">
        <v>-25827.040000000001</v>
      </c>
      <c r="I10364" t="s">
        <v>5995</v>
      </c>
      <c r="J10364" t="s">
        <v>200</v>
      </c>
      <c r="K10364">
        <v>0</v>
      </c>
      <c r="L10364" s="83">
        <v>42583</v>
      </c>
      <c r="M10364">
        <v>0</v>
      </c>
      <c r="N10364">
        <v>783332109</v>
      </c>
      <c r="O10364" t="s">
        <v>2063</v>
      </c>
    </row>
    <row r="10365" spans="1:15" x14ac:dyDescent="0.2">
      <c r="A10365" t="s">
        <v>6757</v>
      </c>
      <c r="B10365" t="s">
        <v>2388</v>
      </c>
      <c r="C10365">
        <v>44.17</v>
      </c>
      <c r="D10365">
        <v>0</v>
      </c>
      <c r="E10365">
        <v>0</v>
      </c>
      <c r="F10365">
        <v>0</v>
      </c>
      <c r="G10365">
        <v>0</v>
      </c>
      <c r="H10365" s="45">
        <v>3444.99</v>
      </c>
      <c r="I10365" t="s">
        <v>5995</v>
      </c>
      <c r="J10365" t="s">
        <v>190</v>
      </c>
      <c r="K10365">
        <v>0</v>
      </c>
      <c r="L10365" s="83">
        <v>42583</v>
      </c>
      <c r="M10365">
        <v>0</v>
      </c>
      <c r="N10365" t="s">
        <v>2434</v>
      </c>
      <c r="O10365">
        <v>2496384</v>
      </c>
    </row>
    <row r="10366" spans="1:15" x14ac:dyDescent="0.2">
      <c r="A10366" t="s">
        <v>6758</v>
      </c>
      <c r="B10366" t="s">
        <v>6500</v>
      </c>
      <c r="C10366">
        <v>205.49</v>
      </c>
      <c r="D10366">
        <v>0</v>
      </c>
      <c r="E10366">
        <v>0</v>
      </c>
      <c r="F10366">
        <v>0</v>
      </c>
      <c r="G10366">
        <v>0</v>
      </c>
      <c r="H10366" s="45">
        <v>1880.37</v>
      </c>
      <c r="I10366" t="s">
        <v>5995</v>
      </c>
      <c r="J10366" t="s">
        <v>169</v>
      </c>
      <c r="K10366">
        <v>0</v>
      </c>
      <c r="L10366" s="83">
        <v>42583</v>
      </c>
      <c r="M10366">
        <v>0</v>
      </c>
      <c r="N10366">
        <v>125509109</v>
      </c>
      <c r="O10366">
        <v>2196479</v>
      </c>
    </row>
    <row r="10367" spans="1:15" x14ac:dyDescent="0.2">
      <c r="A10367" t="s">
        <v>6759</v>
      </c>
      <c r="B10367" t="s">
        <v>4181</v>
      </c>
      <c r="C10367">
        <v>18.13</v>
      </c>
      <c r="D10367">
        <v>0</v>
      </c>
      <c r="E10367">
        <v>0</v>
      </c>
      <c r="F10367">
        <v>0</v>
      </c>
      <c r="G10367">
        <v>0</v>
      </c>
      <c r="H10367" s="45">
        <v>2527.5</v>
      </c>
      <c r="I10367" t="s">
        <v>5995</v>
      </c>
      <c r="J10367" t="s">
        <v>200</v>
      </c>
      <c r="K10367">
        <v>0</v>
      </c>
      <c r="L10367" s="83">
        <v>42583</v>
      </c>
      <c r="M10367">
        <v>0</v>
      </c>
      <c r="N10367">
        <v>94235108</v>
      </c>
      <c r="O10367" t="s">
        <v>4199</v>
      </c>
    </row>
    <row r="10368" spans="1:15" x14ac:dyDescent="0.2">
      <c r="A10368" t="s">
        <v>6760</v>
      </c>
      <c r="B10368" t="s">
        <v>404</v>
      </c>
      <c r="C10368">
        <v>132.25</v>
      </c>
      <c r="D10368">
        <v>0</v>
      </c>
      <c r="E10368">
        <v>0</v>
      </c>
      <c r="F10368">
        <v>0</v>
      </c>
      <c r="G10368">
        <v>0</v>
      </c>
      <c r="H10368" s="45">
        <v>-14384.13</v>
      </c>
      <c r="I10368" t="s">
        <v>5995</v>
      </c>
      <c r="J10368" t="s">
        <v>190</v>
      </c>
      <c r="K10368">
        <v>0</v>
      </c>
      <c r="L10368" s="83">
        <v>42583</v>
      </c>
      <c r="M10368">
        <v>0</v>
      </c>
      <c r="N10368" t="s">
        <v>405</v>
      </c>
      <c r="O10368" t="s">
        <v>406</v>
      </c>
    </row>
    <row r="10369" spans="1:15" x14ac:dyDescent="0.2">
      <c r="A10369" t="s">
        <v>6761</v>
      </c>
      <c r="B10369" t="s">
        <v>2683</v>
      </c>
      <c r="C10369">
        <v>67.75</v>
      </c>
      <c r="D10369">
        <v>0</v>
      </c>
      <c r="E10369">
        <v>0</v>
      </c>
      <c r="F10369">
        <v>0</v>
      </c>
      <c r="G10369">
        <v>0</v>
      </c>
      <c r="H10369" s="45">
        <v>-5433.08</v>
      </c>
      <c r="I10369" t="s">
        <v>5977</v>
      </c>
      <c r="J10369" t="s">
        <v>169</v>
      </c>
      <c r="K10369">
        <v>0</v>
      </c>
      <c r="L10369" s="83">
        <v>42583</v>
      </c>
      <c r="M10369">
        <v>0</v>
      </c>
      <c r="N10369" t="s">
        <v>2729</v>
      </c>
      <c r="O10369">
        <v>2781381</v>
      </c>
    </row>
    <row r="10370" spans="1:15" x14ac:dyDescent="0.2">
      <c r="A10370" t="s">
        <v>6762</v>
      </c>
      <c r="B10370" t="s">
        <v>4184</v>
      </c>
      <c r="C10370">
        <v>47.26</v>
      </c>
      <c r="D10370">
        <v>0</v>
      </c>
      <c r="E10370">
        <v>0</v>
      </c>
      <c r="F10370">
        <v>0</v>
      </c>
      <c r="G10370">
        <v>0</v>
      </c>
      <c r="H10370" s="45">
        <v>-11076.48</v>
      </c>
      <c r="I10370" t="s">
        <v>5995</v>
      </c>
      <c r="J10370" t="s">
        <v>200</v>
      </c>
      <c r="K10370">
        <v>0</v>
      </c>
      <c r="L10370" s="83">
        <v>42583</v>
      </c>
      <c r="M10370">
        <v>0</v>
      </c>
      <c r="N10370" t="s">
        <v>4192</v>
      </c>
      <c r="O10370">
        <v>2732635</v>
      </c>
    </row>
    <row r="10371" spans="1:15" x14ac:dyDescent="0.2">
      <c r="A10371" t="s">
        <v>6763</v>
      </c>
      <c r="B10371" t="s">
        <v>3044</v>
      </c>
      <c r="C10371">
        <v>18.72</v>
      </c>
      <c r="D10371">
        <v>0</v>
      </c>
      <c r="E10371">
        <v>0</v>
      </c>
      <c r="F10371">
        <v>0</v>
      </c>
      <c r="G10371">
        <v>0</v>
      </c>
      <c r="H10371" s="45">
        <v>-21846.62</v>
      </c>
      <c r="I10371" t="s">
        <v>5977</v>
      </c>
      <c r="J10371" t="s">
        <v>182</v>
      </c>
      <c r="K10371">
        <v>0</v>
      </c>
      <c r="L10371" s="83">
        <v>42583</v>
      </c>
      <c r="M10371">
        <v>0</v>
      </c>
      <c r="N10371" t="s">
        <v>3095</v>
      </c>
      <c r="O10371" t="s">
        <v>3096</v>
      </c>
    </row>
    <row r="10372" spans="1:15" x14ac:dyDescent="0.2">
      <c r="A10372" t="s">
        <v>6764</v>
      </c>
      <c r="B10372" t="s">
        <v>2710</v>
      </c>
      <c r="C10372">
        <v>69.55</v>
      </c>
      <c r="D10372">
        <v>0</v>
      </c>
      <c r="E10372">
        <v>0</v>
      </c>
      <c r="F10372">
        <v>0</v>
      </c>
      <c r="G10372">
        <v>0</v>
      </c>
      <c r="H10372" s="45">
        <v>2287.85</v>
      </c>
      <c r="I10372" t="s">
        <v>5995</v>
      </c>
      <c r="J10372" t="s">
        <v>190</v>
      </c>
      <c r="K10372">
        <v>0</v>
      </c>
      <c r="L10372" s="83">
        <v>42583</v>
      </c>
      <c r="M10372">
        <v>0</v>
      </c>
      <c r="N10372" t="s">
        <v>2733</v>
      </c>
      <c r="O10372" t="s">
        <v>2734</v>
      </c>
    </row>
    <row r="10373" spans="1:15" x14ac:dyDescent="0.2">
      <c r="A10373" t="s">
        <v>6765</v>
      </c>
      <c r="B10373" t="s">
        <v>308</v>
      </c>
      <c r="C10373">
        <v>38.83</v>
      </c>
      <c r="D10373">
        <v>0</v>
      </c>
      <c r="E10373">
        <v>0</v>
      </c>
      <c r="F10373">
        <v>0</v>
      </c>
      <c r="G10373">
        <v>0</v>
      </c>
      <c r="H10373" s="45">
        <v>-13407.68</v>
      </c>
      <c r="I10373" t="s">
        <v>5977</v>
      </c>
      <c r="J10373" t="s">
        <v>186</v>
      </c>
      <c r="K10373">
        <v>0</v>
      </c>
      <c r="L10373" s="83">
        <v>42583</v>
      </c>
      <c r="M10373">
        <v>0</v>
      </c>
      <c r="N10373" t="s">
        <v>309</v>
      </c>
      <c r="O10373" t="s">
        <v>310</v>
      </c>
    </row>
    <row r="10374" spans="1:15" x14ac:dyDescent="0.2">
      <c r="A10374" t="s">
        <v>6766</v>
      </c>
      <c r="B10374" t="s">
        <v>1668</v>
      </c>
      <c r="C10374">
        <v>31.19</v>
      </c>
      <c r="D10374">
        <v>0</v>
      </c>
      <c r="E10374">
        <v>0</v>
      </c>
      <c r="F10374">
        <v>0</v>
      </c>
      <c r="G10374">
        <v>0</v>
      </c>
      <c r="H10374" s="45">
        <v>-31920.19</v>
      </c>
      <c r="I10374" t="s">
        <v>5977</v>
      </c>
      <c r="J10374" t="s">
        <v>169</v>
      </c>
      <c r="K10374">
        <v>0</v>
      </c>
      <c r="L10374" s="83">
        <v>42583</v>
      </c>
      <c r="M10374">
        <v>0</v>
      </c>
      <c r="N10374">
        <v>116794108</v>
      </c>
      <c r="O10374">
        <v>2616137</v>
      </c>
    </row>
    <row r="10375" spans="1:15" x14ac:dyDescent="0.2">
      <c r="A10375" t="s">
        <v>6767</v>
      </c>
      <c r="B10375" t="s">
        <v>5117</v>
      </c>
      <c r="C10375">
        <v>27.95</v>
      </c>
      <c r="D10375">
        <v>0</v>
      </c>
      <c r="E10375">
        <v>0</v>
      </c>
      <c r="F10375">
        <v>0</v>
      </c>
      <c r="G10375">
        <v>0</v>
      </c>
      <c r="H10375" s="45">
        <v>-87137.36</v>
      </c>
      <c r="I10375" t="s">
        <v>5977</v>
      </c>
      <c r="J10375" t="s">
        <v>164</v>
      </c>
      <c r="K10375">
        <v>0</v>
      </c>
      <c r="L10375" s="83">
        <v>42583</v>
      </c>
      <c r="M10375">
        <v>0</v>
      </c>
      <c r="N10375" s="84" t="s">
        <v>5171</v>
      </c>
      <c r="O10375">
        <v>2163837</v>
      </c>
    </row>
    <row r="10376" spans="1:15" x14ac:dyDescent="0.2">
      <c r="A10376" t="s">
        <v>6768</v>
      </c>
      <c r="B10376" t="s">
        <v>4834</v>
      </c>
      <c r="C10376">
        <v>34.08</v>
      </c>
      <c r="D10376">
        <v>0</v>
      </c>
      <c r="E10376">
        <v>0</v>
      </c>
      <c r="F10376">
        <v>0</v>
      </c>
      <c r="G10376">
        <v>0</v>
      </c>
      <c r="H10376" s="45">
        <v>2764.23</v>
      </c>
      <c r="I10376" t="s">
        <v>5977</v>
      </c>
      <c r="J10376" t="s">
        <v>190</v>
      </c>
      <c r="K10376">
        <v>0</v>
      </c>
      <c r="L10376" s="83">
        <v>42583</v>
      </c>
      <c r="M10376">
        <v>0</v>
      </c>
      <c r="N10376">
        <v>53774105</v>
      </c>
      <c r="O10376" t="s">
        <v>4867</v>
      </c>
    </row>
    <row r="10377" spans="1:15" x14ac:dyDescent="0.2">
      <c r="A10377" t="s">
        <v>6769</v>
      </c>
      <c r="B10377" t="s">
        <v>6745</v>
      </c>
      <c r="C10377">
        <v>43.51</v>
      </c>
      <c r="D10377">
        <v>0</v>
      </c>
      <c r="E10377">
        <v>0</v>
      </c>
      <c r="F10377">
        <v>0</v>
      </c>
      <c r="G10377">
        <v>0</v>
      </c>
      <c r="H10377" s="45">
        <v>-11648.44</v>
      </c>
      <c r="I10377" t="s">
        <v>5977</v>
      </c>
      <c r="J10377" t="s">
        <v>235</v>
      </c>
      <c r="K10377">
        <v>0</v>
      </c>
      <c r="L10377" s="83">
        <v>42583</v>
      </c>
      <c r="M10377">
        <v>0</v>
      </c>
      <c r="N10377">
        <v>153527106</v>
      </c>
      <c r="O10377">
        <v>2183868</v>
      </c>
    </row>
    <row r="10378" spans="1:15" x14ac:dyDescent="0.2">
      <c r="A10378" t="s">
        <v>6770</v>
      </c>
      <c r="B10378" t="s">
        <v>3369</v>
      </c>
      <c r="C10378">
        <v>26.125</v>
      </c>
      <c r="D10378">
        <v>0</v>
      </c>
      <c r="E10378">
        <v>0</v>
      </c>
      <c r="F10378">
        <v>0</v>
      </c>
      <c r="G10378">
        <v>0</v>
      </c>
      <c r="H10378" s="45">
        <v>-10976.14</v>
      </c>
      <c r="I10378" t="s">
        <v>5977</v>
      </c>
      <c r="J10378" t="s">
        <v>200</v>
      </c>
      <c r="K10378">
        <v>0</v>
      </c>
      <c r="L10378" s="83">
        <v>42583</v>
      </c>
      <c r="M10378">
        <v>0</v>
      </c>
      <c r="N10378">
        <v>171604101</v>
      </c>
      <c r="O10378" t="s">
        <v>3384</v>
      </c>
    </row>
    <row r="10379" spans="1:15" x14ac:dyDescent="0.2">
      <c r="A10379" t="s">
        <v>6771</v>
      </c>
      <c r="B10379" t="s">
        <v>4512</v>
      </c>
      <c r="C10379">
        <v>23.29</v>
      </c>
      <c r="D10379">
        <v>0</v>
      </c>
      <c r="E10379">
        <v>0</v>
      </c>
      <c r="F10379">
        <v>0</v>
      </c>
      <c r="G10379">
        <v>0</v>
      </c>
      <c r="H10379" s="45">
        <v>-4327.59</v>
      </c>
      <c r="I10379" t="s">
        <v>5995</v>
      </c>
      <c r="J10379" t="s">
        <v>182</v>
      </c>
      <c r="K10379">
        <v>0</v>
      </c>
      <c r="L10379" s="83">
        <v>42583</v>
      </c>
      <c r="M10379">
        <v>0</v>
      </c>
      <c r="N10379">
        <v>127097103</v>
      </c>
      <c r="O10379">
        <v>2162340</v>
      </c>
    </row>
    <row r="10380" spans="1:15" x14ac:dyDescent="0.2">
      <c r="A10380" t="s">
        <v>6772</v>
      </c>
      <c r="B10380" t="s">
        <v>1783</v>
      </c>
      <c r="C10380">
        <v>27.2</v>
      </c>
      <c r="D10380">
        <v>0</v>
      </c>
      <c r="E10380">
        <v>0</v>
      </c>
      <c r="F10380">
        <v>0</v>
      </c>
      <c r="G10380">
        <v>0</v>
      </c>
      <c r="H10380" s="45">
        <v>-79120.94</v>
      </c>
      <c r="I10380" t="s">
        <v>5977</v>
      </c>
      <c r="J10380" t="s">
        <v>164</v>
      </c>
      <c r="K10380">
        <v>0</v>
      </c>
      <c r="L10380" s="83">
        <v>42583</v>
      </c>
      <c r="M10380">
        <v>0</v>
      </c>
      <c r="N10380">
        <v>225223304</v>
      </c>
      <c r="O10380" t="s">
        <v>1884</v>
      </c>
    </row>
    <row r="10381" spans="1:15" x14ac:dyDescent="0.2">
      <c r="A10381" t="s">
        <v>6773</v>
      </c>
      <c r="B10381" t="s">
        <v>3184</v>
      </c>
      <c r="C10381">
        <v>15.21</v>
      </c>
      <c r="D10381">
        <v>0</v>
      </c>
      <c r="E10381">
        <v>0</v>
      </c>
      <c r="F10381">
        <v>0</v>
      </c>
      <c r="G10381">
        <v>0</v>
      </c>
      <c r="H10381" s="45">
        <v>-25339.78</v>
      </c>
      <c r="I10381" t="s">
        <v>5977</v>
      </c>
      <c r="J10381" t="s">
        <v>169</v>
      </c>
      <c r="K10381">
        <v>0</v>
      </c>
      <c r="L10381" s="83">
        <v>42583</v>
      </c>
      <c r="M10381">
        <v>0</v>
      </c>
      <c r="N10381">
        <v>140475104</v>
      </c>
      <c r="O10381">
        <v>2121772</v>
      </c>
    </row>
    <row r="10382" spans="1:15" x14ac:dyDescent="0.2">
      <c r="A10382" t="s">
        <v>6774</v>
      </c>
      <c r="B10382" t="s">
        <v>5121</v>
      </c>
      <c r="C10382">
        <v>62.27</v>
      </c>
      <c r="D10382">
        <v>0</v>
      </c>
      <c r="E10382">
        <v>0</v>
      </c>
      <c r="F10382">
        <v>0</v>
      </c>
      <c r="G10382">
        <v>0</v>
      </c>
      <c r="H10382" s="45">
        <v>10817.08</v>
      </c>
      <c r="I10382" t="s">
        <v>5977</v>
      </c>
      <c r="J10382" t="s">
        <v>235</v>
      </c>
      <c r="K10382">
        <v>0</v>
      </c>
      <c r="L10382" s="83">
        <v>42583</v>
      </c>
      <c r="M10382">
        <v>0</v>
      </c>
      <c r="N10382">
        <v>126650100</v>
      </c>
      <c r="O10382">
        <v>2577609</v>
      </c>
    </row>
    <row r="10383" spans="1:15" x14ac:dyDescent="0.2">
      <c r="A10383" t="s">
        <v>6775</v>
      </c>
      <c r="B10383" t="s">
        <v>135</v>
      </c>
      <c r="C10383">
        <v>127.83</v>
      </c>
      <c r="D10383">
        <v>0</v>
      </c>
      <c r="E10383">
        <v>0</v>
      </c>
      <c r="F10383">
        <v>0</v>
      </c>
      <c r="G10383">
        <v>0</v>
      </c>
      <c r="H10383" s="45">
        <v>-1484.23</v>
      </c>
      <c r="I10383" t="s">
        <v>5995</v>
      </c>
      <c r="J10383" t="s">
        <v>182</v>
      </c>
      <c r="K10383">
        <v>0</v>
      </c>
      <c r="L10383" s="83">
        <v>42583</v>
      </c>
      <c r="M10383">
        <v>0</v>
      </c>
      <c r="N10383">
        <v>166764100</v>
      </c>
      <c r="O10383">
        <v>2838555</v>
      </c>
    </row>
    <row r="10384" spans="1:15" x14ac:dyDescent="0.2">
      <c r="A10384" t="s">
        <v>6776</v>
      </c>
      <c r="B10384" t="s">
        <v>2302</v>
      </c>
      <c r="C10384">
        <v>25.65</v>
      </c>
      <c r="D10384">
        <v>0</v>
      </c>
      <c r="E10384">
        <v>0</v>
      </c>
      <c r="F10384">
        <v>0</v>
      </c>
      <c r="G10384">
        <v>0</v>
      </c>
      <c r="H10384" s="45">
        <v>-16974.23</v>
      </c>
      <c r="I10384" t="s">
        <v>5977</v>
      </c>
      <c r="J10384" t="s">
        <v>200</v>
      </c>
      <c r="K10384">
        <v>0</v>
      </c>
      <c r="L10384" s="83">
        <v>42583</v>
      </c>
      <c r="M10384">
        <v>0</v>
      </c>
      <c r="N10384" t="s">
        <v>2342</v>
      </c>
      <c r="O10384" t="s">
        <v>2343</v>
      </c>
    </row>
    <row r="10385" spans="1:15" x14ac:dyDescent="0.2">
      <c r="A10385" t="s">
        <v>6777</v>
      </c>
      <c r="B10385" t="s">
        <v>3190</v>
      </c>
      <c r="C10385">
        <v>51.55</v>
      </c>
      <c r="D10385">
        <v>0</v>
      </c>
      <c r="E10385">
        <v>0</v>
      </c>
      <c r="F10385">
        <v>0</v>
      </c>
      <c r="G10385">
        <v>0</v>
      </c>
      <c r="H10385" s="45">
        <v>16529.68</v>
      </c>
      <c r="I10385" t="s">
        <v>5995</v>
      </c>
      <c r="J10385" t="s">
        <v>182</v>
      </c>
      <c r="K10385">
        <v>0</v>
      </c>
      <c r="L10385" s="83">
        <v>42583</v>
      </c>
      <c r="M10385">
        <v>0</v>
      </c>
      <c r="N10385">
        <v>262037104</v>
      </c>
      <c r="O10385">
        <v>2116767</v>
      </c>
    </row>
    <row r="10386" spans="1:15" x14ac:dyDescent="0.2">
      <c r="A10386" t="s">
        <v>6778</v>
      </c>
      <c r="B10386" t="s">
        <v>6742</v>
      </c>
      <c r="C10386">
        <v>17.45</v>
      </c>
      <c r="D10386">
        <v>0</v>
      </c>
      <c r="E10386">
        <v>0</v>
      </c>
      <c r="F10386">
        <v>0</v>
      </c>
      <c r="G10386">
        <v>0</v>
      </c>
      <c r="H10386" s="45">
        <v>-22887.86</v>
      </c>
      <c r="I10386" t="s">
        <v>5977</v>
      </c>
      <c r="J10386" t="s">
        <v>182</v>
      </c>
      <c r="K10386">
        <v>0</v>
      </c>
      <c r="L10386" s="83">
        <v>42583</v>
      </c>
      <c r="M10386">
        <v>0</v>
      </c>
      <c r="N10386" t="s">
        <v>6779</v>
      </c>
      <c r="O10386" t="s">
        <v>6780</v>
      </c>
    </row>
    <row r="10387" spans="1:15" x14ac:dyDescent="0.2">
      <c r="A10387" t="s">
        <v>6781</v>
      </c>
      <c r="B10387" t="s">
        <v>2704</v>
      </c>
      <c r="C10387">
        <v>68.45</v>
      </c>
      <c r="D10387">
        <v>0</v>
      </c>
      <c r="E10387">
        <v>0</v>
      </c>
      <c r="F10387">
        <v>0</v>
      </c>
      <c r="G10387">
        <v>0</v>
      </c>
      <c r="H10387" s="45">
        <v>-31536.61</v>
      </c>
      <c r="I10387" t="s">
        <v>5977</v>
      </c>
      <c r="J10387" t="s">
        <v>164</v>
      </c>
      <c r="K10387">
        <v>0</v>
      </c>
      <c r="L10387" s="83">
        <v>42583</v>
      </c>
      <c r="M10387">
        <v>0</v>
      </c>
      <c r="N10387">
        <v>311642102</v>
      </c>
      <c r="O10387">
        <v>2106661</v>
      </c>
    </row>
    <row r="10388" spans="1:15" x14ac:dyDescent="0.2">
      <c r="A10388" t="s">
        <v>6782</v>
      </c>
      <c r="B10388" t="s">
        <v>837</v>
      </c>
      <c r="C10388">
        <v>31.1</v>
      </c>
      <c r="D10388">
        <v>0</v>
      </c>
      <c r="E10388">
        <v>0</v>
      </c>
      <c r="F10388">
        <v>0</v>
      </c>
      <c r="G10388">
        <v>0</v>
      </c>
      <c r="H10388" s="45">
        <v>-4760.83</v>
      </c>
      <c r="I10388" t="s">
        <v>5977</v>
      </c>
      <c r="J10388" t="s">
        <v>186</v>
      </c>
      <c r="K10388">
        <v>0</v>
      </c>
      <c r="L10388" s="83">
        <v>42583</v>
      </c>
      <c r="M10388">
        <v>0</v>
      </c>
      <c r="N10388">
        <v>315785105</v>
      </c>
      <c r="O10388" t="s">
        <v>5010</v>
      </c>
    </row>
    <row r="10389" spans="1:15" x14ac:dyDescent="0.2">
      <c r="A10389" t="s">
        <v>6783</v>
      </c>
      <c r="B10389" t="s">
        <v>2477</v>
      </c>
      <c r="C10389">
        <v>38.299999999999997</v>
      </c>
      <c r="D10389">
        <v>0</v>
      </c>
      <c r="E10389">
        <v>0</v>
      </c>
      <c r="F10389">
        <v>0</v>
      </c>
      <c r="G10389">
        <v>0</v>
      </c>
      <c r="H10389" s="45">
        <v>20688.47</v>
      </c>
      <c r="I10389" t="s">
        <v>5977</v>
      </c>
      <c r="J10389" t="s">
        <v>186</v>
      </c>
      <c r="K10389">
        <v>0</v>
      </c>
      <c r="L10389" s="83">
        <v>42583</v>
      </c>
      <c r="M10389">
        <v>0</v>
      </c>
      <c r="N10389">
        <v>317485100</v>
      </c>
      <c r="O10389" t="s">
        <v>2532</v>
      </c>
    </row>
    <row r="10390" spans="1:15" x14ac:dyDescent="0.2">
      <c r="A10390" t="s">
        <v>6784</v>
      </c>
      <c r="B10390" t="s">
        <v>1836</v>
      </c>
      <c r="C10390">
        <v>16.940000000000001</v>
      </c>
      <c r="D10390">
        <v>0</v>
      </c>
      <c r="E10390">
        <v>0</v>
      </c>
      <c r="F10390">
        <v>0</v>
      </c>
      <c r="G10390">
        <v>0</v>
      </c>
      <c r="H10390" s="45">
        <v>2005.37</v>
      </c>
      <c r="I10390" t="s">
        <v>5977</v>
      </c>
      <c r="J10390" t="s">
        <v>188</v>
      </c>
      <c r="K10390">
        <v>0</v>
      </c>
      <c r="L10390" s="83">
        <v>42583</v>
      </c>
      <c r="M10390">
        <v>0</v>
      </c>
      <c r="N10390">
        <v>377316104</v>
      </c>
      <c r="O10390">
        <v>2372008</v>
      </c>
    </row>
    <row r="10391" spans="1:15" x14ac:dyDescent="0.2">
      <c r="A10391" t="s">
        <v>6785</v>
      </c>
      <c r="B10391" t="s">
        <v>2075</v>
      </c>
      <c r="C10391">
        <v>54.47</v>
      </c>
      <c r="D10391">
        <v>0</v>
      </c>
      <c r="E10391">
        <v>0</v>
      </c>
      <c r="F10391">
        <v>0</v>
      </c>
      <c r="G10391">
        <v>0</v>
      </c>
      <c r="H10391" s="45">
        <v>-24136.66</v>
      </c>
      <c r="I10391" t="s">
        <v>5977</v>
      </c>
      <c r="J10391" t="s">
        <v>190</v>
      </c>
      <c r="K10391">
        <v>0</v>
      </c>
      <c r="L10391" s="83">
        <v>42583</v>
      </c>
      <c r="M10391">
        <v>0</v>
      </c>
      <c r="N10391">
        <v>368736104</v>
      </c>
      <c r="O10391" t="s">
        <v>2164</v>
      </c>
    </row>
    <row r="10392" spans="1:15" x14ac:dyDescent="0.2">
      <c r="A10392" t="s">
        <v>6786</v>
      </c>
      <c r="B10392" t="s">
        <v>2483</v>
      </c>
      <c r="C10392">
        <v>69.53</v>
      </c>
      <c r="D10392">
        <v>0</v>
      </c>
      <c r="E10392">
        <v>0</v>
      </c>
      <c r="F10392">
        <v>0</v>
      </c>
      <c r="G10392">
        <v>0</v>
      </c>
      <c r="H10392" s="45">
        <v>-2737.21</v>
      </c>
      <c r="I10392" t="s">
        <v>5977</v>
      </c>
      <c r="J10392" t="s">
        <v>200</v>
      </c>
      <c r="K10392">
        <v>0</v>
      </c>
      <c r="L10392" s="83">
        <v>42583</v>
      </c>
      <c r="M10392">
        <v>0</v>
      </c>
      <c r="N10392">
        <v>448579102</v>
      </c>
      <c r="O10392" t="s">
        <v>2536</v>
      </c>
    </row>
    <row r="10393" spans="1:15" x14ac:dyDescent="0.2">
      <c r="A10393" t="s">
        <v>6787</v>
      </c>
      <c r="B10393" t="s">
        <v>88</v>
      </c>
      <c r="C10393">
        <v>242.91</v>
      </c>
      <c r="D10393">
        <v>0</v>
      </c>
      <c r="E10393">
        <v>0</v>
      </c>
      <c r="F10393">
        <v>0</v>
      </c>
      <c r="G10393">
        <v>0</v>
      </c>
      <c r="H10393" s="45">
        <v>-27673.82</v>
      </c>
      <c r="I10393" t="s">
        <v>5977</v>
      </c>
      <c r="J10393" t="s">
        <v>169</v>
      </c>
      <c r="K10393">
        <v>0</v>
      </c>
      <c r="L10393" s="83">
        <v>42583</v>
      </c>
      <c r="M10393">
        <v>0</v>
      </c>
      <c r="N10393" t="s">
        <v>202</v>
      </c>
      <c r="O10393">
        <v>2459202</v>
      </c>
    </row>
    <row r="10394" spans="1:15" x14ac:dyDescent="0.2">
      <c r="A10394" t="s">
        <v>6788</v>
      </c>
      <c r="B10394" t="s">
        <v>480</v>
      </c>
      <c r="C10394">
        <v>40.35</v>
      </c>
      <c r="D10394">
        <v>0</v>
      </c>
      <c r="E10394">
        <v>0</v>
      </c>
      <c r="F10394">
        <v>0</v>
      </c>
      <c r="G10394">
        <v>0</v>
      </c>
      <c r="H10394" s="45">
        <v>2307.4</v>
      </c>
      <c r="I10394" t="s">
        <v>5977</v>
      </c>
      <c r="J10394" t="s">
        <v>164</v>
      </c>
      <c r="K10394">
        <v>0</v>
      </c>
      <c r="L10394" s="83">
        <v>42583</v>
      </c>
      <c r="M10394">
        <v>0</v>
      </c>
      <c r="N10394">
        <v>902104108</v>
      </c>
      <c r="O10394">
        <v>2452698</v>
      </c>
    </row>
    <row r="10395" spans="1:15" x14ac:dyDescent="0.2">
      <c r="A10395" t="s">
        <v>6789</v>
      </c>
      <c r="B10395" t="s">
        <v>6744</v>
      </c>
      <c r="C10395">
        <v>22.79</v>
      </c>
      <c r="D10395">
        <v>0</v>
      </c>
      <c r="E10395">
        <v>0</v>
      </c>
      <c r="F10395">
        <v>0</v>
      </c>
      <c r="G10395">
        <v>0</v>
      </c>
      <c r="H10395" s="45">
        <v>46787.75</v>
      </c>
      <c r="I10395" t="s">
        <v>5977</v>
      </c>
      <c r="J10395" t="s">
        <v>448</v>
      </c>
      <c r="K10395">
        <v>0</v>
      </c>
      <c r="L10395" s="83">
        <v>42583</v>
      </c>
      <c r="M10395">
        <v>0</v>
      </c>
      <c r="N10395" t="s">
        <v>6790</v>
      </c>
      <c r="O10395" t="s">
        <v>6791</v>
      </c>
    </row>
    <row r="10396" spans="1:15" x14ac:dyDescent="0.2">
      <c r="A10396" t="s">
        <v>6792</v>
      </c>
      <c r="B10396" t="s">
        <v>1578</v>
      </c>
      <c r="C10396">
        <v>42.3</v>
      </c>
      <c r="D10396">
        <v>0</v>
      </c>
      <c r="E10396">
        <v>0</v>
      </c>
      <c r="F10396">
        <v>0</v>
      </c>
      <c r="G10396">
        <v>0</v>
      </c>
      <c r="H10396" s="45">
        <v>-42850.17</v>
      </c>
      <c r="I10396" t="s">
        <v>5977</v>
      </c>
      <c r="J10396" t="s">
        <v>190</v>
      </c>
      <c r="K10396">
        <v>0</v>
      </c>
      <c r="L10396" s="83">
        <v>42583</v>
      </c>
      <c r="M10396">
        <v>0</v>
      </c>
      <c r="N10396">
        <v>493732101</v>
      </c>
      <c r="O10396">
        <v>2746982</v>
      </c>
    </row>
    <row r="10397" spans="1:15" x14ac:dyDescent="0.2">
      <c r="A10397" t="s">
        <v>6793</v>
      </c>
      <c r="B10397" t="s">
        <v>828</v>
      </c>
      <c r="C10397">
        <v>38.630000000000003</v>
      </c>
      <c r="D10397">
        <v>0</v>
      </c>
      <c r="E10397">
        <v>0</v>
      </c>
      <c r="F10397">
        <v>0</v>
      </c>
      <c r="G10397">
        <v>0</v>
      </c>
      <c r="H10397" s="45">
        <v>-14283.87</v>
      </c>
      <c r="I10397" t="s">
        <v>5977</v>
      </c>
      <c r="J10397" t="s">
        <v>190</v>
      </c>
      <c r="K10397">
        <v>0</v>
      </c>
      <c r="L10397" s="83">
        <v>42583</v>
      </c>
      <c r="M10397">
        <v>0</v>
      </c>
      <c r="N10397">
        <v>489170100</v>
      </c>
      <c r="O10397">
        <v>2488121</v>
      </c>
    </row>
    <row r="10398" spans="1:15" x14ac:dyDescent="0.2">
      <c r="A10398" t="s">
        <v>6794</v>
      </c>
      <c r="B10398" t="s">
        <v>6747</v>
      </c>
      <c r="C10398">
        <v>23.85</v>
      </c>
      <c r="D10398">
        <v>0</v>
      </c>
      <c r="E10398">
        <v>0</v>
      </c>
      <c r="F10398">
        <v>0</v>
      </c>
      <c r="G10398">
        <v>0</v>
      </c>
      <c r="H10398" s="45">
        <v>-11463.19</v>
      </c>
      <c r="I10398" t="s">
        <v>5977</v>
      </c>
      <c r="J10398" t="s">
        <v>200</v>
      </c>
      <c r="K10398">
        <v>0</v>
      </c>
      <c r="L10398" s="83">
        <v>42583</v>
      </c>
      <c r="M10398">
        <v>0</v>
      </c>
      <c r="N10398" t="s">
        <v>6795</v>
      </c>
      <c r="O10398" t="s">
        <v>6796</v>
      </c>
    </row>
    <row r="10399" spans="1:15" x14ac:dyDescent="0.2">
      <c r="A10399" t="s">
        <v>6797</v>
      </c>
      <c r="B10399" t="s">
        <v>4963</v>
      </c>
      <c r="C10399">
        <v>36</v>
      </c>
      <c r="D10399">
        <v>0</v>
      </c>
      <c r="E10399">
        <v>0</v>
      </c>
      <c r="F10399">
        <v>0</v>
      </c>
      <c r="G10399">
        <v>0</v>
      </c>
      <c r="H10399" s="45">
        <v>-22110.14</v>
      </c>
      <c r="I10399" t="s">
        <v>5977</v>
      </c>
      <c r="J10399" t="s">
        <v>190</v>
      </c>
      <c r="K10399">
        <v>0</v>
      </c>
      <c r="L10399" s="83">
        <v>42583</v>
      </c>
      <c r="M10399">
        <v>0</v>
      </c>
      <c r="N10399" t="s">
        <v>5031</v>
      </c>
      <c r="O10399" t="s">
        <v>5032</v>
      </c>
    </row>
    <row r="10400" spans="1:15" x14ac:dyDescent="0.2">
      <c r="A10400" t="s">
        <v>6798</v>
      </c>
      <c r="B10400" t="s">
        <v>3405</v>
      </c>
      <c r="C10400">
        <v>75.5</v>
      </c>
      <c r="D10400">
        <v>0</v>
      </c>
      <c r="E10400">
        <v>0</v>
      </c>
      <c r="F10400">
        <v>0</v>
      </c>
      <c r="G10400">
        <v>0</v>
      </c>
      <c r="H10400" s="45">
        <v>17726.05</v>
      </c>
      <c r="I10400" t="s">
        <v>5995</v>
      </c>
      <c r="J10400" t="s">
        <v>169</v>
      </c>
      <c r="K10400">
        <v>0</v>
      </c>
      <c r="L10400" s="83">
        <v>42583</v>
      </c>
      <c r="M10400">
        <v>0</v>
      </c>
      <c r="N10400">
        <v>559079207</v>
      </c>
      <c r="O10400">
        <v>2307787</v>
      </c>
    </row>
    <row r="10401" spans="1:15" x14ac:dyDescent="0.2">
      <c r="A10401" t="s">
        <v>6799</v>
      </c>
      <c r="B10401" t="s">
        <v>1779</v>
      </c>
      <c r="C10401">
        <v>32.064999999999998</v>
      </c>
      <c r="D10401">
        <v>0</v>
      </c>
      <c r="E10401">
        <v>0</v>
      </c>
      <c r="F10401">
        <v>0</v>
      </c>
      <c r="G10401">
        <v>0</v>
      </c>
      <c r="H10401" s="45">
        <v>-6720.49</v>
      </c>
      <c r="I10401" t="s">
        <v>5977</v>
      </c>
      <c r="J10401" t="s">
        <v>188</v>
      </c>
      <c r="K10401">
        <v>0</v>
      </c>
      <c r="L10401" s="83">
        <v>42583</v>
      </c>
      <c r="M10401">
        <v>0</v>
      </c>
      <c r="N10401" t="s">
        <v>1922</v>
      </c>
      <c r="O10401" t="s">
        <v>1923</v>
      </c>
    </row>
    <row r="10402" spans="1:15" x14ac:dyDescent="0.2">
      <c r="A10402" t="s">
        <v>6800</v>
      </c>
      <c r="B10402" t="s">
        <v>3185</v>
      </c>
      <c r="C10402">
        <v>74.599999999999994</v>
      </c>
      <c r="D10402">
        <v>0</v>
      </c>
      <c r="E10402">
        <v>0</v>
      </c>
      <c r="F10402">
        <v>0</v>
      </c>
      <c r="G10402">
        <v>0</v>
      </c>
      <c r="H10402" s="45">
        <v>66221.850000000006</v>
      </c>
      <c r="I10402" t="s">
        <v>5977</v>
      </c>
      <c r="J10402" t="s">
        <v>190</v>
      </c>
      <c r="K10402">
        <v>0</v>
      </c>
      <c r="L10402" s="83">
        <v>42583</v>
      </c>
      <c r="M10402">
        <v>0</v>
      </c>
      <c r="N10402" t="s">
        <v>3317</v>
      </c>
      <c r="O10402">
        <v>2951292</v>
      </c>
    </row>
    <row r="10403" spans="1:15" x14ac:dyDescent="0.2">
      <c r="A10403" t="s">
        <v>6801</v>
      </c>
      <c r="B10403" t="s">
        <v>139</v>
      </c>
      <c r="C10403">
        <v>26.96</v>
      </c>
      <c r="D10403">
        <v>0</v>
      </c>
      <c r="E10403">
        <v>0</v>
      </c>
      <c r="F10403">
        <v>0</v>
      </c>
      <c r="G10403">
        <v>0</v>
      </c>
      <c r="H10403">
        <v>948.44</v>
      </c>
      <c r="I10403" t="s">
        <v>5995</v>
      </c>
      <c r="J10403" t="s">
        <v>200</v>
      </c>
      <c r="K10403">
        <v>0</v>
      </c>
      <c r="L10403" s="83">
        <v>42583</v>
      </c>
      <c r="M10403">
        <v>0</v>
      </c>
      <c r="N10403">
        <v>651229106</v>
      </c>
      <c r="O10403">
        <v>2635701</v>
      </c>
    </row>
    <row r="10404" spans="1:15" x14ac:dyDescent="0.2">
      <c r="A10404" t="s">
        <v>6802</v>
      </c>
      <c r="B10404" t="s">
        <v>2458</v>
      </c>
      <c r="C10404">
        <v>56.51</v>
      </c>
      <c r="D10404">
        <v>0</v>
      </c>
      <c r="E10404">
        <v>0</v>
      </c>
      <c r="F10404">
        <v>0</v>
      </c>
      <c r="G10404">
        <v>0</v>
      </c>
      <c r="H10404" s="45">
        <v>-12912.27</v>
      </c>
      <c r="I10404" t="s">
        <v>5977</v>
      </c>
      <c r="J10404" t="s">
        <v>182</v>
      </c>
      <c r="K10404">
        <v>0</v>
      </c>
      <c r="L10404" s="83">
        <v>42583</v>
      </c>
      <c r="M10404">
        <v>0</v>
      </c>
      <c r="N10404">
        <v>682680103</v>
      </c>
      <c r="O10404">
        <v>2130109</v>
      </c>
    </row>
    <row r="10405" spans="1:15" x14ac:dyDescent="0.2">
      <c r="A10405" t="s">
        <v>6803</v>
      </c>
      <c r="B10405" t="s">
        <v>4843</v>
      </c>
      <c r="C10405">
        <v>48.29</v>
      </c>
      <c r="D10405">
        <v>0</v>
      </c>
      <c r="E10405">
        <v>0</v>
      </c>
      <c r="F10405">
        <v>0</v>
      </c>
      <c r="G10405">
        <v>0</v>
      </c>
      <c r="H10405" s="45">
        <v>8351.09</v>
      </c>
      <c r="I10405" t="s">
        <v>5995</v>
      </c>
      <c r="J10405" t="s">
        <v>822</v>
      </c>
      <c r="K10405">
        <v>0</v>
      </c>
      <c r="L10405" s="83">
        <v>42583</v>
      </c>
      <c r="M10405">
        <v>0</v>
      </c>
      <c r="N10405">
        <v>744573106</v>
      </c>
      <c r="O10405">
        <v>2707677</v>
      </c>
    </row>
    <row r="10406" spans="1:15" x14ac:dyDescent="0.2">
      <c r="A10406" t="s">
        <v>6804</v>
      </c>
      <c r="B10406" t="s">
        <v>1006</v>
      </c>
      <c r="C10406">
        <v>100.27500000000001</v>
      </c>
      <c r="D10406">
        <v>0</v>
      </c>
      <c r="E10406">
        <v>0</v>
      </c>
      <c r="F10406">
        <v>0</v>
      </c>
      <c r="G10406">
        <v>0</v>
      </c>
      <c r="H10406" s="45">
        <v>-5925.23</v>
      </c>
      <c r="I10406" t="s">
        <v>5977</v>
      </c>
      <c r="J10406" t="s">
        <v>164</v>
      </c>
      <c r="K10406">
        <v>0</v>
      </c>
      <c r="L10406" s="83">
        <v>42583</v>
      </c>
      <c r="M10406">
        <v>0</v>
      </c>
      <c r="N10406">
        <v>294268107</v>
      </c>
      <c r="O10406">
        <v>2597748</v>
      </c>
    </row>
    <row r="10407" spans="1:15" x14ac:dyDescent="0.2">
      <c r="A10407" t="s">
        <v>6805</v>
      </c>
      <c r="B10407" t="s">
        <v>6749</v>
      </c>
      <c r="C10407">
        <v>50.34</v>
      </c>
      <c r="D10407">
        <v>0</v>
      </c>
      <c r="E10407">
        <v>0</v>
      </c>
      <c r="F10407">
        <v>0</v>
      </c>
      <c r="G10407">
        <v>0</v>
      </c>
      <c r="H10407">
        <v>-75.05</v>
      </c>
      <c r="I10407" t="s">
        <v>5995</v>
      </c>
      <c r="J10407" t="s">
        <v>182</v>
      </c>
      <c r="K10407">
        <v>0</v>
      </c>
      <c r="L10407" s="83">
        <v>42583</v>
      </c>
      <c r="M10407">
        <v>0</v>
      </c>
      <c r="N10407">
        <v>718549207</v>
      </c>
      <c r="O10407" t="s">
        <v>6806</v>
      </c>
    </row>
    <row r="10408" spans="1:15" x14ac:dyDescent="0.2">
      <c r="A10408" t="s">
        <v>6807</v>
      </c>
      <c r="B10408" t="s">
        <v>4939</v>
      </c>
      <c r="C10408">
        <v>14.81</v>
      </c>
      <c r="D10408">
        <v>0</v>
      </c>
      <c r="E10408">
        <v>0</v>
      </c>
      <c r="F10408">
        <v>0</v>
      </c>
      <c r="G10408">
        <v>0</v>
      </c>
      <c r="H10408" s="45">
        <v>9082.6</v>
      </c>
      <c r="I10408" t="s">
        <v>5977</v>
      </c>
      <c r="J10408" t="s">
        <v>182</v>
      </c>
      <c r="K10408">
        <v>0</v>
      </c>
      <c r="L10408" s="83">
        <v>42583</v>
      </c>
      <c r="M10408">
        <v>0</v>
      </c>
      <c r="N10408" t="s">
        <v>177</v>
      </c>
      <c r="O10408" t="s">
        <v>5056</v>
      </c>
    </row>
    <row r="10409" spans="1:15" x14ac:dyDescent="0.2">
      <c r="A10409" t="s">
        <v>6808</v>
      </c>
      <c r="B10409" t="s">
        <v>2873</v>
      </c>
      <c r="C10409">
        <v>55.26</v>
      </c>
      <c r="D10409">
        <v>0</v>
      </c>
      <c r="E10409">
        <v>0</v>
      </c>
      <c r="F10409">
        <v>0</v>
      </c>
      <c r="G10409">
        <v>0</v>
      </c>
      <c r="H10409" s="45">
        <v>-6688.18</v>
      </c>
      <c r="I10409" t="s">
        <v>5977</v>
      </c>
      <c r="J10409" t="s">
        <v>186</v>
      </c>
      <c r="K10409">
        <v>0</v>
      </c>
      <c r="L10409" s="83">
        <v>42583</v>
      </c>
      <c r="M10409">
        <v>0</v>
      </c>
      <c r="N10409">
        <v>860630102</v>
      </c>
      <c r="O10409">
        <v>2849234</v>
      </c>
    </row>
    <row r="10410" spans="1:15" x14ac:dyDescent="0.2">
      <c r="A10410" t="s">
        <v>6809</v>
      </c>
      <c r="B10410" t="s">
        <v>6746</v>
      </c>
      <c r="C10410">
        <v>55.15</v>
      </c>
      <c r="D10410">
        <v>0</v>
      </c>
      <c r="E10410">
        <v>0</v>
      </c>
      <c r="F10410">
        <v>0</v>
      </c>
      <c r="G10410">
        <v>0</v>
      </c>
      <c r="H10410" s="45">
        <v>-7846.25</v>
      </c>
      <c r="I10410" t="s">
        <v>5977</v>
      </c>
      <c r="J10410" t="s">
        <v>200</v>
      </c>
      <c r="K10410">
        <v>0</v>
      </c>
      <c r="L10410" s="83">
        <v>42583</v>
      </c>
      <c r="M10410">
        <v>0</v>
      </c>
      <c r="N10410">
        <v>556269108</v>
      </c>
      <c r="O10410">
        <v>2553911</v>
      </c>
    </row>
    <row r="10411" spans="1:15" x14ac:dyDescent="0.2">
      <c r="A10411" t="s">
        <v>6810</v>
      </c>
      <c r="B10411" t="s">
        <v>2572</v>
      </c>
      <c r="C10411">
        <v>25.16</v>
      </c>
      <c r="D10411">
        <v>0</v>
      </c>
      <c r="E10411">
        <v>0</v>
      </c>
      <c r="F10411">
        <v>0</v>
      </c>
      <c r="G10411">
        <v>0</v>
      </c>
      <c r="H10411" s="45">
        <v>-33874.18</v>
      </c>
      <c r="I10411" t="s">
        <v>5977</v>
      </c>
      <c r="J10411" t="s">
        <v>182</v>
      </c>
      <c r="K10411">
        <v>0</v>
      </c>
      <c r="L10411" s="83">
        <v>42583</v>
      </c>
      <c r="M10411">
        <v>0</v>
      </c>
      <c r="N10411" s="84">
        <v>9.0346000000000003E+107</v>
      </c>
      <c r="O10411" t="s">
        <v>2661</v>
      </c>
    </row>
    <row r="10412" spans="1:15" x14ac:dyDescent="0.2">
      <c r="A10412" t="s">
        <v>6811</v>
      </c>
      <c r="B10412" t="s">
        <v>2489</v>
      </c>
      <c r="C10412">
        <v>123.75</v>
      </c>
      <c r="D10412">
        <v>0</v>
      </c>
      <c r="E10412">
        <v>0</v>
      </c>
      <c r="F10412">
        <v>0</v>
      </c>
      <c r="G10412">
        <v>0</v>
      </c>
      <c r="H10412" s="45">
        <v>-51280.19</v>
      </c>
      <c r="I10412" t="s">
        <v>5977</v>
      </c>
      <c r="J10412" t="s">
        <v>200</v>
      </c>
      <c r="K10412">
        <v>0</v>
      </c>
      <c r="L10412" s="83">
        <v>42583</v>
      </c>
      <c r="M10412">
        <v>0</v>
      </c>
      <c r="N10412" t="s">
        <v>177</v>
      </c>
      <c r="O10412" t="s">
        <v>2558</v>
      </c>
    </row>
    <row r="10413" spans="1:15" x14ac:dyDescent="0.2">
      <c r="A10413" t="s">
        <v>6812</v>
      </c>
      <c r="B10413" t="s">
        <v>6748</v>
      </c>
      <c r="C10413">
        <v>33.96</v>
      </c>
      <c r="D10413">
        <v>0</v>
      </c>
      <c r="E10413">
        <v>0</v>
      </c>
      <c r="F10413">
        <v>0</v>
      </c>
      <c r="G10413">
        <v>0</v>
      </c>
      <c r="H10413" s="45">
        <v>4667.5200000000004</v>
      </c>
      <c r="I10413" t="s">
        <v>5977</v>
      </c>
      <c r="J10413" t="s">
        <v>200</v>
      </c>
      <c r="K10413">
        <v>0</v>
      </c>
      <c r="L10413" s="83">
        <v>42583</v>
      </c>
      <c r="M10413">
        <v>0</v>
      </c>
      <c r="N10413" t="s">
        <v>6813</v>
      </c>
      <c r="O10413">
        <v>2111977</v>
      </c>
    </row>
    <row r="10414" spans="1:15" x14ac:dyDescent="0.2">
      <c r="A10414" t="s">
        <v>6814</v>
      </c>
      <c r="B10414" t="s">
        <v>6751</v>
      </c>
      <c r="C10414">
        <v>16.27</v>
      </c>
      <c r="D10414">
        <v>0</v>
      </c>
      <c r="E10414">
        <v>0</v>
      </c>
      <c r="F10414">
        <v>0</v>
      </c>
      <c r="G10414">
        <v>0</v>
      </c>
      <c r="H10414" s="45">
        <v>-13859.55</v>
      </c>
      <c r="I10414" t="s">
        <v>5995</v>
      </c>
      <c r="J10414" t="s">
        <v>188</v>
      </c>
      <c r="K10414">
        <v>0</v>
      </c>
      <c r="L10414" s="83">
        <v>42583</v>
      </c>
      <c r="M10414">
        <v>0</v>
      </c>
      <c r="N10414" t="s">
        <v>6815</v>
      </c>
      <c r="O10414">
        <v>2810531</v>
      </c>
    </row>
    <row r="10415" spans="1:15" x14ac:dyDescent="0.2">
      <c r="A10415" t="s">
        <v>6816</v>
      </c>
      <c r="B10415" t="s">
        <v>2216</v>
      </c>
      <c r="C10415">
        <v>37.729999999999997</v>
      </c>
      <c r="D10415">
        <v>0</v>
      </c>
      <c r="E10415">
        <v>0</v>
      </c>
      <c r="F10415">
        <v>0</v>
      </c>
      <c r="G10415">
        <v>0</v>
      </c>
      <c r="H10415" s="45">
        <v>-1979.19</v>
      </c>
      <c r="I10415" t="s">
        <v>5977</v>
      </c>
      <c r="J10415" t="s">
        <v>190</v>
      </c>
      <c r="K10415">
        <v>0</v>
      </c>
      <c r="L10415" s="83">
        <v>42583</v>
      </c>
      <c r="M10415">
        <v>0</v>
      </c>
      <c r="N10415">
        <v>880779103</v>
      </c>
      <c r="O10415">
        <v>2884224</v>
      </c>
    </row>
    <row r="10416" spans="1:15" x14ac:dyDescent="0.2">
      <c r="A10416" t="s">
        <v>6817</v>
      </c>
      <c r="B10416" t="s">
        <v>2461</v>
      </c>
      <c r="C10416">
        <v>43</v>
      </c>
      <c r="D10416">
        <v>0</v>
      </c>
      <c r="E10416">
        <v>0</v>
      </c>
      <c r="F10416">
        <v>0</v>
      </c>
      <c r="G10416">
        <v>0</v>
      </c>
      <c r="H10416" s="45">
        <v>-10804.11</v>
      </c>
      <c r="I10416" t="s">
        <v>5977</v>
      </c>
      <c r="J10416" t="s">
        <v>169</v>
      </c>
      <c r="K10416">
        <v>0</v>
      </c>
      <c r="L10416" s="83">
        <v>42583</v>
      </c>
      <c r="M10416">
        <v>0</v>
      </c>
      <c r="N10416" t="s">
        <v>2560</v>
      </c>
      <c r="O10416" t="s">
        <v>2561</v>
      </c>
    </row>
    <row r="10417" spans="1:15" x14ac:dyDescent="0.2">
      <c r="A10417" t="s">
        <v>6818</v>
      </c>
      <c r="B10417" t="s">
        <v>1557</v>
      </c>
      <c r="C10417">
        <v>39.06</v>
      </c>
      <c r="D10417">
        <v>0</v>
      </c>
      <c r="E10417">
        <v>0</v>
      </c>
      <c r="F10417">
        <v>0</v>
      </c>
      <c r="G10417">
        <v>0</v>
      </c>
      <c r="H10417">
        <v>-174.33</v>
      </c>
      <c r="I10417" t="s">
        <v>5977</v>
      </c>
      <c r="J10417" t="s">
        <v>164</v>
      </c>
      <c r="K10417">
        <v>0</v>
      </c>
      <c r="L10417" s="83">
        <v>42583</v>
      </c>
      <c r="M10417">
        <v>0</v>
      </c>
      <c r="N10417">
        <v>896239100</v>
      </c>
      <c r="O10417">
        <v>2903958</v>
      </c>
    </row>
    <row r="10418" spans="1:15" x14ac:dyDescent="0.2">
      <c r="A10418" t="s">
        <v>6819</v>
      </c>
      <c r="B10418" t="s">
        <v>2687</v>
      </c>
      <c r="C10418">
        <v>26.75</v>
      </c>
      <c r="D10418">
        <v>0</v>
      </c>
      <c r="E10418">
        <v>0</v>
      </c>
      <c r="F10418">
        <v>0</v>
      </c>
      <c r="G10418">
        <v>0</v>
      </c>
      <c r="H10418">
        <v>-18.510000000000002</v>
      </c>
      <c r="I10418" t="s">
        <v>5995</v>
      </c>
      <c r="J10418" t="s">
        <v>200</v>
      </c>
      <c r="K10418">
        <v>0</v>
      </c>
      <c r="L10418" s="83">
        <v>42583</v>
      </c>
      <c r="M10418">
        <v>0</v>
      </c>
      <c r="N10418" t="s">
        <v>2801</v>
      </c>
      <c r="O10418" t="s">
        <v>2802</v>
      </c>
    </row>
    <row r="10419" spans="1:15" x14ac:dyDescent="0.2">
      <c r="A10419" t="s">
        <v>6820</v>
      </c>
      <c r="B10419" t="s">
        <v>6750</v>
      </c>
      <c r="C10419">
        <v>45.59</v>
      </c>
      <c r="D10419">
        <v>0</v>
      </c>
      <c r="E10419">
        <v>0</v>
      </c>
      <c r="F10419">
        <v>0</v>
      </c>
      <c r="G10419">
        <v>0</v>
      </c>
      <c r="H10419" s="45">
        <v>-3627.9</v>
      </c>
      <c r="I10419" t="s">
        <v>5995</v>
      </c>
      <c r="J10419" t="s">
        <v>190</v>
      </c>
      <c r="K10419">
        <v>0</v>
      </c>
      <c r="L10419" s="83">
        <v>42583</v>
      </c>
      <c r="M10419">
        <v>0</v>
      </c>
      <c r="N10419" t="s">
        <v>177</v>
      </c>
      <c r="O10419" t="s">
        <v>6821</v>
      </c>
    </row>
    <row r="10420" spans="1:15" x14ac:dyDescent="0.2">
      <c r="A10420" t="s">
        <v>6822</v>
      </c>
      <c r="B10420" t="s">
        <v>2809</v>
      </c>
      <c r="C10420">
        <v>39</v>
      </c>
      <c r="D10420">
        <v>0</v>
      </c>
      <c r="E10420">
        <v>0</v>
      </c>
      <c r="F10420">
        <v>0</v>
      </c>
      <c r="G10420">
        <v>0</v>
      </c>
      <c r="H10420" s="45">
        <v>-80761.570000000007</v>
      </c>
      <c r="I10420" t="s">
        <v>5977</v>
      </c>
      <c r="J10420" t="s">
        <v>182</v>
      </c>
      <c r="K10420">
        <v>0</v>
      </c>
      <c r="L10420" s="83">
        <v>42583</v>
      </c>
      <c r="M10420">
        <v>0</v>
      </c>
      <c r="N10420">
        <v>959319104</v>
      </c>
      <c r="O10420" t="s">
        <v>3026</v>
      </c>
    </row>
    <row r="10421" spans="1:15" x14ac:dyDescent="0.2">
      <c r="A10421" t="s">
        <v>6823</v>
      </c>
      <c r="B10421" t="s">
        <v>1043</v>
      </c>
      <c r="C10421">
        <v>83.58</v>
      </c>
      <c r="D10421">
        <v>0</v>
      </c>
      <c r="E10421">
        <v>0</v>
      </c>
      <c r="F10421">
        <v>0</v>
      </c>
      <c r="G10421">
        <v>0</v>
      </c>
      <c r="H10421" s="45">
        <v>-2113.5700000000002</v>
      </c>
      <c r="I10421" t="s">
        <v>5995</v>
      </c>
      <c r="J10421" t="s">
        <v>182</v>
      </c>
      <c r="K10421">
        <v>0</v>
      </c>
      <c r="L10421" s="83">
        <v>42583</v>
      </c>
      <c r="M10421">
        <v>0</v>
      </c>
      <c r="N10421" t="s">
        <v>1172</v>
      </c>
      <c r="O10421">
        <v>2326618</v>
      </c>
    </row>
    <row r="10422" spans="1:15" x14ac:dyDescent="0.2">
      <c r="A10422" t="s">
        <v>6824</v>
      </c>
      <c r="B10422" t="s">
        <v>6743</v>
      </c>
      <c r="C10422">
        <v>18.45</v>
      </c>
      <c r="D10422">
        <v>0</v>
      </c>
      <c r="E10422">
        <v>0</v>
      </c>
      <c r="F10422">
        <v>0</v>
      </c>
      <c r="G10422">
        <v>0</v>
      </c>
      <c r="H10422" s="45">
        <v>40122.68</v>
      </c>
      <c r="I10422" t="s">
        <v>5977</v>
      </c>
      <c r="J10422" t="s">
        <v>188</v>
      </c>
      <c r="K10422">
        <v>0</v>
      </c>
      <c r="L10422" s="83">
        <v>42583</v>
      </c>
      <c r="M10422">
        <v>0</v>
      </c>
      <c r="N10422" t="s">
        <v>6825</v>
      </c>
      <c r="O10422">
        <v>2659013</v>
      </c>
    </row>
    <row r="10423" spans="1:15" x14ac:dyDescent="0.2">
      <c r="A10423" t="s">
        <v>6614</v>
      </c>
      <c r="B10423" t="s">
        <v>4657</v>
      </c>
      <c r="C10423">
        <v>36.869999999999997</v>
      </c>
      <c r="D10423">
        <v>0</v>
      </c>
      <c r="E10423">
        <v>0</v>
      </c>
      <c r="F10423">
        <v>0</v>
      </c>
      <c r="G10423">
        <v>0</v>
      </c>
      <c r="H10423" s="45">
        <v>5946.16</v>
      </c>
      <c r="I10423" t="s">
        <v>5995</v>
      </c>
      <c r="J10423" t="s">
        <v>164</v>
      </c>
      <c r="K10423">
        <v>0</v>
      </c>
      <c r="L10423" s="83">
        <v>42580</v>
      </c>
      <c r="M10423">
        <v>0</v>
      </c>
      <c r="N10423" t="s">
        <v>177</v>
      </c>
      <c r="O10423" t="s">
        <v>4829</v>
      </c>
    </row>
    <row r="10424" spans="1:15" x14ac:dyDescent="0.2">
      <c r="A10424" t="s">
        <v>6615</v>
      </c>
      <c r="B10424" t="s">
        <v>2095</v>
      </c>
      <c r="C10424">
        <v>153.29</v>
      </c>
      <c r="D10424">
        <v>0</v>
      </c>
      <c r="E10424">
        <v>0</v>
      </c>
      <c r="F10424">
        <v>0</v>
      </c>
      <c r="G10424">
        <v>0</v>
      </c>
      <c r="H10424" s="45">
        <v>-1168.3699999999999</v>
      </c>
      <c r="I10424" t="s">
        <v>5995</v>
      </c>
      <c r="J10424" t="s">
        <v>200</v>
      </c>
      <c r="K10424">
        <v>0</v>
      </c>
      <c r="L10424" s="83">
        <v>42580</v>
      </c>
      <c r="M10424">
        <v>0</v>
      </c>
      <c r="N10424">
        <v>983134107</v>
      </c>
      <c r="O10424">
        <v>2963811</v>
      </c>
    </row>
    <row r="10425" spans="1:15" x14ac:dyDescent="0.2">
      <c r="A10425" t="s">
        <v>6616</v>
      </c>
      <c r="B10425" t="s">
        <v>1809</v>
      </c>
      <c r="C10425">
        <v>81.75</v>
      </c>
      <c r="D10425">
        <v>0</v>
      </c>
      <c r="E10425">
        <v>0</v>
      </c>
      <c r="F10425">
        <v>0</v>
      </c>
      <c r="G10425">
        <v>0</v>
      </c>
      <c r="H10425" s="45">
        <v>5541.88</v>
      </c>
      <c r="I10425" t="s">
        <v>5995</v>
      </c>
      <c r="J10425" t="s">
        <v>200</v>
      </c>
      <c r="K10425">
        <v>0</v>
      </c>
      <c r="L10425" s="83">
        <v>42580</v>
      </c>
      <c r="M10425">
        <v>0</v>
      </c>
      <c r="N10425" t="s">
        <v>1983</v>
      </c>
      <c r="O10425">
        <v>2503529</v>
      </c>
    </row>
    <row r="10426" spans="1:15" x14ac:dyDescent="0.2">
      <c r="A10426" t="s">
        <v>6617</v>
      </c>
      <c r="B10426" t="s">
        <v>6371</v>
      </c>
      <c r="C10426">
        <v>34.75</v>
      </c>
      <c r="D10426">
        <v>0</v>
      </c>
      <c r="E10426">
        <v>0</v>
      </c>
      <c r="F10426">
        <v>0</v>
      </c>
      <c r="G10426">
        <v>0</v>
      </c>
      <c r="H10426" s="45">
        <v>3303.48</v>
      </c>
      <c r="I10426" t="s">
        <v>5995</v>
      </c>
      <c r="J10426" t="s">
        <v>186</v>
      </c>
      <c r="K10426">
        <v>0</v>
      </c>
      <c r="L10426" s="83">
        <v>42580</v>
      </c>
      <c r="M10426">
        <v>0</v>
      </c>
      <c r="N10426">
        <v>909907107</v>
      </c>
      <c r="O10426">
        <v>2905794</v>
      </c>
    </row>
    <row r="10427" spans="1:15" x14ac:dyDescent="0.2">
      <c r="A10427" t="s">
        <v>6618</v>
      </c>
      <c r="B10427" t="s">
        <v>2807</v>
      </c>
      <c r="C10427">
        <v>238.3</v>
      </c>
      <c r="D10427">
        <v>0</v>
      </c>
      <c r="E10427">
        <v>0</v>
      </c>
      <c r="F10427">
        <v>0</v>
      </c>
      <c r="G10427">
        <v>0</v>
      </c>
      <c r="H10427">
        <v>-772</v>
      </c>
      <c r="I10427" t="s">
        <v>5995</v>
      </c>
      <c r="J10427" t="s">
        <v>186</v>
      </c>
      <c r="K10427">
        <v>0</v>
      </c>
      <c r="L10427" s="83">
        <v>42580</v>
      </c>
      <c r="M10427">
        <v>0</v>
      </c>
      <c r="N10427" t="s">
        <v>3003</v>
      </c>
      <c r="O10427" t="s">
        <v>3004</v>
      </c>
    </row>
    <row r="10428" spans="1:15" x14ac:dyDescent="0.2">
      <c r="A10428" t="s">
        <v>6619</v>
      </c>
      <c r="B10428" t="s">
        <v>1336</v>
      </c>
      <c r="C10428">
        <v>48.45</v>
      </c>
      <c r="D10428">
        <v>0</v>
      </c>
      <c r="E10428">
        <v>0</v>
      </c>
      <c r="F10428">
        <v>0</v>
      </c>
      <c r="G10428">
        <v>0</v>
      </c>
      <c r="H10428" s="45">
        <v>7468.49</v>
      </c>
      <c r="I10428" t="s">
        <v>5995</v>
      </c>
      <c r="J10428" t="s">
        <v>200</v>
      </c>
      <c r="K10428">
        <v>0</v>
      </c>
      <c r="L10428" s="83">
        <v>42580</v>
      </c>
      <c r="M10428">
        <v>0</v>
      </c>
      <c r="N10428" t="s">
        <v>1535</v>
      </c>
      <c r="O10428">
        <v>2216991</v>
      </c>
    </row>
    <row r="10429" spans="1:15" x14ac:dyDescent="0.2">
      <c r="A10429" t="s">
        <v>6620</v>
      </c>
      <c r="B10429" t="s">
        <v>275</v>
      </c>
      <c r="C10429">
        <v>42.685000000000002</v>
      </c>
      <c r="D10429">
        <v>0</v>
      </c>
      <c r="E10429">
        <v>0</v>
      </c>
      <c r="F10429">
        <v>0</v>
      </c>
      <c r="G10429">
        <v>0</v>
      </c>
      <c r="H10429" s="45">
        <v>20045.939999999999</v>
      </c>
      <c r="I10429" t="s">
        <v>5995</v>
      </c>
      <c r="J10429" t="s">
        <v>164</v>
      </c>
      <c r="K10429">
        <v>0</v>
      </c>
      <c r="L10429" s="83">
        <v>42580</v>
      </c>
      <c r="M10429">
        <v>0</v>
      </c>
      <c r="N10429" t="s">
        <v>276</v>
      </c>
      <c r="O10429">
        <v>2839268</v>
      </c>
    </row>
    <row r="10430" spans="1:15" x14ac:dyDescent="0.2">
      <c r="A10430" t="s">
        <v>6621</v>
      </c>
      <c r="B10430" t="s">
        <v>2812</v>
      </c>
      <c r="C10430">
        <v>258.3</v>
      </c>
      <c r="D10430">
        <v>0</v>
      </c>
      <c r="E10430">
        <v>0</v>
      </c>
      <c r="F10430">
        <v>0</v>
      </c>
      <c r="G10430">
        <v>0</v>
      </c>
      <c r="H10430" s="45">
        <v>-7046.37</v>
      </c>
      <c r="I10430" t="s">
        <v>5995</v>
      </c>
      <c r="J10430" t="s">
        <v>164</v>
      </c>
      <c r="K10430">
        <v>0</v>
      </c>
      <c r="L10430" s="83">
        <v>42580</v>
      </c>
      <c r="M10430">
        <v>0</v>
      </c>
      <c r="N10430">
        <v>852857200</v>
      </c>
      <c r="O10430" t="s">
        <v>3000</v>
      </c>
    </row>
    <row r="10431" spans="1:15" x14ac:dyDescent="0.2">
      <c r="A10431" t="s">
        <v>6622</v>
      </c>
      <c r="B10431" t="s">
        <v>6359</v>
      </c>
      <c r="C10431">
        <v>6.85</v>
      </c>
      <c r="D10431">
        <v>0</v>
      </c>
      <c r="E10431">
        <v>0</v>
      </c>
      <c r="F10431">
        <v>0</v>
      </c>
      <c r="G10431">
        <v>0</v>
      </c>
      <c r="H10431" s="45">
        <v>23055.040000000001</v>
      </c>
      <c r="I10431" t="s">
        <v>5995</v>
      </c>
      <c r="J10431" t="s">
        <v>235</v>
      </c>
      <c r="K10431">
        <v>0</v>
      </c>
      <c r="L10431" s="83">
        <v>42580</v>
      </c>
      <c r="M10431">
        <v>0</v>
      </c>
      <c r="N10431" t="s">
        <v>6476</v>
      </c>
      <c r="O10431" t="s">
        <v>6477</v>
      </c>
    </row>
    <row r="10432" spans="1:15" x14ac:dyDescent="0.2">
      <c r="A10432" t="s">
        <v>6623</v>
      </c>
      <c r="B10432" t="s">
        <v>2832</v>
      </c>
      <c r="C10432">
        <v>61.73</v>
      </c>
      <c r="D10432">
        <v>0</v>
      </c>
      <c r="E10432">
        <v>0</v>
      </c>
      <c r="F10432">
        <v>0</v>
      </c>
      <c r="G10432">
        <v>0</v>
      </c>
      <c r="H10432" s="45">
        <v>2236.5100000000002</v>
      </c>
      <c r="I10432" t="s">
        <v>5995</v>
      </c>
      <c r="J10432" t="s">
        <v>200</v>
      </c>
      <c r="K10432">
        <v>0</v>
      </c>
      <c r="L10432" s="83">
        <v>42580</v>
      </c>
      <c r="M10432">
        <v>0</v>
      </c>
      <c r="N10432" t="s">
        <v>2993</v>
      </c>
      <c r="O10432" t="s">
        <v>2994</v>
      </c>
    </row>
    <row r="10433" spans="1:15" x14ac:dyDescent="0.2">
      <c r="A10433" t="s">
        <v>6624</v>
      </c>
      <c r="B10433" t="s">
        <v>737</v>
      </c>
      <c r="C10433">
        <v>22.42</v>
      </c>
      <c r="D10433">
        <v>0</v>
      </c>
      <c r="E10433">
        <v>0</v>
      </c>
      <c r="F10433">
        <v>0</v>
      </c>
      <c r="G10433">
        <v>0</v>
      </c>
      <c r="H10433" s="45">
        <v>-5207.7700000000004</v>
      </c>
      <c r="I10433" t="s">
        <v>5995</v>
      </c>
      <c r="J10433" t="s">
        <v>164</v>
      </c>
      <c r="K10433">
        <v>0</v>
      </c>
      <c r="L10433" s="83">
        <v>42580</v>
      </c>
      <c r="M10433">
        <v>0</v>
      </c>
      <c r="N10433">
        <v>779376102</v>
      </c>
      <c r="O10433" t="s">
        <v>738</v>
      </c>
    </row>
    <row r="10434" spans="1:15" x14ac:dyDescent="0.2">
      <c r="A10434" t="s">
        <v>6625</v>
      </c>
      <c r="B10434" t="s">
        <v>1036</v>
      </c>
      <c r="C10434">
        <v>77.099999999999994</v>
      </c>
      <c r="D10434">
        <v>0</v>
      </c>
      <c r="E10434">
        <v>0</v>
      </c>
      <c r="F10434">
        <v>0</v>
      </c>
      <c r="G10434">
        <v>0</v>
      </c>
      <c r="H10434" s="45">
        <v>1313.72</v>
      </c>
      <c r="I10434" t="s">
        <v>5995</v>
      </c>
      <c r="J10434" t="s">
        <v>186</v>
      </c>
      <c r="K10434">
        <v>0</v>
      </c>
      <c r="L10434" s="83">
        <v>42580</v>
      </c>
      <c r="M10434">
        <v>0</v>
      </c>
      <c r="N10434">
        <v>724078100</v>
      </c>
      <c r="O10434">
        <v>2227089</v>
      </c>
    </row>
    <row r="10435" spans="1:15" x14ac:dyDescent="0.2">
      <c r="A10435" t="s">
        <v>6626</v>
      </c>
      <c r="B10435" t="s">
        <v>2100</v>
      </c>
      <c r="C10435">
        <v>50.99</v>
      </c>
      <c r="D10435">
        <v>0</v>
      </c>
      <c r="E10435">
        <v>0</v>
      </c>
      <c r="F10435">
        <v>0</v>
      </c>
      <c r="G10435">
        <v>0</v>
      </c>
      <c r="H10435" s="45">
        <v>-2946.13</v>
      </c>
      <c r="I10435" t="s">
        <v>5995</v>
      </c>
      <c r="J10435" t="s">
        <v>200</v>
      </c>
      <c r="K10435">
        <v>0</v>
      </c>
      <c r="L10435" s="83">
        <v>42580</v>
      </c>
      <c r="M10435">
        <v>0</v>
      </c>
      <c r="N10435" t="s">
        <v>2180</v>
      </c>
      <c r="O10435">
        <v>2943523</v>
      </c>
    </row>
    <row r="10436" spans="1:15" x14ac:dyDescent="0.2">
      <c r="A10436" t="s">
        <v>6627</v>
      </c>
      <c r="B10436" t="s">
        <v>1001</v>
      </c>
      <c r="C10436">
        <v>52</v>
      </c>
      <c r="D10436">
        <v>0</v>
      </c>
      <c r="E10436">
        <v>0</v>
      </c>
      <c r="F10436">
        <v>0</v>
      </c>
      <c r="G10436">
        <v>0</v>
      </c>
      <c r="H10436" s="45">
        <v>-1234.77</v>
      </c>
      <c r="I10436" t="s">
        <v>5995</v>
      </c>
      <c r="J10436" t="s">
        <v>200</v>
      </c>
      <c r="K10436">
        <v>0</v>
      </c>
      <c r="L10436" s="83">
        <v>42580</v>
      </c>
      <c r="M10436">
        <v>0</v>
      </c>
      <c r="N10436">
        <v>690070107</v>
      </c>
      <c r="O10436" t="s">
        <v>1438</v>
      </c>
    </row>
    <row r="10437" spans="1:15" x14ac:dyDescent="0.2">
      <c r="A10437" t="s">
        <v>6628</v>
      </c>
      <c r="B10437" t="s">
        <v>6356</v>
      </c>
      <c r="C10437">
        <v>26.43</v>
      </c>
      <c r="D10437">
        <v>0</v>
      </c>
      <c r="E10437">
        <v>0</v>
      </c>
      <c r="F10437">
        <v>0</v>
      </c>
      <c r="G10437">
        <v>0</v>
      </c>
      <c r="H10437" s="45">
        <v>1611.03</v>
      </c>
      <c r="I10437" t="s">
        <v>5995</v>
      </c>
      <c r="J10437" t="s">
        <v>186</v>
      </c>
      <c r="K10437">
        <v>0</v>
      </c>
      <c r="L10437" s="83">
        <v>42580</v>
      </c>
      <c r="M10437">
        <v>0</v>
      </c>
      <c r="N10437">
        <v>675234108</v>
      </c>
      <c r="O10437">
        <v>2125901</v>
      </c>
    </row>
    <row r="10438" spans="1:15" x14ac:dyDescent="0.2">
      <c r="A10438" t="s">
        <v>6629</v>
      </c>
      <c r="B10438" t="s">
        <v>243</v>
      </c>
      <c r="C10438">
        <v>42.8</v>
      </c>
      <c r="D10438">
        <v>0</v>
      </c>
      <c r="E10438">
        <v>0</v>
      </c>
      <c r="F10438">
        <v>0</v>
      </c>
      <c r="G10438">
        <v>0</v>
      </c>
      <c r="H10438" s="45">
        <v>3076.52</v>
      </c>
      <c r="I10438" t="s">
        <v>5995</v>
      </c>
      <c r="J10438" t="s">
        <v>200</v>
      </c>
      <c r="K10438">
        <v>0</v>
      </c>
      <c r="L10438" s="83">
        <v>42580</v>
      </c>
      <c r="M10438">
        <v>0</v>
      </c>
      <c r="N10438" t="s">
        <v>244</v>
      </c>
      <c r="O10438">
        <v>2601326</v>
      </c>
    </row>
    <row r="10439" spans="1:15" x14ac:dyDescent="0.2">
      <c r="A10439" t="s">
        <v>6630</v>
      </c>
      <c r="B10439" t="s">
        <v>298</v>
      </c>
      <c r="C10439">
        <v>62.77</v>
      </c>
      <c r="D10439">
        <v>0</v>
      </c>
      <c r="E10439">
        <v>0</v>
      </c>
      <c r="F10439">
        <v>0</v>
      </c>
      <c r="G10439">
        <v>0</v>
      </c>
      <c r="H10439" s="45">
        <v>-1567.43</v>
      </c>
      <c r="I10439" t="s">
        <v>5995</v>
      </c>
      <c r="J10439" t="s">
        <v>164</v>
      </c>
      <c r="K10439">
        <v>0</v>
      </c>
      <c r="L10439" s="83">
        <v>42580</v>
      </c>
      <c r="M10439">
        <v>0</v>
      </c>
      <c r="N10439">
        <v>595137100</v>
      </c>
      <c r="O10439">
        <v>2588140</v>
      </c>
    </row>
    <row r="10440" spans="1:15" x14ac:dyDescent="0.2">
      <c r="A10440" t="s">
        <v>6631</v>
      </c>
      <c r="B10440" t="s">
        <v>2299</v>
      </c>
      <c r="C10440">
        <v>10.55</v>
      </c>
      <c r="D10440">
        <v>0</v>
      </c>
      <c r="E10440">
        <v>0</v>
      </c>
      <c r="F10440">
        <v>0</v>
      </c>
      <c r="G10440">
        <v>0</v>
      </c>
      <c r="H10440" s="45">
        <v>-9380.01</v>
      </c>
      <c r="I10440" t="s">
        <v>5995</v>
      </c>
      <c r="J10440" t="s">
        <v>200</v>
      </c>
      <c r="K10440">
        <v>0</v>
      </c>
      <c r="L10440" s="83">
        <v>42580</v>
      </c>
      <c r="M10440">
        <v>0</v>
      </c>
      <c r="N10440">
        <v>552697104</v>
      </c>
      <c r="O10440">
        <v>2574495</v>
      </c>
    </row>
    <row r="10441" spans="1:15" x14ac:dyDescent="0.2">
      <c r="A10441" t="s">
        <v>6632</v>
      </c>
      <c r="B10441" t="s">
        <v>1782</v>
      </c>
      <c r="C10441">
        <v>69.400000000000006</v>
      </c>
      <c r="D10441">
        <v>0</v>
      </c>
      <c r="E10441">
        <v>0</v>
      </c>
      <c r="F10441">
        <v>0</v>
      </c>
      <c r="G10441">
        <v>0</v>
      </c>
      <c r="H10441" s="45">
        <v>-8927.82</v>
      </c>
      <c r="I10441" t="s">
        <v>5995</v>
      </c>
      <c r="J10441" t="s">
        <v>186</v>
      </c>
      <c r="K10441">
        <v>0</v>
      </c>
      <c r="L10441" s="83">
        <v>42580</v>
      </c>
      <c r="M10441">
        <v>0</v>
      </c>
      <c r="N10441" t="s">
        <v>1911</v>
      </c>
      <c r="O10441" t="s">
        <v>1912</v>
      </c>
    </row>
    <row r="10442" spans="1:15" x14ac:dyDescent="0.2">
      <c r="A10442" t="s">
        <v>6633</v>
      </c>
      <c r="B10442" t="s">
        <v>5975</v>
      </c>
      <c r="C10442">
        <v>70.75</v>
      </c>
      <c r="D10442">
        <v>0</v>
      </c>
      <c r="E10442">
        <v>0</v>
      </c>
      <c r="F10442">
        <v>0</v>
      </c>
      <c r="G10442">
        <v>0</v>
      </c>
      <c r="H10442" s="45">
        <v>6808.4</v>
      </c>
      <c r="I10442" t="s">
        <v>5995</v>
      </c>
      <c r="J10442" t="s">
        <v>169</v>
      </c>
      <c r="K10442">
        <v>0</v>
      </c>
      <c r="L10442" s="83">
        <v>42580</v>
      </c>
      <c r="M10442">
        <v>0</v>
      </c>
      <c r="N10442" t="s">
        <v>6445</v>
      </c>
      <c r="O10442" t="s">
        <v>6446</v>
      </c>
    </row>
    <row r="10443" spans="1:15" x14ac:dyDescent="0.2">
      <c r="A10443" t="s">
        <v>6634</v>
      </c>
      <c r="B10443" t="s">
        <v>6358</v>
      </c>
      <c r="C10443">
        <v>172.79</v>
      </c>
      <c r="D10443">
        <v>0</v>
      </c>
      <c r="E10443">
        <v>0</v>
      </c>
      <c r="F10443">
        <v>0</v>
      </c>
      <c r="G10443">
        <v>0</v>
      </c>
      <c r="H10443" s="45">
        <v>-2807.58</v>
      </c>
      <c r="I10443" t="s">
        <v>5995</v>
      </c>
      <c r="J10443" t="s">
        <v>164</v>
      </c>
      <c r="K10443">
        <v>0</v>
      </c>
      <c r="L10443" s="83">
        <v>42580</v>
      </c>
      <c r="M10443">
        <v>0</v>
      </c>
      <c r="N10443" t="s">
        <v>6443</v>
      </c>
      <c r="O10443">
        <v>2698782</v>
      </c>
    </row>
    <row r="10444" spans="1:15" x14ac:dyDescent="0.2">
      <c r="A10444" t="s">
        <v>6635</v>
      </c>
      <c r="B10444" t="s">
        <v>2840</v>
      </c>
      <c r="C10444">
        <v>58.6</v>
      </c>
      <c r="D10444">
        <v>0</v>
      </c>
      <c r="E10444">
        <v>0</v>
      </c>
      <c r="F10444">
        <v>0</v>
      </c>
      <c r="G10444">
        <v>0</v>
      </c>
      <c r="H10444" s="45">
        <v>5204.58</v>
      </c>
      <c r="I10444" t="s">
        <v>5995</v>
      </c>
      <c r="J10444" t="s">
        <v>169</v>
      </c>
      <c r="K10444">
        <v>0</v>
      </c>
      <c r="L10444" s="83">
        <v>42580</v>
      </c>
      <c r="M10444">
        <v>0</v>
      </c>
      <c r="N10444" t="s">
        <v>2950</v>
      </c>
      <c r="O10444" t="s">
        <v>2951</v>
      </c>
    </row>
    <row r="10445" spans="1:15" x14ac:dyDescent="0.2">
      <c r="A10445" t="s">
        <v>6636</v>
      </c>
      <c r="B10445" t="s">
        <v>3157</v>
      </c>
      <c r="C10445">
        <v>38.89</v>
      </c>
      <c r="D10445">
        <v>0</v>
      </c>
      <c r="E10445">
        <v>0</v>
      </c>
      <c r="F10445">
        <v>0</v>
      </c>
      <c r="G10445">
        <v>0</v>
      </c>
      <c r="H10445">
        <v>-383.5</v>
      </c>
      <c r="I10445" t="s">
        <v>5995</v>
      </c>
      <c r="J10445" t="s">
        <v>164</v>
      </c>
      <c r="K10445">
        <v>0</v>
      </c>
      <c r="L10445" s="83">
        <v>42580</v>
      </c>
      <c r="M10445">
        <v>0</v>
      </c>
      <c r="N10445">
        <v>457153104</v>
      </c>
      <c r="O10445">
        <v>2489094</v>
      </c>
    </row>
    <row r="10446" spans="1:15" x14ac:dyDescent="0.2">
      <c r="A10446" t="s">
        <v>6637</v>
      </c>
      <c r="B10446" t="s">
        <v>2853</v>
      </c>
      <c r="C10446">
        <v>76.849999999999994</v>
      </c>
      <c r="D10446">
        <v>0</v>
      </c>
      <c r="E10446">
        <v>0</v>
      </c>
      <c r="F10446">
        <v>0</v>
      </c>
      <c r="G10446">
        <v>0</v>
      </c>
      <c r="H10446" s="45">
        <v>-22689.65</v>
      </c>
      <c r="I10446" t="s">
        <v>5995</v>
      </c>
      <c r="J10446" t="s">
        <v>190</v>
      </c>
      <c r="K10446">
        <v>0</v>
      </c>
      <c r="L10446" s="83">
        <v>42580</v>
      </c>
      <c r="M10446">
        <v>0</v>
      </c>
      <c r="N10446" t="s">
        <v>2939</v>
      </c>
      <c r="O10446" t="s">
        <v>2940</v>
      </c>
    </row>
    <row r="10447" spans="1:15" x14ac:dyDescent="0.2">
      <c r="A10447" t="s">
        <v>6638</v>
      </c>
      <c r="B10447" t="s">
        <v>1030</v>
      </c>
      <c r="C10447">
        <v>121.89</v>
      </c>
      <c r="D10447">
        <v>0</v>
      </c>
      <c r="E10447">
        <v>0</v>
      </c>
      <c r="F10447">
        <v>0</v>
      </c>
      <c r="G10447">
        <v>0</v>
      </c>
      <c r="H10447" s="45">
        <v>4449.3100000000004</v>
      </c>
      <c r="I10447" t="s">
        <v>5995</v>
      </c>
      <c r="J10447" t="s">
        <v>164</v>
      </c>
      <c r="K10447">
        <v>0</v>
      </c>
      <c r="L10447" s="83">
        <v>42580</v>
      </c>
      <c r="M10447">
        <v>0</v>
      </c>
      <c r="N10447">
        <v>400110102</v>
      </c>
      <c r="O10447" t="s">
        <v>1447</v>
      </c>
    </row>
    <row r="10448" spans="1:15" x14ac:dyDescent="0.2">
      <c r="A10448" t="s">
        <v>6639</v>
      </c>
      <c r="B10448" t="s">
        <v>1813</v>
      </c>
      <c r="C10448">
        <v>6.3</v>
      </c>
      <c r="D10448">
        <v>0</v>
      </c>
      <c r="E10448">
        <v>0</v>
      </c>
      <c r="F10448">
        <v>0</v>
      </c>
      <c r="G10448">
        <v>0</v>
      </c>
      <c r="H10448" s="45">
        <v>-9616.66</v>
      </c>
      <c r="I10448" t="s">
        <v>5995</v>
      </c>
      <c r="J10448" t="s">
        <v>200</v>
      </c>
      <c r="K10448">
        <v>0</v>
      </c>
      <c r="L10448" s="83">
        <v>42580</v>
      </c>
      <c r="M10448">
        <v>0</v>
      </c>
      <c r="N10448" t="s">
        <v>1901</v>
      </c>
      <c r="O10448" t="s">
        <v>1902</v>
      </c>
    </row>
    <row r="10449" spans="1:15" x14ac:dyDescent="0.2">
      <c r="A10449" t="s">
        <v>6640</v>
      </c>
      <c r="B10449" t="s">
        <v>250</v>
      </c>
      <c r="C10449">
        <v>38.950000000000003</v>
      </c>
      <c r="D10449">
        <v>0</v>
      </c>
      <c r="E10449">
        <v>0</v>
      </c>
      <c r="F10449">
        <v>0</v>
      </c>
      <c r="G10449">
        <v>0</v>
      </c>
      <c r="H10449" s="45">
        <v>3073.84</v>
      </c>
      <c r="I10449" t="s">
        <v>5995</v>
      </c>
      <c r="J10449" t="s">
        <v>164</v>
      </c>
      <c r="K10449">
        <v>0</v>
      </c>
      <c r="L10449" s="83">
        <v>42580</v>
      </c>
      <c r="M10449">
        <v>0</v>
      </c>
      <c r="N10449" t="s">
        <v>251</v>
      </c>
      <c r="O10449" t="s">
        <v>252</v>
      </c>
    </row>
    <row r="10450" spans="1:15" x14ac:dyDescent="0.2">
      <c r="A10450" t="s">
        <v>6641</v>
      </c>
      <c r="B10450" t="s">
        <v>2869</v>
      </c>
      <c r="C10450">
        <v>55.774999999999999</v>
      </c>
      <c r="D10450">
        <v>0</v>
      </c>
      <c r="E10450">
        <v>0</v>
      </c>
      <c r="F10450">
        <v>0</v>
      </c>
      <c r="G10450">
        <v>0</v>
      </c>
      <c r="H10450" s="45">
        <v>-5070.43</v>
      </c>
      <c r="I10450" t="s">
        <v>5995</v>
      </c>
      <c r="J10450" t="s">
        <v>190</v>
      </c>
      <c r="K10450">
        <v>0</v>
      </c>
      <c r="L10450" s="83">
        <v>42580</v>
      </c>
      <c r="M10450">
        <v>0</v>
      </c>
      <c r="N10450">
        <v>199908104</v>
      </c>
      <c r="O10450">
        <v>2036047</v>
      </c>
    </row>
    <row r="10451" spans="1:15" x14ac:dyDescent="0.2">
      <c r="A10451" t="s">
        <v>6642</v>
      </c>
      <c r="B10451" t="s">
        <v>4510</v>
      </c>
      <c r="C10451">
        <v>14.44</v>
      </c>
      <c r="D10451">
        <v>0</v>
      </c>
      <c r="E10451">
        <v>0</v>
      </c>
      <c r="F10451">
        <v>0</v>
      </c>
      <c r="G10451">
        <v>0</v>
      </c>
      <c r="H10451" s="45">
        <v>-3395.89</v>
      </c>
      <c r="I10451" t="s">
        <v>5995</v>
      </c>
      <c r="J10451" t="s">
        <v>182</v>
      </c>
      <c r="K10451">
        <v>0</v>
      </c>
      <c r="L10451" s="83">
        <v>42580</v>
      </c>
      <c r="M10451">
        <v>0</v>
      </c>
      <c r="N10451" t="s">
        <v>4588</v>
      </c>
      <c r="O10451" t="s">
        <v>4589</v>
      </c>
    </row>
    <row r="10452" spans="1:15" x14ac:dyDescent="0.2">
      <c r="A10452" t="s">
        <v>6643</v>
      </c>
      <c r="B10452" t="s">
        <v>1339</v>
      </c>
      <c r="C10452">
        <v>58.73</v>
      </c>
      <c r="D10452">
        <v>0</v>
      </c>
      <c r="E10452">
        <v>0</v>
      </c>
      <c r="F10452">
        <v>0</v>
      </c>
      <c r="G10452">
        <v>0</v>
      </c>
      <c r="H10452" s="45">
        <v>5822.47</v>
      </c>
      <c r="I10452" t="s">
        <v>5995</v>
      </c>
      <c r="J10452" t="s">
        <v>188</v>
      </c>
      <c r="K10452">
        <v>0</v>
      </c>
      <c r="L10452" s="83">
        <v>42580</v>
      </c>
      <c r="M10452">
        <v>0</v>
      </c>
      <c r="N10452">
        <v>144285103</v>
      </c>
      <c r="O10452">
        <v>2177504</v>
      </c>
    </row>
    <row r="10453" spans="1:15" x14ac:dyDescent="0.2">
      <c r="A10453" t="s">
        <v>6644</v>
      </c>
      <c r="B10453" t="s">
        <v>997</v>
      </c>
      <c r="C10453">
        <v>71.45</v>
      </c>
      <c r="D10453">
        <v>0</v>
      </c>
      <c r="E10453">
        <v>0</v>
      </c>
      <c r="F10453">
        <v>0</v>
      </c>
      <c r="G10453">
        <v>0</v>
      </c>
      <c r="H10453" s="45">
        <v>5516.66</v>
      </c>
      <c r="I10453" t="s">
        <v>5995</v>
      </c>
      <c r="J10453" t="s">
        <v>182</v>
      </c>
      <c r="K10453">
        <v>0</v>
      </c>
      <c r="L10453" s="83">
        <v>42580</v>
      </c>
      <c r="M10453">
        <v>0</v>
      </c>
      <c r="N10453" t="s">
        <v>1274</v>
      </c>
      <c r="O10453">
        <v>2685717</v>
      </c>
    </row>
    <row r="10454" spans="1:15" x14ac:dyDescent="0.2">
      <c r="A10454" t="s">
        <v>6645</v>
      </c>
      <c r="B10454" t="s">
        <v>2601</v>
      </c>
      <c r="C10454">
        <v>31.88</v>
      </c>
      <c r="D10454">
        <v>0</v>
      </c>
      <c r="E10454">
        <v>0</v>
      </c>
      <c r="F10454">
        <v>0</v>
      </c>
      <c r="G10454">
        <v>0</v>
      </c>
      <c r="H10454" s="45">
        <v>8836.7000000000007</v>
      </c>
      <c r="I10454" t="s">
        <v>5995</v>
      </c>
      <c r="J10454" t="s">
        <v>164</v>
      </c>
      <c r="K10454">
        <v>0</v>
      </c>
      <c r="L10454" s="83">
        <v>42580</v>
      </c>
      <c r="M10454">
        <v>0</v>
      </c>
      <c r="N10454" t="s">
        <v>2623</v>
      </c>
      <c r="O10454" t="s">
        <v>2624</v>
      </c>
    </row>
    <row r="10455" spans="1:15" x14ac:dyDescent="0.2">
      <c r="A10455" t="s">
        <v>6646</v>
      </c>
      <c r="B10455" t="s">
        <v>4648</v>
      </c>
      <c r="C10455">
        <v>82.22</v>
      </c>
      <c r="D10455">
        <v>0</v>
      </c>
      <c r="E10455">
        <v>0</v>
      </c>
      <c r="F10455">
        <v>0</v>
      </c>
      <c r="G10455">
        <v>0</v>
      </c>
      <c r="H10455" s="45">
        <v>7834.08</v>
      </c>
      <c r="I10455" t="s">
        <v>5995</v>
      </c>
      <c r="J10455" t="s">
        <v>200</v>
      </c>
      <c r="K10455">
        <v>0</v>
      </c>
      <c r="L10455" s="83">
        <v>42580</v>
      </c>
      <c r="M10455">
        <v>0</v>
      </c>
      <c r="N10455">
        <v>198516106</v>
      </c>
      <c r="O10455">
        <v>2229126</v>
      </c>
    </row>
    <row r="10456" spans="1:15" x14ac:dyDescent="0.2">
      <c r="A10456" t="s">
        <v>6647</v>
      </c>
      <c r="B10456" t="s">
        <v>832</v>
      </c>
      <c r="C10456">
        <v>41.9</v>
      </c>
      <c r="D10456">
        <v>0</v>
      </c>
      <c r="E10456">
        <v>0</v>
      </c>
      <c r="F10456">
        <v>0</v>
      </c>
      <c r="G10456">
        <v>0</v>
      </c>
      <c r="H10456" s="45">
        <v>3047.11</v>
      </c>
      <c r="I10456" t="s">
        <v>5995</v>
      </c>
      <c r="J10456" t="s">
        <v>186</v>
      </c>
      <c r="K10456">
        <v>0</v>
      </c>
      <c r="L10456" s="83">
        <v>42580</v>
      </c>
      <c r="M10456">
        <v>0</v>
      </c>
      <c r="N10456" t="s">
        <v>923</v>
      </c>
      <c r="O10456" t="s">
        <v>1373</v>
      </c>
    </row>
    <row r="10457" spans="1:15" x14ac:dyDescent="0.2">
      <c r="A10457" t="s">
        <v>6648</v>
      </c>
      <c r="B10457" t="s">
        <v>6360</v>
      </c>
      <c r="C10457">
        <v>79.099999999999994</v>
      </c>
      <c r="D10457">
        <v>0</v>
      </c>
      <c r="E10457">
        <v>0</v>
      </c>
      <c r="F10457">
        <v>0</v>
      </c>
      <c r="G10457">
        <v>0</v>
      </c>
      <c r="H10457" s="45">
        <v>10443.86</v>
      </c>
      <c r="I10457" t="s">
        <v>5995</v>
      </c>
      <c r="J10457" t="s">
        <v>190</v>
      </c>
      <c r="K10457">
        <v>0</v>
      </c>
      <c r="L10457" s="83">
        <v>42580</v>
      </c>
      <c r="M10457">
        <v>0</v>
      </c>
      <c r="N10457">
        <v>109696104</v>
      </c>
      <c r="O10457">
        <v>2691305</v>
      </c>
    </row>
    <row r="10458" spans="1:15" x14ac:dyDescent="0.2">
      <c r="A10458" t="s">
        <v>6649</v>
      </c>
      <c r="B10458" t="s">
        <v>246</v>
      </c>
      <c r="C10458">
        <v>59.47</v>
      </c>
      <c r="D10458">
        <v>0</v>
      </c>
      <c r="E10458">
        <v>0</v>
      </c>
      <c r="F10458">
        <v>0</v>
      </c>
      <c r="G10458">
        <v>0</v>
      </c>
      <c r="H10458" s="45">
        <v>-1763.68</v>
      </c>
      <c r="I10458" t="s">
        <v>5995</v>
      </c>
      <c r="J10458" t="s">
        <v>200</v>
      </c>
      <c r="K10458">
        <v>0</v>
      </c>
      <c r="L10458" s="83">
        <v>42580</v>
      </c>
      <c r="M10458">
        <v>0</v>
      </c>
      <c r="N10458">
        <v>117043109</v>
      </c>
      <c r="O10458">
        <v>2149309</v>
      </c>
    </row>
    <row r="10459" spans="1:15" x14ac:dyDescent="0.2">
      <c r="A10459" t="s">
        <v>6650</v>
      </c>
      <c r="B10459" t="s">
        <v>860</v>
      </c>
      <c r="C10459">
        <v>132.96</v>
      </c>
      <c r="D10459">
        <v>0</v>
      </c>
      <c r="E10459">
        <v>0</v>
      </c>
      <c r="F10459">
        <v>0</v>
      </c>
      <c r="G10459">
        <v>0</v>
      </c>
      <c r="H10459" s="45">
        <v>15726.05</v>
      </c>
      <c r="I10459" t="s">
        <v>5995</v>
      </c>
      <c r="J10459" t="s">
        <v>169</v>
      </c>
      <c r="K10459">
        <v>0</v>
      </c>
      <c r="L10459" s="83">
        <v>42580</v>
      </c>
      <c r="M10459">
        <v>0</v>
      </c>
      <c r="N10459">
        <v>15351109</v>
      </c>
      <c r="O10459">
        <v>2036070</v>
      </c>
    </row>
    <row r="10460" spans="1:15" x14ac:dyDescent="0.2">
      <c r="A10460" t="s">
        <v>6651</v>
      </c>
      <c r="B10460" t="s">
        <v>1038</v>
      </c>
      <c r="C10460">
        <v>354.53</v>
      </c>
      <c r="D10460">
        <v>0</v>
      </c>
      <c r="E10460">
        <v>0</v>
      </c>
      <c r="F10460">
        <v>0</v>
      </c>
      <c r="G10460">
        <v>0</v>
      </c>
      <c r="H10460">
        <v>-582.15</v>
      </c>
      <c r="I10460" t="s">
        <v>5995</v>
      </c>
      <c r="J10460" t="s">
        <v>169</v>
      </c>
      <c r="K10460">
        <v>0</v>
      </c>
      <c r="L10460" s="83">
        <v>42580</v>
      </c>
      <c r="M10460">
        <v>0</v>
      </c>
      <c r="N10460">
        <v>3654100</v>
      </c>
      <c r="O10460">
        <v>2003698</v>
      </c>
    </row>
    <row r="10461" spans="1:15" x14ac:dyDescent="0.2">
      <c r="A10461" t="s">
        <v>6652</v>
      </c>
      <c r="B10461" t="s">
        <v>1784</v>
      </c>
      <c r="C10461">
        <v>26.6</v>
      </c>
      <c r="D10461">
        <v>0</v>
      </c>
      <c r="E10461">
        <v>0</v>
      </c>
      <c r="F10461">
        <v>0</v>
      </c>
      <c r="G10461">
        <v>0</v>
      </c>
      <c r="H10461" s="45">
        <v>-3092.16</v>
      </c>
      <c r="I10461" t="s">
        <v>5995</v>
      </c>
      <c r="J10461" t="s">
        <v>169</v>
      </c>
      <c r="K10461">
        <v>0</v>
      </c>
      <c r="L10461" s="83">
        <v>42580</v>
      </c>
      <c r="M10461">
        <v>0</v>
      </c>
      <c r="N10461" t="s">
        <v>1865</v>
      </c>
      <c r="O10461">
        <v>2925844</v>
      </c>
    </row>
    <row r="10462" spans="1:15" x14ac:dyDescent="0.2">
      <c r="A10462" t="s">
        <v>6653</v>
      </c>
      <c r="B10462" t="s">
        <v>6600</v>
      </c>
      <c r="C10462">
        <v>24.15</v>
      </c>
      <c r="D10462">
        <v>0</v>
      </c>
      <c r="E10462">
        <v>0</v>
      </c>
      <c r="F10462">
        <v>0</v>
      </c>
      <c r="G10462">
        <v>0</v>
      </c>
      <c r="H10462" s="45">
        <v>-5652.49</v>
      </c>
      <c r="I10462" t="s">
        <v>5977</v>
      </c>
      <c r="J10462" t="s">
        <v>190</v>
      </c>
      <c r="K10462">
        <v>0</v>
      </c>
      <c r="L10462" s="83">
        <v>42580</v>
      </c>
      <c r="M10462">
        <v>0</v>
      </c>
      <c r="N10462" t="s">
        <v>6654</v>
      </c>
      <c r="O10462" t="s">
        <v>6655</v>
      </c>
    </row>
    <row r="10463" spans="1:15" x14ac:dyDescent="0.2">
      <c r="A10463" t="s">
        <v>6656</v>
      </c>
      <c r="B10463" t="s">
        <v>3151</v>
      </c>
      <c r="C10463">
        <v>43.98</v>
      </c>
      <c r="D10463">
        <v>0</v>
      </c>
      <c r="E10463">
        <v>0</v>
      </c>
      <c r="F10463">
        <v>0</v>
      </c>
      <c r="G10463">
        <v>0</v>
      </c>
      <c r="H10463" s="45">
        <v>7596.18</v>
      </c>
      <c r="I10463" t="s">
        <v>5995</v>
      </c>
      <c r="J10463" t="s">
        <v>169</v>
      </c>
      <c r="K10463">
        <v>0</v>
      </c>
      <c r="L10463" s="83">
        <v>42580</v>
      </c>
      <c r="M10463">
        <v>0</v>
      </c>
      <c r="N10463" t="s">
        <v>177</v>
      </c>
      <c r="O10463" t="s">
        <v>3245</v>
      </c>
    </row>
    <row r="10464" spans="1:15" x14ac:dyDescent="0.2">
      <c r="A10464" t="s">
        <v>6657</v>
      </c>
      <c r="B10464" t="s">
        <v>286</v>
      </c>
      <c r="C10464" s="45">
        <v>1123.17</v>
      </c>
      <c r="D10464">
        <v>0</v>
      </c>
      <c r="E10464">
        <v>0</v>
      </c>
      <c r="F10464">
        <v>0</v>
      </c>
      <c r="G10464">
        <v>0</v>
      </c>
      <c r="H10464">
        <v>977.23</v>
      </c>
      <c r="I10464" t="s">
        <v>5995</v>
      </c>
      <c r="J10464" t="s">
        <v>200</v>
      </c>
      <c r="K10464">
        <v>0</v>
      </c>
      <c r="L10464" s="83">
        <v>42580</v>
      </c>
      <c r="M10464">
        <v>0</v>
      </c>
      <c r="N10464">
        <v>23135106</v>
      </c>
      <c r="O10464">
        <v>2000019</v>
      </c>
    </row>
    <row r="10465" spans="1:15" x14ac:dyDescent="0.2">
      <c r="A10465" t="s">
        <v>6658</v>
      </c>
      <c r="B10465" t="s">
        <v>4350</v>
      </c>
      <c r="C10465">
        <v>44.05</v>
      </c>
      <c r="D10465">
        <v>0</v>
      </c>
      <c r="E10465">
        <v>0</v>
      </c>
      <c r="F10465">
        <v>0</v>
      </c>
      <c r="G10465">
        <v>0</v>
      </c>
      <c r="H10465">
        <v>790.38</v>
      </c>
      <c r="I10465" t="s">
        <v>5995</v>
      </c>
      <c r="J10465" t="s">
        <v>190</v>
      </c>
      <c r="K10465">
        <v>0</v>
      </c>
      <c r="L10465" s="83">
        <v>42580</v>
      </c>
      <c r="M10465">
        <v>0</v>
      </c>
      <c r="N10465" t="s">
        <v>4380</v>
      </c>
      <c r="O10465" t="s">
        <v>4381</v>
      </c>
    </row>
    <row r="10466" spans="1:15" x14ac:dyDescent="0.2">
      <c r="A10466" t="s">
        <v>6659</v>
      </c>
      <c r="B10466" t="s">
        <v>1085</v>
      </c>
      <c r="C10466">
        <v>34.31</v>
      </c>
      <c r="D10466">
        <v>0</v>
      </c>
      <c r="E10466">
        <v>0</v>
      </c>
      <c r="F10466">
        <v>0</v>
      </c>
      <c r="G10466">
        <v>0</v>
      </c>
      <c r="H10466">
        <v>-927.27</v>
      </c>
      <c r="I10466" t="s">
        <v>5995</v>
      </c>
      <c r="J10466" t="s">
        <v>186</v>
      </c>
      <c r="K10466">
        <v>0</v>
      </c>
      <c r="L10466" s="83">
        <v>42580</v>
      </c>
      <c r="M10466">
        <v>0</v>
      </c>
      <c r="N10466">
        <v>354613101</v>
      </c>
      <c r="O10466">
        <v>2350684</v>
      </c>
    </row>
    <row r="10467" spans="1:15" x14ac:dyDescent="0.2">
      <c r="A10467" t="s">
        <v>6660</v>
      </c>
      <c r="B10467" t="s">
        <v>1804</v>
      </c>
      <c r="C10467">
        <v>69.36</v>
      </c>
      <c r="D10467">
        <v>0</v>
      </c>
      <c r="E10467">
        <v>0</v>
      </c>
      <c r="F10467">
        <v>0</v>
      </c>
      <c r="G10467">
        <v>0</v>
      </c>
      <c r="H10467" s="45">
        <v>-3179.24</v>
      </c>
      <c r="I10467" t="s">
        <v>5995</v>
      </c>
      <c r="J10467" t="s">
        <v>235</v>
      </c>
      <c r="K10467">
        <v>0</v>
      </c>
      <c r="L10467" s="83">
        <v>42580</v>
      </c>
      <c r="M10467">
        <v>0</v>
      </c>
      <c r="N10467" t="s">
        <v>177</v>
      </c>
      <c r="O10467">
        <v>2788713</v>
      </c>
    </row>
    <row r="10468" spans="1:15" x14ac:dyDescent="0.2">
      <c r="A10468" t="s">
        <v>6661</v>
      </c>
      <c r="B10468" t="s">
        <v>1571</v>
      </c>
      <c r="C10468">
        <v>98.77</v>
      </c>
      <c r="D10468">
        <v>0</v>
      </c>
      <c r="E10468">
        <v>0</v>
      </c>
      <c r="F10468">
        <v>0</v>
      </c>
      <c r="G10468">
        <v>0</v>
      </c>
      <c r="H10468">
        <v>67.28</v>
      </c>
      <c r="I10468" t="s">
        <v>5977</v>
      </c>
      <c r="J10468" t="s">
        <v>164</v>
      </c>
      <c r="K10468">
        <v>0</v>
      </c>
      <c r="L10468" s="83">
        <v>42580</v>
      </c>
      <c r="M10468">
        <v>0</v>
      </c>
      <c r="N10468" t="s">
        <v>1600</v>
      </c>
      <c r="O10468">
        <v>2458878</v>
      </c>
    </row>
    <row r="10469" spans="1:15" x14ac:dyDescent="0.2">
      <c r="A10469" t="s">
        <v>6662</v>
      </c>
      <c r="B10469" t="s">
        <v>6608</v>
      </c>
      <c r="C10469">
        <v>52.27</v>
      </c>
      <c r="D10469">
        <v>0</v>
      </c>
      <c r="E10469">
        <v>0</v>
      </c>
      <c r="F10469">
        <v>0</v>
      </c>
      <c r="G10469">
        <v>0</v>
      </c>
      <c r="H10469">
        <v>-600.4</v>
      </c>
      <c r="I10469" t="s">
        <v>5995</v>
      </c>
      <c r="J10469" t="s">
        <v>169</v>
      </c>
      <c r="K10469">
        <v>0</v>
      </c>
      <c r="L10469" s="83">
        <v>42580</v>
      </c>
      <c r="M10469">
        <v>0</v>
      </c>
      <c r="N10469">
        <v>110122108</v>
      </c>
      <c r="O10469">
        <v>2126335</v>
      </c>
    </row>
    <row r="10470" spans="1:15" x14ac:dyDescent="0.2">
      <c r="A10470" t="s">
        <v>6663</v>
      </c>
      <c r="B10470" t="s">
        <v>3199</v>
      </c>
      <c r="C10470">
        <v>54.85</v>
      </c>
      <c r="D10470">
        <v>0</v>
      </c>
      <c r="E10470">
        <v>0</v>
      </c>
      <c r="F10470">
        <v>0</v>
      </c>
      <c r="G10470">
        <v>0</v>
      </c>
      <c r="H10470" s="45">
        <v>-11051.98</v>
      </c>
      <c r="I10470" t="s">
        <v>5977</v>
      </c>
      <c r="J10470" t="s">
        <v>164</v>
      </c>
      <c r="K10470">
        <v>0</v>
      </c>
      <c r="L10470" s="83">
        <v>42580</v>
      </c>
      <c r="M10470">
        <v>0</v>
      </c>
      <c r="N10470" t="s">
        <v>3258</v>
      </c>
      <c r="O10470" t="s">
        <v>3259</v>
      </c>
    </row>
    <row r="10471" spans="1:15" x14ac:dyDescent="0.2">
      <c r="A10471" t="s">
        <v>6664</v>
      </c>
      <c r="B10471" t="s">
        <v>1321</v>
      </c>
      <c r="C10471">
        <v>27.39</v>
      </c>
      <c r="D10471">
        <v>0</v>
      </c>
      <c r="E10471">
        <v>0</v>
      </c>
      <c r="F10471">
        <v>0</v>
      </c>
      <c r="G10471">
        <v>0</v>
      </c>
      <c r="H10471" s="45">
        <v>1795.9</v>
      </c>
      <c r="I10471" t="s">
        <v>5995</v>
      </c>
      <c r="J10471" t="s">
        <v>169</v>
      </c>
      <c r="K10471">
        <v>0</v>
      </c>
      <c r="L10471" s="83">
        <v>42580</v>
      </c>
      <c r="M10471">
        <v>0</v>
      </c>
      <c r="N10471">
        <v>101137107</v>
      </c>
      <c r="O10471">
        <v>2113434</v>
      </c>
    </row>
    <row r="10472" spans="1:15" x14ac:dyDescent="0.2">
      <c r="A10472" t="s">
        <v>6665</v>
      </c>
      <c r="B10472" t="s">
        <v>2102</v>
      </c>
      <c r="C10472">
        <v>48.44</v>
      </c>
      <c r="D10472">
        <v>0</v>
      </c>
      <c r="E10472">
        <v>0</v>
      </c>
      <c r="F10472">
        <v>0</v>
      </c>
      <c r="G10472">
        <v>0</v>
      </c>
      <c r="H10472" s="45">
        <v>-9317.91</v>
      </c>
      <c r="I10472" t="s">
        <v>5995</v>
      </c>
      <c r="J10472" t="s">
        <v>200</v>
      </c>
      <c r="K10472">
        <v>0</v>
      </c>
      <c r="L10472" s="83">
        <v>42580</v>
      </c>
      <c r="M10472">
        <v>0</v>
      </c>
      <c r="N10472">
        <v>99724106</v>
      </c>
      <c r="O10472">
        <v>2111955</v>
      </c>
    </row>
    <row r="10473" spans="1:15" x14ac:dyDescent="0.2">
      <c r="A10473" t="s">
        <v>6666</v>
      </c>
      <c r="B10473" t="s">
        <v>1025</v>
      </c>
      <c r="C10473">
        <v>30.29</v>
      </c>
      <c r="D10473">
        <v>0</v>
      </c>
      <c r="E10473">
        <v>0</v>
      </c>
      <c r="F10473">
        <v>0</v>
      </c>
      <c r="G10473">
        <v>0</v>
      </c>
      <c r="H10473" s="45">
        <v>2302.46</v>
      </c>
      <c r="I10473" t="s">
        <v>5995</v>
      </c>
      <c r="J10473" t="s">
        <v>164</v>
      </c>
      <c r="K10473">
        <v>0</v>
      </c>
      <c r="L10473" s="83">
        <v>42580</v>
      </c>
      <c r="M10473">
        <v>0</v>
      </c>
      <c r="N10473" t="s">
        <v>177</v>
      </c>
      <c r="O10473" t="s">
        <v>6667</v>
      </c>
    </row>
    <row r="10474" spans="1:15" x14ac:dyDescent="0.2">
      <c r="A10474" t="s">
        <v>6668</v>
      </c>
      <c r="B10474" t="s">
        <v>254</v>
      </c>
      <c r="C10474">
        <v>118.59</v>
      </c>
      <c r="D10474">
        <v>0</v>
      </c>
      <c r="E10474">
        <v>0</v>
      </c>
      <c r="F10474">
        <v>0</v>
      </c>
      <c r="G10474">
        <v>0</v>
      </c>
      <c r="H10474" s="45">
        <v>-5538.3</v>
      </c>
      <c r="I10474" t="s">
        <v>5995</v>
      </c>
      <c r="J10474" t="s">
        <v>164</v>
      </c>
      <c r="K10474">
        <v>0</v>
      </c>
      <c r="L10474" s="83">
        <v>42580</v>
      </c>
      <c r="M10474">
        <v>0</v>
      </c>
      <c r="N10474" t="s">
        <v>255</v>
      </c>
      <c r="O10474">
        <v>2572381</v>
      </c>
    </row>
    <row r="10475" spans="1:15" x14ac:dyDescent="0.2">
      <c r="A10475" t="s">
        <v>6669</v>
      </c>
      <c r="B10475" t="s">
        <v>6610</v>
      </c>
      <c r="C10475">
        <v>41.53</v>
      </c>
      <c r="D10475">
        <v>0</v>
      </c>
      <c r="E10475">
        <v>0</v>
      </c>
      <c r="F10475">
        <v>0</v>
      </c>
      <c r="G10475">
        <v>0</v>
      </c>
      <c r="H10475">
        <v>450.81</v>
      </c>
      <c r="I10475" t="s">
        <v>5995</v>
      </c>
      <c r="J10475" t="s">
        <v>186</v>
      </c>
      <c r="K10475">
        <v>0</v>
      </c>
      <c r="L10475" s="83">
        <v>42580</v>
      </c>
      <c r="M10475">
        <v>0</v>
      </c>
      <c r="N10475">
        <v>197236102</v>
      </c>
      <c r="O10475">
        <v>2176608</v>
      </c>
    </row>
    <row r="10476" spans="1:15" x14ac:dyDescent="0.2">
      <c r="A10476" t="s">
        <v>6670</v>
      </c>
      <c r="B10476" t="s">
        <v>132</v>
      </c>
      <c r="C10476">
        <v>52.95</v>
      </c>
      <c r="D10476">
        <v>0</v>
      </c>
      <c r="E10476">
        <v>0</v>
      </c>
      <c r="F10476">
        <v>0</v>
      </c>
      <c r="G10476">
        <v>0</v>
      </c>
      <c r="H10476" s="45">
        <v>-3111.35</v>
      </c>
      <c r="I10476" t="s">
        <v>5995</v>
      </c>
      <c r="J10476" t="s">
        <v>169</v>
      </c>
      <c r="K10476">
        <v>0</v>
      </c>
      <c r="L10476" s="83">
        <v>42580</v>
      </c>
      <c r="M10476">
        <v>0</v>
      </c>
      <c r="N10476" t="s">
        <v>816</v>
      </c>
      <c r="O10476">
        <v>2589143</v>
      </c>
    </row>
    <row r="10477" spans="1:15" x14ac:dyDescent="0.2">
      <c r="A10477" t="s">
        <v>6671</v>
      </c>
      <c r="B10477" t="s">
        <v>1330</v>
      </c>
      <c r="C10477">
        <v>111.03</v>
      </c>
      <c r="D10477">
        <v>0</v>
      </c>
      <c r="E10477">
        <v>0</v>
      </c>
      <c r="F10477">
        <v>0</v>
      </c>
      <c r="G10477">
        <v>0</v>
      </c>
      <c r="H10477" s="45">
        <v>4502.34</v>
      </c>
      <c r="I10477" t="s">
        <v>5995</v>
      </c>
      <c r="J10477" t="s">
        <v>200</v>
      </c>
      <c r="K10477">
        <v>0</v>
      </c>
      <c r="L10477" s="83">
        <v>42580</v>
      </c>
      <c r="M10477">
        <v>0</v>
      </c>
      <c r="N10477">
        <v>243537107</v>
      </c>
      <c r="O10477">
        <v>2267278</v>
      </c>
    </row>
    <row r="10478" spans="1:15" x14ac:dyDescent="0.2">
      <c r="A10478" t="s">
        <v>6672</v>
      </c>
      <c r="B10478" t="s">
        <v>1303</v>
      </c>
      <c r="C10478">
        <v>19.2</v>
      </c>
      <c r="D10478">
        <v>0</v>
      </c>
      <c r="E10478">
        <v>0</v>
      </c>
      <c r="F10478">
        <v>0</v>
      </c>
      <c r="G10478">
        <v>0</v>
      </c>
      <c r="H10478" s="45">
        <v>21895.81</v>
      </c>
      <c r="I10478" t="s">
        <v>5977</v>
      </c>
      <c r="J10478" t="s">
        <v>182</v>
      </c>
      <c r="K10478">
        <v>0</v>
      </c>
      <c r="L10478" s="83">
        <v>42580</v>
      </c>
      <c r="M10478">
        <v>0</v>
      </c>
      <c r="N10478" t="s">
        <v>1488</v>
      </c>
      <c r="O10478">
        <v>2261021</v>
      </c>
    </row>
    <row r="10479" spans="1:15" x14ac:dyDescent="0.2">
      <c r="A10479" t="s">
        <v>6673</v>
      </c>
      <c r="B10479" t="s">
        <v>3482</v>
      </c>
      <c r="C10479">
        <v>33.86</v>
      </c>
      <c r="D10479">
        <v>0</v>
      </c>
      <c r="E10479">
        <v>0</v>
      </c>
      <c r="F10479">
        <v>0</v>
      </c>
      <c r="G10479">
        <v>0</v>
      </c>
      <c r="H10479" s="45">
        <v>7403.56</v>
      </c>
      <c r="I10479" t="s">
        <v>5977</v>
      </c>
      <c r="J10479" t="s">
        <v>190</v>
      </c>
      <c r="K10479">
        <v>0</v>
      </c>
      <c r="L10479" s="83">
        <v>42580</v>
      </c>
      <c r="M10479">
        <v>0</v>
      </c>
      <c r="N10479" t="s">
        <v>3503</v>
      </c>
      <c r="O10479" t="s">
        <v>3504</v>
      </c>
    </row>
    <row r="10480" spans="1:15" x14ac:dyDescent="0.2">
      <c r="A10480" t="s">
        <v>6674</v>
      </c>
      <c r="B10480" t="s">
        <v>2856</v>
      </c>
      <c r="C10480">
        <v>60.59</v>
      </c>
      <c r="D10480">
        <v>0</v>
      </c>
      <c r="E10480">
        <v>0</v>
      </c>
      <c r="F10480">
        <v>0</v>
      </c>
      <c r="G10480">
        <v>0</v>
      </c>
      <c r="H10480">
        <v>743.7</v>
      </c>
      <c r="I10480" t="s">
        <v>5995</v>
      </c>
      <c r="J10480" t="s">
        <v>822</v>
      </c>
      <c r="K10480">
        <v>0</v>
      </c>
      <c r="L10480" s="83">
        <v>42580</v>
      </c>
      <c r="M10480">
        <v>0</v>
      </c>
      <c r="N10480">
        <v>281020107</v>
      </c>
      <c r="O10480">
        <v>2829515</v>
      </c>
    </row>
    <row r="10481" spans="1:15" x14ac:dyDescent="0.2">
      <c r="A10481" t="s">
        <v>6675</v>
      </c>
      <c r="B10481" t="s">
        <v>6612</v>
      </c>
      <c r="C10481">
        <v>90.61</v>
      </c>
      <c r="D10481">
        <v>0</v>
      </c>
      <c r="E10481">
        <v>0</v>
      </c>
      <c r="F10481">
        <v>0</v>
      </c>
      <c r="G10481">
        <v>0</v>
      </c>
      <c r="H10481" s="45">
        <v>-1346.82</v>
      </c>
      <c r="I10481" t="s">
        <v>5995</v>
      </c>
      <c r="J10481" t="s">
        <v>188</v>
      </c>
      <c r="K10481">
        <v>0</v>
      </c>
      <c r="L10481" s="83">
        <v>42580</v>
      </c>
      <c r="M10481">
        <v>0</v>
      </c>
      <c r="N10481">
        <v>277432100</v>
      </c>
      <c r="O10481">
        <v>2298386</v>
      </c>
    </row>
    <row r="10482" spans="1:15" x14ac:dyDescent="0.2">
      <c r="A10482" t="s">
        <v>6676</v>
      </c>
      <c r="B10482" t="s">
        <v>1005</v>
      </c>
      <c r="C10482">
        <v>49.85</v>
      </c>
      <c r="D10482">
        <v>0</v>
      </c>
      <c r="E10482">
        <v>0</v>
      </c>
      <c r="F10482">
        <v>0</v>
      </c>
      <c r="G10482">
        <v>0</v>
      </c>
      <c r="H10482" s="45">
        <v>9891.2099999999991</v>
      </c>
      <c r="I10482" t="s">
        <v>5995</v>
      </c>
      <c r="J10482" t="s">
        <v>182</v>
      </c>
      <c r="K10482">
        <v>0</v>
      </c>
      <c r="L10482" s="83">
        <v>42580</v>
      </c>
      <c r="M10482">
        <v>0</v>
      </c>
      <c r="N10482" t="s">
        <v>1297</v>
      </c>
      <c r="O10482">
        <v>2319414</v>
      </c>
    </row>
    <row r="10483" spans="1:15" x14ac:dyDescent="0.2">
      <c r="A10483" t="s">
        <v>6677</v>
      </c>
      <c r="B10483" t="s">
        <v>6609</v>
      </c>
      <c r="C10483">
        <v>23.6</v>
      </c>
      <c r="D10483">
        <v>0</v>
      </c>
      <c r="E10483">
        <v>0</v>
      </c>
      <c r="F10483">
        <v>0</v>
      </c>
      <c r="G10483">
        <v>0</v>
      </c>
      <c r="H10483">
        <v>-403.45</v>
      </c>
      <c r="I10483" t="s">
        <v>5995</v>
      </c>
      <c r="J10483" t="s">
        <v>164</v>
      </c>
      <c r="K10483">
        <v>0</v>
      </c>
      <c r="L10483" s="83">
        <v>42580</v>
      </c>
      <c r="M10483">
        <v>0</v>
      </c>
      <c r="N10483" t="s">
        <v>6678</v>
      </c>
      <c r="O10483" t="s">
        <v>6679</v>
      </c>
    </row>
    <row r="10484" spans="1:15" x14ac:dyDescent="0.2">
      <c r="A10484" t="s">
        <v>6680</v>
      </c>
      <c r="B10484" t="s">
        <v>288</v>
      </c>
      <c r="C10484">
        <v>64.25</v>
      </c>
      <c r="D10484">
        <v>0</v>
      </c>
      <c r="E10484">
        <v>0</v>
      </c>
      <c r="F10484">
        <v>0</v>
      </c>
      <c r="G10484">
        <v>0</v>
      </c>
      <c r="H10484">
        <v>672.06</v>
      </c>
      <c r="I10484" t="s">
        <v>5995</v>
      </c>
      <c r="J10484" t="s">
        <v>186</v>
      </c>
      <c r="K10484">
        <v>0</v>
      </c>
      <c r="L10484" s="83">
        <v>42580</v>
      </c>
      <c r="M10484">
        <v>0</v>
      </c>
      <c r="N10484" t="s">
        <v>289</v>
      </c>
      <c r="O10484">
        <v>2350101</v>
      </c>
    </row>
    <row r="10485" spans="1:15" x14ac:dyDescent="0.2">
      <c r="A10485" t="s">
        <v>6681</v>
      </c>
      <c r="B10485" t="s">
        <v>2852</v>
      </c>
      <c r="C10485">
        <v>81.180000000000007</v>
      </c>
      <c r="D10485">
        <v>0</v>
      </c>
      <c r="E10485">
        <v>0</v>
      </c>
      <c r="F10485">
        <v>0</v>
      </c>
      <c r="G10485">
        <v>0</v>
      </c>
      <c r="H10485" s="45">
        <v>-2361.15</v>
      </c>
      <c r="I10485" t="s">
        <v>5995</v>
      </c>
      <c r="J10485" t="s">
        <v>190</v>
      </c>
      <c r="K10485">
        <v>0</v>
      </c>
      <c r="L10485" s="83">
        <v>42580</v>
      </c>
      <c r="M10485">
        <v>0</v>
      </c>
      <c r="N10485">
        <v>302941109</v>
      </c>
      <c r="O10485">
        <v>2351449</v>
      </c>
    </row>
    <row r="10486" spans="1:15" x14ac:dyDescent="0.2">
      <c r="A10486" t="s">
        <v>6682</v>
      </c>
      <c r="B10486" t="s">
        <v>2316</v>
      </c>
      <c r="C10486">
        <v>33.14</v>
      </c>
      <c r="D10486">
        <v>0</v>
      </c>
      <c r="E10486">
        <v>0</v>
      </c>
      <c r="F10486">
        <v>0</v>
      </c>
      <c r="G10486">
        <v>0</v>
      </c>
      <c r="H10486" s="45">
        <v>13883.96</v>
      </c>
      <c r="I10486" t="s">
        <v>5995</v>
      </c>
      <c r="J10486" t="s">
        <v>822</v>
      </c>
      <c r="K10486">
        <v>0</v>
      </c>
      <c r="L10486" s="83">
        <v>42580</v>
      </c>
      <c r="M10486">
        <v>0</v>
      </c>
      <c r="N10486">
        <v>337932107</v>
      </c>
      <c r="O10486">
        <v>2100920</v>
      </c>
    </row>
    <row r="10487" spans="1:15" x14ac:dyDescent="0.2">
      <c r="A10487" t="s">
        <v>6683</v>
      </c>
      <c r="B10487" t="s">
        <v>572</v>
      </c>
      <c r="C10487">
        <v>28.45</v>
      </c>
      <c r="D10487">
        <v>0</v>
      </c>
      <c r="E10487">
        <v>0</v>
      </c>
      <c r="F10487">
        <v>0</v>
      </c>
      <c r="G10487">
        <v>0</v>
      </c>
      <c r="H10487">
        <v>-160.65</v>
      </c>
      <c r="I10487" t="s">
        <v>5995</v>
      </c>
      <c r="J10487" t="s">
        <v>186</v>
      </c>
      <c r="K10487">
        <v>0</v>
      </c>
      <c r="L10487" s="83">
        <v>42580</v>
      </c>
      <c r="M10487">
        <v>0</v>
      </c>
      <c r="N10487">
        <v>316773100</v>
      </c>
      <c r="O10487">
        <v>2336747</v>
      </c>
    </row>
    <row r="10488" spans="1:15" x14ac:dyDescent="0.2">
      <c r="A10488" t="s">
        <v>6684</v>
      </c>
      <c r="B10488" t="s">
        <v>6603</v>
      </c>
      <c r="C10488">
        <v>118.77</v>
      </c>
      <c r="D10488">
        <v>0</v>
      </c>
      <c r="E10488">
        <v>0</v>
      </c>
      <c r="F10488">
        <v>0</v>
      </c>
      <c r="G10488">
        <v>0</v>
      </c>
      <c r="H10488" s="45">
        <v>10789.42</v>
      </c>
      <c r="I10488" t="s">
        <v>5995</v>
      </c>
      <c r="J10488" t="s">
        <v>164</v>
      </c>
      <c r="K10488">
        <v>0</v>
      </c>
      <c r="L10488" s="83">
        <v>42580</v>
      </c>
      <c r="M10488">
        <v>0</v>
      </c>
      <c r="N10488" t="s">
        <v>6685</v>
      </c>
      <c r="O10488">
        <v>2712013</v>
      </c>
    </row>
    <row r="10489" spans="1:15" x14ac:dyDescent="0.2">
      <c r="A10489" t="s">
        <v>6686</v>
      </c>
      <c r="B10489" t="s">
        <v>4638</v>
      </c>
      <c r="C10489">
        <v>17.074999999999999</v>
      </c>
      <c r="D10489">
        <v>0</v>
      </c>
      <c r="E10489">
        <v>0</v>
      </c>
      <c r="F10489">
        <v>0</v>
      </c>
      <c r="G10489">
        <v>0</v>
      </c>
      <c r="H10489" s="45">
        <v>4903.8900000000003</v>
      </c>
      <c r="I10489" t="s">
        <v>5977</v>
      </c>
      <c r="J10489" t="s">
        <v>182</v>
      </c>
      <c r="K10489">
        <v>0</v>
      </c>
      <c r="L10489" s="83">
        <v>42580</v>
      </c>
      <c r="M10489">
        <v>0</v>
      </c>
      <c r="N10489">
        <v>393222104</v>
      </c>
      <c r="O10489" t="s">
        <v>4756</v>
      </c>
    </row>
    <row r="10490" spans="1:15" x14ac:dyDescent="0.2">
      <c r="A10490" t="s">
        <v>6687</v>
      </c>
      <c r="B10490" t="s">
        <v>2107</v>
      </c>
      <c r="C10490">
        <v>69.319999999999993</v>
      </c>
      <c r="D10490">
        <v>0</v>
      </c>
      <c r="E10490">
        <v>0</v>
      </c>
      <c r="F10490">
        <v>0</v>
      </c>
      <c r="G10490">
        <v>0</v>
      </c>
      <c r="H10490">
        <v>531.20000000000005</v>
      </c>
      <c r="I10490" t="s">
        <v>5977</v>
      </c>
      <c r="J10490" t="s">
        <v>188</v>
      </c>
      <c r="K10490">
        <v>0</v>
      </c>
      <c r="L10490" s="83">
        <v>42580</v>
      </c>
      <c r="M10490">
        <v>0</v>
      </c>
      <c r="N10490" t="s">
        <v>2167</v>
      </c>
      <c r="O10490">
        <v>2232685</v>
      </c>
    </row>
    <row r="10491" spans="1:15" x14ac:dyDescent="0.2">
      <c r="A10491" t="s">
        <v>6688</v>
      </c>
      <c r="B10491" t="s">
        <v>100</v>
      </c>
      <c r="C10491">
        <v>99.734999999999999</v>
      </c>
      <c r="D10491">
        <v>0</v>
      </c>
      <c r="E10491">
        <v>0</v>
      </c>
      <c r="F10491">
        <v>0</v>
      </c>
      <c r="G10491">
        <v>0</v>
      </c>
      <c r="H10491" s="45">
        <v>43087.839999999997</v>
      </c>
      <c r="I10491" t="s">
        <v>5977</v>
      </c>
      <c r="J10491" t="s">
        <v>169</v>
      </c>
      <c r="K10491">
        <v>0</v>
      </c>
      <c r="L10491" s="83">
        <v>42580</v>
      </c>
      <c r="M10491">
        <v>0</v>
      </c>
      <c r="N10491">
        <v>405024100</v>
      </c>
      <c r="O10491">
        <v>2401195</v>
      </c>
    </row>
    <row r="10492" spans="1:15" x14ac:dyDescent="0.2">
      <c r="A10492" t="s">
        <v>6689</v>
      </c>
      <c r="B10492" t="s">
        <v>326</v>
      </c>
      <c r="C10492">
        <v>45.09</v>
      </c>
      <c r="D10492">
        <v>0</v>
      </c>
      <c r="E10492">
        <v>0</v>
      </c>
      <c r="F10492">
        <v>0</v>
      </c>
      <c r="G10492">
        <v>0</v>
      </c>
      <c r="H10492" s="45">
        <v>-1966.1</v>
      </c>
      <c r="I10492" t="s">
        <v>5995</v>
      </c>
      <c r="J10492" t="s">
        <v>200</v>
      </c>
      <c r="K10492">
        <v>0</v>
      </c>
      <c r="L10492" s="83">
        <v>42580</v>
      </c>
      <c r="M10492">
        <v>0</v>
      </c>
      <c r="N10492">
        <v>412822108</v>
      </c>
      <c r="O10492">
        <v>2411053</v>
      </c>
    </row>
    <row r="10493" spans="1:15" x14ac:dyDescent="0.2">
      <c r="A10493" t="s">
        <v>6690</v>
      </c>
      <c r="B10493" t="s">
        <v>284</v>
      </c>
      <c r="C10493">
        <v>60.83</v>
      </c>
      <c r="D10493">
        <v>0</v>
      </c>
      <c r="E10493">
        <v>0</v>
      </c>
      <c r="F10493">
        <v>0</v>
      </c>
      <c r="G10493">
        <v>0</v>
      </c>
      <c r="H10493" s="45">
        <v>1319.21</v>
      </c>
      <c r="I10493" t="s">
        <v>5995</v>
      </c>
      <c r="J10493" t="s">
        <v>182</v>
      </c>
      <c r="K10493">
        <v>0</v>
      </c>
      <c r="L10493" s="83">
        <v>42580</v>
      </c>
      <c r="M10493">
        <v>0</v>
      </c>
      <c r="N10493">
        <v>423452101</v>
      </c>
      <c r="O10493">
        <v>2420101</v>
      </c>
    </row>
    <row r="10494" spans="1:15" x14ac:dyDescent="0.2">
      <c r="A10494" t="s">
        <v>6691</v>
      </c>
      <c r="B10494" t="s">
        <v>234</v>
      </c>
      <c r="C10494">
        <v>99.04</v>
      </c>
      <c r="D10494">
        <v>0</v>
      </c>
      <c r="E10494">
        <v>0</v>
      </c>
      <c r="F10494">
        <v>0</v>
      </c>
      <c r="G10494">
        <v>0</v>
      </c>
      <c r="H10494">
        <v>-338.86</v>
      </c>
      <c r="I10494" t="s">
        <v>5995</v>
      </c>
      <c r="J10494" t="s">
        <v>235</v>
      </c>
      <c r="K10494">
        <v>0</v>
      </c>
      <c r="L10494" s="83">
        <v>42580</v>
      </c>
      <c r="M10494">
        <v>0</v>
      </c>
      <c r="N10494">
        <v>427866108</v>
      </c>
      <c r="O10494">
        <v>2422806</v>
      </c>
    </row>
    <row r="10495" spans="1:15" x14ac:dyDescent="0.2">
      <c r="A10495" t="s">
        <v>6692</v>
      </c>
      <c r="B10495" t="s">
        <v>3189</v>
      </c>
      <c r="C10495">
        <v>57.98</v>
      </c>
      <c r="D10495">
        <v>0</v>
      </c>
      <c r="E10495">
        <v>0</v>
      </c>
      <c r="F10495">
        <v>0</v>
      </c>
      <c r="G10495">
        <v>0</v>
      </c>
      <c r="H10495">
        <v>-78.73</v>
      </c>
      <c r="I10495" t="s">
        <v>5995</v>
      </c>
      <c r="J10495" t="s">
        <v>169</v>
      </c>
      <c r="K10495">
        <v>0</v>
      </c>
      <c r="L10495" s="83">
        <v>42580</v>
      </c>
      <c r="M10495">
        <v>0</v>
      </c>
      <c r="N10495">
        <v>422368100</v>
      </c>
      <c r="O10495" t="s">
        <v>3296</v>
      </c>
    </row>
    <row r="10496" spans="1:15" x14ac:dyDescent="0.2">
      <c r="A10496" t="s">
        <v>6693</v>
      </c>
      <c r="B10496" t="s">
        <v>1077</v>
      </c>
      <c r="C10496">
        <v>55.25</v>
      </c>
      <c r="D10496">
        <v>0</v>
      </c>
      <c r="E10496">
        <v>0</v>
      </c>
      <c r="F10496">
        <v>0</v>
      </c>
      <c r="G10496">
        <v>0</v>
      </c>
      <c r="H10496">
        <v>953.57</v>
      </c>
      <c r="I10496" t="s">
        <v>5995</v>
      </c>
      <c r="J10496" t="s">
        <v>188</v>
      </c>
      <c r="K10496">
        <v>0</v>
      </c>
      <c r="L10496" s="83">
        <v>42580</v>
      </c>
      <c r="M10496">
        <v>0</v>
      </c>
      <c r="N10496">
        <v>460146103</v>
      </c>
      <c r="O10496">
        <v>2465254</v>
      </c>
    </row>
    <row r="10497" spans="1:15" x14ac:dyDescent="0.2">
      <c r="A10497" t="s">
        <v>6694</v>
      </c>
      <c r="B10497" t="s">
        <v>6605</v>
      </c>
      <c r="C10497">
        <v>22.23</v>
      </c>
      <c r="D10497">
        <v>0</v>
      </c>
      <c r="E10497">
        <v>0</v>
      </c>
      <c r="F10497">
        <v>0</v>
      </c>
      <c r="G10497">
        <v>0</v>
      </c>
      <c r="H10497" s="45">
        <v>3195.25</v>
      </c>
      <c r="I10497" t="s">
        <v>5995</v>
      </c>
      <c r="J10497" t="s">
        <v>164</v>
      </c>
      <c r="K10497">
        <v>0</v>
      </c>
      <c r="L10497" s="83">
        <v>42580</v>
      </c>
      <c r="M10497">
        <v>0</v>
      </c>
      <c r="N10497" t="s">
        <v>6695</v>
      </c>
      <c r="O10497">
        <v>2551959</v>
      </c>
    </row>
    <row r="10498" spans="1:15" x14ac:dyDescent="0.2">
      <c r="A10498" t="s">
        <v>6696</v>
      </c>
      <c r="B10498" t="s">
        <v>4659</v>
      </c>
      <c r="C10498">
        <v>25.82</v>
      </c>
      <c r="D10498">
        <v>0</v>
      </c>
      <c r="E10498">
        <v>0</v>
      </c>
      <c r="F10498">
        <v>0</v>
      </c>
      <c r="G10498">
        <v>0</v>
      </c>
      <c r="H10498" s="45">
        <v>-1800.77</v>
      </c>
      <c r="I10498" t="s">
        <v>5995</v>
      </c>
      <c r="J10498" t="s">
        <v>186</v>
      </c>
      <c r="K10498">
        <v>0</v>
      </c>
      <c r="L10498" s="83">
        <v>42580</v>
      </c>
      <c r="M10498">
        <v>0</v>
      </c>
      <c r="N10498" t="s">
        <v>177</v>
      </c>
      <c r="O10498" t="s">
        <v>4770</v>
      </c>
    </row>
    <row r="10499" spans="1:15" x14ac:dyDescent="0.2">
      <c r="A10499" t="s">
        <v>6697</v>
      </c>
      <c r="B10499" t="s">
        <v>3054</v>
      </c>
      <c r="C10499">
        <v>85.01</v>
      </c>
      <c r="D10499">
        <v>0</v>
      </c>
      <c r="E10499">
        <v>0</v>
      </c>
      <c r="F10499">
        <v>0</v>
      </c>
      <c r="G10499">
        <v>0</v>
      </c>
      <c r="H10499" s="45">
        <v>-5067.63</v>
      </c>
      <c r="I10499" t="s">
        <v>5995</v>
      </c>
      <c r="J10499" t="s">
        <v>200</v>
      </c>
      <c r="K10499">
        <v>0</v>
      </c>
      <c r="L10499" s="83">
        <v>42580</v>
      </c>
      <c r="M10499">
        <v>0</v>
      </c>
      <c r="N10499">
        <v>536797103</v>
      </c>
      <c r="O10499">
        <v>2515030</v>
      </c>
    </row>
    <row r="10500" spans="1:15" x14ac:dyDescent="0.2">
      <c r="A10500" t="s">
        <v>6698</v>
      </c>
      <c r="B10500" t="s">
        <v>295</v>
      </c>
      <c r="C10500">
        <v>188.21</v>
      </c>
      <c r="D10500">
        <v>0</v>
      </c>
      <c r="E10500">
        <v>0</v>
      </c>
      <c r="F10500">
        <v>0</v>
      </c>
      <c r="G10500">
        <v>0</v>
      </c>
      <c r="H10500" s="45">
        <v>-8517.39</v>
      </c>
      <c r="I10500" t="s">
        <v>5995</v>
      </c>
      <c r="J10500" t="s">
        <v>200</v>
      </c>
      <c r="K10500">
        <v>0</v>
      </c>
      <c r="L10500" s="83">
        <v>42580</v>
      </c>
      <c r="M10500">
        <v>0</v>
      </c>
      <c r="N10500">
        <v>521865204</v>
      </c>
      <c r="O10500" t="s">
        <v>296</v>
      </c>
    </row>
    <row r="10501" spans="1:15" x14ac:dyDescent="0.2">
      <c r="A10501" t="s">
        <v>6699</v>
      </c>
      <c r="B10501" t="s">
        <v>86</v>
      </c>
      <c r="C10501">
        <v>149.97</v>
      </c>
      <c r="D10501">
        <v>0</v>
      </c>
      <c r="E10501">
        <v>0</v>
      </c>
      <c r="F10501">
        <v>0</v>
      </c>
      <c r="G10501">
        <v>0</v>
      </c>
      <c r="H10501">
        <v>-920.26</v>
      </c>
      <c r="I10501" t="s">
        <v>5995</v>
      </c>
      <c r="J10501" t="s">
        <v>164</v>
      </c>
      <c r="K10501">
        <v>0</v>
      </c>
      <c r="L10501" s="83">
        <v>42580</v>
      </c>
      <c r="M10501">
        <v>0</v>
      </c>
      <c r="N10501" t="s">
        <v>192</v>
      </c>
      <c r="O10501" t="s">
        <v>193</v>
      </c>
    </row>
    <row r="10502" spans="1:15" x14ac:dyDescent="0.2">
      <c r="A10502" t="s">
        <v>6700</v>
      </c>
      <c r="B10502" t="s">
        <v>6607</v>
      </c>
      <c r="C10502">
        <v>47.23</v>
      </c>
      <c r="D10502">
        <v>0</v>
      </c>
      <c r="E10502">
        <v>0</v>
      </c>
      <c r="F10502">
        <v>0</v>
      </c>
      <c r="G10502">
        <v>0</v>
      </c>
      <c r="H10502" s="45">
        <v>2551.12</v>
      </c>
      <c r="I10502" t="s">
        <v>5995</v>
      </c>
      <c r="J10502" t="s">
        <v>169</v>
      </c>
      <c r="K10502">
        <v>0</v>
      </c>
      <c r="L10502" s="83">
        <v>42580</v>
      </c>
      <c r="M10502">
        <v>0</v>
      </c>
      <c r="N10502" t="s">
        <v>6701</v>
      </c>
      <c r="O10502">
        <v>2677640</v>
      </c>
    </row>
    <row r="10503" spans="1:15" x14ac:dyDescent="0.2">
      <c r="A10503" t="s">
        <v>6702</v>
      </c>
      <c r="B10503" t="s">
        <v>4650</v>
      </c>
      <c r="C10503">
        <v>49.1</v>
      </c>
      <c r="D10503">
        <v>0</v>
      </c>
      <c r="E10503">
        <v>0</v>
      </c>
      <c r="F10503">
        <v>0</v>
      </c>
      <c r="G10503">
        <v>0</v>
      </c>
      <c r="H10503" s="45">
        <v>8259.43</v>
      </c>
      <c r="I10503" t="s">
        <v>5995</v>
      </c>
      <c r="J10503" t="s">
        <v>200</v>
      </c>
      <c r="K10503">
        <v>0</v>
      </c>
      <c r="L10503" s="83">
        <v>42580</v>
      </c>
      <c r="M10503">
        <v>0</v>
      </c>
      <c r="N10503">
        <v>589433101</v>
      </c>
      <c r="O10503">
        <v>2578516</v>
      </c>
    </row>
    <row r="10504" spans="1:15" x14ac:dyDescent="0.2">
      <c r="A10504" t="s">
        <v>6703</v>
      </c>
      <c r="B10504" t="s">
        <v>6613</v>
      </c>
      <c r="C10504">
        <v>63.95</v>
      </c>
      <c r="D10504">
        <v>0</v>
      </c>
      <c r="E10504">
        <v>0</v>
      </c>
      <c r="F10504">
        <v>0</v>
      </c>
      <c r="G10504">
        <v>0</v>
      </c>
      <c r="H10504" s="45">
        <v>-3343.98</v>
      </c>
      <c r="I10504" t="s">
        <v>5995</v>
      </c>
      <c r="J10504" t="s">
        <v>200</v>
      </c>
      <c r="K10504">
        <v>0</v>
      </c>
      <c r="L10504" s="83">
        <v>42580</v>
      </c>
      <c r="M10504">
        <v>0</v>
      </c>
      <c r="N10504">
        <v>610236101</v>
      </c>
      <c r="O10504">
        <v>2600088</v>
      </c>
    </row>
    <row r="10505" spans="1:15" x14ac:dyDescent="0.2">
      <c r="A10505" t="s">
        <v>6704</v>
      </c>
      <c r="B10505" t="s">
        <v>434</v>
      </c>
      <c r="C10505">
        <v>130.15</v>
      </c>
      <c r="D10505">
        <v>0</v>
      </c>
      <c r="E10505">
        <v>0</v>
      </c>
      <c r="F10505">
        <v>0</v>
      </c>
      <c r="G10505">
        <v>0</v>
      </c>
      <c r="H10505" s="45">
        <v>-4315.37</v>
      </c>
      <c r="I10505" t="s">
        <v>5995</v>
      </c>
      <c r="J10505" t="s">
        <v>164</v>
      </c>
      <c r="K10505">
        <v>0</v>
      </c>
      <c r="L10505" s="83">
        <v>42580</v>
      </c>
      <c r="M10505">
        <v>0</v>
      </c>
      <c r="N10505">
        <v>594972408</v>
      </c>
      <c r="O10505">
        <v>2974329</v>
      </c>
    </row>
    <row r="10506" spans="1:15" x14ac:dyDescent="0.2">
      <c r="A10506" t="s">
        <v>6705</v>
      </c>
      <c r="B10506" t="s">
        <v>6601</v>
      </c>
      <c r="C10506">
        <v>61.35</v>
      </c>
      <c r="D10506">
        <v>0</v>
      </c>
      <c r="E10506">
        <v>0</v>
      </c>
      <c r="F10506">
        <v>0</v>
      </c>
      <c r="G10506">
        <v>0</v>
      </c>
      <c r="H10506">
        <v>-527.83000000000004</v>
      </c>
      <c r="I10506" t="s">
        <v>5995</v>
      </c>
      <c r="J10506" t="s">
        <v>188</v>
      </c>
      <c r="K10506">
        <v>0</v>
      </c>
      <c r="L10506" s="83">
        <v>42580</v>
      </c>
      <c r="M10506">
        <v>0</v>
      </c>
      <c r="N10506">
        <v>576690101</v>
      </c>
      <c r="O10506">
        <v>2149622</v>
      </c>
    </row>
    <row r="10507" spans="1:15" x14ac:dyDescent="0.2">
      <c r="A10507" t="s">
        <v>6706</v>
      </c>
      <c r="B10507" t="s">
        <v>4643</v>
      </c>
      <c r="C10507">
        <v>90.34</v>
      </c>
      <c r="D10507">
        <v>0</v>
      </c>
      <c r="E10507">
        <v>0</v>
      </c>
      <c r="F10507">
        <v>0</v>
      </c>
      <c r="G10507">
        <v>0</v>
      </c>
      <c r="H10507">
        <v>-269.36</v>
      </c>
      <c r="I10507" t="s">
        <v>5995</v>
      </c>
      <c r="J10507" t="s">
        <v>164</v>
      </c>
      <c r="K10507">
        <v>0</v>
      </c>
      <c r="L10507" s="83">
        <v>42580</v>
      </c>
      <c r="M10507">
        <v>0</v>
      </c>
      <c r="N10507" t="s">
        <v>4790</v>
      </c>
      <c r="O10507" t="s">
        <v>4791</v>
      </c>
    </row>
    <row r="10508" spans="1:15" x14ac:dyDescent="0.2">
      <c r="A10508" t="s">
        <v>6707</v>
      </c>
      <c r="B10508" t="s">
        <v>4343</v>
      </c>
      <c r="C10508">
        <v>16.45</v>
      </c>
      <c r="D10508">
        <v>0</v>
      </c>
      <c r="E10508">
        <v>0</v>
      </c>
      <c r="F10508">
        <v>0</v>
      </c>
      <c r="G10508">
        <v>0</v>
      </c>
      <c r="H10508" s="45">
        <v>3463.9</v>
      </c>
      <c r="I10508" t="s">
        <v>5995</v>
      </c>
      <c r="J10508" t="s">
        <v>200</v>
      </c>
      <c r="K10508">
        <v>0</v>
      </c>
      <c r="L10508" s="83">
        <v>42580</v>
      </c>
      <c r="M10508">
        <v>0</v>
      </c>
      <c r="N10508" t="s">
        <v>4457</v>
      </c>
      <c r="O10508" t="s">
        <v>4458</v>
      </c>
    </row>
    <row r="10509" spans="1:15" x14ac:dyDescent="0.2">
      <c r="A10509" t="s">
        <v>6708</v>
      </c>
      <c r="B10509" t="s">
        <v>632</v>
      </c>
      <c r="C10509">
        <v>12.7</v>
      </c>
      <c r="D10509">
        <v>0</v>
      </c>
      <c r="E10509">
        <v>0</v>
      </c>
      <c r="F10509">
        <v>0</v>
      </c>
      <c r="G10509">
        <v>0</v>
      </c>
      <c r="H10509" s="45">
        <v>32159.599999999999</v>
      </c>
      <c r="I10509" t="s">
        <v>5977</v>
      </c>
      <c r="J10509" t="s">
        <v>200</v>
      </c>
      <c r="K10509">
        <v>0</v>
      </c>
      <c r="L10509" s="83">
        <v>42580</v>
      </c>
      <c r="M10509">
        <v>0</v>
      </c>
      <c r="N10509" t="s">
        <v>633</v>
      </c>
      <c r="O10509">
        <v>2415936</v>
      </c>
    </row>
    <row r="10510" spans="1:15" x14ac:dyDescent="0.2">
      <c r="A10510" t="s">
        <v>6709</v>
      </c>
      <c r="B10510" t="s">
        <v>1988</v>
      </c>
      <c r="C10510">
        <v>110.9</v>
      </c>
      <c r="D10510">
        <v>0</v>
      </c>
      <c r="E10510">
        <v>0</v>
      </c>
      <c r="F10510">
        <v>0</v>
      </c>
      <c r="G10510">
        <v>0</v>
      </c>
      <c r="H10510" s="45">
        <v>-15972.47</v>
      </c>
      <c r="I10510" t="s">
        <v>5977</v>
      </c>
      <c r="J10510" t="s">
        <v>190</v>
      </c>
      <c r="K10510">
        <v>0</v>
      </c>
      <c r="L10510" s="83">
        <v>42580</v>
      </c>
      <c r="M10510">
        <v>0</v>
      </c>
      <c r="N10510" t="s">
        <v>2050</v>
      </c>
      <c r="O10510">
        <v>2007281</v>
      </c>
    </row>
    <row r="10511" spans="1:15" x14ac:dyDescent="0.2">
      <c r="A10511" t="s">
        <v>6710</v>
      </c>
      <c r="B10511" t="s">
        <v>1341</v>
      </c>
      <c r="C10511">
        <v>142.52000000000001</v>
      </c>
      <c r="D10511">
        <v>0</v>
      </c>
      <c r="E10511">
        <v>0</v>
      </c>
      <c r="F10511">
        <v>0</v>
      </c>
      <c r="G10511">
        <v>0</v>
      </c>
      <c r="H10511" s="45">
        <v>-1083.23</v>
      </c>
      <c r="I10511" t="s">
        <v>5995</v>
      </c>
      <c r="J10511" t="s">
        <v>190</v>
      </c>
      <c r="K10511">
        <v>0</v>
      </c>
      <c r="L10511" s="83">
        <v>42580</v>
      </c>
      <c r="M10511">
        <v>0</v>
      </c>
      <c r="N10511">
        <v>679580100</v>
      </c>
      <c r="O10511">
        <v>2656423</v>
      </c>
    </row>
    <row r="10512" spans="1:15" x14ac:dyDescent="0.2">
      <c r="A10512" t="s">
        <v>6711</v>
      </c>
      <c r="B10512" t="s">
        <v>103</v>
      </c>
      <c r="C10512">
        <v>33.25</v>
      </c>
      <c r="D10512">
        <v>0</v>
      </c>
      <c r="E10512">
        <v>0</v>
      </c>
      <c r="F10512">
        <v>0</v>
      </c>
      <c r="G10512">
        <v>0</v>
      </c>
      <c r="H10512" s="45">
        <v>1406.6</v>
      </c>
      <c r="I10512" t="s">
        <v>5977</v>
      </c>
      <c r="J10512" t="s">
        <v>188</v>
      </c>
      <c r="K10512">
        <v>0</v>
      </c>
      <c r="L10512" s="83">
        <v>42580</v>
      </c>
      <c r="M10512">
        <v>0</v>
      </c>
      <c r="N10512">
        <v>680665205</v>
      </c>
      <c r="O10512">
        <v>2658526</v>
      </c>
    </row>
    <row r="10513" spans="1:15" x14ac:dyDescent="0.2">
      <c r="A10513" t="s">
        <v>6712</v>
      </c>
      <c r="B10513" t="s">
        <v>1034</v>
      </c>
      <c r="C10513">
        <v>59.85</v>
      </c>
      <c r="D10513">
        <v>0</v>
      </c>
      <c r="E10513">
        <v>0</v>
      </c>
      <c r="F10513">
        <v>0</v>
      </c>
      <c r="G10513">
        <v>0</v>
      </c>
      <c r="H10513" s="45">
        <v>7181.03</v>
      </c>
      <c r="I10513" t="s">
        <v>5995</v>
      </c>
      <c r="J10513" t="s">
        <v>169</v>
      </c>
      <c r="K10513">
        <v>0</v>
      </c>
      <c r="L10513" s="83">
        <v>42580</v>
      </c>
      <c r="M10513">
        <v>0</v>
      </c>
      <c r="N10513" t="s">
        <v>1191</v>
      </c>
      <c r="O10513">
        <v>2789523</v>
      </c>
    </row>
    <row r="10514" spans="1:15" x14ac:dyDescent="0.2">
      <c r="A10514" t="s">
        <v>6713</v>
      </c>
      <c r="B10514" t="s">
        <v>6606</v>
      </c>
      <c r="C10514">
        <v>44.79</v>
      </c>
      <c r="D10514">
        <v>0</v>
      </c>
      <c r="E10514">
        <v>0</v>
      </c>
      <c r="F10514">
        <v>0</v>
      </c>
      <c r="G10514">
        <v>0</v>
      </c>
      <c r="H10514">
        <v>-31.39</v>
      </c>
      <c r="I10514" t="s">
        <v>5995</v>
      </c>
      <c r="J10514" t="s">
        <v>822</v>
      </c>
      <c r="K10514">
        <v>0</v>
      </c>
      <c r="L10514" s="83">
        <v>42580</v>
      </c>
      <c r="M10514">
        <v>0</v>
      </c>
      <c r="N10514" t="s">
        <v>6714</v>
      </c>
      <c r="O10514">
        <v>2689560</v>
      </c>
    </row>
    <row r="10515" spans="1:15" x14ac:dyDescent="0.2">
      <c r="A10515" t="s">
        <v>6715</v>
      </c>
      <c r="B10515" t="s">
        <v>4342</v>
      </c>
      <c r="C10515">
        <v>17.190000000000001</v>
      </c>
      <c r="D10515">
        <v>0</v>
      </c>
      <c r="E10515">
        <v>0</v>
      </c>
      <c r="F10515">
        <v>0</v>
      </c>
      <c r="G10515">
        <v>0</v>
      </c>
      <c r="H10515" s="45">
        <v>8420.7000000000007</v>
      </c>
      <c r="I10515" t="s">
        <v>5995</v>
      </c>
      <c r="J10515" t="s">
        <v>182</v>
      </c>
      <c r="K10515">
        <v>0</v>
      </c>
      <c r="L10515" s="83">
        <v>42580</v>
      </c>
      <c r="M10515">
        <v>0</v>
      </c>
      <c r="N10515">
        <v>703481101</v>
      </c>
      <c r="O10515">
        <v>2672537</v>
      </c>
    </row>
    <row r="10516" spans="1:15" x14ac:dyDescent="0.2">
      <c r="A10516" t="s">
        <v>6716</v>
      </c>
      <c r="B10516" t="s">
        <v>6599</v>
      </c>
      <c r="C10516">
        <v>21.754999999999999</v>
      </c>
      <c r="D10516">
        <v>0</v>
      </c>
      <c r="E10516">
        <v>0</v>
      </c>
      <c r="F10516">
        <v>0</v>
      </c>
      <c r="G10516">
        <v>0</v>
      </c>
      <c r="H10516" s="45">
        <v>-15659.41</v>
      </c>
      <c r="I10516" t="s">
        <v>5977</v>
      </c>
      <c r="J10516" t="s">
        <v>190</v>
      </c>
      <c r="K10516">
        <v>0</v>
      </c>
      <c r="L10516" s="83">
        <v>42580</v>
      </c>
      <c r="M10516">
        <v>0</v>
      </c>
      <c r="N10516">
        <v>747301109</v>
      </c>
      <c r="O10516" t="s">
        <v>6717</v>
      </c>
    </row>
    <row r="10517" spans="1:15" x14ac:dyDescent="0.2">
      <c r="A10517" t="s">
        <v>6718</v>
      </c>
      <c r="B10517" t="s">
        <v>4655</v>
      </c>
      <c r="C10517">
        <v>87.33</v>
      </c>
      <c r="D10517">
        <v>0</v>
      </c>
      <c r="E10517">
        <v>0</v>
      </c>
      <c r="F10517">
        <v>0</v>
      </c>
      <c r="G10517">
        <v>0</v>
      </c>
      <c r="H10517">
        <v>-232.76</v>
      </c>
      <c r="I10517" t="s">
        <v>5995</v>
      </c>
      <c r="J10517" t="s">
        <v>235</v>
      </c>
      <c r="K10517">
        <v>0</v>
      </c>
      <c r="L10517" s="83">
        <v>42580</v>
      </c>
      <c r="M10517">
        <v>0</v>
      </c>
      <c r="N10517" t="s">
        <v>4811</v>
      </c>
      <c r="O10517" t="s">
        <v>4812</v>
      </c>
    </row>
    <row r="10518" spans="1:15" x14ac:dyDescent="0.2">
      <c r="A10518" t="s">
        <v>6719</v>
      </c>
      <c r="B10518" t="s">
        <v>4508</v>
      </c>
      <c r="C10518">
        <v>159.07</v>
      </c>
      <c r="D10518">
        <v>0</v>
      </c>
      <c r="E10518">
        <v>0</v>
      </c>
      <c r="F10518">
        <v>0</v>
      </c>
      <c r="G10518">
        <v>0</v>
      </c>
      <c r="H10518" s="45">
        <v>2676.62</v>
      </c>
      <c r="I10518" t="s">
        <v>5995</v>
      </c>
      <c r="J10518" t="s">
        <v>186</v>
      </c>
      <c r="K10518">
        <v>0</v>
      </c>
      <c r="L10518" s="83">
        <v>42580</v>
      </c>
      <c r="M10518">
        <v>0</v>
      </c>
      <c r="N10518" t="s">
        <v>6720</v>
      </c>
      <c r="O10518" t="s">
        <v>6721</v>
      </c>
    </row>
    <row r="10519" spans="1:15" x14ac:dyDescent="0.2">
      <c r="A10519" t="s">
        <v>6722</v>
      </c>
      <c r="B10519" t="s">
        <v>6604</v>
      </c>
      <c r="C10519">
        <v>24.2</v>
      </c>
      <c r="D10519">
        <v>0</v>
      </c>
      <c r="E10519">
        <v>0</v>
      </c>
      <c r="F10519">
        <v>0</v>
      </c>
      <c r="G10519">
        <v>0</v>
      </c>
      <c r="H10519" s="45">
        <v>4614.87</v>
      </c>
      <c r="I10519" t="s">
        <v>5995</v>
      </c>
      <c r="J10519" t="s">
        <v>169</v>
      </c>
      <c r="K10519">
        <v>0</v>
      </c>
      <c r="L10519" s="83">
        <v>42580</v>
      </c>
      <c r="M10519">
        <v>0</v>
      </c>
      <c r="N10519" t="s">
        <v>6723</v>
      </c>
      <c r="O10519">
        <v>2790365</v>
      </c>
    </row>
    <row r="10520" spans="1:15" x14ac:dyDescent="0.2">
      <c r="A10520" t="s">
        <v>6724</v>
      </c>
      <c r="B10520" t="s">
        <v>6611</v>
      </c>
      <c r="C10520">
        <v>15.22</v>
      </c>
      <c r="D10520">
        <v>0</v>
      </c>
      <c r="E10520">
        <v>0</v>
      </c>
      <c r="F10520">
        <v>0</v>
      </c>
      <c r="G10520">
        <v>0</v>
      </c>
      <c r="H10520">
        <v>-804.16</v>
      </c>
      <c r="I10520" t="s">
        <v>5995</v>
      </c>
      <c r="J10520" t="s">
        <v>186</v>
      </c>
      <c r="K10520">
        <v>0</v>
      </c>
      <c r="L10520" s="83">
        <v>42580</v>
      </c>
      <c r="M10520">
        <v>0</v>
      </c>
      <c r="N10520" t="s">
        <v>6725</v>
      </c>
      <c r="O10520" t="s">
        <v>6726</v>
      </c>
    </row>
    <row r="10521" spans="1:15" x14ac:dyDescent="0.2">
      <c r="A10521" t="s">
        <v>6727</v>
      </c>
      <c r="B10521" t="s">
        <v>2707</v>
      </c>
      <c r="C10521">
        <v>31.29</v>
      </c>
      <c r="D10521">
        <v>0</v>
      </c>
      <c r="E10521">
        <v>0</v>
      </c>
      <c r="F10521">
        <v>0</v>
      </c>
      <c r="G10521">
        <v>0</v>
      </c>
      <c r="H10521" s="45">
        <v>-12008.57</v>
      </c>
      <c r="I10521" t="s">
        <v>5977</v>
      </c>
      <c r="J10521" t="s">
        <v>169</v>
      </c>
      <c r="K10521">
        <v>0</v>
      </c>
      <c r="L10521" s="83">
        <v>42580</v>
      </c>
      <c r="M10521">
        <v>0</v>
      </c>
      <c r="N10521" t="s">
        <v>2796</v>
      </c>
      <c r="O10521" t="s">
        <v>2797</v>
      </c>
    </row>
    <row r="10522" spans="1:15" x14ac:dyDescent="0.2">
      <c r="A10522" t="s">
        <v>6728</v>
      </c>
      <c r="B10522" t="s">
        <v>830</v>
      </c>
      <c r="C10522">
        <v>46.55</v>
      </c>
      <c r="D10522">
        <v>0</v>
      </c>
      <c r="E10522">
        <v>0</v>
      </c>
      <c r="F10522">
        <v>0</v>
      </c>
      <c r="G10522">
        <v>0</v>
      </c>
      <c r="H10522">
        <v>456.98</v>
      </c>
      <c r="I10522" t="s">
        <v>5995</v>
      </c>
      <c r="J10522" t="s">
        <v>190</v>
      </c>
      <c r="K10522">
        <v>0</v>
      </c>
      <c r="L10522" s="83">
        <v>42580</v>
      </c>
      <c r="M10522">
        <v>0</v>
      </c>
      <c r="N10522">
        <v>887389104</v>
      </c>
      <c r="O10522">
        <v>2892807</v>
      </c>
    </row>
    <row r="10523" spans="1:15" x14ac:dyDescent="0.2">
      <c r="A10523" t="s">
        <v>6729</v>
      </c>
      <c r="B10523" t="s">
        <v>4641</v>
      </c>
      <c r="C10523">
        <v>54.06</v>
      </c>
      <c r="D10523">
        <v>0</v>
      </c>
      <c r="E10523">
        <v>0</v>
      </c>
      <c r="F10523">
        <v>0</v>
      </c>
      <c r="G10523">
        <v>0</v>
      </c>
      <c r="H10523" s="45">
        <v>-13975.69</v>
      </c>
      <c r="I10523" t="s">
        <v>5977</v>
      </c>
      <c r="J10523" t="s">
        <v>190</v>
      </c>
      <c r="K10523">
        <v>0</v>
      </c>
      <c r="L10523" s="83">
        <v>42580</v>
      </c>
      <c r="M10523">
        <v>0</v>
      </c>
      <c r="N10523">
        <v>896288107</v>
      </c>
      <c r="O10523">
        <v>2693914</v>
      </c>
    </row>
    <row r="10524" spans="1:15" x14ac:dyDescent="0.2">
      <c r="A10524" t="s">
        <v>6730</v>
      </c>
      <c r="B10524" t="s">
        <v>6602</v>
      </c>
      <c r="C10524">
        <v>32.6</v>
      </c>
      <c r="D10524">
        <v>0</v>
      </c>
      <c r="E10524">
        <v>0</v>
      </c>
      <c r="F10524">
        <v>0</v>
      </c>
      <c r="G10524">
        <v>0</v>
      </c>
      <c r="H10524" s="45">
        <v>1640.71</v>
      </c>
      <c r="I10524" t="s">
        <v>5995</v>
      </c>
      <c r="J10524" t="s">
        <v>186</v>
      </c>
      <c r="K10524">
        <v>0</v>
      </c>
      <c r="L10524" s="83">
        <v>42580</v>
      </c>
      <c r="M10524">
        <v>0</v>
      </c>
      <c r="N10524" t="s">
        <v>6731</v>
      </c>
      <c r="O10524" t="s">
        <v>6732</v>
      </c>
    </row>
    <row r="10525" spans="1:15" x14ac:dyDescent="0.2">
      <c r="A10525" t="s">
        <v>6733</v>
      </c>
      <c r="B10525" t="s">
        <v>2872</v>
      </c>
      <c r="C10525">
        <v>77.42</v>
      </c>
      <c r="D10525">
        <v>0</v>
      </c>
      <c r="E10525">
        <v>0</v>
      </c>
      <c r="F10525">
        <v>0</v>
      </c>
      <c r="G10525">
        <v>0</v>
      </c>
      <c r="H10525" s="45">
        <v>26874.880000000001</v>
      </c>
      <c r="I10525" t="s">
        <v>5977</v>
      </c>
      <c r="J10525" t="s">
        <v>190</v>
      </c>
      <c r="K10525">
        <v>0</v>
      </c>
      <c r="L10525" s="83">
        <v>42580</v>
      </c>
      <c r="M10525">
        <v>0</v>
      </c>
      <c r="N10525" t="s">
        <v>3006</v>
      </c>
      <c r="O10525">
        <v>2483074</v>
      </c>
    </row>
    <row r="10526" spans="1:15" x14ac:dyDescent="0.2">
      <c r="A10526" t="s">
        <v>6734</v>
      </c>
      <c r="B10526" t="s">
        <v>2813</v>
      </c>
      <c r="C10526">
        <v>113.96</v>
      </c>
      <c r="D10526">
        <v>0</v>
      </c>
      <c r="E10526">
        <v>0</v>
      </c>
      <c r="F10526">
        <v>0</v>
      </c>
      <c r="G10526">
        <v>0</v>
      </c>
      <c r="H10526" s="45">
        <v>-6140.21</v>
      </c>
      <c r="I10526" t="s">
        <v>5995</v>
      </c>
      <c r="J10526" t="s">
        <v>200</v>
      </c>
      <c r="K10526">
        <v>0</v>
      </c>
      <c r="L10526" s="83">
        <v>42580</v>
      </c>
      <c r="M10526">
        <v>0</v>
      </c>
      <c r="N10526" t="s">
        <v>3016</v>
      </c>
      <c r="O10526" t="s">
        <v>3017</v>
      </c>
    </row>
    <row r="10527" spans="1:15" x14ac:dyDescent="0.2">
      <c r="A10527" t="s">
        <v>6735</v>
      </c>
      <c r="B10527" t="s">
        <v>2462</v>
      </c>
      <c r="C10527">
        <v>16.100000000000001</v>
      </c>
      <c r="D10527">
        <v>0</v>
      </c>
      <c r="E10527">
        <v>0</v>
      </c>
      <c r="F10527">
        <v>0</v>
      </c>
      <c r="G10527">
        <v>0</v>
      </c>
      <c r="H10527" s="45">
        <v>12711.32</v>
      </c>
      <c r="I10527" t="s">
        <v>5977</v>
      </c>
      <c r="J10527" t="s">
        <v>164</v>
      </c>
      <c r="K10527">
        <v>0</v>
      </c>
      <c r="L10527" s="83">
        <v>42580</v>
      </c>
      <c r="M10527">
        <v>0</v>
      </c>
      <c r="N10527">
        <v>922417100</v>
      </c>
      <c r="O10527">
        <v>2938422</v>
      </c>
    </row>
    <row r="10528" spans="1:15" x14ac:dyDescent="0.2">
      <c r="A10528" t="s">
        <v>6736</v>
      </c>
      <c r="B10528" t="s">
        <v>836</v>
      </c>
      <c r="C10528">
        <v>68.209999999999994</v>
      </c>
      <c r="D10528">
        <v>0</v>
      </c>
      <c r="E10528">
        <v>0</v>
      </c>
      <c r="F10528">
        <v>0</v>
      </c>
      <c r="G10528">
        <v>0</v>
      </c>
      <c r="H10528" s="45">
        <v>6443.95</v>
      </c>
      <c r="I10528" t="s">
        <v>5995</v>
      </c>
      <c r="J10528" t="s">
        <v>164</v>
      </c>
      <c r="K10528">
        <v>0</v>
      </c>
      <c r="L10528" s="83">
        <v>42580</v>
      </c>
      <c r="M10528">
        <v>0</v>
      </c>
      <c r="N10528" t="s">
        <v>989</v>
      </c>
      <c r="O10528" t="s">
        <v>4505</v>
      </c>
    </row>
    <row r="10529" spans="1:15" x14ac:dyDescent="0.2">
      <c r="A10529" t="s">
        <v>6737</v>
      </c>
      <c r="B10529" t="s">
        <v>1794</v>
      </c>
      <c r="C10529">
        <v>118.3</v>
      </c>
      <c r="D10529">
        <v>0</v>
      </c>
      <c r="E10529">
        <v>0</v>
      </c>
      <c r="F10529">
        <v>0</v>
      </c>
      <c r="G10529">
        <v>0</v>
      </c>
      <c r="H10529" s="45">
        <v>-4983.28</v>
      </c>
      <c r="I10529" t="s">
        <v>5995</v>
      </c>
      <c r="J10529" t="s">
        <v>164</v>
      </c>
      <c r="K10529">
        <v>0</v>
      </c>
      <c r="L10529" s="83">
        <v>42580</v>
      </c>
      <c r="M10529">
        <v>0</v>
      </c>
      <c r="N10529" s="84">
        <v>9.2343000000000008E+106</v>
      </c>
      <c r="O10529">
        <v>2142922</v>
      </c>
    </row>
    <row r="10530" spans="1:15" x14ac:dyDescent="0.2">
      <c r="A10530" t="s">
        <v>6738</v>
      </c>
      <c r="B10530" t="s">
        <v>4662</v>
      </c>
      <c r="C10530">
        <v>59.05</v>
      </c>
      <c r="D10530">
        <v>0</v>
      </c>
      <c r="E10530">
        <v>0</v>
      </c>
      <c r="F10530">
        <v>0</v>
      </c>
      <c r="G10530">
        <v>0</v>
      </c>
      <c r="H10530" s="45">
        <v>-12315.88</v>
      </c>
      <c r="I10530" t="s">
        <v>5995</v>
      </c>
      <c r="J10530" t="s">
        <v>190</v>
      </c>
      <c r="K10530">
        <v>0</v>
      </c>
      <c r="L10530" s="83">
        <v>42580</v>
      </c>
      <c r="M10530">
        <v>0</v>
      </c>
      <c r="N10530" t="s">
        <v>4826</v>
      </c>
      <c r="O10530">
        <v>2416973</v>
      </c>
    </row>
    <row r="10531" spans="1:15" x14ac:dyDescent="0.2">
      <c r="A10531" t="s">
        <v>6739</v>
      </c>
      <c r="B10531" t="s">
        <v>241</v>
      </c>
      <c r="C10531">
        <v>71.13</v>
      </c>
      <c r="D10531">
        <v>0</v>
      </c>
      <c r="E10531">
        <v>0</v>
      </c>
      <c r="F10531">
        <v>0</v>
      </c>
      <c r="G10531">
        <v>0</v>
      </c>
      <c r="H10531" s="45">
        <v>5813.15</v>
      </c>
      <c r="I10531" t="s">
        <v>5995</v>
      </c>
      <c r="J10531" t="s">
        <v>164</v>
      </c>
      <c r="K10531">
        <v>0</v>
      </c>
      <c r="L10531" s="83">
        <v>42580</v>
      </c>
      <c r="M10531">
        <v>0</v>
      </c>
      <c r="N10531">
        <v>958102105</v>
      </c>
      <c r="O10531">
        <v>2954699</v>
      </c>
    </row>
    <row r="10532" spans="1:15" x14ac:dyDescent="0.2">
      <c r="A10532" t="s">
        <v>6740</v>
      </c>
      <c r="B10532" t="s">
        <v>2587</v>
      </c>
      <c r="C10532">
        <v>99.5</v>
      </c>
      <c r="D10532">
        <v>0</v>
      </c>
      <c r="E10532">
        <v>0</v>
      </c>
      <c r="F10532">
        <v>0</v>
      </c>
      <c r="G10532">
        <v>0</v>
      </c>
      <c r="H10532" s="45">
        <v>2797.6</v>
      </c>
      <c r="I10532" t="s">
        <v>5995</v>
      </c>
      <c r="J10532" t="s">
        <v>188</v>
      </c>
      <c r="K10532">
        <v>0</v>
      </c>
      <c r="L10532" s="83">
        <v>42580</v>
      </c>
      <c r="M10532">
        <v>0</v>
      </c>
      <c r="N10532">
        <v>960413102</v>
      </c>
      <c r="O10532" t="s">
        <v>2671</v>
      </c>
    </row>
    <row r="10533" spans="1:15" x14ac:dyDescent="0.2">
      <c r="A10533" t="s">
        <v>6741</v>
      </c>
      <c r="B10533" t="s">
        <v>293</v>
      </c>
      <c r="C10533">
        <v>100.93</v>
      </c>
      <c r="D10533">
        <v>0</v>
      </c>
      <c r="E10533">
        <v>0</v>
      </c>
      <c r="F10533">
        <v>0</v>
      </c>
      <c r="G10533">
        <v>0</v>
      </c>
      <c r="H10533">
        <v>825.27</v>
      </c>
      <c r="I10533" t="s">
        <v>5995</v>
      </c>
      <c r="J10533" t="s">
        <v>186</v>
      </c>
      <c r="K10533">
        <v>0</v>
      </c>
      <c r="L10533" s="83">
        <v>42580</v>
      </c>
      <c r="M10533">
        <v>0</v>
      </c>
      <c r="N10533">
        <v>981419104</v>
      </c>
      <c r="O10533">
        <v>2981181</v>
      </c>
    </row>
    <row r="10534" spans="1:15" x14ac:dyDescent="0.2">
      <c r="A10534" t="s">
        <v>6511</v>
      </c>
      <c r="B10534" t="s">
        <v>6512</v>
      </c>
      <c r="C10534">
        <v>79.72</v>
      </c>
      <c r="D10534">
        <v>0</v>
      </c>
      <c r="E10534">
        <v>0</v>
      </c>
      <c r="F10534">
        <v>0</v>
      </c>
      <c r="G10534">
        <v>0</v>
      </c>
      <c r="H10534" s="45">
        <v>-29138.48</v>
      </c>
      <c r="I10534" t="s">
        <v>205</v>
      </c>
      <c r="J10534" t="s">
        <v>713</v>
      </c>
      <c r="K10534">
        <v>0</v>
      </c>
      <c r="L10534" s="83">
        <v>42579</v>
      </c>
      <c r="M10534">
        <v>0</v>
      </c>
      <c r="N10534">
        <v>922908553</v>
      </c>
      <c r="O10534" t="s">
        <v>6513</v>
      </c>
    </row>
    <row r="10535" spans="1:15" x14ac:dyDescent="0.2">
      <c r="A10535" t="s">
        <v>6514</v>
      </c>
      <c r="B10535" t="s">
        <v>2486</v>
      </c>
      <c r="C10535">
        <v>68.47</v>
      </c>
      <c r="D10535">
        <v>0</v>
      </c>
      <c r="E10535">
        <v>0</v>
      </c>
      <c r="F10535">
        <v>0</v>
      </c>
      <c r="G10535">
        <v>0</v>
      </c>
      <c r="H10535" s="45">
        <v>572515.30000000005</v>
      </c>
      <c r="I10535" t="s">
        <v>210</v>
      </c>
      <c r="J10535" t="s">
        <v>164</v>
      </c>
      <c r="K10535">
        <v>0</v>
      </c>
      <c r="L10535" s="83">
        <v>42579</v>
      </c>
      <c r="M10535">
        <v>0</v>
      </c>
      <c r="N10535">
        <v>525327102</v>
      </c>
      <c r="O10535" t="s">
        <v>2544</v>
      </c>
    </row>
    <row r="10536" spans="1:15" x14ac:dyDescent="0.2">
      <c r="A10536" t="s">
        <v>6515</v>
      </c>
      <c r="B10536" t="s">
        <v>611</v>
      </c>
      <c r="C10536">
        <v>64.72</v>
      </c>
      <c r="D10536">
        <v>0</v>
      </c>
      <c r="E10536">
        <v>0</v>
      </c>
      <c r="F10536">
        <v>0</v>
      </c>
      <c r="G10536">
        <v>0</v>
      </c>
      <c r="H10536">
        <v>-401.54</v>
      </c>
      <c r="I10536" t="s">
        <v>5995</v>
      </c>
      <c r="J10536" t="s">
        <v>164</v>
      </c>
      <c r="K10536">
        <v>0</v>
      </c>
      <c r="L10536" s="83">
        <v>42579</v>
      </c>
      <c r="M10536">
        <v>0</v>
      </c>
      <c r="N10536">
        <v>983919101</v>
      </c>
      <c r="O10536">
        <v>2985677</v>
      </c>
    </row>
    <row r="10537" spans="1:15" x14ac:dyDescent="0.2">
      <c r="A10537" t="s">
        <v>6516</v>
      </c>
      <c r="B10537" t="s">
        <v>1316</v>
      </c>
      <c r="C10537">
        <v>189.1</v>
      </c>
      <c r="D10537">
        <v>0</v>
      </c>
      <c r="E10537">
        <v>0</v>
      </c>
      <c r="F10537">
        <v>0</v>
      </c>
      <c r="G10537">
        <v>0</v>
      </c>
      <c r="H10537" s="45">
        <v>12616.66</v>
      </c>
      <c r="I10537" t="s">
        <v>5995</v>
      </c>
      <c r="J10537" t="s">
        <v>164</v>
      </c>
      <c r="K10537">
        <v>0</v>
      </c>
      <c r="L10537" s="83">
        <v>42579</v>
      </c>
      <c r="M10537">
        <v>0</v>
      </c>
      <c r="N10537" t="s">
        <v>1541</v>
      </c>
      <c r="O10537" t="s">
        <v>1542</v>
      </c>
    </row>
    <row r="10538" spans="1:15" x14ac:dyDescent="0.2">
      <c r="A10538" t="s">
        <v>6517</v>
      </c>
      <c r="B10538" t="s">
        <v>1795</v>
      </c>
      <c r="C10538">
        <v>20.25</v>
      </c>
      <c r="D10538">
        <v>0</v>
      </c>
      <c r="E10538">
        <v>0</v>
      </c>
      <c r="F10538">
        <v>0</v>
      </c>
      <c r="G10538">
        <v>0</v>
      </c>
      <c r="H10538" s="45">
        <v>36931.9</v>
      </c>
      <c r="I10538" t="s">
        <v>5995</v>
      </c>
      <c r="J10538" t="s">
        <v>164</v>
      </c>
      <c r="K10538">
        <v>0</v>
      </c>
      <c r="L10538" s="83">
        <v>42579</v>
      </c>
      <c r="M10538">
        <v>0</v>
      </c>
      <c r="N10538" t="s">
        <v>1964</v>
      </c>
      <c r="O10538" t="s">
        <v>1965</v>
      </c>
    </row>
    <row r="10539" spans="1:15" x14ac:dyDescent="0.2">
      <c r="A10539" t="s">
        <v>6518</v>
      </c>
      <c r="B10539" t="s">
        <v>2225</v>
      </c>
      <c r="C10539">
        <v>201.72</v>
      </c>
      <c r="D10539">
        <v>0</v>
      </c>
      <c r="E10539">
        <v>0</v>
      </c>
      <c r="F10539">
        <v>0</v>
      </c>
      <c r="G10539">
        <v>0</v>
      </c>
      <c r="H10539" s="45">
        <v>2970.76</v>
      </c>
      <c r="I10539" t="s">
        <v>5995</v>
      </c>
      <c r="J10539" t="s">
        <v>164</v>
      </c>
      <c r="K10539">
        <v>0</v>
      </c>
      <c r="L10539" s="83">
        <v>42579</v>
      </c>
      <c r="M10539">
        <v>0</v>
      </c>
      <c r="N10539">
        <v>902252105</v>
      </c>
      <c r="O10539">
        <v>2909644</v>
      </c>
    </row>
    <row r="10540" spans="1:15" x14ac:dyDescent="0.2">
      <c r="A10540" t="s">
        <v>6519</v>
      </c>
      <c r="B10540" t="s">
        <v>2211</v>
      </c>
      <c r="C10540">
        <v>59.36</v>
      </c>
      <c r="D10540">
        <v>0</v>
      </c>
      <c r="E10540">
        <v>0</v>
      </c>
      <c r="F10540">
        <v>0</v>
      </c>
      <c r="G10540">
        <v>0</v>
      </c>
      <c r="H10540" s="45">
        <v>-4276.13</v>
      </c>
      <c r="I10540" t="s">
        <v>5995</v>
      </c>
      <c r="J10540" t="s">
        <v>448</v>
      </c>
      <c r="K10540">
        <v>0</v>
      </c>
      <c r="L10540" s="83">
        <v>42579</v>
      </c>
      <c r="M10540">
        <v>0</v>
      </c>
      <c r="N10540">
        <v>872590104</v>
      </c>
      <c r="O10540" t="s">
        <v>2291</v>
      </c>
    </row>
    <row r="10541" spans="1:15" x14ac:dyDescent="0.2">
      <c r="A10541" t="s">
        <v>6520</v>
      </c>
      <c r="B10541" t="s">
        <v>2705</v>
      </c>
      <c r="C10541">
        <v>22.574999999999999</v>
      </c>
      <c r="D10541">
        <v>0</v>
      </c>
      <c r="E10541">
        <v>0</v>
      </c>
      <c r="F10541">
        <v>0</v>
      </c>
      <c r="G10541">
        <v>0</v>
      </c>
      <c r="H10541" s="45">
        <v>-26766.78</v>
      </c>
      <c r="I10541" t="s">
        <v>5995</v>
      </c>
      <c r="J10541" t="s">
        <v>190</v>
      </c>
      <c r="K10541">
        <v>0</v>
      </c>
      <c r="L10541" s="83">
        <v>42579</v>
      </c>
      <c r="M10541">
        <v>0</v>
      </c>
      <c r="N10541">
        <v>458665304</v>
      </c>
      <c r="O10541" t="s">
        <v>2799</v>
      </c>
    </row>
    <row r="10542" spans="1:15" x14ac:dyDescent="0.2">
      <c r="A10542" t="s">
        <v>6521</v>
      </c>
      <c r="B10542" t="s">
        <v>346</v>
      </c>
      <c r="C10542">
        <v>44.25</v>
      </c>
      <c r="D10542">
        <v>0</v>
      </c>
      <c r="E10542">
        <v>0</v>
      </c>
      <c r="F10542">
        <v>0</v>
      </c>
      <c r="G10542">
        <v>0</v>
      </c>
      <c r="H10542" s="45">
        <v>11952.31</v>
      </c>
      <c r="I10542" t="s">
        <v>5995</v>
      </c>
      <c r="J10542" t="s">
        <v>164</v>
      </c>
      <c r="K10542">
        <v>0</v>
      </c>
      <c r="L10542" s="83">
        <v>42579</v>
      </c>
      <c r="M10542">
        <v>0</v>
      </c>
      <c r="N10542">
        <v>880770102</v>
      </c>
      <c r="O10542">
        <v>2884183</v>
      </c>
    </row>
    <row r="10543" spans="1:15" x14ac:dyDescent="0.2">
      <c r="A10543" t="s">
        <v>6522</v>
      </c>
      <c r="B10543" t="s">
        <v>1032</v>
      </c>
      <c r="C10543">
        <v>95.42</v>
      </c>
      <c r="D10543">
        <v>0</v>
      </c>
      <c r="E10543">
        <v>0</v>
      </c>
      <c r="F10543">
        <v>0</v>
      </c>
      <c r="G10543">
        <v>0</v>
      </c>
      <c r="H10543">
        <v>726.77</v>
      </c>
      <c r="I10543" t="s">
        <v>5995</v>
      </c>
      <c r="J10543" t="s">
        <v>200</v>
      </c>
      <c r="K10543">
        <v>0</v>
      </c>
      <c r="L10543" s="83">
        <v>42579</v>
      </c>
      <c r="M10543">
        <v>0</v>
      </c>
      <c r="N10543">
        <v>863236105</v>
      </c>
      <c r="O10543">
        <v>2853417</v>
      </c>
    </row>
    <row r="10544" spans="1:15" x14ac:dyDescent="0.2">
      <c r="A10544" t="s">
        <v>6523</v>
      </c>
      <c r="B10544" t="s">
        <v>858</v>
      </c>
      <c r="C10544">
        <v>71.819999999999993</v>
      </c>
      <c r="D10544">
        <v>0</v>
      </c>
      <c r="E10544">
        <v>0</v>
      </c>
      <c r="F10544">
        <v>0</v>
      </c>
      <c r="G10544">
        <v>0</v>
      </c>
      <c r="H10544" s="45">
        <v>4054.86</v>
      </c>
      <c r="I10544" t="s">
        <v>5995</v>
      </c>
      <c r="J10544" t="s">
        <v>164</v>
      </c>
      <c r="K10544">
        <v>0</v>
      </c>
      <c r="L10544" s="83">
        <v>42579</v>
      </c>
      <c r="M10544">
        <v>0</v>
      </c>
      <c r="N10544" t="s">
        <v>978</v>
      </c>
      <c r="O10544" t="s">
        <v>1348</v>
      </c>
    </row>
    <row r="10545" spans="1:15" x14ac:dyDescent="0.2">
      <c r="A10545" t="s">
        <v>6524</v>
      </c>
      <c r="B10545" t="s">
        <v>1053</v>
      </c>
      <c r="C10545">
        <v>17.3</v>
      </c>
      <c r="D10545">
        <v>0</v>
      </c>
      <c r="E10545">
        <v>0</v>
      </c>
      <c r="F10545">
        <v>0</v>
      </c>
      <c r="G10545">
        <v>0</v>
      </c>
      <c r="H10545" s="45">
        <v>-3794.3</v>
      </c>
      <c r="I10545" t="s">
        <v>5995</v>
      </c>
      <c r="J10545" t="s">
        <v>235</v>
      </c>
      <c r="K10545">
        <v>0</v>
      </c>
      <c r="L10545" s="83">
        <v>42579</v>
      </c>
      <c r="M10545">
        <v>0</v>
      </c>
      <c r="N10545" t="s">
        <v>1141</v>
      </c>
      <c r="O10545">
        <v>2490847</v>
      </c>
    </row>
    <row r="10546" spans="1:15" x14ac:dyDescent="0.2">
      <c r="A10546" t="s">
        <v>6525</v>
      </c>
      <c r="B10546" t="s">
        <v>1313</v>
      </c>
      <c r="C10546">
        <v>121.94</v>
      </c>
      <c r="D10546">
        <v>0</v>
      </c>
      <c r="E10546">
        <v>0</v>
      </c>
      <c r="F10546">
        <v>0</v>
      </c>
      <c r="G10546">
        <v>0</v>
      </c>
      <c r="H10546" s="45">
        <v>5420.74</v>
      </c>
      <c r="I10546" t="s">
        <v>5995</v>
      </c>
      <c r="J10546" t="s">
        <v>169</v>
      </c>
      <c r="K10546">
        <v>0</v>
      </c>
      <c r="L10546" s="83">
        <v>42579</v>
      </c>
      <c r="M10546">
        <v>0</v>
      </c>
      <c r="N10546" t="s">
        <v>1506</v>
      </c>
      <c r="O10546">
        <v>2212706</v>
      </c>
    </row>
    <row r="10547" spans="1:15" x14ac:dyDescent="0.2">
      <c r="A10547" t="s">
        <v>6526</v>
      </c>
      <c r="B10547" t="s">
        <v>126</v>
      </c>
      <c r="C10547">
        <v>189.97</v>
      </c>
      <c r="D10547">
        <v>0</v>
      </c>
      <c r="E10547">
        <v>0</v>
      </c>
      <c r="F10547">
        <v>0</v>
      </c>
      <c r="G10547">
        <v>0</v>
      </c>
      <c r="H10547" s="45">
        <v>-1758.15</v>
      </c>
      <c r="I10547" t="s">
        <v>5995</v>
      </c>
      <c r="J10547" t="s">
        <v>164</v>
      </c>
      <c r="K10547">
        <v>0</v>
      </c>
      <c r="L10547" s="83">
        <v>42579</v>
      </c>
      <c r="M10547">
        <v>0</v>
      </c>
      <c r="N10547" t="s">
        <v>804</v>
      </c>
      <c r="O10547" t="s">
        <v>805</v>
      </c>
    </row>
    <row r="10548" spans="1:15" x14ac:dyDescent="0.2">
      <c r="A10548" t="s">
        <v>6527</v>
      </c>
      <c r="B10548" t="s">
        <v>390</v>
      </c>
      <c r="C10548">
        <v>41.43</v>
      </c>
      <c r="D10548">
        <v>0</v>
      </c>
      <c r="E10548">
        <v>0</v>
      </c>
      <c r="F10548">
        <v>0</v>
      </c>
      <c r="G10548">
        <v>0</v>
      </c>
      <c r="H10548" s="45">
        <v>4936.42</v>
      </c>
      <c r="I10548" t="s">
        <v>5995</v>
      </c>
      <c r="J10548" t="s">
        <v>169</v>
      </c>
      <c r="K10548">
        <v>0</v>
      </c>
      <c r="L10548" s="83">
        <v>42579</v>
      </c>
      <c r="M10548">
        <v>0</v>
      </c>
      <c r="N10548">
        <v>436440101</v>
      </c>
      <c r="O10548">
        <v>2433530</v>
      </c>
    </row>
    <row r="10549" spans="1:15" x14ac:dyDescent="0.2">
      <c r="A10549" t="s">
        <v>6528</v>
      </c>
      <c r="B10549" t="s">
        <v>4237</v>
      </c>
      <c r="C10549">
        <v>95.16</v>
      </c>
      <c r="D10549">
        <v>0</v>
      </c>
      <c r="E10549">
        <v>0</v>
      </c>
      <c r="F10549">
        <v>0</v>
      </c>
      <c r="G10549">
        <v>0</v>
      </c>
      <c r="H10549" s="45">
        <v>-8877.64</v>
      </c>
      <c r="I10549" t="s">
        <v>5995</v>
      </c>
      <c r="J10549" t="s">
        <v>186</v>
      </c>
      <c r="K10549">
        <v>0</v>
      </c>
      <c r="L10549" s="83">
        <v>42579</v>
      </c>
      <c r="M10549">
        <v>0</v>
      </c>
      <c r="N10549">
        <v>229899109</v>
      </c>
      <c r="O10549">
        <v>2239556</v>
      </c>
    </row>
    <row r="10550" spans="1:15" x14ac:dyDescent="0.2">
      <c r="A10550" t="s">
        <v>6529</v>
      </c>
      <c r="B10550" t="s">
        <v>3159</v>
      </c>
      <c r="C10550">
        <v>16.41</v>
      </c>
      <c r="D10550">
        <v>0</v>
      </c>
      <c r="E10550">
        <v>0</v>
      </c>
      <c r="F10550">
        <v>0</v>
      </c>
      <c r="G10550">
        <v>0</v>
      </c>
      <c r="H10550" s="45">
        <v>-19624.939999999999</v>
      </c>
      <c r="I10550" t="s">
        <v>5995</v>
      </c>
      <c r="J10550" t="s">
        <v>190</v>
      </c>
      <c r="K10550">
        <v>0</v>
      </c>
      <c r="L10550" s="83">
        <v>42579</v>
      </c>
      <c r="M10550">
        <v>0</v>
      </c>
      <c r="N10550">
        <v>167250109</v>
      </c>
      <c r="O10550">
        <v>2200530</v>
      </c>
    </row>
    <row r="10551" spans="1:15" x14ac:dyDescent="0.2">
      <c r="A10551" t="s">
        <v>6530</v>
      </c>
      <c r="B10551" t="s">
        <v>4247</v>
      </c>
      <c r="C10551">
        <v>53</v>
      </c>
      <c r="D10551">
        <v>0</v>
      </c>
      <c r="E10551">
        <v>0</v>
      </c>
      <c r="F10551">
        <v>0</v>
      </c>
      <c r="G10551">
        <v>0</v>
      </c>
      <c r="H10551" s="45">
        <v>16371.61</v>
      </c>
      <c r="I10551" t="s">
        <v>5995</v>
      </c>
      <c r="J10551" t="s">
        <v>448</v>
      </c>
      <c r="K10551">
        <v>0</v>
      </c>
      <c r="L10551" s="83">
        <v>42579</v>
      </c>
      <c r="M10551">
        <v>0</v>
      </c>
      <c r="N10551" t="s">
        <v>6318</v>
      </c>
      <c r="O10551" t="s">
        <v>6319</v>
      </c>
    </row>
    <row r="10552" spans="1:15" x14ac:dyDescent="0.2">
      <c r="A10552" t="s">
        <v>6531</v>
      </c>
      <c r="B10552" t="s">
        <v>2228</v>
      </c>
      <c r="C10552">
        <v>24.68</v>
      </c>
      <c r="D10552">
        <v>0</v>
      </c>
      <c r="E10552">
        <v>0</v>
      </c>
      <c r="F10552">
        <v>0</v>
      </c>
      <c r="G10552">
        <v>0</v>
      </c>
      <c r="H10552" s="45">
        <v>-1188.78</v>
      </c>
      <c r="I10552" t="s">
        <v>5995</v>
      </c>
      <c r="J10552" t="s">
        <v>164</v>
      </c>
      <c r="K10552">
        <v>0</v>
      </c>
      <c r="L10552" s="83">
        <v>42579</v>
      </c>
      <c r="M10552">
        <v>0</v>
      </c>
      <c r="N10552" t="s">
        <v>177</v>
      </c>
      <c r="O10552" t="s">
        <v>2249</v>
      </c>
    </row>
    <row r="10553" spans="1:15" x14ac:dyDescent="0.2">
      <c r="A10553" t="s">
        <v>6532</v>
      </c>
      <c r="B10553" t="s">
        <v>2311</v>
      </c>
      <c r="C10553">
        <v>43.47</v>
      </c>
      <c r="D10553">
        <v>0</v>
      </c>
      <c r="E10553">
        <v>0</v>
      </c>
      <c r="F10553">
        <v>0</v>
      </c>
      <c r="G10553">
        <v>0</v>
      </c>
      <c r="H10553" s="45">
        <v>19526.75</v>
      </c>
      <c r="I10553" t="s">
        <v>5977</v>
      </c>
      <c r="J10553" t="s">
        <v>200</v>
      </c>
      <c r="K10553">
        <v>0</v>
      </c>
      <c r="L10553" s="83">
        <v>42579</v>
      </c>
      <c r="M10553">
        <v>0</v>
      </c>
      <c r="N10553">
        <v>2535300</v>
      </c>
      <c r="O10553">
        <v>2002918</v>
      </c>
    </row>
    <row r="10554" spans="1:15" x14ac:dyDescent="0.2">
      <c r="A10554" t="s">
        <v>6533</v>
      </c>
      <c r="B10554" t="s">
        <v>1818</v>
      </c>
      <c r="C10554">
        <v>95.6</v>
      </c>
      <c r="D10554">
        <v>0</v>
      </c>
      <c r="E10554">
        <v>0</v>
      </c>
      <c r="F10554">
        <v>0</v>
      </c>
      <c r="G10554">
        <v>0</v>
      </c>
      <c r="H10554" s="45">
        <v>3479.49</v>
      </c>
      <c r="I10554" t="s">
        <v>5995</v>
      </c>
      <c r="J10554" t="s">
        <v>186</v>
      </c>
      <c r="K10554">
        <v>0</v>
      </c>
      <c r="L10554" s="83">
        <v>42579</v>
      </c>
      <c r="M10554">
        <v>0</v>
      </c>
      <c r="N10554" t="s">
        <v>177</v>
      </c>
      <c r="O10554">
        <v>2740542</v>
      </c>
    </row>
    <row r="10555" spans="1:15" x14ac:dyDescent="0.2">
      <c r="A10555" t="s">
        <v>6534</v>
      </c>
      <c r="B10555" t="s">
        <v>4124</v>
      </c>
      <c r="C10555">
        <v>36.799999999999997</v>
      </c>
      <c r="D10555">
        <v>0</v>
      </c>
      <c r="E10555">
        <v>0</v>
      </c>
      <c r="F10555">
        <v>0</v>
      </c>
      <c r="G10555">
        <v>0</v>
      </c>
      <c r="H10555" s="45">
        <v>-2233.31</v>
      </c>
      <c r="I10555" t="s">
        <v>5995</v>
      </c>
      <c r="J10555" t="s">
        <v>186</v>
      </c>
      <c r="K10555">
        <v>0</v>
      </c>
      <c r="L10555" s="83">
        <v>42579</v>
      </c>
      <c r="M10555">
        <v>0</v>
      </c>
      <c r="N10555" t="s">
        <v>177</v>
      </c>
      <c r="O10555">
        <v>2172372</v>
      </c>
    </row>
    <row r="10556" spans="1:15" x14ac:dyDescent="0.2">
      <c r="A10556" t="s">
        <v>6535</v>
      </c>
      <c r="B10556" t="s">
        <v>5394</v>
      </c>
      <c r="C10556">
        <v>45.19</v>
      </c>
      <c r="D10556">
        <v>0</v>
      </c>
      <c r="E10556">
        <v>0</v>
      </c>
      <c r="F10556">
        <v>0</v>
      </c>
      <c r="G10556">
        <v>0</v>
      </c>
      <c r="H10556" s="45">
        <v>-4341.41</v>
      </c>
      <c r="I10556" t="s">
        <v>5995</v>
      </c>
      <c r="J10556" t="s">
        <v>186</v>
      </c>
      <c r="K10556">
        <v>0</v>
      </c>
      <c r="L10556" s="83">
        <v>42579</v>
      </c>
      <c r="M10556">
        <v>0</v>
      </c>
      <c r="N10556">
        <v>14491104</v>
      </c>
      <c r="O10556" t="s">
        <v>5455</v>
      </c>
    </row>
    <row r="10557" spans="1:15" x14ac:dyDescent="0.2">
      <c r="A10557" t="s">
        <v>6536</v>
      </c>
      <c r="B10557" t="s">
        <v>4243</v>
      </c>
      <c r="C10557">
        <v>40.03</v>
      </c>
      <c r="D10557">
        <v>0</v>
      </c>
      <c r="E10557">
        <v>0</v>
      </c>
      <c r="F10557">
        <v>0</v>
      </c>
      <c r="G10557">
        <v>0</v>
      </c>
      <c r="H10557" s="45">
        <v>-7778.98</v>
      </c>
      <c r="I10557" t="s">
        <v>5995</v>
      </c>
      <c r="J10557" t="s">
        <v>169</v>
      </c>
      <c r="K10557">
        <v>0</v>
      </c>
      <c r="L10557" s="83">
        <v>42579</v>
      </c>
      <c r="M10557">
        <v>0</v>
      </c>
      <c r="N10557">
        <v>35255108</v>
      </c>
      <c r="O10557">
        <v>2035754</v>
      </c>
    </row>
    <row r="10558" spans="1:15" x14ac:dyDescent="0.2">
      <c r="A10558" t="s">
        <v>6537</v>
      </c>
      <c r="B10558" t="s">
        <v>840</v>
      </c>
      <c r="C10558">
        <v>46.4</v>
      </c>
      <c r="D10558">
        <v>0</v>
      </c>
      <c r="E10558">
        <v>0</v>
      </c>
      <c r="F10558">
        <v>0</v>
      </c>
      <c r="G10558">
        <v>0</v>
      </c>
      <c r="H10558" s="45">
        <v>2775.71</v>
      </c>
      <c r="I10558" t="s">
        <v>5977</v>
      </c>
      <c r="J10558" t="s">
        <v>190</v>
      </c>
      <c r="K10558">
        <v>0</v>
      </c>
      <c r="L10558" s="83">
        <v>42579</v>
      </c>
      <c r="M10558">
        <v>0</v>
      </c>
      <c r="N10558" t="s">
        <v>916</v>
      </c>
      <c r="O10558" t="s">
        <v>4562</v>
      </c>
    </row>
    <row r="10559" spans="1:15" x14ac:dyDescent="0.2">
      <c r="A10559" t="s">
        <v>6538</v>
      </c>
      <c r="B10559" t="s">
        <v>2390</v>
      </c>
      <c r="C10559">
        <v>66.5</v>
      </c>
      <c r="D10559">
        <v>0</v>
      </c>
      <c r="E10559">
        <v>0</v>
      </c>
      <c r="F10559">
        <v>0</v>
      </c>
      <c r="G10559">
        <v>0</v>
      </c>
      <c r="H10559" s="45">
        <v>17744.830000000002</v>
      </c>
      <c r="I10559" t="s">
        <v>5977</v>
      </c>
      <c r="J10559" t="s">
        <v>190</v>
      </c>
      <c r="K10559">
        <v>0</v>
      </c>
      <c r="L10559" s="83">
        <v>42579</v>
      </c>
      <c r="M10559">
        <v>0</v>
      </c>
      <c r="N10559">
        <v>67806109</v>
      </c>
      <c r="O10559">
        <v>2080732</v>
      </c>
    </row>
    <row r="10560" spans="1:15" x14ac:dyDescent="0.2">
      <c r="A10560" t="s">
        <v>6539</v>
      </c>
      <c r="B10560" t="s">
        <v>4181</v>
      </c>
      <c r="C10560">
        <v>18.13</v>
      </c>
      <c r="D10560">
        <v>0</v>
      </c>
      <c r="E10560">
        <v>0</v>
      </c>
      <c r="F10560">
        <v>0</v>
      </c>
      <c r="G10560">
        <v>0</v>
      </c>
      <c r="H10560" s="45">
        <v>-10396.69</v>
      </c>
      <c r="I10560" t="s">
        <v>5977</v>
      </c>
      <c r="J10560" t="s">
        <v>200</v>
      </c>
      <c r="K10560">
        <v>0</v>
      </c>
      <c r="L10560" s="83">
        <v>42579</v>
      </c>
      <c r="M10560">
        <v>0</v>
      </c>
      <c r="N10560">
        <v>94235108</v>
      </c>
      <c r="O10560" t="s">
        <v>4199</v>
      </c>
    </row>
    <row r="10561" spans="1:15" x14ac:dyDescent="0.2">
      <c r="A10561" t="s">
        <v>6540</v>
      </c>
      <c r="B10561" t="s">
        <v>339</v>
      </c>
      <c r="C10561">
        <v>84.18</v>
      </c>
      <c r="D10561">
        <v>0</v>
      </c>
      <c r="E10561">
        <v>0</v>
      </c>
      <c r="F10561">
        <v>0</v>
      </c>
      <c r="G10561">
        <v>0</v>
      </c>
      <c r="H10561" s="45">
        <v>-10061.23</v>
      </c>
      <c r="I10561" t="s">
        <v>5995</v>
      </c>
      <c r="J10561" t="s">
        <v>186</v>
      </c>
      <c r="K10561">
        <v>0</v>
      </c>
      <c r="L10561" s="83">
        <v>42579</v>
      </c>
      <c r="M10561">
        <v>0</v>
      </c>
      <c r="N10561" t="s">
        <v>340</v>
      </c>
      <c r="O10561">
        <v>2109091</v>
      </c>
    </row>
    <row r="10562" spans="1:15" x14ac:dyDescent="0.2">
      <c r="A10562" t="s">
        <v>6541</v>
      </c>
      <c r="B10562" t="s">
        <v>4245</v>
      </c>
      <c r="C10562">
        <v>49.06</v>
      </c>
      <c r="D10562">
        <v>0</v>
      </c>
      <c r="E10562">
        <v>0</v>
      </c>
      <c r="F10562">
        <v>0</v>
      </c>
      <c r="G10562">
        <v>0</v>
      </c>
      <c r="H10562" s="45">
        <v>-5045.93</v>
      </c>
      <c r="I10562" t="s">
        <v>5995</v>
      </c>
      <c r="J10562" t="s">
        <v>200</v>
      </c>
      <c r="K10562">
        <v>0</v>
      </c>
      <c r="L10562" s="83">
        <v>42579</v>
      </c>
      <c r="M10562">
        <v>0</v>
      </c>
      <c r="N10562">
        <v>163072101</v>
      </c>
      <c r="O10562">
        <v>2192392</v>
      </c>
    </row>
    <row r="10563" spans="1:15" x14ac:dyDescent="0.2">
      <c r="A10563" t="s">
        <v>6542</v>
      </c>
      <c r="B10563" t="s">
        <v>6500</v>
      </c>
      <c r="C10563">
        <v>205.49</v>
      </c>
      <c r="D10563">
        <v>0</v>
      </c>
      <c r="E10563">
        <v>0</v>
      </c>
      <c r="F10563">
        <v>0</v>
      </c>
      <c r="G10563">
        <v>0</v>
      </c>
      <c r="H10563" s="45">
        <v>-26388.9</v>
      </c>
      <c r="I10563" t="s">
        <v>5977</v>
      </c>
      <c r="J10563" t="s">
        <v>169</v>
      </c>
      <c r="K10563">
        <v>0</v>
      </c>
      <c r="L10563" s="83">
        <v>42579</v>
      </c>
      <c r="M10563">
        <v>0</v>
      </c>
      <c r="N10563">
        <v>125509109</v>
      </c>
      <c r="O10563">
        <v>2196479</v>
      </c>
    </row>
    <row r="10564" spans="1:15" x14ac:dyDescent="0.2">
      <c r="A10564" t="s">
        <v>6543</v>
      </c>
      <c r="B10564" t="s">
        <v>2388</v>
      </c>
      <c r="C10564">
        <v>44.17</v>
      </c>
      <c r="D10564">
        <v>0</v>
      </c>
      <c r="E10564">
        <v>0</v>
      </c>
      <c r="F10564">
        <v>0</v>
      </c>
      <c r="G10564">
        <v>0</v>
      </c>
      <c r="H10564" s="45">
        <v>2970.63</v>
      </c>
      <c r="I10564" t="s">
        <v>5977</v>
      </c>
      <c r="J10564" t="s">
        <v>190</v>
      </c>
      <c r="K10564">
        <v>0</v>
      </c>
      <c r="L10564" s="83">
        <v>42579</v>
      </c>
      <c r="M10564">
        <v>0</v>
      </c>
      <c r="N10564" t="s">
        <v>2434</v>
      </c>
      <c r="O10564">
        <v>2496384</v>
      </c>
    </row>
    <row r="10565" spans="1:15" x14ac:dyDescent="0.2">
      <c r="A10565" t="s">
        <v>6544</v>
      </c>
      <c r="B10565" t="s">
        <v>402</v>
      </c>
      <c r="C10565">
        <v>65.03</v>
      </c>
      <c r="D10565">
        <v>0</v>
      </c>
      <c r="E10565">
        <v>0</v>
      </c>
      <c r="F10565">
        <v>0</v>
      </c>
      <c r="G10565">
        <v>0</v>
      </c>
      <c r="H10565" s="45">
        <v>-5844.09</v>
      </c>
      <c r="I10565" t="s">
        <v>5995</v>
      </c>
      <c r="J10565" t="s">
        <v>169</v>
      </c>
      <c r="K10565">
        <v>0</v>
      </c>
      <c r="L10565" s="83">
        <v>42579</v>
      </c>
      <c r="M10565">
        <v>0</v>
      </c>
      <c r="N10565">
        <v>207410101</v>
      </c>
      <c r="O10565">
        <v>2216010</v>
      </c>
    </row>
    <row r="10566" spans="1:15" x14ac:dyDescent="0.2">
      <c r="A10566" t="s">
        <v>6545</v>
      </c>
      <c r="B10566" t="s">
        <v>265</v>
      </c>
      <c r="C10566">
        <v>187.23</v>
      </c>
      <c r="D10566">
        <v>0</v>
      </c>
      <c r="E10566">
        <v>0</v>
      </c>
      <c r="F10566">
        <v>0</v>
      </c>
      <c r="G10566">
        <v>0</v>
      </c>
      <c r="H10566" s="45">
        <v>-6420.16</v>
      </c>
      <c r="I10566" t="s">
        <v>5995</v>
      </c>
      <c r="J10566" t="s">
        <v>164</v>
      </c>
      <c r="K10566">
        <v>0</v>
      </c>
      <c r="L10566" s="83">
        <v>42579</v>
      </c>
      <c r="M10566">
        <v>0</v>
      </c>
      <c r="N10566">
        <v>192479103</v>
      </c>
      <c r="O10566">
        <v>2208374</v>
      </c>
    </row>
    <row r="10567" spans="1:15" x14ac:dyDescent="0.2">
      <c r="A10567" t="s">
        <v>6546</v>
      </c>
      <c r="B10567" t="s">
        <v>2694</v>
      </c>
      <c r="C10567">
        <v>414.57</v>
      </c>
      <c r="D10567">
        <v>0</v>
      </c>
      <c r="E10567">
        <v>0</v>
      </c>
      <c r="F10567">
        <v>0</v>
      </c>
      <c r="G10567">
        <v>0</v>
      </c>
      <c r="H10567" s="45">
        <v>3627.76</v>
      </c>
      <c r="I10567" t="s">
        <v>5995</v>
      </c>
      <c r="J10567" t="s">
        <v>164</v>
      </c>
      <c r="K10567">
        <v>0</v>
      </c>
      <c r="L10567" s="83">
        <v>42579</v>
      </c>
      <c r="M10567">
        <v>0</v>
      </c>
      <c r="N10567" t="s">
        <v>2748</v>
      </c>
      <c r="O10567">
        <v>2262864</v>
      </c>
    </row>
    <row r="10568" spans="1:15" x14ac:dyDescent="0.2">
      <c r="A10568" t="s">
        <v>6547</v>
      </c>
      <c r="B10568" t="s">
        <v>6508</v>
      </c>
      <c r="C10568">
        <v>32.6</v>
      </c>
      <c r="D10568">
        <v>0</v>
      </c>
      <c r="E10568">
        <v>0</v>
      </c>
      <c r="F10568">
        <v>0</v>
      </c>
      <c r="G10568">
        <v>0</v>
      </c>
      <c r="H10568">
        <v>-944.67</v>
      </c>
      <c r="I10568" t="s">
        <v>5995</v>
      </c>
      <c r="J10568" t="s">
        <v>164</v>
      </c>
      <c r="K10568">
        <v>0</v>
      </c>
      <c r="L10568" s="83">
        <v>42579</v>
      </c>
      <c r="M10568">
        <v>0</v>
      </c>
      <c r="N10568" t="s">
        <v>6548</v>
      </c>
      <c r="O10568">
        <v>2599700</v>
      </c>
    </row>
    <row r="10569" spans="1:15" x14ac:dyDescent="0.2">
      <c r="A10569" t="s">
        <v>6549</v>
      </c>
      <c r="B10569" t="s">
        <v>1084</v>
      </c>
      <c r="C10569">
        <v>76.900000000000006</v>
      </c>
      <c r="D10569">
        <v>0</v>
      </c>
      <c r="E10569">
        <v>0</v>
      </c>
      <c r="F10569">
        <v>0</v>
      </c>
      <c r="G10569">
        <v>0</v>
      </c>
      <c r="H10569" s="45">
        <v>-9286.65</v>
      </c>
      <c r="I10569" t="s">
        <v>5995</v>
      </c>
      <c r="J10569" t="s">
        <v>186</v>
      </c>
      <c r="K10569">
        <v>0</v>
      </c>
      <c r="L10569" s="83">
        <v>42579</v>
      </c>
      <c r="M10569">
        <v>0</v>
      </c>
      <c r="N10569" t="s">
        <v>1389</v>
      </c>
      <c r="O10569" t="s">
        <v>1390</v>
      </c>
    </row>
    <row r="10570" spans="1:15" x14ac:dyDescent="0.2">
      <c r="A10570" t="s">
        <v>6550</v>
      </c>
      <c r="B10570" t="s">
        <v>348</v>
      </c>
      <c r="C10570">
        <v>174.7</v>
      </c>
      <c r="D10570">
        <v>0</v>
      </c>
      <c r="E10570">
        <v>0</v>
      </c>
      <c r="F10570">
        <v>0</v>
      </c>
      <c r="G10570">
        <v>0</v>
      </c>
      <c r="H10570" s="45">
        <v>2596.2399999999998</v>
      </c>
      <c r="I10570" t="s">
        <v>5995</v>
      </c>
      <c r="J10570" t="s">
        <v>164</v>
      </c>
      <c r="K10570">
        <v>0</v>
      </c>
      <c r="L10570" s="83">
        <v>42579</v>
      </c>
      <c r="M10570">
        <v>0</v>
      </c>
      <c r="N10570" t="s">
        <v>349</v>
      </c>
      <c r="O10570" t="s">
        <v>350</v>
      </c>
    </row>
    <row r="10571" spans="1:15" x14ac:dyDescent="0.2">
      <c r="A10571" t="s">
        <v>6551</v>
      </c>
      <c r="B10571" t="s">
        <v>4510</v>
      </c>
      <c r="C10571">
        <v>14.44</v>
      </c>
      <c r="D10571">
        <v>0</v>
      </c>
      <c r="E10571">
        <v>0</v>
      </c>
      <c r="F10571">
        <v>0</v>
      </c>
      <c r="G10571">
        <v>0</v>
      </c>
      <c r="H10571" s="45">
        <v>-24950.44</v>
      </c>
      <c r="I10571" t="s">
        <v>5977</v>
      </c>
      <c r="J10571" t="s">
        <v>182</v>
      </c>
      <c r="K10571">
        <v>0</v>
      </c>
      <c r="L10571" s="83">
        <v>42579</v>
      </c>
      <c r="M10571">
        <v>0</v>
      </c>
      <c r="N10571" t="s">
        <v>4588</v>
      </c>
      <c r="O10571" t="s">
        <v>4589</v>
      </c>
    </row>
    <row r="10572" spans="1:15" x14ac:dyDescent="0.2">
      <c r="A10572" t="s">
        <v>6552</v>
      </c>
      <c r="B10572" t="s">
        <v>359</v>
      </c>
      <c r="C10572">
        <v>189.69</v>
      </c>
      <c r="D10572">
        <v>0</v>
      </c>
      <c r="E10572">
        <v>0</v>
      </c>
      <c r="F10572">
        <v>0</v>
      </c>
      <c r="G10572">
        <v>0</v>
      </c>
      <c r="H10572" s="45">
        <v>3021.63</v>
      </c>
      <c r="I10572" t="s">
        <v>5995</v>
      </c>
      <c r="J10572" t="s">
        <v>190</v>
      </c>
      <c r="K10572">
        <v>0</v>
      </c>
      <c r="L10572" s="83">
        <v>42579</v>
      </c>
      <c r="M10572">
        <v>0</v>
      </c>
      <c r="N10572">
        <v>369550108</v>
      </c>
      <c r="O10572">
        <v>2365161</v>
      </c>
    </row>
    <row r="10573" spans="1:15" x14ac:dyDescent="0.2">
      <c r="A10573" t="s">
        <v>6553</v>
      </c>
      <c r="B10573" t="s">
        <v>2404</v>
      </c>
      <c r="C10573">
        <v>60.35</v>
      </c>
      <c r="D10573">
        <v>0</v>
      </c>
      <c r="E10573">
        <v>0</v>
      </c>
      <c r="F10573">
        <v>0</v>
      </c>
      <c r="G10573">
        <v>0</v>
      </c>
      <c r="H10573" s="45">
        <v>14686.31</v>
      </c>
      <c r="I10573" t="s">
        <v>5995</v>
      </c>
      <c r="J10573" t="s">
        <v>200</v>
      </c>
      <c r="K10573">
        <v>0</v>
      </c>
      <c r="L10573" s="83">
        <v>42579</v>
      </c>
      <c r="M10573">
        <v>0</v>
      </c>
      <c r="N10573" t="s">
        <v>177</v>
      </c>
      <c r="O10573" t="s">
        <v>2444</v>
      </c>
    </row>
    <row r="10574" spans="1:15" x14ac:dyDescent="0.2">
      <c r="A10574" t="s">
        <v>6554</v>
      </c>
      <c r="B10574" t="s">
        <v>1547</v>
      </c>
      <c r="C10574">
        <v>23.9</v>
      </c>
      <c r="D10574">
        <v>0</v>
      </c>
      <c r="E10574">
        <v>0</v>
      </c>
      <c r="F10574">
        <v>0</v>
      </c>
      <c r="G10574">
        <v>0</v>
      </c>
      <c r="H10574" s="45">
        <v>-15731.37</v>
      </c>
      <c r="I10574" t="s">
        <v>5995</v>
      </c>
      <c r="J10574" t="s">
        <v>200</v>
      </c>
      <c r="K10574">
        <v>0</v>
      </c>
      <c r="L10574" s="83">
        <v>42579</v>
      </c>
      <c r="M10574">
        <v>0</v>
      </c>
      <c r="N10574">
        <v>382550101</v>
      </c>
      <c r="O10574">
        <v>2378200</v>
      </c>
    </row>
    <row r="10575" spans="1:15" x14ac:dyDescent="0.2">
      <c r="A10575" t="s">
        <v>6555</v>
      </c>
      <c r="B10575" t="s">
        <v>6505</v>
      </c>
      <c r="C10575">
        <v>43.95</v>
      </c>
      <c r="D10575">
        <v>0</v>
      </c>
      <c r="E10575">
        <v>0</v>
      </c>
      <c r="F10575">
        <v>0</v>
      </c>
      <c r="G10575">
        <v>0</v>
      </c>
      <c r="H10575" s="45">
        <v>2091.9</v>
      </c>
      <c r="I10575" t="s">
        <v>5995</v>
      </c>
      <c r="J10575" t="s">
        <v>186</v>
      </c>
      <c r="K10575">
        <v>0</v>
      </c>
      <c r="L10575" s="83">
        <v>42579</v>
      </c>
      <c r="M10575">
        <v>0</v>
      </c>
      <c r="N10575">
        <v>440327104</v>
      </c>
      <c r="O10575">
        <v>2437112</v>
      </c>
    </row>
    <row r="10576" spans="1:15" x14ac:dyDescent="0.2">
      <c r="A10576" t="s">
        <v>6556</v>
      </c>
      <c r="B10576" t="s">
        <v>4333</v>
      </c>
      <c r="C10576">
        <v>32.65</v>
      </c>
      <c r="D10576">
        <v>0</v>
      </c>
      <c r="E10576">
        <v>0</v>
      </c>
      <c r="F10576">
        <v>0</v>
      </c>
      <c r="G10576">
        <v>0</v>
      </c>
      <c r="H10576" s="45">
        <v>-8388.1299999999992</v>
      </c>
      <c r="I10576" t="s">
        <v>5995</v>
      </c>
      <c r="J10576" t="s">
        <v>188</v>
      </c>
      <c r="K10576">
        <v>0</v>
      </c>
      <c r="L10576" s="83">
        <v>42579</v>
      </c>
      <c r="M10576">
        <v>0</v>
      </c>
      <c r="N10576">
        <v>447011107</v>
      </c>
      <c r="O10576" t="s">
        <v>4429</v>
      </c>
    </row>
    <row r="10577" spans="1:15" x14ac:dyDescent="0.2">
      <c r="A10577" t="s">
        <v>6557</v>
      </c>
      <c r="B10577" t="s">
        <v>857</v>
      </c>
      <c r="C10577">
        <v>31.34</v>
      </c>
      <c r="D10577">
        <v>0</v>
      </c>
      <c r="E10577">
        <v>0</v>
      </c>
      <c r="F10577">
        <v>0</v>
      </c>
      <c r="G10577">
        <v>0</v>
      </c>
      <c r="H10577" s="45">
        <v>-3396</v>
      </c>
      <c r="I10577" t="s">
        <v>5995</v>
      </c>
      <c r="J10577" t="s">
        <v>169</v>
      </c>
      <c r="K10577">
        <v>0</v>
      </c>
      <c r="L10577" s="83">
        <v>42579</v>
      </c>
      <c r="M10577">
        <v>0</v>
      </c>
      <c r="N10577" t="s">
        <v>948</v>
      </c>
      <c r="O10577" t="s">
        <v>1363</v>
      </c>
    </row>
    <row r="10578" spans="1:15" x14ac:dyDescent="0.2">
      <c r="A10578" t="s">
        <v>6558</v>
      </c>
      <c r="B10578" t="s">
        <v>368</v>
      </c>
      <c r="C10578">
        <v>83.15</v>
      </c>
      <c r="D10578">
        <v>0</v>
      </c>
      <c r="E10578">
        <v>0</v>
      </c>
      <c r="F10578">
        <v>0</v>
      </c>
      <c r="G10578">
        <v>0</v>
      </c>
      <c r="H10578" s="45">
        <v>-13938.48</v>
      </c>
      <c r="I10578" t="s">
        <v>5995</v>
      </c>
      <c r="J10578" t="s">
        <v>190</v>
      </c>
      <c r="K10578">
        <v>0</v>
      </c>
      <c r="L10578" s="83">
        <v>42579</v>
      </c>
      <c r="M10578">
        <v>0</v>
      </c>
      <c r="N10578">
        <v>497266106</v>
      </c>
      <c r="O10578">
        <v>2493534</v>
      </c>
    </row>
    <row r="10579" spans="1:15" x14ac:dyDescent="0.2">
      <c r="A10579" t="s">
        <v>6559</v>
      </c>
      <c r="B10579" t="s">
        <v>6506</v>
      </c>
      <c r="C10579">
        <v>45.94</v>
      </c>
      <c r="D10579">
        <v>0</v>
      </c>
      <c r="E10579">
        <v>0</v>
      </c>
      <c r="F10579">
        <v>0</v>
      </c>
      <c r="G10579">
        <v>0</v>
      </c>
      <c r="H10579">
        <v>-258.29000000000002</v>
      </c>
      <c r="I10579" t="s">
        <v>5995</v>
      </c>
      <c r="J10579" t="s">
        <v>235</v>
      </c>
      <c r="K10579">
        <v>0</v>
      </c>
      <c r="L10579" s="83">
        <v>42579</v>
      </c>
      <c r="M10579">
        <v>0</v>
      </c>
      <c r="N10579">
        <v>191216100</v>
      </c>
      <c r="O10579">
        <v>2206657</v>
      </c>
    </row>
    <row r="10580" spans="1:15" x14ac:dyDescent="0.2">
      <c r="A10580" t="s">
        <v>6560</v>
      </c>
      <c r="B10580" t="s">
        <v>4241</v>
      </c>
      <c r="C10580">
        <v>46.07</v>
      </c>
      <c r="D10580">
        <v>0</v>
      </c>
      <c r="E10580">
        <v>0</v>
      </c>
      <c r="F10580">
        <v>0</v>
      </c>
      <c r="G10580">
        <v>0</v>
      </c>
      <c r="H10580" s="45">
        <v>-38519.64</v>
      </c>
      <c r="I10580" t="s">
        <v>5995</v>
      </c>
      <c r="J10580" t="s">
        <v>188</v>
      </c>
      <c r="K10580">
        <v>0</v>
      </c>
      <c r="L10580" s="83">
        <v>42579</v>
      </c>
      <c r="M10580">
        <v>0</v>
      </c>
      <c r="N10580" t="s">
        <v>4291</v>
      </c>
      <c r="O10580" t="s">
        <v>4292</v>
      </c>
    </row>
    <row r="10581" spans="1:15" x14ac:dyDescent="0.2">
      <c r="A10581" t="s">
        <v>6561</v>
      </c>
      <c r="B10581" t="s">
        <v>531</v>
      </c>
      <c r="C10581">
        <v>34.130000000000003</v>
      </c>
      <c r="D10581">
        <v>0</v>
      </c>
      <c r="E10581">
        <v>0</v>
      </c>
      <c r="F10581">
        <v>0</v>
      </c>
      <c r="G10581">
        <v>0</v>
      </c>
      <c r="H10581">
        <v>-602.12</v>
      </c>
      <c r="I10581" t="s">
        <v>5995</v>
      </c>
      <c r="J10581" t="s">
        <v>186</v>
      </c>
      <c r="K10581">
        <v>0</v>
      </c>
      <c r="L10581" s="83">
        <v>42579</v>
      </c>
      <c r="M10581">
        <v>0</v>
      </c>
      <c r="N10581">
        <v>524901105</v>
      </c>
      <c r="O10581">
        <v>2510615</v>
      </c>
    </row>
    <row r="10582" spans="1:15" x14ac:dyDescent="0.2">
      <c r="A10582" t="s">
        <v>6562</v>
      </c>
      <c r="B10582" t="s">
        <v>2235</v>
      </c>
      <c r="C10582">
        <v>64.650000000000006</v>
      </c>
      <c r="D10582">
        <v>0</v>
      </c>
      <c r="E10582">
        <v>0</v>
      </c>
      <c r="F10582">
        <v>0</v>
      </c>
      <c r="G10582">
        <v>0</v>
      </c>
      <c r="H10582" s="45">
        <v>-55040.72</v>
      </c>
      <c r="I10582" t="s">
        <v>5977</v>
      </c>
      <c r="J10582" t="s">
        <v>169</v>
      </c>
      <c r="K10582">
        <v>0</v>
      </c>
      <c r="L10582" s="83">
        <v>42579</v>
      </c>
      <c r="M10582">
        <v>0</v>
      </c>
      <c r="N10582" t="s">
        <v>2272</v>
      </c>
      <c r="O10582">
        <v>2413037</v>
      </c>
    </row>
    <row r="10583" spans="1:15" x14ac:dyDescent="0.2">
      <c r="A10583" t="s">
        <v>6563</v>
      </c>
      <c r="B10583" t="s">
        <v>400</v>
      </c>
      <c r="C10583">
        <v>186.29</v>
      </c>
      <c r="D10583">
        <v>0</v>
      </c>
      <c r="E10583">
        <v>0</v>
      </c>
      <c r="F10583">
        <v>0</v>
      </c>
      <c r="G10583">
        <v>0</v>
      </c>
      <c r="H10583" s="45">
        <v>-7707.22</v>
      </c>
      <c r="I10583" t="s">
        <v>5995</v>
      </c>
      <c r="J10583" t="s">
        <v>164</v>
      </c>
      <c r="K10583">
        <v>0</v>
      </c>
      <c r="L10583" s="83">
        <v>42579</v>
      </c>
      <c r="M10583">
        <v>0</v>
      </c>
      <c r="N10583">
        <v>512807108</v>
      </c>
      <c r="O10583">
        <v>2502247</v>
      </c>
    </row>
    <row r="10584" spans="1:15" x14ac:dyDescent="0.2">
      <c r="A10584" t="s">
        <v>6564</v>
      </c>
      <c r="B10584" t="s">
        <v>2403</v>
      </c>
      <c r="C10584">
        <v>120.39</v>
      </c>
      <c r="D10584">
        <v>0</v>
      </c>
      <c r="E10584">
        <v>0</v>
      </c>
      <c r="F10584">
        <v>0</v>
      </c>
      <c r="G10584">
        <v>0</v>
      </c>
      <c r="H10584" s="45">
        <v>-2047.24</v>
      </c>
      <c r="I10584" t="s">
        <v>5995</v>
      </c>
      <c r="J10584" t="s">
        <v>200</v>
      </c>
      <c r="K10584">
        <v>0</v>
      </c>
      <c r="L10584" s="83">
        <v>42579</v>
      </c>
      <c r="M10584">
        <v>0</v>
      </c>
      <c r="N10584">
        <v>571903202</v>
      </c>
      <c r="O10584">
        <v>2210614</v>
      </c>
    </row>
    <row r="10585" spans="1:15" x14ac:dyDescent="0.2">
      <c r="A10585" t="s">
        <v>6565</v>
      </c>
      <c r="B10585" t="s">
        <v>6501</v>
      </c>
      <c r="C10585">
        <v>35.049999999999997</v>
      </c>
      <c r="D10585">
        <v>0</v>
      </c>
      <c r="E10585">
        <v>0</v>
      </c>
      <c r="F10585">
        <v>0</v>
      </c>
      <c r="G10585">
        <v>0</v>
      </c>
      <c r="H10585" s="45">
        <v>-26629.98</v>
      </c>
      <c r="I10585" t="s">
        <v>5995</v>
      </c>
      <c r="J10585" t="s">
        <v>164</v>
      </c>
      <c r="K10585">
        <v>0</v>
      </c>
      <c r="L10585" s="83">
        <v>42579</v>
      </c>
      <c r="M10585">
        <v>0</v>
      </c>
      <c r="N10585" t="s">
        <v>6566</v>
      </c>
      <c r="O10585" t="s">
        <v>6567</v>
      </c>
    </row>
    <row r="10586" spans="1:15" x14ac:dyDescent="0.2">
      <c r="A10586" t="s">
        <v>6568</v>
      </c>
      <c r="B10586" t="s">
        <v>4961</v>
      </c>
      <c r="C10586">
        <v>123.89</v>
      </c>
      <c r="D10586">
        <v>0</v>
      </c>
      <c r="E10586">
        <v>0</v>
      </c>
      <c r="F10586">
        <v>0</v>
      </c>
      <c r="G10586">
        <v>0</v>
      </c>
      <c r="H10586">
        <v>-40.369999999999997</v>
      </c>
      <c r="I10586" t="s">
        <v>5995</v>
      </c>
      <c r="J10586" t="s">
        <v>169</v>
      </c>
      <c r="K10586">
        <v>0</v>
      </c>
      <c r="L10586" s="83">
        <v>42579</v>
      </c>
      <c r="M10586">
        <v>0</v>
      </c>
      <c r="N10586" t="s">
        <v>5034</v>
      </c>
      <c r="O10586">
        <v>2378534</v>
      </c>
    </row>
    <row r="10587" spans="1:15" x14ac:dyDescent="0.2">
      <c r="A10587" t="s">
        <v>6569</v>
      </c>
      <c r="B10587" t="s">
        <v>5589</v>
      </c>
      <c r="C10587">
        <v>29.78</v>
      </c>
      <c r="D10587">
        <v>0</v>
      </c>
      <c r="E10587">
        <v>0</v>
      </c>
      <c r="F10587">
        <v>0</v>
      </c>
      <c r="G10587">
        <v>0</v>
      </c>
      <c r="H10587" s="45">
        <v>-6427.47</v>
      </c>
      <c r="I10587" t="s">
        <v>5995</v>
      </c>
      <c r="J10587" t="s">
        <v>169</v>
      </c>
      <c r="K10587">
        <v>0</v>
      </c>
      <c r="L10587" s="83">
        <v>42579</v>
      </c>
      <c r="M10587">
        <v>0</v>
      </c>
      <c r="N10587">
        <v>584688105</v>
      </c>
      <c r="O10587">
        <v>2616773</v>
      </c>
    </row>
    <row r="10588" spans="1:15" x14ac:dyDescent="0.2">
      <c r="A10588" t="s">
        <v>6570</v>
      </c>
      <c r="B10588" t="s">
        <v>395</v>
      </c>
      <c r="C10588">
        <v>103.55</v>
      </c>
      <c r="D10588">
        <v>0</v>
      </c>
      <c r="E10588">
        <v>0</v>
      </c>
      <c r="F10588">
        <v>0</v>
      </c>
      <c r="G10588">
        <v>0</v>
      </c>
      <c r="H10588" s="45">
        <v>20381.86</v>
      </c>
      <c r="I10588" t="s">
        <v>5995</v>
      </c>
      <c r="J10588" t="s">
        <v>164</v>
      </c>
      <c r="K10588">
        <v>0</v>
      </c>
      <c r="L10588" s="83">
        <v>42579</v>
      </c>
      <c r="M10588">
        <v>0</v>
      </c>
      <c r="N10588" t="s">
        <v>396</v>
      </c>
      <c r="O10588">
        <v>2404871</v>
      </c>
    </row>
    <row r="10589" spans="1:15" x14ac:dyDescent="0.2">
      <c r="A10589" t="s">
        <v>6571</v>
      </c>
      <c r="B10589" t="s">
        <v>6503</v>
      </c>
      <c r="C10589">
        <v>155.49</v>
      </c>
      <c r="D10589">
        <v>0</v>
      </c>
      <c r="E10589">
        <v>0</v>
      </c>
      <c r="F10589">
        <v>0</v>
      </c>
      <c r="G10589">
        <v>0</v>
      </c>
      <c r="H10589" s="45">
        <v>-2801.51</v>
      </c>
      <c r="I10589" t="s">
        <v>5995</v>
      </c>
      <c r="J10589" t="s">
        <v>822</v>
      </c>
      <c r="K10589">
        <v>0</v>
      </c>
      <c r="L10589" s="83">
        <v>42579</v>
      </c>
      <c r="M10589">
        <v>0</v>
      </c>
      <c r="N10589" t="s">
        <v>6572</v>
      </c>
      <c r="O10589">
        <v>2328915</v>
      </c>
    </row>
    <row r="10590" spans="1:15" x14ac:dyDescent="0.2">
      <c r="A10590" t="s">
        <v>6573</v>
      </c>
      <c r="B10590" t="s">
        <v>1015</v>
      </c>
      <c r="C10590">
        <v>69.2</v>
      </c>
      <c r="D10590">
        <v>0</v>
      </c>
      <c r="E10590">
        <v>0</v>
      </c>
      <c r="F10590">
        <v>0</v>
      </c>
      <c r="G10590">
        <v>0</v>
      </c>
      <c r="H10590" s="45">
        <v>-5353.63</v>
      </c>
      <c r="I10590" t="s">
        <v>5995</v>
      </c>
      <c r="J10590" t="s">
        <v>164</v>
      </c>
      <c r="K10590">
        <v>0</v>
      </c>
      <c r="L10590" s="83">
        <v>42579</v>
      </c>
      <c r="M10590">
        <v>0</v>
      </c>
      <c r="N10590" t="s">
        <v>1221</v>
      </c>
      <c r="O10590">
        <v>2688363</v>
      </c>
    </row>
    <row r="10591" spans="1:15" x14ac:dyDescent="0.2">
      <c r="A10591" t="s">
        <v>6574</v>
      </c>
      <c r="B10591" t="s">
        <v>3177</v>
      </c>
      <c r="C10591">
        <v>40</v>
      </c>
      <c r="D10591">
        <v>0</v>
      </c>
      <c r="E10591">
        <v>0</v>
      </c>
      <c r="F10591">
        <v>0</v>
      </c>
      <c r="G10591">
        <v>0</v>
      </c>
      <c r="H10591" s="45">
        <v>-3597.58</v>
      </c>
      <c r="I10591" t="s">
        <v>5995</v>
      </c>
      <c r="J10591" t="s">
        <v>200</v>
      </c>
      <c r="K10591">
        <v>0</v>
      </c>
      <c r="L10591" s="83">
        <v>42579</v>
      </c>
      <c r="M10591">
        <v>0</v>
      </c>
      <c r="N10591" t="s">
        <v>3319</v>
      </c>
      <c r="O10591">
        <v>2620398</v>
      </c>
    </row>
    <row r="10592" spans="1:15" x14ac:dyDescent="0.2">
      <c r="A10592" t="s">
        <v>6575</v>
      </c>
      <c r="B10592" t="s">
        <v>2089</v>
      </c>
      <c r="C10592">
        <v>50.83</v>
      </c>
      <c r="D10592">
        <v>0</v>
      </c>
      <c r="E10592">
        <v>0</v>
      </c>
      <c r="F10592">
        <v>0</v>
      </c>
      <c r="G10592">
        <v>0</v>
      </c>
      <c r="H10592" s="45">
        <v>-15825.31</v>
      </c>
      <c r="I10592" t="s">
        <v>5977</v>
      </c>
      <c r="J10592" t="s">
        <v>182</v>
      </c>
      <c r="K10592">
        <v>0</v>
      </c>
      <c r="L10592" s="83">
        <v>42579</v>
      </c>
      <c r="M10592">
        <v>0</v>
      </c>
      <c r="N10592" t="s">
        <v>2182</v>
      </c>
      <c r="O10592" t="s">
        <v>2183</v>
      </c>
    </row>
    <row r="10593" spans="1:15" x14ac:dyDescent="0.2">
      <c r="A10593" t="s">
        <v>6576</v>
      </c>
      <c r="B10593" t="s">
        <v>6502</v>
      </c>
      <c r="C10593">
        <v>186.16</v>
      </c>
      <c r="D10593">
        <v>0</v>
      </c>
      <c r="E10593">
        <v>0</v>
      </c>
      <c r="F10593">
        <v>0</v>
      </c>
      <c r="G10593">
        <v>0</v>
      </c>
      <c r="H10593" s="45">
        <v>-4646.8599999999997</v>
      </c>
      <c r="I10593" t="s">
        <v>5995</v>
      </c>
      <c r="J10593" t="s">
        <v>182</v>
      </c>
      <c r="K10593">
        <v>0</v>
      </c>
      <c r="L10593" s="83">
        <v>42579</v>
      </c>
      <c r="M10593">
        <v>0</v>
      </c>
      <c r="N10593">
        <v>723787107</v>
      </c>
      <c r="O10593">
        <v>2690830</v>
      </c>
    </row>
    <row r="10594" spans="1:15" x14ac:dyDescent="0.2">
      <c r="A10594" t="s">
        <v>6577</v>
      </c>
      <c r="B10594" t="s">
        <v>1799</v>
      </c>
      <c r="C10594">
        <v>108.19</v>
      </c>
      <c r="D10594">
        <v>0</v>
      </c>
      <c r="E10594">
        <v>0</v>
      </c>
      <c r="F10594">
        <v>0</v>
      </c>
      <c r="G10594">
        <v>0</v>
      </c>
      <c r="H10594">
        <v>29.45</v>
      </c>
      <c r="I10594" t="s">
        <v>5995</v>
      </c>
      <c r="J10594" t="s">
        <v>169</v>
      </c>
      <c r="K10594">
        <v>0</v>
      </c>
      <c r="L10594" s="83">
        <v>42579</v>
      </c>
      <c r="M10594">
        <v>0</v>
      </c>
      <c r="N10594" t="s">
        <v>1936</v>
      </c>
      <c r="O10594" t="s">
        <v>1937</v>
      </c>
    </row>
    <row r="10595" spans="1:15" x14ac:dyDescent="0.2">
      <c r="A10595" t="s">
        <v>6578</v>
      </c>
      <c r="B10595" t="s">
        <v>6504</v>
      </c>
      <c r="C10595">
        <v>10</v>
      </c>
      <c r="D10595">
        <v>0</v>
      </c>
      <c r="E10595">
        <v>0</v>
      </c>
      <c r="F10595">
        <v>0</v>
      </c>
      <c r="G10595">
        <v>0</v>
      </c>
      <c r="H10595">
        <v>14.2</v>
      </c>
      <c r="I10595" t="s">
        <v>5995</v>
      </c>
      <c r="J10595" t="s">
        <v>182</v>
      </c>
      <c r="K10595">
        <v>0</v>
      </c>
      <c r="L10595" s="83">
        <v>42579</v>
      </c>
      <c r="M10595">
        <v>0</v>
      </c>
      <c r="N10595" t="s">
        <v>6579</v>
      </c>
      <c r="O10595" t="s">
        <v>6580</v>
      </c>
    </row>
    <row r="10596" spans="1:15" x14ac:dyDescent="0.2">
      <c r="A10596" t="s">
        <v>6581</v>
      </c>
      <c r="B10596" t="s">
        <v>1062</v>
      </c>
      <c r="C10596">
        <v>78.569999999999993</v>
      </c>
      <c r="D10596">
        <v>0</v>
      </c>
      <c r="E10596">
        <v>0</v>
      </c>
      <c r="F10596">
        <v>0</v>
      </c>
      <c r="G10596">
        <v>0</v>
      </c>
      <c r="H10596" s="45">
        <v>-10845.64</v>
      </c>
      <c r="I10596" t="s">
        <v>5995</v>
      </c>
      <c r="J10596" t="s">
        <v>190</v>
      </c>
      <c r="K10596">
        <v>0</v>
      </c>
      <c r="L10596" s="83">
        <v>42579</v>
      </c>
      <c r="M10596">
        <v>0</v>
      </c>
      <c r="N10596">
        <v>783549108</v>
      </c>
      <c r="O10596">
        <v>2760669</v>
      </c>
    </row>
    <row r="10597" spans="1:15" x14ac:dyDescent="0.2">
      <c r="A10597" t="s">
        <v>6582</v>
      </c>
      <c r="B10597" t="s">
        <v>1987</v>
      </c>
      <c r="C10597">
        <v>30.5</v>
      </c>
      <c r="D10597">
        <v>0</v>
      </c>
      <c r="E10597">
        <v>0</v>
      </c>
      <c r="F10597">
        <v>0</v>
      </c>
      <c r="G10597">
        <v>0</v>
      </c>
      <c r="H10597" s="45">
        <v>3010.74</v>
      </c>
      <c r="I10597" t="s">
        <v>5977</v>
      </c>
      <c r="J10597" t="s">
        <v>200</v>
      </c>
      <c r="K10597">
        <v>0</v>
      </c>
      <c r="L10597" s="83">
        <v>42579</v>
      </c>
      <c r="M10597">
        <v>0</v>
      </c>
      <c r="N10597">
        <v>783332109</v>
      </c>
      <c r="O10597" t="s">
        <v>2063</v>
      </c>
    </row>
    <row r="10598" spans="1:15" x14ac:dyDescent="0.2">
      <c r="A10598" t="s">
        <v>6583</v>
      </c>
      <c r="B10598" t="s">
        <v>1074</v>
      </c>
      <c r="C10598">
        <v>74.849999999999994</v>
      </c>
      <c r="D10598">
        <v>0</v>
      </c>
      <c r="E10598">
        <v>0</v>
      </c>
      <c r="F10598">
        <v>0</v>
      </c>
      <c r="G10598">
        <v>0</v>
      </c>
      <c r="H10598" s="45">
        <v>21947.15</v>
      </c>
      <c r="I10598" t="s">
        <v>5977</v>
      </c>
      <c r="J10598" t="s">
        <v>190</v>
      </c>
      <c r="K10598">
        <v>0</v>
      </c>
      <c r="L10598" s="83">
        <v>42579</v>
      </c>
      <c r="M10598">
        <v>0</v>
      </c>
      <c r="N10598" t="s">
        <v>1411</v>
      </c>
      <c r="O10598">
        <v>2982399</v>
      </c>
    </row>
    <row r="10599" spans="1:15" x14ac:dyDescent="0.2">
      <c r="A10599" t="s">
        <v>6584</v>
      </c>
      <c r="B10599" t="s">
        <v>1835</v>
      </c>
      <c r="C10599">
        <v>42.67</v>
      </c>
      <c r="D10599">
        <v>0</v>
      </c>
      <c r="E10599">
        <v>0</v>
      </c>
      <c r="F10599">
        <v>0</v>
      </c>
      <c r="G10599">
        <v>0</v>
      </c>
      <c r="H10599" s="45">
        <v>-4328.66</v>
      </c>
      <c r="I10599" t="s">
        <v>5977</v>
      </c>
      <c r="J10599" t="s">
        <v>190</v>
      </c>
      <c r="K10599">
        <v>0</v>
      </c>
      <c r="L10599" s="83">
        <v>42579</v>
      </c>
      <c r="M10599">
        <v>0</v>
      </c>
      <c r="N10599">
        <v>848577102</v>
      </c>
      <c r="O10599" t="s">
        <v>1945</v>
      </c>
    </row>
    <row r="10600" spans="1:15" x14ac:dyDescent="0.2">
      <c r="A10600" t="s">
        <v>6585</v>
      </c>
      <c r="B10600" t="s">
        <v>1675</v>
      </c>
      <c r="C10600">
        <v>36.14</v>
      </c>
      <c r="D10600">
        <v>0</v>
      </c>
      <c r="E10600">
        <v>0</v>
      </c>
      <c r="F10600">
        <v>0</v>
      </c>
      <c r="G10600">
        <v>0</v>
      </c>
      <c r="H10600" s="45">
        <v>3174.62</v>
      </c>
      <c r="I10600" t="s">
        <v>5995</v>
      </c>
      <c r="J10600" t="s">
        <v>200</v>
      </c>
      <c r="K10600">
        <v>0</v>
      </c>
      <c r="L10600" s="83">
        <v>42579</v>
      </c>
      <c r="M10600">
        <v>0</v>
      </c>
      <c r="N10600">
        <v>817565104</v>
      </c>
      <c r="O10600">
        <v>2797560</v>
      </c>
    </row>
    <row r="10601" spans="1:15" x14ac:dyDescent="0.2">
      <c r="A10601" t="s">
        <v>6586</v>
      </c>
      <c r="B10601" t="s">
        <v>3037</v>
      </c>
      <c r="C10601">
        <v>36.1</v>
      </c>
      <c r="D10601">
        <v>0</v>
      </c>
      <c r="E10601">
        <v>0</v>
      </c>
      <c r="F10601">
        <v>0</v>
      </c>
      <c r="G10601">
        <v>0</v>
      </c>
      <c r="H10601" s="45">
        <v>51915.62</v>
      </c>
      <c r="I10601" t="s">
        <v>5977</v>
      </c>
      <c r="J10601" t="s">
        <v>448</v>
      </c>
      <c r="K10601">
        <v>0</v>
      </c>
      <c r="L10601" s="83">
        <v>42579</v>
      </c>
      <c r="M10601">
        <v>0</v>
      </c>
      <c r="N10601" t="s">
        <v>3143</v>
      </c>
      <c r="O10601">
        <v>2676692</v>
      </c>
    </row>
    <row r="10602" spans="1:15" x14ac:dyDescent="0.2">
      <c r="A10602" t="s">
        <v>6587</v>
      </c>
      <c r="B10602" t="s">
        <v>6507</v>
      </c>
      <c r="C10602">
        <v>28.69</v>
      </c>
      <c r="D10602">
        <v>0</v>
      </c>
      <c r="E10602">
        <v>0</v>
      </c>
      <c r="F10602">
        <v>0</v>
      </c>
      <c r="G10602">
        <v>0</v>
      </c>
      <c r="H10602" s="45">
        <v>-1771.11</v>
      </c>
      <c r="I10602" t="s">
        <v>5995</v>
      </c>
      <c r="J10602" t="s">
        <v>188</v>
      </c>
      <c r="K10602">
        <v>0</v>
      </c>
      <c r="L10602" s="83">
        <v>42579</v>
      </c>
      <c r="M10602">
        <v>0</v>
      </c>
      <c r="N10602">
        <v>827048109</v>
      </c>
      <c r="O10602">
        <v>2809324</v>
      </c>
    </row>
    <row r="10603" spans="1:15" x14ac:dyDescent="0.2">
      <c r="A10603" t="s">
        <v>6588</v>
      </c>
      <c r="B10603" t="s">
        <v>6509</v>
      </c>
      <c r="C10603">
        <v>86.93</v>
      </c>
      <c r="D10603">
        <v>0</v>
      </c>
      <c r="E10603">
        <v>0</v>
      </c>
      <c r="F10603">
        <v>0</v>
      </c>
      <c r="G10603">
        <v>0</v>
      </c>
      <c r="H10603" s="45">
        <v>3129.1</v>
      </c>
      <c r="I10603" t="s">
        <v>5995</v>
      </c>
      <c r="J10603" t="s">
        <v>186</v>
      </c>
      <c r="K10603">
        <v>0</v>
      </c>
      <c r="L10603" s="83">
        <v>42579</v>
      </c>
      <c r="M10603">
        <v>0</v>
      </c>
      <c r="N10603">
        <v>857477103</v>
      </c>
      <c r="O10603">
        <v>2842040</v>
      </c>
    </row>
    <row r="10604" spans="1:15" x14ac:dyDescent="0.2">
      <c r="A10604" t="s">
        <v>6589</v>
      </c>
      <c r="B10604" t="s">
        <v>1826</v>
      </c>
      <c r="C10604">
        <v>45.71</v>
      </c>
      <c r="D10604">
        <v>0</v>
      </c>
      <c r="E10604">
        <v>0</v>
      </c>
      <c r="F10604">
        <v>0</v>
      </c>
      <c r="G10604">
        <v>0</v>
      </c>
      <c r="H10604" s="45">
        <v>14086.28</v>
      </c>
      <c r="I10604" t="s">
        <v>5977</v>
      </c>
      <c r="J10604" t="s">
        <v>200</v>
      </c>
      <c r="K10604">
        <v>0</v>
      </c>
      <c r="L10604" s="83">
        <v>42579</v>
      </c>
      <c r="M10604">
        <v>0</v>
      </c>
      <c r="N10604">
        <v>880349105</v>
      </c>
      <c r="O10604">
        <v>2512600</v>
      </c>
    </row>
    <row r="10605" spans="1:15" x14ac:dyDescent="0.2">
      <c r="A10605" t="s">
        <v>6590</v>
      </c>
      <c r="B10605" t="s">
        <v>4523</v>
      </c>
      <c r="C10605">
        <v>23.26</v>
      </c>
      <c r="D10605">
        <v>0</v>
      </c>
      <c r="E10605">
        <v>0</v>
      </c>
      <c r="F10605">
        <v>0</v>
      </c>
      <c r="G10605">
        <v>0</v>
      </c>
      <c r="H10605" s="45">
        <v>2439.15</v>
      </c>
      <c r="I10605" t="s">
        <v>5995</v>
      </c>
      <c r="J10605" t="s">
        <v>186</v>
      </c>
      <c r="K10605">
        <v>0</v>
      </c>
      <c r="L10605" s="83">
        <v>42579</v>
      </c>
      <c r="M10605">
        <v>0</v>
      </c>
      <c r="N10605" t="s">
        <v>4628</v>
      </c>
      <c r="O10605" t="s">
        <v>4629</v>
      </c>
    </row>
    <row r="10606" spans="1:15" x14ac:dyDescent="0.2">
      <c r="A10606" t="s">
        <v>6591</v>
      </c>
      <c r="B10606" t="s">
        <v>1081</v>
      </c>
      <c r="C10606">
        <v>85.18</v>
      </c>
      <c r="D10606">
        <v>0</v>
      </c>
      <c r="E10606">
        <v>0</v>
      </c>
      <c r="F10606">
        <v>0</v>
      </c>
      <c r="G10606">
        <v>0</v>
      </c>
      <c r="H10606" s="45">
        <v>-3533.25</v>
      </c>
      <c r="I10606" t="s">
        <v>5995</v>
      </c>
      <c r="J10606" t="s">
        <v>186</v>
      </c>
      <c r="K10606">
        <v>0</v>
      </c>
      <c r="L10606" s="83">
        <v>42579</v>
      </c>
      <c r="M10606">
        <v>0</v>
      </c>
      <c r="N10606">
        <v>891027104</v>
      </c>
      <c r="O10606">
        <v>2896713</v>
      </c>
    </row>
    <row r="10607" spans="1:15" x14ac:dyDescent="0.2">
      <c r="A10607" t="s">
        <v>6592</v>
      </c>
      <c r="B10607" t="s">
        <v>624</v>
      </c>
      <c r="C10607">
        <v>30.15</v>
      </c>
      <c r="D10607">
        <v>0</v>
      </c>
      <c r="E10607">
        <v>0</v>
      </c>
      <c r="F10607">
        <v>0</v>
      </c>
      <c r="G10607">
        <v>0</v>
      </c>
      <c r="H10607" s="45">
        <v>-10447.290000000001</v>
      </c>
      <c r="I10607" t="s">
        <v>5995</v>
      </c>
      <c r="J10607" t="s">
        <v>186</v>
      </c>
      <c r="K10607">
        <v>0</v>
      </c>
      <c r="L10607" s="83">
        <v>42579</v>
      </c>
      <c r="M10607">
        <v>0</v>
      </c>
      <c r="N10607" t="s">
        <v>625</v>
      </c>
      <c r="O10607">
        <v>2862156</v>
      </c>
    </row>
    <row r="10608" spans="1:15" x14ac:dyDescent="0.2">
      <c r="A10608" t="s">
        <v>6593</v>
      </c>
      <c r="B10608" t="s">
        <v>1582</v>
      </c>
      <c r="C10608">
        <v>48.93</v>
      </c>
      <c r="D10608">
        <v>0</v>
      </c>
      <c r="E10608">
        <v>0</v>
      </c>
      <c r="F10608">
        <v>0</v>
      </c>
      <c r="G10608">
        <v>0</v>
      </c>
      <c r="H10608" s="45">
        <v>-3610.85</v>
      </c>
      <c r="I10608" t="s">
        <v>5995</v>
      </c>
      <c r="J10608" t="s">
        <v>188</v>
      </c>
      <c r="K10608">
        <v>0</v>
      </c>
      <c r="L10608" s="83">
        <v>42579</v>
      </c>
      <c r="M10608">
        <v>0</v>
      </c>
      <c r="N10608">
        <v>257559203</v>
      </c>
      <c r="O10608" t="s">
        <v>1644</v>
      </c>
    </row>
    <row r="10609" spans="1:15" x14ac:dyDescent="0.2">
      <c r="A10609" t="s">
        <v>6594</v>
      </c>
      <c r="B10609" t="s">
        <v>6510</v>
      </c>
      <c r="C10609">
        <v>52.7</v>
      </c>
      <c r="D10609">
        <v>0</v>
      </c>
      <c r="E10609">
        <v>0</v>
      </c>
      <c r="F10609">
        <v>0</v>
      </c>
      <c r="G10609">
        <v>0</v>
      </c>
      <c r="H10609" s="45">
        <v>-11791.08</v>
      </c>
      <c r="I10609" t="s">
        <v>5995</v>
      </c>
      <c r="J10609" t="s">
        <v>186</v>
      </c>
      <c r="K10609">
        <v>0</v>
      </c>
      <c r="L10609" s="83">
        <v>42579</v>
      </c>
      <c r="M10609">
        <v>0</v>
      </c>
      <c r="N10609" t="s">
        <v>6595</v>
      </c>
      <c r="O10609">
        <v>2433842</v>
      </c>
    </row>
    <row r="10610" spans="1:15" x14ac:dyDescent="0.2">
      <c r="A10610" t="s">
        <v>6596</v>
      </c>
      <c r="B10610" t="s">
        <v>83</v>
      </c>
      <c r="C10610">
        <v>130.30000000000001</v>
      </c>
      <c r="D10610">
        <v>0</v>
      </c>
      <c r="E10610">
        <v>0</v>
      </c>
      <c r="F10610">
        <v>0</v>
      </c>
      <c r="G10610">
        <v>0</v>
      </c>
      <c r="H10610" s="45">
        <v>-13253.16</v>
      </c>
      <c r="I10610" t="s">
        <v>5977</v>
      </c>
      <c r="J10610" t="s">
        <v>186</v>
      </c>
      <c r="K10610">
        <v>0</v>
      </c>
      <c r="L10610" s="83">
        <v>42579</v>
      </c>
      <c r="M10610">
        <v>0</v>
      </c>
      <c r="N10610" t="s">
        <v>197</v>
      </c>
      <c r="O10610" t="s">
        <v>198</v>
      </c>
    </row>
    <row r="10611" spans="1:15" x14ac:dyDescent="0.2">
      <c r="A10611" t="s">
        <v>6597</v>
      </c>
      <c r="B10611" t="s">
        <v>209</v>
      </c>
      <c r="C10611">
        <v>66.59</v>
      </c>
      <c r="D10611">
        <v>0</v>
      </c>
      <c r="E10611">
        <v>0</v>
      </c>
      <c r="F10611">
        <v>0</v>
      </c>
      <c r="G10611">
        <v>0</v>
      </c>
      <c r="H10611" s="45">
        <v>-1208.83</v>
      </c>
      <c r="I10611" t="s">
        <v>5995</v>
      </c>
      <c r="J10611" t="s">
        <v>169</v>
      </c>
      <c r="K10611">
        <v>0</v>
      </c>
      <c r="L10611" s="83">
        <v>42579</v>
      </c>
      <c r="M10611">
        <v>0</v>
      </c>
      <c r="N10611">
        <v>918194101</v>
      </c>
      <c r="O10611">
        <v>2818278</v>
      </c>
    </row>
    <row r="10612" spans="1:15" x14ac:dyDescent="0.2">
      <c r="A10612" t="s">
        <v>6598</v>
      </c>
      <c r="B10612" t="s">
        <v>1548</v>
      </c>
      <c r="C10612">
        <v>108.44</v>
      </c>
      <c r="D10612">
        <v>0</v>
      </c>
      <c r="E10612">
        <v>0</v>
      </c>
      <c r="F10612">
        <v>0</v>
      </c>
      <c r="G10612">
        <v>0</v>
      </c>
      <c r="H10612" s="45">
        <v>-7502.11</v>
      </c>
      <c r="I10612" t="s">
        <v>5995</v>
      </c>
      <c r="J10612" t="s">
        <v>200</v>
      </c>
      <c r="K10612">
        <v>0</v>
      </c>
      <c r="L10612" s="83">
        <v>42579</v>
      </c>
      <c r="M10612">
        <v>0</v>
      </c>
      <c r="N10612" t="s">
        <v>1657</v>
      </c>
      <c r="O10612" t="s">
        <v>1658</v>
      </c>
    </row>
    <row r="10613" spans="1:15" x14ac:dyDescent="0.2">
      <c r="A10613" t="s">
        <v>6372</v>
      </c>
      <c r="B10613" t="s">
        <v>328</v>
      </c>
      <c r="C10613">
        <v>10.74</v>
      </c>
      <c r="D10613">
        <v>0</v>
      </c>
      <c r="E10613">
        <v>0</v>
      </c>
      <c r="F10613">
        <v>0</v>
      </c>
      <c r="G10613">
        <v>0</v>
      </c>
      <c r="H10613" s="45">
        <v>1794.53</v>
      </c>
      <c r="I10613" t="s">
        <v>5995</v>
      </c>
      <c r="J10613" t="s">
        <v>200</v>
      </c>
      <c r="K10613">
        <v>0</v>
      </c>
      <c r="L10613" s="83">
        <v>42578</v>
      </c>
      <c r="M10613">
        <v>0</v>
      </c>
      <c r="N10613">
        <v>904311107</v>
      </c>
      <c r="O10613" t="s">
        <v>329</v>
      </c>
    </row>
    <row r="10614" spans="1:15" x14ac:dyDescent="0.2">
      <c r="A10614" t="s">
        <v>6373</v>
      </c>
      <c r="B10614" t="s">
        <v>1063</v>
      </c>
      <c r="C10614">
        <v>52.31</v>
      </c>
      <c r="D10614">
        <v>0</v>
      </c>
      <c r="E10614">
        <v>0</v>
      </c>
      <c r="F10614">
        <v>0</v>
      </c>
      <c r="G10614">
        <v>0</v>
      </c>
      <c r="H10614" s="45">
        <v>-8595.64</v>
      </c>
      <c r="I10614" t="s">
        <v>5995</v>
      </c>
      <c r="J10614" t="s">
        <v>190</v>
      </c>
      <c r="K10614">
        <v>0</v>
      </c>
      <c r="L10614" s="83">
        <v>42578</v>
      </c>
      <c r="M10614">
        <v>0</v>
      </c>
      <c r="N10614" t="s">
        <v>177</v>
      </c>
      <c r="O10614" t="s">
        <v>4223</v>
      </c>
    </row>
    <row r="10615" spans="1:15" x14ac:dyDescent="0.2">
      <c r="A10615" t="s">
        <v>6374</v>
      </c>
      <c r="B10615" t="s">
        <v>1834</v>
      </c>
      <c r="C10615">
        <v>41.75</v>
      </c>
      <c r="D10615">
        <v>0</v>
      </c>
      <c r="E10615">
        <v>0</v>
      </c>
      <c r="F10615">
        <v>0</v>
      </c>
      <c r="G10615">
        <v>0</v>
      </c>
      <c r="H10615" s="45">
        <v>-2398.9699999999998</v>
      </c>
      <c r="I10615" t="s">
        <v>5995</v>
      </c>
      <c r="J10615" t="s">
        <v>190</v>
      </c>
      <c r="K10615">
        <v>0</v>
      </c>
      <c r="L10615" s="83">
        <v>42578</v>
      </c>
      <c r="M10615">
        <v>0</v>
      </c>
      <c r="N10615">
        <v>781846209</v>
      </c>
      <c r="O10615">
        <v>2966876</v>
      </c>
    </row>
    <row r="10616" spans="1:15" x14ac:dyDescent="0.2">
      <c r="A10616" t="s">
        <v>6375</v>
      </c>
      <c r="B10616" t="s">
        <v>118</v>
      </c>
      <c r="C10616">
        <v>79.36</v>
      </c>
      <c r="D10616">
        <v>0</v>
      </c>
      <c r="E10616">
        <v>0</v>
      </c>
      <c r="F10616">
        <v>0</v>
      </c>
      <c r="G10616">
        <v>0</v>
      </c>
      <c r="H10616">
        <v>-767.93</v>
      </c>
      <c r="I10616" t="s">
        <v>5995</v>
      </c>
      <c r="J10616" t="s">
        <v>190</v>
      </c>
      <c r="K10616">
        <v>0</v>
      </c>
      <c r="L10616" s="83">
        <v>42578</v>
      </c>
      <c r="M10616">
        <v>0</v>
      </c>
      <c r="N10616">
        <v>770323103</v>
      </c>
      <c r="O10616">
        <v>2110703</v>
      </c>
    </row>
    <row r="10617" spans="1:15" x14ac:dyDescent="0.2">
      <c r="A10617" t="s">
        <v>6376</v>
      </c>
      <c r="B10617" t="s">
        <v>85</v>
      </c>
      <c r="C10617">
        <v>64.17</v>
      </c>
      <c r="D10617">
        <v>0</v>
      </c>
      <c r="E10617">
        <v>0</v>
      </c>
      <c r="F10617">
        <v>0</v>
      </c>
      <c r="G10617">
        <v>0</v>
      </c>
      <c r="H10617" s="45">
        <v>-1891.78</v>
      </c>
      <c r="I10617" t="s">
        <v>5995</v>
      </c>
      <c r="J10617" t="s">
        <v>190</v>
      </c>
      <c r="K10617">
        <v>0</v>
      </c>
      <c r="L10617" s="83">
        <v>42578</v>
      </c>
      <c r="M10617">
        <v>0</v>
      </c>
      <c r="N10617">
        <v>693718108</v>
      </c>
      <c r="O10617">
        <v>2665861</v>
      </c>
    </row>
    <row r="10618" spans="1:15" x14ac:dyDescent="0.2">
      <c r="A10618" t="s">
        <v>6377</v>
      </c>
      <c r="B10618" t="s">
        <v>1558</v>
      </c>
      <c r="C10618">
        <v>28.21</v>
      </c>
      <c r="D10618">
        <v>0</v>
      </c>
      <c r="E10618">
        <v>0</v>
      </c>
      <c r="F10618">
        <v>0</v>
      </c>
      <c r="G10618">
        <v>0</v>
      </c>
      <c r="H10618" s="45">
        <v>3493.79</v>
      </c>
      <c r="I10618" t="s">
        <v>5995</v>
      </c>
      <c r="J10618" t="s">
        <v>164</v>
      </c>
      <c r="K10618">
        <v>0</v>
      </c>
      <c r="L10618" s="83">
        <v>42578</v>
      </c>
      <c r="M10618">
        <v>0</v>
      </c>
      <c r="N10618" s="84">
        <v>6.2886000000000003E+112</v>
      </c>
      <c r="O10618">
        <v>2632650</v>
      </c>
    </row>
    <row r="10619" spans="1:15" x14ac:dyDescent="0.2">
      <c r="A10619" t="s">
        <v>6378</v>
      </c>
      <c r="B10619" t="s">
        <v>6262</v>
      </c>
      <c r="C10619">
        <v>39.9</v>
      </c>
      <c r="D10619">
        <v>0</v>
      </c>
      <c r="E10619">
        <v>0</v>
      </c>
      <c r="F10619">
        <v>0</v>
      </c>
      <c r="G10619">
        <v>0</v>
      </c>
      <c r="H10619" s="45">
        <v>-1422.18</v>
      </c>
      <c r="I10619" t="s">
        <v>5995</v>
      </c>
      <c r="J10619" t="s">
        <v>164</v>
      </c>
      <c r="K10619">
        <v>0</v>
      </c>
      <c r="L10619" s="83">
        <v>42578</v>
      </c>
      <c r="M10619">
        <v>0</v>
      </c>
      <c r="N10619">
        <v>630077105</v>
      </c>
      <c r="O10619">
        <v>2622220</v>
      </c>
    </row>
    <row r="10620" spans="1:15" x14ac:dyDescent="0.2">
      <c r="A10620" t="s">
        <v>6379</v>
      </c>
      <c r="B10620" t="s">
        <v>470</v>
      </c>
      <c r="C10620">
        <v>21.18</v>
      </c>
      <c r="D10620">
        <v>0</v>
      </c>
      <c r="E10620">
        <v>0</v>
      </c>
      <c r="F10620">
        <v>0</v>
      </c>
      <c r="G10620">
        <v>0</v>
      </c>
      <c r="H10620" s="45">
        <v>6743.14</v>
      </c>
      <c r="I10620" t="s">
        <v>5995</v>
      </c>
      <c r="J10620" t="s">
        <v>164</v>
      </c>
      <c r="K10620">
        <v>0</v>
      </c>
      <c r="L10620" s="83">
        <v>42578</v>
      </c>
      <c r="M10620">
        <v>0</v>
      </c>
      <c r="N10620" t="s">
        <v>471</v>
      </c>
      <c r="O10620" t="s">
        <v>472</v>
      </c>
    </row>
    <row r="10621" spans="1:15" x14ac:dyDescent="0.2">
      <c r="A10621" t="s">
        <v>6380</v>
      </c>
      <c r="B10621" t="s">
        <v>2673</v>
      </c>
      <c r="C10621">
        <v>35.549999999999997</v>
      </c>
      <c r="D10621">
        <v>0</v>
      </c>
      <c r="E10621">
        <v>0</v>
      </c>
      <c r="F10621">
        <v>0</v>
      </c>
      <c r="G10621">
        <v>0</v>
      </c>
      <c r="H10621" s="45">
        <v>-1300.8399999999999</v>
      </c>
      <c r="I10621" t="s">
        <v>5995</v>
      </c>
      <c r="J10621" t="s">
        <v>164</v>
      </c>
      <c r="K10621">
        <v>0</v>
      </c>
      <c r="L10621" s="83">
        <v>42578</v>
      </c>
      <c r="M10621">
        <v>0</v>
      </c>
      <c r="N10621" t="s">
        <v>177</v>
      </c>
      <c r="O10621" t="s">
        <v>2772</v>
      </c>
    </row>
    <row r="10622" spans="1:15" x14ac:dyDescent="0.2">
      <c r="A10622" t="s">
        <v>6381</v>
      </c>
      <c r="B10622" t="s">
        <v>1664</v>
      </c>
      <c r="C10622">
        <v>80.16</v>
      </c>
      <c r="D10622">
        <v>0</v>
      </c>
      <c r="E10622">
        <v>0</v>
      </c>
      <c r="F10622">
        <v>0</v>
      </c>
      <c r="G10622">
        <v>0</v>
      </c>
      <c r="H10622" s="45">
        <v>1477.4</v>
      </c>
      <c r="I10622" t="s">
        <v>5995</v>
      </c>
      <c r="J10622" t="s">
        <v>200</v>
      </c>
      <c r="K10622">
        <v>0</v>
      </c>
      <c r="L10622" s="83">
        <v>42578</v>
      </c>
      <c r="M10622">
        <v>0</v>
      </c>
      <c r="N10622">
        <v>462726100</v>
      </c>
      <c r="O10622" t="s">
        <v>1724</v>
      </c>
    </row>
    <row r="10623" spans="1:15" x14ac:dyDescent="0.2">
      <c r="A10623" t="s">
        <v>6382</v>
      </c>
      <c r="B10623" t="s">
        <v>3927</v>
      </c>
      <c r="C10623">
        <v>32.950000000000003</v>
      </c>
      <c r="D10623">
        <v>0</v>
      </c>
      <c r="E10623">
        <v>0</v>
      </c>
      <c r="F10623">
        <v>0</v>
      </c>
      <c r="G10623">
        <v>0</v>
      </c>
      <c r="H10623" s="45">
        <v>-2982.91</v>
      </c>
      <c r="I10623" t="s">
        <v>5995</v>
      </c>
      <c r="J10623" t="s">
        <v>186</v>
      </c>
      <c r="K10623">
        <v>0</v>
      </c>
      <c r="L10623" s="83">
        <v>42578</v>
      </c>
      <c r="M10623">
        <v>0</v>
      </c>
      <c r="N10623">
        <v>395259104</v>
      </c>
      <c r="O10623" t="s">
        <v>3960</v>
      </c>
    </row>
    <row r="10624" spans="1:15" x14ac:dyDescent="0.2">
      <c r="A10624" t="s">
        <v>6383</v>
      </c>
      <c r="B10624" t="s">
        <v>4324</v>
      </c>
      <c r="C10624">
        <v>17.399999999999999</v>
      </c>
      <c r="D10624">
        <v>0</v>
      </c>
      <c r="E10624">
        <v>0</v>
      </c>
      <c r="F10624">
        <v>0</v>
      </c>
      <c r="G10624">
        <v>0</v>
      </c>
      <c r="H10624" s="45">
        <v>4407.82</v>
      </c>
      <c r="I10624" t="s">
        <v>5995</v>
      </c>
      <c r="J10624" t="s">
        <v>190</v>
      </c>
      <c r="K10624">
        <v>0</v>
      </c>
      <c r="L10624" s="83">
        <v>42578</v>
      </c>
      <c r="M10624">
        <v>0</v>
      </c>
      <c r="N10624" s="84">
        <v>2.2281999999999999E+106</v>
      </c>
      <c r="O10624">
        <v>2255778</v>
      </c>
    </row>
    <row r="10625" spans="1:15" x14ac:dyDescent="0.2">
      <c r="A10625" t="s">
        <v>6384</v>
      </c>
      <c r="B10625" t="s">
        <v>838</v>
      </c>
      <c r="C10625">
        <v>60</v>
      </c>
      <c r="D10625">
        <v>0</v>
      </c>
      <c r="E10625">
        <v>0</v>
      </c>
      <c r="F10625">
        <v>0</v>
      </c>
      <c r="G10625">
        <v>0</v>
      </c>
      <c r="H10625" s="45">
        <v>5651.09</v>
      </c>
      <c r="I10625" t="s">
        <v>5995</v>
      </c>
      <c r="J10625" t="s">
        <v>190</v>
      </c>
      <c r="K10625">
        <v>0</v>
      </c>
      <c r="L10625" s="83">
        <v>42578</v>
      </c>
      <c r="M10625">
        <v>0</v>
      </c>
      <c r="N10625">
        <v>125134106</v>
      </c>
      <c r="O10625" t="s">
        <v>1370</v>
      </c>
    </row>
    <row r="10626" spans="1:15" x14ac:dyDescent="0.2">
      <c r="A10626" t="s">
        <v>6385</v>
      </c>
      <c r="B10626" t="s">
        <v>382</v>
      </c>
      <c r="C10626">
        <v>76.239999999999995</v>
      </c>
      <c r="D10626">
        <v>0</v>
      </c>
      <c r="E10626">
        <v>0</v>
      </c>
      <c r="F10626">
        <v>0</v>
      </c>
      <c r="G10626">
        <v>0</v>
      </c>
      <c r="H10626" s="45">
        <v>-2282.52</v>
      </c>
      <c r="I10626" t="s">
        <v>5995</v>
      </c>
      <c r="J10626" t="s">
        <v>164</v>
      </c>
      <c r="K10626">
        <v>0</v>
      </c>
      <c r="L10626" s="83">
        <v>42578</v>
      </c>
      <c r="M10626">
        <v>0</v>
      </c>
      <c r="N10626" t="s">
        <v>383</v>
      </c>
      <c r="O10626" t="s">
        <v>384</v>
      </c>
    </row>
    <row r="10627" spans="1:15" x14ac:dyDescent="0.2">
      <c r="A10627" t="s">
        <v>6386</v>
      </c>
      <c r="B10627" t="s">
        <v>862</v>
      </c>
      <c r="C10627">
        <v>117.55</v>
      </c>
      <c r="D10627">
        <v>0</v>
      </c>
      <c r="E10627">
        <v>0</v>
      </c>
      <c r="F10627">
        <v>0</v>
      </c>
      <c r="G10627">
        <v>0</v>
      </c>
      <c r="H10627" s="45">
        <v>6416.54</v>
      </c>
      <c r="I10627" t="s">
        <v>5995</v>
      </c>
      <c r="J10627" t="s">
        <v>200</v>
      </c>
      <c r="K10627">
        <v>0</v>
      </c>
      <c r="L10627" s="83">
        <v>42578</v>
      </c>
      <c r="M10627">
        <v>0</v>
      </c>
      <c r="N10627">
        <v>119848109</v>
      </c>
      <c r="O10627">
        <v>2170309</v>
      </c>
    </row>
    <row r="10628" spans="1:15" x14ac:dyDescent="0.2">
      <c r="A10628" t="s">
        <v>6387</v>
      </c>
      <c r="B10628" t="s">
        <v>90</v>
      </c>
      <c r="C10628">
        <v>68.260000000000005</v>
      </c>
      <c r="D10628">
        <v>0</v>
      </c>
      <c r="E10628">
        <v>0</v>
      </c>
      <c r="F10628">
        <v>0</v>
      </c>
      <c r="G10628">
        <v>0</v>
      </c>
      <c r="H10628" s="45">
        <v>1426.16</v>
      </c>
      <c r="I10628" t="s">
        <v>5995</v>
      </c>
      <c r="J10628" t="s">
        <v>182</v>
      </c>
      <c r="K10628">
        <v>0</v>
      </c>
      <c r="L10628" s="83">
        <v>42578</v>
      </c>
      <c r="M10628">
        <v>0</v>
      </c>
      <c r="N10628">
        <v>32511107</v>
      </c>
      <c r="O10628">
        <v>2032380</v>
      </c>
    </row>
    <row r="10629" spans="1:15" x14ac:dyDescent="0.2">
      <c r="A10629" t="s">
        <v>6388</v>
      </c>
      <c r="B10629" t="s">
        <v>1004</v>
      </c>
      <c r="C10629">
        <v>68.650000000000006</v>
      </c>
      <c r="D10629">
        <v>0</v>
      </c>
      <c r="E10629">
        <v>0</v>
      </c>
      <c r="F10629">
        <v>0</v>
      </c>
      <c r="G10629">
        <v>0</v>
      </c>
      <c r="H10629" s="45">
        <v>-2126.9499999999998</v>
      </c>
      <c r="I10629" t="s">
        <v>5995</v>
      </c>
      <c r="J10629" t="s">
        <v>200</v>
      </c>
      <c r="K10629">
        <v>0</v>
      </c>
      <c r="L10629" s="83">
        <v>42578</v>
      </c>
      <c r="M10629">
        <v>0</v>
      </c>
      <c r="N10629">
        <v>43436104</v>
      </c>
      <c r="O10629">
        <v>2855855</v>
      </c>
    </row>
    <row r="10630" spans="1:15" x14ac:dyDescent="0.2">
      <c r="A10630" t="s">
        <v>6389</v>
      </c>
      <c r="B10630" t="s">
        <v>2874</v>
      </c>
      <c r="C10630">
        <v>10.7</v>
      </c>
      <c r="D10630">
        <v>0</v>
      </c>
      <c r="E10630">
        <v>0</v>
      </c>
      <c r="F10630">
        <v>0</v>
      </c>
      <c r="G10630">
        <v>0</v>
      </c>
      <c r="H10630" s="45">
        <v>4537.8500000000004</v>
      </c>
      <c r="I10630" t="s">
        <v>5995</v>
      </c>
      <c r="J10630" t="s">
        <v>169</v>
      </c>
      <c r="K10630">
        <v>0</v>
      </c>
      <c r="L10630" s="83">
        <v>42578</v>
      </c>
      <c r="M10630">
        <v>0</v>
      </c>
      <c r="N10630">
        <v>14339105</v>
      </c>
      <c r="O10630" t="s">
        <v>2905</v>
      </c>
    </row>
    <row r="10631" spans="1:15" x14ac:dyDescent="0.2">
      <c r="A10631" t="s">
        <v>6390</v>
      </c>
      <c r="B10631" t="s">
        <v>1061</v>
      </c>
      <c r="C10631">
        <v>26.46</v>
      </c>
      <c r="D10631">
        <v>0</v>
      </c>
      <c r="E10631">
        <v>0</v>
      </c>
      <c r="F10631">
        <v>0</v>
      </c>
      <c r="G10631">
        <v>0</v>
      </c>
      <c r="H10631" s="45">
        <v>1702.63</v>
      </c>
      <c r="I10631" t="s">
        <v>5995</v>
      </c>
      <c r="J10631" t="s">
        <v>186</v>
      </c>
      <c r="K10631">
        <v>0</v>
      </c>
      <c r="L10631" s="83">
        <v>42578</v>
      </c>
      <c r="M10631">
        <v>0</v>
      </c>
      <c r="N10631" t="s">
        <v>1159</v>
      </c>
      <c r="O10631" t="s">
        <v>6391</v>
      </c>
    </row>
    <row r="10632" spans="1:15" x14ac:dyDescent="0.2">
      <c r="A10632" t="s">
        <v>6392</v>
      </c>
      <c r="B10632" t="s">
        <v>860</v>
      </c>
      <c r="C10632">
        <v>132.96</v>
      </c>
      <c r="D10632">
        <v>0</v>
      </c>
      <c r="E10632">
        <v>0</v>
      </c>
      <c r="F10632">
        <v>0</v>
      </c>
      <c r="G10632">
        <v>0</v>
      </c>
      <c r="H10632" s="45">
        <v>1320.96</v>
      </c>
      <c r="I10632" t="s">
        <v>5977</v>
      </c>
      <c r="J10632" t="s">
        <v>169</v>
      </c>
      <c r="K10632">
        <v>0</v>
      </c>
      <c r="L10632" s="83">
        <v>42578</v>
      </c>
      <c r="M10632">
        <v>0</v>
      </c>
      <c r="N10632">
        <v>15351109</v>
      </c>
      <c r="O10632">
        <v>2036070</v>
      </c>
    </row>
    <row r="10633" spans="1:15" x14ac:dyDescent="0.2">
      <c r="A10633" t="s">
        <v>6393</v>
      </c>
      <c r="B10633" t="s">
        <v>364</v>
      </c>
      <c r="C10633">
        <v>141.74</v>
      </c>
      <c r="D10633">
        <v>0</v>
      </c>
      <c r="E10633">
        <v>0</v>
      </c>
      <c r="F10633">
        <v>0</v>
      </c>
      <c r="G10633">
        <v>0</v>
      </c>
      <c r="H10633">
        <v>-714.78</v>
      </c>
      <c r="I10633" t="s">
        <v>5995</v>
      </c>
      <c r="J10633" t="s">
        <v>186</v>
      </c>
      <c r="K10633">
        <v>0</v>
      </c>
      <c r="L10633" s="83">
        <v>42578</v>
      </c>
      <c r="M10633">
        <v>0</v>
      </c>
      <c r="N10633" t="s">
        <v>365</v>
      </c>
      <c r="O10633" t="s">
        <v>366</v>
      </c>
    </row>
    <row r="10634" spans="1:15" x14ac:dyDescent="0.2">
      <c r="A10634" t="s">
        <v>6394</v>
      </c>
      <c r="B10634" t="s">
        <v>142</v>
      </c>
      <c r="C10634">
        <v>59.87</v>
      </c>
      <c r="D10634">
        <v>0</v>
      </c>
      <c r="E10634">
        <v>0</v>
      </c>
      <c r="F10634">
        <v>0</v>
      </c>
      <c r="G10634">
        <v>0</v>
      </c>
      <c r="H10634" s="45">
        <v>-1052.77</v>
      </c>
      <c r="I10634" t="s">
        <v>5995</v>
      </c>
      <c r="J10634" t="s">
        <v>190</v>
      </c>
      <c r="K10634">
        <v>0</v>
      </c>
      <c r="L10634" s="83">
        <v>42578</v>
      </c>
      <c r="M10634">
        <v>0</v>
      </c>
      <c r="N10634">
        <v>831865209</v>
      </c>
      <c r="O10634">
        <v>2816023</v>
      </c>
    </row>
    <row r="10635" spans="1:15" x14ac:dyDescent="0.2">
      <c r="A10635" t="s">
        <v>6395</v>
      </c>
      <c r="B10635" t="s">
        <v>4172</v>
      </c>
      <c r="C10635">
        <v>28.58</v>
      </c>
      <c r="D10635">
        <v>0</v>
      </c>
      <c r="E10635">
        <v>0</v>
      </c>
      <c r="F10635">
        <v>0</v>
      </c>
      <c r="G10635">
        <v>0</v>
      </c>
      <c r="H10635" s="45">
        <v>-14699.97</v>
      </c>
      <c r="I10635" t="s">
        <v>5995</v>
      </c>
      <c r="J10635" t="s">
        <v>188</v>
      </c>
      <c r="K10635">
        <v>0</v>
      </c>
      <c r="L10635" s="83">
        <v>42578</v>
      </c>
      <c r="M10635">
        <v>0</v>
      </c>
      <c r="N10635" t="s">
        <v>4195</v>
      </c>
      <c r="O10635">
        <v>2526117</v>
      </c>
    </row>
    <row r="10636" spans="1:15" x14ac:dyDescent="0.2">
      <c r="A10636" t="s">
        <v>6396</v>
      </c>
      <c r="B10636" t="s">
        <v>4242</v>
      </c>
      <c r="C10636">
        <v>107.04</v>
      </c>
      <c r="D10636">
        <v>0</v>
      </c>
      <c r="E10636">
        <v>0</v>
      </c>
      <c r="F10636">
        <v>0</v>
      </c>
      <c r="G10636">
        <v>0</v>
      </c>
      <c r="H10636">
        <v>-29.11</v>
      </c>
      <c r="I10636" t="s">
        <v>5995</v>
      </c>
      <c r="J10636" t="s">
        <v>188</v>
      </c>
      <c r="K10636">
        <v>0</v>
      </c>
      <c r="L10636" s="83">
        <v>42578</v>
      </c>
      <c r="M10636">
        <v>0</v>
      </c>
      <c r="N10636">
        <v>53611109</v>
      </c>
      <c r="O10636">
        <v>2066408</v>
      </c>
    </row>
    <row r="10637" spans="1:15" x14ac:dyDescent="0.2">
      <c r="A10637" t="s">
        <v>6397</v>
      </c>
      <c r="B10637" t="s">
        <v>6364</v>
      </c>
      <c r="C10637">
        <v>57.34</v>
      </c>
      <c r="D10637">
        <v>0</v>
      </c>
      <c r="E10637">
        <v>0</v>
      </c>
      <c r="F10637">
        <v>0</v>
      </c>
      <c r="G10637">
        <v>0</v>
      </c>
      <c r="H10637">
        <v>295.16000000000003</v>
      </c>
      <c r="I10637" t="s">
        <v>5995</v>
      </c>
      <c r="J10637" t="s">
        <v>186</v>
      </c>
      <c r="K10637">
        <v>0</v>
      </c>
      <c r="L10637" s="83">
        <v>42578</v>
      </c>
      <c r="M10637">
        <v>0</v>
      </c>
      <c r="N10637" t="s">
        <v>177</v>
      </c>
      <c r="O10637">
        <v>2677606</v>
      </c>
    </row>
    <row r="10638" spans="1:15" x14ac:dyDescent="0.2">
      <c r="A10638" t="s">
        <v>6398</v>
      </c>
      <c r="B10638" t="s">
        <v>1682</v>
      </c>
      <c r="C10638">
        <v>30.25</v>
      </c>
      <c r="D10638">
        <v>0</v>
      </c>
      <c r="E10638">
        <v>0</v>
      </c>
      <c r="F10638">
        <v>0</v>
      </c>
      <c r="G10638">
        <v>0</v>
      </c>
      <c r="H10638" s="45">
        <v>-1253.95</v>
      </c>
      <c r="I10638" t="s">
        <v>5995</v>
      </c>
      <c r="J10638" t="s">
        <v>188</v>
      </c>
      <c r="K10638">
        <v>0</v>
      </c>
      <c r="L10638" s="83">
        <v>42578</v>
      </c>
      <c r="M10638">
        <v>0</v>
      </c>
      <c r="N10638" t="s">
        <v>177</v>
      </c>
      <c r="O10638" t="s">
        <v>1711</v>
      </c>
    </row>
    <row r="10639" spans="1:15" x14ac:dyDescent="0.2">
      <c r="A10639" t="s">
        <v>6399</v>
      </c>
      <c r="B10639" t="s">
        <v>246</v>
      </c>
      <c r="C10639">
        <v>59.47</v>
      </c>
      <c r="D10639">
        <v>0</v>
      </c>
      <c r="E10639">
        <v>0</v>
      </c>
      <c r="F10639">
        <v>0</v>
      </c>
      <c r="G10639">
        <v>0</v>
      </c>
      <c r="H10639" s="45">
        <v>-4255.51</v>
      </c>
      <c r="I10639" t="s">
        <v>5977</v>
      </c>
      <c r="J10639" t="s">
        <v>200</v>
      </c>
      <c r="K10639">
        <v>0</v>
      </c>
      <c r="L10639" s="83">
        <v>42578</v>
      </c>
      <c r="M10639">
        <v>0</v>
      </c>
      <c r="N10639">
        <v>117043109</v>
      </c>
      <c r="O10639">
        <v>2149309</v>
      </c>
    </row>
    <row r="10640" spans="1:15" x14ac:dyDescent="0.2">
      <c r="A10640" t="s">
        <v>6400</v>
      </c>
      <c r="B10640" t="s">
        <v>6360</v>
      </c>
      <c r="C10640">
        <v>79.099999999999994</v>
      </c>
      <c r="D10640">
        <v>0</v>
      </c>
      <c r="E10640">
        <v>0</v>
      </c>
      <c r="F10640">
        <v>0</v>
      </c>
      <c r="G10640">
        <v>0</v>
      </c>
      <c r="H10640" s="45">
        <v>5620.45</v>
      </c>
      <c r="I10640" t="s">
        <v>5977</v>
      </c>
      <c r="J10640" t="s">
        <v>190</v>
      </c>
      <c r="K10640">
        <v>0</v>
      </c>
      <c r="L10640" s="83">
        <v>42578</v>
      </c>
      <c r="M10640">
        <v>0</v>
      </c>
      <c r="N10640">
        <v>109696104</v>
      </c>
      <c r="O10640">
        <v>2691305</v>
      </c>
    </row>
    <row r="10641" spans="1:15" x14ac:dyDescent="0.2">
      <c r="A10641" t="s">
        <v>6401</v>
      </c>
      <c r="B10641" t="s">
        <v>6357</v>
      </c>
      <c r="C10641">
        <v>66.39</v>
      </c>
      <c r="D10641">
        <v>0</v>
      </c>
      <c r="E10641">
        <v>0</v>
      </c>
      <c r="F10641">
        <v>0</v>
      </c>
      <c r="G10641">
        <v>0</v>
      </c>
      <c r="H10641" s="45">
        <v>5489.62</v>
      </c>
      <c r="I10641" t="s">
        <v>5977</v>
      </c>
      <c r="J10641" t="s">
        <v>182</v>
      </c>
      <c r="K10641">
        <v>0</v>
      </c>
      <c r="L10641" s="83">
        <v>42578</v>
      </c>
      <c r="M10641">
        <v>0</v>
      </c>
      <c r="N10641">
        <v>57224107</v>
      </c>
      <c r="O10641">
        <v>2072085</v>
      </c>
    </row>
    <row r="10642" spans="1:15" x14ac:dyDescent="0.2">
      <c r="A10642" t="s">
        <v>6402</v>
      </c>
      <c r="B10642" t="s">
        <v>6365</v>
      </c>
      <c r="C10642">
        <v>64</v>
      </c>
      <c r="D10642">
        <v>0</v>
      </c>
      <c r="E10642">
        <v>0</v>
      </c>
      <c r="F10642">
        <v>0</v>
      </c>
      <c r="G10642">
        <v>0</v>
      </c>
      <c r="H10642">
        <v>-131.11000000000001</v>
      </c>
      <c r="I10642" t="s">
        <v>5995</v>
      </c>
      <c r="J10642" t="s">
        <v>200</v>
      </c>
      <c r="K10642">
        <v>0</v>
      </c>
      <c r="L10642" s="83">
        <v>42578</v>
      </c>
      <c r="M10642">
        <v>0</v>
      </c>
      <c r="N10642" t="s">
        <v>6403</v>
      </c>
      <c r="O10642">
        <v>2200552</v>
      </c>
    </row>
    <row r="10643" spans="1:15" x14ac:dyDescent="0.2">
      <c r="A10643" t="s">
        <v>6404</v>
      </c>
      <c r="B10643" t="s">
        <v>5281</v>
      </c>
      <c r="C10643">
        <v>149.80000000000001</v>
      </c>
      <c r="D10643">
        <v>0</v>
      </c>
      <c r="E10643">
        <v>0</v>
      </c>
      <c r="F10643">
        <v>0</v>
      </c>
      <c r="G10643">
        <v>0</v>
      </c>
      <c r="H10643" s="45">
        <v>1974.43</v>
      </c>
      <c r="I10643" t="s">
        <v>5995</v>
      </c>
      <c r="J10643" t="s">
        <v>186</v>
      </c>
      <c r="K10643">
        <v>0</v>
      </c>
      <c r="L10643" s="83">
        <v>42578</v>
      </c>
      <c r="M10643">
        <v>0</v>
      </c>
      <c r="N10643" t="s">
        <v>177</v>
      </c>
      <c r="O10643" t="s">
        <v>5329</v>
      </c>
    </row>
    <row r="10644" spans="1:15" x14ac:dyDescent="0.2">
      <c r="A10644" t="s">
        <v>6405</v>
      </c>
      <c r="B10644" t="s">
        <v>832</v>
      </c>
      <c r="C10644">
        <v>41.9</v>
      </c>
      <c r="D10644">
        <v>0</v>
      </c>
      <c r="E10644">
        <v>0</v>
      </c>
      <c r="F10644">
        <v>0</v>
      </c>
      <c r="G10644">
        <v>0</v>
      </c>
      <c r="H10644" s="45">
        <v>-2291.6999999999998</v>
      </c>
      <c r="I10644" t="s">
        <v>5977</v>
      </c>
      <c r="J10644" t="s">
        <v>186</v>
      </c>
      <c r="K10644">
        <v>0</v>
      </c>
      <c r="L10644" s="83">
        <v>42578</v>
      </c>
      <c r="M10644">
        <v>0</v>
      </c>
      <c r="N10644" t="s">
        <v>923</v>
      </c>
      <c r="O10644" t="s">
        <v>1373</v>
      </c>
    </row>
    <row r="10645" spans="1:15" x14ac:dyDescent="0.2">
      <c r="A10645" t="s">
        <v>6406</v>
      </c>
      <c r="B10645" t="s">
        <v>4511</v>
      </c>
      <c r="C10645">
        <v>48.75</v>
      </c>
      <c r="D10645">
        <v>0</v>
      </c>
      <c r="E10645">
        <v>0</v>
      </c>
      <c r="F10645">
        <v>0</v>
      </c>
      <c r="G10645">
        <v>0</v>
      </c>
      <c r="H10645" s="45">
        <v>8013.23</v>
      </c>
      <c r="I10645" t="s">
        <v>5977</v>
      </c>
      <c r="J10645" t="s">
        <v>169</v>
      </c>
      <c r="K10645">
        <v>0</v>
      </c>
      <c r="L10645" s="83">
        <v>42578</v>
      </c>
      <c r="M10645">
        <v>0</v>
      </c>
      <c r="N10645">
        <v>132011107</v>
      </c>
      <c r="O10645">
        <v>2165811</v>
      </c>
    </row>
    <row r="10646" spans="1:15" x14ac:dyDescent="0.2">
      <c r="A10646" t="s">
        <v>6407</v>
      </c>
      <c r="B10646" t="s">
        <v>302</v>
      </c>
      <c r="C10646">
        <v>90.15</v>
      </c>
      <c r="D10646">
        <v>0</v>
      </c>
      <c r="E10646">
        <v>0</v>
      </c>
      <c r="F10646">
        <v>0</v>
      </c>
      <c r="G10646">
        <v>0</v>
      </c>
      <c r="H10646" s="45">
        <v>6465.15</v>
      </c>
      <c r="I10646" t="s">
        <v>5977</v>
      </c>
      <c r="J10646" t="s">
        <v>169</v>
      </c>
      <c r="K10646">
        <v>0</v>
      </c>
      <c r="L10646" s="83">
        <v>42578</v>
      </c>
      <c r="M10646">
        <v>0</v>
      </c>
      <c r="N10646">
        <v>151020104</v>
      </c>
      <c r="O10646">
        <v>2182348</v>
      </c>
    </row>
    <row r="10647" spans="1:15" x14ac:dyDescent="0.2">
      <c r="A10647" t="s">
        <v>6408</v>
      </c>
      <c r="B10647" t="s">
        <v>1342</v>
      </c>
      <c r="C10647">
        <v>31.53</v>
      </c>
      <c r="D10647">
        <v>0</v>
      </c>
      <c r="E10647">
        <v>0</v>
      </c>
      <c r="F10647">
        <v>0</v>
      </c>
      <c r="G10647">
        <v>0</v>
      </c>
      <c r="H10647" s="45">
        <v>-3646.01</v>
      </c>
      <c r="I10647" t="s">
        <v>5977</v>
      </c>
      <c r="J10647" t="s">
        <v>190</v>
      </c>
      <c r="K10647">
        <v>0</v>
      </c>
      <c r="L10647" s="83">
        <v>42578</v>
      </c>
      <c r="M10647">
        <v>0</v>
      </c>
      <c r="N10647">
        <v>194014106</v>
      </c>
      <c r="O10647" t="s">
        <v>1478</v>
      </c>
    </row>
    <row r="10648" spans="1:15" x14ac:dyDescent="0.2">
      <c r="A10648" t="s">
        <v>6409</v>
      </c>
      <c r="B10648" t="s">
        <v>6366</v>
      </c>
      <c r="C10648">
        <v>67.66</v>
      </c>
      <c r="D10648">
        <v>0</v>
      </c>
      <c r="E10648">
        <v>0</v>
      </c>
      <c r="F10648">
        <v>0</v>
      </c>
      <c r="G10648">
        <v>0</v>
      </c>
      <c r="H10648" s="45">
        <v>-1157.81</v>
      </c>
      <c r="I10648" t="s">
        <v>5995</v>
      </c>
      <c r="J10648" t="s">
        <v>186</v>
      </c>
      <c r="K10648">
        <v>0</v>
      </c>
      <c r="L10648" s="83">
        <v>42578</v>
      </c>
      <c r="M10648">
        <v>0</v>
      </c>
      <c r="N10648">
        <v>177835105</v>
      </c>
      <c r="O10648">
        <v>2161778</v>
      </c>
    </row>
    <row r="10649" spans="1:15" x14ac:dyDescent="0.2">
      <c r="A10649" t="s">
        <v>6410</v>
      </c>
      <c r="B10649" t="s">
        <v>3916</v>
      </c>
      <c r="C10649">
        <v>51.75</v>
      </c>
      <c r="D10649">
        <v>0</v>
      </c>
      <c r="E10649">
        <v>0</v>
      </c>
      <c r="F10649">
        <v>0</v>
      </c>
      <c r="G10649">
        <v>0</v>
      </c>
      <c r="H10649" s="45">
        <v>1987.42</v>
      </c>
      <c r="I10649" t="s">
        <v>5995</v>
      </c>
      <c r="J10649" t="s">
        <v>186</v>
      </c>
      <c r="K10649">
        <v>0</v>
      </c>
      <c r="L10649" s="83">
        <v>42578</v>
      </c>
      <c r="M10649">
        <v>0</v>
      </c>
      <c r="N10649">
        <v>163731102</v>
      </c>
      <c r="O10649">
        <v>2190277</v>
      </c>
    </row>
    <row r="10650" spans="1:15" x14ac:dyDescent="0.2">
      <c r="A10650" t="s">
        <v>6411</v>
      </c>
      <c r="B10650" t="s">
        <v>278</v>
      </c>
      <c r="C10650">
        <v>116.67</v>
      </c>
      <c r="D10650">
        <v>0</v>
      </c>
      <c r="E10650">
        <v>0</v>
      </c>
      <c r="F10650">
        <v>0</v>
      </c>
      <c r="G10650">
        <v>0</v>
      </c>
      <c r="H10650" s="45">
        <v>-7270.77</v>
      </c>
      <c r="I10650" t="s">
        <v>5995</v>
      </c>
      <c r="J10650" t="s">
        <v>164</v>
      </c>
      <c r="K10650">
        <v>0</v>
      </c>
      <c r="L10650" s="83">
        <v>42578</v>
      </c>
      <c r="M10650">
        <v>0</v>
      </c>
      <c r="N10650" t="s">
        <v>177</v>
      </c>
      <c r="O10650">
        <v>2181334</v>
      </c>
    </row>
    <row r="10651" spans="1:15" x14ac:dyDescent="0.2">
      <c r="A10651" t="s">
        <v>6412</v>
      </c>
      <c r="B10651" t="s">
        <v>113</v>
      </c>
      <c r="C10651">
        <v>82.9</v>
      </c>
      <c r="D10651">
        <v>0</v>
      </c>
      <c r="E10651">
        <v>0</v>
      </c>
      <c r="F10651">
        <v>0</v>
      </c>
      <c r="G10651">
        <v>0</v>
      </c>
      <c r="H10651" s="45">
        <v>2443.7600000000002</v>
      </c>
      <c r="I10651" t="s">
        <v>5995</v>
      </c>
      <c r="J10651" t="s">
        <v>190</v>
      </c>
      <c r="K10651">
        <v>0</v>
      </c>
      <c r="L10651" s="83">
        <v>42578</v>
      </c>
      <c r="M10651">
        <v>0</v>
      </c>
      <c r="N10651" t="s">
        <v>820</v>
      </c>
      <c r="O10651">
        <v>2116228</v>
      </c>
    </row>
    <row r="10652" spans="1:15" x14ac:dyDescent="0.2">
      <c r="A10652" t="s">
        <v>6413</v>
      </c>
      <c r="B10652" t="s">
        <v>1555</v>
      </c>
      <c r="C10652">
        <v>94.81</v>
      </c>
      <c r="D10652">
        <v>0</v>
      </c>
      <c r="E10652">
        <v>0</v>
      </c>
      <c r="F10652">
        <v>0</v>
      </c>
      <c r="G10652">
        <v>0</v>
      </c>
      <c r="H10652" s="45">
        <v>-8899.48</v>
      </c>
      <c r="I10652" t="s">
        <v>5995</v>
      </c>
      <c r="J10652" t="s">
        <v>169</v>
      </c>
      <c r="K10652">
        <v>0</v>
      </c>
      <c r="L10652" s="83">
        <v>42578</v>
      </c>
      <c r="M10652">
        <v>0</v>
      </c>
      <c r="N10652" t="s">
        <v>1610</v>
      </c>
      <c r="O10652">
        <v>2807061</v>
      </c>
    </row>
    <row r="10653" spans="1:15" x14ac:dyDescent="0.2">
      <c r="A10653" t="s">
        <v>6414</v>
      </c>
      <c r="B10653" t="s">
        <v>2005</v>
      </c>
      <c r="C10653">
        <v>23.27</v>
      </c>
      <c r="D10653">
        <v>0</v>
      </c>
      <c r="E10653">
        <v>0</v>
      </c>
      <c r="F10653">
        <v>0</v>
      </c>
      <c r="G10653">
        <v>0</v>
      </c>
      <c r="H10653" s="45">
        <v>-23566.1</v>
      </c>
      <c r="I10653" t="s">
        <v>5995</v>
      </c>
      <c r="J10653" t="s">
        <v>186</v>
      </c>
      <c r="K10653">
        <v>0</v>
      </c>
      <c r="L10653" s="83">
        <v>42578</v>
      </c>
      <c r="M10653">
        <v>0</v>
      </c>
      <c r="N10653" s="84">
        <v>1.2621E+107</v>
      </c>
      <c r="O10653">
        <v>2657750</v>
      </c>
    </row>
    <row r="10654" spans="1:15" x14ac:dyDescent="0.2">
      <c r="A10654" t="s">
        <v>6415</v>
      </c>
      <c r="B10654" t="s">
        <v>6363</v>
      </c>
      <c r="C10654">
        <v>15.97</v>
      </c>
      <c r="D10654">
        <v>0</v>
      </c>
      <c r="E10654">
        <v>0</v>
      </c>
      <c r="F10654">
        <v>0</v>
      </c>
      <c r="G10654">
        <v>0</v>
      </c>
      <c r="H10654" s="45">
        <v>1204.23</v>
      </c>
      <c r="I10654" t="s">
        <v>5995</v>
      </c>
      <c r="J10654" t="s">
        <v>182</v>
      </c>
      <c r="K10654">
        <v>0</v>
      </c>
      <c r="L10654" s="83">
        <v>42578</v>
      </c>
      <c r="M10654">
        <v>0</v>
      </c>
      <c r="N10654" t="s">
        <v>6416</v>
      </c>
      <c r="O10654">
        <v>2413758</v>
      </c>
    </row>
    <row r="10655" spans="1:15" x14ac:dyDescent="0.2">
      <c r="A10655" t="s">
        <v>6417</v>
      </c>
      <c r="B10655" t="s">
        <v>4648</v>
      </c>
      <c r="C10655">
        <v>82.22</v>
      </c>
      <c r="D10655">
        <v>0</v>
      </c>
      <c r="E10655">
        <v>0</v>
      </c>
      <c r="F10655">
        <v>0</v>
      </c>
      <c r="G10655">
        <v>0</v>
      </c>
      <c r="H10655" s="45">
        <v>-6376.21</v>
      </c>
      <c r="I10655" t="s">
        <v>5977</v>
      </c>
      <c r="J10655" t="s">
        <v>200</v>
      </c>
      <c r="K10655">
        <v>0</v>
      </c>
      <c r="L10655" s="83">
        <v>42578</v>
      </c>
      <c r="M10655">
        <v>0</v>
      </c>
      <c r="N10655">
        <v>198516106</v>
      </c>
      <c r="O10655">
        <v>2229126</v>
      </c>
    </row>
    <row r="10656" spans="1:15" x14ac:dyDescent="0.2">
      <c r="A10656" t="s">
        <v>6418</v>
      </c>
      <c r="B10656" t="s">
        <v>2601</v>
      </c>
      <c r="C10656">
        <v>31.88</v>
      </c>
      <c r="D10656">
        <v>0</v>
      </c>
      <c r="E10656">
        <v>0</v>
      </c>
      <c r="F10656">
        <v>0</v>
      </c>
      <c r="G10656">
        <v>0</v>
      </c>
      <c r="H10656" s="45">
        <v>-8662.6200000000008</v>
      </c>
      <c r="I10656" t="s">
        <v>5977</v>
      </c>
      <c r="J10656" t="s">
        <v>164</v>
      </c>
      <c r="K10656">
        <v>0</v>
      </c>
      <c r="L10656" s="83">
        <v>42578</v>
      </c>
      <c r="M10656">
        <v>0</v>
      </c>
      <c r="N10656" t="s">
        <v>2623</v>
      </c>
      <c r="O10656" t="s">
        <v>2624</v>
      </c>
    </row>
    <row r="10657" spans="1:15" x14ac:dyDescent="0.2">
      <c r="A10657" t="s">
        <v>6419</v>
      </c>
      <c r="B10657" t="s">
        <v>997</v>
      </c>
      <c r="C10657">
        <v>71.45</v>
      </c>
      <c r="D10657">
        <v>0</v>
      </c>
      <c r="E10657">
        <v>0</v>
      </c>
      <c r="F10657">
        <v>0</v>
      </c>
      <c r="G10657">
        <v>0</v>
      </c>
      <c r="H10657">
        <v>286.75</v>
      </c>
      <c r="I10657" t="s">
        <v>5977</v>
      </c>
      <c r="J10657" t="s">
        <v>182</v>
      </c>
      <c r="K10657">
        <v>0</v>
      </c>
      <c r="L10657" s="83">
        <v>42578</v>
      </c>
      <c r="M10657">
        <v>0</v>
      </c>
      <c r="N10657" t="s">
        <v>1274</v>
      </c>
      <c r="O10657">
        <v>2685717</v>
      </c>
    </row>
    <row r="10658" spans="1:15" x14ac:dyDescent="0.2">
      <c r="A10658" t="s">
        <v>6420</v>
      </c>
      <c r="B10658" t="s">
        <v>1339</v>
      </c>
      <c r="C10658">
        <v>58.73</v>
      </c>
      <c r="D10658">
        <v>0</v>
      </c>
      <c r="E10658">
        <v>0</v>
      </c>
      <c r="F10658">
        <v>0</v>
      </c>
      <c r="G10658">
        <v>0</v>
      </c>
      <c r="H10658" s="45">
        <v>1250.3499999999999</v>
      </c>
      <c r="I10658" t="s">
        <v>5977</v>
      </c>
      <c r="J10658" t="s">
        <v>188</v>
      </c>
      <c r="K10658">
        <v>0</v>
      </c>
      <c r="L10658" s="83">
        <v>42578</v>
      </c>
      <c r="M10658">
        <v>0</v>
      </c>
      <c r="N10658">
        <v>144285103</v>
      </c>
      <c r="O10658">
        <v>2177504</v>
      </c>
    </row>
    <row r="10659" spans="1:15" x14ac:dyDescent="0.2">
      <c r="A10659" t="s">
        <v>6421</v>
      </c>
      <c r="B10659" t="s">
        <v>411</v>
      </c>
      <c r="C10659">
        <v>113.01</v>
      </c>
      <c r="D10659">
        <v>0</v>
      </c>
      <c r="E10659">
        <v>0</v>
      </c>
      <c r="F10659">
        <v>0</v>
      </c>
      <c r="G10659">
        <v>0</v>
      </c>
      <c r="H10659">
        <v>-458.26</v>
      </c>
      <c r="I10659" t="s">
        <v>5995</v>
      </c>
      <c r="J10659" t="s">
        <v>164</v>
      </c>
      <c r="K10659">
        <v>0</v>
      </c>
      <c r="L10659" s="83">
        <v>42578</v>
      </c>
      <c r="M10659">
        <v>0</v>
      </c>
      <c r="N10659">
        <v>177376100</v>
      </c>
      <c r="O10659">
        <v>2182553</v>
      </c>
    </row>
    <row r="10660" spans="1:15" x14ac:dyDescent="0.2">
      <c r="A10660" t="s">
        <v>6422</v>
      </c>
      <c r="B10660" t="s">
        <v>1560</v>
      </c>
      <c r="C10660">
        <v>45.75</v>
      </c>
      <c r="D10660">
        <v>0</v>
      </c>
      <c r="E10660">
        <v>0</v>
      </c>
      <c r="F10660">
        <v>0</v>
      </c>
      <c r="G10660">
        <v>0</v>
      </c>
      <c r="H10660" s="45">
        <v>-1823.16</v>
      </c>
      <c r="I10660" t="s">
        <v>5995</v>
      </c>
      <c r="J10660" t="s">
        <v>169</v>
      </c>
      <c r="K10660">
        <v>0</v>
      </c>
      <c r="L10660" s="83">
        <v>42578</v>
      </c>
      <c r="M10660">
        <v>0</v>
      </c>
      <c r="N10660">
        <v>232577205</v>
      </c>
      <c r="O10660" t="s">
        <v>1614</v>
      </c>
    </row>
    <row r="10661" spans="1:15" x14ac:dyDescent="0.2">
      <c r="A10661" t="s">
        <v>6423</v>
      </c>
      <c r="B10661" t="s">
        <v>1807</v>
      </c>
      <c r="C10661">
        <v>99.22</v>
      </c>
      <c r="D10661">
        <v>0</v>
      </c>
      <c r="E10661">
        <v>0</v>
      </c>
      <c r="F10661">
        <v>0</v>
      </c>
      <c r="G10661">
        <v>0</v>
      </c>
      <c r="H10661" s="45">
        <v>-7526.82</v>
      </c>
      <c r="I10661" t="s">
        <v>5977</v>
      </c>
      <c r="J10661" t="s">
        <v>164</v>
      </c>
      <c r="K10661">
        <v>0</v>
      </c>
      <c r="L10661" s="83">
        <v>42578</v>
      </c>
      <c r="M10661">
        <v>0</v>
      </c>
      <c r="N10661" t="s">
        <v>1897</v>
      </c>
      <c r="O10661" t="s">
        <v>1898</v>
      </c>
    </row>
    <row r="10662" spans="1:15" x14ac:dyDescent="0.2">
      <c r="A10662" t="s">
        <v>6424</v>
      </c>
      <c r="B10662" t="s">
        <v>4325</v>
      </c>
      <c r="C10662">
        <v>141.87</v>
      </c>
      <c r="D10662">
        <v>0</v>
      </c>
      <c r="E10662">
        <v>0</v>
      </c>
      <c r="F10662">
        <v>0</v>
      </c>
      <c r="G10662">
        <v>0</v>
      </c>
      <c r="H10662">
        <v>779.1</v>
      </c>
      <c r="I10662" t="s">
        <v>5995</v>
      </c>
      <c r="J10662" t="s">
        <v>169</v>
      </c>
      <c r="K10662">
        <v>0</v>
      </c>
      <c r="L10662" s="83">
        <v>42578</v>
      </c>
      <c r="M10662">
        <v>0</v>
      </c>
      <c r="N10662" s="84">
        <v>2.8176E+112</v>
      </c>
      <c r="O10662">
        <v>2567116</v>
      </c>
    </row>
    <row r="10663" spans="1:15" x14ac:dyDescent="0.2">
      <c r="A10663" t="s">
        <v>6425</v>
      </c>
      <c r="B10663" t="s">
        <v>6368</v>
      </c>
      <c r="C10663">
        <v>50.91</v>
      </c>
      <c r="D10663">
        <v>0</v>
      </c>
      <c r="E10663">
        <v>0</v>
      </c>
      <c r="F10663">
        <v>0</v>
      </c>
      <c r="G10663">
        <v>0</v>
      </c>
      <c r="H10663" s="45">
        <v>17710.400000000001</v>
      </c>
      <c r="I10663" t="s">
        <v>5995</v>
      </c>
      <c r="J10663" t="s">
        <v>169</v>
      </c>
      <c r="K10663">
        <v>0</v>
      </c>
      <c r="L10663" s="83">
        <v>42578</v>
      </c>
      <c r="M10663">
        <v>0</v>
      </c>
      <c r="N10663" t="s">
        <v>6426</v>
      </c>
      <c r="O10663">
        <v>2719951</v>
      </c>
    </row>
    <row r="10664" spans="1:15" x14ac:dyDescent="0.2">
      <c r="A10664" t="s">
        <v>6427</v>
      </c>
      <c r="B10664" t="s">
        <v>2591</v>
      </c>
      <c r="C10664">
        <v>57.02</v>
      </c>
      <c r="D10664">
        <v>0</v>
      </c>
      <c r="E10664">
        <v>0</v>
      </c>
      <c r="F10664">
        <v>0</v>
      </c>
      <c r="G10664">
        <v>0</v>
      </c>
      <c r="H10664" s="45">
        <v>-11372.43</v>
      </c>
      <c r="I10664" t="s">
        <v>5977</v>
      </c>
      <c r="J10664" t="s">
        <v>164</v>
      </c>
      <c r="K10664">
        <v>0</v>
      </c>
      <c r="L10664" s="83">
        <v>42578</v>
      </c>
      <c r="M10664">
        <v>0</v>
      </c>
      <c r="N10664">
        <v>302081104</v>
      </c>
      <c r="O10664" t="s">
        <v>2633</v>
      </c>
    </row>
    <row r="10665" spans="1:15" x14ac:dyDescent="0.2">
      <c r="A10665" t="s">
        <v>6428</v>
      </c>
      <c r="B10665" t="s">
        <v>1563</v>
      </c>
      <c r="C10665">
        <v>90.47</v>
      </c>
      <c r="D10665">
        <v>0</v>
      </c>
      <c r="E10665">
        <v>0</v>
      </c>
      <c r="F10665">
        <v>0</v>
      </c>
      <c r="G10665">
        <v>0</v>
      </c>
      <c r="H10665" s="45">
        <v>2010.73</v>
      </c>
      <c r="I10665" t="s">
        <v>5995</v>
      </c>
      <c r="J10665" t="s">
        <v>164</v>
      </c>
      <c r="K10665">
        <v>0</v>
      </c>
      <c r="L10665" s="83">
        <v>42578</v>
      </c>
      <c r="M10665">
        <v>0</v>
      </c>
      <c r="N10665" t="s">
        <v>1619</v>
      </c>
      <c r="O10665">
        <v>2769796</v>
      </c>
    </row>
    <row r="10666" spans="1:15" x14ac:dyDescent="0.2">
      <c r="A10666" t="s">
        <v>6429</v>
      </c>
      <c r="B10666" t="s">
        <v>2869</v>
      </c>
      <c r="C10666">
        <v>55.774999999999999</v>
      </c>
      <c r="D10666">
        <v>0</v>
      </c>
      <c r="E10666">
        <v>0</v>
      </c>
      <c r="F10666">
        <v>0</v>
      </c>
      <c r="G10666">
        <v>0</v>
      </c>
      <c r="H10666" s="45">
        <v>-5152.71</v>
      </c>
      <c r="I10666" t="s">
        <v>5977</v>
      </c>
      <c r="J10666" t="s">
        <v>190</v>
      </c>
      <c r="K10666">
        <v>0</v>
      </c>
      <c r="L10666" s="83">
        <v>42578</v>
      </c>
      <c r="M10666">
        <v>0</v>
      </c>
      <c r="N10666">
        <v>199908104</v>
      </c>
      <c r="O10666">
        <v>2036047</v>
      </c>
    </row>
    <row r="10667" spans="1:15" x14ac:dyDescent="0.2">
      <c r="A10667" t="s">
        <v>6430</v>
      </c>
      <c r="B10667" t="s">
        <v>4179</v>
      </c>
      <c r="C10667">
        <v>21.61</v>
      </c>
      <c r="D10667">
        <v>0</v>
      </c>
      <c r="E10667">
        <v>0</v>
      </c>
      <c r="F10667">
        <v>0</v>
      </c>
      <c r="G10667">
        <v>0</v>
      </c>
      <c r="H10667">
        <v>745.56</v>
      </c>
      <c r="I10667" t="s">
        <v>5995</v>
      </c>
      <c r="J10667" t="s">
        <v>186</v>
      </c>
      <c r="K10667">
        <v>0</v>
      </c>
      <c r="L10667" s="83">
        <v>42578</v>
      </c>
      <c r="M10667">
        <v>0</v>
      </c>
      <c r="N10667">
        <v>337915102</v>
      </c>
      <c r="O10667">
        <v>2339434</v>
      </c>
    </row>
    <row r="10668" spans="1:15" x14ac:dyDescent="0.2">
      <c r="A10668" t="s">
        <v>6431</v>
      </c>
      <c r="B10668" t="s">
        <v>323</v>
      </c>
      <c r="C10668">
        <v>64.599999999999994</v>
      </c>
      <c r="D10668">
        <v>0</v>
      </c>
      <c r="E10668">
        <v>0</v>
      </c>
      <c r="F10668">
        <v>0</v>
      </c>
      <c r="G10668">
        <v>0</v>
      </c>
      <c r="H10668" s="45">
        <v>-6058.6</v>
      </c>
      <c r="I10668" t="s">
        <v>5977</v>
      </c>
      <c r="J10668" t="s">
        <v>164</v>
      </c>
      <c r="K10668">
        <v>0</v>
      </c>
      <c r="L10668" s="83">
        <v>42578</v>
      </c>
      <c r="M10668">
        <v>0</v>
      </c>
      <c r="N10668" s="84">
        <v>3.4959000000000003E+113</v>
      </c>
      <c r="O10668" t="s">
        <v>324</v>
      </c>
    </row>
    <row r="10669" spans="1:15" x14ac:dyDescent="0.2">
      <c r="A10669" t="s">
        <v>6432</v>
      </c>
      <c r="B10669" t="s">
        <v>250</v>
      </c>
      <c r="C10669">
        <v>38.950000000000003</v>
      </c>
      <c r="D10669">
        <v>0</v>
      </c>
      <c r="E10669">
        <v>0</v>
      </c>
      <c r="F10669">
        <v>0</v>
      </c>
      <c r="G10669">
        <v>0</v>
      </c>
      <c r="H10669" s="45">
        <v>-11724.25</v>
      </c>
      <c r="I10669" t="s">
        <v>5977</v>
      </c>
      <c r="J10669" t="s">
        <v>164</v>
      </c>
      <c r="K10669">
        <v>0</v>
      </c>
      <c r="L10669" s="83">
        <v>42578</v>
      </c>
      <c r="M10669">
        <v>0</v>
      </c>
      <c r="N10669" t="s">
        <v>251</v>
      </c>
      <c r="O10669" t="s">
        <v>252</v>
      </c>
    </row>
    <row r="10670" spans="1:15" x14ac:dyDescent="0.2">
      <c r="A10670" t="s">
        <v>6433</v>
      </c>
      <c r="B10670" t="s">
        <v>3055</v>
      </c>
      <c r="C10670">
        <v>47.47</v>
      </c>
      <c r="D10670">
        <v>0</v>
      </c>
      <c r="E10670">
        <v>0</v>
      </c>
      <c r="F10670">
        <v>0</v>
      </c>
      <c r="G10670">
        <v>0</v>
      </c>
      <c r="H10670" s="45">
        <v>3667.31</v>
      </c>
      <c r="I10670" t="s">
        <v>5995</v>
      </c>
      <c r="J10670" t="s">
        <v>169</v>
      </c>
      <c r="K10670">
        <v>0</v>
      </c>
      <c r="L10670" s="83">
        <v>42578</v>
      </c>
      <c r="M10670">
        <v>0</v>
      </c>
      <c r="N10670">
        <v>379577208</v>
      </c>
      <c r="O10670" t="s">
        <v>3118</v>
      </c>
    </row>
    <row r="10671" spans="1:15" x14ac:dyDescent="0.2">
      <c r="A10671" t="s">
        <v>6434</v>
      </c>
      <c r="B10671" t="s">
        <v>1813</v>
      </c>
      <c r="C10671">
        <v>6.3</v>
      </c>
      <c r="D10671">
        <v>0</v>
      </c>
      <c r="E10671">
        <v>0</v>
      </c>
      <c r="F10671">
        <v>0</v>
      </c>
      <c r="G10671">
        <v>0</v>
      </c>
      <c r="H10671" s="45">
        <v>-60665.97</v>
      </c>
      <c r="I10671" t="s">
        <v>5977</v>
      </c>
      <c r="J10671" t="s">
        <v>200</v>
      </c>
      <c r="K10671">
        <v>0</v>
      </c>
      <c r="L10671" s="83">
        <v>42578</v>
      </c>
      <c r="M10671">
        <v>0</v>
      </c>
      <c r="N10671" t="s">
        <v>1901</v>
      </c>
      <c r="O10671" t="s">
        <v>1902</v>
      </c>
    </row>
    <row r="10672" spans="1:15" x14ac:dyDescent="0.2">
      <c r="A10672" t="s">
        <v>6435</v>
      </c>
      <c r="B10672" t="s">
        <v>2096</v>
      </c>
      <c r="C10672">
        <v>68.959999999999994</v>
      </c>
      <c r="D10672">
        <v>0</v>
      </c>
      <c r="E10672">
        <v>0</v>
      </c>
      <c r="F10672">
        <v>0</v>
      </c>
      <c r="G10672">
        <v>0</v>
      </c>
      <c r="H10672" s="45">
        <v>-5012.47</v>
      </c>
      <c r="I10672" t="s">
        <v>5977</v>
      </c>
      <c r="J10672" t="s">
        <v>200</v>
      </c>
      <c r="K10672">
        <v>0</v>
      </c>
      <c r="L10672" s="83">
        <v>42578</v>
      </c>
      <c r="M10672">
        <v>0</v>
      </c>
      <c r="N10672">
        <v>398905109</v>
      </c>
      <c r="O10672">
        <v>2121352</v>
      </c>
    </row>
    <row r="10673" spans="1:15" x14ac:dyDescent="0.2">
      <c r="A10673" t="s">
        <v>6436</v>
      </c>
      <c r="B10673" t="s">
        <v>1030</v>
      </c>
      <c r="C10673">
        <v>121.89</v>
      </c>
      <c r="D10673">
        <v>0</v>
      </c>
      <c r="E10673">
        <v>0</v>
      </c>
      <c r="F10673">
        <v>0</v>
      </c>
      <c r="G10673">
        <v>0</v>
      </c>
      <c r="H10673" s="45">
        <v>41435.480000000003</v>
      </c>
      <c r="I10673" t="s">
        <v>5977</v>
      </c>
      <c r="J10673" t="s">
        <v>164</v>
      </c>
      <c r="K10673">
        <v>0</v>
      </c>
      <c r="L10673" s="83">
        <v>42578</v>
      </c>
      <c r="M10673">
        <v>0</v>
      </c>
      <c r="N10673">
        <v>400110102</v>
      </c>
      <c r="O10673" t="s">
        <v>1447</v>
      </c>
    </row>
    <row r="10674" spans="1:15" x14ac:dyDescent="0.2">
      <c r="A10674" t="s">
        <v>6437</v>
      </c>
      <c r="B10674" t="s">
        <v>2853</v>
      </c>
      <c r="C10674">
        <v>76.849999999999994</v>
      </c>
      <c r="D10674">
        <v>0</v>
      </c>
      <c r="E10674">
        <v>0</v>
      </c>
      <c r="F10674">
        <v>0</v>
      </c>
      <c r="G10674">
        <v>0</v>
      </c>
      <c r="H10674" s="45">
        <v>-25664.16</v>
      </c>
      <c r="I10674" t="s">
        <v>5977</v>
      </c>
      <c r="J10674" t="s">
        <v>190</v>
      </c>
      <c r="K10674">
        <v>0</v>
      </c>
      <c r="L10674" s="83">
        <v>42578</v>
      </c>
      <c r="M10674">
        <v>0</v>
      </c>
      <c r="N10674" t="s">
        <v>2939</v>
      </c>
      <c r="O10674" t="s">
        <v>2940</v>
      </c>
    </row>
    <row r="10675" spans="1:15" x14ac:dyDescent="0.2">
      <c r="A10675" t="s">
        <v>6438</v>
      </c>
      <c r="B10675" t="s">
        <v>4339</v>
      </c>
      <c r="C10675">
        <v>34.28</v>
      </c>
      <c r="D10675">
        <v>0</v>
      </c>
      <c r="E10675">
        <v>0</v>
      </c>
      <c r="F10675">
        <v>0</v>
      </c>
      <c r="G10675">
        <v>0</v>
      </c>
      <c r="H10675" s="45">
        <v>10558.08</v>
      </c>
      <c r="I10675" t="s">
        <v>5977</v>
      </c>
      <c r="J10675" t="s">
        <v>190</v>
      </c>
      <c r="K10675">
        <v>0</v>
      </c>
      <c r="L10675" s="83">
        <v>42578</v>
      </c>
      <c r="M10675">
        <v>0</v>
      </c>
      <c r="N10675">
        <v>404030108</v>
      </c>
      <c r="O10675" t="s">
        <v>4426</v>
      </c>
    </row>
    <row r="10676" spans="1:15" x14ac:dyDescent="0.2">
      <c r="A10676" t="s">
        <v>6439</v>
      </c>
      <c r="B10676" t="s">
        <v>845</v>
      </c>
      <c r="C10676">
        <v>52.325000000000003</v>
      </c>
      <c r="D10676">
        <v>0</v>
      </c>
      <c r="E10676">
        <v>0</v>
      </c>
      <c r="F10676">
        <v>0</v>
      </c>
      <c r="G10676">
        <v>0</v>
      </c>
      <c r="H10676" s="45">
        <v>1370.89</v>
      </c>
      <c r="I10676" t="s">
        <v>5995</v>
      </c>
      <c r="J10676" t="s">
        <v>190</v>
      </c>
      <c r="K10676">
        <v>0</v>
      </c>
      <c r="L10676" s="83">
        <v>42578</v>
      </c>
      <c r="M10676">
        <v>0</v>
      </c>
      <c r="N10676">
        <v>443320106</v>
      </c>
      <c r="O10676">
        <v>2407632</v>
      </c>
    </row>
    <row r="10677" spans="1:15" x14ac:dyDescent="0.2">
      <c r="A10677" t="s">
        <v>6440</v>
      </c>
      <c r="B10677" t="s">
        <v>3157</v>
      </c>
      <c r="C10677">
        <v>38.89</v>
      </c>
      <c r="D10677">
        <v>0</v>
      </c>
      <c r="E10677">
        <v>0</v>
      </c>
      <c r="F10677">
        <v>0</v>
      </c>
      <c r="G10677">
        <v>0</v>
      </c>
      <c r="H10677" s="45">
        <v>3734.65</v>
      </c>
      <c r="I10677" t="s">
        <v>5977</v>
      </c>
      <c r="J10677" t="s">
        <v>164</v>
      </c>
      <c r="K10677">
        <v>0</v>
      </c>
      <c r="L10677" s="83">
        <v>42578</v>
      </c>
      <c r="M10677">
        <v>0</v>
      </c>
      <c r="N10677">
        <v>457153104</v>
      </c>
      <c r="O10677">
        <v>2489094</v>
      </c>
    </row>
    <row r="10678" spans="1:15" x14ac:dyDescent="0.2">
      <c r="A10678" t="s">
        <v>6441</v>
      </c>
      <c r="B10678" t="s">
        <v>2840</v>
      </c>
      <c r="C10678">
        <v>58.6</v>
      </c>
      <c r="D10678">
        <v>0</v>
      </c>
      <c r="E10678">
        <v>0</v>
      </c>
      <c r="F10678">
        <v>0</v>
      </c>
      <c r="G10678">
        <v>0</v>
      </c>
      <c r="H10678" s="45">
        <v>12616.73</v>
      </c>
      <c r="I10678" t="s">
        <v>5977</v>
      </c>
      <c r="J10678" t="s">
        <v>169</v>
      </c>
      <c r="K10678">
        <v>0</v>
      </c>
      <c r="L10678" s="83">
        <v>42578</v>
      </c>
      <c r="M10678">
        <v>0</v>
      </c>
      <c r="N10678" t="s">
        <v>2950</v>
      </c>
      <c r="O10678" t="s">
        <v>2951</v>
      </c>
    </row>
    <row r="10679" spans="1:15" x14ac:dyDescent="0.2">
      <c r="A10679" t="s">
        <v>6442</v>
      </c>
      <c r="B10679" t="s">
        <v>6358</v>
      </c>
      <c r="C10679">
        <v>172.79</v>
      </c>
      <c r="D10679">
        <v>0</v>
      </c>
      <c r="E10679">
        <v>0</v>
      </c>
      <c r="F10679">
        <v>0</v>
      </c>
      <c r="G10679">
        <v>0</v>
      </c>
      <c r="H10679">
        <v>564.67999999999995</v>
      </c>
      <c r="I10679" t="s">
        <v>5977</v>
      </c>
      <c r="J10679" t="s">
        <v>164</v>
      </c>
      <c r="K10679">
        <v>0</v>
      </c>
      <c r="L10679" s="83">
        <v>42578</v>
      </c>
      <c r="M10679">
        <v>0</v>
      </c>
      <c r="N10679" t="s">
        <v>6443</v>
      </c>
      <c r="O10679">
        <v>2698782</v>
      </c>
    </row>
    <row r="10680" spans="1:15" x14ac:dyDescent="0.2">
      <c r="A10680" t="s">
        <v>6444</v>
      </c>
      <c r="B10680" t="s">
        <v>5975</v>
      </c>
      <c r="C10680">
        <v>70.75</v>
      </c>
      <c r="D10680">
        <v>0</v>
      </c>
      <c r="E10680">
        <v>0</v>
      </c>
      <c r="F10680">
        <v>0</v>
      </c>
      <c r="G10680">
        <v>0</v>
      </c>
      <c r="H10680" s="45">
        <v>-60373.18</v>
      </c>
      <c r="I10680" t="s">
        <v>5977</v>
      </c>
      <c r="J10680" t="s">
        <v>169</v>
      </c>
      <c r="K10680">
        <v>0</v>
      </c>
      <c r="L10680" s="83">
        <v>42578</v>
      </c>
      <c r="M10680">
        <v>0</v>
      </c>
      <c r="N10680" t="s">
        <v>6445</v>
      </c>
      <c r="O10680" t="s">
        <v>6446</v>
      </c>
    </row>
    <row r="10681" spans="1:15" x14ac:dyDescent="0.2">
      <c r="A10681" t="s">
        <v>6447</v>
      </c>
      <c r="B10681" t="s">
        <v>379</v>
      </c>
      <c r="C10681">
        <v>24.92</v>
      </c>
      <c r="D10681">
        <v>0</v>
      </c>
      <c r="E10681">
        <v>0</v>
      </c>
      <c r="F10681">
        <v>0</v>
      </c>
      <c r="G10681">
        <v>0</v>
      </c>
      <c r="H10681" s="45">
        <v>-1264.9000000000001</v>
      </c>
      <c r="I10681" t="s">
        <v>5995</v>
      </c>
      <c r="J10681" t="s">
        <v>164</v>
      </c>
      <c r="K10681">
        <v>0</v>
      </c>
      <c r="L10681" s="83">
        <v>42578</v>
      </c>
      <c r="M10681">
        <v>0</v>
      </c>
      <c r="N10681" t="s">
        <v>380</v>
      </c>
      <c r="O10681">
        <v>2431846</v>
      </c>
    </row>
    <row r="10682" spans="1:15" x14ac:dyDescent="0.2">
      <c r="A10682" t="s">
        <v>6448</v>
      </c>
      <c r="B10682" t="s">
        <v>655</v>
      </c>
      <c r="C10682">
        <v>62.12</v>
      </c>
      <c r="D10682">
        <v>0</v>
      </c>
      <c r="E10682">
        <v>0</v>
      </c>
      <c r="F10682">
        <v>0</v>
      </c>
      <c r="G10682">
        <v>0</v>
      </c>
      <c r="H10682">
        <v>-183.23</v>
      </c>
      <c r="I10682" t="s">
        <v>5995</v>
      </c>
      <c r="J10682" t="s">
        <v>164</v>
      </c>
      <c r="K10682">
        <v>0</v>
      </c>
      <c r="L10682" s="83">
        <v>42578</v>
      </c>
      <c r="M10682">
        <v>0</v>
      </c>
      <c r="N10682">
        <v>535678106</v>
      </c>
      <c r="O10682">
        <v>2516839</v>
      </c>
    </row>
    <row r="10683" spans="1:15" x14ac:dyDescent="0.2">
      <c r="A10683" t="s">
        <v>6449</v>
      </c>
      <c r="B10683" t="s">
        <v>1782</v>
      </c>
      <c r="C10683">
        <v>69.400000000000006</v>
      </c>
      <c r="D10683">
        <v>0</v>
      </c>
      <c r="E10683">
        <v>0</v>
      </c>
      <c r="F10683">
        <v>0</v>
      </c>
      <c r="G10683">
        <v>0</v>
      </c>
      <c r="H10683" s="45">
        <v>-9316.27</v>
      </c>
      <c r="I10683" t="s">
        <v>5977</v>
      </c>
      <c r="J10683" t="s">
        <v>186</v>
      </c>
      <c r="K10683">
        <v>0</v>
      </c>
      <c r="L10683" s="83">
        <v>42578</v>
      </c>
      <c r="M10683">
        <v>0</v>
      </c>
      <c r="N10683" t="s">
        <v>1911</v>
      </c>
      <c r="O10683" t="s">
        <v>1912</v>
      </c>
    </row>
    <row r="10684" spans="1:15" x14ac:dyDescent="0.2">
      <c r="A10684" t="s">
        <v>6450</v>
      </c>
      <c r="B10684" t="s">
        <v>6367</v>
      </c>
      <c r="C10684">
        <v>170.77</v>
      </c>
      <c r="D10684">
        <v>0</v>
      </c>
      <c r="E10684">
        <v>0</v>
      </c>
      <c r="F10684">
        <v>0</v>
      </c>
      <c r="G10684">
        <v>0</v>
      </c>
      <c r="H10684" s="45">
        <v>-2395.7600000000002</v>
      </c>
      <c r="I10684" t="s">
        <v>5995</v>
      </c>
      <c r="J10684" t="s">
        <v>200</v>
      </c>
      <c r="K10684">
        <v>0</v>
      </c>
      <c r="L10684" s="83">
        <v>42578</v>
      </c>
      <c r="M10684">
        <v>0</v>
      </c>
      <c r="N10684">
        <v>580135101</v>
      </c>
      <c r="O10684">
        <v>2550707</v>
      </c>
    </row>
    <row r="10685" spans="1:15" x14ac:dyDescent="0.2">
      <c r="A10685" t="s">
        <v>6451</v>
      </c>
      <c r="B10685" t="s">
        <v>2299</v>
      </c>
      <c r="C10685">
        <v>10.55</v>
      </c>
      <c r="D10685">
        <v>0</v>
      </c>
      <c r="E10685">
        <v>0</v>
      </c>
      <c r="F10685">
        <v>0</v>
      </c>
      <c r="G10685">
        <v>0</v>
      </c>
      <c r="H10685" s="45">
        <v>-60875.94</v>
      </c>
      <c r="I10685" t="s">
        <v>5977</v>
      </c>
      <c r="J10685" t="s">
        <v>200</v>
      </c>
      <c r="K10685">
        <v>0</v>
      </c>
      <c r="L10685" s="83">
        <v>42578</v>
      </c>
      <c r="M10685">
        <v>0</v>
      </c>
      <c r="N10685">
        <v>552697104</v>
      </c>
      <c r="O10685">
        <v>2574495</v>
      </c>
    </row>
    <row r="10686" spans="1:15" x14ac:dyDescent="0.2">
      <c r="A10686" t="s">
        <v>6452</v>
      </c>
      <c r="B10686" t="s">
        <v>1071</v>
      </c>
      <c r="C10686">
        <v>46.024999999999999</v>
      </c>
      <c r="D10686">
        <v>0</v>
      </c>
      <c r="E10686">
        <v>0</v>
      </c>
      <c r="F10686">
        <v>0</v>
      </c>
      <c r="G10686">
        <v>0</v>
      </c>
      <c r="H10686" s="45">
        <v>-8710.8799999999992</v>
      </c>
      <c r="I10686" t="s">
        <v>5977</v>
      </c>
      <c r="J10686" t="s">
        <v>190</v>
      </c>
      <c r="K10686">
        <v>0</v>
      </c>
      <c r="L10686" s="83">
        <v>42578</v>
      </c>
      <c r="M10686">
        <v>0</v>
      </c>
      <c r="N10686" t="s">
        <v>1413</v>
      </c>
      <c r="O10686">
        <v>2548177</v>
      </c>
    </row>
    <row r="10687" spans="1:15" x14ac:dyDescent="0.2">
      <c r="A10687" t="s">
        <v>6453</v>
      </c>
      <c r="B10687" t="s">
        <v>298</v>
      </c>
      <c r="C10687">
        <v>62.77</v>
      </c>
      <c r="D10687">
        <v>0</v>
      </c>
      <c r="E10687">
        <v>0</v>
      </c>
      <c r="F10687">
        <v>0</v>
      </c>
      <c r="G10687">
        <v>0</v>
      </c>
      <c r="H10687" s="45">
        <v>8321.68</v>
      </c>
      <c r="I10687" t="s">
        <v>5977</v>
      </c>
      <c r="J10687" t="s">
        <v>164</v>
      </c>
      <c r="K10687">
        <v>0</v>
      </c>
      <c r="L10687" s="83">
        <v>42578</v>
      </c>
      <c r="M10687">
        <v>0</v>
      </c>
      <c r="N10687">
        <v>595137100</v>
      </c>
      <c r="O10687">
        <v>2588140</v>
      </c>
    </row>
    <row r="10688" spans="1:15" x14ac:dyDescent="0.2">
      <c r="A10688" t="s">
        <v>6454</v>
      </c>
      <c r="B10688" t="s">
        <v>243</v>
      </c>
      <c r="C10688">
        <v>42.8</v>
      </c>
      <c r="D10688">
        <v>0</v>
      </c>
      <c r="E10688">
        <v>0</v>
      </c>
      <c r="F10688">
        <v>0</v>
      </c>
      <c r="G10688">
        <v>0</v>
      </c>
      <c r="H10688" s="45">
        <v>-24139.79</v>
      </c>
      <c r="I10688" t="s">
        <v>5977</v>
      </c>
      <c r="J10688" t="s">
        <v>200</v>
      </c>
      <c r="K10688">
        <v>0</v>
      </c>
      <c r="L10688" s="83">
        <v>42578</v>
      </c>
      <c r="M10688">
        <v>0</v>
      </c>
      <c r="N10688" t="s">
        <v>244</v>
      </c>
      <c r="O10688">
        <v>2601326</v>
      </c>
    </row>
    <row r="10689" spans="1:15" x14ac:dyDescent="0.2">
      <c r="A10689" t="s">
        <v>6455</v>
      </c>
      <c r="B10689" t="s">
        <v>6369</v>
      </c>
      <c r="C10689">
        <v>24.01</v>
      </c>
      <c r="D10689">
        <v>0</v>
      </c>
      <c r="E10689">
        <v>0</v>
      </c>
      <c r="F10689">
        <v>0</v>
      </c>
      <c r="G10689">
        <v>0</v>
      </c>
      <c r="H10689" s="45">
        <v>-1549.9</v>
      </c>
      <c r="I10689" t="s">
        <v>5995</v>
      </c>
      <c r="J10689" t="s">
        <v>190</v>
      </c>
      <c r="K10689">
        <v>0</v>
      </c>
      <c r="L10689" s="83">
        <v>42578</v>
      </c>
      <c r="M10689">
        <v>0</v>
      </c>
      <c r="N10689" t="s">
        <v>6456</v>
      </c>
      <c r="O10689">
        <v>2564797</v>
      </c>
    </row>
    <row r="10690" spans="1:15" x14ac:dyDescent="0.2">
      <c r="A10690" t="s">
        <v>6457</v>
      </c>
      <c r="B10690" t="s">
        <v>2092</v>
      </c>
      <c r="C10690">
        <v>26.61</v>
      </c>
      <c r="D10690">
        <v>0</v>
      </c>
      <c r="E10690">
        <v>0</v>
      </c>
      <c r="F10690">
        <v>0</v>
      </c>
      <c r="G10690">
        <v>0</v>
      </c>
      <c r="H10690">
        <v>-772.65</v>
      </c>
      <c r="I10690" t="s">
        <v>5995</v>
      </c>
      <c r="J10690" t="s">
        <v>190</v>
      </c>
      <c r="K10690">
        <v>0</v>
      </c>
      <c r="L10690" s="83">
        <v>42578</v>
      </c>
      <c r="M10690">
        <v>0</v>
      </c>
      <c r="N10690" t="s">
        <v>177</v>
      </c>
      <c r="O10690" t="s">
        <v>2178</v>
      </c>
    </row>
    <row r="10691" spans="1:15" x14ac:dyDescent="0.2">
      <c r="A10691" t="s">
        <v>6458</v>
      </c>
      <c r="B10691" t="s">
        <v>829</v>
      </c>
      <c r="C10691">
        <v>46.91</v>
      </c>
      <c r="D10691">
        <v>0</v>
      </c>
      <c r="E10691">
        <v>0</v>
      </c>
      <c r="F10691">
        <v>0</v>
      </c>
      <c r="G10691">
        <v>0</v>
      </c>
      <c r="H10691" s="45">
        <v>-4603.8100000000004</v>
      </c>
      <c r="I10691" t="s">
        <v>5977</v>
      </c>
      <c r="J10691" t="s">
        <v>182</v>
      </c>
      <c r="K10691">
        <v>0</v>
      </c>
      <c r="L10691" s="83">
        <v>42578</v>
      </c>
      <c r="M10691">
        <v>0</v>
      </c>
      <c r="N10691">
        <v>637071101</v>
      </c>
      <c r="O10691">
        <v>2624486</v>
      </c>
    </row>
    <row r="10692" spans="1:15" x14ac:dyDescent="0.2">
      <c r="A10692" t="s">
        <v>6459</v>
      </c>
      <c r="B10692" t="s">
        <v>6356</v>
      </c>
      <c r="C10692">
        <v>26.43</v>
      </c>
      <c r="D10692">
        <v>0</v>
      </c>
      <c r="E10692">
        <v>0</v>
      </c>
      <c r="F10692">
        <v>0</v>
      </c>
      <c r="G10692">
        <v>0</v>
      </c>
      <c r="H10692" s="45">
        <v>-1687.97</v>
      </c>
      <c r="I10692" t="s">
        <v>5977</v>
      </c>
      <c r="J10692" t="s">
        <v>186</v>
      </c>
      <c r="K10692">
        <v>0</v>
      </c>
      <c r="L10692" s="83">
        <v>42578</v>
      </c>
      <c r="M10692">
        <v>0</v>
      </c>
      <c r="N10692">
        <v>675234108</v>
      </c>
      <c r="O10692">
        <v>2125901</v>
      </c>
    </row>
    <row r="10693" spans="1:15" x14ac:dyDescent="0.2">
      <c r="A10693" t="s">
        <v>6460</v>
      </c>
      <c r="B10693" t="s">
        <v>2397</v>
      </c>
      <c r="C10693">
        <v>34.9</v>
      </c>
      <c r="D10693">
        <v>0</v>
      </c>
      <c r="E10693">
        <v>0</v>
      </c>
      <c r="F10693">
        <v>0</v>
      </c>
      <c r="G10693">
        <v>0</v>
      </c>
      <c r="H10693">
        <v>-414.31</v>
      </c>
      <c r="I10693" t="s">
        <v>5995</v>
      </c>
      <c r="J10693" t="s">
        <v>182</v>
      </c>
      <c r="K10693">
        <v>0</v>
      </c>
      <c r="L10693" s="83">
        <v>42578</v>
      </c>
      <c r="M10693">
        <v>0</v>
      </c>
      <c r="N10693">
        <v>678026105</v>
      </c>
      <c r="O10693">
        <v>2724472</v>
      </c>
    </row>
    <row r="10694" spans="1:15" x14ac:dyDescent="0.2">
      <c r="A10694" t="s">
        <v>6461</v>
      </c>
      <c r="B10694" t="s">
        <v>4664</v>
      </c>
      <c r="C10694">
        <v>71.67</v>
      </c>
      <c r="D10694">
        <v>0</v>
      </c>
      <c r="E10694">
        <v>0</v>
      </c>
      <c r="F10694">
        <v>0</v>
      </c>
      <c r="G10694">
        <v>0</v>
      </c>
      <c r="H10694" s="45">
        <v>-11303.43</v>
      </c>
      <c r="I10694" t="s">
        <v>5977</v>
      </c>
      <c r="J10694" t="s">
        <v>190</v>
      </c>
      <c r="K10694">
        <v>0</v>
      </c>
      <c r="L10694" s="83">
        <v>42578</v>
      </c>
      <c r="M10694">
        <v>0</v>
      </c>
      <c r="N10694">
        <v>688239201</v>
      </c>
      <c r="O10694">
        <v>2663520</v>
      </c>
    </row>
    <row r="10695" spans="1:15" x14ac:dyDescent="0.2">
      <c r="A10695" t="s">
        <v>6462</v>
      </c>
      <c r="B10695" t="s">
        <v>1001</v>
      </c>
      <c r="C10695">
        <v>52</v>
      </c>
      <c r="D10695">
        <v>0</v>
      </c>
      <c r="E10695">
        <v>0</v>
      </c>
      <c r="F10695">
        <v>0</v>
      </c>
      <c r="G10695">
        <v>0</v>
      </c>
      <c r="H10695" s="45">
        <v>-2077.71</v>
      </c>
      <c r="I10695" t="s">
        <v>5977</v>
      </c>
      <c r="J10695" t="s">
        <v>200</v>
      </c>
      <c r="K10695">
        <v>0</v>
      </c>
      <c r="L10695" s="83">
        <v>42578</v>
      </c>
      <c r="M10695">
        <v>0</v>
      </c>
      <c r="N10695">
        <v>690070107</v>
      </c>
      <c r="O10695" t="s">
        <v>1438</v>
      </c>
    </row>
    <row r="10696" spans="1:15" x14ac:dyDescent="0.2">
      <c r="A10696" t="s">
        <v>6463</v>
      </c>
      <c r="B10696" t="s">
        <v>2100</v>
      </c>
      <c r="C10696">
        <v>50.99</v>
      </c>
      <c r="D10696">
        <v>0</v>
      </c>
      <c r="E10696">
        <v>0</v>
      </c>
      <c r="F10696">
        <v>0</v>
      </c>
      <c r="G10696">
        <v>0</v>
      </c>
      <c r="H10696" s="45">
        <v>-11805.48</v>
      </c>
      <c r="I10696" t="s">
        <v>5977</v>
      </c>
      <c r="J10696" t="s">
        <v>200</v>
      </c>
      <c r="K10696">
        <v>0</v>
      </c>
      <c r="L10696" s="83">
        <v>42578</v>
      </c>
      <c r="M10696">
        <v>0</v>
      </c>
      <c r="N10696" t="s">
        <v>2180</v>
      </c>
      <c r="O10696">
        <v>2943523</v>
      </c>
    </row>
    <row r="10697" spans="1:15" x14ac:dyDescent="0.2">
      <c r="A10697" t="s">
        <v>6464</v>
      </c>
      <c r="B10697" t="s">
        <v>1036</v>
      </c>
      <c r="C10697">
        <v>77.099999999999994</v>
      </c>
      <c r="D10697">
        <v>0</v>
      </c>
      <c r="E10697">
        <v>0</v>
      </c>
      <c r="F10697">
        <v>0</v>
      </c>
      <c r="G10697">
        <v>0</v>
      </c>
      <c r="H10697" s="45">
        <v>-2123.42</v>
      </c>
      <c r="I10697" t="s">
        <v>5977</v>
      </c>
      <c r="J10697" t="s">
        <v>186</v>
      </c>
      <c r="K10697">
        <v>0</v>
      </c>
      <c r="L10697" s="83">
        <v>42578</v>
      </c>
      <c r="M10697">
        <v>0</v>
      </c>
      <c r="N10697">
        <v>724078100</v>
      </c>
      <c r="O10697">
        <v>2227089</v>
      </c>
    </row>
    <row r="10698" spans="1:15" x14ac:dyDescent="0.2">
      <c r="A10698" t="s">
        <v>6465</v>
      </c>
      <c r="B10698" t="s">
        <v>1552</v>
      </c>
      <c r="C10698">
        <v>212.21</v>
      </c>
      <c r="D10698">
        <v>0</v>
      </c>
      <c r="E10698">
        <v>0</v>
      </c>
      <c r="F10698">
        <v>0</v>
      </c>
      <c r="G10698">
        <v>0</v>
      </c>
      <c r="H10698" s="45">
        <v>3942.58</v>
      </c>
      <c r="I10698" t="s">
        <v>5995</v>
      </c>
      <c r="J10698" t="s">
        <v>200</v>
      </c>
      <c r="K10698">
        <v>0</v>
      </c>
      <c r="L10698" s="83">
        <v>42578</v>
      </c>
      <c r="M10698">
        <v>0</v>
      </c>
      <c r="N10698" t="s">
        <v>1635</v>
      </c>
      <c r="O10698">
        <v>2063034</v>
      </c>
    </row>
    <row r="10699" spans="1:15" x14ac:dyDescent="0.2">
      <c r="A10699" t="s">
        <v>6466</v>
      </c>
      <c r="B10699" t="s">
        <v>4337</v>
      </c>
      <c r="C10699">
        <v>19.170000000000002</v>
      </c>
      <c r="D10699">
        <v>0</v>
      </c>
      <c r="E10699">
        <v>0</v>
      </c>
      <c r="F10699">
        <v>0</v>
      </c>
      <c r="G10699">
        <v>0</v>
      </c>
      <c r="H10699" s="45">
        <v>11190.25</v>
      </c>
      <c r="I10699" t="s">
        <v>5977</v>
      </c>
      <c r="J10699" t="s">
        <v>188</v>
      </c>
      <c r="K10699">
        <v>0</v>
      </c>
      <c r="L10699" s="83">
        <v>42578</v>
      </c>
      <c r="M10699">
        <v>0</v>
      </c>
      <c r="N10699" t="s">
        <v>4469</v>
      </c>
      <c r="O10699">
        <v>2696377</v>
      </c>
    </row>
    <row r="10700" spans="1:15" x14ac:dyDescent="0.2">
      <c r="A10700" t="s">
        <v>6467</v>
      </c>
      <c r="B10700" t="s">
        <v>2675</v>
      </c>
      <c r="C10700">
        <v>104.82</v>
      </c>
      <c r="D10700">
        <v>0</v>
      </c>
      <c r="E10700">
        <v>0</v>
      </c>
      <c r="F10700">
        <v>0</v>
      </c>
      <c r="G10700">
        <v>0</v>
      </c>
      <c r="H10700" s="45">
        <v>19177.439999999999</v>
      </c>
      <c r="I10700" t="s">
        <v>5977</v>
      </c>
      <c r="J10700" t="s">
        <v>169</v>
      </c>
      <c r="K10700">
        <v>0</v>
      </c>
      <c r="L10700" s="83">
        <v>42578</v>
      </c>
      <c r="M10700">
        <v>0</v>
      </c>
      <c r="N10700" t="s">
        <v>2780</v>
      </c>
      <c r="O10700" t="s">
        <v>2781</v>
      </c>
    </row>
    <row r="10701" spans="1:15" x14ac:dyDescent="0.2">
      <c r="A10701" t="s">
        <v>6468</v>
      </c>
      <c r="B10701" t="s">
        <v>1027</v>
      </c>
      <c r="C10701">
        <v>122.3</v>
      </c>
      <c r="D10701">
        <v>0</v>
      </c>
      <c r="E10701">
        <v>0</v>
      </c>
      <c r="F10701">
        <v>0</v>
      </c>
      <c r="G10701">
        <v>0</v>
      </c>
      <c r="H10701" s="45">
        <v>-22405.87</v>
      </c>
      <c r="I10701" t="s">
        <v>5977</v>
      </c>
      <c r="J10701" t="s">
        <v>190</v>
      </c>
      <c r="K10701">
        <v>0</v>
      </c>
      <c r="L10701" s="83">
        <v>42578</v>
      </c>
      <c r="M10701">
        <v>0</v>
      </c>
      <c r="N10701">
        <v>743713109</v>
      </c>
      <c r="O10701" t="s">
        <v>1431</v>
      </c>
    </row>
    <row r="10702" spans="1:15" x14ac:dyDescent="0.2">
      <c r="A10702" t="s">
        <v>6469</v>
      </c>
      <c r="B10702" t="s">
        <v>6362</v>
      </c>
      <c r="C10702">
        <v>55.54</v>
      </c>
      <c r="D10702">
        <v>0</v>
      </c>
      <c r="E10702">
        <v>0</v>
      </c>
      <c r="F10702">
        <v>0</v>
      </c>
      <c r="G10702">
        <v>0</v>
      </c>
      <c r="H10702">
        <v>-876.01</v>
      </c>
      <c r="I10702" t="s">
        <v>5995</v>
      </c>
      <c r="J10702" t="s">
        <v>235</v>
      </c>
      <c r="K10702">
        <v>0</v>
      </c>
      <c r="L10702" s="83">
        <v>42578</v>
      </c>
      <c r="M10702">
        <v>0</v>
      </c>
      <c r="N10702">
        <v>761713106</v>
      </c>
      <c r="O10702">
        <v>2429090</v>
      </c>
    </row>
    <row r="10703" spans="1:15" x14ac:dyDescent="0.2">
      <c r="A10703" t="s">
        <v>6470</v>
      </c>
      <c r="B10703" t="s">
        <v>2488</v>
      </c>
      <c r="C10703">
        <v>43.625</v>
      </c>
      <c r="D10703">
        <v>0</v>
      </c>
      <c r="E10703">
        <v>0</v>
      </c>
      <c r="F10703">
        <v>0</v>
      </c>
      <c r="G10703">
        <v>0</v>
      </c>
      <c r="H10703" s="45">
        <v>-1487.55</v>
      </c>
      <c r="I10703" t="s">
        <v>5977</v>
      </c>
      <c r="J10703" t="s">
        <v>190</v>
      </c>
      <c r="K10703">
        <v>0</v>
      </c>
      <c r="L10703" s="83">
        <v>42578</v>
      </c>
      <c r="M10703">
        <v>0</v>
      </c>
      <c r="N10703">
        <v>374689107</v>
      </c>
      <c r="O10703">
        <v>2369226</v>
      </c>
    </row>
    <row r="10704" spans="1:15" x14ac:dyDescent="0.2">
      <c r="A10704" t="s">
        <v>6471</v>
      </c>
      <c r="B10704" t="s">
        <v>737</v>
      </c>
      <c r="C10704">
        <v>22.42</v>
      </c>
      <c r="D10704">
        <v>0</v>
      </c>
      <c r="E10704">
        <v>0</v>
      </c>
      <c r="F10704">
        <v>0</v>
      </c>
      <c r="G10704">
        <v>0</v>
      </c>
      <c r="H10704">
        <v>-165.62</v>
      </c>
      <c r="I10704" t="s">
        <v>5977</v>
      </c>
      <c r="J10704" t="s">
        <v>164</v>
      </c>
      <c r="K10704">
        <v>0</v>
      </c>
      <c r="L10704" s="83">
        <v>42578</v>
      </c>
      <c r="M10704">
        <v>0</v>
      </c>
      <c r="N10704">
        <v>779376102</v>
      </c>
      <c r="O10704" t="s">
        <v>738</v>
      </c>
    </row>
    <row r="10705" spans="1:15" x14ac:dyDescent="0.2">
      <c r="A10705" t="s">
        <v>6472</v>
      </c>
      <c r="B10705" t="s">
        <v>3147</v>
      </c>
      <c r="C10705">
        <v>15.43</v>
      </c>
      <c r="D10705">
        <v>0</v>
      </c>
      <c r="E10705">
        <v>0</v>
      </c>
      <c r="F10705">
        <v>0</v>
      </c>
      <c r="G10705">
        <v>0</v>
      </c>
      <c r="H10705" s="45">
        <v>2007.62</v>
      </c>
      <c r="I10705" t="s">
        <v>5995</v>
      </c>
      <c r="J10705" t="s">
        <v>182</v>
      </c>
      <c r="K10705">
        <v>0</v>
      </c>
      <c r="L10705" s="83">
        <v>42578</v>
      </c>
      <c r="M10705">
        <v>0</v>
      </c>
      <c r="N10705" t="s">
        <v>3341</v>
      </c>
      <c r="O10705">
        <v>2523334</v>
      </c>
    </row>
    <row r="10706" spans="1:15" x14ac:dyDescent="0.2">
      <c r="A10706" t="s">
        <v>6473</v>
      </c>
      <c r="B10706" t="s">
        <v>1663</v>
      </c>
      <c r="C10706">
        <v>44.09</v>
      </c>
      <c r="D10706">
        <v>0</v>
      </c>
      <c r="E10706">
        <v>0</v>
      </c>
      <c r="F10706">
        <v>0</v>
      </c>
      <c r="G10706">
        <v>0</v>
      </c>
      <c r="H10706" s="45">
        <v>-6842.37</v>
      </c>
      <c r="I10706" t="s">
        <v>5977</v>
      </c>
      <c r="J10706" t="s">
        <v>188</v>
      </c>
      <c r="K10706">
        <v>0</v>
      </c>
      <c r="L10706" s="83">
        <v>42578</v>
      </c>
      <c r="M10706">
        <v>0</v>
      </c>
      <c r="N10706" t="s">
        <v>1721</v>
      </c>
      <c r="O10706">
        <v>2232793</v>
      </c>
    </row>
    <row r="10707" spans="1:15" x14ac:dyDescent="0.2">
      <c r="A10707" t="s">
        <v>6474</v>
      </c>
      <c r="B10707" t="s">
        <v>2832</v>
      </c>
      <c r="C10707">
        <v>61.73</v>
      </c>
      <c r="D10707">
        <v>0</v>
      </c>
      <c r="E10707">
        <v>0</v>
      </c>
      <c r="F10707">
        <v>0</v>
      </c>
      <c r="G10707">
        <v>0</v>
      </c>
      <c r="H10707" s="45">
        <v>-10586.79</v>
      </c>
      <c r="I10707" t="s">
        <v>5977</v>
      </c>
      <c r="J10707" t="s">
        <v>200</v>
      </c>
      <c r="K10707">
        <v>0</v>
      </c>
      <c r="L10707" s="83">
        <v>42578</v>
      </c>
      <c r="M10707">
        <v>0</v>
      </c>
      <c r="N10707" t="s">
        <v>2993</v>
      </c>
      <c r="O10707" t="s">
        <v>2994</v>
      </c>
    </row>
    <row r="10708" spans="1:15" x14ac:dyDescent="0.2">
      <c r="A10708" t="s">
        <v>6475</v>
      </c>
      <c r="B10708" t="s">
        <v>6359</v>
      </c>
      <c r="C10708">
        <v>6.85</v>
      </c>
      <c r="D10708">
        <v>0</v>
      </c>
      <c r="E10708">
        <v>0</v>
      </c>
      <c r="F10708">
        <v>0</v>
      </c>
      <c r="G10708">
        <v>0</v>
      </c>
      <c r="H10708" s="45">
        <v>-16269.23</v>
      </c>
      <c r="I10708" t="s">
        <v>5977</v>
      </c>
      <c r="J10708" t="s">
        <v>235</v>
      </c>
      <c r="K10708">
        <v>0</v>
      </c>
      <c r="L10708" s="83">
        <v>42578</v>
      </c>
      <c r="M10708">
        <v>0</v>
      </c>
      <c r="N10708" t="s">
        <v>6476</v>
      </c>
      <c r="O10708" t="s">
        <v>6477</v>
      </c>
    </row>
    <row r="10709" spans="1:15" x14ac:dyDescent="0.2">
      <c r="A10709" t="s">
        <v>6478</v>
      </c>
      <c r="B10709" t="s">
        <v>1033</v>
      </c>
      <c r="C10709">
        <v>61.47</v>
      </c>
      <c r="D10709">
        <v>0</v>
      </c>
      <c r="E10709">
        <v>0</v>
      </c>
      <c r="F10709">
        <v>0</v>
      </c>
      <c r="G10709">
        <v>0</v>
      </c>
      <c r="H10709" s="45">
        <v>-21534.86</v>
      </c>
      <c r="I10709" t="s">
        <v>5977</v>
      </c>
      <c r="J10709" t="s">
        <v>190</v>
      </c>
      <c r="K10709">
        <v>0</v>
      </c>
      <c r="L10709" s="83">
        <v>42578</v>
      </c>
      <c r="M10709">
        <v>0</v>
      </c>
      <c r="N10709">
        <v>858912108</v>
      </c>
      <c r="O10709">
        <v>2860826</v>
      </c>
    </row>
    <row r="10710" spans="1:15" x14ac:dyDescent="0.2">
      <c r="A10710" t="s">
        <v>6479</v>
      </c>
      <c r="B10710" t="s">
        <v>2812</v>
      </c>
      <c r="C10710">
        <v>258.3</v>
      </c>
      <c r="D10710">
        <v>0</v>
      </c>
      <c r="E10710">
        <v>0</v>
      </c>
      <c r="F10710">
        <v>0</v>
      </c>
      <c r="G10710">
        <v>0</v>
      </c>
      <c r="H10710" s="45">
        <v>11603.7</v>
      </c>
      <c r="I10710" t="s">
        <v>5977</v>
      </c>
      <c r="J10710" t="s">
        <v>164</v>
      </c>
      <c r="K10710">
        <v>0</v>
      </c>
      <c r="L10710" s="83">
        <v>42578</v>
      </c>
      <c r="M10710">
        <v>0</v>
      </c>
      <c r="N10710">
        <v>852857200</v>
      </c>
      <c r="O10710" t="s">
        <v>3000</v>
      </c>
    </row>
    <row r="10711" spans="1:15" x14ac:dyDescent="0.2">
      <c r="A10711" t="s">
        <v>6480</v>
      </c>
      <c r="B10711" t="s">
        <v>275</v>
      </c>
      <c r="C10711">
        <v>42.685000000000002</v>
      </c>
      <c r="D10711">
        <v>0</v>
      </c>
      <c r="E10711">
        <v>0</v>
      </c>
      <c r="F10711">
        <v>0</v>
      </c>
      <c r="G10711">
        <v>0</v>
      </c>
      <c r="H10711" s="45">
        <v>8351.8799999999992</v>
      </c>
      <c r="I10711" t="s">
        <v>5977</v>
      </c>
      <c r="J10711" t="s">
        <v>164</v>
      </c>
      <c r="K10711">
        <v>0</v>
      </c>
      <c r="L10711" s="83">
        <v>42578</v>
      </c>
      <c r="M10711">
        <v>0</v>
      </c>
      <c r="N10711" t="s">
        <v>276</v>
      </c>
      <c r="O10711">
        <v>2839268</v>
      </c>
    </row>
    <row r="10712" spans="1:15" x14ac:dyDescent="0.2">
      <c r="A10712" t="s">
        <v>6481</v>
      </c>
      <c r="B10712" t="s">
        <v>263</v>
      </c>
      <c r="C10712">
        <v>20.5</v>
      </c>
      <c r="D10712">
        <v>0</v>
      </c>
      <c r="E10712">
        <v>0</v>
      </c>
      <c r="F10712">
        <v>0</v>
      </c>
      <c r="G10712">
        <v>0</v>
      </c>
      <c r="H10712" s="45">
        <v>47149.29</v>
      </c>
      <c r="I10712" t="s">
        <v>5977</v>
      </c>
      <c r="J10712" t="s">
        <v>190</v>
      </c>
      <c r="K10712">
        <v>0</v>
      </c>
      <c r="L10712" s="83">
        <v>42578</v>
      </c>
      <c r="M10712">
        <v>0</v>
      </c>
      <c r="N10712">
        <v>896818101</v>
      </c>
      <c r="O10712">
        <v>2893071</v>
      </c>
    </row>
    <row r="10713" spans="1:15" x14ac:dyDescent="0.2">
      <c r="A10713" t="s">
        <v>6482</v>
      </c>
      <c r="B10713" t="s">
        <v>2603</v>
      </c>
      <c r="C10713">
        <v>44.05</v>
      </c>
      <c r="D10713">
        <v>0</v>
      </c>
      <c r="E10713">
        <v>0</v>
      </c>
      <c r="F10713">
        <v>0</v>
      </c>
      <c r="G10713">
        <v>0</v>
      </c>
      <c r="H10713" s="45">
        <v>-36948.61</v>
      </c>
      <c r="I10713" t="s">
        <v>5977</v>
      </c>
      <c r="J10713" t="s">
        <v>200</v>
      </c>
      <c r="K10713">
        <v>0</v>
      </c>
      <c r="L10713" s="83">
        <v>42578</v>
      </c>
      <c r="M10713">
        <v>0</v>
      </c>
      <c r="N10713" t="s">
        <v>2663</v>
      </c>
      <c r="O10713" t="s">
        <v>2664</v>
      </c>
    </row>
    <row r="10714" spans="1:15" x14ac:dyDescent="0.2">
      <c r="A10714" t="s">
        <v>6483</v>
      </c>
      <c r="B10714" t="s">
        <v>1336</v>
      </c>
      <c r="C10714">
        <v>48.45</v>
      </c>
      <c r="D10714">
        <v>0</v>
      </c>
      <c r="E10714">
        <v>0</v>
      </c>
      <c r="F10714">
        <v>0</v>
      </c>
      <c r="G10714">
        <v>0</v>
      </c>
      <c r="H10714" s="45">
        <v>-32454.44</v>
      </c>
      <c r="I10714" t="s">
        <v>5977</v>
      </c>
      <c r="J10714" t="s">
        <v>200</v>
      </c>
      <c r="K10714">
        <v>0</v>
      </c>
      <c r="L10714" s="83">
        <v>42578</v>
      </c>
      <c r="M10714">
        <v>0</v>
      </c>
      <c r="N10714" t="s">
        <v>1535</v>
      </c>
      <c r="O10714">
        <v>2216991</v>
      </c>
    </row>
    <row r="10715" spans="1:15" x14ac:dyDescent="0.2">
      <c r="A10715" t="s">
        <v>6484</v>
      </c>
      <c r="B10715" t="s">
        <v>2807</v>
      </c>
      <c r="C10715">
        <v>238.3</v>
      </c>
      <c r="D10715">
        <v>0</v>
      </c>
      <c r="E10715">
        <v>0</v>
      </c>
      <c r="F10715">
        <v>0</v>
      </c>
      <c r="G10715">
        <v>0</v>
      </c>
      <c r="H10715" s="45">
        <v>-6097.71</v>
      </c>
      <c r="I10715" t="s">
        <v>5977</v>
      </c>
      <c r="J10715" t="s">
        <v>186</v>
      </c>
      <c r="K10715">
        <v>0</v>
      </c>
      <c r="L10715" s="83">
        <v>42578</v>
      </c>
      <c r="M10715">
        <v>0</v>
      </c>
      <c r="N10715" t="s">
        <v>3003</v>
      </c>
      <c r="O10715" t="s">
        <v>3004</v>
      </c>
    </row>
    <row r="10716" spans="1:15" x14ac:dyDescent="0.2">
      <c r="A10716" t="s">
        <v>6485</v>
      </c>
      <c r="B10716" t="s">
        <v>6361</v>
      </c>
      <c r="C10716">
        <v>32.090000000000003</v>
      </c>
      <c r="D10716">
        <v>0</v>
      </c>
      <c r="E10716">
        <v>0</v>
      </c>
      <c r="F10716">
        <v>0</v>
      </c>
      <c r="G10716">
        <v>0</v>
      </c>
      <c r="H10716" s="45">
        <v>-1463.12</v>
      </c>
      <c r="I10716" t="s">
        <v>5995</v>
      </c>
      <c r="J10716" t="s">
        <v>186</v>
      </c>
      <c r="K10716">
        <v>0</v>
      </c>
      <c r="L10716" s="83">
        <v>42578</v>
      </c>
      <c r="M10716">
        <v>0</v>
      </c>
      <c r="N10716">
        <v>898402102</v>
      </c>
      <c r="O10716">
        <v>2340210</v>
      </c>
    </row>
    <row r="10717" spans="1:15" x14ac:dyDescent="0.2">
      <c r="A10717" t="s">
        <v>6486</v>
      </c>
      <c r="B10717" t="s">
        <v>478</v>
      </c>
      <c r="C10717">
        <v>72</v>
      </c>
      <c r="D10717">
        <v>0</v>
      </c>
      <c r="E10717">
        <v>0</v>
      </c>
      <c r="F10717">
        <v>0</v>
      </c>
      <c r="G10717">
        <v>0</v>
      </c>
      <c r="H10717">
        <v>868.51</v>
      </c>
      <c r="I10717" t="s">
        <v>5995</v>
      </c>
      <c r="J10717" t="s">
        <v>164</v>
      </c>
      <c r="K10717">
        <v>0</v>
      </c>
      <c r="L10717" s="83">
        <v>42578</v>
      </c>
      <c r="M10717">
        <v>0</v>
      </c>
      <c r="N10717">
        <v>891906109</v>
      </c>
      <c r="O10717">
        <v>2897697</v>
      </c>
    </row>
    <row r="10718" spans="1:15" x14ac:dyDescent="0.2">
      <c r="A10718" t="s">
        <v>6487</v>
      </c>
      <c r="B10718" t="s">
        <v>730</v>
      </c>
      <c r="C10718">
        <v>31.91</v>
      </c>
      <c r="D10718">
        <v>0</v>
      </c>
      <c r="E10718">
        <v>0</v>
      </c>
      <c r="F10718">
        <v>0</v>
      </c>
      <c r="G10718">
        <v>0</v>
      </c>
      <c r="H10718" s="45">
        <v>-7144.4</v>
      </c>
      <c r="I10718" t="s">
        <v>5995</v>
      </c>
      <c r="J10718" t="s">
        <v>164</v>
      </c>
      <c r="K10718">
        <v>0</v>
      </c>
      <c r="L10718" s="83">
        <v>42578</v>
      </c>
      <c r="M10718">
        <v>0</v>
      </c>
      <c r="N10718" t="s">
        <v>731</v>
      </c>
      <c r="O10718" t="s">
        <v>732</v>
      </c>
    </row>
    <row r="10719" spans="1:15" x14ac:dyDescent="0.2">
      <c r="A10719" t="s">
        <v>6488</v>
      </c>
      <c r="B10719" t="s">
        <v>6371</v>
      </c>
      <c r="C10719">
        <v>34.75</v>
      </c>
      <c r="D10719">
        <v>0</v>
      </c>
      <c r="E10719">
        <v>0</v>
      </c>
      <c r="F10719">
        <v>0</v>
      </c>
      <c r="G10719">
        <v>0</v>
      </c>
      <c r="H10719" s="45">
        <v>1216.44</v>
      </c>
      <c r="I10719" t="s">
        <v>5977</v>
      </c>
      <c r="J10719" t="s">
        <v>186</v>
      </c>
      <c r="K10719">
        <v>0</v>
      </c>
      <c r="L10719" s="83">
        <v>42578</v>
      </c>
      <c r="M10719">
        <v>0</v>
      </c>
      <c r="N10719">
        <v>909907107</v>
      </c>
      <c r="O10719">
        <v>2905794</v>
      </c>
    </row>
    <row r="10720" spans="1:15" x14ac:dyDescent="0.2">
      <c r="A10720" t="s">
        <v>6489</v>
      </c>
      <c r="B10720" t="s">
        <v>114</v>
      </c>
      <c r="C10720">
        <v>228.87</v>
      </c>
      <c r="D10720">
        <v>0</v>
      </c>
      <c r="E10720">
        <v>0</v>
      </c>
      <c r="F10720">
        <v>0</v>
      </c>
      <c r="G10720">
        <v>0</v>
      </c>
      <c r="H10720" s="45">
        <v>4824.96</v>
      </c>
      <c r="I10720" t="s">
        <v>5995</v>
      </c>
      <c r="J10720" t="s">
        <v>164</v>
      </c>
      <c r="K10720">
        <v>0</v>
      </c>
      <c r="L10720" s="83">
        <v>42578</v>
      </c>
      <c r="M10720">
        <v>0</v>
      </c>
      <c r="N10720" t="s">
        <v>784</v>
      </c>
      <c r="O10720">
        <v>2249964</v>
      </c>
    </row>
    <row r="10721" spans="1:15" x14ac:dyDescent="0.2">
      <c r="A10721" t="s">
        <v>6490</v>
      </c>
      <c r="B10721" t="s">
        <v>4176</v>
      </c>
      <c r="C10721">
        <v>70.92</v>
      </c>
      <c r="D10721">
        <v>0</v>
      </c>
      <c r="E10721">
        <v>0</v>
      </c>
      <c r="F10721">
        <v>0</v>
      </c>
      <c r="G10721">
        <v>0</v>
      </c>
      <c r="H10721" s="45">
        <v>-1333.17</v>
      </c>
      <c r="I10721" t="s">
        <v>5995</v>
      </c>
      <c r="J10721" t="s">
        <v>186</v>
      </c>
      <c r="K10721">
        <v>0</v>
      </c>
      <c r="L10721" s="83">
        <v>42578</v>
      </c>
      <c r="M10721">
        <v>0</v>
      </c>
      <c r="N10721">
        <v>902788108</v>
      </c>
      <c r="O10721">
        <v>2918510</v>
      </c>
    </row>
    <row r="10722" spans="1:15" x14ac:dyDescent="0.2">
      <c r="A10722" t="s">
        <v>6491</v>
      </c>
      <c r="B10722" t="s">
        <v>1569</v>
      </c>
      <c r="C10722">
        <v>76</v>
      </c>
      <c r="D10722">
        <v>0</v>
      </c>
      <c r="E10722">
        <v>0</v>
      </c>
      <c r="F10722">
        <v>0</v>
      </c>
      <c r="G10722">
        <v>0</v>
      </c>
      <c r="H10722" s="45">
        <v>-2620.89</v>
      </c>
      <c r="I10722" t="s">
        <v>5995</v>
      </c>
      <c r="J10722" t="s">
        <v>235</v>
      </c>
      <c r="K10722">
        <v>0</v>
      </c>
      <c r="L10722" s="83">
        <v>42578</v>
      </c>
      <c r="M10722">
        <v>0</v>
      </c>
      <c r="N10722" t="s">
        <v>1646</v>
      </c>
      <c r="O10722">
        <v>2267698</v>
      </c>
    </row>
    <row r="10723" spans="1:15" x14ac:dyDescent="0.2">
      <c r="A10723" t="s">
        <v>6492</v>
      </c>
      <c r="B10723" t="s">
        <v>2678</v>
      </c>
      <c r="C10723">
        <v>31.1</v>
      </c>
      <c r="D10723">
        <v>0</v>
      </c>
      <c r="E10723">
        <v>0</v>
      </c>
      <c r="F10723">
        <v>0</v>
      </c>
      <c r="G10723">
        <v>0</v>
      </c>
      <c r="H10723" s="45">
        <v>-5532.09</v>
      </c>
      <c r="I10723" t="s">
        <v>5977</v>
      </c>
      <c r="J10723" t="s">
        <v>186</v>
      </c>
      <c r="K10723">
        <v>0</v>
      </c>
      <c r="L10723" s="83">
        <v>42578</v>
      </c>
      <c r="M10723">
        <v>0</v>
      </c>
      <c r="N10723" t="s">
        <v>2804</v>
      </c>
      <c r="O10723">
        <v>2912374</v>
      </c>
    </row>
    <row r="10724" spans="1:15" x14ac:dyDescent="0.2">
      <c r="A10724" t="s">
        <v>6493</v>
      </c>
      <c r="B10724" t="s">
        <v>4651</v>
      </c>
      <c r="C10724">
        <v>20.89</v>
      </c>
      <c r="D10724">
        <v>0</v>
      </c>
      <c r="E10724">
        <v>0</v>
      </c>
      <c r="F10724">
        <v>0</v>
      </c>
      <c r="G10724">
        <v>0</v>
      </c>
      <c r="H10724">
        <v>164.44</v>
      </c>
      <c r="I10724" t="s">
        <v>5977</v>
      </c>
      <c r="J10724" t="s">
        <v>235</v>
      </c>
      <c r="K10724">
        <v>0</v>
      </c>
      <c r="L10724" s="83">
        <v>42578</v>
      </c>
      <c r="M10724">
        <v>0</v>
      </c>
      <c r="N10724" t="s">
        <v>4821</v>
      </c>
      <c r="O10724">
        <v>2515803</v>
      </c>
    </row>
    <row r="10725" spans="1:15" x14ac:dyDescent="0.2">
      <c r="A10725" t="s">
        <v>6494</v>
      </c>
      <c r="B10725" t="s">
        <v>544</v>
      </c>
      <c r="C10725">
        <v>45.57</v>
      </c>
      <c r="D10725">
        <v>0</v>
      </c>
      <c r="E10725">
        <v>0</v>
      </c>
      <c r="F10725">
        <v>0</v>
      </c>
      <c r="G10725">
        <v>0</v>
      </c>
      <c r="H10725">
        <v>-883.17</v>
      </c>
      <c r="I10725" t="s">
        <v>5995</v>
      </c>
      <c r="J10725" t="s">
        <v>448</v>
      </c>
      <c r="K10725">
        <v>0</v>
      </c>
      <c r="L10725" s="83">
        <v>42578</v>
      </c>
      <c r="M10725">
        <v>0</v>
      </c>
      <c r="N10725" t="s">
        <v>545</v>
      </c>
      <c r="O10725">
        <v>2090571</v>
      </c>
    </row>
    <row r="10726" spans="1:15" x14ac:dyDescent="0.2">
      <c r="A10726" t="s">
        <v>6495</v>
      </c>
      <c r="B10726" t="s">
        <v>1809</v>
      </c>
      <c r="C10726">
        <v>81.75</v>
      </c>
      <c r="D10726">
        <v>0</v>
      </c>
      <c r="E10726">
        <v>0</v>
      </c>
      <c r="F10726">
        <v>0</v>
      </c>
      <c r="G10726">
        <v>0</v>
      </c>
      <c r="H10726">
        <v>-317.70999999999998</v>
      </c>
      <c r="I10726" t="s">
        <v>5977</v>
      </c>
      <c r="J10726" t="s">
        <v>200</v>
      </c>
      <c r="K10726">
        <v>0</v>
      </c>
      <c r="L10726" s="83">
        <v>42578</v>
      </c>
      <c r="M10726">
        <v>0</v>
      </c>
      <c r="N10726" t="s">
        <v>1983</v>
      </c>
      <c r="O10726">
        <v>2503529</v>
      </c>
    </row>
    <row r="10727" spans="1:15" x14ac:dyDescent="0.2">
      <c r="A10727" t="s">
        <v>6496</v>
      </c>
      <c r="B10727" t="s">
        <v>2095</v>
      </c>
      <c r="C10727">
        <v>153.29</v>
      </c>
      <c r="D10727">
        <v>0</v>
      </c>
      <c r="E10727">
        <v>0</v>
      </c>
      <c r="F10727">
        <v>0</v>
      </c>
      <c r="G10727">
        <v>0</v>
      </c>
      <c r="H10727" s="45">
        <v>5025.91</v>
      </c>
      <c r="I10727" t="s">
        <v>5977</v>
      </c>
      <c r="J10727" t="s">
        <v>200</v>
      </c>
      <c r="K10727">
        <v>0</v>
      </c>
      <c r="L10727" s="83">
        <v>42578</v>
      </c>
      <c r="M10727">
        <v>0</v>
      </c>
      <c r="N10727">
        <v>983134107</v>
      </c>
      <c r="O10727">
        <v>2963811</v>
      </c>
    </row>
    <row r="10728" spans="1:15" x14ac:dyDescent="0.2">
      <c r="A10728" t="s">
        <v>6497</v>
      </c>
      <c r="B10728" t="s">
        <v>4173</v>
      </c>
      <c r="C10728">
        <v>31.49</v>
      </c>
      <c r="D10728">
        <v>0</v>
      </c>
      <c r="E10728">
        <v>0</v>
      </c>
      <c r="F10728">
        <v>0</v>
      </c>
      <c r="G10728">
        <v>0</v>
      </c>
      <c r="H10728" s="45">
        <v>17487.46</v>
      </c>
      <c r="I10728" t="s">
        <v>5995</v>
      </c>
      <c r="J10728" t="s">
        <v>188</v>
      </c>
      <c r="K10728">
        <v>0</v>
      </c>
      <c r="L10728" s="83">
        <v>42578</v>
      </c>
      <c r="M10728">
        <v>0</v>
      </c>
      <c r="N10728">
        <v>912909108</v>
      </c>
      <c r="O10728">
        <v>2824770</v>
      </c>
    </row>
    <row r="10729" spans="1:15" x14ac:dyDescent="0.2">
      <c r="A10729" t="s">
        <v>6498</v>
      </c>
      <c r="B10729" t="s">
        <v>4657</v>
      </c>
      <c r="C10729">
        <v>36.869999999999997</v>
      </c>
      <c r="D10729">
        <v>0</v>
      </c>
      <c r="E10729">
        <v>0</v>
      </c>
      <c r="F10729">
        <v>0</v>
      </c>
      <c r="G10729">
        <v>0</v>
      </c>
      <c r="H10729" s="45">
        <v>2170.0500000000002</v>
      </c>
      <c r="I10729" t="s">
        <v>5977</v>
      </c>
      <c r="J10729" t="s">
        <v>164</v>
      </c>
      <c r="K10729">
        <v>0</v>
      </c>
      <c r="L10729" s="83">
        <v>42578</v>
      </c>
      <c r="M10729">
        <v>0</v>
      </c>
      <c r="N10729" t="s">
        <v>177</v>
      </c>
      <c r="O10729" t="s">
        <v>4829</v>
      </c>
    </row>
    <row r="10730" spans="1:15" x14ac:dyDescent="0.2">
      <c r="A10730" t="s">
        <v>6499</v>
      </c>
      <c r="B10730" t="s">
        <v>6370</v>
      </c>
      <c r="C10730">
        <v>52.25</v>
      </c>
      <c r="D10730">
        <v>0</v>
      </c>
      <c r="E10730">
        <v>0</v>
      </c>
      <c r="F10730">
        <v>0</v>
      </c>
      <c r="G10730">
        <v>0</v>
      </c>
      <c r="H10730" s="45">
        <v>-4538.38</v>
      </c>
      <c r="I10730" t="s">
        <v>5995</v>
      </c>
      <c r="J10730" t="s">
        <v>186</v>
      </c>
      <c r="K10730">
        <v>0</v>
      </c>
      <c r="L10730" s="83">
        <v>42578</v>
      </c>
      <c r="M10730">
        <v>0</v>
      </c>
      <c r="N10730">
        <v>989701107</v>
      </c>
      <c r="O10730">
        <v>2989828</v>
      </c>
    </row>
    <row r="10731" spans="1:15" x14ac:dyDescent="0.2">
      <c r="A10731" t="s">
        <v>6309</v>
      </c>
      <c r="B10731" t="s">
        <v>2484</v>
      </c>
      <c r="C10731">
        <v>113.22</v>
      </c>
      <c r="D10731">
        <v>0</v>
      </c>
      <c r="E10731">
        <v>0</v>
      </c>
      <c r="F10731">
        <v>0</v>
      </c>
      <c r="G10731">
        <v>0</v>
      </c>
      <c r="H10731">
        <v>-440.74</v>
      </c>
      <c r="I10731" t="s">
        <v>5995</v>
      </c>
      <c r="J10731" t="s">
        <v>190</v>
      </c>
      <c r="K10731">
        <v>0</v>
      </c>
      <c r="L10731" s="83">
        <v>42577</v>
      </c>
      <c r="M10731">
        <v>0</v>
      </c>
      <c r="N10731">
        <v>929740108</v>
      </c>
      <c r="O10731">
        <v>2955733</v>
      </c>
    </row>
    <row r="10732" spans="1:15" x14ac:dyDescent="0.2">
      <c r="A10732" t="s">
        <v>6310</v>
      </c>
      <c r="B10732" t="s">
        <v>515</v>
      </c>
      <c r="C10732">
        <v>35.43</v>
      </c>
      <c r="D10732">
        <v>0</v>
      </c>
      <c r="E10732">
        <v>0</v>
      </c>
      <c r="F10732">
        <v>0</v>
      </c>
      <c r="G10732">
        <v>0</v>
      </c>
      <c r="H10732" s="45">
        <v>-1391.69</v>
      </c>
      <c r="I10732" t="s">
        <v>5995</v>
      </c>
      <c r="J10732" t="s">
        <v>200</v>
      </c>
      <c r="K10732">
        <v>0</v>
      </c>
      <c r="L10732" s="83">
        <v>42577</v>
      </c>
      <c r="M10732">
        <v>0</v>
      </c>
      <c r="N10732">
        <v>716382106</v>
      </c>
      <c r="O10732">
        <v>2143099</v>
      </c>
    </row>
    <row r="10733" spans="1:15" x14ac:dyDescent="0.2">
      <c r="A10733" t="s">
        <v>6311</v>
      </c>
      <c r="B10733" t="s">
        <v>1686</v>
      </c>
      <c r="C10733">
        <v>95.21</v>
      </c>
      <c r="D10733">
        <v>0</v>
      </c>
      <c r="E10733">
        <v>0</v>
      </c>
      <c r="F10733">
        <v>0</v>
      </c>
      <c r="G10733">
        <v>0</v>
      </c>
      <c r="H10733" s="45">
        <v>-10473.9</v>
      </c>
      <c r="I10733" t="s">
        <v>5995</v>
      </c>
      <c r="J10733" t="s">
        <v>164</v>
      </c>
      <c r="K10733">
        <v>0</v>
      </c>
      <c r="L10733" s="83">
        <v>42577</v>
      </c>
      <c r="M10733">
        <v>0</v>
      </c>
      <c r="N10733">
        <v>298736109</v>
      </c>
      <c r="O10733">
        <v>2320148</v>
      </c>
    </row>
    <row r="10734" spans="1:15" x14ac:dyDescent="0.2">
      <c r="A10734" t="s">
        <v>6312</v>
      </c>
      <c r="B10734" t="s">
        <v>1832</v>
      </c>
      <c r="C10734">
        <v>36.450000000000003</v>
      </c>
      <c r="D10734">
        <v>0</v>
      </c>
      <c r="E10734">
        <v>0</v>
      </c>
      <c r="F10734">
        <v>0</v>
      </c>
      <c r="G10734">
        <v>0</v>
      </c>
      <c r="H10734" s="45">
        <v>1439.63</v>
      </c>
      <c r="I10734" t="s">
        <v>5995</v>
      </c>
      <c r="J10734" t="s">
        <v>186</v>
      </c>
      <c r="K10734">
        <v>0</v>
      </c>
      <c r="L10734" s="83">
        <v>42577</v>
      </c>
      <c r="M10734">
        <v>0</v>
      </c>
      <c r="N10734" t="s">
        <v>1872</v>
      </c>
      <c r="O10734" t="s">
        <v>1873</v>
      </c>
    </row>
    <row r="10735" spans="1:15" x14ac:dyDescent="0.2">
      <c r="A10735" t="s">
        <v>6313</v>
      </c>
      <c r="B10735" t="s">
        <v>2590</v>
      </c>
      <c r="C10735">
        <v>53.45</v>
      </c>
      <c r="D10735">
        <v>0</v>
      </c>
      <c r="E10735">
        <v>0</v>
      </c>
      <c r="F10735">
        <v>0</v>
      </c>
      <c r="G10735">
        <v>0</v>
      </c>
      <c r="H10735" s="45">
        <v>64085.120000000003</v>
      </c>
      <c r="I10735" t="s">
        <v>5977</v>
      </c>
      <c r="J10735" t="s">
        <v>190</v>
      </c>
      <c r="K10735">
        <v>0</v>
      </c>
      <c r="L10735" s="83">
        <v>42577</v>
      </c>
      <c r="M10735">
        <v>0</v>
      </c>
      <c r="N10735" t="s">
        <v>2613</v>
      </c>
      <c r="O10735">
        <v>2794657</v>
      </c>
    </row>
    <row r="10736" spans="1:15" x14ac:dyDescent="0.2">
      <c r="A10736" t="s">
        <v>6314</v>
      </c>
      <c r="B10736" t="s">
        <v>1661</v>
      </c>
      <c r="C10736">
        <v>45.04</v>
      </c>
      <c r="D10736">
        <v>0</v>
      </c>
      <c r="E10736">
        <v>0</v>
      </c>
      <c r="F10736">
        <v>0</v>
      </c>
      <c r="G10736">
        <v>0</v>
      </c>
      <c r="H10736" s="45">
        <v>26986.69</v>
      </c>
      <c r="I10736" t="s">
        <v>5977</v>
      </c>
      <c r="J10736" t="s">
        <v>188</v>
      </c>
      <c r="K10736">
        <v>0</v>
      </c>
      <c r="L10736" s="83">
        <v>42577</v>
      </c>
      <c r="M10736">
        <v>0</v>
      </c>
      <c r="N10736">
        <v>8474108</v>
      </c>
      <c r="O10736">
        <v>2009834</v>
      </c>
    </row>
    <row r="10737" spans="1:15" x14ac:dyDescent="0.2">
      <c r="A10737" t="s">
        <v>6315</v>
      </c>
      <c r="B10737" t="s">
        <v>2228</v>
      </c>
      <c r="C10737">
        <v>24.68</v>
      </c>
      <c r="D10737">
        <v>0</v>
      </c>
      <c r="E10737">
        <v>0</v>
      </c>
      <c r="F10737">
        <v>0</v>
      </c>
      <c r="G10737">
        <v>0</v>
      </c>
      <c r="H10737" s="45">
        <v>40588.85</v>
      </c>
      <c r="I10737" t="s">
        <v>5977</v>
      </c>
      <c r="J10737" t="s">
        <v>164</v>
      </c>
      <c r="K10737">
        <v>0</v>
      </c>
      <c r="L10737" s="83">
        <v>42577</v>
      </c>
      <c r="M10737">
        <v>0</v>
      </c>
      <c r="N10737" t="s">
        <v>177</v>
      </c>
      <c r="O10737" t="s">
        <v>2249</v>
      </c>
    </row>
    <row r="10738" spans="1:15" x14ac:dyDescent="0.2">
      <c r="A10738" t="s">
        <v>6316</v>
      </c>
      <c r="B10738" t="s">
        <v>2218</v>
      </c>
      <c r="C10738">
        <v>92.1</v>
      </c>
      <c r="D10738">
        <v>0</v>
      </c>
      <c r="E10738">
        <v>0</v>
      </c>
      <c r="F10738">
        <v>0</v>
      </c>
      <c r="G10738">
        <v>0</v>
      </c>
      <c r="H10738" s="45">
        <v>-25183.38</v>
      </c>
      <c r="I10738" t="s">
        <v>5977</v>
      </c>
      <c r="J10738" t="s">
        <v>190</v>
      </c>
      <c r="K10738">
        <v>0</v>
      </c>
      <c r="L10738" s="83">
        <v>42577</v>
      </c>
      <c r="M10738">
        <v>0</v>
      </c>
      <c r="N10738">
        <v>682159108</v>
      </c>
      <c r="O10738">
        <v>2658720</v>
      </c>
    </row>
    <row r="10739" spans="1:15" x14ac:dyDescent="0.2">
      <c r="A10739" t="s">
        <v>6317</v>
      </c>
      <c r="B10739" t="s">
        <v>4247</v>
      </c>
      <c r="C10739">
        <v>53</v>
      </c>
      <c r="D10739">
        <v>0</v>
      </c>
      <c r="E10739">
        <v>0</v>
      </c>
      <c r="F10739">
        <v>0</v>
      </c>
      <c r="G10739">
        <v>0</v>
      </c>
      <c r="H10739" s="45">
        <v>20224.189999999999</v>
      </c>
      <c r="I10739" t="s">
        <v>5977</v>
      </c>
      <c r="J10739" t="s">
        <v>448</v>
      </c>
      <c r="K10739">
        <v>0</v>
      </c>
      <c r="L10739" s="83">
        <v>42577</v>
      </c>
      <c r="M10739">
        <v>0</v>
      </c>
      <c r="N10739" t="s">
        <v>6318</v>
      </c>
      <c r="O10739" t="s">
        <v>6319</v>
      </c>
    </row>
    <row r="10740" spans="1:15" x14ac:dyDescent="0.2">
      <c r="A10740" t="s">
        <v>6320</v>
      </c>
      <c r="B10740" t="s">
        <v>4253</v>
      </c>
      <c r="C10740">
        <v>78.510000000000005</v>
      </c>
      <c r="D10740">
        <v>0</v>
      </c>
      <c r="E10740">
        <v>0</v>
      </c>
      <c r="F10740">
        <v>0</v>
      </c>
      <c r="G10740">
        <v>0</v>
      </c>
      <c r="H10740" s="45">
        <v>-6631.14</v>
      </c>
      <c r="I10740" t="s">
        <v>5995</v>
      </c>
      <c r="J10740" t="s">
        <v>186</v>
      </c>
      <c r="K10740">
        <v>0</v>
      </c>
      <c r="L10740" s="83">
        <v>42577</v>
      </c>
      <c r="M10740">
        <v>0</v>
      </c>
      <c r="N10740">
        <v>62540109</v>
      </c>
      <c r="O10740">
        <v>2074070</v>
      </c>
    </row>
    <row r="10741" spans="1:15" x14ac:dyDescent="0.2">
      <c r="A10741" t="s">
        <v>6321</v>
      </c>
      <c r="B10741" t="s">
        <v>3159</v>
      </c>
      <c r="C10741">
        <v>16.41</v>
      </c>
      <c r="D10741">
        <v>0</v>
      </c>
      <c r="E10741">
        <v>0</v>
      </c>
      <c r="F10741">
        <v>0</v>
      </c>
      <c r="G10741">
        <v>0</v>
      </c>
      <c r="H10741" s="45">
        <v>-7081.8</v>
      </c>
      <c r="I10741" t="s">
        <v>5977</v>
      </c>
      <c r="J10741" t="s">
        <v>190</v>
      </c>
      <c r="K10741">
        <v>0</v>
      </c>
      <c r="L10741" s="83">
        <v>42577</v>
      </c>
      <c r="M10741">
        <v>0</v>
      </c>
      <c r="N10741">
        <v>167250109</v>
      </c>
      <c r="O10741">
        <v>2200530</v>
      </c>
    </row>
    <row r="10742" spans="1:15" x14ac:dyDescent="0.2">
      <c r="A10742" t="s">
        <v>6322</v>
      </c>
      <c r="B10742" t="s">
        <v>3942</v>
      </c>
      <c r="C10742">
        <v>106.86</v>
      </c>
      <c r="D10742">
        <v>0</v>
      </c>
      <c r="E10742">
        <v>0</v>
      </c>
      <c r="F10742">
        <v>0</v>
      </c>
      <c r="G10742">
        <v>0</v>
      </c>
      <c r="H10742" s="45">
        <v>-7883.72</v>
      </c>
      <c r="I10742" t="s">
        <v>5995</v>
      </c>
      <c r="J10742" t="s">
        <v>188</v>
      </c>
      <c r="K10742">
        <v>0</v>
      </c>
      <c r="L10742" s="83">
        <v>42577</v>
      </c>
      <c r="M10742">
        <v>0</v>
      </c>
      <c r="N10742">
        <v>150870103</v>
      </c>
      <c r="O10742" t="s">
        <v>3952</v>
      </c>
    </row>
    <row r="10743" spans="1:15" x14ac:dyDescent="0.2">
      <c r="A10743" t="s">
        <v>6323</v>
      </c>
      <c r="B10743" t="s">
        <v>4237</v>
      </c>
      <c r="C10743">
        <v>95.16</v>
      </c>
      <c r="D10743">
        <v>0</v>
      </c>
      <c r="E10743">
        <v>0</v>
      </c>
      <c r="F10743">
        <v>0</v>
      </c>
      <c r="G10743">
        <v>0</v>
      </c>
      <c r="H10743">
        <v>508.95</v>
      </c>
      <c r="I10743" t="s">
        <v>5977</v>
      </c>
      <c r="J10743" t="s">
        <v>186</v>
      </c>
      <c r="K10743">
        <v>0</v>
      </c>
      <c r="L10743" s="83">
        <v>42577</v>
      </c>
      <c r="M10743">
        <v>0</v>
      </c>
      <c r="N10743">
        <v>229899109</v>
      </c>
      <c r="O10743">
        <v>2239556</v>
      </c>
    </row>
    <row r="10744" spans="1:15" x14ac:dyDescent="0.2">
      <c r="A10744" t="s">
        <v>6324</v>
      </c>
      <c r="B10744" t="s">
        <v>2700</v>
      </c>
      <c r="C10744">
        <v>45.82</v>
      </c>
      <c r="D10744">
        <v>0</v>
      </c>
      <c r="E10744">
        <v>0</v>
      </c>
      <c r="F10744">
        <v>0</v>
      </c>
      <c r="G10744">
        <v>0</v>
      </c>
      <c r="H10744">
        <v>513</v>
      </c>
      <c r="I10744" t="s">
        <v>5995</v>
      </c>
      <c r="J10744" t="s">
        <v>164</v>
      </c>
      <c r="K10744">
        <v>0</v>
      </c>
      <c r="L10744" s="83">
        <v>42577</v>
      </c>
      <c r="M10744">
        <v>0</v>
      </c>
      <c r="N10744" t="s">
        <v>2736</v>
      </c>
      <c r="O10744" t="s">
        <v>2737</v>
      </c>
    </row>
    <row r="10745" spans="1:15" x14ac:dyDescent="0.2">
      <c r="A10745" t="s">
        <v>6325</v>
      </c>
      <c r="B10745" t="s">
        <v>6308</v>
      </c>
      <c r="C10745">
        <v>134.97999999999999</v>
      </c>
      <c r="D10745">
        <v>0</v>
      </c>
      <c r="E10745">
        <v>0</v>
      </c>
      <c r="F10745">
        <v>0</v>
      </c>
      <c r="G10745">
        <v>0</v>
      </c>
      <c r="H10745" s="45">
        <v>3435.47</v>
      </c>
      <c r="I10745" t="s">
        <v>5995</v>
      </c>
      <c r="J10745" t="s">
        <v>190</v>
      </c>
      <c r="K10745">
        <v>0</v>
      </c>
      <c r="L10745" s="83">
        <v>42577</v>
      </c>
      <c r="M10745">
        <v>0</v>
      </c>
      <c r="N10745">
        <v>774341101</v>
      </c>
      <c r="O10745">
        <v>2767228</v>
      </c>
    </row>
    <row r="10746" spans="1:15" x14ac:dyDescent="0.2">
      <c r="A10746" t="s">
        <v>6326</v>
      </c>
      <c r="B10746" t="s">
        <v>4180</v>
      </c>
      <c r="C10746">
        <v>43.18</v>
      </c>
      <c r="D10746">
        <v>0</v>
      </c>
      <c r="E10746">
        <v>0</v>
      </c>
      <c r="F10746">
        <v>0</v>
      </c>
      <c r="G10746">
        <v>0</v>
      </c>
      <c r="H10746" s="45">
        <v>41583.61</v>
      </c>
      <c r="I10746" t="s">
        <v>5977</v>
      </c>
      <c r="J10746" t="s">
        <v>164</v>
      </c>
      <c r="K10746">
        <v>0</v>
      </c>
      <c r="L10746" s="83">
        <v>42577</v>
      </c>
      <c r="M10746">
        <v>0</v>
      </c>
      <c r="N10746">
        <v>172755100</v>
      </c>
      <c r="O10746">
        <v>2197308</v>
      </c>
    </row>
    <row r="10747" spans="1:15" x14ac:dyDescent="0.2">
      <c r="A10747" t="s">
        <v>6327</v>
      </c>
      <c r="B10747" t="s">
        <v>495</v>
      </c>
      <c r="C10747">
        <v>28.79</v>
      </c>
      <c r="D10747">
        <v>0</v>
      </c>
      <c r="E10747">
        <v>0</v>
      </c>
      <c r="F10747">
        <v>0</v>
      </c>
      <c r="G10747">
        <v>0</v>
      </c>
      <c r="H10747" s="45">
        <v>-5034.72</v>
      </c>
      <c r="I10747" t="s">
        <v>5977</v>
      </c>
      <c r="J10747" t="s">
        <v>190</v>
      </c>
      <c r="K10747">
        <v>0</v>
      </c>
      <c r="L10747" s="83">
        <v>42577</v>
      </c>
      <c r="M10747">
        <v>0</v>
      </c>
      <c r="N10747" t="s">
        <v>496</v>
      </c>
      <c r="O10747">
        <v>2200853</v>
      </c>
    </row>
    <row r="10748" spans="1:15" x14ac:dyDescent="0.2">
      <c r="A10748" t="s">
        <v>6328</v>
      </c>
      <c r="B10748" t="s">
        <v>5695</v>
      </c>
      <c r="C10748">
        <v>100.48</v>
      </c>
      <c r="D10748">
        <v>0</v>
      </c>
      <c r="E10748">
        <v>0</v>
      </c>
      <c r="F10748">
        <v>0</v>
      </c>
      <c r="G10748">
        <v>0</v>
      </c>
      <c r="H10748" s="45">
        <v>1296.6300000000001</v>
      </c>
      <c r="I10748" t="s">
        <v>5995</v>
      </c>
      <c r="J10748" t="s">
        <v>169</v>
      </c>
      <c r="K10748">
        <v>0</v>
      </c>
      <c r="L10748" s="83">
        <v>42577</v>
      </c>
      <c r="M10748">
        <v>0</v>
      </c>
      <c r="N10748">
        <v>235851102</v>
      </c>
      <c r="O10748">
        <v>2250870</v>
      </c>
    </row>
    <row r="10749" spans="1:15" x14ac:dyDescent="0.2">
      <c r="A10749" t="s">
        <v>6329</v>
      </c>
      <c r="B10749" t="s">
        <v>373</v>
      </c>
      <c r="C10749">
        <v>67.36</v>
      </c>
      <c r="D10749">
        <v>0</v>
      </c>
      <c r="E10749">
        <v>0</v>
      </c>
      <c r="F10749">
        <v>0</v>
      </c>
      <c r="G10749">
        <v>0</v>
      </c>
      <c r="H10749" s="45">
        <v>3556.07</v>
      </c>
      <c r="I10749" t="s">
        <v>5977</v>
      </c>
      <c r="J10749" t="s">
        <v>164</v>
      </c>
      <c r="K10749">
        <v>0</v>
      </c>
      <c r="L10749" s="83">
        <v>42577</v>
      </c>
      <c r="M10749">
        <v>0</v>
      </c>
      <c r="N10749" t="s">
        <v>374</v>
      </c>
      <c r="O10749" t="s">
        <v>375</v>
      </c>
    </row>
    <row r="10750" spans="1:15" x14ac:dyDescent="0.2">
      <c r="A10750" t="s">
        <v>6330</v>
      </c>
      <c r="B10750" t="s">
        <v>4525</v>
      </c>
      <c r="C10750">
        <v>19.350000000000001</v>
      </c>
      <c r="D10750">
        <v>0</v>
      </c>
      <c r="E10750">
        <v>0</v>
      </c>
      <c r="F10750">
        <v>0</v>
      </c>
      <c r="G10750">
        <v>0</v>
      </c>
      <c r="H10750" s="45">
        <v>-4829.83</v>
      </c>
      <c r="I10750" t="s">
        <v>5977</v>
      </c>
      <c r="J10750" t="s">
        <v>186</v>
      </c>
      <c r="K10750">
        <v>0</v>
      </c>
      <c r="L10750" s="83">
        <v>42577</v>
      </c>
      <c r="M10750">
        <v>0</v>
      </c>
      <c r="N10750" t="s">
        <v>4583</v>
      </c>
      <c r="O10750" t="s">
        <v>4584</v>
      </c>
    </row>
    <row r="10751" spans="1:15" x14ac:dyDescent="0.2">
      <c r="A10751" t="s">
        <v>6331</v>
      </c>
      <c r="B10751" t="s">
        <v>4330</v>
      </c>
      <c r="C10751">
        <v>48.82</v>
      </c>
      <c r="D10751">
        <v>0</v>
      </c>
      <c r="E10751">
        <v>0</v>
      </c>
      <c r="F10751">
        <v>0</v>
      </c>
      <c r="G10751">
        <v>0</v>
      </c>
      <c r="H10751" s="45">
        <v>6679.71</v>
      </c>
      <c r="I10751" t="s">
        <v>5977</v>
      </c>
      <c r="J10751" t="s">
        <v>164</v>
      </c>
      <c r="K10751">
        <v>0</v>
      </c>
      <c r="L10751" s="83">
        <v>42577</v>
      </c>
      <c r="M10751">
        <v>0</v>
      </c>
      <c r="N10751">
        <v>302445101</v>
      </c>
      <c r="O10751">
        <v>2344717</v>
      </c>
    </row>
    <row r="10752" spans="1:15" x14ac:dyDescent="0.2">
      <c r="A10752" t="s">
        <v>6332</v>
      </c>
      <c r="B10752" t="s">
        <v>2584</v>
      </c>
      <c r="C10752">
        <v>44</v>
      </c>
      <c r="D10752">
        <v>0</v>
      </c>
      <c r="E10752">
        <v>0</v>
      </c>
      <c r="F10752">
        <v>0</v>
      </c>
      <c r="G10752">
        <v>0</v>
      </c>
      <c r="H10752" s="45">
        <v>1564.55</v>
      </c>
      <c r="I10752" t="s">
        <v>5995</v>
      </c>
      <c r="J10752" t="s">
        <v>186</v>
      </c>
      <c r="K10752">
        <v>0</v>
      </c>
      <c r="L10752" s="83">
        <v>42577</v>
      </c>
      <c r="M10752">
        <v>0</v>
      </c>
      <c r="N10752" t="s">
        <v>2640</v>
      </c>
      <c r="O10752" t="s">
        <v>2641</v>
      </c>
    </row>
    <row r="10753" spans="1:15" x14ac:dyDescent="0.2">
      <c r="A10753" t="s">
        <v>6333</v>
      </c>
      <c r="B10753" t="s">
        <v>390</v>
      </c>
      <c r="C10753">
        <v>41.43</v>
      </c>
      <c r="D10753">
        <v>0</v>
      </c>
      <c r="E10753">
        <v>0</v>
      </c>
      <c r="F10753">
        <v>0</v>
      </c>
      <c r="G10753">
        <v>0</v>
      </c>
      <c r="H10753" s="45">
        <v>14208.17</v>
      </c>
      <c r="I10753" t="s">
        <v>5977</v>
      </c>
      <c r="J10753" t="s">
        <v>169</v>
      </c>
      <c r="K10753">
        <v>0</v>
      </c>
      <c r="L10753" s="83">
        <v>42577</v>
      </c>
      <c r="M10753">
        <v>0</v>
      </c>
      <c r="N10753">
        <v>436440101</v>
      </c>
      <c r="O10753">
        <v>2433530</v>
      </c>
    </row>
    <row r="10754" spans="1:15" x14ac:dyDescent="0.2">
      <c r="A10754" t="s">
        <v>6334</v>
      </c>
      <c r="B10754" t="s">
        <v>126</v>
      </c>
      <c r="C10754">
        <v>189.97</v>
      </c>
      <c r="D10754">
        <v>0</v>
      </c>
      <c r="E10754">
        <v>0</v>
      </c>
      <c r="F10754">
        <v>0</v>
      </c>
      <c r="G10754">
        <v>0</v>
      </c>
      <c r="H10754" s="45">
        <v>-9442.59</v>
      </c>
      <c r="I10754" t="s">
        <v>5977</v>
      </c>
      <c r="J10754" t="s">
        <v>164</v>
      </c>
      <c r="K10754">
        <v>0</v>
      </c>
      <c r="L10754" s="83">
        <v>42577</v>
      </c>
      <c r="M10754">
        <v>0</v>
      </c>
      <c r="N10754" t="s">
        <v>804</v>
      </c>
      <c r="O10754" t="s">
        <v>805</v>
      </c>
    </row>
    <row r="10755" spans="1:15" x14ac:dyDescent="0.2">
      <c r="A10755" t="s">
        <v>6335</v>
      </c>
      <c r="B10755" t="s">
        <v>2468</v>
      </c>
      <c r="C10755">
        <v>55.4</v>
      </c>
      <c r="D10755">
        <v>0</v>
      </c>
      <c r="E10755">
        <v>0</v>
      </c>
      <c r="F10755">
        <v>0</v>
      </c>
      <c r="G10755">
        <v>0</v>
      </c>
      <c r="H10755" s="45">
        <v>22697.94</v>
      </c>
      <c r="I10755" t="s">
        <v>5977</v>
      </c>
      <c r="J10755" t="s">
        <v>169</v>
      </c>
      <c r="K10755">
        <v>0</v>
      </c>
      <c r="L10755" s="83">
        <v>42577</v>
      </c>
      <c r="M10755">
        <v>0</v>
      </c>
      <c r="N10755">
        <v>589889104</v>
      </c>
      <c r="O10755">
        <v>2580555</v>
      </c>
    </row>
    <row r="10756" spans="1:15" x14ac:dyDescent="0.2">
      <c r="A10756" t="s">
        <v>6336</v>
      </c>
      <c r="B10756" t="s">
        <v>1313</v>
      </c>
      <c r="C10756">
        <v>121.94</v>
      </c>
      <c r="D10756">
        <v>0</v>
      </c>
      <c r="E10756">
        <v>0</v>
      </c>
      <c r="F10756">
        <v>0</v>
      </c>
      <c r="G10756">
        <v>0</v>
      </c>
      <c r="H10756" s="45">
        <v>-24823.87</v>
      </c>
      <c r="I10756" t="s">
        <v>5977</v>
      </c>
      <c r="J10756" t="s">
        <v>169</v>
      </c>
      <c r="K10756">
        <v>0</v>
      </c>
      <c r="L10756" s="83">
        <v>42577</v>
      </c>
      <c r="M10756">
        <v>0</v>
      </c>
      <c r="N10756" t="s">
        <v>1506</v>
      </c>
      <c r="O10756">
        <v>2212706</v>
      </c>
    </row>
    <row r="10757" spans="1:15" x14ac:dyDescent="0.2">
      <c r="A10757" t="s">
        <v>6337</v>
      </c>
      <c r="B10757" t="s">
        <v>1053</v>
      </c>
      <c r="C10757">
        <v>17.3</v>
      </c>
      <c r="D10757">
        <v>0</v>
      </c>
      <c r="E10757">
        <v>0</v>
      </c>
      <c r="F10757">
        <v>0</v>
      </c>
      <c r="G10757">
        <v>0</v>
      </c>
      <c r="H10757" s="45">
        <v>-9293.89</v>
      </c>
      <c r="I10757" t="s">
        <v>5977</v>
      </c>
      <c r="J10757" t="s">
        <v>235</v>
      </c>
      <c r="K10757">
        <v>0</v>
      </c>
      <c r="L10757" s="83">
        <v>42577</v>
      </c>
      <c r="M10757">
        <v>0</v>
      </c>
      <c r="N10757" t="s">
        <v>1141</v>
      </c>
      <c r="O10757">
        <v>2490847</v>
      </c>
    </row>
    <row r="10758" spans="1:15" x14ac:dyDescent="0.2">
      <c r="A10758" t="s">
        <v>6338</v>
      </c>
      <c r="B10758" t="s">
        <v>853</v>
      </c>
      <c r="C10758">
        <v>89.64</v>
      </c>
      <c r="D10758">
        <v>0</v>
      </c>
      <c r="E10758">
        <v>0</v>
      </c>
      <c r="F10758">
        <v>0</v>
      </c>
      <c r="G10758">
        <v>0</v>
      </c>
      <c r="H10758" s="45">
        <v>-13190.72</v>
      </c>
      <c r="I10758" t="s">
        <v>5977</v>
      </c>
      <c r="J10758" t="s">
        <v>164</v>
      </c>
      <c r="K10758">
        <v>0</v>
      </c>
      <c r="L10758" s="83">
        <v>42577</v>
      </c>
      <c r="M10758">
        <v>0</v>
      </c>
      <c r="N10758" t="s">
        <v>177</v>
      </c>
      <c r="O10758" t="s">
        <v>1358</v>
      </c>
    </row>
    <row r="10759" spans="1:15" x14ac:dyDescent="0.2">
      <c r="A10759" t="s">
        <v>6339</v>
      </c>
      <c r="B10759" t="s">
        <v>506</v>
      </c>
      <c r="C10759">
        <v>28.15</v>
      </c>
      <c r="D10759">
        <v>0</v>
      </c>
      <c r="E10759">
        <v>0</v>
      </c>
      <c r="F10759">
        <v>0</v>
      </c>
      <c r="G10759">
        <v>0</v>
      </c>
      <c r="H10759" s="45">
        <v>1502.05</v>
      </c>
      <c r="I10759" t="s">
        <v>5995</v>
      </c>
      <c r="J10759" t="s">
        <v>186</v>
      </c>
      <c r="K10759">
        <v>0</v>
      </c>
      <c r="L10759" s="83">
        <v>42577</v>
      </c>
      <c r="M10759">
        <v>0</v>
      </c>
      <c r="N10759">
        <v>684000102</v>
      </c>
      <c r="O10759" t="s">
        <v>507</v>
      </c>
    </row>
    <row r="10760" spans="1:15" x14ac:dyDescent="0.2">
      <c r="A10760" t="s">
        <v>6340</v>
      </c>
      <c r="B10760" t="s">
        <v>4520</v>
      </c>
      <c r="C10760">
        <v>17.64</v>
      </c>
      <c r="D10760">
        <v>0</v>
      </c>
      <c r="E10760">
        <v>0</v>
      </c>
      <c r="F10760">
        <v>0</v>
      </c>
      <c r="G10760">
        <v>0</v>
      </c>
      <c r="H10760" s="45">
        <v>33375.65</v>
      </c>
      <c r="I10760" t="s">
        <v>5977</v>
      </c>
      <c r="J10760" t="s">
        <v>235</v>
      </c>
      <c r="K10760">
        <v>0</v>
      </c>
      <c r="L10760" s="83">
        <v>42577</v>
      </c>
      <c r="M10760">
        <v>0</v>
      </c>
      <c r="N10760" t="s">
        <v>4610</v>
      </c>
      <c r="O10760" t="s">
        <v>4611</v>
      </c>
    </row>
    <row r="10761" spans="1:15" x14ac:dyDescent="0.2">
      <c r="A10761" t="s">
        <v>6341</v>
      </c>
      <c r="B10761" t="s">
        <v>6305</v>
      </c>
      <c r="C10761">
        <v>55.5</v>
      </c>
      <c r="D10761">
        <v>0</v>
      </c>
      <c r="E10761">
        <v>0</v>
      </c>
      <c r="F10761">
        <v>0</v>
      </c>
      <c r="G10761">
        <v>0</v>
      </c>
      <c r="H10761" s="45">
        <v>12746.06</v>
      </c>
      <c r="I10761" t="s">
        <v>5977</v>
      </c>
      <c r="J10761" t="s">
        <v>190</v>
      </c>
      <c r="K10761">
        <v>0</v>
      </c>
      <c r="L10761" s="83">
        <v>42577</v>
      </c>
      <c r="M10761">
        <v>0</v>
      </c>
      <c r="N10761">
        <v>775711104</v>
      </c>
      <c r="O10761">
        <v>2747305</v>
      </c>
    </row>
    <row r="10762" spans="1:15" x14ac:dyDescent="0.2">
      <c r="A10762" t="s">
        <v>6342</v>
      </c>
      <c r="B10762" t="s">
        <v>869</v>
      </c>
      <c r="C10762">
        <v>299.43</v>
      </c>
      <c r="D10762">
        <v>0</v>
      </c>
      <c r="E10762">
        <v>0</v>
      </c>
      <c r="F10762">
        <v>0</v>
      </c>
      <c r="G10762">
        <v>0</v>
      </c>
      <c r="H10762" s="45">
        <v>14318.03</v>
      </c>
      <c r="I10762" t="s">
        <v>5995</v>
      </c>
      <c r="J10762" t="s">
        <v>190</v>
      </c>
      <c r="K10762">
        <v>0</v>
      </c>
      <c r="L10762" s="83">
        <v>42577</v>
      </c>
      <c r="M10762">
        <v>0</v>
      </c>
      <c r="N10762">
        <v>776696106</v>
      </c>
      <c r="O10762">
        <v>2749602</v>
      </c>
    </row>
    <row r="10763" spans="1:15" x14ac:dyDescent="0.2">
      <c r="A10763" t="s">
        <v>6343</v>
      </c>
      <c r="B10763" t="s">
        <v>6306</v>
      </c>
      <c r="C10763">
        <v>43.4</v>
      </c>
      <c r="D10763">
        <v>0</v>
      </c>
      <c r="E10763">
        <v>0</v>
      </c>
      <c r="F10763">
        <v>0</v>
      </c>
      <c r="G10763">
        <v>0</v>
      </c>
      <c r="H10763" s="45">
        <v>4372.1499999999996</v>
      </c>
      <c r="I10763" t="s">
        <v>5977</v>
      </c>
      <c r="J10763" t="s">
        <v>822</v>
      </c>
      <c r="K10763">
        <v>0</v>
      </c>
      <c r="L10763" s="83">
        <v>42577</v>
      </c>
      <c r="M10763">
        <v>0</v>
      </c>
      <c r="N10763">
        <v>842587107</v>
      </c>
      <c r="O10763">
        <v>2829601</v>
      </c>
    </row>
    <row r="10764" spans="1:15" x14ac:dyDescent="0.2">
      <c r="A10764" t="s">
        <v>6344</v>
      </c>
      <c r="B10764" t="s">
        <v>858</v>
      </c>
      <c r="C10764">
        <v>71.819999999999993</v>
      </c>
      <c r="D10764">
        <v>0</v>
      </c>
      <c r="E10764">
        <v>0</v>
      </c>
      <c r="F10764">
        <v>0</v>
      </c>
      <c r="G10764">
        <v>0</v>
      </c>
      <c r="H10764" s="45">
        <v>13201.87</v>
      </c>
      <c r="I10764" t="s">
        <v>5977</v>
      </c>
      <c r="J10764" t="s">
        <v>164</v>
      </c>
      <c r="K10764">
        <v>0</v>
      </c>
      <c r="L10764" s="83">
        <v>42577</v>
      </c>
      <c r="M10764">
        <v>0</v>
      </c>
      <c r="N10764" t="s">
        <v>978</v>
      </c>
      <c r="O10764" t="s">
        <v>1348</v>
      </c>
    </row>
    <row r="10765" spans="1:15" x14ac:dyDescent="0.2">
      <c r="A10765" t="s">
        <v>6345</v>
      </c>
      <c r="B10765" t="s">
        <v>1032</v>
      </c>
      <c r="C10765">
        <v>95.42</v>
      </c>
      <c r="D10765">
        <v>0</v>
      </c>
      <c r="E10765">
        <v>0</v>
      </c>
      <c r="F10765">
        <v>0</v>
      </c>
      <c r="G10765">
        <v>0</v>
      </c>
      <c r="H10765" s="45">
        <v>-21017.32</v>
      </c>
      <c r="I10765" t="s">
        <v>5977</v>
      </c>
      <c r="J10765" t="s">
        <v>200</v>
      </c>
      <c r="K10765">
        <v>0</v>
      </c>
      <c r="L10765" s="83">
        <v>42577</v>
      </c>
      <c r="M10765">
        <v>0</v>
      </c>
      <c r="N10765">
        <v>863236105</v>
      </c>
      <c r="O10765">
        <v>2853417</v>
      </c>
    </row>
    <row r="10766" spans="1:15" x14ac:dyDescent="0.2">
      <c r="A10766" t="s">
        <v>6346</v>
      </c>
      <c r="B10766" t="s">
        <v>346</v>
      </c>
      <c r="C10766">
        <v>44.25</v>
      </c>
      <c r="D10766">
        <v>0</v>
      </c>
      <c r="E10766">
        <v>0</v>
      </c>
      <c r="F10766">
        <v>0</v>
      </c>
      <c r="G10766">
        <v>0</v>
      </c>
      <c r="H10766" s="45">
        <v>-5543.96</v>
      </c>
      <c r="I10766" t="s">
        <v>5977</v>
      </c>
      <c r="J10766" t="s">
        <v>164</v>
      </c>
      <c r="K10766">
        <v>0</v>
      </c>
      <c r="L10766" s="83">
        <v>42577</v>
      </c>
      <c r="M10766">
        <v>0</v>
      </c>
      <c r="N10766">
        <v>880770102</v>
      </c>
      <c r="O10766">
        <v>2884183</v>
      </c>
    </row>
    <row r="10767" spans="1:15" x14ac:dyDescent="0.2">
      <c r="A10767" t="s">
        <v>6347</v>
      </c>
      <c r="B10767" t="s">
        <v>2705</v>
      </c>
      <c r="C10767">
        <v>22.574999999999999</v>
      </c>
      <c r="D10767">
        <v>0</v>
      </c>
      <c r="E10767">
        <v>0</v>
      </c>
      <c r="F10767">
        <v>0</v>
      </c>
      <c r="G10767">
        <v>0</v>
      </c>
      <c r="H10767" s="45">
        <v>44661.87</v>
      </c>
      <c r="I10767" t="s">
        <v>5977</v>
      </c>
      <c r="J10767" t="s">
        <v>190</v>
      </c>
      <c r="K10767">
        <v>0</v>
      </c>
      <c r="L10767" s="83">
        <v>42577</v>
      </c>
      <c r="M10767">
        <v>0</v>
      </c>
      <c r="N10767">
        <v>458665304</v>
      </c>
      <c r="O10767" t="s">
        <v>2799</v>
      </c>
    </row>
    <row r="10768" spans="1:15" x14ac:dyDescent="0.2">
      <c r="A10768" t="s">
        <v>6348</v>
      </c>
      <c r="B10768" t="s">
        <v>2211</v>
      </c>
      <c r="C10768">
        <v>59.36</v>
      </c>
      <c r="D10768">
        <v>0</v>
      </c>
      <c r="E10768">
        <v>0</v>
      </c>
      <c r="F10768">
        <v>0</v>
      </c>
      <c r="G10768">
        <v>0</v>
      </c>
      <c r="H10768" s="45">
        <v>-9055.6299999999992</v>
      </c>
      <c r="I10768" t="s">
        <v>5977</v>
      </c>
      <c r="J10768" t="s">
        <v>448</v>
      </c>
      <c r="K10768">
        <v>0</v>
      </c>
      <c r="L10768" s="83">
        <v>42577</v>
      </c>
      <c r="M10768">
        <v>0</v>
      </c>
      <c r="N10768">
        <v>872590104</v>
      </c>
      <c r="O10768" t="s">
        <v>2291</v>
      </c>
    </row>
    <row r="10769" spans="1:15" x14ac:dyDescent="0.2">
      <c r="A10769" t="s">
        <v>6349</v>
      </c>
      <c r="B10769" t="s">
        <v>6307</v>
      </c>
      <c r="C10769">
        <v>103</v>
      </c>
      <c r="D10769">
        <v>0</v>
      </c>
      <c r="E10769">
        <v>0</v>
      </c>
      <c r="F10769">
        <v>0</v>
      </c>
      <c r="G10769">
        <v>0</v>
      </c>
      <c r="H10769" s="45">
        <v>-4166.04</v>
      </c>
      <c r="I10769" t="s">
        <v>5995</v>
      </c>
      <c r="J10769" t="s">
        <v>164</v>
      </c>
      <c r="K10769">
        <v>0</v>
      </c>
      <c r="L10769" s="83">
        <v>42577</v>
      </c>
      <c r="M10769">
        <v>0</v>
      </c>
      <c r="N10769">
        <v>882508104</v>
      </c>
      <c r="O10769">
        <v>2885409</v>
      </c>
    </row>
    <row r="10770" spans="1:15" x14ac:dyDescent="0.2">
      <c r="A10770" t="s">
        <v>6350</v>
      </c>
      <c r="B10770" t="s">
        <v>2225</v>
      </c>
      <c r="C10770">
        <v>201.72</v>
      </c>
      <c r="D10770">
        <v>0</v>
      </c>
      <c r="E10770">
        <v>0</v>
      </c>
      <c r="F10770">
        <v>0</v>
      </c>
      <c r="G10770">
        <v>0</v>
      </c>
      <c r="H10770" s="45">
        <v>-1864.11</v>
      </c>
      <c r="I10770" t="s">
        <v>5977</v>
      </c>
      <c r="J10770" t="s">
        <v>164</v>
      </c>
      <c r="K10770">
        <v>0</v>
      </c>
      <c r="L10770" s="83">
        <v>42577</v>
      </c>
      <c r="M10770">
        <v>0</v>
      </c>
      <c r="N10770">
        <v>902252105</v>
      </c>
      <c r="O10770">
        <v>2909644</v>
      </c>
    </row>
    <row r="10771" spans="1:15" x14ac:dyDescent="0.2">
      <c r="A10771" t="s">
        <v>6351</v>
      </c>
      <c r="B10771" t="s">
        <v>1795</v>
      </c>
      <c r="C10771">
        <v>20.25</v>
      </c>
      <c r="D10771">
        <v>0</v>
      </c>
      <c r="E10771">
        <v>0</v>
      </c>
      <c r="F10771">
        <v>0</v>
      </c>
      <c r="G10771">
        <v>0</v>
      </c>
      <c r="H10771" s="45">
        <v>-47115.3</v>
      </c>
      <c r="I10771" t="s">
        <v>5977</v>
      </c>
      <c r="J10771" t="s">
        <v>164</v>
      </c>
      <c r="K10771">
        <v>0</v>
      </c>
      <c r="L10771" s="83">
        <v>42577</v>
      </c>
      <c r="M10771">
        <v>0</v>
      </c>
      <c r="N10771" t="s">
        <v>1964</v>
      </c>
      <c r="O10771" t="s">
        <v>1965</v>
      </c>
    </row>
    <row r="10772" spans="1:15" x14ac:dyDescent="0.2">
      <c r="A10772" t="s">
        <v>6352</v>
      </c>
      <c r="B10772" t="s">
        <v>336</v>
      </c>
      <c r="C10772">
        <v>106.47</v>
      </c>
      <c r="D10772">
        <v>0</v>
      </c>
      <c r="E10772">
        <v>0</v>
      </c>
      <c r="F10772">
        <v>0</v>
      </c>
      <c r="G10772">
        <v>0</v>
      </c>
      <c r="H10772" s="45">
        <v>-14149.7</v>
      </c>
      <c r="I10772" t="s">
        <v>5977</v>
      </c>
      <c r="J10772" t="s">
        <v>169</v>
      </c>
      <c r="K10772">
        <v>0</v>
      </c>
      <c r="L10772" s="83">
        <v>42577</v>
      </c>
      <c r="M10772">
        <v>0</v>
      </c>
      <c r="N10772" t="s">
        <v>337</v>
      </c>
      <c r="O10772">
        <v>2927516</v>
      </c>
    </row>
    <row r="10773" spans="1:15" x14ac:dyDescent="0.2">
      <c r="A10773" t="s">
        <v>6353</v>
      </c>
      <c r="B10773" t="s">
        <v>559</v>
      </c>
      <c r="C10773">
        <v>55.65</v>
      </c>
      <c r="D10773">
        <v>0</v>
      </c>
      <c r="E10773">
        <v>0</v>
      </c>
      <c r="F10773">
        <v>0</v>
      </c>
      <c r="G10773">
        <v>0</v>
      </c>
      <c r="H10773" s="45">
        <v>-2616.5700000000002</v>
      </c>
      <c r="I10773" t="s">
        <v>5995</v>
      </c>
      <c r="J10773" t="s">
        <v>169</v>
      </c>
      <c r="K10773">
        <v>0</v>
      </c>
      <c r="L10773" s="83">
        <v>42577</v>
      </c>
      <c r="M10773">
        <v>0</v>
      </c>
      <c r="N10773" t="s">
        <v>560</v>
      </c>
      <c r="O10773">
        <v>2504061</v>
      </c>
    </row>
    <row r="10774" spans="1:15" x14ac:dyDescent="0.2">
      <c r="A10774" t="s">
        <v>6354</v>
      </c>
      <c r="B10774" t="s">
        <v>1316</v>
      </c>
      <c r="C10774">
        <v>189.1</v>
      </c>
      <c r="D10774">
        <v>0</v>
      </c>
      <c r="E10774">
        <v>0</v>
      </c>
      <c r="F10774">
        <v>0</v>
      </c>
      <c r="G10774">
        <v>0</v>
      </c>
      <c r="H10774" s="45">
        <v>-1888.06</v>
      </c>
      <c r="I10774" t="s">
        <v>5977</v>
      </c>
      <c r="J10774" t="s">
        <v>164</v>
      </c>
      <c r="K10774">
        <v>0</v>
      </c>
      <c r="L10774" s="83">
        <v>42577</v>
      </c>
      <c r="M10774">
        <v>0</v>
      </c>
      <c r="N10774" t="s">
        <v>1541</v>
      </c>
      <c r="O10774" t="s">
        <v>1542</v>
      </c>
    </row>
    <row r="10775" spans="1:15" x14ac:dyDescent="0.2">
      <c r="A10775" t="s">
        <v>6355</v>
      </c>
      <c r="B10775" t="s">
        <v>611</v>
      </c>
      <c r="C10775">
        <v>64.72</v>
      </c>
      <c r="D10775">
        <v>0</v>
      </c>
      <c r="E10775">
        <v>0</v>
      </c>
      <c r="F10775">
        <v>0</v>
      </c>
      <c r="G10775">
        <v>0</v>
      </c>
      <c r="H10775" s="45">
        <v>10006.39</v>
      </c>
      <c r="I10775" t="s">
        <v>5977</v>
      </c>
      <c r="J10775" t="s">
        <v>164</v>
      </c>
      <c r="K10775">
        <v>0</v>
      </c>
      <c r="L10775" s="83">
        <v>42577</v>
      </c>
      <c r="M10775">
        <v>0</v>
      </c>
      <c r="N10775">
        <v>983919101</v>
      </c>
      <c r="O10775">
        <v>2985677</v>
      </c>
    </row>
    <row r="10776" spans="1:15" x14ac:dyDescent="0.2">
      <c r="A10776" t="s">
        <v>6265</v>
      </c>
      <c r="B10776" t="s">
        <v>87</v>
      </c>
      <c r="C10776">
        <v>127.64</v>
      </c>
      <c r="D10776">
        <v>0</v>
      </c>
      <c r="E10776">
        <v>0</v>
      </c>
      <c r="F10776">
        <v>0</v>
      </c>
      <c r="G10776">
        <v>0</v>
      </c>
      <c r="H10776" s="45">
        <v>7819.09</v>
      </c>
      <c r="I10776" t="s">
        <v>5995</v>
      </c>
      <c r="J10776" t="s">
        <v>200</v>
      </c>
      <c r="K10776">
        <v>0</v>
      </c>
      <c r="L10776" s="83">
        <v>42576</v>
      </c>
      <c r="M10776">
        <v>0</v>
      </c>
      <c r="N10776">
        <v>963320106</v>
      </c>
      <c r="O10776">
        <v>2960384</v>
      </c>
    </row>
    <row r="10777" spans="1:15" x14ac:dyDescent="0.2">
      <c r="A10777" t="s">
        <v>6266</v>
      </c>
      <c r="B10777" t="s">
        <v>538</v>
      </c>
      <c r="C10777">
        <v>29.2</v>
      </c>
      <c r="D10777">
        <v>0</v>
      </c>
      <c r="E10777">
        <v>0</v>
      </c>
      <c r="F10777">
        <v>0</v>
      </c>
      <c r="G10777">
        <v>0</v>
      </c>
      <c r="H10777" s="45">
        <v>-4346.13</v>
      </c>
      <c r="I10777" t="s">
        <v>5995</v>
      </c>
      <c r="J10777" t="s">
        <v>186</v>
      </c>
      <c r="K10777">
        <v>0</v>
      </c>
      <c r="L10777" s="83">
        <v>42576</v>
      </c>
      <c r="M10777">
        <v>0</v>
      </c>
      <c r="N10777" t="s">
        <v>539</v>
      </c>
      <c r="O10777" t="s">
        <v>540</v>
      </c>
    </row>
    <row r="10778" spans="1:15" x14ac:dyDescent="0.2">
      <c r="A10778" t="s">
        <v>6267</v>
      </c>
      <c r="B10778" t="s">
        <v>137</v>
      </c>
      <c r="C10778">
        <v>38.14</v>
      </c>
      <c r="D10778">
        <v>0</v>
      </c>
      <c r="E10778">
        <v>0</v>
      </c>
      <c r="F10778">
        <v>0</v>
      </c>
      <c r="G10778">
        <v>0</v>
      </c>
      <c r="H10778" s="45">
        <v>6221.42</v>
      </c>
      <c r="I10778" t="s">
        <v>5995</v>
      </c>
      <c r="J10778" t="s">
        <v>190</v>
      </c>
      <c r="K10778">
        <v>0</v>
      </c>
      <c r="L10778" s="83">
        <v>42576</v>
      </c>
      <c r="M10778">
        <v>0</v>
      </c>
      <c r="N10778" t="s">
        <v>779</v>
      </c>
      <c r="O10778" t="s">
        <v>780</v>
      </c>
    </row>
    <row r="10779" spans="1:15" x14ac:dyDescent="0.2">
      <c r="A10779" t="s">
        <v>6268</v>
      </c>
      <c r="B10779" t="s">
        <v>6264</v>
      </c>
      <c r="C10779">
        <v>46.65</v>
      </c>
      <c r="D10779">
        <v>0</v>
      </c>
      <c r="E10779">
        <v>0</v>
      </c>
      <c r="F10779">
        <v>0</v>
      </c>
      <c r="G10779">
        <v>0</v>
      </c>
      <c r="H10779" s="45">
        <v>21227.41</v>
      </c>
      <c r="I10779" t="s">
        <v>5995</v>
      </c>
      <c r="J10779" t="s">
        <v>186</v>
      </c>
      <c r="K10779">
        <v>0</v>
      </c>
      <c r="L10779" s="83">
        <v>42576</v>
      </c>
      <c r="M10779">
        <v>0</v>
      </c>
      <c r="N10779" t="s">
        <v>6269</v>
      </c>
      <c r="O10779">
        <v>2038849</v>
      </c>
    </row>
    <row r="10780" spans="1:15" x14ac:dyDescent="0.2">
      <c r="A10780" t="s">
        <v>6270</v>
      </c>
      <c r="B10780" t="s">
        <v>90</v>
      </c>
      <c r="C10780">
        <v>68.260000000000005</v>
      </c>
      <c r="D10780">
        <v>0</v>
      </c>
      <c r="E10780">
        <v>0</v>
      </c>
      <c r="F10780">
        <v>0</v>
      </c>
      <c r="G10780">
        <v>0</v>
      </c>
      <c r="H10780" s="45">
        <v>1560.37</v>
      </c>
      <c r="I10780" t="s">
        <v>5977</v>
      </c>
      <c r="J10780" t="s">
        <v>182</v>
      </c>
      <c r="K10780">
        <v>0</v>
      </c>
      <c r="L10780" s="83">
        <v>42576</v>
      </c>
      <c r="M10780">
        <v>0</v>
      </c>
      <c r="N10780">
        <v>32511107</v>
      </c>
      <c r="O10780">
        <v>2032380</v>
      </c>
    </row>
    <row r="10781" spans="1:15" x14ac:dyDescent="0.2">
      <c r="A10781" t="s">
        <v>6271</v>
      </c>
      <c r="B10781" t="s">
        <v>2592</v>
      </c>
      <c r="C10781">
        <v>46.08</v>
      </c>
      <c r="D10781">
        <v>0</v>
      </c>
      <c r="E10781">
        <v>0</v>
      </c>
      <c r="F10781">
        <v>0</v>
      </c>
      <c r="G10781">
        <v>0</v>
      </c>
      <c r="H10781" s="45">
        <v>64857.760000000002</v>
      </c>
      <c r="I10781" t="s">
        <v>5977</v>
      </c>
      <c r="J10781" t="s">
        <v>190</v>
      </c>
      <c r="K10781">
        <v>0</v>
      </c>
      <c r="L10781" s="83">
        <v>42576</v>
      </c>
      <c r="M10781">
        <v>0</v>
      </c>
      <c r="N10781">
        <v>46224101</v>
      </c>
      <c r="O10781">
        <v>2060370</v>
      </c>
    </row>
    <row r="10782" spans="1:15" x14ac:dyDescent="0.2">
      <c r="A10782" t="s">
        <v>6272</v>
      </c>
      <c r="B10782" t="s">
        <v>112</v>
      </c>
      <c r="C10782">
        <v>59.67</v>
      </c>
      <c r="D10782">
        <v>0</v>
      </c>
      <c r="E10782">
        <v>0</v>
      </c>
      <c r="F10782">
        <v>0</v>
      </c>
      <c r="G10782">
        <v>0</v>
      </c>
      <c r="H10782" s="45">
        <v>-20199.55</v>
      </c>
      <c r="I10782" t="s">
        <v>5977</v>
      </c>
      <c r="J10782" t="s">
        <v>190</v>
      </c>
      <c r="K10782">
        <v>0</v>
      </c>
      <c r="L10782" s="83">
        <v>42576</v>
      </c>
      <c r="M10782">
        <v>0</v>
      </c>
      <c r="N10782">
        <v>73302101</v>
      </c>
      <c r="O10782">
        <v>2089427</v>
      </c>
    </row>
    <row r="10783" spans="1:15" x14ac:dyDescent="0.2">
      <c r="A10783" t="s">
        <v>6273</v>
      </c>
      <c r="B10783" t="s">
        <v>862</v>
      </c>
      <c r="C10783">
        <v>117.55</v>
      </c>
      <c r="D10783">
        <v>0</v>
      </c>
      <c r="E10783">
        <v>0</v>
      </c>
      <c r="F10783">
        <v>0</v>
      </c>
      <c r="G10783">
        <v>0</v>
      </c>
      <c r="H10783" s="45">
        <v>74053.5</v>
      </c>
      <c r="I10783" t="s">
        <v>5977</v>
      </c>
      <c r="J10783" t="s">
        <v>200</v>
      </c>
      <c r="K10783">
        <v>0</v>
      </c>
      <c r="L10783" s="83">
        <v>42576</v>
      </c>
      <c r="M10783">
        <v>0</v>
      </c>
      <c r="N10783">
        <v>119848109</v>
      </c>
      <c r="O10783">
        <v>2170309</v>
      </c>
    </row>
    <row r="10784" spans="1:15" x14ac:dyDescent="0.2">
      <c r="A10784" t="s">
        <v>6274</v>
      </c>
      <c r="B10784" t="s">
        <v>382</v>
      </c>
      <c r="C10784">
        <v>76.239999999999995</v>
      </c>
      <c r="D10784">
        <v>0</v>
      </c>
      <c r="E10784">
        <v>0</v>
      </c>
      <c r="F10784">
        <v>0</v>
      </c>
      <c r="G10784">
        <v>0</v>
      </c>
      <c r="H10784" s="45">
        <v>-45218.46</v>
      </c>
      <c r="I10784" t="s">
        <v>5977</v>
      </c>
      <c r="J10784" t="s">
        <v>164</v>
      </c>
      <c r="K10784">
        <v>0</v>
      </c>
      <c r="L10784" s="83">
        <v>42576</v>
      </c>
      <c r="M10784">
        <v>0</v>
      </c>
      <c r="N10784" t="s">
        <v>383</v>
      </c>
      <c r="O10784" t="s">
        <v>384</v>
      </c>
    </row>
    <row r="10785" spans="1:15" x14ac:dyDescent="0.2">
      <c r="A10785" t="s">
        <v>6275</v>
      </c>
      <c r="B10785" t="s">
        <v>838</v>
      </c>
      <c r="C10785">
        <v>60</v>
      </c>
      <c r="D10785">
        <v>0</v>
      </c>
      <c r="E10785">
        <v>0</v>
      </c>
      <c r="F10785">
        <v>0</v>
      </c>
      <c r="G10785">
        <v>0</v>
      </c>
      <c r="H10785" s="45">
        <v>-8584.69</v>
      </c>
      <c r="I10785" t="s">
        <v>5977</v>
      </c>
      <c r="J10785" t="s">
        <v>190</v>
      </c>
      <c r="K10785">
        <v>0</v>
      </c>
      <c r="L10785" s="83">
        <v>42576</v>
      </c>
      <c r="M10785">
        <v>0</v>
      </c>
      <c r="N10785">
        <v>125134106</v>
      </c>
      <c r="O10785" t="s">
        <v>1370</v>
      </c>
    </row>
    <row r="10786" spans="1:15" x14ac:dyDescent="0.2">
      <c r="A10786" t="s">
        <v>6276</v>
      </c>
      <c r="B10786" t="s">
        <v>4324</v>
      </c>
      <c r="C10786">
        <v>17.399999999999999</v>
      </c>
      <c r="D10786">
        <v>0</v>
      </c>
      <c r="E10786">
        <v>0</v>
      </c>
      <c r="F10786">
        <v>0</v>
      </c>
      <c r="G10786">
        <v>0</v>
      </c>
      <c r="H10786" s="45">
        <v>9443.6200000000008</v>
      </c>
      <c r="I10786" t="s">
        <v>5977</v>
      </c>
      <c r="J10786" t="s">
        <v>190</v>
      </c>
      <c r="K10786">
        <v>0</v>
      </c>
      <c r="L10786" s="83">
        <v>42576</v>
      </c>
      <c r="M10786">
        <v>0</v>
      </c>
      <c r="N10786" s="84">
        <v>2.2281999999999999E+106</v>
      </c>
      <c r="O10786">
        <v>2255778</v>
      </c>
    </row>
    <row r="10787" spans="1:15" x14ac:dyDescent="0.2">
      <c r="A10787" t="s">
        <v>6277</v>
      </c>
      <c r="B10787" t="s">
        <v>417</v>
      </c>
      <c r="C10787">
        <v>54.85</v>
      </c>
      <c r="D10787">
        <v>0</v>
      </c>
      <c r="E10787">
        <v>0</v>
      </c>
      <c r="F10787">
        <v>0</v>
      </c>
      <c r="G10787">
        <v>0</v>
      </c>
      <c r="H10787" s="45">
        <v>19096.28</v>
      </c>
      <c r="I10787" t="s">
        <v>5977</v>
      </c>
      <c r="J10787" t="s">
        <v>164</v>
      </c>
      <c r="K10787">
        <v>0</v>
      </c>
      <c r="L10787" s="83">
        <v>42576</v>
      </c>
      <c r="M10787">
        <v>0</v>
      </c>
      <c r="N10787">
        <v>204166102</v>
      </c>
      <c r="O10787" t="s">
        <v>418</v>
      </c>
    </row>
    <row r="10788" spans="1:15" x14ac:dyDescent="0.2">
      <c r="A10788" t="s">
        <v>6278</v>
      </c>
      <c r="B10788" t="s">
        <v>1686</v>
      </c>
      <c r="C10788">
        <v>95.21</v>
      </c>
      <c r="D10788">
        <v>0</v>
      </c>
      <c r="E10788">
        <v>0</v>
      </c>
      <c r="F10788">
        <v>0</v>
      </c>
      <c r="G10788">
        <v>0</v>
      </c>
      <c r="H10788" s="45">
        <v>40845.4</v>
      </c>
      <c r="I10788" t="s">
        <v>5977</v>
      </c>
      <c r="J10788" t="s">
        <v>164</v>
      </c>
      <c r="K10788">
        <v>0</v>
      </c>
      <c r="L10788" s="83">
        <v>42576</v>
      </c>
      <c r="M10788">
        <v>0</v>
      </c>
      <c r="N10788">
        <v>298736109</v>
      </c>
      <c r="O10788">
        <v>2320148</v>
      </c>
    </row>
    <row r="10789" spans="1:15" x14ac:dyDescent="0.2">
      <c r="A10789" t="s">
        <v>6279</v>
      </c>
      <c r="B10789" t="s">
        <v>3927</v>
      </c>
      <c r="C10789">
        <v>32.950000000000003</v>
      </c>
      <c r="D10789">
        <v>0</v>
      </c>
      <c r="E10789">
        <v>0</v>
      </c>
      <c r="F10789">
        <v>0</v>
      </c>
      <c r="G10789">
        <v>0</v>
      </c>
      <c r="H10789" s="45">
        <v>-36183.839999999997</v>
      </c>
      <c r="I10789" t="s">
        <v>5977</v>
      </c>
      <c r="J10789" t="s">
        <v>186</v>
      </c>
      <c r="K10789">
        <v>0</v>
      </c>
      <c r="L10789" s="83">
        <v>42576</v>
      </c>
      <c r="M10789">
        <v>0</v>
      </c>
      <c r="N10789">
        <v>395259104</v>
      </c>
      <c r="O10789" t="s">
        <v>3960</v>
      </c>
    </row>
    <row r="10790" spans="1:15" x14ac:dyDescent="0.2">
      <c r="A10790" t="s">
        <v>6280</v>
      </c>
      <c r="B10790" t="s">
        <v>4183</v>
      </c>
      <c r="C10790">
        <v>22.5</v>
      </c>
      <c r="D10790">
        <v>0</v>
      </c>
      <c r="E10790">
        <v>0</v>
      </c>
      <c r="F10790">
        <v>0</v>
      </c>
      <c r="G10790">
        <v>0</v>
      </c>
      <c r="H10790" s="45">
        <v>4517.58</v>
      </c>
      <c r="I10790" t="s">
        <v>5995</v>
      </c>
      <c r="J10790" t="s">
        <v>200</v>
      </c>
      <c r="K10790">
        <v>0</v>
      </c>
      <c r="L10790" s="83">
        <v>42576</v>
      </c>
      <c r="M10790">
        <v>0</v>
      </c>
      <c r="N10790">
        <v>371901109</v>
      </c>
      <c r="O10790">
        <v>2366799</v>
      </c>
    </row>
    <row r="10791" spans="1:15" x14ac:dyDescent="0.2">
      <c r="A10791" t="s">
        <v>6281</v>
      </c>
      <c r="B10791" t="s">
        <v>6260</v>
      </c>
      <c r="C10791">
        <v>19.190000000000001</v>
      </c>
      <c r="D10791">
        <v>0</v>
      </c>
      <c r="E10791">
        <v>0</v>
      </c>
      <c r="F10791">
        <v>0</v>
      </c>
      <c r="G10791">
        <v>0</v>
      </c>
      <c r="H10791">
        <v>-179.65</v>
      </c>
      <c r="I10791" t="s">
        <v>5977</v>
      </c>
      <c r="J10791" t="s">
        <v>190</v>
      </c>
      <c r="K10791">
        <v>0</v>
      </c>
      <c r="L10791" s="83">
        <v>42576</v>
      </c>
      <c r="M10791">
        <v>0</v>
      </c>
      <c r="N10791">
        <v>422347104</v>
      </c>
      <c r="O10791">
        <v>2414018</v>
      </c>
    </row>
    <row r="10792" spans="1:15" x14ac:dyDescent="0.2">
      <c r="A10792" t="s">
        <v>6282</v>
      </c>
      <c r="B10792" t="s">
        <v>6263</v>
      </c>
      <c r="C10792">
        <v>115.01</v>
      </c>
      <c r="D10792">
        <v>0</v>
      </c>
      <c r="E10792">
        <v>0</v>
      </c>
      <c r="F10792">
        <v>0</v>
      </c>
      <c r="G10792">
        <v>0</v>
      </c>
      <c r="H10792" s="45">
        <v>44852.27</v>
      </c>
      <c r="I10792" t="s">
        <v>5977</v>
      </c>
      <c r="J10792" t="s">
        <v>169</v>
      </c>
      <c r="K10792">
        <v>0</v>
      </c>
      <c r="L10792" s="83">
        <v>42576</v>
      </c>
      <c r="M10792">
        <v>0</v>
      </c>
      <c r="N10792" t="s">
        <v>177</v>
      </c>
      <c r="O10792" t="s">
        <v>6283</v>
      </c>
    </row>
    <row r="10793" spans="1:15" x14ac:dyDescent="0.2">
      <c r="A10793" t="s">
        <v>6284</v>
      </c>
      <c r="B10793" t="s">
        <v>133</v>
      </c>
      <c r="C10793">
        <v>323.23</v>
      </c>
      <c r="D10793">
        <v>0</v>
      </c>
      <c r="E10793">
        <v>0</v>
      </c>
      <c r="F10793">
        <v>0</v>
      </c>
      <c r="G10793">
        <v>0</v>
      </c>
      <c r="H10793" s="45">
        <v>15785.3</v>
      </c>
      <c r="I10793" t="s">
        <v>5977</v>
      </c>
      <c r="J10793" t="s">
        <v>169</v>
      </c>
      <c r="K10793">
        <v>0</v>
      </c>
      <c r="L10793" s="83">
        <v>42576</v>
      </c>
      <c r="M10793">
        <v>0</v>
      </c>
      <c r="N10793">
        <v>452327109</v>
      </c>
      <c r="O10793">
        <v>2613990</v>
      </c>
    </row>
    <row r="10794" spans="1:15" x14ac:dyDescent="0.2">
      <c r="A10794" t="s">
        <v>6285</v>
      </c>
      <c r="B10794" t="s">
        <v>1664</v>
      </c>
      <c r="C10794">
        <v>80.16</v>
      </c>
      <c r="D10794">
        <v>0</v>
      </c>
      <c r="E10794">
        <v>0</v>
      </c>
      <c r="F10794">
        <v>0</v>
      </c>
      <c r="G10794">
        <v>0</v>
      </c>
      <c r="H10794" s="45">
        <v>-8865.84</v>
      </c>
      <c r="I10794" t="s">
        <v>5977</v>
      </c>
      <c r="J10794" t="s">
        <v>200</v>
      </c>
      <c r="K10794">
        <v>0</v>
      </c>
      <c r="L10794" s="83">
        <v>42576</v>
      </c>
      <c r="M10794">
        <v>0</v>
      </c>
      <c r="N10794">
        <v>462726100</v>
      </c>
      <c r="O10794" t="s">
        <v>1724</v>
      </c>
    </row>
    <row r="10795" spans="1:15" x14ac:dyDescent="0.2">
      <c r="A10795" t="s">
        <v>6286</v>
      </c>
      <c r="B10795" t="s">
        <v>2673</v>
      </c>
      <c r="C10795">
        <v>35.549999999999997</v>
      </c>
      <c r="D10795">
        <v>0</v>
      </c>
      <c r="E10795">
        <v>0</v>
      </c>
      <c r="F10795">
        <v>0</v>
      </c>
      <c r="G10795">
        <v>0</v>
      </c>
      <c r="H10795" s="45">
        <v>15329.76</v>
      </c>
      <c r="I10795" t="s">
        <v>5977</v>
      </c>
      <c r="J10795" t="s">
        <v>164</v>
      </c>
      <c r="K10795">
        <v>0</v>
      </c>
      <c r="L10795" s="83">
        <v>42576</v>
      </c>
      <c r="M10795">
        <v>0</v>
      </c>
      <c r="N10795" t="s">
        <v>177</v>
      </c>
      <c r="O10795" t="s">
        <v>2772</v>
      </c>
    </row>
    <row r="10796" spans="1:15" x14ac:dyDescent="0.2">
      <c r="A10796" t="s">
        <v>6287</v>
      </c>
      <c r="B10796" t="s">
        <v>1069</v>
      </c>
      <c r="C10796">
        <v>143.77000000000001</v>
      </c>
      <c r="D10796">
        <v>0</v>
      </c>
      <c r="E10796">
        <v>0</v>
      </c>
      <c r="F10796">
        <v>0</v>
      </c>
      <c r="G10796">
        <v>0</v>
      </c>
      <c r="H10796" s="45">
        <v>2304.88</v>
      </c>
      <c r="I10796" t="s">
        <v>5995</v>
      </c>
      <c r="J10796" t="s">
        <v>186</v>
      </c>
      <c r="K10796">
        <v>0</v>
      </c>
      <c r="L10796" s="83">
        <v>42576</v>
      </c>
      <c r="M10796">
        <v>0</v>
      </c>
      <c r="N10796">
        <v>615369105</v>
      </c>
      <c r="O10796">
        <v>2252058</v>
      </c>
    </row>
    <row r="10797" spans="1:15" x14ac:dyDescent="0.2">
      <c r="A10797" t="s">
        <v>6288</v>
      </c>
      <c r="B10797" t="s">
        <v>470</v>
      </c>
      <c r="C10797">
        <v>21.18</v>
      </c>
      <c r="D10797">
        <v>0</v>
      </c>
      <c r="E10797">
        <v>0</v>
      </c>
      <c r="F10797">
        <v>0</v>
      </c>
      <c r="G10797">
        <v>0</v>
      </c>
      <c r="H10797" s="45">
        <v>-21251.22</v>
      </c>
      <c r="I10797" t="s">
        <v>5977</v>
      </c>
      <c r="J10797" t="s">
        <v>164</v>
      </c>
      <c r="K10797">
        <v>0</v>
      </c>
      <c r="L10797" s="83">
        <v>42576</v>
      </c>
      <c r="M10797">
        <v>0</v>
      </c>
      <c r="N10797" t="s">
        <v>471</v>
      </c>
      <c r="O10797" t="s">
        <v>472</v>
      </c>
    </row>
    <row r="10798" spans="1:15" x14ac:dyDescent="0.2">
      <c r="A10798" t="s">
        <v>6289</v>
      </c>
      <c r="B10798" t="s">
        <v>6262</v>
      </c>
      <c r="C10798">
        <v>39.9</v>
      </c>
      <c r="D10798">
        <v>0</v>
      </c>
      <c r="E10798">
        <v>0</v>
      </c>
      <c r="F10798">
        <v>0</v>
      </c>
      <c r="G10798">
        <v>0</v>
      </c>
      <c r="H10798" s="45">
        <v>-42008.26</v>
      </c>
      <c r="I10798" t="s">
        <v>5977</v>
      </c>
      <c r="J10798" t="s">
        <v>164</v>
      </c>
      <c r="K10798">
        <v>0</v>
      </c>
      <c r="L10798" s="83">
        <v>42576</v>
      </c>
      <c r="M10798">
        <v>0</v>
      </c>
      <c r="N10798">
        <v>630077105</v>
      </c>
      <c r="O10798">
        <v>2622220</v>
      </c>
    </row>
    <row r="10799" spans="1:15" x14ac:dyDescent="0.2">
      <c r="A10799" t="s">
        <v>6290</v>
      </c>
      <c r="B10799" t="s">
        <v>1558</v>
      </c>
      <c r="C10799">
        <v>28.21</v>
      </c>
      <c r="D10799">
        <v>0</v>
      </c>
      <c r="E10799">
        <v>0</v>
      </c>
      <c r="F10799">
        <v>0</v>
      </c>
      <c r="G10799">
        <v>0</v>
      </c>
      <c r="H10799" s="45">
        <v>5884.58</v>
      </c>
      <c r="I10799" t="s">
        <v>5977</v>
      </c>
      <c r="J10799" t="s">
        <v>164</v>
      </c>
      <c r="K10799">
        <v>0</v>
      </c>
      <c r="L10799" s="83">
        <v>42576</v>
      </c>
      <c r="M10799">
        <v>0</v>
      </c>
      <c r="N10799" s="84">
        <v>6.2886000000000003E+112</v>
      </c>
      <c r="O10799">
        <v>2632650</v>
      </c>
    </row>
    <row r="10800" spans="1:15" x14ac:dyDescent="0.2">
      <c r="A10800" t="s">
        <v>6291</v>
      </c>
      <c r="B10800" t="s">
        <v>85</v>
      </c>
      <c r="C10800">
        <v>64.17</v>
      </c>
      <c r="D10800">
        <v>0</v>
      </c>
      <c r="E10800">
        <v>0</v>
      </c>
      <c r="F10800">
        <v>0</v>
      </c>
      <c r="G10800">
        <v>0</v>
      </c>
      <c r="H10800" s="45">
        <v>-17550.04</v>
      </c>
      <c r="I10800" t="s">
        <v>5977</v>
      </c>
      <c r="J10800" t="s">
        <v>190</v>
      </c>
      <c r="K10800">
        <v>0</v>
      </c>
      <c r="L10800" s="83">
        <v>42576</v>
      </c>
      <c r="M10800">
        <v>0</v>
      </c>
      <c r="N10800">
        <v>693718108</v>
      </c>
      <c r="O10800">
        <v>2665861</v>
      </c>
    </row>
    <row r="10801" spans="1:15" x14ac:dyDescent="0.2">
      <c r="A10801" t="s">
        <v>6292</v>
      </c>
      <c r="B10801" t="s">
        <v>1828</v>
      </c>
      <c r="C10801">
        <v>15.36</v>
      </c>
      <c r="D10801">
        <v>0</v>
      </c>
      <c r="E10801">
        <v>0</v>
      </c>
      <c r="F10801">
        <v>0</v>
      </c>
      <c r="G10801">
        <v>0</v>
      </c>
      <c r="H10801" s="45">
        <v>8988.81</v>
      </c>
      <c r="I10801" t="s">
        <v>5977</v>
      </c>
      <c r="J10801" t="s">
        <v>200</v>
      </c>
      <c r="K10801">
        <v>0</v>
      </c>
      <c r="L10801" s="83">
        <v>42576</v>
      </c>
      <c r="M10801">
        <v>0</v>
      </c>
      <c r="N10801">
        <v>758766109</v>
      </c>
      <c r="O10801">
        <v>2866824</v>
      </c>
    </row>
    <row r="10802" spans="1:15" x14ac:dyDescent="0.2">
      <c r="A10802" t="s">
        <v>6293</v>
      </c>
      <c r="B10802" t="s">
        <v>118</v>
      </c>
      <c r="C10802">
        <v>79.36</v>
      </c>
      <c r="D10802">
        <v>0</v>
      </c>
      <c r="E10802">
        <v>0</v>
      </c>
      <c r="F10802">
        <v>0</v>
      </c>
      <c r="G10802">
        <v>0</v>
      </c>
      <c r="H10802" s="45">
        <v>-62557.91</v>
      </c>
      <c r="I10802" t="s">
        <v>5977</v>
      </c>
      <c r="J10802" t="s">
        <v>190</v>
      </c>
      <c r="K10802">
        <v>0</v>
      </c>
      <c r="L10802" s="83">
        <v>42576</v>
      </c>
      <c r="M10802">
        <v>0</v>
      </c>
      <c r="N10802">
        <v>770323103</v>
      </c>
      <c r="O10802">
        <v>2110703</v>
      </c>
    </row>
    <row r="10803" spans="1:15" x14ac:dyDescent="0.2">
      <c r="A10803" t="s">
        <v>6294</v>
      </c>
      <c r="B10803" t="s">
        <v>1834</v>
      </c>
      <c r="C10803">
        <v>41.75</v>
      </c>
      <c r="D10803">
        <v>0</v>
      </c>
      <c r="E10803">
        <v>0</v>
      </c>
      <c r="F10803">
        <v>0</v>
      </c>
      <c r="G10803">
        <v>0</v>
      </c>
      <c r="H10803">
        <v>887.69</v>
      </c>
      <c r="I10803" t="s">
        <v>5977</v>
      </c>
      <c r="J10803" t="s">
        <v>190</v>
      </c>
      <c r="K10803">
        <v>0</v>
      </c>
      <c r="L10803" s="83">
        <v>42576</v>
      </c>
      <c r="M10803">
        <v>0</v>
      </c>
      <c r="N10803">
        <v>781846209</v>
      </c>
      <c r="O10803">
        <v>2966876</v>
      </c>
    </row>
    <row r="10804" spans="1:15" x14ac:dyDescent="0.2">
      <c r="A10804" t="s">
        <v>6295</v>
      </c>
      <c r="B10804" t="s">
        <v>2576</v>
      </c>
      <c r="C10804">
        <v>20.2</v>
      </c>
      <c r="D10804">
        <v>0</v>
      </c>
      <c r="E10804">
        <v>0</v>
      </c>
      <c r="F10804">
        <v>0</v>
      </c>
      <c r="G10804">
        <v>0</v>
      </c>
      <c r="H10804" s="45">
        <v>8858.1200000000008</v>
      </c>
      <c r="I10804" t="s">
        <v>5977</v>
      </c>
      <c r="J10804" t="s">
        <v>200</v>
      </c>
      <c r="K10804">
        <v>0</v>
      </c>
      <c r="L10804" s="83">
        <v>42576</v>
      </c>
      <c r="M10804">
        <v>0</v>
      </c>
      <c r="N10804" t="s">
        <v>2659</v>
      </c>
      <c r="O10804">
        <v>2125246</v>
      </c>
    </row>
    <row r="10805" spans="1:15" x14ac:dyDescent="0.2">
      <c r="A10805" t="s">
        <v>6296</v>
      </c>
      <c r="B10805" t="s">
        <v>1063</v>
      </c>
      <c r="C10805">
        <v>52.31</v>
      </c>
      <c r="D10805">
        <v>0</v>
      </c>
      <c r="E10805">
        <v>0</v>
      </c>
      <c r="F10805">
        <v>0</v>
      </c>
      <c r="G10805">
        <v>0</v>
      </c>
      <c r="H10805" s="45">
        <v>19560.8</v>
      </c>
      <c r="I10805" t="s">
        <v>5977</v>
      </c>
      <c r="J10805" t="s">
        <v>190</v>
      </c>
      <c r="K10805">
        <v>0</v>
      </c>
      <c r="L10805" s="83">
        <v>42576</v>
      </c>
      <c r="M10805">
        <v>0</v>
      </c>
      <c r="N10805" t="s">
        <v>177</v>
      </c>
      <c r="O10805" t="s">
        <v>4223</v>
      </c>
    </row>
    <row r="10806" spans="1:15" x14ac:dyDescent="0.2">
      <c r="A10806" t="s">
        <v>6297</v>
      </c>
      <c r="B10806" t="s">
        <v>533</v>
      </c>
      <c r="C10806">
        <v>58.08</v>
      </c>
      <c r="D10806">
        <v>0</v>
      </c>
      <c r="E10806">
        <v>0</v>
      </c>
      <c r="F10806">
        <v>0</v>
      </c>
      <c r="G10806">
        <v>0</v>
      </c>
      <c r="H10806" s="45">
        <v>1258.3900000000001</v>
      </c>
      <c r="I10806" t="s">
        <v>5995</v>
      </c>
      <c r="J10806" t="s">
        <v>186</v>
      </c>
      <c r="K10806">
        <v>0</v>
      </c>
      <c r="L10806" s="83">
        <v>42576</v>
      </c>
      <c r="M10806">
        <v>0</v>
      </c>
      <c r="N10806">
        <v>867914103</v>
      </c>
      <c r="O10806">
        <v>2860990</v>
      </c>
    </row>
    <row r="10807" spans="1:15" x14ac:dyDescent="0.2">
      <c r="A10807" t="s">
        <v>6298</v>
      </c>
      <c r="B10807" t="s">
        <v>1787</v>
      </c>
      <c r="C10807">
        <v>31.3</v>
      </c>
      <c r="D10807">
        <v>0</v>
      </c>
      <c r="E10807">
        <v>0</v>
      </c>
      <c r="F10807">
        <v>0</v>
      </c>
      <c r="G10807">
        <v>0</v>
      </c>
      <c r="H10807" s="45">
        <v>58464.23</v>
      </c>
      <c r="I10807" t="s">
        <v>5977</v>
      </c>
      <c r="J10807" t="s">
        <v>200</v>
      </c>
      <c r="K10807">
        <v>0</v>
      </c>
      <c r="L10807" s="83">
        <v>42576</v>
      </c>
      <c r="M10807">
        <v>0</v>
      </c>
      <c r="N10807">
        <v>891826109</v>
      </c>
      <c r="O10807" t="s">
        <v>1960</v>
      </c>
    </row>
    <row r="10808" spans="1:15" x14ac:dyDescent="0.2">
      <c r="A10808" t="s">
        <v>6299</v>
      </c>
      <c r="B10808" t="s">
        <v>342</v>
      </c>
      <c r="C10808">
        <v>54.28</v>
      </c>
      <c r="D10808">
        <v>0</v>
      </c>
      <c r="E10808">
        <v>0</v>
      </c>
      <c r="F10808">
        <v>0</v>
      </c>
      <c r="G10808">
        <v>0</v>
      </c>
      <c r="H10808" s="45">
        <v>-2921.15</v>
      </c>
      <c r="I10808" t="s">
        <v>5995</v>
      </c>
      <c r="J10808" t="s">
        <v>190</v>
      </c>
      <c r="K10808">
        <v>0</v>
      </c>
      <c r="L10808" s="83">
        <v>42576</v>
      </c>
      <c r="M10808">
        <v>0</v>
      </c>
      <c r="N10808">
        <v>883203101</v>
      </c>
      <c r="O10808">
        <v>2885937</v>
      </c>
    </row>
    <row r="10809" spans="1:15" x14ac:dyDescent="0.2">
      <c r="A10809" t="s">
        <v>6300</v>
      </c>
      <c r="B10809" t="s">
        <v>328</v>
      </c>
      <c r="C10809">
        <v>10.74</v>
      </c>
      <c r="D10809">
        <v>0</v>
      </c>
      <c r="E10809">
        <v>0</v>
      </c>
      <c r="F10809">
        <v>0</v>
      </c>
      <c r="G10809">
        <v>0</v>
      </c>
      <c r="H10809" s="45">
        <v>28535.86</v>
      </c>
      <c r="I10809" t="s">
        <v>5977</v>
      </c>
      <c r="J10809" t="s">
        <v>200</v>
      </c>
      <c r="K10809">
        <v>0</v>
      </c>
      <c r="L10809" s="83">
        <v>42576</v>
      </c>
      <c r="M10809">
        <v>0</v>
      </c>
      <c r="N10809">
        <v>904311107</v>
      </c>
      <c r="O10809" t="s">
        <v>329</v>
      </c>
    </row>
    <row r="10810" spans="1:15" x14ac:dyDescent="0.2">
      <c r="A10810" t="s">
        <v>6301</v>
      </c>
      <c r="B10810" t="s">
        <v>6261</v>
      </c>
      <c r="C10810">
        <v>81.83</v>
      </c>
      <c r="D10810">
        <v>0</v>
      </c>
      <c r="E10810">
        <v>0</v>
      </c>
      <c r="F10810">
        <v>0</v>
      </c>
      <c r="G10810">
        <v>0</v>
      </c>
      <c r="H10810" s="45">
        <v>-17152.64</v>
      </c>
      <c r="I10810" t="s">
        <v>5977</v>
      </c>
      <c r="J10810" t="s">
        <v>182</v>
      </c>
      <c r="K10810">
        <v>0</v>
      </c>
      <c r="L10810" s="83">
        <v>42576</v>
      </c>
      <c r="M10810">
        <v>0</v>
      </c>
      <c r="N10810" t="s">
        <v>6302</v>
      </c>
      <c r="O10810">
        <v>2041364</v>
      </c>
    </row>
    <row r="10811" spans="1:15" x14ac:dyDescent="0.2">
      <c r="A10811" t="s">
        <v>6303</v>
      </c>
      <c r="B10811" t="s">
        <v>104</v>
      </c>
      <c r="C10811">
        <v>20.83</v>
      </c>
      <c r="D10811">
        <v>0</v>
      </c>
      <c r="E10811">
        <v>0</v>
      </c>
      <c r="F10811">
        <v>0</v>
      </c>
      <c r="G10811">
        <v>0</v>
      </c>
      <c r="H10811" s="45">
        <v>2004.47</v>
      </c>
      <c r="I10811" t="s">
        <v>5977</v>
      </c>
      <c r="J10811" t="s">
        <v>186</v>
      </c>
      <c r="K10811">
        <v>0</v>
      </c>
      <c r="L10811" s="83">
        <v>42576</v>
      </c>
      <c r="M10811">
        <v>0</v>
      </c>
      <c r="N10811">
        <v>930059100</v>
      </c>
      <c r="O10811">
        <v>2156503</v>
      </c>
    </row>
    <row r="10812" spans="1:15" x14ac:dyDescent="0.2">
      <c r="A10812" t="s">
        <v>6304</v>
      </c>
      <c r="B10812" t="s">
        <v>2586</v>
      </c>
      <c r="C10812">
        <v>31.79</v>
      </c>
      <c r="D10812">
        <v>0</v>
      </c>
      <c r="E10812">
        <v>0</v>
      </c>
      <c r="F10812">
        <v>0</v>
      </c>
      <c r="G10812">
        <v>0</v>
      </c>
      <c r="H10812" s="45">
        <v>73069.38</v>
      </c>
      <c r="I10812" t="s">
        <v>5977</v>
      </c>
      <c r="J10812" t="s">
        <v>200</v>
      </c>
      <c r="K10812">
        <v>0</v>
      </c>
      <c r="L10812" s="83">
        <v>42576</v>
      </c>
      <c r="M10812">
        <v>0</v>
      </c>
      <c r="N10812">
        <v>978097103</v>
      </c>
      <c r="O10812">
        <v>2977500</v>
      </c>
    </row>
    <row r="10813" spans="1:15" x14ac:dyDescent="0.2">
      <c r="A10813" t="s">
        <v>6192</v>
      </c>
      <c r="B10813" t="s">
        <v>3989</v>
      </c>
      <c r="C10813">
        <v>24.9</v>
      </c>
      <c r="D10813">
        <v>0</v>
      </c>
      <c r="E10813">
        <v>0</v>
      </c>
      <c r="F10813">
        <v>0</v>
      </c>
      <c r="G10813">
        <v>0</v>
      </c>
      <c r="H10813">
        <v>-260.86</v>
      </c>
      <c r="I10813" t="s">
        <v>5995</v>
      </c>
      <c r="J10813" t="s">
        <v>190</v>
      </c>
      <c r="K10813">
        <v>0</v>
      </c>
      <c r="L10813" s="83">
        <v>42573</v>
      </c>
      <c r="M10813">
        <v>0</v>
      </c>
      <c r="N10813" t="s">
        <v>4057</v>
      </c>
      <c r="O10813" t="s">
        <v>4058</v>
      </c>
    </row>
    <row r="10814" spans="1:15" x14ac:dyDescent="0.2">
      <c r="A10814" t="s">
        <v>6193</v>
      </c>
      <c r="B10814" t="s">
        <v>1091</v>
      </c>
      <c r="C10814">
        <v>93.21</v>
      </c>
      <c r="D10814">
        <v>0</v>
      </c>
      <c r="E10814">
        <v>0</v>
      </c>
      <c r="F10814">
        <v>0</v>
      </c>
      <c r="G10814">
        <v>0</v>
      </c>
      <c r="H10814" s="45">
        <v>-7692.61</v>
      </c>
      <c r="I10814" t="s">
        <v>5995</v>
      </c>
      <c r="J10814" t="s">
        <v>190</v>
      </c>
      <c r="K10814">
        <v>0</v>
      </c>
      <c r="L10814" s="83">
        <v>42573</v>
      </c>
      <c r="M10814">
        <v>0</v>
      </c>
      <c r="N10814" t="s">
        <v>1384</v>
      </c>
      <c r="O10814">
        <v>2562490</v>
      </c>
    </row>
    <row r="10815" spans="1:15" x14ac:dyDescent="0.2">
      <c r="A10815" t="s">
        <v>6194</v>
      </c>
      <c r="B10815" t="s">
        <v>552</v>
      </c>
      <c r="C10815">
        <v>58.82</v>
      </c>
      <c r="D10815">
        <v>0</v>
      </c>
      <c r="E10815">
        <v>0</v>
      </c>
      <c r="F10815">
        <v>0</v>
      </c>
      <c r="G10815">
        <v>0</v>
      </c>
      <c r="H10815">
        <v>140.13</v>
      </c>
      <c r="I10815" t="s">
        <v>5995</v>
      </c>
      <c r="J10815" t="s">
        <v>190</v>
      </c>
      <c r="K10815">
        <v>0</v>
      </c>
      <c r="L10815" s="83">
        <v>42573</v>
      </c>
      <c r="M10815">
        <v>0</v>
      </c>
      <c r="N10815">
        <v>844741108</v>
      </c>
      <c r="O10815">
        <v>2831543</v>
      </c>
    </row>
    <row r="10816" spans="1:15" x14ac:dyDescent="0.2">
      <c r="A10816" t="s">
        <v>6195</v>
      </c>
      <c r="B10816" t="s">
        <v>3990</v>
      </c>
      <c r="C10816">
        <v>39</v>
      </c>
      <c r="D10816">
        <v>0</v>
      </c>
      <c r="E10816">
        <v>0</v>
      </c>
      <c r="F10816">
        <v>0</v>
      </c>
      <c r="G10816">
        <v>0</v>
      </c>
      <c r="H10816" s="45">
        <v>1576.09</v>
      </c>
      <c r="I10816" t="s">
        <v>5995</v>
      </c>
      <c r="J10816" t="s">
        <v>190</v>
      </c>
      <c r="K10816">
        <v>0</v>
      </c>
      <c r="L10816" s="83">
        <v>42573</v>
      </c>
      <c r="M10816">
        <v>0</v>
      </c>
      <c r="N10816">
        <v>419879101</v>
      </c>
      <c r="O10816">
        <v>2408044</v>
      </c>
    </row>
    <row r="10817" spans="1:15" x14ac:dyDescent="0.2">
      <c r="A10817" t="s">
        <v>6196</v>
      </c>
      <c r="B10817" t="s">
        <v>6080</v>
      </c>
      <c r="C10817">
        <v>82.93</v>
      </c>
      <c r="D10817">
        <v>0</v>
      </c>
      <c r="E10817">
        <v>0</v>
      </c>
      <c r="F10817">
        <v>0</v>
      </c>
      <c r="G10817">
        <v>0</v>
      </c>
      <c r="H10817" s="45">
        <v>-6768.39</v>
      </c>
      <c r="I10817" t="s">
        <v>5995</v>
      </c>
      <c r="J10817" t="s">
        <v>190</v>
      </c>
      <c r="K10817">
        <v>0</v>
      </c>
      <c r="L10817" s="83">
        <v>42573</v>
      </c>
      <c r="M10817">
        <v>0</v>
      </c>
      <c r="N10817">
        <v>361448103</v>
      </c>
      <c r="O10817">
        <v>2362128</v>
      </c>
    </row>
    <row r="10818" spans="1:15" x14ac:dyDescent="0.2">
      <c r="A10818" t="s">
        <v>6197</v>
      </c>
      <c r="B10818" t="s">
        <v>562</v>
      </c>
      <c r="C10818">
        <v>59.63</v>
      </c>
      <c r="D10818">
        <v>0</v>
      </c>
      <c r="E10818">
        <v>0</v>
      </c>
      <c r="F10818">
        <v>0</v>
      </c>
      <c r="G10818">
        <v>0</v>
      </c>
      <c r="H10818" s="45">
        <v>-5541.82</v>
      </c>
      <c r="I10818" t="s">
        <v>5995</v>
      </c>
      <c r="J10818" t="s">
        <v>186</v>
      </c>
      <c r="K10818">
        <v>0</v>
      </c>
      <c r="L10818" s="83">
        <v>42573</v>
      </c>
      <c r="M10818">
        <v>0</v>
      </c>
      <c r="N10818">
        <v>269246401</v>
      </c>
      <c r="O10818">
        <v>2299011</v>
      </c>
    </row>
    <row r="10819" spans="1:15" x14ac:dyDescent="0.2">
      <c r="A10819" t="s">
        <v>6198</v>
      </c>
      <c r="B10819" t="s">
        <v>460</v>
      </c>
      <c r="C10819">
        <v>90.12</v>
      </c>
      <c r="D10819">
        <v>0</v>
      </c>
      <c r="E10819">
        <v>0</v>
      </c>
      <c r="F10819">
        <v>0</v>
      </c>
      <c r="G10819">
        <v>0</v>
      </c>
      <c r="H10819" s="45">
        <v>6203.61</v>
      </c>
      <c r="I10819" t="s">
        <v>5995</v>
      </c>
      <c r="J10819" t="s">
        <v>186</v>
      </c>
      <c r="K10819">
        <v>0</v>
      </c>
      <c r="L10819" s="83">
        <v>42573</v>
      </c>
      <c r="M10819">
        <v>0</v>
      </c>
      <c r="N10819" t="s">
        <v>461</v>
      </c>
      <c r="O10819">
        <v>2654461</v>
      </c>
    </row>
    <row r="10820" spans="1:15" x14ac:dyDescent="0.2">
      <c r="A10820" t="s">
        <v>6199</v>
      </c>
      <c r="B10820" t="s">
        <v>128</v>
      </c>
      <c r="C10820">
        <v>433.66</v>
      </c>
      <c r="D10820">
        <v>0</v>
      </c>
      <c r="E10820">
        <v>0</v>
      </c>
      <c r="F10820">
        <v>0</v>
      </c>
      <c r="G10820">
        <v>0</v>
      </c>
      <c r="H10820" s="45">
        <v>-4933.9799999999996</v>
      </c>
      <c r="I10820" t="s">
        <v>5995</v>
      </c>
      <c r="J10820" t="s">
        <v>200</v>
      </c>
      <c r="K10820">
        <v>0</v>
      </c>
      <c r="L10820" s="83">
        <v>42573</v>
      </c>
      <c r="M10820">
        <v>0</v>
      </c>
      <c r="N10820">
        <v>169656105</v>
      </c>
      <c r="O10820" t="s">
        <v>818</v>
      </c>
    </row>
    <row r="10821" spans="1:15" x14ac:dyDescent="0.2">
      <c r="A10821" t="s">
        <v>6200</v>
      </c>
      <c r="B10821" t="s">
        <v>535</v>
      </c>
      <c r="C10821">
        <v>42.51</v>
      </c>
      <c r="D10821">
        <v>0</v>
      </c>
      <c r="E10821">
        <v>0</v>
      </c>
      <c r="F10821">
        <v>0</v>
      </c>
      <c r="G10821">
        <v>0</v>
      </c>
      <c r="H10821" s="45">
        <v>17101.05</v>
      </c>
      <c r="I10821" t="s">
        <v>5995</v>
      </c>
      <c r="J10821" t="s">
        <v>186</v>
      </c>
      <c r="K10821">
        <v>0</v>
      </c>
      <c r="L10821" s="83">
        <v>42573</v>
      </c>
      <c r="M10821">
        <v>0</v>
      </c>
      <c r="N10821">
        <v>174610105</v>
      </c>
      <c r="O10821" t="s">
        <v>536</v>
      </c>
    </row>
    <row r="10822" spans="1:15" x14ac:dyDescent="0.2">
      <c r="A10822" t="s">
        <v>6201</v>
      </c>
      <c r="B10822" t="s">
        <v>422</v>
      </c>
      <c r="C10822">
        <v>352.59</v>
      </c>
      <c r="D10822">
        <v>0</v>
      </c>
      <c r="E10822">
        <v>0</v>
      </c>
      <c r="F10822">
        <v>0</v>
      </c>
      <c r="G10822">
        <v>0</v>
      </c>
      <c r="H10822">
        <v>93.88</v>
      </c>
      <c r="I10822" t="s">
        <v>5995</v>
      </c>
      <c r="J10822" t="s">
        <v>169</v>
      </c>
      <c r="K10822">
        <v>0</v>
      </c>
      <c r="L10822" s="83">
        <v>42573</v>
      </c>
      <c r="M10822">
        <v>0</v>
      </c>
      <c r="N10822" t="s">
        <v>423</v>
      </c>
      <c r="O10822">
        <v>2455965</v>
      </c>
    </row>
    <row r="10823" spans="1:15" x14ac:dyDescent="0.2">
      <c r="A10823" t="s">
        <v>6202</v>
      </c>
      <c r="B10823" t="s">
        <v>3629</v>
      </c>
      <c r="C10823">
        <v>27.94</v>
      </c>
      <c r="D10823">
        <v>0</v>
      </c>
      <c r="E10823">
        <v>0</v>
      </c>
      <c r="F10823">
        <v>0</v>
      </c>
      <c r="G10823">
        <v>0</v>
      </c>
      <c r="H10823" s="45">
        <v>3969.91</v>
      </c>
      <c r="I10823" t="s">
        <v>5995</v>
      </c>
      <c r="J10823" t="s">
        <v>186</v>
      </c>
      <c r="K10823">
        <v>0</v>
      </c>
      <c r="L10823" s="83">
        <v>42573</v>
      </c>
      <c r="M10823">
        <v>0</v>
      </c>
      <c r="N10823" t="s">
        <v>177</v>
      </c>
      <c r="O10823" t="s">
        <v>3640</v>
      </c>
    </row>
    <row r="10824" spans="1:15" x14ac:dyDescent="0.2">
      <c r="A10824" t="s">
        <v>6203</v>
      </c>
      <c r="B10824" t="s">
        <v>587</v>
      </c>
      <c r="C10824">
        <v>63.65</v>
      </c>
      <c r="D10824">
        <v>0</v>
      </c>
      <c r="E10824">
        <v>0</v>
      </c>
      <c r="F10824">
        <v>0</v>
      </c>
      <c r="G10824">
        <v>0</v>
      </c>
      <c r="H10824" s="45">
        <v>14667.12</v>
      </c>
      <c r="I10824" t="s">
        <v>5995</v>
      </c>
      <c r="J10824" t="s">
        <v>190</v>
      </c>
      <c r="K10824">
        <v>0</v>
      </c>
      <c r="L10824" s="83">
        <v>42573</v>
      </c>
      <c r="M10824">
        <v>0</v>
      </c>
      <c r="N10824">
        <v>11659109</v>
      </c>
      <c r="O10824">
        <v>2012605</v>
      </c>
    </row>
    <row r="10825" spans="1:15" x14ac:dyDescent="0.2">
      <c r="A10825" t="s">
        <v>6204</v>
      </c>
      <c r="B10825" t="s">
        <v>300</v>
      </c>
      <c r="C10825">
        <v>232.51</v>
      </c>
      <c r="D10825">
        <v>0</v>
      </c>
      <c r="E10825">
        <v>0</v>
      </c>
      <c r="F10825">
        <v>0</v>
      </c>
      <c r="G10825">
        <v>0</v>
      </c>
      <c r="H10825" s="45">
        <v>1491.55</v>
      </c>
      <c r="I10825" t="s">
        <v>5995</v>
      </c>
      <c r="J10825" t="s">
        <v>164</v>
      </c>
      <c r="K10825">
        <v>0</v>
      </c>
      <c r="L10825" s="83">
        <v>42573</v>
      </c>
      <c r="M10825">
        <v>0</v>
      </c>
      <c r="N10825">
        <v>18581108</v>
      </c>
      <c r="O10825">
        <v>2762030</v>
      </c>
    </row>
    <row r="10826" spans="1:15" x14ac:dyDescent="0.2">
      <c r="A10826" t="s">
        <v>6205</v>
      </c>
      <c r="B10826" t="s">
        <v>2693</v>
      </c>
      <c r="C10826">
        <v>8.41</v>
      </c>
      <c r="D10826">
        <v>0</v>
      </c>
      <c r="E10826">
        <v>0</v>
      </c>
      <c r="F10826">
        <v>0</v>
      </c>
      <c r="G10826">
        <v>0</v>
      </c>
      <c r="H10826" s="45">
        <v>2647.18</v>
      </c>
      <c r="I10826" t="s">
        <v>5995</v>
      </c>
      <c r="J10826" t="s">
        <v>169</v>
      </c>
      <c r="K10826">
        <v>0</v>
      </c>
      <c r="L10826" s="83">
        <v>42573</v>
      </c>
      <c r="M10826">
        <v>0</v>
      </c>
      <c r="N10826">
        <v>6855100</v>
      </c>
      <c r="O10826" t="s">
        <v>2727</v>
      </c>
    </row>
    <row r="10827" spans="1:15" x14ac:dyDescent="0.2">
      <c r="A10827" t="s">
        <v>6206</v>
      </c>
      <c r="B10827" t="s">
        <v>1832</v>
      </c>
      <c r="C10827">
        <v>36.450000000000003</v>
      </c>
      <c r="D10827">
        <v>0</v>
      </c>
      <c r="E10827">
        <v>0</v>
      </c>
      <c r="F10827">
        <v>0</v>
      </c>
      <c r="G10827">
        <v>0</v>
      </c>
      <c r="H10827" s="45">
        <v>9379.4599999999991</v>
      </c>
      <c r="I10827" t="s">
        <v>5977</v>
      </c>
      <c r="J10827" t="s">
        <v>186</v>
      </c>
      <c r="K10827">
        <v>0</v>
      </c>
      <c r="L10827" s="83">
        <v>42573</v>
      </c>
      <c r="M10827">
        <v>0</v>
      </c>
      <c r="N10827" t="s">
        <v>1872</v>
      </c>
      <c r="O10827" t="s">
        <v>1873</v>
      </c>
    </row>
    <row r="10828" spans="1:15" x14ac:dyDescent="0.2">
      <c r="A10828" t="s">
        <v>6207</v>
      </c>
      <c r="B10828" t="s">
        <v>6187</v>
      </c>
      <c r="C10828">
        <v>27.9</v>
      </c>
      <c r="D10828">
        <v>0</v>
      </c>
      <c r="E10828">
        <v>0</v>
      </c>
      <c r="F10828">
        <v>0</v>
      </c>
      <c r="G10828">
        <v>0</v>
      </c>
      <c r="H10828" s="45">
        <v>4895.04</v>
      </c>
      <c r="I10828" t="s">
        <v>5995</v>
      </c>
      <c r="J10828" t="s">
        <v>186</v>
      </c>
      <c r="K10828">
        <v>0</v>
      </c>
      <c r="L10828" s="83">
        <v>42573</v>
      </c>
      <c r="M10828">
        <v>0</v>
      </c>
      <c r="N10828">
        <v>45487105</v>
      </c>
      <c r="O10828">
        <v>2055718</v>
      </c>
    </row>
    <row r="10829" spans="1:15" x14ac:dyDescent="0.2">
      <c r="A10829" t="s">
        <v>6208</v>
      </c>
      <c r="B10829" t="s">
        <v>4348</v>
      </c>
      <c r="C10829">
        <v>150.71</v>
      </c>
      <c r="D10829">
        <v>0</v>
      </c>
      <c r="E10829">
        <v>0</v>
      </c>
      <c r="F10829">
        <v>0</v>
      </c>
      <c r="G10829">
        <v>0</v>
      </c>
      <c r="H10829" s="45">
        <v>-12736.23</v>
      </c>
      <c r="I10829" t="s">
        <v>5995</v>
      </c>
      <c r="J10829" t="s">
        <v>169</v>
      </c>
      <c r="K10829">
        <v>0</v>
      </c>
      <c r="L10829" s="83">
        <v>42573</v>
      </c>
      <c r="M10829">
        <v>0</v>
      </c>
      <c r="N10829" t="s">
        <v>4384</v>
      </c>
      <c r="O10829" t="s">
        <v>4385</v>
      </c>
    </row>
    <row r="10830" spans="1:15" x14ac:dyDescent="0.2">
      <c r="A10830" t="s">
        <v>6209</v>
      </c>
      <c r="B10830" t="s">
        <v>3992</v>
      </c>
      <c r="C10830">
        <v>20</v>
      </c>
      <c r="D10830">
        <v>0</v>
      </c>
      <c r="E10830">
        <v>0</v>
      </c>
      <c r="F10830">
        <v>0</v>
      </c>
      <c r="G10830">
        <v>0</v>
      </c>
      <c r="H10830" s="45">
        <v>27880.42</v>
      </c>
      <c r="I10830" t="s">
        <v>5995</v>
      </c>
      <c r="J10830" t="s">
        <v>186</v>
      </c>
      <c r="K10830">
        <v>0</v>
      </c>
      <c r="L10830" s="83">
        <v>42573</v>
      </c>
      <c r="M10830">
        <v>0</v>
      </c>
      <c r="N10830" t="s">
        <v>4014</v>
      </c>
      <c r="O10830" t="s">
        <v>4015</v>
      </c>
    </row>
    <row r="10831" spans="1:15" x14ac:dyDescent="0.2">
      <c r="A10831" t="s">
        <v>6210</v>
      </c>
      <c r="B10831" t="s">
        <v>4126</v>
      </c>
      <c r="C10831">
        <v>48.23</v>
      </c>
      <c r="D10831">
        <v>0</v>
      </c>
      <c r="E10831">
        <v>0</v>
      </c>
      <c r="F10831">
        <v>0</v>
      </c>
      <c r="G10831">
        <v>0</v>
      </c>
      <c r="H10831" s="45">
        <v>1518.65</v>
      </c>
      <c r="I10831" t="s">
        <v>5995</v>
      </c>
      <c r="J10831" t="s">
        <v>186</v>
      </c>
      <c r="K10831">
        <v>0</v>
      </c>
      <c r="L10831" s="83">
        <v>42573</v>
      </c>
      <c r="M10831">
        <v>0</v>
      </c>
      <c r="N10831">
        <v>54937107</v>
      </c>
      <c r="O10831">
        <v>2830904</v>
      </c>
    </row>
    <row r="10832" spans="1:15" x14ac:dyDescent="0.2">
      <c r="A10832" t="s">
        <v>6211</v>
      </c>
      <c r="B10832" t="s">
        <v>6188</v>
      </c>
      <c r="C10832">
        <v>53.3</v>
      </c>
      <c r="D10832">
        <v>0</v>
      </c>
      <c r="E10832">
        <v>0</v>
      </c>
      <c r="F10832">
        <v>0</v>
      </c>
      <c r="G10832">
        <v>0</v>
      </c>
      <c r="H10832" s="45">
        <v>8137.44</v>
      </c>
      <c r="I10832" t="s">
        <v>5995</v>
      </c>
      <c r="J10832" t="s">
        <v>186</v>
      </c>
      <c r="K10832">
        <v>0</v>
      </c>
      <c r="L10832" s="83">
        <v>42573</v>
      </c>
      <c r="M10832">
        <v>0</v>
      </c>
      <c r="N10832">
        <v>64058100</v>
      </c>
      <c r="O10832" t="s">
        <v>6212</v>
      </c>
    </row>
    <row r="10833" spans="1:15" x14ac:dyDescent="0.2">
      <c r="A10833" t="s">
        <v>6213</v>
      </c>
      <c r="B10833" t="s">
        <v>4072</v>
      </c>
      <c r="C10833">
        <v>39.450000000000003</v>
      </c>
      <c r="D10833">
        <v>0</v>
      </c>
      <c r="E10833">
        <v>0</v>
      </c>
      <c r="F10833">
        <v>0</v>
      </c>
      <c r="G10833">
        <v>0</v>
      </c>
      <c r="H10833">
        <v>302.2</v>
      </c>
      <c r="I10833" t="s">
        <v>5995</v>
      </c>
      <c r="J10833" t="s">
        <v>186</v>
      </c>
      <c r="K10833">
        <v>0</v>
      </c>
      <c r="L10833" s="83">
        <v>42573</v>
      </c>
      <c r="M10833">
        <v>0</v>
      </c>
      <c r="N10833">
        <v>139794101</v>
      </c>
      <c r="O10833" t="s">
        <v>4098</v>
      </c>
    </row>
    <row r="10834" spans="1:15" x14ac:dyDescent="0.2">
      <c r="A10834" t="s">
        <v>6214</v>
      </c>
      <c r="B10834" t="s">
        <v>1669</v>
      </c>
      <c r="C10834">
        <v>22.45</v>
      </c>
      <c r="D10834">
        <v>0</v>
      </c>
      <c r="E10834">
        <v>0</v>
      </c>
      <c r="F10834">
        <v>0</v>
      </c>
      <c r="G10834">
        <v>0</v>
      </c>
      <c r="H10834" s="45">
        <v>2315.61</v>
      </c>
      <c r="I10834" t="s">
        <v>5995</v>
      </c>
      <c r="J10834" t="s">
        <v>188</v>
      </c>
      <c r="K10834">
        <v>0</v>
      </c>
      <c r="L10834" s="83">
        <v>42573</v>
      </c>
      <c r="M10834">
        <v>0</v>
      </c>
      <c r="N10834" t="s">
        <v>1752</v>
      </c>
      <c r="O10834" t="s">
        <v>1753</v>
      </c>
    </row>
    <row r="10835" spans="1:15" x14ac:dyDescent="0.2">
      <c r="A10835" t="s">
        <v>6215</v>
      </c>
      <c r="B10835" t="s">
        <v>3993</v>
      </c>
      <c r="C10835">
        <v>92.66</v>
      </c>
      <c r="D10835">
        <v>0</v>
      </c>
      <c r="E10835">
        <v>0</v>
      </c>
      <c r="F10835">
        <v>0</v>
      </c>
      <c r="G10835">
        <v>0</v>
      </c>
      <c r="H10835">
        <v>-685.46</v>
      </c>
      <c r="I10835" t="s">
        <v>5995</v>
      </c>
      <c r="J10835" t="s">
        <v>169</v>
      </c>
      <c r="K10835">
        <v>0</v>
      </c>
      <c r="L10835" s="83">
        <v>42573</v>
      </c>
      <c r="M10835">
        <v>0</v>
      </c>
      <c r="N10835" t="s">
        <v>4021</v>
      </c>
      <c r="O10835">
        <v>2702791</v>
      </c>
    </row>
    <row r="10836" spans="1:15" x14ac:dyDescent="0.2">
      <c r="A10836" t="s">
        <v>6216</v>
      </c>
      <c r="B10836" t="s">
        <v>1002</v>
      </c>
      <c r="C10836">
        <v>69.58</v>
      </c>
      <c r="D10836">
        <v>0</v>
      </c>
      <c r="E10836">
        <v>0</v>
      </c>
      <c r="F10836">
        <v>0</v>
      </c>
      <c r="G10836">
        <v>0</v>
      </c>
      <c r="H10836" s="45">
        <v>-2813.89</v>
      </c>
      <c r="I10836" t="s">
        <v>5995</v>
      </c>
      <c r="J10836" t="s">
        <v>200</v>
      </c>
      <c r="K10836">
        <v>0</v>
      </c>
      <c r="L10836" s="83">
        <v>42573</v>
      </c>
      <c r="M10836">
        <v>0</v>
      </c>
      <c r="N10836">
        <v>265504100</v>
      </c>
      <c r="O10836" t="s">
        <v>1453</v>
      </c>
    </row>
    <row r="10837" spans="1:15" x14ac:dyDescent="0.2">
      <c r="A10837" t="s">
        <v>6217</v>
      </c>
      <c r="B10837" t="s">
        <v>413</v>
      </c>
      <c r="C10837">
        <v>34.119999999999997</v>
      </c>
      <c r="D10837">
        <v>0</v>
      </c>
      <c r="E10837">
        <v>0</v>
      </c>
      <c r="F10837">
        <v>0</v>
      </c>
      <c r="G10837">
        <v>0</v>
      </c>
      <c r="H10837" s="45">
        <v>-7565.78</v>
      </c>
      <c r="I10837" t="s">
        <v>5977</v>
      </c>
      <c r="J10837" t="s">
        <v>164</v>
      </c>
      <c r="K10837">
        <v>0</v>
      </c>
      <c r="L10837" s="83">
        <v>42573</v>
      </c>
      <c r="M10837">
        <v>0</v>
      </c>
      <c r="N10837">
        <v>286082102</v>
      </c>
      <c r="O10837">
        <v>2310202</v>
      </c>
    </row>
    <row r="10838" spans="1:15" x14ac:dyDescent="0.2">
      <c r="A10838" t="s">
        <v>6218</v>
      </c>
      <c r="B10838" t="s">
        <v>6183</v>
      </c>
      <c r="C10838">
        <v>31.3</v>
      </c>
      <c r="D10838">
        <v>0</v>
      </c>
      <c r="E10838">
        <v>0</v>
      </c>
      <c r="F10838">
        <v>0</v>
      </c>
      <c r="G10838">
        <v>0</v>
      </c>
      <c r="H10838" s="45">
        <v>2998.15</v>
      </c>
      <c r="I10838" t="s">
        <v>5995</v>
      </c>
      <c r="J10838" t="s">
        <v>186</v>
      </c>
      <c r="K10838">
        <v>0</v>
      </c>
      <c r="L10838" s="83">
        <v>42573</v>
      </c>
      <c r="M10838">
        <v>0</v>
      </c>
      <c r="N10838">
        <v>320209109</v>
      </c>
      <c r="O10838">
        <v>2352806</v>
      </c>
    </row>
    <row r="10839" spans="1:15" x14ac:dyDescent="0.2">
      <c r="A10839" t="s">
        <v>6219</v>
      </c>
      <c r="B10839" t="s">
        <v>4006</v>
      </c>
      <c r="C10839">
        <v>56.5</v>
      </c>
      <c r="D10839">
        <v>0</v>
      </c>
      <c r="E10839">
        <v>0</v>
      </c>
      <c r="F10839">
        <v>0</v>
      </c>
      <c r="G10839">
        <v>0</v>
      </c>
      <c r="H10839" s="45">
        <v>1060.4000000000001</v>
      </c>
      <c r="I10839" t="s">
        <v>5995</v>
      </c>
      <c r="J10839" t="s">
        <v>186</v>
      </c>
      <c r="K10839">
        <v>0</v>
      </c>
      <c r="L10839" s="83">
        <v>42573</v>
      </c>
      <c r="M10839">
        <v>0</v>
      </c>
      <c r="N10839" t="s">
        <v>4023</v>
      </c>
      <c r="O10839">
        <v>2266026</v>
      </c>
    </row>
    <row r="10840" spans="1:15" x14ac:dyDescent="0.2">
      <c r="A10840" t="s">
        <v>6220</v>
      </c>
      <c r="B10840" t="s">
        <v>3994</v>
      </c>
      <c r="C10840">
        <v>36.58</v>
      </c>
      <c r="D10840">
        <v>0</v>
      </c>
      <c r="E10840">
        <v>0</v>
      </c>
      <c r="F10840">
        <v>0</v>
      </c>
      <c r="G10840">
        <v>0</v>
      </c>
      <c r="H10840">
        <v>687.97</v>
      </c>
      <c r="I10840" t="s">
        <v>5995</v>
      </c>
      <c r="J10840" t="s">
        <v>186</v>
      </c>
      <c r="K10840">
        <v>0</v>
      </c>
      <c r="L10840" s="83">
        <v>42573</v>
      </c>
      <c r="M10840">
        <v>0</v>
      </c>
      <c r="N10840" t="s">
        <v>4026</v>
      </c>
      <c r="O10840">
        <v>2370585</v>
      </c>
    </row>
    <row r="10841" spans="1:15" x14ac:dyDescent="0.2">
      <c r="A10841" t="s">
        <v>6221</v>
      </c>
      <c r="B10841" t="s">
        <v>131</v>
      </c>
      <c r="C10841">
        <v>78.16</v>
      </c>
      <c r="D10841">
        <v>0</v>
      </c>
      <c r="E10841">
        <v>0</v>
      </c>
      <c r="F10841">
        <v>0</v>
      </c>
      <c r="G10841">
        <v>0</v>
      </c>
      <c r="H10841" s="45">
        <v>-12217.25</v>
      </c>
      <c r="I10841" t="s">
        <v>5977</v>
      </c>
      <c r="J10841" t="s">
        <v>169</v>
      </c>
      <c r="K10841">
        <v>0</v>
      </c>
      <c r="L10841" s="83">
        <v>42573</v>
      </c>
      <c r="M10841">
        <v>0</v>
      </c>
      <c r="N10841">
        <v>375558103</v>
      </c>
      <c r="O10841">
        <v>2369174</v>
      </c>
    </row>
    <row r="10842" spans="1:15" x14ac:dyDescent="0.2">
      <c r="A10842" t="s">
        <v>6222</v>
      </c>
      <c r="B10842" t="s">
        <v>4127</v>
      </c>
      <c r="C10842">
        <v>41.7</v>
      </c>
      <c r="D10842">
        <v>0</v>
      </c>
      <c r="E10842">
        <v>0</v>
      </c>
      <c r="F10842">
        <v>0</v>
      </c>
      <c r="G10842">
        <v>0</v>
      </c>
      <c r="H10842">
        <v>-86.67</v>
      </c>
      <c r="I10842" t="s">
        <v>5995</v>
      </c>
      <c r="J10842" t="s">
        <v>200</v>
      </c>
      <c r="K10842">
        <v>0</v>
      </c>
      <c r="L10842" s="83">
        <v>42573</v>
      </c>
      <c r="M10842">
        <v>0</v>
      </c>
      <c r="N10842" t="s">
        <v>4151</v>
      </c>
      <c r="O10842" t="s">
        <v>4152</v>
      </c>
    </row>
    <row r="10843" spans="1:15" x14ac:dyDescent="0.2">
      <c r="A10843" t="s">
        <v>6223</v>
      </c>
      <c r="B10843" t="s">
        <v>584</v>
      </c>
      <c r="C10843">
        <v>24.9</v>
      </c>
      <c r="D10843">
        <v>0</v>
      </c>
      <c r="E10843">
        <v>0</v>
      </c>
      <c r="F10843">
        <v>0</v>
      </c>
      <c r="G10843">
        <v>0</v>
      </c>
      <c r="H10843">
        <v>-923.87</v>
      </c>
      <c r="I10843" t="s">
        <v>5995</v>
      </c>
      <c r="J10843" t="s">
        <v>186</v>
      </c>
      <c r="K10843">
        <v>0</v>
      </c>
      <c r="L10843" s="83">
        <v>42573</v>
      </c>
      <c r="M10843">
        <v>0</v>
      </c>
      <c r="N10843">
        <v>436893200</v>
      </c>
      <c r="O10843" t="s">
        <v>585</v>
      </c>
    </row>
    <row r="10844" spans="1:15" x14ac:dyDescent="0.2">
      <c r="A10844" t="s">
        <v>6224</v>
      </c>
      <c r="B10844" t="s">
        <v>6181</v>
      </c>
      <c r="C10844">
        <v>72.5</v>
      </c>
      <c r="D10844">
        <v>0</v>
      </c>
      <c r="E10844">
        <v>0</v>
      </c>
      <c r="F10844">
        <v>0</v>
      </c>
      <c r="G10844">
        <v>0</v>
      </c>
      <c r="H10844" s="45">
        <v>2881.85</v>
      </c>
      <c r="I10844" t="s">
        <v>5977</v>
      </c>
      <c r="J10844" t="s">
        <v>186</v>
      </c>
      <c r="K10844">
        <v>0</v>
      </c>
      <c r="L10844" s="83">
        <v>42573</v>
      </c>
      <c r="M10844">
        <v>0</v>
      </c>
      <c r="N10844" t="s">
        <v>6225</v>
      </c>
      <c r="O10844" t="s">
        <v>6226</v>
      </c>
    </row>
    <row r="10845" spans="1:15" x14ac:dyDescent="0.2">
      <c r="A10845" t="s">
        <v>6227</v>
      </c>
      <c r="B10845" t="s">
        <v>4125</v>
      </c>
      <c r="C10845">
        <v>42.185000000000002</v>
      </c>
      <c r="D10845">
        <v>0</v>
      </c>
      <c r="E10845">
        <v>0</v>
      </c>
      <c r="F10845">
        <v>0</v>
      </c>
      <c r="G10845">
        <v>0</v>
      </c>
      <c r="H10845" s="45">
        <v>3272.51</v>
      </c>
      <c r="I10845" t="s">
        <v>5995</v>
      </c>
      <c r="J10845" t="s">
        <v>190</v>
      </c>
      <c r="K10845">
        <v>0</v>
      </c>
      <c r="L10845" s="83">
        <v>42573</v>
      </c>
      <c r="M10845">
        <v>0</v>
      </c>
      <c r="N10845" t="s">
        <v>4155</v>
      </c>
      <c r="O10845">
        <v>2325875</v>
      </c>
    </row>
    <row r="10846" spans="1:15" x14ac:dyDescent="0.2">
      <c r="A10846" t="s">
        <v>6228</v>
      </c>
      <c r="B10846" t="s">
        <v>3996</v>
      </c>
      <c r="C10846">
        <v>69.349999999999994</v>
      </c>
      <c r="D10846">
        <v>0</v>
      </c>
      <c r="E10846">
        <v>0</v>
      </c>
      <c r="F10846">
        <v>0</v>
      </c>
      <c r="G10846">
        <v>0</v>
      </c>
      <c r="H10846" s="45">
        <v>4259.37</v>
      </c>
      <c r="I10846" t="s">
        <v>5995</v>
      </c>
      <c r="J10846" t="s">
        <v>186</v>
      </c>
      <c r="K10846">
        <v>0</v>
      </c>
      <c r="L10846" s="83">
        <v>42573</v>
      </c>
      <c r="M10846">
        <v>0</v>
      </c>
      <c r="N10846">
        <v>453836108</v>
      </c>
      <c r="O10846">
        <v>2447821</v>
      </c>
    </row>
    <row r="10847" spans="1:15" x14ac:dyDescent="0.2">
      <c r="A10847" t="s">
        <v>6229</v>
      </c>
      <c r="B10847" t="s">
        <v>1990</v>
      </c>
      <c r="C10847">
        <v>22.93</v>
      </c>
      <c r="D10847">
        <v>0</v>
      </c>
      <c r="E10847">
        <v>0</v>
      </c>
      <c r="F10847">
        <v>0</v>
      </c>
      <c r="G10847">
        <v>0</v>
      </c>
      <c r="H10847" s="45">
        <v>-1082.3900000000001</v>
      </c>
      <c r="I10847" t="s">
        <v>5995</v>
      </c>
      <c r="J10847" t="s">
        <v>200</v>
      </c>
      <c r="K10847">
        <v>0</v>
      </c>
      <c r="L10847" s="83">
        <v>42573</v>
      </c>
      <c r="M10847">
        <v>0</v>
      </c>
      <c r="N10847">
        <v>460690100</v>
      </c>
      <c r="O10847">
        <v>2466321</v>
      </c>
    </row>
    <row r="10848" spans="1:15" x14ac:dyDescent="0.2">
      <c r="A10848" t="s">
        <v>6230</v>
      </c>
      <c r="B10848" t="s">
        <v>237</v>
      </c>
      <c r="C10848">
        <v>36.65</v>
      </c>
      <c r="D10848">
        <v>0</v>
      </c>
      <c r="E10848">
        <v>0</v>
      </c>
      <c r="F10848">
        <v>0</v>
      </c>
      <c r="G10848">
        <v>0</v>
      </c>
      <c r="H10848" s="45">
        <v>1705.93</v>
      </c>
      <c r="I10848" t="s">
        <v>5995</v>
      </c>
      <c r="J10848" t="s">
        <v>200</v>
      </c>
      <c r="K10848">
        <v>0</v>
      </c>
      <c r="L10848" s="83">
        <v>42573</v>
      </c>
      <c r="M10848">
        <v>0</v>
      </c>
      <c r="N10848">
        <v>478366107</v>
      </c>
      <c r="O10848">
        <v>2476803</v>
      </c>
    </row>
    <row r="10849" spans="1:15" x14ac:dyDescent="0.2">
      <c r="A10849" t="s">
        <v>6231</v>
      </c>
      <c r="B10849" t="s">
        <v>4074</v>
      </c>
      <c r="C10849">
        <v>71.3</v>
      </c>
      <c r="D10849">
        <v>0</v>
      </c>
      <c r="E10849">
        <v>0</v>
      </c>
      <c r="F10849">
        <v>0</v>
      </c>
      <c r="G10849">
        <v>0</v>
      </c>
      <c r="H10849" s="45">
        <v>21760.85</v>
      </c>
      <c r="I10849" t="s">
        <v>5977</v>
      </c>
      <c r="J10849" t="s">
        <v>200</v>
      </c>
      <c r="K10849">
        <v>0</v>
      </c>
      <c r="L10849" s="83">
        <v>42573</v>
      </c>
      <c r="M10849">
        <v>0</v>
      </c>
      <c r="N10849">
        <v>517834107</v>
      </c>
      <c r="O10849" t="s">
        <v>4107</v>
      </c>
    </row>
    <row r="10850" spans="1:15" x14ac:dyDescent="0.2">
      <c r="A10850" t="s">
        <v>6232</v>
      </c>
      <c r="B10850" t="s">
        <v>6184</v>
      </c>
      <c r="C10850">
        <v>86.79</v>
      </c>
      <c r="D10850">
        <v>0</v>
      </c>
      <c r="E10850">
        <v>0</v>
      </c>
      <c r="F10850">
        <v>0</v>
      </c>
      <c r="G10850">
        <v>0</v>
      </c>
      <c r="H10850">
        <v>395.37</v>
      </c>
      <c r="I10850" t="s">
        <v>5995</v>
      </c>
      <c r="J10850" t="s">
        <v>186</v>
      </c>
      <c r="K10850">
        <v>0</v>
      </c>
      <c r="L10850" s="83">
        <v>42573</v>
      </c>
      <c r="M10850">
        <v>0</v>
      </c>
      <c r="N10850">
        <v>617700109</v>
      </c>
      <c r="O10850" t="s">
        <v>6233</v>
      </c>
    </row>
    <row r="10851" spans="1:15" x14ac:dyDescent="0.2">
      <c r="A10851" t="s">
        <v>6234</v>
      </c>
      <c r="B10851" t="s">
        <v>549</v>
      </c>
      <c r="C10851">
        <v>54.49</v>
      </c>
      <c r="D10851">
        <v>0</v>
      </c>
      <c r="E10851">
        <v>0</v>
      </c>
      <c r="F10851">
        <v>0</v>
      </c>
      <c r="G10851">
        <v>0</v>
      </c>
      <c r="H10851" s="45">
        <v>8430.01</v>
      </c>
      <c r="I10851" t="s">
        <v>5995</v>
      </c>
      <c r="J10851" t="s">
        <v>164</v>
      </c>
      <c r="K10851">
        <v>0</v>
      </c>
      <c r="L10851" s="83">
        <v>42573</v>
      </c>
      <c r="M10851">
        <v>0</v>
      </c>
      <c r="N10851" t="s">
        <v>550</v>
      </c>
      <c r="O10851">
        <v>2573760</v>
      </c>
    </row>
    <row r="10852" spans="1:15" x14ac:dyDescent="0.2">
      <c r="A10852" t="s">
        <v>6235</v>
      </c>
      <c r="B10852" t="s">
        <v>6185</v>
      </c>
      <c r="C10852">
        <v>32.04</v>
      </c>
      <c r="D10852">
        <v>0</v>
      </c>
      <c r="E10852">
        <v>0</v>
      </c>
      <c r="F10852">
        <v>0</v>
      </c>
      <c r="G10852">
        <v>0</v>
      </c>
      <c r="H10852" s="45">
        <v>-2565.11</v>
      </c>
      <c r="I10852" t="s">
        <v>5995</v>
      </c>
      <c r="J10852" t="s">
        <v>186</v>
      </c>
      <c r="K10852">
        <v>0</v>
      </c>
      <c r="L10852" s="83">
        <v>42573</v>
      </c>
      <c r="M10852">
        <v>0</v>
      </c>
      <c r="N10852">
        <v>633707104</v>
      </c>
      <c r="O10852" t="s">
        <v>6236</v>
      </c>
    </row>
    <row r="10853" spans="1:15" x14ac:dyDescent="0.2">
      <c r="A10853" t="s">
        <v>6237</v>
      </c>
      <c r="B10853" t="s">
        <v>2007</v>
      </c>
      <c r="C10853">
        <v>27.29</v>
      </c>
      <c r="D10853">
        <v>0</v>
      </c>
      <c r="E10853">
        <v>0</v>
      </c>
      <c r="F10853">
        <v>0</v>
      </c>
      <c r="G10853">
        <v>0</v>
      </c>
      <c r="H10853" s="45">
        <v>-19530.12</v>
      </c>
      <c r="I10853" t="s">
        <v>5995</v>
      </c>
      <c r="J10853" t="s">
        <v>182</v>
      </c>
      <c r="K10853">
        <v>0</v>
      </c>
      <c r="L10853" s="83">
        <v>42573</v>
      </c>
      <c r="M10853">
        <v>0</v>
      </c>
      <c r="N10853">
        <v>675232102</v>
      </c>
      <c r="O10853">
        <v>2655583</v>
      </c>
    </row>
    <row r="10854" spans="1:15" x14ac:dyDescent="0.2">
      <c r="A10854" t="s">
        <v>6238</v>
      </c>
      <c r="B10854" t="s">
        <v>6189</v>
      </c>
      <c r="C10854">
        <v>18.22</v>
      </c>
      <c r="D10854">
        <v>0</v>
      </c>
      <c r="E10854">
        <v>0</v>
      </c>
      <c r="F10854">
        <v>0</v>
      </c>
      <c r="G10854">
        <v>0</v>
      </c>
      <c r="H10854" s="45">
        <v>-1338.21</v>
      </c>
      <c r="I10854" t="s">
        <v>5995</v>
      </c>
      <c r="J10854" t="s">
        <v>186</v>
      </c>
      <c r="K10854">
        <v>0</v>
      </c>
      <c r="L10854" s="83">
        <v>42573</v>
      </c>
      <c r="M10854">
        <v>0</v>
      </c>
      <c r="N10854">
        <v>712704105</v>
      </c>
      <c r="O10854" t="s">
        <v>6239</v>
      </c>
    </row>
    <row r="10855" spans="1:15" x14ac:dyDescent="0.2">
      <c r="A10855" t="s">
        <v>6240</v>
      </c>
      <c r="B10855" t="s">
        <v>515</v>
      </c>
      <c r="C10855">
        <v>35.43</v>
      </c>
      <c r="D10855">
        <v>0</v>
      </c>
      <c r="E10855">
        <v>0</v>
      </c>
      <c r="F10855">
        <v>0</v>
      </c>
      <c r="G10855">
        <v>0</v>
      </c>
      <c r="H10855" s="45">
        <v>-8315.58</v>
      </c>
      <c r="I10855" t="s">
        <v>5977</v>
      </c>
      <c r="J10855" t="s">
        <v>200</v>
      </c>
      <c r="K10855">
        <v>0</v>
      </c>
      <c r="L10855" s="83">
        <v>42573</v>
      </c>
      <c r="M10855">
        <v>0</v>
      </c>
      <c r="N10855">
        <v>716382106</v>
      </c>
      <c r="O10855">
        <v>2143099</v>
      </c>
    </row>
    <row r="10856" spans="1:15" x14ac:dyDescent="0.2">
      <c r="A10856" t="s">
        <v>6241</v>
      </c>
      <c r="B10856" t="s">
        <v>4121</v>
      </c>
      <c r="C10856">
        <v>114.05</v>
      </c>
      <c r="D10856">
        <v>0</v>
      </c>
      <c r="E10856">
        <v>0</v>
      </c>
      <c r="F10856">
        <v>0</v>
      </c>
      <c r="G10856">
        <v>0</v>
      </c>
      <c r="H10856" s="45">
        <v>-16555</v>
      </c>
      <c r="I10856" t="s">
        <v>5995</v>
      </c>
      <c r="J10856" t="s">
        <v>164</v>
      </c>
      <c r="K10856">
        <v>0</v>
      </c>
      <c r="L10856" s="83">
        <v>42573</v>
      </c>
      <c r="M10856">
        <v>0</v>
      </c>
      <c r="N10856">
        <v>743424103</v>
      </c>
      <c r="O10856" t="s">
        <v>4162</v>
      </c>
    </row>
    <row r="10857" spans="1:15" x14ac:dyDescent="0.2">
      <c r="A10857" t="s">
        <v>6242</v>
      </c>
      <c r="B10857" t="s">
        <v>3997</v>
      </c>
      <c r="C10857">
        <v>149.4</v>
      </c>
      <c r="D10857">
        <v>0</v>
      </c>
      <c r="E10857">
        <v>0</v>
      </c>
      <c r="F10857">
        <v>0</v>
      </c>
      <c r="G10857">
        <v>0</v>
      </c>
      <c r="H10857" s="45">
        <v>1569.25</v>
      </c>
      <c r="I10857" t="s">
        <v>5995</v>
      </c>
      <c r="J10857" t="s">
        <v>200</v>
      </c>
      <c r="K10857">
        <v>0</v>
      </c>
      <c r="L10857" s="83">
        <v>42573</v>
      </c>
      <c r="M10857">
        <v>0</v>
      </c>
      <c r="N10857" t="s">
        <v>4047</v>
      </c>
      <c r="O10857">
        <v>2781585</v>
      </c>
    </row>
    <row r="10858" spans="1:15" x14ac:dyDescent="0.2">
      <c r="A10858" t="s">
        <v>6243</v>
      </c>
      <c r="B10858" t="s">
        <v>6186</v>
      </c>
      <c r="C10858">
        <v>116.34</v>
      </c>
      <c r="D10858">
        <v>0</v>
      </c>
      <c r="E10858">
        <v>0</v>
      </c>
      <c r="F10858">
        <v>0</v>
      </c>
      <c r="G10858">
        <v>0</v>
      </c>
      <c r="H10858" s="45">
        <v>-3723.44</v>
      </c>
      <c r="I10858" t="s">
        <v>5995</v>
      </c>
      <c r="J10858" t="s">
        <v>188</v>
      </c>
      <c r="K10858">
        <v>0</v>
      </c>
      <c r="L10858" s="83">
        <v>42573</v>
      </c>
      <c r="M10858">
        <v>0</v>
      </c>
      <c r="N10858">
        <v>693506107</v>
      </c>
      <c r="O10858">
        <v>2698470</v>
      </c>
    </row>
    <row r="10859" spans="1:15" x14ac:dyDescent="0.2">
      <c r="A10859" t="s">
        <v>6244</v>
      </c>
      <c r="B10859" t="s">
        <v>566</v>
      </c>
      <c r="C10859">
        <v>52.66</v>
      </c>
      <c r="D10859">
        <v>0</v>
      </c>
      <c r="E10859">
        <v>0</v>
      </c>
      <c r="F10859">
        <v>0</v>
      </c>
      <c r="G10859">
        <v>0</v>
      </c>
      <c r="H10859">
        <v>-690.2</v>
      </c>
      <c r="I10859" t="s">
        <v>5995</v>
      </c>
      <c r="J10859" t="s">
        <v>186</v>
      </c>
      <c r="K10859">
        <v>0</v>
      </c>
      <c r="L10859" s="83">
        <v>42573</v>
      </c>
      <c r="M10859">
        <v>0</v>
      </c>
      <c r="N10859">
        <v>742962103</v>
      </c>
      <c r="O10859">
        <v>2486578</v>
      </c>
    </row>
    <row r="10860" spans="1:15" x14ac:dyDescent="0.2">
      <c r="A10860" t="s">
        <v>6245</v>
      </c>
      <c r="B10860" t="s">
        <v>554</v>
      </c>
      <c r="C10860">
        <v>215.06</v>
      </c>
      <c r="D10860">
        <v>0</v>
      </c>
      <c r="E10860">
        <v>0</v>
      </c>
      <c r="F10860">
        <v>0</v>
      </c>
      <c r="G10860">
        <v>0</v>
      </c>
      <c r="H10860" s="45">
        <v>8957.52</v>
      </c>
      <c r="I10860" t="s">
        <v>5995</v>
      </c>
      <c r="J10860" t="s">
        <v>186</v>
      </c>
      <c r="K10860">
        <v>0</v>
      </c>
      <c r="L10860" s="83">
        <v>42573</v>
      </c>
      <c r="M10860">
        <v>0</v>
      </c>
      <c r="N10860" t="s">
        <v>555</v>
      </c>
      <c r="O10860">
        <v>2808053</v>
      </c>
    </row>
    <row r="10861" spans="1:15" x14ac:dyDescent="0.2">
      <c r="A10861" t="s">
        <v>6246</v>
      </c>
      <c r="B10861" t="s">
        <v>1690</v>
      </c>
      <c r="C10861">
        <v>29.21</v>
      </c>
      <c r="D10861">
        <v>0</v>
      </c>
      <c r="E10861">
        <v>0</v>
      </c>
      <c r="F10861">
        <v>0</v>
      </c>
      <c r="G10861">
        <v>0</v>
      </c>
      <c r="H10861" s="45">
        <v>-2899.04</v>
      </c>
      <c r="I10861" t="s">
        <v>5995</v>
      </c>
      <c r="J10861" t="s">
        <v>200</v>
      </c>
      <c r="K10861">
        <v>0</v>
      </c>
      <c r="L10861" s="83">
        <v>42573</v>
      </c>
      <c r="M10861">
        <v>0</v>
      </c>
      <c r="N10861">
        <v>830566105</v>
      </c>
      <c r="O10861">
        <v>2428042</v>
      </c>
    </row>
    <row r="10862" spans="1:15" x14ac:dyDescent="0.2">
      <c r="A10862" t="s">
        <v>6247</v>
      </c>
      <c r="B10862" t="s">
        <v>568</v>
      </c>
      <c r="C10862">
        <v>79.790000000000006</v>
      </c>
      <c r="D10862">
        <v>0</v>
      </c>
      <c r="E10862">
        <v>0</v>
      </c>
      <c r="F10862">
        <v>0</v>
      </c>
      <c r="G10862">
        <v>0</v>
      </c>
      <c r="H10862" s="45">
        <v>1808.38</v>
      </c>
      <c r="I10862" t="s">
        <v>5995</v>
      </c>
      <c r="J10862" t="s">
        <v>182</v>
      </c>
      <c r="K10862">
        <v>0</v>
      </c>
      <c r="L10862" s="83">
        <v>42573</v>
      </c>
      <c r="M10862">
        <v>0</v>
      </c>
      <c r="N10862">
        <v>806857108</v>
      </c>
      <c r="O10862">
        <v>2779201</v>
      </c>
    </row>
    <row r="10863" spans="1:15" x14ac:dyDescent="0.2">
      <c r="A10863" t="s">
        <v>6248</v>
      </c>
      <c r="B10863" t="s">
        <v>1333</v>
      </c>
      <c r="C10863">
        <v>169.59</v>
      </c>
      <c r="D10863">
        <v>0</v>
      </c>
      <c r="E10863">
        <v>0</v>
      </c>
      <c r="F10863">
        <v>0</v>
      </c>
      <c r="G10863">
        <v>0</v>
      </c>
      <c r="H10863" s="45">
        <v>-2846.79</v>
      </c>
      <c r="I10863" t="s">
        <v>5995</v>
      </c>
      <c r="J10863" t="s">
        <v>190</v>
      </c>
      <c r="K10863">
        <v>0</v>
      </c>
      <c r="L10863" s="83">
        <v>42573</v>
      </c>
      <c r="M10863">
        <v>0</v>
      </c>
      <c r="N10863">
        <v>833034101</v>
      </c>
      <c r="O10863">
        <v>2818740</v>
      </c>
    </row>
    <row r="10864" spans="1:15" x14ac:dyDescent="0.2">
      <c r="A10864" t="s">
        <v>6249</v>
      </c>
      <c r="B10864" t="s">
        <v>4334</v>
      </c>
      <c r="C10864">
        <v>9.6199999999999992</v>
      </c>
      <c r="D10864">
        <v>0</v>
      </c>
      <c r="E10864">
        <v>0</v>
      </c>
      <c r="F10864">
        <v>0</v>
      </c>
      <c r="G10864">
        <v>0</v>
      </c>
      <c r="H10864" s="45">
        <v>-8156.77</v>
      </c>
      <c r="I10864" t="s">
        <v>5977</v>
      </c>
      <c r="J10864" t="s">
        <v>182</v>
      </c>
      <c r="K10864">
        <v>0</v>
      </c>
      <c r="L10864" s="83">
        <v>42573</v>
      </c>
      <c r="M10864">
        <v>0</v>
      </c>
      <c r="N10864">
        <v>868157108</v>
      </c>
      <c r="O10864">
        <v>2806109</v>
      </c>
    </row>
    <row r="10865" spans="1:15" x14ac:dyDescent="0.2">
      <c r="A10865" t="s">
        <v>6250</v>
      </c>
      <c r="B10865" t="s">
        <v>4349</v>
      </c>
      <c r="C10865">
        <v>96.99</v>
      </c>
      <c r="D10865">
        <v>0</v>
      </c>
      <c r="E10865">
        <v>0</v>
      </c>
      <c r="F10865">
        <v>0</v>
      </c>
      <c r="G10865">
        <v>0</v>
      </c>
      <c r="H10865" s="45">
        <v>13046.7</v>
      </c>
      <c r="I10865" t="s">
        <v>5995</v>
      </c>
      <c r="J10865" t="s">
        <v>164</v>
      </c>
      <c r="K10865">
        <v>0</v>
      </c>
      <c r="L10865" s="83">
        <v>42573</v>
      </c>
      <c r="M10865">
        <v>0</v>
      </c>
      <c r="N10865" t="s">
        <v>4490</v>
      </c>
      <c r="O10865">
        <v>2961053</v>
      </c>
    </row>
    <row r="10866" spans="1:15" x14ac:dyDescent="0.2">
      <c r="A10866" t="s">
        <v>6251</v>
      </c>
      <c r="B10866" t="s">
        <v>6182</v>
      </c>
      <c r="C10866">
        <v>68.09</v>
      </c>
      <c r="D10866">
        <v>0</v>
      </c>
      <c r="E10866">
        <v>0</v>
      </c>
      <c r="F10866">
        <v>0</v>
      </c>
      <c r="G10866">
        <v>0</v>
      </c>
      <c r="H10866" s="45">
        <v>-1238.98</v>
      </c>
      <c r="I10866" t="s">
        <v>5995</v>
      </c>
      <c r="J10866" t="s">
        <v>188</v>
      </c>
      <c r="K10866">
        <v>0</v>
      </c>
      <c r="L10866" s="83">
        <v>42573</v>
      </c>
      <c r="M10866">
        <v>0</v>
      </c>
      <c r="N10866" t="s">
        <v>6252</v>
      </c>
      <c r="O10866">
        <v>2923741</v>
      </c>
    </row>
    <row r="10867" spans="1:15" x14ac:dyDescent="0.2">
      <c r="A10867" t="s">
        <v>6253</v>
      </c>
      <c r="B10867" t="s">
        <v>3995</v>
      </c>
      <c r="C10867">
        <v>133.72</v>
      </c>
      <c r="D10867">
        <v>0</v>
      </c>
      <c r="E10867">
        <v>0</v>
      </c>
      <c r="F10867">
        <v>0</v>
      </c>
      <c r="G10867">
        <v>0</v>
      </c>
      <c r="H10867">
        <v>-477.77</v>
      </c>
      <c r="I10867" t="s">
        <v>5995</v>
      </c>
      <c r="J10867" t="s">
        <v>186</v>
      </c>
      <c r="K10867">
        <v>0</v>
      </c>
      <c r="L10867" s="83">
        <v>42573</v>
      </c>
      <c r="M10867">
        <v>0</v>
      </c>
      <c r="N10867" s="84">
        <v>8.9417000000000005E+113</v>
      </c>
      <c r="O10867">
        <v>2769503</v>
      </c>
    </row>
    <row r="10868" spans="1:15" x14ac:dyDescent="0.2">
      <c r="A10868" t="s">
        <v>6254</v>
      </c>
      <c r="B10868" t="s">
        <v>280</v>
      </c>
      <c r="C10868">
        <v>112.09</v>
      </c>
      <c r="D10868">
        <v>0</v>
      </c>
      <c r="E10868">
        <v>0</v>
      </c>
      <c r="F10868">
        <v>0</v>
      </c>
      <c r="G10868">
        <v>0</v>
      </c>
      <c r="H10868" s="45">
        <v>-2038.44</v>
      </c>
      <c r="I10868" t="s">
        <v>5995</v>
      </c>
      <c r="J10868" t="s">
        <v>164</v>
      </c>
      <c r="K10868">
        <v>0</v>
      </c>
      <c r="L10868" s="83">
        <v>42573</v>
      </c>
      <c r="M10868">
        <v>0</v>
      </c>
      <c r="N10868" t="s">
        <v>281</v>
      </c>
      <c r="O10868" t="s">
        <v>282</v>
      </c>
    </row>
    <row r="10869" spans="1:15" x14ac:dyDescent="0.2">
      <c r="A10869" t="s">
        <v>6255</v>
      </c>
      <c r="B10869" t="s">
        <v>2850</v>
      </c>
      <c r="C10869">
        <v>117.735</v>
      </c>
      <c r="D10869">
        <v>0</v>
      </c>
      <c r="E10869">
        <v>0</v>
      </c>
      <c r="F10869">
        <v>0</v>
      </c>
      <c r="G10869">
        <v>0</v>
      </c>
      <c r="H10869">
        <v>-871.56</v>
      </c>
      <c r="I10869" t="s">
        <v>5995</v>
      </c>
      <c r="J10869" t="s">
        <v>200</v>
      </c>
      <c r="K10869">
        <v>0</v>
      </c>
      <c r="L10869" s="83">
        <v>42573</v>
      </c>
      <c r="M10869">
        <v>0</v>
      </c>
      <c r="N10869" t="s">
        <v>3013</v>
      </c>
      <c r="O10869" t="s">
        <v>3014</v>
      </c>
    </row>
    <row r="10870" spans="1:15" x14ac:dyDescent="0.2">
      <c r="A10870" t="s">
        <v>6256</v>
      </c>
      <c r="B10870" t="s">
        <v>2484</v>
      </c>
      <c r="C10870">
        <v>113.22</v>
      </c>
      <c r="D10870">
        <v>0</v>
      </c>
      <c r="E10870">
        <v>0</v>
      </c>
      <c r="F10870">
        <v>0</v>
      </c>
      <c r="G10870">
        <v>0</v>
      </c>
      <c r="H10870" s="45">
        <v>4994.33</v>
      </c>
      <c r="I10870" t="s">
        <v>5977</v>
      </c>
      <c r="J10870" t="s">
        <v>190</v>
      </c>
      <c r="K10870">
        <v>0</v>
      </c>
      <c r="L10870" s="83">
        <v>42573</v>
      </c>
      <c r="M10870">
        <v>0</v>
      </c>
      <c r="N10870">
        <v>929740108</v>
      </c>
      <c r="O10870">
        <v>2955733</v>
      </c>
    </row>
    <row r="10871" spans="1:15" x14ac:dyDescent="0.2">
      <c r="A10871" t="s">
        <v>6257</v>
      </c>
      <c r="B10871" t="s">
        <v>3991</v>
      </c>
      <c r="C10871">
        <v>59.12</v>
      </c>
      <c r="D10871">
        <v>0</v>
      </c>
      <c r="E10871">
        <v>0</v>
      </c>
      <c r="F10871">
        <v>0</v>
      </c>
      <c r="G10871">
        <v>0</v>
      </c>
      <c r="H10871" s="45">
        <v>-3280.79</v>
      </c>
      <c r="I10871" t="s">
        <v>5995</v>
      </c>
      <c r="J10871" t="s">
        <v>186</v>
      </c>
      <c r="K10871">
        <v>0</v>
      </c>
      <c r="L10871" s="83">
        <v>42573</v>
      </c>
      <c r="M10871">
        <v>0</v>
      </c>
      <c r="N10871">
        <v>957090103</v>
      </c>
      <c r="O10871">
        <v>2950374</v>
      </c>
    </row>
    <row r="10872" spans="1:15" x14ac:dyDescent="0.2">
      <c r="A10872" t="s">
        <v>6258</v>
      </c>
      <c r="B10872" t="s">
        <v>581</v>
      </c>
      <c r="C10872">
        <v>54.56</v>
      </c>
      <c r="D10872">
        <v>0</v>
      </c>
      <c r="E10872">
        <v>0</v>
      </c>
      <c r="F10872">
        <v>0</v>
      </c>
      <c r="G10872">
        <v>0</v>
      </c>
      <c r="H10872">
        <v>-742.38</v>
      </c>
      <c r="I10872" t="s">
        <v>5995</v>
      </c>
      <c r="J10872" t="s">
        <v>186</v>
      </c>
      <c r="K10872">
        <v>0</v>
      </c>
      <c r="L10872" s="83">
        <v>42573</v>
      </c>
      <c r="M10872">
        <v>0</v>
      </c>
      <c r="N10872">
        <v>957638109</v>
      </c>
      <c r="O10872" t="s">
        <v>582</v>
      </c>
    </row>
    <row r="10873" spans="1:15" x14ac:dyDescent="0.2">
      <c r="A10873" t="s">
        <v>6259</v>
      </c>
      <c r="B10873" t="s">
        <v>3937</v>
      </c>
      <c r="C10873">
        <v>36.049999999999997</v>
      </c>
      <c r="D10873">
        <v>0</v>
      </c>
      <c r="E10873">
        <v>0</v>
      </c>
      <c r="F10873">
        <v>0</v>
      </c>
      <c r="G10873">
        <v>0</v>
      </c>
      <c r="H10873" s="45">
        <v>-5422.34</v>
      </c>
      <c r="I10873" t="s">
        <v>5995</v>
      </c>
      <c r="J10873" t="s">
        <v>190</v>
      </c>
      <c r="K10873">
        <v>0</v>
      </c>
      <c r="L10873" s="83">
        <v>42573</v>
      </c>
      <c r="M10873">
        <v>0</v>
      </c>
      <c r="N10873">
        <v>950755108</v>
      </c>
      <c r="O10873">
        <v>2948852</v>
      </c>
    </row>
    <row r="10874" spans="1:15" x14ac:dyDescent="0.2">
      <c r="A10874" t="s">
        <v>6131</v>
      </c>
      <c r="B10874" t="s">
        <v>6047</v>
      </c>
      <c r="C10874">
        <v>36.71</v>
      </c>
      <c r="D10874">
        <v>0</v>
      </c>
      <c r="E10874">
        <v>0</v>
      </c>
      <c r="F10874">
        <v>0</v>
      </c>
      <c r="G10874">
        <v>0</v>
      </c>
      <c r="H10874" s="45">
        <v>-1030.72</v>
      </c>
      <c r="I10874" t="s">
        <v>5995</v>
      </c>
      <c r="J10874" t="s">
        <v>200</v>
      </c>
      <c r="K10874">
        <v>0</v>
      </c>
      <c r="L10874" s="83">
        <v>42572</v>
      </c>
      <c r="M10874">
        <v>0</v>
      </c>
      <c r="N10874">
        <v>899896104</v>
      </c>
      <c r="O10874">
        <v>2872069</v>
      </c>
    </row>
    <row r="10875" spans="1:15" x14ac:dyDescent="0.2">
      <c r="A10875" t="s">
        <v>6132</v>
      </c>
      <c r="B10875" t="s">
        <v>599</v>
      </c>
      <c r="C10875">
        <v>93.23</v>
      </c>
      <c r="D10875">
        <v>0</v>
      </c>
      <c r="E10875">
        <v>0</v>
      </c>
      <c r="F10875">
        <v>0</v>
      </c>
      <c r="G10875">
        <v>0</v>
      </c>
      <c r="H10875" s="45">
        <v>-2381.34</v>
      </c>
      <c r="I10875" t="s">
        <v>5995</v>
      </c>
      <c r="J10875" t="s">
        <v>164</v>
      </c>
      <c r="K10875">
        <v>0</v>
      </c>
      <c r="L10875" s="83">
        <v>42572</v>
      </c>
      <c r="M10875">
        <v>0</v>
      </c>
      <c r="N10875" t="s">
        <v>177</v>
      </c>
      <c r="O10875" t="s">
        <v>600</v>
      </c>
    </row>
    <row r="10876" spans="1:15" x14ac:dyDescent="0.2">
      <c r="A10876" t="s">
        <v>6133</v>
      </c>
      <c r="B10876" t="s">
        <v>4075</v>
      </c>
      <c r="C10876">
        <v>114.49</v>
      </c>
      <c r="D10876">
        <v>0</v>
      </c>
      <c r="E10876">
        <v>0</v>
      </c>
      <c r="F10876">
        <v>0</v>
      </c>
      <c r="G10876">
        <v>0</v>
      </c>
      <c r="H10876">
        <v>-350.51</v>
      </c>
      <c r="I10876" t="s">
        <v>5995</v>
      </c>
      <c r="J10876" t="s">
        <v>186</v>
      </c>
      <c r="K10876">
        <v>0</v>
      </c>
      <c r="L10876" s="83">
        <v>42572</v>
      </c>
      <c r="M10876">
        <v>0</v>
      </c>
      <c r="N10876" t="s">
        <v>4114</v>
      </c>
      <c r="O10876" t="s">
        <v>4115</v>
      </c>
    </row>
    <row r="10877" spans="1:15" x14ac:dyDescent="0.2">
      <c r="A10877" t="s">
        <v>6134</v>
      </c>
      <c r="B10877" t="s">
        <v>3999</v>
      </c>
      <c r="C10877">
        <v>103.74</v>
      </c>
      <c r="D10877">
        <v>0</v>
      </c>
      <c r="E10877">
        <v>0</v>
      </c>
      <c r="F10877">
        <v>0</v>
      </c>
      <c r="G10877">
        <v>0</v>
      </c>
      <c r="H10877" s="45">
        <v>-8397.7999999999993</v>
      </c>
      <c r="I10877" t="s">
        <v>5995</v>
      </c>
      <c r="J10877" t="s">
        <v>200</v>
      </c>
      <c r="K10877">
        <v>0</v>
      </c>
      <c r="L10877" s="83">
        <v>42572</v>
      </c>
      <c r="M10877">
        <v>0</v>
      </c>
      <c r="N10877">
        <v>731068102</v>
      </c>
      <c r="O10877">
        <v>2692933</v>
      </c>
    </row>
    <row r="10878" spans="1:15" x14ac:dyDescent="0.2">
      <c r="A10878" t="s">
        <v>6135</v>
      </c>
      <c r="B10878" t="s">
        <v>638</v>
      </c>
      <c r="C10878">
        <v>49.39</v>
      </c>
      <c r="D10878">
        <v>0</v>
      </c>
      <c r="E10878">
        <v>0</v>
      </c>
      <c r="F10878">
        <v>0</v>
      </c>
      <c r="G10878">
        <v>0</v>
      </c>
      <c r="H10878" s="45">
        <v>2381.0100000000002</v>
      </c>
      <c r="I10878" t="s">
        <v>5995</v>
      </c>
      <c r="J10878" t="s">
        <v>186</v>
      </c>
      <c r="K10878">
        <v>0</v>
      </c>
      <c r="L10878" s="83">
        <v>42572</v>
      </c>
      <c r="M10878">
        <v>0</v>
      </c>
      <c r="N10878">
        <v>617446448</v>
      </c>
      <c r="O10878">
        <v>2262314</v>
      </c>
    </row>
    <row r="10879" spans="1:15" x14ac:dyDescent="0.2">
      <c r="A10879" t="s">
        <v>6136</v>
      </c>
      <c r="B10879" t="s">
        <v>361</v>
      </c>
      <c r="C10879">
        <v>68.47</v>
      </c>
      <c r="D10879">
        <v>0</v>
      </c>
      <c r="E10879">
        <v>0</v>
      </c>
      <c r="F10879">
        <v>0</v>
      </c>
      <c r="G10879">
        <v>0</v>
      </c>
      <c r="H10879" s="45">
        <v>-2631.39</v>
      </c>
      <c r="I10879" t="s">
        <v>5995</v>
      </c>
      <c r="J10879" t="s">
        <v>186</v>
      </c>
      <c r="K10879">
        <v>0</v>
      </c>
      <c r="L10879" s="83">
        <v>42572</v>
      </c>
      <c r="M10879">
        <v>0</v>
      </c>
      <c r="N10879" t="s">
        <v>362</v>
      </c>
      <c r="O10879">
        <v>2487407</v>
      </c>
    </row>
    <row r="10880" spans="1:15" x14ac:dyDescent="0.2">
      <c r="A10880" t="s">
        <v>6137</v>
      </c>
      <c r="B10880" t="s">
        <v>4078</v>
      </c>
      <c r="C10880">
        <v>42.53</v>
      </c>
      <c r="D10880">
        <v>0</v>
      </c>
      <c r="E10880">
        <v>0</v>
      </c>
      <c r="F10880">
        <v>0</v>
      </c>
      <c r="G10880">
        <v>0</v>
      </c>
      <c r="H10880">
        <v>-402.05</v>
      </c>
      <c r="I10880" t="s">
        <v>5995</v>
      </c>
      <c r="J10880" t="s">
        <v>186</v>
      </c>
      <c r="K10880">
        <v>0</v>
      </c>
      <c r="L10880" s="83">
        <v>42572</v>
      </c>
      <c r="M10880">
        <v>0</v>
      </c>
      <c r="N10880" t="s">
        <v>4094</v>
      </c>
      <c r="O10880" t="s">
        <v>4095</v>
      </c>
    </row>
    <row r="10881" spans="1:15" x14ac:dyDescent="0.2">
      <c r="A10881" t="s">
        <v>6138</v>
      </c>
      <c r="B10881" t="s">
        <v>138</v>
      </c>
      <c r="C10881">
        <v>98.95</v>
      </c>
      <c r="D10881">
        <v>0</v>
      </c>
      <c r="E10881">
        <v>0</v>
      </c>
      <c r="F10881">
        <v>0</v>
      </c>
      <c r="G10881">
        <v>0</v>
      </c>
      <c r="H10881" s="45">
        <v>17715.86</v>
      </c>
      <c r="I10881" t="s">
        <v>5977</v>
      </c>
      <c r="J10881" t="s">
        <v>200</v>
      </c>
      <c r="K10881">
        <v>0</v>
      </c>
      <c r="L10881" s="83">
        <v>42572</v>
      </c>
      <c r="M10881">
        <v>0</v>
      </c>
      <c r="N10881">
        <v>52800109</v>
      </c>
      <c r="O10881">
        <v>2064253</v>
      </c>
    </row>
    <row r="10882" spans="1:15" x14ac:dyDescent="0.2">
      <c r="A10882" t="s">
        <v>6139</v>
      </c>
      <c r="B10882" t="s">
        <v>607</v>
      </c>
      <c r="C10882">
        <v>87.37</v>
      </c>
      <c r="D10882">
        <v>0</v>
      </c>
      <c r="E10882">
        <v>0</v>
      </c>
      <c r="F10882">
        <v>0</v>
      </c>
      <c r="G10882">
        <v>0</v>
      </c>
      <c r="H10882">
        <v>-161.62</v>
      </c>
      <c r="I10882" t="s">
        <v>5995</v>
      </c>
      <c r="J10882" t="s">
        <v>164</v>
      </c>
      <c r="K10882">
        <v>0</v>
      </c>
      <c r="L10882" s="83">
        <v>42572</v>
      </c>
      <c r="M10882">
        <v>0</v>
      </c>
      <c r="N10882">
        <v>32095101</v>
      </c>
      <c r="O10882">
        <v>2145084</v>
      </c>
    </row>
    <row r="10883" spans="1:15" x14ac:dyDescent="0.2">
      <c r="A10883" t="s">
        <v>6140</v>
      </c>
      <c r="B10883" t="s">
        <v>577</v>
      </c>
      <c r="C10883">
        <v>95.37</v>
      </c>
      <c r="D10883">
        <v>0</v>
      </c>
      <c r="E10883">
        <v>0</v>
      </c>
      <c r="F10883">
        <v>0</v>
      </c>
      <c r="G10883">
        <v>0</v>
      </c>
      <c r="H10883" s="45">
        <v>5772.18</v>
      </c>
      <c r="I10883" t="s">
        <v>5995</v>
      </c>
      <c r="J10883" t="s">
        <v>186</v>
      </c>
      <c r="K10883">
        <v>0</v>
      </c>
      <c r="L10883" s="83">
        <v>42572</v>
      </c>
      <c r="M10883">
        <v>0</v>
      </c>
      <c r="N10883">
        <v>25816109</v>
      </c>
      <c r="O10883">
        <v>2026082</v>
      </c>
    </row>
    <row r="10884" spans="1:15" x14ac:dyDescent="0.2">
      <c r="A10884" t="s">
        <v>6141</v>
      </c>
      <c r="B10884" t="s">
        <v>6125</v>
      </c>
      <c r="C10884">
        <v>38</v>
      </c>
      <c r="D10884">
        <v>0</v>
      </c>
      <c r="E10884">
        <v>0</v>
      </c>
      <c r="F10884">
        <v>0</v>
      </c>
      <c r="G10884">
        <v>0</v>
      </c>
      <c r="H10884" s="45">
        <v>-3831.09</v>
      </c>
      <c r="I10884" t="s">
        <v>5995</v>
      </c>
      <c r="J10884" t="s">
        <v>164</v>
      </c>
      <c r="K10884">
        <v>0</v>
      </c>
      <c r="L10884" s="83">
        <v>42572</v>
      </c>
      <c r="M10884">
        <v>0</v>
      </c>
      <c r="N10884" t="s">
        <v>6142</v>
      </c>
      <c r="O10884" t="s">
        <v>6143</v>
      </c>
    </row>
    <row r="10885" spans="1:15" x14ac:dyDescent="0.2">
      <c r="A10885" t="s">
        <v>6144</v>
      </c>
      <c r="B10885" t="s">
        <v>1009</v>
      </c>
      <c r="C10885">
        <v>52.55</v>
      </c>
      <c r="D10885">
        <v>0</v>
      </c>
      <c r="E10885">
        <v>0</v>
      </c>
      <c r="F10885">
        <v>0</v>
      </c>
      <c r="G10885">
        <v>0</v>
      </c>
      <c r="H10885" s="45">
        <v>-4288.13</v>
      </c>
      <c r="I10885" t="s">
        <v>5995</v>
      </c>
      <c r="J10885" t="s">
        <v>164</v>
      </c>
      <c r="K10885">
        <v>0</v>
      </c>
      <c r="L10885" s="83">
        <v>42572</v>
      </c>
      <c r="M10885">
        <v>0</v>
      </c>
      <c r="N10885">
        <v>56525108</v>
      </c>
      <c r="O10885">
        <v>2069128</v>
      </c>
    </row>
    <row r="10886" spans="1:15" x14ac:dyDescent="0.2">
      <c r="A10886" t="s">
        <v>6145</v>
      </c>
      <c r="B10886" t="s">
        <v>492</v>
      </c>
      <c r="C10886">
        <v>31.4</v>
      </c>
      <c r="D10886">
        <v>0</v>
      </c>
      <c r="E10886">
        <v>0</v>
      </c>
      <c r="F10886">
        <v>0</v>
      </c>
      <c r="G10886">
        <v>0</v>
      </c>
      <c r="H10886" s="45">
        <v>10935.16</v>
      </c>
      <c r="I10886" t="s">
        <v>5995</v>
      </c>
      <c r="J10886" t="s">
        <v>186</v>
      </c>
      <c r="K10886">
        <v>0</v>
      </c>
      <c r="L10886" s="83">
        <v>42572</v>
      </c>
      <c r="M10886">
        <v>0</v>
      </c>
      <c r="N10886" t="s">
        <v>493</v>
      </c>
      <c r="O10886">
        <v>2964449</v>
      </c>
    </row>
    <row r="10887" spans="1:15" x14ac:dyDescent="0.2">
      <c r="A10887" t="s">
        <v>6146</v>
      </c>
      <c r="B10887" t="s">
        <v>504</v>
      </c>
      <c r="C10887">
        <v>31.2</v>
      </c>
      <c r="D10887">
        <v>0</v>
      </c>
      <c r="E10887">
        <v>0</v>
      </c>
      <c r="F10887">
        <v>0</v>
      </c>
      <c r="G10887">
        <v>0</v>
      </c>
      <c r="H10887" s="45">
        <v>5778.45</v>
      </c>
      <c r="I10887" t="s">
        <v>5995</v>
      </c>
      <c r="J10887" t="s">
        <v>186</v>
      </c>
      <c r="K10887">
        <v>0</v>
      </c>
      <c r="L10887" s="83">
        <v>42572</v>
      </c>
      <c r="M10887">
        <v>0</v>
      </c>
      <c r="N10887">
        <v>59692103</v>
      </c>
      <c r="O10887">
        <v>2074111</v>
      </c>
    </row>
    <row r="10888" spans="1:15" x14ac:dyDescent="0.2">
      <c r="A10888" t="s">
        <v>6147</v>
      </c>
      <c r="B10888" t="s">
        <v>6129</v>
      </c>
      <c r="C10888">
        <v>40.24</v>
      </c>
      <c r="D10888">
        <v>0</v>
      </c>
      <c r="E10888">
        <v>0</v>
      </c>
      <c r="F10888">
        <v>0</v>
      </c>
      <c r="G10888">
        <v>0</v>
      </c>
      <c r="H10888">
        <v>-355.41</v>
      </c>
      <c r="I10888" t="s">
        <v>5995</v>
      </c>
      <c r="J10888" t="s">
        <v>186</v>
      </c>
      <c r="K10888">
        <v>0</v>
      </c>
      <c r="L10888" s="83">
        <v>42572</v>
      </c>
      <c r="M10888">
        <v>0</v>
      </c>
      <c r="N10888">
        <v>149150104</v>
      </c>
      <c r="O10888">
        <v>2264235</v>
      </c>
    </row>
    <row r="10889" spans="1:15" x14ac:dyDescent="0.2">
      <c r="A10889" t="s">
        <v>6148</v>
      </c>
      <c r="B10889" t="s">
        <v>4254</v>
      </c>
      <c r="C10889">
        <v>64.63</v>
      </c>
      <c r="D10889">
        <v>0</v>
      </c>
      <c r="E10889">
        <v>0</v>
      </c>
      <c r="F10889">
        <v>0</v>
      </c>
      <c r="G10889">
        <v>0</v>
      </c>
      <c r="H10889" s="45">
        <v>2860.83</v>
      </c>
      <c r="I10889" t="s">
        <v>5995</v>
      </c>
      <c r="J10889" t="s">
        <v>186</v>
      </c>
      <c r="K10889">
        <v>0</v>
      </c>
      <c r="L10889" s="83">
        <v>42572</v>
      </c>
      <c r="M10889">
        <v>0</v>
      </c>
      <c r="N10889">
        <v>203607106</v>
      </c>
      <c r="O10889">
        <v>2222062</v>
      </c>
    </row>
    <row r="10890" spans="1:15" x14ac:dyDescent="0.2">
      <c r="A10890" t="s">
        <v>6149</v>
      </c>
      <c r="B10890" t="s">
        <v>846</v>
      </c>
      <c r="C10890">
        <v>42.89</v>
      </c>
      <c r="D10890">
        <v>0</v>
      </c>
      <c r="E10890">
        <v>0</v>
      </c>
      <c r="F10890">
        <v>0</v>
      </c>
      <c r="G10890">
        <v>0</v>
      </c>
      <c r="H10890" s="45">
        <v>-1684.76</v>
      </c>
      <c r="I10890" t="s">
        <v>5995</v>
      </c>
      <c r="J10890" t="s">
        <v>188</v>
      </c>
      <c r="K10890">
        <v>0</v>
      </c>
      <c r="L10890" s="83">
        <v>42572</v>
      </c>
      <c r="M10890">
        <v>0</v>
      </c>
      <c r="N10890">
        <v>228368106</v>
      </c>
      <c r="O10890">
        <v>2427986</v>
      </c>
    </row>
    <row r="10891" spans="1:15" x14ac:dyDescent="0.2">
      <c r="A10891" t="s">
        <v>6150</v>
      </c>
      <c r="B10891" t="s">
        <v>618</v>
      </c>
      <c r="C10891">
        <v>31.29</v>
      </c>
      <c r="D10891">
        <v>0</v>
      </c>
      <c r="E10891">
        <v>0</v>
      </c>
      <c r="F10891">
        <v>0</v>
      </c>
      <c r="G10891">
        <v>0</v>
      </c>
      <c r="H10891">
        <v>-353.77</v>
      </c>
      <c r="I10891" t="s">
        <v>5995</v>
      </c>
      <c r="J10891" t="s">
        <v>186</v>
      </c>
      <c r="K10891">
        <v>0</v>
      </c>
      <c r="L10891" s="83">
        <v>42572</v>
      </c>
      <c r="M10891">
        <v>0</v>
      </c>
      <c r="N10891" t="s">
        <v>619</v>
      </c>
      <c r="O10891" t="s">
        <v>620</v>
      </c>
    </row>
    <row r="10892" spans="1:15" x14ac:dyDescent="0.2">
      <c r="A10892" t="s">
        <v>6151</v>
      </c>
      <c r="B10892" t="s">
        <v>4077</v>
      </c>
      <c r="C10892">
        <v>23</v>
      </c>
      <c r="D10892">
        <v>0</v>
      </c>
      <c r="E10892">
        <v>0</v>
      </c>
      <c r="F10892">
        <v>0</v>
      </c>
      <c r="G10892">
        <v>0</v>
      </c>
      <c r="H10892" s="45">
        <v>-4105.99</v>
      </c>
      <c r="I10892" t="s">
        <v>5995</v>
      </c>
      <c r="J10892" t="s">
        <v>186</v>
      </c>
      <c r="K10892">
        <v>0</v>
      </c>
      <c r="L10892" s="83">
        <v>42572</v>
      </c>
      <c r="M10892">
        <v>0</v>
      </c>
      <c r="N10892">
        <v>126600105</v>
      </c>
      <c r="O10892">
        <v>2160645</v>
      </c>
    </row>
    <row r="10893" spans="1:15" x14ac:dyDescent="0.2">
      <c r="A10893" t="s">
        <v>6152</v>
      </c>
      <c r="B10893" t="s">
        <v>616</v>
      </c>
      <c r="C10893">
        <v>66.400000000000006</v>
      </c>
      <c r="D10893">
        <v>0</v>
      </c>
      <c r="E10893">
        <v>0</v>
      </c>
      <c r="F10893">
        <v>0</v>
      </c>
      <c r="G10893">
        <v>0</v>
      </c>
      <c r="H10893">
        <v>-469.28</v>
      </c>
      <c r="I10893" t="s">
        <v>5995</v>
      </c>
      <c r="J10893" t="s">
        <v>186</v>
      </c>
      <c r="K10893">
        <v>0</v>
      </c>
      <c r="L10893" s="83">
        <v>42572</v>
      </c>
      <c r="M10893">
        <v>0</v>
      </c>
      <c r="N10893">
        <v>268948106</v>
      </c>
      <c r="O10893">
        <v>2648055</v>
      </c>
    </row>
    <row r="10894" spans="1:15" x14ac:dyDescent="0.2">
      <c r="A10894" t="s">
        <v>6153</v>
      </c>
      <c r="B10894" t="s">
        <v>591</v>
      </c>
      <c r="C10894">
        <v>177.08</v>
      </c>
      <c r="D10894">
        <v>0</v>
      </c>
      <c r="E10894">
        <v>0</v>
      </c>
      <c r="F10894">
        <v>0</v>
      </c>
      <c r="G10894">
        <v>0</v>
      </c>
      <c r="H10894" s="45">
        <v>3115.69</v>
      </c>
      <c r="I10894" t="s">
        <v>5995</v>
      </c>
      <c r="J10894" t="s">
        <v>164</v>
      </c>
      <c r="K10894">
        <v>0</v>
      </c>
      <c r="L10894" s="83">
        <v>42572</v>
      </c>
      <c r="M10894">
        <v>0</v>
      </c>
      <c r="N10894">
        <v>315616102</v>
      </c>
      <c r="O10894">
        <v>2427599</v>
      </c>
    </row>
    <row r="10895" spans="1:15" x14ac:dyDescent="0.2">
      <c r="A10895" t="s">
        <v>6154</v>
      </c>
      <c r="B10895" t="s">
        <v>2321</v>
      </c>
      <c r="C10895">
        <v>31.16</v>
      </c>
      <c r="D10895">
        <v>0</v>
      </c>
      <c r="E10895">
        <v>0</v>
      </c>
      <c r="F10895">
        <v>0</v>
      </c>
      <c r="G10895">
        <v>0</v>
      </c>
      <c r="H10895" s="45">
        <v>-28459.46</v>
      </c>
      <c r="I10895" t="s">
        <v>5995</v>
      </c>
      <c r="J10895" t="s">
        <v>182</v>
      </c>
      <c r="K10895">
        <v>0</v>
      </c>
      <c r="L10895" s="83">
        <v>42572</v>
      </c>
      <c r="M10895">
        <v>0</v>
      </c>
      <c r="N10895" t="s">
        <v>2356</v>
      </c>
      <c r="O10895">
        <v>2763561</v>
      </c>
    </row>
    <row r="10896" spans="1:15" x14ac:dyDescent="0.2">
      <c r="A10896" t="s">
        <v>6155</v>
      </c>
      <c r="B10896" t="s">
        <v>522</v>
      </c>
      <c r="C10896">
        <v>131.86000000000001</v>
      </c>
      <c r="D10896">
        <v>0</v>
      </c>
      <c r="E10896">
        <v>0</v>
      </c>
      <c r="F10896">
        <v>0</v>
      </c>
      <c r="G10896">
        <v>0</v>
      </c>
      <c r="H10896" s="45">
        <v>2605.1999999999998</v>
      </c>
      <c r="I10896" t="s">
        <v>5995</v>
      </c>
      <c r="J10896" t="s">
        <v>190</v>
      </c>
      <c r="K10896">
        <v>0</v>
      </c>
      <c r="L10896" s="83">
        <v>42572</v>
      </c>
      <c r="M10896">
        <v>0</v>
      </c>
      <c r="N10896">
        <v>384109104</v>
      </c>
      <c r="O10896">
        <v>2380443</v>
      </c>
    </row>
    <row r="10897" spans="1:15" x14ac:dyDescent="0.2">
      <c r="A10897" t="s">
        <v>6156</v>
      </c>
      <c r="B10897" t="s">
        <v>498</v>
      </c>
      <c r="C10897">
        <v>41.8</v>
      </c>
      <c r="D10897">
        <v>0</v>
      </c>
      <c r="E10897">
        <v>0</v>
      </c>
      <c r="F10897">
        <v>0</v>
      </c>
      <c r="G10897">
        <v>0</v>
      </c>
      <c r="H10897" s="45">
        <v>3647.48</v>
      </c>
      <c r="I10897" t="s">
        <v>5995</v>
      </c>
      <c r="J10897" t="s">
        <v>182</v>
      </c>
      <c r="K10897">
        <v>0</v>
      </c>
      <c r="L10897" s="83">
        <v>42572</v>
      </c>
      <c r="M10897">
        <v>0</v>
      </c>
      <c r="N10897">
        <v>406216101</v>
      </c>
      <c r="O10897">
        <v>2405302</v>
      </c>
    </row>
    <row r="10898" spans="1:15" x14ac:dyDescent="0.2">
      <c r="A10898" t="s">
        <v>6157</v>
      </c>
      <c r="B10898" t="s">
        <v>3912</v>
      </c>
      <c r="C10898">
        <v>55.85</v>
      </c>
      <c r="D10898">
        <v>0</v>
      </c>
      <c r="E10898">
        <v>0</v>
      </c>
      <c r="F10898">
        <v>0</v>
      </c>
      <c r="G10898">
        <v>0</v>
      </c>
      <c r="H10898" s="45">
        <v>1572.5</v>
      </c>
      <c r="I10898" t="s">
        <v>5995</v>
      </c>
      <c r="J10898" t="s">
        <v>186</v>
      </c>
      <c r="K10898">
        <v>0</v>
      </c>
      <c r="L10898" s="83">
        <v>42572</v>
      </c>
      <c r="M10898">
        <v>0</v>
      </c>
      <c r="N10898">
        <v>410120109</v>
      </c>
      <c r="O10898">
        <v>2415497</v>
      </c>
    </row>
    <row r="10899" spans="1:15" x14ac:dyDescent="0.2">
      <c r="A10899" t="s">
        <v>6158</v>
      </c>
      <c r="B10899" t="s">
        <v>547</v>
      </c>
      <c r="C10899">
        <v>61.45</v>
      </c>
      <c r="D10899">
        <v>0</v>
      </c>
      <c r="E10899">
        <v>0</v>
      </c>
      <c r="F10899">
        <v>0</v>
      </c>
      <c r="G10899">
        <v>0</v>
      </c>
      <c r="H10899" s="45">
        <v>-9465.41</v>
      </c>
      <c r="I10899" t="s">
        <v>5995</v>
      </c>
      <c r="J10899" t="s">
        <v>190</v>
      </c>
      <c r="K10899">
        <v>0</v>
      </c>
      <c r="L10899" s="83">
        <v>42572</v>
      </c>
      <c r="M10899">
        <v>0</v>
      </c>
      <c r="N10899">
        <v>428291108</v>
      </c>
      <c r="O10899">
        <v>2416779</v>
      </c>
    </row>
    <row r="10900" spans="1:15" x14ac:dyDescent="0.2">
      <c r="A10900" t="s">
        <v>6159</v>
      </c>
      <c r="B10900" t="s">
        <v>2681</v>
      </c>
      <c r="C10900">
        <v>22.75</v>
      </c>
      <c r="D10900">
        <v>0</v>
      </c>
      <c r="E10900">
        <v>0</v>
      </c>
      <c r="F10900">
        <v>0</v>
      </c>
      <c r="G10900">
        <v>0</v>
      </c>
      <c r="H10900" s="45">
        <v>-13290.74</v>
      </c>
      <c r="I10900" t="s">
        <v>5995</v>
      </c>
      <c r="J10900" t="s">
        <v>200</v>
      </c>
      <c r="K10900">
        <v>0</v>
      </c>
      <c r="L10900" s="83">
        <v>42572</v>
      </c>
      <c r="M10900">
        <v>0</v>
      </c>
      <c r="N10900" s="84">
        <v>4.5245E+113</v>
      </c>
      <c r="O10900">
        <v>2473859</v>
      </c>
    </row>
    <row r="10901" spans="1:15" x14ac:dyDescent="0.2">
      <c r="A10901" t="s">
        <v>6160</v>
      </c>
      <c r="B10901" t="s">
        <v>6127</v>
      </c>
      <c r="C10901">
        <v>139.72999999999999</v>
      </c>
      <c r="D10901">
        <v>0</v>
      </c>
      <c r="E10901">
        <v>0</v>
      </c>
      <c r="F10901">
        <v>0</v>
      </c>
      <c r="G10901">
        <v>0</v>
      </c>
      <c r="H10901" s="45">
        <v>3447.26</v>
      </c>
      <c r="I10901" t="s">
        <v>5995</v>
      </c>
      <c r="J10901" t="s">
        <v>190</v>
      </c>
      <c r="K10901">
        <v>0</v>
      </c>
      <c r="L10901" s="83">
        <v>42572</v>
      </c>
      <c r="M10901">
        <v>0</v>
      </c>
      <c r="N10901">
        <v>452308109</v>
      </c>
      <c r="O10901">
        <v>2457552</v>
      </c>
    </row>
    <row r="10902" spans="1:15" x14ac:dyDescent="0.2">
      <c r="A10902" t="s">
        <v>6161</v>
      </c>
      <c r="B10902" t="s">
        <v>2319</v>
      </c>
      <c r="C10902">
        <v>112.06</v>
      </c>
      <c r="D10902">
        <v>0</v>
      </c>
      <c r="E10902">
        <v>0</v>
      </c>
      <c r="F10902">
        <v>0</v>
      </c>
      <c r="G10902">
        <v>0</v>
      </c>
      <c r="H10902">
        <v>457.93</v>
      </c>
      <c r="I10902" t="s">
        <v>5995</v>
      </c>
      <c r="J10902" t="s">
        <v>188</v>
      </c>
      <c r="K10902">
        <v>0</v>
      </c>
      <c r="L10902" s="83">
        <v>42572</v>
      </c>
      <c r="M10902">
        <v>0</v>
      </c>
      <c r="N10902">
        <v>483007704</v>
      </c>
      <c r="O10902" t="s">
        <v>2365</v>
      </c>
    </row>
    <row r="10903" spans="1:15" x14ac:dyDescent="0.2">
      <c r="A10903" t="s">
        <v>6162</v>
      </c>
      <c r="B10903" t="s">
        <v>3525</v>
      </c>
      <c r="C10903">
        <v>17.82</v>
      </c>
      <c r="D10903">
        <v>0</v>
      </c>
      <c r="E10903">
        <v>0</v>
      </c>
      <c r="F10903">
        <v>0</v>
      </c>
      <c r="G10903">
        <v>0</v>
      </c>
      <c r="H10903" s="45">
        <v>-3819.12</v>
      </c>
      <c r="I10903" t="s">
        <v>5995</v>
      </c>
      <c r="J10903" t="s">
        <v>182</v>
      </c>
      <c r="K10903">
        <v>0</v>
      </c>
      <c r="L10903" s="83">
        <v>42572</v>
      </c>
      <c r="M10903">
        <v>0</v>
      </c>
      <c r="N10903" t="s">
        <v>3526</v>
      </c>
      <c r="O10903" t="s">
        <v>3527</v>
      </c>
    </row>
    <row r="10904" spans="1:15" x14ac:dyDescent="0.2">
      <c r="A10904" t="s">
        <v>6163</v>
      </c>
      <c r="B10904" t="s">
        <v>3891</v>
      </c>
      <c r="C10904">
        <v>43.81</v>
      </c>
      <c r="D10904">
        <v>0</v>
      </c>
      <c r="E10904">
        <v>0</v>
      </c>
      <c r="F10904">
        <v>0</v>
      </c>
      <c r="G10904">
        <v>0</v>
      </c>
      <c r="H10904" s="45">
        <v>4170.47</v>
      </c>
      <c r="I10904" t="s">
        <v>5995</v>
      </c>
      <c r="J10904" t="s">
        <v>186</v>
      </c>
      <c r="K10904">
        <v>0</v>
      </c>
      <c r="L10904" s="83">
        <v>42572</v>
      </c>
      <c r="M10904">
        <v>0</v>
      </c>
      <c r="N10904" t="s">
        <v>3906</v>
      </c>
      <c r="O10904">
        <v>2817651</v>
      </c>
    </row>
    <row r="10905" spans="1:15" x14ac:dyDescent="0.2">
      <c r="A10905" t="s">
        <v>6164</v>
      </c>
      <c r="B10905" t="s">
        <v>652</v>
      </c>
      <c r="C10905">
        <v>173.22</v>
      </c>
      <c r="D10905">
        <v>0</v>
      </c>
      <c r="E10905">
        <v>0</v>
      </c>
      <c r="F10905">
        <v>0</v>
      </c>
      <c r="G10905">
        <v>0</v>
      </c>
      <c r="H10905" s="45">
        <v>2834.21</v>
      </c>
      <c r="I10905" t="s">
        <v>5995</v>
      </c>
      <c r="J10905" t="s">
        <v>186</v>
      </c>
      <c r="K10905">
        <v>0</v>
      </c>
      <c r="L10905" s="83">
        <v>42572</v>
      </c>
      <c r="M10905">
        <v>0</v>
      </c>
      <c r="N10905" t="s">
        <v>653</v>
      </c>
      <c r="O10905">
        <v>2340168</v>
      </c>
    </row>
    <row r="10906" spans="1:15" x14ac:dyDescent="0.2">
      <c r="A10906" t="s">
        <v>6165</v>
      </c>
      <c r="B10906" t="s">
        <v>2209</v>
      </c>
      <c r="C10906">
        <v>36.44</v>
      </c>
      <c r="D10906">
        <v>0</v>
      </c>
      <c r="E10906">
        <v>0</v>
      </c>
      <c r="F10906">
        <v>0</v>
      </c>
      <c r="G10906">
        <v>0</v>
      </c>
      <c r="H10906">
        <v>559.30999999999995</v>
      </c>
      <c r="I10906" t="s">
        <v>5995</v>
      </c>
      <c r="J10906" t="s">
        <v>188</v>
      </c>
      <c r="K10906">
        <v>0</v>
      </c>
      <c r="L10906" s="83">
        <v>42572</v>
      </c>
      <c r="M10906">
        <v>0</v>
      </c>
      <c r="N10906">
        <v>651639106</v>
      </c>
      <c r="O10906">
        <v>2636607</v>
      </c>
    </row>
    <row r="10907" spans="1:15" x14ac:dyDescent="0.2">
      <c r="A10907" t="s">
        <v>6166</v>
      </c>
      <c r="B10907" t="s">
        <v>6130</v>
      </c>
      <c r="C10907">
        <v>92.41</v>
      </c>
      <c r="D10907">
        <v>0</v>
      </c>
      <c r="E10907">
        <v>0</v>
      </c>
      <c r="F10907">
        <v>0</v>
      </c>
      <c r="G10907">
        <v>0</v>
      </c>
      <c r="H10907" s="45">
        <v>4636.22</v>
      </c>
      <c r="I10907" t="s">
        <v>5995</v>
      </c>
      <c r="J10907" t="s">
        <v>186</v>
      </c>
      <c r="K10907">
        <v>0</v>
      </c>
      <c r="L10907" s="83">
        <v>42572</v>
      </c>
      <c r="M10907">
        <v>0</v>
      </c>
      <c r="N10907">
        <v>665859104</v>
      </c>
      <c r="O10907">
        <v>2648668</v>
      </c>
    </row>
    <row r="10908" spans="1:15" x14ac:dyDescent="0.2">
      <c r="A10908" t="s">
        <v>6167</v>
      </c>
      <c r="B10908" t="s">
        <v>605</v>
      </c>
      <c r="C10908">
        <v>61.79</v>
      </c>
      <c r="D10908">
        <v>0</v>
      </c>
      <c r="E10908">
        <v>0</v>
      </c>
      <c r="F10908">
        <v>0</v>
      </c>
      <c r="G10908">
        <v>0</v>
      </c>
      <c r="H10908" s="45">
        <v>1513.43</v>
      </c>
      <c r="I10908" t="s">
        <v>5995</v>
      </c>
      <c r="J10908" t="s">
        <v>164</v>
      </c>
      <c r="K10908">
        <v>0</v>
      </c>
      <c r="L10908" s="83">
        <v>42572</v>
      </c>
      <c r="M10908">
        <v>0</v>
      </c>
      <c r="N10908">
        <v>729132100</v>
      </c>
      <c r="O10908">
        <v>2692160</v>
      </c>
    </row>
    <row r="10909" spans="1:15" x14ac:dyDescent="0.2">
      <c r="A10909" t="s">
        <v>6168</v>
      </c>
      <c r="B10909" t="s">
        <v>593</v>
      </c>
      <c r="C10909">
        <v>97.03</v>
      </c>
      <c r="D10909">
        <v>0</v>
      </c>
      <c r="E10909">
        <v>0</v>
      </c>
      <c r="F10909">
        <v>0</v>
      </c>
      <c r="G10909">
        <v>0</v>
      </c>
      <c r="H10909" s="45">
        <v>1529.92</v>
      </c>
      <c r="I10909" t="s">
        <v>5995</v>
      </c>
      <c r="J10909" t="s">
        <v>164</v>
      </c>
      <c r="K10909">
        <v>0</v>
      </c>
      <c r="L10909" s="83">
        <v>42572</v>
      </c>
      <c r="M10909">
        <v>0</v>
      </c>
      <c r="N10909" t="s">
        <v>594</v>
      </c>
      <c r="O10909" t="s">
        <v>595</v>
      </c>
    </row>
    <row r="10910" spans="1:15" x14ac:dyDescent="0.2">
      <c r="A10910" t="s">
        <v>6169</v>
      </c>
      <c r="B10910" t="s">
        <v>415</v>
      </c>
      <c r="C10910">
        <v>63.58</v>
      </c>
      <c r="D10910">
        <v>0</v>
      </c>
      <c r="E10910">
        <v>0</v>
      </c>
      <c r="F10910">
        <v>0</v>
      </c>
      <c r="G10910">
        <v>0</v>
      </c>
      <c r="H10910" s="45">
        <v>3434.71</v>
      </c>
      <c r="I10910" t="s">
        <v>5995</v>
      </c>
      <c r="J10910" t="s">
        <v>164</v>
      </c>
      <c r="K10910">
        <v>0</v>
      </c>
      <c r="L10910" s="83">
        <v>42572</v>
      </c>
      <c r="M10910">
        <v>0</v>
      </c>
      <c r="N10910">
        <v>747525103</v>
      </c>
      <c r="O10910">
        <v>2714923</v>
      </c>
    </row>
    <row r="10911" spans="1:15" x14ac:dyDescent="0.2">
      <c r="A10911" t="s">
        <v>6170</v>
      </c>
      <c r="B10911" t="s">
        <v>609</v>
      </c>
      <c r="C10911">
        <v>84.03</v>
      </c>
      <c r="D10911">
        <v>0</v>
      </c>
      <c r="E10911">
        <v>0</v>
      </c>
      <c r="F10911">
        <v>0</v>
      </c>
      <c r="G10911">
        <v>0</v>
      </c>
      <c r="H10911" s="45">
        <v>4438.09</v>
      </c>
      <c r="I10911" t="s">
        <v>5995</v>
      </c>
      <c r="J10911" t="s">
        <v>186</v>
      </c>
      <c r="K10911">
        <v>0</v>
      </c>
      <c r="L10911" s="83">
        <v>42572</v>
      </c>
      <c r="M10911">
        <v>0</v>
      </c>
      <c r="N10911">
        <v>754730109</v>
      </c>
      <c r="O10911">
        <v>2718992</v>
      </c>
    </row>
    <row r="10912" spans="1:15" x14ac:dyDescent="0.2">
      <c r="A10912" t="s">
        <v>6171</v>
      </c>
      <c r="B10912" t="s">
        <v>3053</v>
      </c>
      <c r="C10912">
        <v>85.98</v>
      </c>
      <c r="D10912">
        <v>0</v>
      </c>
      <c r="E10912">
        <v>0</v>
      </c>
      <c r="F10912">
        <v>0</v>
      </c>
      <c r="G10912">
        <v>0</v>
      </c>
      <c r="H10912" s="45">
        <v>-3900.7</v>
      </c>
      <c r="I10912" t="s">
        <v>5995</v>
      </c>
      <c r="J10912" t="s">
        <v>188</v>
      </c>
      <c r="K10912">
        <v>0</v>
      </c>
      <c r="L10912" s="83">
        <v>42572</v>
      </c>
      <c r="M10912">
        <v>0</v>
      </c>
      <c r="N10912">
        <v>858586100</v>
      </c>
      <c r="O10912">
        <v>2845005</v>
      </c>
    </row>
    <row r="10913" spans="1:15" x14ac:dyDescent="0.2">
      <c r="A10913" t="s">
        <v>6172</v>
      </c>
      <c r="B10913" t="s">
        <v>538</v>
      </c>
      <c r="C10913">
        <v>29.2</v>
      </c>
      <c r="D10913">
        <v>0</v>
      </c>
      <c r="E10913">
        <v>0</v>
      </c>
      <c r="F10913">
        <v>0</v>
      </c>
      <c r="G10913">
        <v>0</v>
      </c>
      <c r="H10913">
        <v>-847.42</v>
      </c>
      <c r="I10913" t="s">
        <v>5977</v>
      </c>
      <c r="J10913" t="s">
        <v>186</v>
      </c>
      <c r="K10913">
        <v>0</v>
      </c>
      <c r="L10913" s="83">
        <v>42572</v>
      </c>
      <c r="M10913">
        <v>0</v>
      </c>
      <c r="N10913" t="s">
        <v>539</v>
      </c>
      <c r="O10913" t="s">
        <v>540</v>
      </c>
    </row>
    <row r="10914" spans="1:15" x14ac:dyDescent="0.2">
      <c r="A10914" t="s">
        <v>6173</v>
      </c>
      <c r="B10914" t="s">
        <v>3929</v>
      </c>
      <c r="C10914">
        <v>96.2</v>
      </c>
      <c r="D10914">
        <v>0</v>
      </c>
      <c r="E10914">
        <v>0</v>
      </c>
      <c r="F10914">
        <v>0</v>
      </c>
      <c r="G10914">
        <v>0</v>
      </c>
      <c r="H10914" s="45">
        <v>-2673.5</v>
      </c>
      <c r="I10914" t="s">
        <v>5995</v>
      </c>
      <c r="J10914" t="s">
        <v>186</v>
      </c>
      <c r="K10914">
        <v>0</v>
      </c>
      <c r="L10914" s="83">
        <v>42572</v>
      </c>
      <c r="M10914">
        <v>0</v>
      </c>
      <c r="N10914" t="s">
        <v>3983</v>
      </c>
      <c r="O10914">
        <v>2977209</v>
      </c>
    </row>
    <row r="10915" spans="1:15" x14ac:dyDescent="0.2">
      <c r="A10915" t="s">
        <v>6174</v>
      </c>
      <c r="B10915" t="s">
        <v>6128</v>
      </c>
      <c r="C10915">
        <v>71.44</v>
      </c>
      <c r="D10915">
        <v>0</v>
      </c>
      <c r="E10915">
        <v>0</v>
      </c>
      <c r="F10915">
        <v>0</v>
      </c>
      <c r="G10915">
        <v>0</v>
      </c>
      <c r="H10915" s="45">
        <v>3950.68</v>
      </c>
      <c r="I10915" t="s">
        <v>5995</v>
      </c>
      <c r="J10915" t="s">
        <v>200</v>
      </c>
      <c r="K10915">
        <v>0</v>
      </c>
      <c r="L10915" s="83">
        <v>42572</v>
      </c>
      <c r="M10915">
        <v>0</v>
      </c>
      <c r="N10915">
        <v>892356106</v>
      </c>
      <c r="O10915">
        <v>2900335</v>
      </c>
    </row>
    <row r="10916" spans="1:15" x14ac:dyDescent="0.2">
      <c r="A10916" t="s">
        <v>6175</v>
      </c>
      <c r="B10916" t="s">
        <v>6126</v>
      </c>
      <c r="C10916">
        <v>22.18</v>
      </c>
      <c r="D10916">
        <v>0</v>
      </c>
      <c r="E10916">
        <v>0</v>
      </c>
      <c r="F10916">
        <v>0</v>
      </c>
      <c r="G10916">
        <v>0</v>
      </c>
      <c r="H10916" s="45">
        <v>-2381.34</v>
      </c>
      <c r="I10916" t="s">
        <v>5995</v>
      </c>
      <c r="J10916" t="s">
        <v>186</v>
      </c>
      <c r="K10916">
        <v>0</v>
      </c>
      <c r="L10916" s="83">
        <v>42572</v>
      </c>
      <c r="M10916">
        <v>0</v>
      </c>
      <c r="N10916">
        <v>904214103</v>
      </c>
      <c r="O10916">
        <v>2484389</v>
      </c>
    </row>
    <row r="10917" spans="1:15" x14ac:dyDescent="0.2">
      <c r="A10917" t="s">
        <v>6176</v>
      </c>
      <c r="B10917" t="s">
        <v>3936</v>
      </c>
      <c r="C10917">
        <v>149.32</v>
      </c>
      <c r="D10917">
        <v>0</v>
      </c>
      <c r="E10917">
        <v>0</v>
      </c>
      <c r="F10917">
        <v>0</v>
      </c>
      <c r="G10917">
        <v>0</v>
      </c>
      <c r="H10917" s="45">
        <v>11312.9</v>
      </c>
      <c r="I10917" t="s">
        <v>5995</v>
      </c>
      <c r="J10917" t="s">
        <v>190</v>
      </c>
      <c r="K10917">
        <v>0</v>
      </c>
      <c r="L10917" s="83">
        <v>42572</v>
      </c>
      <c r="M10917">
        <v>0</v>
      </c>
      <c r="N10917">
        <v>911363109</v>
      </c>
      <c r="O10917">
        <v>2134781</v>
      </c>
    </row>
    <row r="10918" spans="1:15" x14ac:dyDescent="0.2">
      <c r="A10918" t="s">
        <v>6177</v>
      </c>
      <c r="B10918" t="s">
        <v>1789</v>
      </c>
      <c r="C10918">
        <v>119.5</v>
      </c>
      <c r="D10918">
        <v>0</v>
      </c>
      <c r="E10918">
        <v>0</v>
      </c>
      <c r="F10918">
        <v>0</v>
      </c>
      <c r="G10918">
        <v>0</v>
      </c>
      <c r="H10918">
        <v>770.67</v>
      </c>
      <c r="I10918" t="s">
        <v>5995</v>
      </c>
      <c r="J10918" t="s">
        <v>190</v>
      </c>
      <c r="K10918">
        <v>0</v>
      </c>
      <c r="L10918" s="83">
        <v>42572</v>
      </c>
      <c r="M10918">
        <v>0</v>
      </c>
      <c r="N10918" t="s">
        <v>1970</v>
      </c>
      <c r="O10918" t="s">
        <v>1971</v>
      </c>
    </row>
    <row r="10919" spans="1:15" x14ac:dyDescent="0.2">
      <c r="A10919" t="s">
        <v>6178</v>
      </c>
      <c r="B10919" t="s">
        <v>557</v>
      </c>
      <c r="C10919">
        <v>66.959999999999994</v>
      </c>
      <c r="D10919">
        <v>0</v>
      </c>
      <c r="E10919">
        <v>0</v>
      </c>
      <c r="F10919">
        <v>0</v>
      </c>
      <c r="G10919">
        <v>0</v>
      </c>
      <c r="H10919" s="45">
        <v>2962.6</v>
      </c>
      <c r="I10919" t="s">
        <v>5995</v>
      </c>
      <c r="J10919" t="s">
        <v>186</v>
      </c>
      <c r="K10919">
        <v>0</v>
      </c>
      <c r="L10919" s="83">
        <v>42572</v>
      </c>
      <c r="M10919">
        <v>0</v>
      </c>
      <c r="N10919">
        <v>947890109</v>
      </c>
      <c r="O10919">
        <v>2945143</v>
      </c>
    </row>
    <row r="10920" spans="1:15" x14ac:dyDescent="0.2">
      <c r="A10920" t="s">
        <v>6179</v>
      </c>
      <c r="B10920" t="s">
        <v>87</v>
      </c>
      <c r="C10920">
        <v>127.64</v>
      </c>
      <c r="D10920">
        <v>0</v>
      </c>
      <c r="E10920">
        <v>0</v>
      </c>
      <c r="F10920">
        <v>0</v>
      </c>
      <c r="G10920">
        <v>0</v>
      </c>
      <c r="H10920" s="45">
        <v>4546.41</v>
      </c>
      <c r="I10920" t="s">
        <v>5977</v>
      </c>
      <c r="J10920" t="s">
        <v>200</v>
      </c>
      <c r="K10920">
        <v>0</v>
      </c>
      <c r="L10920" s="83">
        <v>42572</v>
      </c>
      <c r="M10920">
        <v>0</v>
      </c>
      <c r="N10920">
        <v>963320106</v>
      </c>
      <c r="O10920">
        <v>2960384</v>
      </c>
    </row>
    <row r="10921" spans="1:15" x14ac:dyDescent="0.2">
      <c r="A10921" t="s">
        <v>6180</v>
      </c>
      <c r="B10921" t="s">
        <v>657</v>
      </c>
      <c r="C10921">
        <v>80.040000000000006</v>
      </c>
      <c r="D10921">
        <v>0</v>
      </c>
      <c r="E10921">
        <v>0</v>
      </c>
      <c r="F10921">
        <v>0</v>
      </c>
      <c r="G10921">
        <v>0</v>
      </c>
      <c r="H10921">
        <v>43.04</v>
      </c>
      <c r="I10921" t="s">
        <v>5995</v>
      </c>
      <c r="J10921" t="s">
        <v>190</v>
      </c>
      <c r="K10921">
        <v>0</v>
      </c>
      <c r="L10921" s="83">
        <v>42572</v>
      </c>
      <c r="M10921">
        <v>0</v>
      </c>
      <c r="N10921">
        <v>980745103</v>
      </c>
      <c r="O10921">
        <v>2948089</v>
      </c>
    </row>
    <row r="10922" spans="1:15" x14ac:dyDescent="0.2">
      <c r="A10922" t="s">
        <v>6081</v>
      </c>
      <c r="B10922" t="s">
        <v>574</v>
      </c>
      <c r="C10922">
        <v>81.34</v>
      </c>
      <c r="D10922">
        <v>0</v>
      </c>
      <c r="E10922">
        <v>0</v>
      </c>
      <c r="F10922">
        <v>0</v>
      </c>
      <c r="G10922">
        <v>0</v>
      </c>
      <c r="H10922" s="45">
        <v>-7712.66</v>
      </c>
      <c r="I10922" t="s">
        <v>5995</v>
      </c>
      <c r="J10922" t="s">
        <v>190</v>
      </c>
      <c r="K10922">
        <v>0</v>
      </c>
      <c r="L10922" s="83">
        <v>42571</v>
      </c>
      <c r="M10922">
        <v>0</v>
      </c>
      <c r="N10922">
        <v>910047109</v>
      </c>
      <c r="O10922" t="s">
        <v>575</v>
      </c>
    </row>
    <row r="10923" spans="1:15" x14ac:dyDescent="0.2">
      <c r="A10923" t="s">
        <v>6082</v>
      </c>
      <c r="B10923" t="s">
        <v>228</v>
      </c>
      <c r="C10923">
        <v>88</v>
      </c>
      <c r="D10923">
        <v>0</v>
      </c>
      <c r="E10923">
        <v>0</v>
      </c>
      <c r="F10923">
        <v>0</v>
      </c>
      <c r="G10923">
        <v>0</v>
      </c>
      <c r="H10923">
        <v>541.77</v>
      </c>
      <c r="I10923" t="s">
        <v>5995</v>
      </c>
      <c r="J10923" t="s">
        <v>164</v>
      </c>
      <c r="K10923">
        <v>0</v>
      </c>
      <c r="L10923" s="83">
        <v>42571</v>
      </c>
      <c r="M10923">
        <v>0</v>
      </c>
      <c r="N10923">
        <v>594918104</v>
      </c>
      <c r="O10923">
        <v>2588173</v>
      </c>
    </row>
    <row r="10924" spans="1:15" x14ac:dyDescent="0.2">
      <c r="A10924" t="s">
        <v>6083</v>
      </c>
      <c r="B10924" t="s">
        <v>117</v>
      </c>
      <c r="C10924">
        <v>41.88</v>
      </c>
      <c r="D10924">
        <v>0</v>
      </c>
      <c r="E10924">
        <v>0</v>
      </c>
      <c r="F10924">
        <v>0</v>
      </c>
      <c r="G10924">
        <v>0</v>
      </c>
      <c r="H10924" s="45">
        <v>-7504</v>
      </c>
      <c r="I10924" t="s">
        <v>5995</v>
      </c>
      <c r="J10924" t="s">
        <v>164</v>
      </c>
      <c r="K10924">
        <v>0</v>
      </c>
      <c r="L10924" s="83">
        <v>42571</v>
      </c>
      <c r="M10924">
        <v>0</v>
      </c>
      <c r="N10924">
        <v>562750109</v>
      </c>
      <c r="O10924">
        <v>2239471</v>
      </c>
    </row>
    <row r="10925" spans="1:15" x14ac:dyDescent="0.2">
      <c r="A10925" t="s">
        <v>6084</v>
      </c>
      <c r="B10925" t="s">
        <v>643</v>
      </c>
      <c r="C10925">
        <v>95.77</v>
      </c>
      <c r="D10925">
        <v>0</v>
      </c>
      <c r="E10925">
        <v>0</v>
      </c>
      <c r="F10925">
        <v>0</v>
      </c>
      <c r="G10925">
        <v>0</v>
      </c>
      <c r="H10925">
        <v>54.76</v>
      </c>
      <c r="I10925" t="s">
        <v>5995</v>
      </c>
      <c r="J10925" t="s">
        <v>186</v>
      </c>
      <c r="K10925">
        <v>0</v>
      </c>
      <c r="L10925" s="83">
        <v>42571</v>
      </c>
      <c r="M10925">
        <v>0</v>
      </c>
      <c r="N10925">
        <v>200340107</v>
      </c>
      <c r="O10925">
        <v>2212870</v>
      </c>
    </row>
    <row r="10926" spans="1:15" x14ac:dyDescent="0.2">
      <c r="A10926" t="s">
        <v>6085</v>
      </c>
      <c r="B10926" t="s">
        <v>1827</v>
      </c>
      <c r="C10926">
        <v>73.25</v>
      </c>
      <c r="D10926">
        <v>0</v>
      </c>
      <c r="E10926">
        <v>0</v>
      </c>
      <c r="F10926">
        <v>0</v>
      </c>
      <c r="G10926">
        <v>0</v>
      </c>
      <c r="H10926" s="45">
        <v>-14323.86</v>
      </c>
      <c r="I10926" t="s">
        <v>5995</v>
      </c>
      <c r="J10926" t="s">
        <v>164</v>
      </c>
      <c r="K10926">
        <v>0</v>
      </c>
      <c r="L10926" s="83">
        <v>42571</v>
      </c>
      <c r="M10926">
        <v>0</v>
      </c>
      <c r="N10926">
        <v>77454106</v>
      </c>
      <c r="O10926" t="s">
        <v>1879</v>
      </c>
    </row>
    <row r="10927" spans="1:15" x14ac:dyDescent="0.2">
      <c r="A10927" t="s">
        <v>6086</v>
      </c>
      <c r="B10927" t="s">
        <v>2693</v>
      </c>
      <c r="C10927">
        <v>8.41</v>
      </c>
      <c r="D10927">
        <v>0</v>
      </c>
      <c r="E10927">
        <v>0</v>
      </c>
      <c r="F10927">
        <v>0</v>
      </c>
      <c r="G10927">
        <v>0</v>
      </c>
      <c r="H10927" s="45">
        <v>49221.54</v>
      </c>
      <c r="I10927" t="s">
        <v>5977</v>
      </c>
      <c r="J10927" t="s">
        <v>169</v>
      </c>
      <c r="K10927">
        <v>0</v>
      </c>
      <c r="L10927" s="83">
        <v>42571</v>
      </c>
      <c r="M10927">
        <v>0</v>
      </c>
      <c r="N10927">
        <v>6855100</v>
      </c>
      <c r="O10927" t="s">
        <v>2727</v>
      </c>
    </row>
    <row r="10928" spans="1:15" x14ac:dyDescent="0.2">
      <c r="A10928" t="s">
        <v>6087</v>
      </c>
      <c r="B10928" t="s">
        <v>300</v>
      </c>
      <c r="C10928">
        <v>232.51</v>
      </c>
      <c r="D10928">
        <v>0</v>
      </c>
      <c r="E10928">
        <v>0</v>
      </c>
      <c r="F10928">
        <v>0</v>
      </c>
      <c r="G10928">
        <v>0</v>
      </c>
      <c r="H10928" s="45">
        <v>33782.949999999997</v>
      </c>
      <c r="I10928" t="s">
        <v>5977</v>
      </c>
      <c r="J10928" t="s">
        <v>164</v>
      </c>
      <c r="K10928">
        <v>0</v>
      </c>
      <c r="L10928" s="83">
        <v>42571</v>
      </c>
      <c r="M10928">
        <v>0</v>
      </c>
      <c r="N10928">
        <v>18581108</v>
      </c>
      <c r="O10928">
        <v>2762030</v>
      </c>
    </row>
    <row r="10929" spans="1:15" x14ac:dyDescent="0.2">
      <c r="A10929" t="s">
        <v>6088</v>
      </c>
      <c r="B10929" t="s">
        <v>587</v>
      </c>
      <c r="C10929">
        <v>63.65</v>
      </c>
      <c r="D10929">
        <v>0</v>
      </c>
      <c r="E10929">
        <v>0</v>
      </c>
      <c r="F10929">
        <v>0</v>
      </c>
      <c r="G10929">
        <v>0</v>
      </c>
      <c r="H10929" s="45">
        <v>-2671.69</v>
      </c>
      <c r="I10929" t="s">
        <v>5977</v>
      </c>
      <c r="J10929" t="s">
        <v>190</v>
      </c>
      <c r="K10929">
        <v>0</v>
      </c>
      <c r="L10929" s="83">
        <v>42571</v>
      </c>
      <c r="M10929">
        <v>0</v>
      </c>
      <c r="N10929">
        <v>11659109</v>
      </c>
      <c r="O10929">
        <v>2012605</v>
      </c>
    </row>
    <row r="10930" spans="1:15" x14ac:dyDescent="0.2">
      <c r="A10930" t="s">
        <v>6089</v>
      </c>
      <c r="B10930" t="s">
        <v>602</v>
      </c>
      <c r="C10930">
        <v>59.83</v>
      </c>
      <c r="D10930">
        <v>0</v>
      </c>
      <c r="E10930">
        <v>0</v>
      </c>
      <c r="F10930">
        <v>0</v>
      </c>
      <c r="G10930">
        <v>0</v>
      </c>
      <c r="H10930" s="45">
        <v>12944.5</v>
      </c>
      <c r="I10930" t="s">
        <v>5995</v>
      </c>
      <c r="J10930" t="s">
        <v>186</v>
      </c>
      <c r="K10930">
        <v>0</v>
      </c>
      <c r="L10930" s="83">
        <v>42571</v>
      </c>
      <c r="M10930">
        <v>0</v>
      </c>
      <c r="N10930" t="s">
        <v>603</v>
      </c>
      <c r="O10930">
        <v>2983154</v>
      </c>
    </row>
    <row r="10931" spans="1:15" x14ac:dyDescent="0.2">
      <c r="A10931" t="s">
        <v>6090</v>
      </c>
      <c r="B10931" t="s">
        <v>3629</v>
      </c>
      <c r="C10931">
        <v>27.94</v>
      </c>
      <c r="D10931">
        <v>0</v>
      </c>
      <c r="E10931">
        <v>0</v>
      </c>
      <c r="F10931">
        <v>0</v>
      </c>
      <c r="G10931">
        <v>0</v>
      </c>
      <c r="H10931" s="45">
        <v>53483.89</v>
      </c>
      <c r="I10931" t="s">
        <v>5977</v>
      </c>
      <c r="J10931" t="s">
        <v>186</v>
      </c>
      <c r="K10931">
        <v>0</v>
      </c>
      <c r="L10931" s="83">
        <v>42571</v>
      </c>
      <c r="M10931">
        <v>0</v>
      </c>
      <c r="N10931" t="s">
        <v>177</v>
      </c>
      <c r="O10931" t="s">
        <v>3640</v>
      </c>
    </row>
    <row r="10932" spans="1:15" x14ac:dyDescent="0.2">
      <c r="A10932" t="s">
        <v>6091</v>
      </c>
      <c r="B10932" t="s">
        <v>6076</v>
      </c>
      <c r="C10932">
        <v>45.77</v>
      </c>
      <c r="D10932">
        <v>0</v>
      </c>
      <c r="E10932">
        <v>0</v>
      </c>
      <c r="F10932">
        <v>0</v>
      </c>
      <c r="G10932">
        <v>0</v>
      </c>
      <c r="H10932" s="45">
        <v>15967.14</v>
      </c>
      <c r="I10932" t="s">
        <v>5995</v>
      </c>
      <c r="J10932" t="s">
        <v>186</v>
      </c>
      <c r="K10932">
        <v>0</v>
      </c>
      <c r="L10932" s="83">
        <v>42571</v>
      </c>
      <c r="M10932">
        <v>0</v>
      </c>
      <c r="N10932" t="s">
        <v>177</v>
      </c>
      <c r="O10932" t="s">
        <v>6092</v>
      </c>
    </row>
    <row r="10933" spans="1:15" x14ac:dyDescent="0.2">
      <c r="A10933" t="s">
        <v>6093</v>
      </c>
      <c r="B10933" t="s">
        <v>1574</v>
      </c>
      <c r="C10933">
        <v>24.25</v>
      </c>
      <c r="D10933">
        <v>0</v>
      </c>
      <c r="E10933">
        <v>0</v>
      </c>
      <c r="F10933">
        <v>0</v>
      </c>
      <c r="G10933">
        <v>0</v>
      </c>
      <c r="H10933" s="45">
        <v>5877.09</v>
      </c>
      <c r="I10933" t="s">
        <v>5977</v>
      </c>
      <c r="J10933" t="s">
        <v>164</v>
      </c>
      <c r="K10933">
        <v>0</v>
      </c>
      <c r="L10933" s="83">
        <v>42571</v>
      </c>
      <c r="M10933">
        <v>0</v>
      </c>
      <c r="N10933" t="s">
        <v>1598</v>
      </c>
      <c r="O10933">
        <v>2090816</v>
      </c>
    </row>
    <row r="10934" spans="1:15" x14ac:dyDescent="0.2">
      <c r="A10934" t="s">
        <v>6094</v>
      </c>
      <c r="B10934" t="s">
        <v>422</v>
      </c>
      <c r="C10934">
        <v>352.59</v>
      </c>
      <c r="D10934">
        <v>0</v>
      </c>
      <c r="E10934">
        <v>0</v>
      </c>
      <c r="F10934">
        <v>0</v>
      </c>
      <c r="G10934">
        <v>0</v>
      </c>
      <c r="H10934" s="45">
        <v>49599.65</v>
      </c>
      <c r="I10934" t="s">
        <v>5977</v>
      </c>
      <c r="J10934" t="s">
        <v>169</v>
      </c>
      <c r="K10934">
        <v>0</v>
      </c>
      <c r="L10934" s="83">
        <v>42571</v>
      </c>
      <c r="M10934">
        <v>0</v>
      </c>
      <c r="N10934" t="s">
        <v>423</v>
      </c>
      <c r="O10934">
        <v>2455965</v>
      </c>
    </row>
    <row r="10935" spans="1:15" x14ac:dyDescent="0.2">
      <c r="A10935" t="s">
        <v>6095</v>
      </c>
      <c r="B10935" t="s">
        <v>535</v>
      </c>
      <c r="C10935">
        <v>42.51</v>
      </c>
      <c r="D10935">
        <v>0</v>
      </c>
      <c r="E10935">
        <v>0</v>
      </c>
      <c r="F10935">
        <v>0</v>
      </c>
      <c r="G10935">
        <v>0</v>
      </c>
      <c r="H10935" s="45">
        <v>9225.35</v>
      </c>
      <c r="I10935" t="s">
        <v>5977</v>
      </c>
      <c r="J10935" t="s">
        <v>186</v>
      </c>
      <c r="K10935">
        <v>0</v>
      </c>
      <c r="L10935" s="83">
        <v>42571</v>
      </c>
      <c r="M10935">
        <v>0</v>
      </c>
      <c r="N10935">
        <v>174610105</v>
      </c>
      <c r="O10935" t="s">
        <v>536</v>
      </c>
    </row>
    <row r="10936" spans="1:15" x14ac:dyDescent="0.2">
      <c r="A10936" t="s">
        <v>6096</v>
      </c>
      <c r="B10936" t="s">
        <v>128</v>
      </c>
      <c r="C10936">
        <v>433.66</v>
      </c>
      <c r="D10936">
        <v>0</v>
      </c>
      <c r="E10936">
        <v>0</v>
      </c>
      <c r="F10936">
        <v>0</v>
      </c>
      <c r="G10936">
        <v>0</v>
      </c>
      <c r="H10936" s="45">
        <v>-7248.33</v>
      </c>
      <c r="I10936" t="s">
        <v>5977</v>
      </c>
      <c r="J10936" t="s">
        <v>200</v>
      </c>
      <c r="K10936">
        <v>0</v>
      </c>
      <c r="L10936" s="83">
        <v>42571</v>
      </c>
      <c r="M10936">
        <v>0</v>
      </c>
      <c r="N10936">
        <v>169656105</v>
      </c>
      <c r="O10936" t="s">
        <v>818</v>
      </c>
    </row>
    <row r="10937" spans="1:15" x14ac:dyDescent="0.2">
      <c r="A10937" t="s">
        <v>6097</v>
      </c>
      <c r="B10937" t="s">
        <v>460</v>
      </c>
      <c r="C10937">
        <v>90.12</v>
      </c>
      <c r="D10937">
        <v>0</v>
      </c>
      <c r="E10937">
        <v>0</v>
      </c>
      <c r="F10937">
        <v>0</v>
      </c>
      <c r="G10937">
        <v>0</v>
      </c>
      <c r="H10937" s="45">
        <v>-5107.3999999999996</v>
      </c>
      <c r="I10937" t="s">
        <v>5977</v>
      </c>
      <c r="J10937" t="s">
        <v>186</v>
      </c>
      <c r="K10937">
        <v>0</v>
      </c>
      <c r="L10937" s="83">
        <v>42571</v>
      </c>
      <c r="M10937">
        <v>0</v>
      </c>
      <c r="N10937" t="s">
        <v>461</v>
      </c>
      <c r="O10937">
        <v>2654461</v>
      </c>
    </row>
    <row r="10938" spans="1:15" x14ac:dyDescent="0.2">
      <c r="A10938" t="s">
        <v>6098</v>
      </c>
      <c r="B10938" t="s">
        <v>370</v>
      </c>
      <c r="C10938">
        <v>66.44</v>
      </c>
      <c r="D10938">
        <v>0</v>
      </c>
      <c r="E10938">
        <v>0</v>
      </c>
      <c r="F10938">
        <v>0</v>
      </c>
      <c r="G10938">
        <v>0</v>
      </c>
      <c r="H10938" s="45">
        <v>3481.48</v>
      </c>
      <c r="I10938" t="s">
        <v>5995</v>
      </c>
      <c r="J10938" t="s">
        <v>186</v>
      </c>
      <c r="K10938">
        <v>0</v>
      </c>
      <c r="L10938" s="83">
        <v>42571</v>
      </c>
      <c r="M10938">
        <v>0</v>
      </c>
      <c r="N10938">
        <v>254709108</v>
      </c>
      <c r="O10938" t="s">
        <v>371</v>
      </c>
    </row>
    <row r="10939" spans="1:15" x14ac:dyDescent="0.2">
      <c r="A10939" t="s">
        <v>6099</v>
      </c>
      <c r="B10939" t="s">
        <v>3172</v>
      </c>
      <c r="C10939">
        <v>263.07</v>
      </c>
      <c r="D10939">
        <v>0</v>
      </c>
      <c r="E10939">
        <v>0</v>
      </c>
      <c r="F10939">
        <v>0</v>
      </c>
      <c r="G10939">
        <v>0</v>
      </c>
      <c r="H10939" s="45">
        <v>21023.61</v>
      </c>
      <c r="I10939" t="s">
        <v>5977</v>
      </c>
      <c r="J10939" t="s">
        <v>200</v>
      </c>
      <c r="K10939">
        <v>0</v>
      </c>
      <c r="L10939" s="83">
        <v>42571</v>
      </c>
      <c r="M10939">
        <v>0</v>
      </c>
      <c r="N10939" t="s">
        <v>3277</v>
      </c>
      <c r="O10939" t="s">
        <v>3278</v>
      </c>
    </row>
    <row r="10940" spans="1:15" x14ac:dyDescent="0.2">
      <c r="A10940" t="s">
        <v>6100</v>
      </c>
      <c r="B10940" t="s">
        <v>6079</v>
      </c>
      <c r="C10940">
        <v>19.95</v>
      </c>
      <c r="D10940">
        <v>0</v>
      </c>
      <c r="E10940">
        <v>0</v>
      </c>
      <c r="F10940">
        <v>0</v>
      </c>
      <c r="G10940">
        <v>0</v>
      </c>
      <c r="H10940" s="45">
        <v>2279.69</v>
      </c>
      <c r="I10940" t="s">
        <v>5977</v>
      </c>
      <c r="J10940" t="s">
        <v>448</v>
      </c>
      <c r="K10940">
        <v>0</v>
      </c>
      <c r="L10940" s="83">
        <v>42571</v>
      </c>
      <c r="M10940">
        <v>0</v>
      </c>
      <c r="N10940">
        <v>282914100</v>
      </c>
      <c r="O10940">
        <v>2037170</v>
      </c>
    </row>
    <row r="10941" spans="1:15" x14ac:dyDescent="0.2">
      <c r="A10941" t="s">
        <v>6101</v>
      </c>
      <c r="B10941" t="s">
        <v>562</v>
      </c>
      <c r="C10941">
        <v>59.63</v>
      </c>
      <c r="D10941">
        <v>0</v>
      </c>
      <c r="E10941">
        <v>0</v>
      </c>
      <c r="F10941">
        <v>0</v>
      </c>
      <c r="G10941">
        <v>0</v>
      </c>
      <c r="H10941" s="45">
        <v>7048.23</v>
      </c>
      <c r="I10941" t="s">
        <v>5977</v>
      </c>
      <c r="J10941" t="s">
        <v>186</v>
      </c>
      <c r="K10941">
        <v>0</v>
      </c>
      <c r="L10941" s="83">
        <v>42571</v>
      </c>
      <c r="M10941">
        <v>0</v>
      </c>
      <c r="N10941">
        <v>269246401</v>
      </c>
      <c r="O10941">
        <v>2299011</v>
      </c>
    </row>
    <row r="10942" spans="1:15" x14ac:dyDescent="0.2">
      <c r="A10942" t="s">
        <v>6102</v>
      </c>
      <c r="B10942" t="s">
        <v>445</v>
      </c>
      <c r="C10942">
        <v>22.76</v>
      </c>
      <c r="D10942">
        <v>0</v>
      </c>
      <c r="E10942">
        <v>0</v>
      </c>
      <c r="F10942">
        <v>0</v>
      </c>
      <c r="G10942">
        <v>0</v>
      </c>
      <c r="H10942">
        <v>899.77</v>
      </c>
      <c r="I10942" t="s">
        <v>5995</v>
      </c>
      <c r="J10942" t="s">
        <v>186</v>
      </c>
      <c r="K10942">
        <v>0</v>
      </c>
      <c r="L10942" s="83">
        <v>42571</v>
      </c>
      <c r="M10942">
        <v>0</v>
      </c>
      <c r="N10942">
        <v>320867104</v>
      </c>
      <c r="O10942">
        <v>2341439</v>
      </c>
    </row>
    <row r="10943" spans="1:15" x14ac:dyDescent="0.2">
      <c r="A10943" t="s">
        <v>6103</v>
      </c>
      <c r="B10943" t="s">
        <v>6080</v>
      </c>
      <c r="C10943">
        <v>82.93</v>
      </c>
      <c r="D10943">
        <v>0</v>
      </c>
      <c r="E10943">
        <v>0</v>
      </c>
      <c r="F10943">
        <v>0</v>
      </c>
      <c r="G10943">
        <v>0</v>
      </c>
      <c r="H10943" s="45">
        <v>-19607.080000000002</v>
      </c>
      <c r="I10943" t="s">
        <v>5977</v>
      </c>
      <c r="J10943" t="s">
        <v>190</v>
      </c>
      <c r="K10943">
        <v>0</v>
      </c>
      <c r="L10943" s="83">
        <v>42571</v>
      </c>
      <c r="M10943">
        <v>0</v>
      </c>
      <c r="N10943">
        <v>361448103</v>
      </c>
      <c r="O10943">
        <v>2362128</v>
      </c>
    </row>
    <row r="10944" spans="1:15" x14ac:dyDescent="0.2">
      <c r="A10944" t="s">
        <v>6104</v>
      </c>
      <c r="B10944" t="s">
        <v>6073</v>
      </c>
      <c r="C10944">
        <v>93.34</v>
      </c>
      <c r="D10944">
        <v>0</v>
      </c>
      <c r="E10944">
        <v>0</v>
      </c>
      <c r="F10944">
        <v>0</v>
      </c>
      <c r="G10944">
        <v>0</v>
      </c>
      <c r="H10944">
        <v>-29.73</v>
      </c>
      <c r="I10944" t="s">
        <v>5995</v>
      </c>
      <c r="J10944" t="s">
        <v>200</v>
      </c>
      <c r="K10944">
        <v>0</v>
      </c>
      <c r="L10944" s="83">
        <v>42571</v>
      </c>
      <c r="M10944">
        <v>0</v>
      </c>
      <c r="N10944">
        <v>372460105</v>
      </c>
      <c r="O10944">
        <v>2367480</v>
      </c>
    </row>
    <row r="10945" spans="1:15" x14ac:dyDescent="0.2">
      <c r="A10945" t="s">
        <v>6105</v>
      </c>
      <c r="B10945" t="s">
        <v>613</v>
      </c>
      <c r="C10945">
        <v>231.24</v>
      </c>
      <c r="D10945">
        <v>0</v>
      </c>
      <c r="E10945">
        <v>0</v>
      </c>
      <c r="F10945">
        <v>0</v>
      </c>
      <c r="G10945">
        <v>0</v>
      </c>
      <c r="H10945" s="45">
        <v>-3162.11</v>
      </c>
      <c r="I10945" t="s">
        <v>5995</v>
      </c>
      <c r="J10945" t="s">
        <v>186</v>
      </c>
      <c r="K10945">
        <v>0</v>
      </c>
      <c r="L10945" s="83">
        <v>42571</v>
      </c>
      <c r="M10945">
        <v>0</v>
      </c>
      <c r="N10945" t="s">
        <v>614</v>
      </c>
      <c r="O10945">
        <v>2407966</v>
      </c>
    </row>
    <row r="10946" spans="1:15" x14ac:dyDescent="0.2">
      <c r="A10946" t="s">
        <v>6106</v>
      </c>
      <c r="B10946" t="s">
        <v>476</v>
      </c>
      <c r="C10946">
        <v>341.97</v>
      </c>
      <c r="D10946">
        <v>0</v>
      </c>
      <c r="E10946">
        <v>0</v>
      </c>
      <c r="F10946">
        <v>0</v>
      </c>
      <c r="G10946">
        <v>0</v>
      </c>
      <c r="H10946">
        <v>267.05</v>
      </c>
      <c r="I10946" t="s">
        <v>5995</v>
      </c>
      <c r="J10946" t="s">
        <v>190</v>
      </c>
      <c r="K10946">
        <v>0</v>
      </c>
      <c r="L10946" s="83">
        <v>42571</v>
      </c>
      <c r="M10946">
        <v>0</v>
      </c>
      <c r="N10946">
        <v>384802104</v>
      </c>
      <c r="O10946">
        <v>2380863</v>
      </c>
    </row>
    <row r="10947" spans="1:15" x14ac:dyDescent="0.2">
      <c r="A10947" t="s">
        <v>6107</v>
      </c>
      <c r="B10947" t="s">
        <v>3990</v>
      </c>
      <c r="C10947">
        <v>39</v>
      </c>
      <c r="D10947">
        <v>0</v>
      </c>
      <c r="E10947">
        <v>0</v>
      </c>
      <c r="F10947">
        <v>0</v>
      </c>
      <c r="G10947">
        <v>0</v>
      </c>
      <c r="H10947" s="45">
        <v>15736.09</v>
      </c>
      <c r="I10947" t="s">
        <v>5977</v>
      </c>
      <c r="J10947" t="s">
        <v>190</v>
      </c>
      <c r="K10947">
        <v>0</v>
      </c>
      <c r="L10947" s="83">
        <v>42571</v>
      </c>
      <c r="M10947">
        <v>0</v>
      </c>
      <c r="N10947">
        <v>419879101</v>
      </c>
      <c r="O10947">
        <v>2408044</v>
      </c>
    </row>
    <row r="10948" spans="1:15" x14ac:dyDescent="0.2">
      <c r="A10948" t="s">
        <v>6108</v>
      </c>
      <c r="B10948" t="s">
        <v>463</v>
      </c>
      <c r="C10948">
        <v>24.7</v>
      </c>
      <c r="D10948">
        <v>0</v>
      </c>
      <c r="E10948">
        <v>0</v>
      </c>
      <c r="F10948">
        <v>0</v>
      </c>
      <c r="G10948">
        <v>0</v>
      </c>
      <c r="H10948" s="45">
        <v>-1636.74</v>
      </c>
      <c r="I10948" t="s">
        <v>5995</v>
      </c>
      <c r="J10948" t="s">
        <v>186</v>
      </c>
      <c r="K10948">
        <v>0</v>
      </c>
      <c r="L10948" s="83">
        <v>42571</v>
      </c>
      <c r="M10948">
        <v>0</v>
      </c>
      <c r="N10948">
        <v>410495204</v>
      </c>
      <c r="O10948" t="s">
        <v>464</v>
      </c>
    </row>
    <row r="10949" spans="1:15" x14ac:dyDescent="0.2">
      <c r="A10949" t="s">
        <v>6109</v>
      </c>
      <c r="B10949" t="s">
        <v>4001</v>
      </c>
      <c r="C10949">
        <v>65.34</v>
      </c>
      <c r="D10949">
        <v>0</v>
      </c>
      <c r="E10949">
        <v>0</v>
      </c>
      <c r="F10949">
        <v>0</v>
      </c>
      <c r="G10949">
        <v>0</v>
      </c>
      <c r="H10949" s="45">
        <v>-1497.83</v>
      </c>
      <c r="I10949" t="s">
        <v>5995</v>
      </c>
      <c r="J10949" t="s">
        <v>186</v>
      </c>
      <c r="K10949">
        <v>0</v>
      </c>
      <c r="L10949" s="83">
        <v>42571</v>
      </c>
      <c r="M10949">
        <v>0</v>
      </c>
      <c r="N10949" t="s">
        <v>4033</v>
      </c>
      <c r="O10949" t="s">
        <v>4034</v>
      </c>
    </row>
    <row r="10950" spans="1:15" x14ac:dyDescent="0.2">
      <c r="A10950" t="s">
        <v>6110</v>
      </c>
      <c r="B10950" t="s">
        <v>542</v>
      </c>
      <c r="C10950">
        <v>115.79</v>
      </c>
      <c r="D10950">
        <v>0</v>
      </c>
      <c r="E10950">
        <v>0</v>
      </c>
      <c r="F10950">
        <v>0</v>
      </c>
      <c r="G10950">
        <v>0</v>
      </c>
      <c r="H10950" s="45">
        <v>-5623.85</v>
      </c>
      <c r="I10950" t="s">
        <v>5995</v>
      </c>
      <c r="J10950" t="s">
        <v>190</v>
      </c>
      <c r="K10950">
        <v>0</v>
      </c>
      <c r="L10950" s="83">
        <v>42571</v>
      </c>
      <c r="M10950">
        <v>0</v>
      </c>
      <c r="N10950">
        <v>485170302</v>
      </c>
      <c r="O10950">
        <v>2607647</v>
      </c>
    </row>
    <row r="10951" spans="1:15" x14ac:dyDescent="0.2">
      <c r="A10951" t="s">
        <v>6111</v>
      </c>
      <c r="B10951" t="s">
        <v>552</v>
      </c>
      <c r="C10951">
        <v>58.82</v>
      </c>
      <c r="D10951">
        <v>0</v>
      </c>
      <c r="E10951">
        <v>0</v>
      </c>
      <c r="F10951">
        <v>0</v>
      </c>
      <c r="G10951">
        <v>0</v>
      </c>
      <c r="H10951" s="45">
        <v>-26981.98</v>
      </c>
      <c r="I10951" t="s">
        <v>5977</v>
      </c>
      <c r="J10951" t="s">
        <v>190</v>
      </c>
      <c r="K10951">
        <v>0</v>
      </c>
      <c r="L10951" s="83">
        <v>42571</v>
      </c>
      <c r="M10951">
        <v>0</v>
      </c>
      <c r="N10951">
        <v>844741108</v>
      </c>
      <c r="O10951">
        <v>2831543</v>
      </c>
    </row>
    <row r="10952" spans="1:15" x14ac:dyDescent="0.2">
      <c r="A10952" t="s">
        <v>6112</v>
      </c>
      <c r="B10952" t="s">
        <v>1091</v>
      </c>
      <c r="C10952">
        <v>93.21</v>
      </c>
      <c r="D10952">
        <v>0</v>
      </c>
      <c r="E10952">
        <v>0</v>
      </c>
      <c r="F10952">
        <v>0</v>
      </c>
      <c r="G10952">
        <v>0</v>
      </c>
      <c r="H10952" s="45">
        <v>-7075.7</v>
      </c>
      <c r="I10952" t="s">
        <v>5977</v>
      </c>
      <c r="J10952" t="s">
        <v>190</v>
      </c>
      <c r="K10952">
        <v>0</v>
      </c>
      <c r="L10952" s="83">
        <v>42571</v>
      </c>
      <c r="M10952">
        <v>0</v>
      </c>
      <c r="N10952" t="s">
        <v>1384</v>
      </c>
      <c r="O10952">
        <v>2562490</v>
      </c>
    </row>
    <row r="10953" spans="1:15" x14ac:dyDescent="0.2">
      <c r="A10953" t="s">
        <v>6113</v>
      </c>
      <c r="B10953" t="s">
        <v>3938</v>
      </c>
      <c r="C10953">
        <v>64.7</v>
      </c>
      <c r="D10953">
        <v>0</v>
      </c>
      <c r="E10953">
        <v>0</v>
      </c>
      <c r="F10953">
        <v>0</v>
      </c>
      <c r="G10953">
        <v>0</v>
      </c>
      <c r="H10953" s="45">
        <v>-2961.77</v>
      </c>
      <c r="I10953" t="s">
        <v>5995</v>
      </c>
      <c r="J10953" t="s">
        <v>186</v>
      </c>
      <c r="K10953">
        <v>0</v>
      </c>
      <c r="L10953" s="83">
        <v>42571</v>
      </c>
      <c r="M10953">
        <v>0</v>
      </c>
      <c r="N10953" t="s">
        <v>3974</v>
      </c>
      <c r="O10953">
        <v>2675097</v>
      </c>
    </row>
    <row r="10954" spans="1:15" x14ac:dyDescent="0.2">
      <c r="A10954" t="s">
        <v>6114</v>
      </c>
      <c r="B10954" t="s">
        <v>718</v>
      </c>
      <c r="C10954">
        <v>82.39</v>
      </c>
      <c r="D10954">
        <v>0</v>
      </c>
      <c r="E10954">
        <v>0</v>
      </c>
      <c r="F10954">
        <v>0</v>
      </c>
      <c r="G10954">
        <v>0</v>
      </c>
      <c r="H10954" s="45">
        <v>-15088.65</v>
      </c>
      <c r="I10954" t="s">
        <v>5977</v>
      </c>
      <c r="J10954" t="s">
        <v>164</v>
      </c>
      <c r="K10954">
        <v>0</v>
      </c>
      <c r="L10954" s="83">
        <v>42571</v>
      </c>
      <c r="M10954">
        <v>0</v>
      </c>
      <c r="N10954" t="s">
        <v>719</v>
      </c>
      <c r="O10954" t="s">
        <v>720</v>
      </c>
    </row>
    <row r="10955" spans="1:15" x14ac:dyDescent="0.2">
      <c r="A10955" t="s">
        <v>6115</v>
      </c>
      <c r="B10955" t="s">
        <v>6077</v>
      </c>
      <c r="C10955">
        <v>40.47</v>
      </c>
      <c r="D10955">
        <v>0</v>
      </c>
      <c r="E10955">
        <v>0</v>
      </c>
      <c r="F10955">
        <v>0</v>
      </c>
      <c r="G10955">
        <v>0</v>
      </c>
      <c r="H10955" s="45">
        <v>-5984.63</v>
      </c>
      <c r="I10955" t="s">
        <v>5995</v>
      </c>
      <c r="J10955" t="s">
        <v>186</v>
      </c>
      <c r="K10955">
        <v>0</v>
      </c>
      <c r="L10955" s="83">
        <v>42571</v>
      </c>
      <c r="M10955">
        <v>0</v>
      </c>
      <c r="N10955" s="84">
        <v>7.5969999999999999E+111</v>
      </c>
      <c r="O10955">
        <v>2670809</v>
      </c>
    </row>
    <row r="10956" spans="1:15" x14ac:dyDescent="0.2">
      <c r="A10956" t="s">
        <v>6116</v>
      </c>
      <c r="B10956" t="s">
        <v>4004</v>
      </c>
      <c r="C10956">
        <v>45.61</v>
      </c>
      <c r="D10956">
        <v>0</v>
      </c>
      <c r="E10956">
        <v>0</v>
      </c>
      <c r="F10956">
        <v>0</v>
      </c>
      <c r="G10956">
        <v>0</v>
      </c>
      <c r="H10956" s="45">
        <v>5219.3100000000004</v>
      </c>
      <c r="I10956" t="s">
        <v>5995</v>
      </c>
      <c r="J10956" t="s">
        <v>186</v>
      </c>
      <c r="K10956">
        <v>0</v>
      </c>
      <c r="L10956" s="83">
        <v>42571</v>
      </c>
      <c r="M10956">
        <v>0</v>
      </c>
      <c r="N10956" t="s">
        <v>4053</v>
      </c>
      <c r="O10956" t="s">
        <v>4054</v>
      </c>
    </row>
    <row r="10957" spans="1:15" x14ac:dyDescent="0.2">
      <c r="A10957" t="s">
        <v>6117</v>
      </c>
      <c r="B10957" t="s">
        <v>6075</v>
      </c>
      <c r="C10957">
        <v>127.2</v>
      </c>
      <c r="D10957">
        <v>0</v>
      </c>
      <c r="E10957">
        <v>0</v>
      </c>
      <c r="F10957">
        <v>0</v>
      </c>
      <c r="G10957">
        <v>0</v>
      </c>
      <c r="H10957" s="45">
        <v>31482.06</v>
      </c>
      <c r="I10957" t="s">
        <v>5995</v>
      </c>
      <c r="J10957" t="s">
        <v>169</v>
      </c>
      <c r="K10957">
        <v>0</v>
      </c>
      <c r="L10957" s="83">
        <v>42571</v>
      </c>
      <c r="M10957">
        <v>0</v>
      </c>
      <c r="N10957">
        <v>803607100</v>
      </c>
      <c r="O10957" t="s">
        <v>6118</v>
      </c>
    </row>
    <row r="10958" spans="1:15" x14ac:dyDescent="0.2">
      <c r="A10958" t="s">
        <v>6119</v>
      </c>
      <c r="B10958" t="s">
        <v>3989</v>
      </c>
      <c r="C10958">
        <v>24.9</v>
      </c>
      <c r="D10958">
        <v>0</v>
      </c>
      <c r="E10958">
        <v>0</v>
      </c>
      <c r="F10958">
        <v>0</v>
      </c>
      <c r="G10958">
        <v>0</v>
      </c>
      <c r="H10958" s="45">
        <v>-29986.05</v>
      </c>
      <c r="I10958" t="s">
        <v>5977</v>
      </c>
      <c r="J10958" t="s">
        <v>190</v>
      </c>
      <c r="K10958">
        <v>0</v>
      </c>
      <c r="L10958" s="83">
        <v>42571</v>
      </c>
      <c r="M10958">
        <v>0</v>
      </c>
      <c r="N10958" t="s">
        <v>4057</v>
      </c>
      <c r="O10958" t="s">
        <v>4058</v>
      </c>
    </row>
    <row r="10959" spans="1:15" x14ac:dyDescent="0.2">
      <c r="A10959" t="s">
        <v>6120</v>
      </c>
      <c r="B10959" t="s">
        <v>2300</v>
      </c>
      <c r="C10959">
        <v>28.17</v>
      </c>
      <c r="D10959">
        <v>0</v>
      </c>
      <c r="E10959">
        <v>0</v>
      </c>
      <c r="F10959">
        <v>0</v>
      </c>
      <c r="G10959">
        <v>0</v>
      </c>
      <c r="H10959" s="45">
        <v>-16187.37</v>
      </c>
      <c r="I10959" t="s">
        <v>5977</v>
      </c>
      <c r="J10959" t="s">
        <v>164</v>
      </c>
      <c r="K10959">
        <v>0</v>
      </c>
      <c r="L10959" s="83">
        <v>42571</v>
      </c>
      <c r="M10959">
        <v>0</v>
      </c>
      <c r="N10959" t="s">
        <v>2382</v>
      </c>
      <c r="O10959">
        <v>2095703</v>
      </c>
    </row>
    <row r="10960" spans="1:15" x14ac:dyDescent="0.2">
      <c r="A10960" t="s">
        <v>6121</v>
      </c>
      <c r="B10960" t="s">
        <v>447</v>
      </c>
      <c r="C10960">
        <v>33.090000000000003</v>
      </c>
      <c r="D10960">
        <v>0</v>
      </c>
      <c r="E10960">
        <v>0</v>
      </c>
      <c r="F10960">
        <v>0</v>
      </c>
      <c r="G10960">
        <v>0</v>
      </c>
      <c r="H10960" s="45">
        <v>-3393.77</v>
      </c>
      <c r="I10960" t="s">
        <v>5977</v>
      </c>
      <c r="J10960" t="s">
        <v>448</v>
      </c>
      <c r="K10960">
        <v>0</v>
      </c>
      <c r="L10960" s="83">
        <v>42571</v>
      </c>
      <c r="M10960">
        <v>0</v>
      </c>
      <c r="N10960" t="s">
        <v>449</v>
      </c>
      <c r="O10960">
        <v>2831811</v>
      </c>
    </row>
    <row r="10961" spans="1:15" x14ac:dyDescent="0.2">
      <c r="A10961" t="s">
        <v>6122</v>
      </c>
      <c r="B10961" t="s">
        <v>4002</v>
      </c>
      <c r="C10961">
        <v>8.3000000000000007</v>
      </c>
      <c r="D10961">
        <v>0</v>
      </c>
      <c r="E10961">
        <v>0</v>
      </c>
      <c r="F10961">
        <v>0</v>
      </c>
      <c r="G10961">
        <v>0</v>
      </c>
      <c r="H10961" s="45">
        <v>14440.51</v>
      </c>
      <c r="I10961" t="s">
        <v>5995</v>
      </c>
      <c r="J10961" t="s">
        <v>200</v>
      </c>
      <c r="K10961">
        <v>0</v>
      </c>
      <c r="L10961" s="83">
        <v>42571</v>
      </c>
      <c r="M10961">
        <v>0</v>
      </c>
      <c r="N10961" t="s">
        <v>4062</v>
      </c>
      <c r="O10961" t="s">
        <v>4063</v>
      </c>
    </row>
    <row r="10962" spans="1:15" x14ac:dyDescent="0.2">
      <c r="A10962" t="s">
        <v>6123</v>
      </c>
      <c r="B10962" t="s">
        <v>6074</v>
      </c>
      <c r="C10962">
        <v>39.64</v>
      </c>
      <c r="D10962">
        <v>0</v>
      </c>
      <c r="E10962">
        <v>0</v>
      </c>
      <c r="F10962">
        <v>0</v>
      </c>
      <c r="G10962">
        <v>0</v>
      </c>
      <c r="H10962" s="45">
        <v>-5183.51</v>
      </c>
      <c r="I10962" t="s">
        <v>5995</v>
      </c>
      <c r="J10962" t="s">
        <v>186</v>
      </c>
      <c r="K10962">
        <v>0</v>
      </c>
      <c r="L10962" s="83">
        <v>42571</v>
      </c>
      <c r="M10962">
        <v>0</v>
      </c>
      <c r="N10962">
        <v>950810101</v>
      </c>
      <c r="O10962">
        <v>2953782</v>
      </c>
    </row>
    <row r="10963" spans="1:15" x14ac:dyDescent="0.2">
      <c r="A10963" t="s">
        <v>6124</v>
      </c>
      <c r="B10963" t="s">
        <v>635</v>
      </c>
      <c r="C10963">
        <v>92.02</v>
      </c>
      <c r="D10963">
        <v>0</v>
      </c>
      <c r="E10963">
        <v>0</v>
      </c>
      <c r="F10963">
        <v>0</v>
      </c>
      <c r="G10963">
        <v>0</v>
      </c>
      <c r="H10963" s="45">
        <v>1108.8599999999999</v>
      </c>
      <c r="I10963" t="s">
        <v>5995</v>
      </c>
      <c r="J10963" t="s">
        <v>186</v>
      </c>
      <c r="K10963">
        <v>0</v>
      </c>
      <c r="L10963" s="83">
        <v>42571</v>
      </c>
      <c r="M10963">
        <v>0</v>
      </c>
      <c r="N10963" t="s">
        <v>636</v>
      </c>
      <c r="O10963">
        <v>2425258</v>
      </c>
    </row>
    <row r="10964" spans="1:15" x14ac:dyDescent="0.2">
      <c r="A10964" t="s">
        <v>6048</v>
      </c>
      <c r="B10964" t="s">
        <v>486</v>
      </c>
      <c r="C10964">
        <v>145.93</v>
      </c>
      <c r="D10964">
        <v>0</v>
      </c>
      <c r="E10964">
        <v>0</v>
      </c>
      <c r="F10964">
        <v>0</v>
      </c>
      <c r="G10964">
        <v>0</v>
      </c>
      <c r="H10964" s="45">
        <v>12883.42</v>
      </c>
      <c r="I10964" t="s">
        <v>5995</v>
      </c>
      <c r="J10964" t="s">
        <v>164</v>
      </c>
      <c r="K10964">
        <v>0</v>
      </c>
      <c r="L10964" s="83">
        <v>42570</v>
      </c>
      <c r="M10964">
        <v>0</v>
      </c>
      <c r="N10964">
        <v>928563402</v>
      </c>
      <c r="O10964" t="s">
        <v>487</v>
      </c>
    </row>
    <row r="10965" spans="1:15" x14ac:dyDescent="0.2">
      <c r="A10965" t="s">
        <v>6049</v>
      </c>
      <c r="B10965" t="s">
        <v>645</v>
      </c>
      <c r="C10965">
        <v>52.61</v>
      </c>
      <c r="D10965">
        <v>0</v>
      </c>
      <c r="E10965">
        <v>0</v>
      </c>
      <c r="F10965">
        <v>0</v>
      </c>
      <c r="G10965">
        <v>0</v>
      </c>
      <c r="H10965" s="45">
        <v>24742.54</v>
      </c>
      <c r="I10965" t="s">
        <v>5995</v>
      </c>
      <c r="J10965" t="s">
        <v>186</v>
      </c>
      <c r="K10965">
        <v>0</v>
      </c>
      <c r="L10965" s="83">
        <v>42570</v>
      </c>
      <c r="M10965">
        <v>0</v>
      </c>
      <c r="N10965">
        <v>808513105</v>
      </c>
      <c r="O10965">
        <v>2779397</v>
      </c>
    </row>
    <row r="10966" spans="1:15" x14ac:dyDescent="0.2">
      <c r="A10966" t="s">
        <v>6050</v>
      </c>
      <c r="B10966" t="s">
        <v>627</v>
      </c>
      <c r="C10966">
        <v>250.29</v>
      </c>
      <c r="D10966">
        <v>0</v>
      </c>
      <c r="E10966">
        <v>0</v>
      </c>
      <c r="F10966">
        <v>0</v>
      </c>
      <c r="G10966">
        <v>0</v>
      </c>
      <c r="H10966" s="45">
        <v>1981.04</v>
      </c>
      <c r="I10966" t="s">
        <v>5995</v>
      </c>
      <c r="J10966" t="s">
        <v>200</v>
      </c>
      <c r="K10966">
        <v>0</v>
      </c>
      <c r="L10966" s="83">
        <v>42570</v>
      </c>
      <c r="M10966">
        <v>0</v>
      </c>
      <c r="N10966" t="s">
        <v>628</v>
      </c>
      <c r="O10966">
        <v>2857817</v>
      </c>
    </row>
    <row r="10967" spans="1:15" x14ac:dyDescent="0.2">
      <c r="A10967" t="s">
        <v>6051</v>
      </c>
      <c r="B10967" t="s">
        <v>334</v>
      </c>
      <c r="C10967">
        <v>36.5</v>
      </c>
      <c r="D10967">
        <v>0</v>
      </c>
      <c r="E10967">
        <v>0</v>
      </c>
      <c r="F10967">
        <v>0</v>
      </c>
      <c r="G10967">
        <v>0</v>
      </c>
      <c r="H10967" s="45">
        <v>-13126.09</v>
      </c>
      <c r="I10967" t="s">
        <v>5977</v>
      </c>
      <c r="J10967" t="s">
        <v>169</v>
      </c>
      <c r="K10967">
        <v>0</v>
      </c>
      <c r="L10967" s="83">
        <v>42570</v>
      </c>
      <c r="M10967">
        <v>0</v>
      </c>
      <c r="N10967">
        <v>639050103</v>
      </c>
      <c r="O10967">
        <v>2771133</v>
      </c>
    </row>
    <row r="10968" spans="1:15" x14ac:dyDescent="0.2">
      <c r="A10968" t="s">
        <v>6052</v>
      </c>
      <c r="B10968" t="s">
        <v>6046</v>
      </c>
      <c r="C10968">
        <v>15.37</v>
      </c>
      <c r="D10968">
        <v>0</v>
      </c>
      <c r="E10968">
        <v>0</v>
      </c>
      <c r="F10968">
        <v>0</v>
      </c>
      <c r="G10968">
        <v>0</v>
      </c>
      <c r="H10968" s="45">
        <v>-10739.94</v>
      </c>
      <c r="I10968" t="s">
        <v>5995</v>
      </c>
      <c r="J10968" t="s">
        <v>186</v>
      </c>
      <c r="K10968">
        <v>0</v>
      </c>
      <c r="L10968" s="83">
        <v>42570</v>
      </c>
      <c r="M10968">
        <v>0</v>
      </c>
      <c r="N10968">
        <v>73295107</v>
      </c>
      <c r="O10968" t="s">
        <v>6053</v>
      </c>
    </row>
    <row r="10969" spans="1:15" x14ac:dyDescent="0.2">
      <c r="A10969" t="s">
        <v>6054</v>
      </c>
      <c r="B10969" t="s">
        <v>4078</v>
      </c>
      <c r="C10969">
        <v>42.53</v>
      </c>
      <c r="D10969">
        <v>0</v>
      </c>
      <c r="E10969">
        <v>0</v>
      </c>
      <c r="F10969">
        <v>0</v>
      </c>
      <c r="G10969">
        <v>0</v>
      </c>
      <c r="H10969" s="45">
        <v>-35597.370000000003</v>
      </c>
      <c r="I10969" t="s">
        <v>5977</v>
      </c>
      <c r="J10969" t="s">
        <v>186</v>
      </c>
      <c r="K10969">
        <v>0</v>
      </c>
      <c r="L10969" s="83">
        <v>42570</v>
      </c>
      <c r="M10969">
        <v>0</v>
      </c>
      <c r="N10969" t="s">
        <v>4094</v>
      </c>
      <c r="O10969" t="s">
        <v>4095</v>
      </c>
    </row>
    <row r="10970" spans="1:15" x14ac:dyDescent="0.2">
      <c r="A10970" t="s">
        <v>6055</v>
      </c>
      <c r="B10970" t="s">
        <v>3941</v>
      </c>
      <c r="C10970">
        <v>50.23</v>
      </c>
      <c r="D10970">
        <v>0</v>
      </c>
      <c r="E10970">
        <v>0</v>
      </c>
      <c r="F10970">
        <v>0</v>
      </c>
      <c r="G10970">
        <v>0</v>
      </c>
      <c r="H10970" s="45">
        <v>-4199.29</v>
      </c>
      <c r="I10970" t="s">
        <v>5995</v>
      </c>
      <c r="J10970" t="s">
        <v>186</v>
      </c>
      <c r="K10970">
        <v>0</v>
      </c>
      <c r="L10970" s="83">
        <v>42570</v>
      </c>
      <c r="M10970">
        <v>0</v>
      </c>
      <c r="N10970">
        <v>115236101</v>
      </c>
      <c r="O10970">
        <v>2692687</v>
      </c>
    </row>
    <row r="10971" spans="1:15" x14ac:dyDescent="0.2">
      <c r="A10971" t="s">
        <v>6056</v>
      </c>
      <c r="B10971" t="s">
        <v>354</v>
      </c>
      <c r="C10971">
        <v>33.520000000000003</v>
      </c>
      <c r="D10971">
        <v>0</v>
      </c>
      <c r="E10971">
        <v>0</v>
      </c>
      <c r="F10971">
        <v>0</v>
      </c>
      <c r="G10971">
        <v>0</v>
      </c>
      <c r="H10971" s="45">
        <v>38368.400000000001</v>
      </c>
      <c r="I10971" t="s">
        <v>5977</v>
      </c>
      <c r="J10971" t="s">
        <v>164</v>
      </c>
      <c r="K10971">
        <v>0</v>
      </c>
      <c r="L10971" s="83">
        <v>42570</v>
      </c>
      <c r="M10971">
        <v>0</v>
      </c>
      <c r="N10971">
        <v>278642103</v>
      </c>
      <c r="O10971">
        <v>2293819</v>
      </c>
    </row>
    <row r="10972" spans="1:15" x14ac:dyDescent="0.2">
      <c r="A10972" t="s">
        <v>6057</v>
      </c>
      <c r="B10972" t="s">
        <v>377</v>
      </c>
      <c r="C10972">
        <v>29.05</v>
      </c>
      <c r="D10972">
        <v>0</v>
      </c>
      <c r="E10972">
        <v>0</v>
      </c>
      <c r="F10972">
        <v>0</v>
      </c>
      <c r="G10972">
        <v>0</v>
      </c>
      <c r="H10972" s="45">
        <v>2541.75</v>
      </c>
      <c r="I10972" t="s">
        <v>5995</v>
      </c>
      <c r="J10972" t="s">
        <v>164</v>
      </c>
      <c r="K10972">
        <v>0</v>
      </c>
      <c r="L10972" s="83">
        <v>42570</v>
      </c>
      <c r="M10972">
        <v>0</v>
      </c>
      <c r="N10972">
        <v>268648102</v>
      </c>
      <c r="O10972">
        <v>2295172</v>
      </c>
    </row>
    <row r="10973" spans="1:15" x14ac:dyDescent="0.2">
      <c r="A10973" t="s">
        <v>6058</v>
      </c>
      <c r="B10973" t="s">
        <v>361</v>
      </c>
      <c r="C10973">
        <v>68.47</v>
      </c>
      <c r="D10973">
        <v>0</v>
      </c>
      <c r="E10973">
        <v>0</v>
      </c>
      <c r="F10973">
        <v>0</v>
      </c>
      <c r="G10973">
        <v>0</v>
      </c>
      <c r="H10973" s="45">
        <v>-14250.46</v>
      </c>
      <c r="I10973" t="s">
        <v>5977</v>
      </c>
      <c r="J10973" t="s">
        <v>186</v>
      </c>
      <c r="K10973">
        <v>0</v>
      </c>
      <c r="L10973" s="83">
        <v>42570</v>
      </c>
      <c r="M10973">
        <v>0</v>
      </c>
      <c r="N10973" t="s">
        <v>362</v>
      </c>
      <c r="O10973">
        <v>2487407</v>
      </c>
    </row>
    <row r="10974" spans="1:15" x14ac:dyDescent="0.2">
      <c r="A10974" t="s">
        <v>6059</v>
      </c>
      <c r="B10974" t="s">
        <v>6045</v>
      </c>
      <c r="C10974">
        <v>151.63499999999999</v>
      </c>
      <c r="D10974">
        <v>0</v>
      </c>
      <c r="E10974">
        <v>0</v>
      </c>
      <c r="F10974">
        <v>0</v>
      </c>
      <c r="G10974">
        <v>0</v>
      </c>
      <c r="H10974" s="45">
        <v>2217.08</v>
      </c>
      <c r="I10974" t="s">
        <v>5995</v>
      </c>
      <c r="J10974" t="s">
        <v>190</v>
      </c>
      <c r="K10974">
        <v>0</v>
      </c>
      <c r="L10974" s="83">
        <v>42570</v>
      </c>
      <c r="M10974">
        <v>0</v>
      </c>
      <c r="N10974" t="s">
        <v>6060</v>
      </c>
      <c r="O10974">
        <v>2456612</v>
      </c>
    </row>
    <row r="10975" spans="1:15" x14ac:dyDescent="0.2">
      <c r="A10975" t="s">
        <v>6061</v>
      </c>
      <c r="B10975" t="s">
        <v>564</v>
      </c>
      <c r="C10975">
        <v>119.75</v>
      </c>
      <c r="D10975">
        <v>0</v>
      </c>
      <c r="E10975">
        <v>0</v>
      </c>
      <c r="F10975">
        <v>0</v>
      </c>
      <c r="G10975">
        <v>0</v>
      </c>
      <c r="H10975" s="45">
        <v>21009.3</v>
      </c>
      <c r="I10975" t="s">
        <v>5995</v>
      </c>
      <c r="J10975" t="s">
        <v>190</v>
      </c>
      <c r="K10975">
        <v>0</v>
      </c>
      <c r="L10975" s="83">
        <v>42570</v>
      </c>
      <c r="M10975">
        <v>0</v>
      </c>
      <c r="N10975">
        <v>445658107</v>
      </c>
      <c r="O10975">
        <v>2445416</v>
      </c>
    </row>
    <row r="10976" spans="1:15" x14ac:dyDescent="0.2">
      <c r="A10976" t="s">
        <v>6062</v>
      </c>
      <c r="B10976" t="s">
        <v>3930</v>
      </c>
      <c r="C10976">
        <v>17</v>
      </c>
      <c r="D10976">
        <v>0</v>
      </c>
      <c r="E10976">
        <v>0</v>
      </c>
      <c r="F10976">
        <v>0</v>
      </c>
      <c r="G10976">
        <v>0</v>
      </c>
      <c r="H10976" s="45">
        <v>12880.62</v>
      </c>
      <c r="I10976" t="s">
        <v>5977</v>
      </c>
      <c r="J10976" t="s">
        <v>200</v>
      </c>
      <c r="K10976">
        <v>0</v>
      </c>
      <c r="L10976" s="83">
        <v>42570</v>
      </c>
      <c r="M10976">
        <v>0</v>
      </c>
      <c r="N10976">
        <v>577081102</v>
      </c>
      <c r="O10976">
        <v>2572303</v>
      </c>
    </row>
    <row r="10977" spans="1:15" x14ac:dyDescent="0.2">
      <c r="A10977" t="s">
        <v>6063</v>
      </c>
      <c r="B10977" t="s">
        <v>1685</v>
      </c>
      <c r="C10977">
        <v>74.53</v>
      </c>
      <c r="D10977">
        <v>0</v>
      </c>
      <c r="E10977">
        <v>0</v>
      </c>
      <c r="F10977">
        <v>0</v>
      </c>
      <c r="G10977">
        <v>0</v>
      </c>
      <c r="H10977" s="45">
        <v>25995.51</v>
      </c>
      <c r="I10977" t="s">
        <v>5977</v>
      </c>
      <c r="J10977" t="s">
        <v>169</v>
      </c>
      <c r="K10977">
        <v>0</v>
      </c>
      <c r="L10977" s="83">
        <v>42570</v>
      </c>
      <c r="M10977">
        <v>0</v>
      </c>
      <c r="N10977" t="s">
        <v>1703</v>
      </c>
      <c r="O10977" t="s">
        <v>1704</v>
      </c>
    </row>
    <row r="10978" spans="1:15" x14ac:dyDescent="0.2">
      <c r="A10978" t="s">
        <v>6064</v>
      </c>
      <c r="B10978" t="s">
        <v>408</v>
      </c>
      <c r="C10978">
        <v>83.4</v>
      </c>
      <c r="D10978">
        <v>0</v>
      </c>
      <c r="E10978">
        <v>0</v>
      </c>
      <c r="F10978">
        <v>0</v>
      </c>
      <c r="G10978">
        <v>0</v>
      </c>
      <c r="H10978" s="45">
        <v>-76747.009999999995</v>
      </c>
      <c r="I10978" t="s">
        <v>5977</v>
      </c>
      <c r="J10978" t="s">
        <v>164</v>
      </c>
      <c r="K10978">
        <v>0</v>
      </c>
      <c r="L10978" s="83">
        <v>42570</v>
      </c>
      <c r="M10978">
        <v>0</v>
      </c>
      <c r="N10978" t="s">
        <v>177</v>
      </c>
      <c r="O10978" t="s">
        <v>409</v>
      </c>
    </row>
    <row r="10979" spans="1:15" x14ac:dyDescent="0.2">
      <c r="A10979" t="s">
        <v>6065</v>
      </c>
      <c r="B10979" t="s">
        <v>638</v>
      </c>
      <c r="C10979">
        <v>49.39</v>
      </c>
      <c r="D10979">
        <v>0</v>
      </c>
      <c r="E10979">
        <v>0</v>
      </c>
      <c r="F10979">
        <v>0</v>
      </c>
      <c r="G10979">
        <v>0</v>
      </c>
      <c r="H10979" s="45">
        <v>6214.45</v>
      </c>
      <c r="I10979" t="s">
        <v>5977</v>
      </c>
      <c r="J10979" t="s">
        <v>186</v>
      </c>
      <c r="K10979">
        <v>0</v>
      </c>
      <c r="L10979" s="83">
        <v>42570</v>
      </c>
      <c r="M10979">
        <v>0</v>
      </c>
      <c r="N10979">
        <v>617446448</v>
      </c>
      <c r="O10979">
        <v>2262314</v>
      </c>
    </row>
    <row r="10980" spans="1:15" x14ac:dyDescent="0.2">
      <c r="A10980" t="s">
        <v>6066</v>
      </c>
      <c r="B10980" t="s">
        <v>3999</v>
      </c>
      <c r="C10980">
        <v>103.74</v>
      </c>
      <c r="D10980">
        <v>0</v>
      </c>
      <c r="E10980">
        <v>0</v>
      </c>
      <c r="F10980">
        <v>0</v>
      </c>
      <c r="G10980">
        <v>0</v>
      </c>
      <c r="H10980" s="45">
        <v>-55698.15</v>
      </c>
      <c r="I10980" t="s">
        <v>5977</v>
      </c>
      <c r="J10980" t="s">
        <v>200</v>
      </c>
      <c r="K10980">
        <v>0</v>
      </c>
      <c r="L10980" s="83">
        <v>42570</v>
      </c>
      <c r="M10980">
        <v>0</v>
      </c>
      <c r="N10980">
        <v>731068102</v>
      </c>
      <c r="O10980">
        <v>2692933</v>
      </c>
    </row>
    <row r="10981" spans="1:15" x14ac:dyDescent="0.2">
      <c r="A10981" t="s">
        <v>6067</v>
      </c>
      <c r="B10981" t="s">
        <v>4075</v>
      </c>
      <c r="C10981">
        <v>114.49</v>
      </c>
      <c r="D10981">
        <v>0</v>
      </c>
      <c r="E10981">
        <v>0</v>
      </c>
      <c r="F10981">
        <v>0</v>
      </c>
      <c r="G10981">
        <v>0</v>
      </c>
      <c r="H10981" s="45">
        <v>-28476.73</v>
      </c>
      <c r="I10981" t="s">
        <v>5977</v>
      </c>
      <c r="J10981" t="s">
        <v>186</v>
      </c>
      <c r="K10981">
        <v>0</v>
      </c>
      <c r="L10981" s="83">
        <v>42570</v>
      </c>
      <c r="M10981">
        <v>0</v>
      </c>
      <c r="N10981" t="s">
        <v>4114</v>
      </c>
      <c r="O10981" t="s">
        <v>4115</v>
      </c>
    </row>
    <row r="10982" spans="1:15" x14ac:dyDescent="0.2">
      <c r="A10982" t="s">
        <v>6068</v>
      </c>
      <c r="B10982" t="s">
        <v>3933</v>
      </c>
      <c r="C10982">
        <v>49.12</v>
      </c>
      <c r="D10982">
        <v>0</v>
      </c>
      <c r="E10982">
        <v>0</v>
      </c>
      <c r="F10982">
        <v>0</v>
      </c>
      <c r="G10982">
        <v>0</v>
      </c>
      <c r="H10982" s="45">
        <v>-5318.84</v>
      </c>
      <c r="I10982" t="s">
        <v>5995</v>
      </c>
      <c r="J10982" t="s">
        <v>188</v>
      </c>
      <c r="K10982">
        <v>0</v>
      </c>
      <c r="L10982" s="83">
        <v>42570</v>
      </c>
      <c r="M10982">
        <v>0</v>
      </c>
      <c r="N10982">
        <v>858119100</v>
      </c>
      <c r="O10982">
        <v>2849472</v>
      </c>
    </row>
    <row r="10983" spans="1:15" x14ac:dyDescent="0.2">
      <c r="A10983" t="s">
        <v>6069</v>
      </c>
      <c r="B10983" t="s">
        <v>852</v>
      </c>
      <c r="C10983">
        <v>27.05</v>
      </c>
      <c r="D10983">
        <v>0</v>
      </c>
      <c r="E10983">
        <v>0</v>
      </c>
      <c r="F10983">
        <v>0</v>
      </c>
      <c r="G10983">
        <v>0</v>
      </c>
      <c r="H10983" s="45">
        <v>89514.32</v>
      </c>
      <c r="I10983" t="s">
        <v>5977</v>
      </c>
      <c r="J10983" t="s">
        <v>190</v>
      </c>
      <c r="K10983">
        <v>0</v>
      </c>
      <c r="L10983" s="83">
        <v>42570</v>
      </c>
      <c r="M10983">
        <v>0</v>
      </c>
      <c r="N10983" t="s">
        <v>981</v>
      </c>
      <c r="O10983">
        <v>2519849</v>
      </c>
    </row>
    <row r="10984" spans="1:15" x14ac:dyDescent="0.2">
      <c r="A10984" t="s">
        <v>6070</v>
      </c>
      <c r="B10984" t="s">
        <v>599</v>
      </c>
      <c r="C10984">
        <v>93.23</v>
      </c>
      <c r="D10984">
        <v>0</v>
      </c>
      <c r="E10984">
        <v>0</v>
      </c>
      <c r="F10984">
        <v>0</v>
      </c>
      <c r="G10984">
        <v>0</v>
      </c>
      <c r="H10984" s="45">
        <v>11358.03</v>
      </c>
      <c r="I10984" t="s">
        <v>5977</v>
      </c>
      <c r="J10984" t="s">
        <v>164</v>
      </c>
      <c r="K10984">
        <v>0</v>
      </c>
      <c r="L10984" s="83">
        <v>42570</v>
      </c>
      <c r="M10984">
        <v>0</v>
      </c>
      <c r="N10984" t="s">
        <v>177</v>
      </c>
      <c r="O10984" t="s">
        <v>600</v>
      </c>
    </row>
    <row r="10985" spans="1:15" x14ac:dyDescent="0.2">
      <c r="A10985" t="s">
        <v>6071</v>
      </c>
      <c r="B10985" t="s">
        <v>6047</v>
      </c>
      <c r="C10985">
        <v>36.71</v>
      </c>
      <c r="D10985">
        <v>0</v>
      </c>
      <c r="E10985">
        <v>0</v>
      </c>
      <c r="F10985">
        <v>0</v>
      </c>
      <c r="G10985">
        <v>0</v>
      </c>
      <c r="H10985" s="45">
        <v>43736.800000000003</v>
      </c>
      <c r="I10985" t="s">
        <v>5977</v>
      </c>
      <c r="J10985" t="s">
        <v>200</v>
      </c>
      <c r="K10985">
        <v>0</v>
      </c>
      <c r="L10985" s="83">
        <v>42570</v>
      </c>
      <c r="M10985">
        <v>0</v>
      </c>
      <c r="N10985">
        <v>899896104</v>
      </c>
      <c r="O10985">
        <v>2872069</v>
      </c>
    </row>
    <row r="10986" spans="1:15" x14ac:dyDescent="0.2">
      <c r="A10986" t="s">
        <v>6072</v>
      </c>
      <c r="B10986" t="s">
        <v>121</v>
      </c>
      <c r="C10986">
        <v>38.61</v>
      </c>
      <c r="D10986">
        <v>0</v>
      </c>
      <c r="E10986">
        <v>0</v>
      </c>
      <c r="F10986">
        <v>0</v>
      </c>
      <c r="G10986">
        <v>0</v>
      </c>
      <c r="H10986" s="45">
        <v>-9378.44</v>
      </c>
      <c r="I10986" t="s">
        <v>5995</v>
      </c>
      <c r="J10986" t="s">
        <v>164</v>
      </c>
      <c r="K10986">
        <v>0</v>
      </c>
      <c r="L10986" s="83">
        <v>42570</v>
      </c>
      <c r="M10986">
        <v>0</v>
      </c>
      <c r="N10986">
        <v>984332106</v>
      </c>
      <c r="O10986">
        <v>2986539</v>
      </c>
    </row>
    <row r="10987" spans="1:15" x14ac:dyDescent="0.2">
      <c r="A10987" t="s">
        <v>6033</v>
      </c>
      <c r="B10987" t="s">
        <v>6013</v>
      </c>
      <c r="C10987">
        <v>140.71</v>
      </c>
      <c r="D10987">
        <v>0</v>
      </c>
      <c r="E10987">
        <v>0</v>
      </c>
      <c r="F10987">
        <v>0</v>
      </c>
      <c r="G10987">
        <v>0</v>
      </c>
      <c r="H10987" s="45">
        <v>5466.18</v>
      </c>
      <c r="I10987" t="s">
        <v>5995</v>
      </c>
      <c r="J10987" t="s">
        <v>186</v>
      </c>
      <c r="K10987">
        <v>0</v>
      </c>
      <c r="L10987" s="83">
        <v>42569</v>
      </c>
      <c r="M10987">
        <v>0</v>
      </c>
      <c r="N10987">
        <v>693475105</v>
      </c>
      <c r="O10987">
        <v>2692665</v>
      </c>
    </row>
    <row r="10988" spans="1:15" x14ac:dyDescent="0.2">
      <c r="A10988" t="s">
        <v>6034</v>
      </c>
      <c r="B10988" t="s">
        <v>1827</v>
      </c>
      <c r="C10988">
        <v>73.25</v>
      </c>
      <c r="D10988">
        <v>0</v>
      </c>
      <c r="E10988">
        <v>0</v>
      </c>
      <c r="F10988">
        <v>0</v>
      </c>
      <c r="G10988">
        <v>0</v>
      </c>
      <c r="H10988" s="45">
        <v>31519.32</v>
      </c>
      <c r="I10988" t="s">
        <v>5977</v>
      </c>
      <c r="J10988" t="s">
        <v>164</v>
      </c>
      <c r="K10988">
        <v>0</v>
      </c>
      <c r="L10988" s="83">
        <v>42569</v>
      </c>
      <c r="M10988">
        <v>0</v>
      </c>
      <c r="N10988">
        <v>77454106</v>
      </c>
      <c r="O10988" t="s">
        <v>1879</v>
      </c>
    </row>
    <row r="10989" spans="1:15" x14ac:dyDescent="0.2">
      <c r="A10989" t="s">
        <v>6035</v>
      </c>
      <c r="B10989" t="s">
        <v>672</v>
      </c>
      <c r="C10989">
        <v>72.709999999999994</v>
      </c>
      <c r="D10989">
        <v>0</v>
      </c>
      <c r="E10989">
        <v>0</v>
      </c>
      <c r="F10989">
        <v>0</v>
      </c>
      <c r="G10989">
        <v>0</v>
      </c>
      <c r="H10989" s="45">
        <v>-7719.18</v>
      </c>
      <c r="I10989" t="s">
        <v>5995</v>
      </c>
      <c r="J10989" t="s">
        <v>186</v>
      </c>
      <c r="K10989">
        <v>0</v>
      </c>
      <c r="L10989" s="83">
        <v>42569</v>
      </c>
      <c r="M10989">
        <v>0</v>
      </c>
      <c r="N10989">
        <v>172967424</v>
      </c>
      <c r="O10989">
        <v>2297907</v>
      </c>
    </row>
    <row r="10990" spans="1:15" x14ac:dyDescent="0.2">
      <c r="A10990" t="s">
        <v>6036</v>
      </c>
      <c r="B10990" t="s">
        <v>643</v>
      </c>
      <c r="C10990">
        <v>95.77</v>
      </c>
      <c r="D10990">
        <v>0</v>
      </c>
      <c r="E10990">
        <v>0</v>
      </c>
      <c r="F10990">
        <v>0</v>
      </c>
      <c r="G10990">
        <v>0</v>
      </c>
      <c r="H10990" s="45">
        <v>13941.7</v>
      </c>
      <c r="I10990" t="s">
        <v>5977</v>
      </c>
      <c r="J10990" t="s">
        <v>186</v>
      </c>
      <c r="K10990">
        <v>0</v>
      </c>
      <c r="L10990" s="83">
        <v>42569</v>
      </c>
      <c r="M10990">
        <v>0</v>
      </c>
      <c r="N10990">
        <v>200340107</v>
      </c>
      <c r="O10990">
        <v>2212870</v>
      </c>
    </row>
    <row r="10991" spans="1:15" x14ac:dyDescent="0.2">
      <c r="A10991" t="s">
        <v>6037</v>
      </c>
      <c r="B10991" t="s">
        <v>2593</v>
      </c>
      <c r="C10991">
        <v>34.15</v>
      </c>
      <c r="D10991">
        <v>0</v>
      </c>
      <c r="E10991">
        <v>0</v>
      </c>
      <c r="F10991">
        <v>0</v>
      </c>
      <c r="G10991">
        <v>0</v>
      </c>
      <c r="H10991" s="45">
        <v>77649.539999999994</v>
      </c>
      <c r="I10991" t="s">
        <v>5977</v>
      </c>
      <c r="J10991" t="s">
        <v>164</v>
      </c>
      <c r="K10991">
        <v>0</v>
      </c>
      <c r="L10991" s="83">
        <v>42569</v>
      </c>
      <c r="M10991">
        <v>0</v>
      </c>
      <c r="N10991" s="84">
        <v>9.2379999999999998E+107</v>
      </c>
      <c r="O10991" t="s">
        <v>2638</v>
      </c>
    </row>
    <row r="10992" spans="1:15" x14ac:dyDescent="0.2">
      <c r="A10992" t="s">
        <v>6038</v>
      </c>
      <c r="B10992" t="s">
        <v>3913</v>
      </c>
      <c r="C10992">
        <v>45.56</v>
      </c>
      <c r="D10992">
        <v>0</v>
      </c>
      <c r="E10992">
        <v>0</v>
      </c>
      <c r="F10992">
        <v>0</v>
      </c>
      <c r="G10992">
        <v>0</v>
      </c>
      <c r="H10992" s="45">
        <v>7135.57</v>
      </c>
      <c r="I10992" t="s">
        <v>5977</v>
      </c>
      <c r="J10992" t="s">
        <v>186</v>
      </c>
      <c r="K10992">
        <v>0</v>
      </c>
      <c r="L10992" s="83">
        <v>42569</v>
      </c>
      <c r="M10992">
        <v>0</v>
      </c>
      <c r="N10992" t="s">
        <v>3922</v>
      </c>
      <c r="O10992" t="s">
        <v>3923</v>
      </c>
    </row>
    <row r="10993" spans="1:15" x14ac:dyDescent="0.2">
      <c r="A10993" t="s">
        <v>6039</v>
      </c>
      <c r="B10993" t="s">
        <v>117</v>
      </c>
      <c r="C10993">
        <v>41.88</v>
      </c>
      <c r="D10993">
        <v>0</v>
      </c>
      <c r="E10993">
        <v>0</v>
      </c>
      <c r="F10993">
        <v>0</v>
      </c>
      <c r="G10993">
        <v>0</v>
      </c>
      <c r="H10993" s="45">
        <v>-30879.11</v>
      </c>
      <c r="I10993" t="s">
        <v>5977</v>
      </c>
      <c r="J10993" t="s">
        <v>164</v>
      </c>
      <c r="K10993">
        <v>0</v>
      </c>
      <c r="L10993" s="83">
        <v>42569</v>
      </c>
      <c r="M10993">
        <v>0</v>
      </c>
      <c r="N10993">
        <v>562750109</v>
      </c>
      <c r="O10993">
        <v>2239471</v>
      </c>
    </row>
    <row r="10994" spans="1:15" x14ac:dyDescent="0.2">
      <c r="A10994" t="s">
        <v>6040</v>
      </c>
      <c r="B10994" t="s">
        <v>228</v>
      </c>
      <c r="C10994">
        <v>88</v>
      </c>
      <c r="D10994">
        <v>0</v>
      </c>
      <c r="E10994">
        <v>0</v>
      </c>
      <c r="F10994">
        <v>0</v>
      </c>
      <c r="G10994">
        <v>0</v>
      </c>
      <c r="H10994" s="45">
        <v>17557.650000000001</v>
      </c>
      <c r="I10994" t="s">
        <v>5977</v>
      </c>
      <c r="J10994" t="s">
        <v>164</v>
      </c>
      <c r="K10994">
        <v>0</v>
      </c>
      <c r="L10994" s="83">
        <v>42569</v>
      </c>
      <c r="M10994">
        <v>0</v>
      </c>
      <c r="N10994">
        <v>594918104</v>
      </c>
      <c r="O10994">
        <v>2588173</v>
      </c>
    </row>
    <row r="10995" spans="1:15" x14ac:dyDescent="0.2">
      <c r="A10995" t="s">
        <v>6041</v>
      </c>
      <c r="B10995" t="s">
        <v>3761</v>
      </c>
      <c r="C10995">
        <v>62.19</v>
      </c>
      <c r="D10995">
        <v>0</v>
      </c>
      <c r="E10995">
        <v>0</v>
      </c>
      <c r="F10995">
        <v>0</v>
      </c>
      <c r="G10995">
        <v>0</v>
      </c>
      <c r="H10995">
        <v>-973.78</v>
      </c>
      <c r="I10995" t="s">
        <v>5977</v>
      </c>
      <c r="J10995" t="s">
        <v>169</v>
      </c>
      <c r="K10995">
        <v>0</v>
      </c>
      <c r="L10995" s="83">
        <v>42569</v>
      </c>
      <c r="M10995">
        <v>0</v>
      </c>
      <c r="N10995">
        <v>640491106</v>
      </c>
      <c r="O10995">
        <v>2630085</v>
      </c>
    </row>
    <row r="10996" spans="1:15" x14ac:dyDescent="0.2">
      <c r="A10996" t="s">
        <v>6042</v>
      </c>
      <c r="B10996" t="s">
        <v>574</v>
      </c>
      <c r="C10996">
        <v>81.34</v>
      </c>
      <c r="D10996">
        <v>0</v>
      </c>
      <c r="E10996">
        <v>0</v>
      </c>
      <c r="F10996">
        <v>0</v>
      </c>
      <c r="G10996">
        <v>0</v>
      </c>
      <c r="H10996" s="45">
        <v>-5542.69</v>
      </c>
      <c r="I10996" t="s">
        <v>5977</v>
      </c>
      <c r="J10996" t="s">
        <v>190</v>
      </c>
      <c r="K10996">
        <v>0</v>
      </c>
      <c r="L10996" s="83">
        <v>42569</v>
      </c>
      <c r="M10996">
        <v>0</v>
      </c>
      <c r="N10996">
        <v>910047109</v>
      </c>
      <c r="O10996" t="s">
        <v>575</v>
      </c>
    </row>
    <row r="10997" spans="1:15" x14ac:dyDescent="0.2">
      <c r="A10997" t="s">
        <v>6043</v>
      </c>
      <c r="B10997" t="s">
        <v>6032</v>
      </c>
      <c r="C10997">
        <v>53.45</v>
      </c>
      <c r="D10997">
        <v>0</v>
      </c>
      <c r="E10997">
        <v>0</v>
      </c>
      <c r="F10997">
        <v>0</v>
      </c>
      <c r="G10997">
        <v>0</v>
      </c>
      <c r="H10997">
        <v>-290.27</v>
      </c>
      <c r="I10997" t="s">
        <v>5995</v>
      </c>
      <c r="J10997" t="s">
        <v>186</v>
      </c>
      <c r="K10997">
        <v>0</v>
      </c>
      <c r="L10997" s="83">
        <v>42569</v>
      </c>
      <c r="M10997">
        <v>0</v>
      </c>
      <c r="N10997">
        <v>902973304</v>
      </c>
      <c r="O10997">
        <v>2736035</v>
      </c>
    </row>
    <row r="10998" spans="1:15" x14ac:dyDescent="0.2">
      <c r="A10998" t="s">
        <v>6044</v>
      </c>
      <c r="B10998" t="s">
        <v>3895</v>
      </c>
      <c r="C10998">
        <v>51.54</v>
      </c>
      <c r="D10998">
        <v>0</v>
      </c>
      <c r="E10998">
        <v>0</v>
      </c>
      <c r="F10998">
        <v>0</v>
      </c>
      <c r="G10998">
        <v>0</v>
      </c>
      <c r="H10998" s="45">
        <v>4299.03</v>
      </c>
      <c r="I10998" t="s">
        <v>5995</v>
      </c>
      <c r="J10998" t="s">
        <v>186</v>
      </c>
      <c r="K10998">
        <v>0</v>
      </c>
      <c r="L10998" s="83">
        <v>42569</v>
      </c>
      <c r="M10998">
        <v>0</v>
      </c>
      <c r="N10998">
        <v>949746101</v>
      </c>
      <c r="O10998">
        <v>2649100</v>
      </c>
    </row>
    <row r="10999" spans="1:15" x14ac:dyDescent="0.2">
      <c r="A10999" t="s">
        <v>6017</v>
      </c>
      <c r="B10999" t="s">
        <v>515</v>
      </c>
      <c r="C10999">
        <v>35.43</v>
      </c>
      <c r="D10999">
        <v>0</v>
      </c>
      <c r="E10999">
        <v>0</v>
      </c>
      <c r="F10999">
        <v>0</v>
      </c>
      <c r="G10999">
        <v>0</v>
      </c>
      <c r="H10999">
        <v>-47.31</v>
      </c>
      <c r="I10999" t="s">
        <v>5977</v>
      </c>
      <c r="J10999" t="s">
        <v>200</v>
      </c>
      <c r="K10999">
        <v>0</v>
      </c>
      <c r="L10999" s="83">
        <v>42566</v>
      </c>
      <c r="M10999">
        <v>0</v>
      </c>
      <c r="N10999">
        <v>716382106</v>
      </c>
      <c r="O10999">
        <v>2143099</v>
      </c>
    </row>
    <row r="11000" spans="1:15" x14ac:dyDescent="0.2">
      <c r="A11000" t="s">
        <v>6018</v>
      </c>
      <c r="B11000" t="s">
        <v>6019</v>
      </c>
      <c r="C11000">
        <v>18.14</v>
      </c>
      <c r="D11000">
        <v>0</v>
      </c>
      <c r="E11000">
        <v>0</v>
      </c>
      <c r="F11000">
        <v>0</v>
      </c>
      <c r="G11000">
        <v>0</v>
      </c>
      <c r="H11000" s="45">
        <v>67780.61</v>
      </c>
      <c r="I11000" t="s">
        <v>205</v>
      </c>
      <c r="J11000" t="s">
        <v>164</v>
      </c>
      <c r="K11000">
        <v>0</v>
      </c>
      <c r="L11000" s="83">
        <v>42566</v>
      </c>
      <c r="M11000">
        <v>0</v>
      </c>
      <c r="N11000" t="s">
        <v>6020</v>
      </c>
      <c r="O11000" t="s">
        <v>6021</v>
      </c>
    </row>
    <row r="11001" spans="1:15" x14ac:dyDescent="0.2">
      <c r="A11001" t="s">
        <v>6022</v>
      </c>
      <c r="B11001" t="s">
        <v>674</v>
      </c>
      <c r="C11001">
        <v>98.75</v>
      </c>
      <c r="D11001">
        <v>0</v>
      </c>
      <c r="E11001">
        <v>0</v>
      </c>
      <c r="F11001">
        <v>0</v>
      </c>
      <c r="G11001">
        <v>0</v>
      </c>
      <c r="H11001">
        <v>228.3</v>
      </c>
      <c r="I11001" t="s">
        <v>5995</v>
      </c>
      <c r="J11001" t="s">
        <v>186</v>
      </c>
      <c r="K11001">
        <v>0</v>
      </c>
      <c r="L11001" s="83">
        <v>42566</v>
      </c>
      <c r="M11001">
        <v>0</v>
      </c>
      <c r="N11001" t="s">
        <v>675</v>
      </c>
      <c r="O11001">
        <v>2190385</v>
      </c>
    </row>
    <row r="11002" spans="1:15" x14ac:dyDescent="0.2">
      <c r="A11002" t="s">
        <v>6023</v>
      </c>
      <c r="B11002" t="s">
        <v>640</v>
      </c>
      <c r="C11002">
        <v>52.8</v>
      </c>
      <c r="D11002">
        <v>0</v>
      </c>
      <c r="E11002">
        <v>0</v>
      </c>
      <c r="F11002">
        <v>0</v>
      </c>
      <c r="G11002">
        <v>0</v>
      </c>
      <c r="H11002" s="45">
        <v>14148.67</v>
      </c>
      <c r="I11002" t="s">
        <v>5995</v>
      </c>
      <c r="J11002" t="s">
        <v>190</v>
      </c>
      <c r="K11002">
        <v>0</v>
      </c>
      <c r="L11002" s="83">
        <v>42566</v>
      </c>
      <c r="M11002">
        <v>0</v>
      </c>
      <c r="N11002">
        <v>247361702</v>
      </c>
      <c r="O11002" t="s">
        <v>641</v>
      </c>
    </row>
    <row r="11003" spans="1:15" x14ac:dyDescent="0.2">
      <c r="A11003" t="s">
        <v>6024</v>
      </c>
      <c r="B11003" t="s">
        <v>669</v>
      </c>
      <c r="C11003">
        <v>473.37</v>
      </c>
      <c r="D11003">
        <v>0</v>
      </c>
      <c r="E11003">
        <v>0</v>
      </c>
      <c r="F11003">
        <v>0</v>
      </c>
      <c r="G11003">
        <v>0</v>
      </c>
      <c r="H11003" s="45">
        <v>5804.6</v>
      </c>
      <c r="I11003" t="s">
        <v>5995</v>
      </c>
      <c r="J11003" t="s">
        <v>186</v>
      </c>
      <c r="K11003">
        <v>0</v>
      </c>
      <c r="L11003" s="83">
        <v>42566</v>
      </c>
      <c r="M11003">
        <v>0</v>
      </c>
      <c r="N11003" t="s">
        <v>670</v>
      </c>
      <c r="O11003">
        <v>2494504</v>
      </c>
    </row>
    <row r="11004" spans="1:15" x14ac:dyDescent="0.2">
      <c r="A11004" t="s">
        <v>6025</v>
      </c>
      <c r="B11004" t="s">
        <v>3818</v>
      </c>
      <c r="C11004">
        <v>45</v>
      </c>
      <c r="D11004">
        <v>0</v>
      </c>
      <c r="E11004">
        <v>0</v>
      </c>
      <c r="F11004">
        <v>0</v>
      </c>
      <c r="G11004">
        <v>0</v>
      </c>
      <c r="H11004" s="45">
        <v>26900.69</v>
      </c>
      <c r="I11004" t="s">
        <v>5977</v>
      </c>
      <c r="J11004" t="s">
        <v>235</v>
      </c>
      <c r="K11004">
        <v>0</v>
      </c>
      <c r="L11004" s="83">
        <v>42566</v>
      </c>
      <c r="M11004">
        <v>0</v>
      </c>
      <c r="N11004">
        <v>128030202</v>
      </c>
      <c r="O11004">
        <v>2158781</v>
      </c>
    </row>
    <row r="11005" spans="1:15" x14ac:dyDescent="0.2">
      <c r="A11005" t="s">
        <v>6026</v>
      </c>
      <c r="B11005" t="s">
        <v>627</v>
      </c>
      <c r="C11005">
        <v>250.29</v>
      </c>
      <c r="D11005">
        <v>0</v>
      </c>
      <c r="E11005">
        <v>0</v>
      </c>
      <c r="F11005">
        <v>0</v>
      </c>
      <c r="G11005">
        <v>0</v>
      </c>
      <c r="H11005" s="45">
        <v>-140849.31</v>
      </c>
      <c r="I11005" t="s">
        <v>5977</v>
      </c>
      <c r="J11005" t="s">
        <v>200</v>
      </c>
      <c r="K11005">
        <v>0</v>
      </c>
      <c r="L11005" s="83">
        <v>42566</v>
      </c>
      <c r="M11005">
        <v>0</v>
      </c>
      <c r="N11005" t="s">
        <v>628</v>
      </c>
      <c r="O11005">
        <v>2857817</v>
      </c>
    </row>
    <row r="11006" spans="1:15" x14ac:dyDescent="0.2">
      <c r="A11006" t="s">
        <v>6027</v>
      </c>
      <c r="B11006" t="s">
        <v>3915</v>
      </c>
      <c r="C11006">
        <v>70.599999999999994</v>
      </c>
      <c r="D11006">
        <v>0</v>
      </c>
      <c r="E11006">
        <v>0</v>
      </c>
      <c r="F11006">
        <v>0</v>
      </c>
      <c r="G11006">
        <v>0</v>
      </c>
      <c r="H11006" s="45">
        <v>7899.67</v>
      </c>
      <c r="I11006" t="s">
        <v>5995</v>
      </c>
      <c r="J11006" t="s">
        <v>200</v>
      </c>
      <c r="K11006">
        <v>0</v>
      </c>
      <c r="L11006" s="83">
        <v>42566</v>
      </c>
      <c r="M11006">
        <v>0</v>
      </c>
      <c r="N11006">
        <v>681919106</v>
      </c>
      <c r="O11006">
        <v>2279303</v>
      </c>
    </row>
    <row r="11007" spans="1:15" x14ac:dyDescent="0.2">
      <c r="A11007" t="s">
        <v>6028</v>
      </c>
      <c r="B11007" t="s">
        <v>645</v>
      </c>
      <c r="C11007">
        <v>52.61</v>
      </c>
      <c r="D11007">
        <v>0</v>
      </c>
      <c r="E11007">
        <v>0</v>
      </c>
      <c r="F11007">
        <v>0</v>
      </c>
      <c r="G11007">
        <v>0</v>
      </c>
      <c r="H11007" s="45">
        <v>4303.4399999999996</v>
      </c>
      <c r="I11007" t="s">
        <v>5977</v>
      </c>
      <c r="J11007" t="s">
        <v>186</v>
      </c>
      <c r="K11007">
        <v>0</v>
      </c>
      <c r="L11007" s="83">
        <v>42566</v>
      </c>
      <c r="M11007">
        <v>0</v>
      </c>
      <c r="N11007">
        <v>808513105</v>
      </c>
      <c r="O11007">
        <v>2779397</v>
      </c>
    </row>
    <row r="11008" spans="1:15" x14ac:dyDescent="0.2">
      <c r="A11008" t="s">
        <v>6029</v>
      </c>
      <c r="B11008" t="s">
        <v>509</v>
      </c>
      <c r="C11008">
        <v>39.64</v>
      </c>
      <c r="D11008">
        <v>0</v>
      </c>
      <c r="E11008">
        <v>0</v>
      </c>
      <c r="F11008">
        <v>0</v>
      </c>
      <c r="G11008">
        <v>0</v>
      </c>
      <c r="H11008" s="45">
        <v>-10950.53</v>
      </c>
      <c r="I11008" t="s">
        <v>5977</v>
      </c>
      <c r="J11008" t="s">
        <v>186</v>
      </c>
      <c r="K11008">
        <v>0</v>
      </c>
      <c r="L11008" s="83">
        <v>42566</v>
      </c>
      <c r="M11008">
        <v>0</v>
      </c>
      <c r="N11008" t="s">
        <v>510</v>
      </c>
      <c r="O11008" t="s">
        <v>511</v>
      </c>
    </row>
    <row r="11009" spans="1:15" x14ac:dyDescent="0.2">
      <c r="A11009" t="s">
        <v>6030</v>
      </c>
      <c r="B11009" t="s">
        <v>486</v>
      </c>
      <c r="C11009">
        <v>145.93</v>
      </c>
      <c r="D11009">
        <v>0</v>
      </c>
      <c r="E11009">
        <v>0</v>
      </c>
      <c r="F11009">
        <v>0</v>
      </c>
      <c r="G11009">
        <v>0</v>
      </c>
      <c r="H11009" s="45">
        <v>-85772.56</v>
      </c>
      <c r="I11009" t="s">
        <v>5977</v>
      </c>
      <c r="J11009" t="s">
        <v>164</v>
      </c>
      <c r="K11009">
        <v>0</v>
      </c>
      <c r="L11009" s="83">
        <v>42566</v>
      </c>
      <c r="M11009">
        <v>0</v>
      </c>
      <c r="N11009">
        <v>928563402</v>
      </c>
      <c r="O11009" t="s">
        <v>487</v>
      </c>
    </row>
    <row r="11010" spans="1:15" x14ac:dyDescent="0.2">
      <c r="A11010" t="s">
        <v>6031</v>
      </c>
      <c r="B11010" t="s">
        <v>647</v>
      </c>
      <c r="C11010">
        <v>34.25</v>
      </c>
      <c r="D11010">
        <v>0</v>
      </c>
      <c r="E11010">
        <v>0</v>
      </c>
      <c r="F11010">
        <v>0</v>
      </c>
      <c r="G11010">
        <v>0</v>
      </c>
      <c r="H11010" s="45">
        <v>-4599.8500000000004</v>
      </c>
      <c r="I11010" t="s">
        <v>5995</v>
      </c>
      <c r="J11010" t="s">
        <v>186</v>
      </c>
      <c r="K11010">
        <v>0</v>
      </c>
      <c r="L11010" s="83">
        <v>42566</v>
      </c>
      <c r="M11010">
        <v>0</v>
      </c>
      <c r="N11010">
        <v>938824109</v>
      </c>
      <c r="O11010">
        <v>2941981</v>
      </c>
    </row>
    <row r="11011" spans="1:15" x14ac:dyDescent="0.2">
      <c r="A11011" t="s">
        <v>6014</v>
      </c>
      <c r="B11011" t="s">
        <v>5121</v>
      </c>
      <c r="C11011">
        <v>62.27</v>
      </c>
      <c r="D11011">
        <v>0</v>
      </c>
      <c r="E11011">
        <v>0</v>
      </c>
      <c r="F11011">
        <v>0</v>
      </c>
      <c r="G11011">
        <v>0</v>
      </c>
      <c r="H11011" s="45">
        <v>-134634.16</v>
      </c>
      <c r="I11011" t="s">
        <v>210</v>
      </c>
      <c r="J11011" t="s">
        <v>235</v>
      </c>
      <c r="K11011">
        <v>0</v>
      </c>
      <c r="L11011" s="83">
        <v>42565</v>
      </c>
      <c r="M11011">
        <v>0</v>
      </c>
      <c r="N11011">
        <v>126650100</v>
      </c>
      <c r="O11011">
        <v>2577609</v>
      </c>
    </row>
    <row r="11012" spans="1:15" x14ac:dyDescent="0.2">
      <c r="A11012" t="s">
        <v>6015</v>
      </c>
      <c r="B11012" t="s">
        <v>3876</v>
      </c>
      <c r="C11012">
        <v>56.1</v>
      </c>
      <c r="D11012">
        <v>0</v>
      </c>
      <c r="E11012">
        <v>0</v>
      </c>
      <c r="F11012">
        <v>0</v>
      </c>
      <c r="G11012">
        <v>0</v>
      </c>
      <c r="H11012" s="45">
        <v>-8806.4599999999991</v>
      </c>
      <c r="I11012" t="s">
        <v>5995</v>
      </c>
      <c r="J11012" t="s">
        <v>186</v>
      </c>
      <c r="K11012">
        <v>0</v>
      </c>
      <c r="L11012" s="83">
        <v>42565</v>
      </c>
      <c r="M11012">
        <v>0</v>
      </c>
      <c r="N11012">
        <v>200525103</v>
      </c>
      <c r="O11012">
        <v>2213204</v>
      </c>
    </row>
    <row r="11013" spans="1:15" x14ac:dyDescent="0.2">
      <c r="A11013" t="s">
        <v>6016</v>
      </c>
      <c r="B11013" t="s">
        <v>6013</v>
      </c>
      <c r="C11013">
        <v>140.71</v>
      </c>
      <c r="D11013">
        <v>0</v>
      </c>
      <c r="E11013">
        <v>0</v>
      </c>
      <c r="F11013">
        <v>0</v>
      </c>
      <c r="G11013">
        <v>0</v>
      </c>
      <c r="H11013" s="45">
        <v>-3676.91</v>
      </c>
      <c r="I11013" t="s">
        <v>5977</v>
      </c>
      <c r="J11013" t="s">
        <v>186</v>
      </c>
      <c r="K11013">
        <v>0</v>
      </c>
      <c r="L11013" s="83">
        <v>42565</v>
      </c>
      <c r="M11013">
        <v>0</v>
      </c>
      <c r="N11013">
        <v>693475105</v>
      </c>
      <c r="O11013">
        <v>2692665</v>
      </c>
    </row>
    <row r="11014" spans="1:15" x14ac:dyDescent="0.2">
      <c r="A11014" t="s">
        <v>6007</v>
      </c>
      <c r="B11014" t="s">
        <v>3777</v>
      </c>
      <c r="C11014">
        <v>46.49</v>
      </c>
      <c r="D11014">
        <v>0</v>
      </c>
      <c r="E11014">
        <v>0</v>
      </c>
      <c r="F11014">
        <v>0</v>
      </c>
      <c r="G11014">
        <v>0</v>
      </c>
      <c r="H11014" s="45">
        <v>14148.99</v>
      </c>
      <c r="I11014" t="s">
        <v>5995</v>
      </c>
      <c r="J11014" t="s">
        <v>190</v>
      </c>
      <c r="K11014">
        <v>0</v>
      </c>
      <c r="L11014" s="83">
        <v>42564</v>
      </c>
      <c r="M11014">
        <v>0</v>
      </c>
      <c r="N11014">
        <v>361105</v>
      </c>
      <c r="O11014">
        <v>2001119</v>
      </c>
    </row>
    <row r="11015" spans="1:15" x14ac:dyDescent="0.2">
      <c r="A11015" t="s">
        <v>6008</v>
      </c>
      <c r="B11015" t="s">
        <v>649</v>
      </c>
      <c r="C11015">
        <v>16.05</v>
      </c>
      <c r="D11015">
        <v>0</v>
      </c>
      <c r="E11015">
        <v>0</v>
      </c>
      <c r="F11015">
        <v>0</v>
      </c>
      <c r="G11015">
        <v>0</v>
      </c>
      <c r="H11015" s="45">
        <v>-97764.76</v>
      </c>
      <c r="I11015" t="s">
        <v>5995</v>
      </c>
      <c r="J11015" t="s">
        <v>164</v>
      </c>
      <c r="K11015">
        <v>0</v>
      </c>
      <c r="L11015" s="83">
        <v>42564</v>
      </c>
      <c r="M11015">
        <v>0</v>
      </c>
      <c r="N11015" t="s">
        <v>650</v>
      </c>
      <c r="O11015">
        <v>2052924</v>
      </c>
    </row>
    <row r="11016" spans="1:15" x14ac:dyDescent="0.2">
      <c r="A11016" t="s">
        <v>6009</v>
      </c>
      <c r="B11016" t="s">
        <v>669</v>
      </c>
      <c r="C11016">
        <v>473.37</v>
      </c>
      <c r="D11016">
        <v>0</v>
      </c>
      <c r="E11016">
        <v>0</v>
      </c>
      <c r="F11016">
        <v>0</v>
      </c>
      <c r="G11016">
        <v>0</v>
      </c>
      <c r="H11016">
        <v>-633.89</v>
      </c>
      <c r="I11016" t="s">
        <v>5977</v>
      </c>
      <c r="J11016" t="s">
        <v>186</v>
      </c>
      <c r="K11016">
        <v>0</v>
      </c>
      <c r="L11016" s="83">
        <v>42564</v>
      </c>
      <c r="M11016">
        <v>0</v>
      </c>
      <c r="N11016" t="s">
        <v>670</v>
      </c>
      <c r="O11016">
        <v>2494504</v>
      </c>
    </row>
    <row r="11017" spans="1:15" x14ac:dyDescent="0.2">
      <c r="A11017" t="s">
        <v>6010</v>
      </c>
      <c r="B11017" t="s">
        <v>640</v>
      </c>
      <c r="C11017">
        <v>52.8</v>
      </c>
      <c r="D11017">
        <v>0</v>
      </c>
      <c r="E11017">
        <v>0</v>
      </c>
      <c r="F11017">
        <v>0</v>
      </c>
      <c r="G11017">
        <v>0</v>
      </c>
      <c r="H11017" s="45">
        <v>-1979.24</v>
      </c>
      <c r="I11017" t="s">
        <v>5977</v>
      </c>
      <c r="J11017" t="s">
        <v>190</v>
      </c>
      <c r="K11017">
        <v>0</v>
      </c>
      <c r="L11017" s="83">
        <v>42564</v>
      </c>
      <c r="M11017">
        <v>0</v>
      </c>
      <c r="N11017">
        <v>247361702</v>
      </c>
      <c r="O11017" t="s">
        <v>641</v>
      </c>
    </row>
    <row r="11018" spans="1:15" x14ac:dyDescent="0.2">
      <c r="A11018" t="s">
        <v>6011</v>
      </c>
      <c r="B11018" t="s">
        <v>6006</v>
      </c>
      <c r="C11018">
        <v>55.67</v>
      </c>
      <c r="D11018">
        <v>0</v>
      </c>
      <c r="E11018">
        <v>0</v>
      </c>
      <c r="F11018">
        <v>0</v>
      </c>
      <c r="G11018">
        <v>0</v>
      </c>
      <c r="H11018" s="45">
        <v>-9141.36</v>
      </c>
      <c r="I11018" t="s">
        <v>5995</v>
      </c>
      <c r="J11018" t="s">
        <v>190</v>
      </c>
      <c r="K11018">
        <v>0</v>
      </c>
      <c r="L11018" s="83">
        <v>42564</v>
      </c>
      <c r="M11018">
        <v>0</v>
      </c>
      <c r="N11018">
        <v>311900104</v>
      </c>
      <c r="O11018">
        <v>2332262</v>
      </c>
    </row>
    <row r="11019" spans="1:15" x14ac:dyDescent="0.2">
      <c r="A11019" t="s">
        <v>6012</v>
      </c>
      <c r="B11019" t="s">
        <v>674</v>
      </c>
      <c r="C11019">
        <v>98.75</v>
      </c>
      <c r="D11019">
        <v>0</v>
      </c>
      <c r="E11019">
        <v>0</v>
      </c>
      <c r="F11019">
        <v>0</v>
      </c>
      <c r="G11019">
        <v>0</v>
      </c>
      <c r="H11019" s="45">
        <v>4446.46</v>
      </c>
      <c r="I11019" t="s">
        <v>5977</v>
      </c>
      <c r="J11019" t="s">
        <v>186</v>
      </c>
      <c r="K11019">
        <v>0</v>
      </c>
      <c r="L11019" s="83">
        <v>42564</v>
      </c>
      <c r="M11019">
        <v>0</v>
      </c>
      <c r="N11019" t="s">
        <v>675</v>
      </c>
      <c r="O11019">
        <v>2190385</v>
      </c>
    </row>
    <row r="11020" spans="1:15" x14ac:dyDescent="0.2">
      <c r="A11020" t="s">
        <v>6005</v>
      </c>
      <c r="B11020" t="s">
        <v>3878</v>
      </c>
      <c r="C11020">
        <v>42.12</v>
      </c>
      <c r="D11020">
        <v>0</v>
      </c>
      <c r="E11020">
        <v>0</v>
      </c>
      <c r="F11020">
        <v>0</v>
      </c>
      <c r="G11020">
        <v>0</v>
      </c>
      <c r="H11020" s="45">
        <v>-2164.6999999999998</v>
      </c>
      <c r="I11020" t="s">
        <v>5995</v>
      </c>
      <c r="J11020" t="s">
        <v>186</v>
      </c>
      <c r="K11020">
        <v>0</v>
      </c>
      <c r="L11020" s="83">
        <v>42563</v>
      </c>
      <c r="M11020">
        <v>0</v>
      </c>
      <c r="N11020">
        <v>63904106</v>
      </c>
      <c r="O11020">
        <v>2085856</v>
      </c>
    </row>
    <row r="11021" spans="1:15" x14ac:dyDescent="0.2">
      <c r="A11021" t="s">
        <v>6002</v>
      </c>
      <c r="B11021" t="s">
        <v>3777</v>
      </c>
      <c r="C11021">
        <v>46.49</v>
      </c>
      <c r="D11021">
        <v>0</v>
      </c>
      <c r="E11021">
        <v>0</v>
      </c>
      <c r="F11021">
        <v>0</v>
      </c>
      <c r="G11021">
        <v>0</v>
      </c>
      <c r="H11021" s="45">
        <v>-17984.259999999998</v>
      </c>
      <c r="I11021" t="s">
        <v>5977</v>
      </c>
      <c r="J11021" t="s">
        <v>190</v>
      </c>
      <c r="K11021">
        <v>0</v>
      </c>
      <c r="L11021" s="83">
        <v>42562</v>
      </c>
      <c r="M11021">
        <v>0</v>
      </c>
      <c r="N11021">
        <v>361105</v>
      </c>
      <c r="O11021">
        <v>2001119</v>
      </c>
    </row>
    <row r="11022" spans="1:15" x14ac:dyDescent="0.2">
      <c r="A11022" t="s">
        <v>5996</v>
      </c>
      <c r="B11022" t="s">
        <v>3878</v>
      </c>
      <c r="C11022">
        <v>42.12</v>
      </c>
      <c r="D11022">
        <v>0</v>
      </c>
      <c r="E11022">
        <v>0</v>
      </c>
      <c r="F11022">
        <v>0</v>
      </c>
      <c r="G11022">
        <v>0</v>
      </c>
      <c r="H11022" s="45">
        <v>32840.410000000003</v>
      </c>
      <c r="I11022" t="s">
        <v>5977</v>
      </c>
      <c r="J11022" t="s">
        <v>186</v>
      </c>
      <c r="K11022">
        <v>0</v>
      </c>
      <c r="L11022" s="83">
        <v>42559</v>
      </c>
      <c r="M11022">
        <v>0</v>
      </c>
      <c r="N11022">
        <v>63904106</v>
      </c>
      <c r="O11022">
        <v>2085856</v>
      </c>
    </row>
    <row r="11023" spans="1:15" x14ac:dyDescent="0.2">
      <c r="A11023" t="s">
        <v>5997</v>
      </c>
      <c r="B11023" t="s">
        <v>3840</v>
      </c>
      <c r="C11023">
        <v>124.05</v>
      </c>
      <c r="D11023">
        <v>0</v>
      </c>
      <c r="E11023">
        <v>0</v>
      </c>
      <c r="F11023">
        <v>0</v>
      </c>
      <c r="G11023">
        <v>0</v>
      </c>
      <c r="H11023" s="45">
        <v>11505.8</v>
      </c>
      <c r="I11023" t="s">
        <v>5995</v>
      </c>
      <c r="J11023" t="s">
        <v>235</v>
      </c>
      <c r="K11023">
        <v>0</v>
      </c>
      <c r="L11023" s="83">
        <v>42559</v>
      </c>
      <c r="M11023">
        <v>0</v>
      </c>
      <c r="N11023">
        <v>929236107</v>
      </c>
      <c r="O11023">
        <v>2944742</v>
      </c>
    </row>
    <row r="11024" spans="1:15" x14ac:dyDescent="0.2">
      <c r="A11024" t="s">
        <v>8657</v>
      </c>
      <c r="B11024" t="s">
        <v>8658</v>
      </c>
      <c r="C11024">
        <v>11.27</v>
      </c>
      <c r="D11024">
        <v>0</v>
      </c>
      <c r="E11024">
        <v>0</v>
      </c>
      <c r="F11024">
        <v>0</v>
      </c>
      <c r="G11024">
        <v>0</v>
      </c>
      <c r="H11024" s="45">
        <v>230998.55</v>
      </c>
      <c r="I11024" t="s">
        <v>205</v>
      </c>
      <c r="J11024" t="s">
        <v>235</v>
      </c>
      <c r="K11024">
        <v>0</v>
      </c>
      <c r="L11024" s="83">
        <v>42559</v>
      </c>
      <c r="M11024">
        <v>0</v>
      </c>
    </row>
    <row r="11025" spans="1:15" x14ac:dyDescent="0.2">
      <c r="A11025" t="s">
        <v>5998</v>
      </c>
      <c r="B11025" t="s">
        <v>711</v>
      </c>
      <c r="C11025">
        <v>81.98</v>
      </c>
      <c r="D11025">
        <v>0</v>
      </c>
      <c r="E11025">
        <v>0</v>
      </c>
      <c r="F11025">
        <v>0</v>
      </c>
      <c r="G11025">
        <v>0</v>
      </c>
      <c r="H11025" s="45">
        <v>-4651.63</v>
      </c>
      <c r="I11025" t="s">
        <v>5995</v>
      </c>
      <c r="J11025" t="s">
        <v>190</v>
      </c>
      <c r="K11025">
        <v>0</v>
      </c>
      <c r="L11025" s="83">
        <v>42558</v>
      </c>
      <c r="M11025">
        <v>0</v>
      </c>
      <c r="N11025">
        <v>553530106</v>
      </c>
      <c r="O11025">
        <v>2567655</v>
      </c>
    </row>
    <row r="11026" spans="1:15" x14ac:dyDescent="0.2">
      <c r="A11026" t="s">
        <v>6003</v>
      </c>
      <c r="B11026" t="s">
        <v>6</v>
      </c>
      <c r="C11026">
        <v>284.06</v>
      </c>
      <c r="D11026">
        <v>0</v>
      </c>
      <c r="E11026">
        <v>0</v>
      </c>
      <c r="F11026">
        <v>0</v>
      </c>
      <c r="G11026">
        <v>0</v>
      </c>
      <c r="H11026" s="45">
        <v>133634.94</v>
      </c>
      <c r="I11026" t="s">
        <v>5995</v>
      </c>
      <c r="J11026" t="s">
        <v>713</v>
      </c>
      <c r="K11026">
        <v>0</v>
      </c>
      <c r="L11026" s="83">
        <v>42557</v>
      </c>
      <c r="M11026">
        <v>0</v>
      </c>
      <c r="N11026" t="s">
        <v>714</v>
      </c>
      <c r="O11026">
        <v>2840215</v>
      </c>
    </row>
    <row r="11027" spans="1:15" x14ac:dyDescent="0.2">
      <c r="A11027" t="s">
        <v>5999</v>
      </c>
      <c r="B11027" t="s">
        <v>455</v>
      </c>
      <c r="C11027">
        <v>46.85</v>
      </c>
      <c r="D11027">
        <v>0</v>
      </c>
      <c r="E11027">
        <v>0</v>
      </c>
      <c r="F11027">
        <v>0</v>
      </c>
      <c r="G11027">
        <v>0</v>
      </c>
      <c r="H11027" s="45">
        <v>12753.39</v>
      </c>
      <c r="I11027" t="s">
        <v>5995</v>
      </c>
      <c r="J11027" t="s">
        <v>200</v>
      </c>
      <c r="K11027">
        <v>0</v>
      </c>
      <c r="L11027" s="83">
        <v>42557</v>
      </c>
      <c r="M11027">
        <v>0</v>
      </c>
      <c r="N11027">
        <v>460335201</v>
      </c>
      <c r="O11027">
        <v>2478144</v>
      </c>
    </row>
    <row r="11028" spans="1:15" x14ac:dyDescent="0.2">
      <c r="A11028" t="s">
        <v>6004</v>
      </c>
      <c r="B11028" t="s">
        <v>6</v>
      </c>
      <c r="C11028">
        <v>284.06</v>
      </c>
      <c r="D11028">
        <v>0</v>
      </c>
      <c r="E11028">
        <v>0</v>
      </c>
      <c r="F11028">
        <v>0</v>
      </c>
      <c r="G11028">
        <v>0</v>
      </c>
      <c r="H11028" s="45">
        <v>-13084.85</v>
      </c>
      <c r="I11028" t="s">
        <v>5977</v>
      </c>
      <c r="J11028" t="s">
        <v>713</v>
      </c>
      <c r="K11028">
        <v>0</v>
      </c>
      <c r="L11028" s="83">
        <v>42556</v>
      </c>
      <c r="M11028">
        <v>0</v>
      </c>
      <c r="N11028" t="s">
        <v>714</v>
      </c>
      <c r="O11028">
        <v>2840215</v>
      </c>
    </row>
    <row r="11029" spans="1:15" x14ac:dyDescent="0.2">
      <c r="A11029" t="s">
        <v>5978</v>
      </c>
      <c r="B11029" t="s">
        <v>204</v>
      </c>
      <c r="C11029">
        <v>63.24</v>
      </c>
      <c r="D11029">
        <v>0</v>
      </c>
      <c r="E11029">
        <v>0</v>
      </c>
      <c r="F11029">
        <v>0</v>
      </c>
      <c r="G11029">
        <v>0</v>
      </c>
      <c r="H11029" s="45">
        <v>-100681.65</v>
      </c>
      <c r="I11029" t="s">
        <v>205</v>
      </c>
      <c r="J11029" t="s">
        <v>186</v>
      </c>
      <c r="K11029">
        <v>0</v>
      </c>
      <c r="L11029" s="83">
        <v>42556</v>
      </c>
      <c r="M11029">
        <v>0</v>
      </c>
      <c r="N11029" t="s">
        <v>206</v>
      </c>
      <c r="O11029" t="s">
        <v>207</v>
      </c>
    </row>
    <row r="11030" spans="1:15" x14ac:dyDescent="0.2">
      <c r="A11030" t="s">
        <v>5979</v>
      </c>
      <c r="B11030" t="s">
        <v>5980</v>
      </c>
      <c r="C11030">
        <v>28.11</v>
      </c>
      <c r="D11030">
        <v>0</v>
      </c>
      <c r="E11030">
        <v>0</v>
      </c>
      <c r="F11030">
        <v>0</v>
      </c>
      <c r="G11030">
        <v>0</v>
      </c>
      <c r="H11030" s="45">
        <v>-63602.41</v>
      </c>
      <c r="I11030" t="s">
        <v>205</v>
      </c>
      <c r="J11030" t="s">
        <v>186</v>
      </c>
      <c r="K11030">
        <v>0</v>
      </c>
      <c r="L11030" s="83">
        <v>42556</v>
      </c>
      <c r="M11030">
        <v>0</v>
      </c>
      <c r="N11030" t="s">
        <v>5981</v>
      </c>
      <c r="O11030">
        <v>2364038</v>
      </c>
    </row>
    <row r="11031" spans="1:15" x14ac:dyDescent="0.2">
      <c r="A11031" t="s">
        <v>5982</v>
      </c>
      <c r="B11031" t="s">
        <v>5983</v>
      </c>
      <c r="C11031">
        <v>260.99</v>
      </c>
      <c r="D11031">
        <v>0</v>
      </c>
      <c r="E11031">
        <v>0</v>
      </c>
      <c r="F11031">
        <v>0</v>
      </c>
      <c r="G11031">
        <v>0</v>
      </c>
      <c r="H11031" s="45">
        <v>50006.15</v>
      </c>
      <c r="I11031" t="s">
        <v>205</v>
      </c>
      <c r="J11031" t="s">
        <v>713</v>
      </c>
      <c r="K11031">
        <v>0</v>
      </c>
      <c r="L11031" s="83">
        <v>42556</v>
      </c>
      <c r="M11031">
        <v>0</v>
      </c>
      <c r="N11031">
        <v>922908363</v>
      </c>
      <c r="O11031" t="s">
        <v>5984</v>
      </c>
    </row>
    <row r="11032" spans="1:15" x14ac:dyDescent="0.2">
      <c r="A11032" t="s">
        <v>5985</v>
      </c>
      <c r="B11032" t="s">
        <v>5986</v>
      </c>
      <c r="C11032">
        <v>149.84</v>
      </c>
      <c r="D11032">
        <v>0</v>
      </c>
      <c r="E11032">
        <v>0</v>
      </c>
      <c r="F11032">
        <v>0</v>
      </c>
      <c r="G11032">
        <v>0</v>
      </c>
      <c r="H11032" s="45">
        <v>58514.89</v>
      </c>
      <c r="I11032" t="s">
        <v>205</v>
      </c>
      <c r="J11032" t="s">
        <v>713</v>
      </c>
      <c r="K11032">
        <v>0</v>
      </c>
      <c r="L11032" s="83">
        <v>42556</v>
      </c>
      <c r="M11032">
        <v>0</v>
      </c>
      <c r="N11032">
        <v>464287655</v>
      </c>
      <c r="O11032">
        <v>2622059</v>
      </c>
    </row>
    <row r="11033" spans="1:15" x14ac:dyDescent="0.2">
      <c r="A11033" t="s">
        <v>6000</v>
      </c>
      <c r="B11033" t="s">
        <v>706</v>
      </c>
      <c r="C11033">
        <v>57.7</v>
      </c>
      <c r="D11033">
        <v>0</v>
      </c>
      <c r="E11033">
        <v>0</v>
      </c>
      <c r="F11033">
        <v>0</v>
      </c>
      <c r="G11033">
        <v>0</v>
      </c>
      <c r="H11033" s="45">
        <v>19654.52</v>
      </c>
      <c r="I11033" t="s">
        <v>5977</v>
      </c>
      <c r="J11033" t="s">
        <v>190</v>
      </c>
      <c r="K11033">
        <v>0</v>
      </c>
      <c r="L11033" s="83">
        <v>42556</v>
      </c>
      <c r="M11033">
        <v>0</v>
      </c>
      <c r="N11033">
        <v>393657101</v>
      </c>
      <c r="O11033">
        <v>2387530</v>
      </c>
    </row>
    <row r="11034" spans="1:15" x14ac:dyDescent="0.2">
      <c r="A11034" t="s">
        <v>5987</v>
      </c>
      <c r="B11034" t="s">
        <v>5988</v>
      </c>
      <c r="C11034">
        <v>77.84</v>
      </c>
      <c r="D11034">
        <v>0</v>
      </c>
      <c r="E11034">
        <v>0</v>
      </c>
      <c r="F11034">
        <v>0</v>
      </c>
      <c r="G11034">
        <v>0</v>
      </c>
      <c r="H11034">
        <v>517.92999999999995</v>
      </c>
      <c r="I11034" t="s">
        <v>210</v>
      </c>
      <c r="J11034" t="s">
        <v>190</v>
      </c>
      <c r="K11034">
        <v>0</v>
      </c>
      <c r="L11034" s="83">
        <v>42556</v>
      </c>
      <c r="M11034">
        <v>0</v>
      </c>
    </row>
    <row r="11035" spans="1:15" x14ac:dyDescent="0.2">
      <c r="A11035" t="s">
        <v>6001</v>
      </c>
      <c r="B11035" t="s">
        <v>3833</v>
      </c>
      <c r="C11035">
        <v>92.07</v>
      </c>
      <c r="D11035">
        <v>0</v>
      </c>
      <c r="E11035">
        <v>0</v>
      </c>
      <c r="F11035">
        <v>0</v>
      </c>
      <c r="G11035">
        <v>0</v>
      </c>
      <c r="H11035" s="45">
        <v>-6143.37</v>
      </c>
      <c r="I11035" t="s">
        <v>3842</v>
      </c>
      <c r="J11035" t="s">
        <v>190</v>
      </c>
      <c r="K11035">
        <v>0</v>
      </c>
      <c r="L11035" s="83">
        <v>42552</v>
      </c>
      <c r="M11035">
        <v>0</v>
      </c>
      <c r="N11035">
        <v>535555106</v>
      </c>
      <c r="O11035">
        <v>2516613</v>
      </c>
    </row>
    <row r="11036" spans="1:15" x14ac:dyDescent="0.2">
      <c r="A11036" t="s">
        <v>5974</v>
      </c>
      <c r="B11036" t="s">
        <v>3854</v>
      </c>
      <c r="C11036">
        <v>220.78</v>
      </c>
      <c r="D11036">
        <v>0</v>
      </c>
      <c r="E11036">
        <v>0</v>
      </c>
      <c r="F11036">
        <v>0</v>
      </c>
      <c r="G11036">
        <v>0</v>
      </c>
      <c r="H11036" s="45">
        <v>-3882.89</v>
      </c>
      <c r="I11036" t="s">
        <v>3842</v>
      </c>
      <c r="J11036" t="s">
        <v>235</v>
      </c>
      <c r="K11036">
        <v>0</v>
      </c>
      <c r="L11036" s="83">
        <v>42552</v>
      </c>
      <c r="M11036">
        <v>0</v>
      </c>
      <c r="N11036" t="s">
        <v>3868</v>
      </c>
      <c r="O11036">
        <v>2170473</v>
      </c>
    </row>
    <row r="11037" spans="1:15" x14ac:dyDescent="0.2">
      <c r="A11037" t="s">
        <v>5970</v>
      </c>
      <c r="B11037" t="s">
        <v>3850</v>
      </c>
      <c r="C11037">
        <v>133.1</v>
      </c>
      <c r="D11037">
        <v>0</v>
      </c>
      <c r="E11037">
        <v>0</v>
      </c>
      <c r="F11037">
        <v>0</v>
      </c>
      <c r="G11037">
        <v>0</v>
      </c>
      <c r="H11037" s="45">
        <v>2323.48</v>
      </c>
      <c r="I11037" t="s">
        <v>3842</v>
      </c>
      <c r="J11037" t="s">
        <v>190</v>
      </c>
      <c r="K11037">
        <v>0</v>
      </c>
      <c r="L11037" s="83">
        <v>42551</v>
      </c>
      <c r="M11037">
        <v>0</v>
      </c>
      <c r="N11037" t="s">
        <v>3859</v>
      </c>
      <c r="O11037">
        <v>2818461</v>
      </c>
    </row>
    <row r="11038" spans="1:15" x14ac:dyDescent="0.2">
      <c r="A11038" t="s">
        <v>5971</v>
      </c>
      <c r="B11038" t="s">
        <v>3855</v>
      </c>
      <c r="C11038">
        <v>119.54</v>
      </c>
      <c r="D11038">
        <v>0</v>
      </c>
      <c r="E11038">
        <v>0</v>
      </c>
      <c r="F11038">
        <v>0</v>
      </c>
      <c r="G11038">
        <v>0</v>
      </c>
      <c r="H11038" s="45">
        <v>8789.1</v>
      </c>
      <c r="I11038" t="s">
        <v>3842</v>
      </c>
      <c r="J11038" t="s">
        <v>188</v>
      </c>
      <c r="K11038">
        <v>0</v>
      </c>
      <c r="L11038" s="83">
        <v>42551</v>
      </c>
      <c r="M11038">
        <v>0</v>
      </c>
      <c r="N11038" t="s">
        <v>3864</v>
      </c>
      <c r="O11038">
        <v>2654320</v>
      </c>
    </row>
    <row r="11039" spans="1:15" x14ac:dyDescent="0.2">
      <c r="A11039" t="s">
        <v>5947</v>
      </c>
      <c r="B11039" t="s">
        <v>683</v>
      </c>
      <c r="C11039">
        <v>38.25</v>
      </c>
      <c r="D11039">
        <v>0</v>
      </c>
      <c r="E11039">
        <v>0</v>
      </c>
      <c r="F11039">
        <v>0</v>
      </c>
      <c r="G11039">
        <v>0</v>
      </c>
      <c r="H11039" s="45">
        <v>-4971.6899999999996</v>
      </c>
      <c r="I11039" t="s">
        <v>3842</v>
      </c>
      <c r="J11039" t="s">
        <v>188</v>
      </c>
      <c r="K11039">
        <v>0</v>
      </c>
      <c r="L11039" s="83">
        <v>42550</v>
      </c>
      <c r="M11039">
        <v>0</v>
      </c>
      <c r="N11039">
        <v>808194104</v>
      </c>
      <c r="O11039">
        <v>2779342</v>
      </c>
    </row>
    <row r="11040" spans="1:15" x14ac:dyDescent="0.2">
      <c r="A11040" t="s">
        <v>5948</v>
      </c>
      <c r="B11040" t="s">
        <v>3833</v>
      </c>
      <c r="C11040">
        <v>92.07</v>
      </c>
      <c r="D11040">
        <v>0</v>
      </c>
      <c r="E11040">
        <v>0</v>
      </c>
      <c r="F11040">
        <v>0</v>
      </c>
      <c r="G11040">
        <v>0</v>
      </c>
      <c r="H11040" s="45">
        <v>-4939.4799999999996</v>
      </c>
      <c r="I11040" t="s">
        <v>3837</v>
      </c>
      <c r="J11040" t="s">
        <v>190</v>
      </c>
      <c r="K11040">
        <v>0</v>
      </c>
      <c r="L11040" s="83">
        <v>42550</v>
      </c>
      <c r="M11040">
        <v>0</v>
      </c>
      <c r="N11040">
        <v>535555106</v>
      </c>
      <c r="O11040">
        <v>2516613</v>
      </c>
    </row>
    <row r="11041" spans="1:15" x14ac:dyDescent="0.2">
      <c r="A11041" t="s">
        <v>5949</v>
      </c>
      <c r="B11041" t="s">
        <v>5946</v>
      </c>
      <c r="C11041">
        <v>107.45</v>
      </c>
      <c r="D11041">
        <v>0</v>
      </c>
      <c r="E11041">
        <v>0</v>
      </c>
      <c r="F11041">
        <v>0</v>
      </c>
      <c r="G11041">
        <v>0</v>
      </c>
      <c r="H11041" s="45">
        <v>-9244.4</v>
      </c>
      <c r="I11041" t="s">
        <v>3837</v>
      </c>
      <c r="J11041" t="s">
        <v>235</v>
      </c>
      <c r="K11041">
        <v>0</v>
      </c>
      <c r="L11041" s="83">
        <v>42550</v>
      </c>
      <c r="M11041">
        <v>0</v>
      </c>
      <c r="N11041">
        <v>579780206</v>
      </c>
      <c r="O11041">
        <v>2550161</v>
      </c>
    </row>
    <row r="11042" spans="1:15" x14ac:dyDescent="0.2">
      <c r="A11042" t="s">
        <v>5950</v>
      </c>
      <c r="B11042" t="s">
        <v>3853</v>
      </c>
      <c r="C11042">
        <v>28.2</v>
      </c>
      <c r="D11042">
        <v>0</v>
      </c>
      <c r="E11042">
        <v>0</v>
      </c>
      <c r="F11042">
        <v>0</v>
      </c>
      <c r="G11042">
        <v>0</v>
      </c>
      <c r="H11042" s="45">
        <v>37790.22</v>
      </c>
      <c r="I11042" t="s">
        <v>3837</v>
      </c>
      <c r="J11042" t="s">
        <v>188</v>
      </c>
      <c r="K11042">
        <v>0</v>
      </c>
      <c r="L11042" s="83">
        <v>42550</v>
      </c>
      <c r="M11042">
        <v>0</v>
      </c>
      <c r="N11042">
        <v>806882106</v>
      </c>
      <c r="O11042">
        <v>2821298</v>
      </c>
    </row>
    <row r="11043" spans="1:15" x14ac:dyDescent="0.2">
      <c r="A11043" t="s">
        <v>5945</v>
      </c>
      <c r="B11043" t="s">
        <v>679</v>
      </c>
      <c r="C11043">
        <v>41.91</v>
      </c>
      <c r="D11043">
        <v>0</v>
      </c>
      <c r="E11043">
        <v>0</v>
      </c>
      <c r="F11043">
        <v>0</v>
      </c>
      <c r="G11043">
        <v>0</v>
      </c>
      <c r="H11043" s="45">
        <v>45920.36</v>
      </c>
      <c r="I11043" t="s">
        <v>3837</v>
      </c>
      <c r="J11043" t="s">
        <v>164</v>
      </c>
      <c r="K11043">
        <v>0</v>
      </c>
      <c r="L11043" s="83">
        <v>42549</v>
      </c>
      <c r="M11043">
        <v>0</v>
      </c>
      <c r="N11043">
        <v>743312100</v>
      </c>
      <c r="O11043">
        <v>2705198</v>
      </c>
    </row>
    <row r="11044" spans="1:15" x14ac:dyDescent="0.2">
      <c r="A11044" t="s">
        <v>5941</v>
      </c>
      <c r="B11044" t="s">
        <v>3773</v>
      </c>
      <c r="C11044">
        <v>9.3800000000000008</v>
      </c>
      <c r="D11044">
        <v>0</v>
      </c>
      <c r="E11044">
        <v>0</v>
      </c>
      <c r="F11044">
        <v>0</v>
      </c>
      <c r="G11044">
        <v>0</v>
      </c>
      <c r="H11044" s="45">
        <v>15703.63</v>
      </c>
      <c r="I11044" t="s">
        <v>3842</v>
      </c>
      <c r="J11044" t="s">
        <v>200</v>
      </c>
      <c r="K11044">
        <v>0</v>
      </c>
      <c r="L11044" s="83">
        <v>42548</v>
      </c>
      <c r="M11044">
        <v>0</v>
      </c>
      <c r="N11044">
        <v>317923100</v>
      </c>
      <c r="O11044">
        <v>2349819</v>
      </c>
    </row>
    <row r="11045" spans="1:15" x14ac:dyDescent="0.2">
      <c r="A11045" t="s">
        <v>5942</v>
      </c>
      <c r="B11045" t="s">
        <v>3731</v>
      </c>
      <c r="C11045">
        <v>117.25</v>
      </c>
      <c r="D11045">
        <v>0</v>
      </c>
      <c r="E11045">
        <v>0</v>
      </c>
      <c r="F11045">
        <v>0</v>
      </c>
      <c r="G11045">
        <v>0</v>
      </c>
      <c r="H11045" s="45">
        <v>19694.18</v>
      </c>
      <c r="I11045" t="s">
        <v>3837</v>
      </c>
      <c r="J11045" t="s">
        <v>190</v>
      </c>
      <c r="K11045">
        <v>0</v>
      </c>
      <c r="L11045" s="83">
        <v>42548</v>
      </c>
      <c r="M11045">
        <v>0</v>
      </c>
      <c r="N11045">
        <v>451734107</v>
      </c>
      <c r="O11045" t="s">
        <v>3739</v>
      </c>
    </row>
    <row r="11046" spans="1:15" x14ac:dyDescent="0.2">
      <c r="A11046" t="s">
        <v>5943</v>
      </c>
      <c r="B11046" t="s">
        <v>3747</v>
      </c>
      <c r="C11046">
        <v>66.17</v>
      </c>
      <c r="D11046">
        <v>0</v>
      </c>
      <c r="E11046">
        <v>0</v>
      </c>
      <c r="F11046">
        <v>0</v>
      </c>
      <c r="G11046">
        <v>0</v>
      </c>
      <c r="H11046" s="45">
        <v>17223.71</v>
      </c>
      <c r="I11046" t="s">
        <v>3837</v>
      </c>
      <c r="J11046" t="s">
        <v>200</v>
      </c>
      <c r="K11046">
        <v>0</v>
      </c>
      <c r="L11046" s="83">
        <v>42548</v>
      </c>
      <c r="M11046">
        <v>0</v>
      </c>
      <c r="N11046">
        <v>654106103</v>
      </c>
      <c r="O11046">
        <v>2640147</v>
      </c>
    </row>
    <row r="11047" spans="1:15" x14ac:dyDescent="0.2">
      <c r="A11047" t="s">
        <v>5944</v>
      </c>
      <c r="B11047" t="s">
        <v>683</v>
      </c>
      <c r="C11047">
        <v>38.25</v>
      </c>
      <c r="D11047">
        <v>0</v>
      </c>
      <c r="E11047">
        <v>0</v>
      </c>
      <c r="F11047">
        <v>0</v>
      </c>
      <c r="G11047">
        <v>0</v>
      </c>
      <c r="H11047" s="45">
        <v>44458.400000000001</v>
      </c>
      <c r="I11047" t="s">
        <v>3837</v>
      </c>
      <c r="J11047" t="s">
        <v>188</v>
      </c>
      <c r="K11047">
        <v>0</v>
      </c>
      <c r="L11047" s="83">
        <v>42548</v>
      </c>
      <c r="M11047">
        <v>0</v>
      </c>
      <c r="N11047">
        <v>808194104</v>
      </c>
      <c r="O11047">
        <v>2779342</v>
      </c>
    </row>
    <row r="11048" spans="1:15" x14ac:dyDescent="0.2">
      <c r="A11048" t="s">
        <v>5939</v>
      </c>
      <c r="B11048" t="s">
        <v>3772</v>
      </c>
      <c r="C11048">
        <v>23.36</v>
      </c>
      <c r="D11048">
        <v>0</v>
      </c>
      <c r="E11048">
        <v>0</v>
      </c>
      <c r="F11048">
        <v>0</v>
      </c>
      <c r="G11048">
        <v>0</v>
      </c>
      <c r="H11048">
        <v>599.54999999999995</v>
      </c>
      <c r="I11048" t="s">
        <v>3842</v>
      </c>
      <c r="J11048" t="s">
        <v>188</v>
      </c>
      <c r="K11048">
        <v>0</v>
      </c>
      <c r="L11048" s="83">
        <v>42545</v>
      </c>
      <c r="M11048">
        <v>0</v>
      </c>
      <c r="N11048">
        <v>201723103</v>
      </c>
      <c r="O11048">
        <v>2213260</v>
      </c>
    </row>
    <row r="11049" spans="1:15" x14ac:dyDescent="0.2">
      <c r="A11049" t="s">
        <v>5940</v>
      </c>
      <c r="B11049" t="s">
        <v>696</v>
      </c>
      <c r="C11049">
        <v>96.51</v>
      </c>
      <c r="D11049">
        <v>0</v>
      </c>
      <c r="E11049">
        <v>0</v>
      </c>
      <c r="F11049">
        <v>0</v>
      </c>
      <c r="G11049">
        <v>0</v>
      </c>
      <c r="H11049" s="45">
        <v>14131.39</v>
      </c>
      <c r="I11049" t="s">
        <v>3842</v>
      </c>
      <c r="J11049" t="s">
        <v>164</v>
      </c>
      <c r="K11049">
        <v>0</v>
      </c>
      <c r="L11049" s="83">
        <v>42545</v>
      </c>
      <c r="M11049">
        <v>0</v>
      </c>
      <c r="N11049" t="s">
        <v>697</v>
      </c>
      <c r="O11049">
        <v>2002554</v>
      </c>
    </row>
    <row r="11050" spans="1:15" x14ac:dyDescent="0.2">
      <c r="A11050" t="s">
        <v>5937</v>
      </c>
      <c r="B11050" t="s">
        <v>3774</v>
      </c>
      <c r="C11050">
        <v>46.4</v>
      </c>
      <c r="D11050">
        <v>0</v>
      </c>
      <c r="E11050">
        <v>0</v>
      </c>
      <c r="F11050">
        <v>0</v>
      </c>
      <c r="G11050">
        <v>0</v>
      </c>
      <c r="H11050" s="45">
        <v>14276.24</v>
      </c>
      <c r="I11050" t="s">
        <v>3842</v>
      </c>
      <c r="J11050" t="s">
        <v>200</v>
      </c>
      <c r="K11050">
        <v>0</v>
      </c>
      <c r="L11050" s="83">
        <v>42544</v>
      </c>
      <c r="M11050">
        <v>0</v>
      </c>
      <c r="N11050">
        <v>974637100</v>
      </c>
      <c r="O11050">
        <v>2972721</v>
      </c>
    </row>
    <row r="11051" spans="1:15" x14ac:dyDescent="0.2">
      <c r="A11051" t="s">
        <v>5938</v>
      </c>
      <c r="B11051" t="s">
        <v>3773</v>
      </c>
      <c r="C11051">
        <v>9.3800000000000008</v>
      </c>
      <c r="D11051">
        <v>0</v>
      </c>
      <c r="E11051">
        <v>0</v>
      </c>
      <c r="F11051">
        <v>0</v>
      </c>
      <c r="G11051">
        <v>0</v>
      </c>
      <c r="H11051" s="45">
        <v>-149063.06</v>
      </c>
      <c r="I11051" t="s">
        <v>3837</v>
      </c>
      <c r="J11051" t="s">
        <v>200</v>
      </c>
      <c r="K11051">
        <v>0</v>
      </c>
      <c r="L11051" s="83">
        <v>42544</v>
      </c>
      <c r="M11051">
        <v>0</v>
      </c>
      <c r="N11051">
        <v>317923100</v>
      </c>
      <c r="O11051">
        <v>2349819</v>
      </c>
    </row>
    <row r="11052" spans="1:15" x14ac:dyDescent="0.2">
      <c r="A11052" t="s">
        <v>5933</v>
      </c>
      <c r="B11052" t="s">
        <v>3715</v>
      </c>
      <c r="C11052">
        <v>225.55</v>
      </c>
      <c r="D11052">
        <v>0</v>
      </c>
      <c r="E11052">
        <v>0</v>
      </c>
      <c r="F11052">
        <v>0</v>
      </c>
      <c r="G11052">
        <v>0</v>
      </c>
      <c r="H11052" s="45">
        <v>7446.62</v>
      </c>
      <c r="I11052" t="s">
        <v>3842</v>
      </c>
      <c r="J11052" t="s">
        <v>164</v>
      </c>
      <c r="K11052">
        <v>0</v>
      </c>
      <c r="L11052" s="83">
        <v>42543</v>
      </c>
      <c r="M11052">
        <v>0</v>
      </c>
      <c r="N11052" t="s">
        <v>3721</v>
      </c>
      <c r="O11052">
        <v>2008154</v>
      </c>
    </row>
    <row r="11053" spans="1:15" x14ac:dyDescent="0.2">
      <c r="A11053" t="s">
        <v>5934</v>
      </c>
      <c r="B11053" t="s">
        <v>3772</v>
      </c>
      <c r="C11053">
        <v>23.36</v>
      </c>
      <c r="D11053">
        <v>0</v>
      </c>
      <c r="E11053">
        <v>0</v>
      </c>
      <c r="F11053">
        <v>0</v>
      </c>
      <c r="G11053">
        <v>0</v>
      </c>
      <c r="H11053" s="45">
        <v>14576.76</v>
      </c>
      <c r="I11053" t="s">
        <v>3837</v>
      </c>
      <c r="J11053" t="s">
        <v>188</v>
      </c>
      <c r="K11053">
        <v>0</v>
      </c>
      <c r="L11053" s="83">
        <v>42543</v>
      </c>
      <c r="M11053">
        <v>0</v>
      </c>
      <c r="N11053">
        <v>201723103</v>
      </c>
      <c r="O11053">
        <v>2213260</v>
      </c>
    </row>
    <row r="11054" spans="1:15" x14ac:dyDescent="0.2">
      <c r="A11054" t="s">
        <v>5935</v>
      </c>
      <c r="B11054" t="s">
        <v>733</v>
      </c>
      <c r="C11054">
        <v>231.15</v>
      </c>
      <c r="D11054">
        <v>0</v>
      </c>
      <c r="E11054">
        <v>0</v>
      </c>
      <c r="F11054">
        <v>0</v>
      </c>
      <c r="G11054">
        <v>0</v>
      </c>
      <c r="H11054" s="45">
        <v>10420.86</v>
      </c>
      <c r="I11054" t="s">
        <v>3842</v>
      </c>
      <c r="J11054" t="s">
        <v>190</v>
      </c>
      <c r="K11054">
        <v>0</v>
      </c>
      <c r="L11054" s="83">
        <v>42543</v>
      </c>
      <c r="M11054">
        <v>0</v>
      </c>
      <c r="N11054" t="s">
        <v>734</v>
      </c>
      <c r="O11054">
        <v>2142784</v>
      </c>
    </row>
    <row r="11055" spans="1:15" x14ac:dyDescent="0.2">
      <c r="A11055" t="s">
        <v>5936</v>
      </c>
      <c r="B11055" t="s">
        <v>3489</v>
      </c>
      <c r="C11055">
        <v>40.200000000000003</v>
      </c>
      <c r="D11055">
        <v>0</v>
      </c>
      <c r="E11055">
        <v>0</v>
      </c>
      <c r="F11055">
        <v>0</v>
      </c>
      <c r="G11055">
        <v>0</v>
      </c>
      <c r="H11055" s="45">
        <v>55057.53</v>
      </c>
      <c r="I11055" t="s">
        <v>3837</v>
      </c>
      <c r="J11055" t="s">
        <v>164</v>
      </c>
      <c r="K11055">
        <v>0</v>
      </c>
      <c r="L11055" s="83">
        <v>42543</v>
      </c>
      <c r="M11055">
        <v>0</v>
      </c>
      <c r="N11055">
        <v>591520200</v>
      </c>
      <c r="O11055">
        <v>2583297</v>
      </c>
    </row>
    <row r="11056" spans="1:15" x14ac:dyDescent="0.2">
      <c r="A11056" t="s">
        <v>5932</v>
      </c>
      <c r="B11056" t="s">
        <v>3774</v>
      </c>
      <c r="C11056">
        <v>46.4</v>
      </c>
      <c r="D11056">
        <v>0</v>
      </c>
      <c r="E11056">
        <v>0</v>
      </c>
      <c r="F11056">
        <v>0</v>
      </c>
      <c r="G11056">
        <v>0</v>
      </c>
      <c r="H11056" s="45">
        <v>-37296.22</v>
      </c>
      <c r="I11056" t="s">
        <v>3837</v>
      </c>
      <c r="J11056" t="s">
        <v>200</v>
      </c>
      <c r="K11056">
        <v>0</v>
      </c>
      <c r="L11056" s="83">
        <v>42542</v>
      </c>
      <c r="M11056">
        <v>0</v>
      </c>
      <c r="N11056">
        <v>974637100</v>
      </c>
      <c r="O11056">
        <v>2972721</v>
      </c>
    </row>
    <row r="11057" spans="1:15" x14ac:dyDescent="0.2">
      <c r="A11057" t="s">
        <v>5930</v>
      </c>
      <c r="B11057" t="s">
        <v>3715</v>
      </c>
      <c r="C11057">
        <v>225.55</v>
      </c>
      <c r="D11057">
        <v>0</v>
      </c>
      <c r="E11057">
        <v>0</v>
      </c>
      <c r="F11057">
        <v>0</v>
      </c>
      <c r="G11057">
        <v>0</v>
      </c>
      <c r="H11057" s="45">
        <v>-14374.53</v>
      </c>
      <c r="I11057" t="s">
        <v>3837</v>
      </c>
      <c r="J11057" t="s">
        <v>164</v>
      </c>
      <c r="K11057">
        <v>0</v>
      </c>
      <c r="L11057" s="83">
        <v>42541</v>
      </c>
      <c r="M11057">
        <v>0</v>
      </c>
      <c r="N11057" t="s">
        <v>3721</v>
      </c>
      <c r="O11057">
        <v>2008154</v>
      </c>
    </row>
    <row r="11058" spans="1:15" x14ac:dyDescent="0.2">
      <c r="A11058" t="s">
        <v>5931</v>
      </c>
      <c r="B11058" t="s">
        <v>2223</v>
      </c>
      <c r="C11058">
        <v>32.9</v>
      </c>
      <c r="D11058">
        <v>0</v>
      </c>
      <c r="E11058">
        <v>0</v>
      </c>
      <c r="F11058">
        <v>0</v>
      </c>
      <c r="G11058">
        <v>0</v>
      </c>
      <c r="H11058" s="45">
        <v>-9576.2099999999991</v>
      </c>
      <c r="I11058" t="s">
        <v>3837</v>
      </c>
      <c r="J11058" t="s">
        <v>200</v>
      </c>
      <c r="K11058">
        <v>0</v>
      </c>
      <c r="L11058" s="83">
        <v>42541</v>
      </c>
      <c r="M11058">
        <v>0</v>
      </c>
      <c r="N11058">
        <v>505336107</v>
      </c>
      <c r="O11058">
        <v>2508405</v>
      </c>
    </row>
    <row r="11059" spans="1:15" x14ac:dyDescent="0.2">
      <c r="A11059" t="s">
        <v>5928</v>
      </c>
      <c r="B11059" t="s">
        <v>3484</v>
      </c>
      <c r="C11059">
        <v>21.59</v>
      </c>
      <c r="D11059">
        <v>0</v>
      </c>
      <c r="E11059">
        <v>0</v>
      </c>
      <c r="F11059">
        <v>0</v>
      </c>
      <c r="G11059">
        <v>0</v>
      </c>
      <c r="H11059" s="45">
        <v>-12022.68</v>
      </c>
      <c r="I11059" t="s">
        <v>3842</v>
      </c>
      <c r="J11059" t="s">
        <v>200</v>
      </c>
      <c r="K11059">
        <v>0</v>
      </c>
      <c r="L11059" s="83">
        <v>42538</v>
      </c>
      <c r="M11059">
        <v>0</v>
      </c>
      <c r="N11059">
        <v>831756101</v>
      </c>
      <c r="O11059">
        <v>2568164</v>
      </c>
    </row>
    <row r="11060" spans="1:15" x14ac:dyDescent="0.2">
      <c r="A11060" t="s">
        <v>5929</v>
      </c>
      <c r="B11060" t="s">
        <v>3548</v>
      </c>
      <c r="C11060">
        <v>29.69</v>
      </c>
      <c r="D11060">
        <v>0</v>
      </c>
      <c r="E11060">
        <v>0</v>
      </c>
      <c r="F11060">
        <v>0</v>
      </c>
      <c r="G11060">
        <v>0</v>
      </c>
      <c r="H11060" s="45">
        <v>-6834.32</v>
      </c>
      <c r="I11060" t="s">
        <v>3842</v>
      </c>
      <c r="J11060" t="s">
        <v>235</v>
      </c>
      <c r="K11060">
        <v>0</v>
      </c>
      <c r="L11060" s="83">
        <v>42538</v>
      </c>
      <c r="M11060">
        <v>0</v>
      </c>
      <c r="N11060">
        <v>501044101</v>
      </c>
      <c r="O11060">
        <v>2497406</v>
      </c>
    </row>
    <row r="11061" spans="1:15" x14ac:dyDescent="0.2">
      <c r="A11061" t="s">
        <v>5926</v>
      </c>
      <c r="B11061" t="s">
        <v>3598</v>
      </c>
      <c r="C11061">
        <v>63.68</v>
      </c>
      <c r="D11061">
        <v>0</v>
      </c>
      <c r="E11061">
        <v>0</v>
      </c>
      <c r="F11061">
        <v>0</v>
      </c>
      <c r="G11061">
        <v>0</v>
      </c>
      <c r="H11061" s="45">
        <v>-4130.66</v>
      </c>
      <c r="I11061" t="s">
        <v>3842</v>
      </c>
      <c r="J11061" t="s">
        <v>190</v>
      </c>
      <c r="K11061">
        <v>0</v>
      </c>
      <c r="L11061" s="83">
        <v>42537</v>
      </c>
      <c r="M11061">
        <v>0</v>
      </c>
      <c r="N11061">
        <v>500643200</v>
      </c>
      <c r="O11061">
        <v>2386849</v>
      </c>
    </row>
    <row r="11062" spans="1:15" x14ac:dyDescent="0.2">
      <c r="A11062" t="s">
        <v>5927</v>
      </c>
      <c r="B11062" t="s">
        <v>3709</v>
      </c>
      <c r="C11062">
        <v>31.37</v>
      </c>
      <c r="D11062">
        <v>0</v>
      </c>
      <c r="E11062">
        <v>0</v>
      </c>
      <c r="F11062">
        <v>0</v>
      </c>
      <c r="G11062">
        <v>0</v>
      </c>
      <c r="H11062" s="45">
        <v>-20196.740000000002</v>
      </c>
      <c r="I11062" t="s">
        <v>3842</v>
      </c>
      <c r="J11062" t="s">
        <v>164</v>
      </c>
      <c r="K11062">
        <v>0</v>
      </c>
      <c r="L11062" s="83">
        <v>42537</v>
      </c>
      <c r="M11062">
        <v>0</v>
      </c>
      <c r="N11062">
        <v>466313103</v>
      </c>
      <c r="O11062">
        <v>2471789</v>
      </c>
    </row>
    <row r="11063" spans="1:15" x14ac:dyDescent="0.2">
      <c r="A11063" t="s">
        <v>5919</v>
      </c>
      <c r="B11063" t="s">
        <v>5920</v>
      </c>
      <c r="C11063">
        <v>182.3</v>
      </c>
      <c r="D11063">
        <v>0</v>
      </c>
      <c r="E11063">
        <v>0</v>
      </c>
      <c r="F11063">
        <v>0</v>
      </c>
      <c r="G11063">
        <v>0</v>
      </c>
      <c r="H11063" s="45">
        <v>59686.26</v>
      </c>
      <c r="I11063" t="s">
        <v>205</v>
      </c>
      <c r="J11063" t="s">
        <v>190</v>
      </c>
      <c r="K11063">
        <v>0</v>
      </c>
      <c r="L11063" s="83">
        <v>42536</v>
      </c>
      <c r="M11063">
        <v>0</v>
      </c>
      <c r="N11063">
        <v>464288760</v>
      </c>
      <c r="O11063" t="s">
        <v>5921</v>
      </c>
    </row>
    <row r="11064" spans="1:15" x14ac:dyDescent="0.2">
      <c r="A11064" t="s">
        <v>5922</v>
      </c>
      <c r="B11064" t="s">
        <v>5906</v>
      </c>
      <c r="C11064">
        <v>20</v>
      </c>
      <c r="D11064">
        <v>0</v>
      </c>
      <c r="E11064">
        <v>0</v>
      </c>
      <c r="F11064">
        <v>0</v>
      </c>
      <c r="G11064">
        <v>0</v>
      </c>
      <c r="H11064" s="45">
        <v>-8658.82</v>
      </c>
      <c r="I11064" t="s">
        <v>3842</v>
      </c>
      <c r="J11064" t="s">
        <v>200</v>
      </c>
      <c r="K11064">
        <v>0</v>
      </c>
      <c r="L11064" s="83">
        <v>42536</v>
      </c>
      <c r="M11064">
        <v>0</v>
      </c>
      <c r="N11064">
        <v>620071100</v>
      </c>
      <c r="O11064">
        <v>2861993</v>
      </c>
    </row>
    <row r="11065" spans="1:15" x14ac:dyDescent="0.2">
      <c r="A11065" t="s">
        <v>5923</v>
      </c>
      <c r="B11065" t="s">
        <v>5907</v>
      </c>
      <c r="C11065">
        <v>24.41</v>
      </c>
      <c r="D11065">
        <v>0</v>
      </c>
      <c r="E11065">
        <v>0</v>
      </c>
      <c r="F11065">
        <v>0</v>
      </c>
      <c r="G11065">
        <v>0</v>
      </c>
      <c r="H11065" s="45">
        <v>-10365.68</v>
      </c>
      <c r="I11065" t="s">
        <v>3842</v>
      </c>
      <c r="J11065" t="s">
        <v>200</v>
      </c>
      <c r="K11065">
        <v>0</v>
      </c>
      <c r="L11065" s="83">
        <v>42536</v>
      </c>
      <c r="M11065">
        <v>0</v>
      </c>
      <c r="N11065">
        <v>464592104</v>
      </c>
      <c r="O11065">
        <v>2178347</v>
      </c>
    </row>
    <row r="11066" spans="1:15" x14ac:dyDescent="0.2">
      <c r="A11066" t="s">
        <v>5924</v>
      </c>
      <c r="B11066" t="s">
        <v>3477</v>
      </c>
      <c r="C11066">
        <v>77.239999999999995</v>
      </c>
      <c r="D11066">
        <v>0</v>
      </c>
      <c r="E11066">
        <v>0</v>
      </c>
      <c r="F11066">
        <v>0</v>
      </c>
      <c r="G11066">
        <v>0</v>
      </c>
      <c r="H11066" s="45">
        <v>9714.6</v>
      </c>
      <c r="I11066" t="s">
        <v>3842</v>
      </c>
      <c r="J11066" t="s">
        <v>200</v>
      </c>
      <c r="K11066">
        <v>0</v>
      </c>
      <c r="L11066" s="83">
        <v>42536</v>
      </c>
      <c r="M11066">
        <v>0</v>
      </c>
      <c r="N11066">
        <v>96761101</v>
      </c>
      <c r="O11066">
        <v>2107750</v>
      </c>
    </row>
    <row r="11067" spans="1:15" x14ac:dyDescent="0.2">
      <c r="A11067" t="s">
        <v>5925</v>
      </c>
      <c r="B11067" t="s">
        <v>3484</v>
      </c>
      <c r="C11067">
        <v>21.59</v>
      </c>
      <c r="D11067">
        <v>0</v>
      </c>
      <c r="E11067">
        <v>0</v>
      </c>
      <c r="F11067">
        <v>0</v>
      </c>
      <c r="G11067">
        <v>0</v>
      </c>
      <c r="H11067" s="45">
        <v>-52410.49</v>
      </c>
      <c r="I11067" t="s">
        <v>3837</v>
      </c>
      <c r="J11067" t="s">
        <v>200</v>
      </c>
      <c r="K11067">
        <v>0</v>
      </c>
      <c r="L11067" s="83">
        <v>42536</v>
      </c>
      <c r="M11067">
        <v>0</v>
      </c>
      <c r="N11067">
        <v>831756101</v>
      </c>
      <c r="O11067">
        <v>2568164</v>
      </c>
    </row>
    <row r="11068" spans="1:15" x14ac:dyDescent="0.2">
      <c r="A11068" t="s">
        <v>5913</v>
      </c>
      <c r="B11068" t="s">
        <v>3709</v>
      </c>
      <c r="C11068">
        <v>31.37</v>
      </c>
      <c r="D11068">
        <v>0</v>
      </c>
      <c r="E11068">
        <v>0</v>
      </c>
      <c r="F11068">
        <v>0</v>
      </c>
      <c r="G11068">
        <v>0</v>
      </c>
      <c r="H11068" s="45">
        <v>1129.03</v>
      </c>
      <c r="I11068" t="s">
        <v>3837</v>
      </c>
      <c r="J11068" t="s">
        <v>164</v>
      </c>
      <c r="K11068">
        <v>0</v>
      </c>
      <c r="L11068" s="83">
        <v>42535</v>
      </c>
      <c r="M11068">
        <v>0</v>
      </c>
      <c r="N11068">
        <v>466313103</v>
      </c>
      <c r="O11068">
        <v>2471789</v>
      </c>
    </row>
    <row r="11069" spans="1:15" x14ac:dyDescent="0.2">
      <c r="A11069" t="s">
        <v>5914</v>
      </c>
      <c r="B11069" t="s">
        <v>3598</v>
      </c>
      <c r="C11069">
        <v>63.68</v>
      </c>
      <c r="D11069">
        <v>0</v>
      </c>
      <c r="E11069">
        <v>0</v>
      </c>
      <c r="F11069">
        <v>0</v>
      </c>
      <c r="G11069">
        <v>0</v>
      </c>
      <c r="H11069" s="45">
        <v>-72465.009999999995</v>
      </c>
      <c r="I11069" t="s">
        <v>3837</v>
      </c>
      <c r="J11069" t="s">
        <v>190</v>
      </c>
      <c r="K11069">
        <v>0</v>
      </c>
      <c r="L11069" s="83">
        <v>42535</v>
      </c>
      <c r="M11069">
        <v>0</v>
      </c>
      <c r="N11069">
        <v>500643200</v>
      </c>
      <c r="O11069">
        <v>2386849</v>
      </c>
    </row>
    <row r="11070" spans="1:15" x14ac:dyDescent="0.2">
      <c r="A11070" t="s">
        <v>5915</v>
      </c>
      <c r="B11070" t="s">
        <v>5912</v>
      </c>
      <c r="C11070">
        <v>30.1</v>
      </c>
      <c r="D11070">
        <v>0</v>
      </c>
      <c r="E11070">
        <v>0</v>
      </c>
      <c r="F11070">
        <v>0</v>
      </c>
      <c r="G11070">
        <v>0</v>
      </c>
      <c r="H11070" s="45">
        <v>46379.53</v>
      </c>
      <c r="I11070" t="s">
        <v>3842</v>
      </c>
      <c r="J11070" t="s">
        <v>448</v>
      </c>
      <c r="K11070">
        <v>0</v>
      </c>
      <c r="L11070" s="83">
        <v>42535</v>
      </c>
      <c r="M11070">
        <v>0</v>
      </c>
      <c r="N11070" t="s">
        <v>5916</v>
      </c>
      <c r="O11070" t="s">
        <v>5917</v>
      </c>
    </row>
    <row r="11071" spans="1:15" x14ac:dyDescent="0.2">
      <c r="A11071" t="s">
        <v>5918</v>
      </c>
      <c r="B11071" t="s">
        <v>3794</v>
      </c>
      <c r="C11071">
        <v>77.31</v>
      </c>
      <c r="D11071">
        <v>0</v>
      </c>
      <c r="E11071">
        <v>0</v>
      </c>
      <c r="F11071">
        <v>0</v>
      </c>
      <c r="G11071">
        <v>0</v>
      </c>
      <c r="H11071" s="45">
        <v>6928.25</v>
      </c>
      <c r="I11071" t="s">
        <v>3842</v>
      </c>
      <c r="J11071" t="s">
        <v>164</v>
      </c>
      <c r="K11071">
        <v>0</v>
      </c>
      <c r="L11071" s="83">
        <v>42535</v>
      </c>
      <c r="M11071">
        <v>0</v>
      </c>
      <c r="N11071">
        <v>808625107</v>
      </c>
      <c r="O11071" t="s">
        <v>3811</v>
      </c>
    </row>
    <row r="11072" spans="1:15" x14ac:dyDescent="0.2">
      <c r="A11072" t="s">
        <v>5908</v>
      </c>
      <c r="B11072" t="s">
        <v>3632</v>
      </c>
      <c r="C11072">
        <v>17.920000000000002</v>
      </c>
      <c r="D11072">
        <v>0</v>
      </c>
      <c r="E11072">
        <v>0</v>
      </c>
      <c r="F11072">
        <v>0</v>
      </c>
      <c r="G11072">
        <v>0</v>
      </c>
      <c r="H11072" s="45">
        <v>-15092.21</v>
      </c>
      <c r="I11072" t="s">
        <v>205</v>
      </c>
      <c r="J11072" t="s">
        <v>164</v>
      </c>
      <c r="K11072">
        <v>0</v>
      </c>
      <c r="L11072" s="83">
        <v>42534</v>
      </c>
      <c r="M11072">
        <v>0</v>
      </c>
      <c r="N11072" t="s">
        <v>3656</v>
      </c>
      <c r="O11072" t="s">
        <v>3657</v>
      </c>
    </row>
    <row r="11073" spans="1:15" x14ac:dyDescent="0.2">
      <c r="A11073" t="s">
        <v>5909</v>
      </c>
      <c r="B11073" t="s">
        <v>3477</v>
      </c>
      <c r="C11073">
        <v>77.239999999999995</v>
      </c>
      <c r="D11073">
        <v>0</v>
      </c>
      <c r="E11073">
        <v>0</v>
      </c>
      <c r="F11073">
        <v>0</v>
      </c>
      <c r="G11073">
        <v>0</v>
      </c>
      <c r="H11073" s="45">
        <v>23009.33</v>
      </c>
      <c r="I11073" t="s">
        <v>3837</v>
      </c>
      <c r="J11073" t="s">
        <v>200</v>
      </c>
      <c r="K11073">
        <v>0</v>
      </c>
      <c r="L11073" s="83">
        <v>42534</v>
      </c>
      <c r="M11073">
        <v>0</v>
      </c>
      <c r="N11073">
        <v>96761101</v>
      </c>
      <c r="O11073">
        <v>2107750</v>
      </c>
    </row>
    <row r="11074" spans="1:15" x14ac:dyDescent="0.2">
      <c r="A11074" t="s">
        <v>5910</v>
      </c>
      <c r="B11074" t="s">
        <v>5907</v>
      </c>
      <c r="C11074">
        <v>24.41</v>
      </c>
      <c r="D11074">
        <v>0</v>
      </c>
      <c r="E11074">
        <v>0</v>
      </c>
      <c r="F11074">
        <v>0</v>
      </c>
      <c r="G11074">
        <v>0</v>
      </c>
      <c r="H11074" s="45">
        <v>50633.72</v>
      </c>
      <c r="I11074" t="s">
        <v>3837</v>
      </c>
      <c r="J11074" t="s">
        <v>200</v>
      </c>
      <c r="K11074">
        <v>0</v>
      </c>
      <c r="L11074" s="83">
        <v>42534</v>
      </c>
      <c r="M11074">
        <v>0</v>
      </c>
      <c r="N11074">
        <v>464592104</v>
      </c>
      <c r="O11074">
        <v>2178347</v>
      </c>
    </row>
    <row r="11075" spans="1:15" x14ac:dyDescent="0.2">
      <c r="A11075" t="s">
        <v>5911</v>
      </c>
      <c r="B11075" t="s">
        <v>5906</v>
      </c>
      <c r="C11075">
        <v>20</v>
      </c>
      <c r="D11075">
        <v>0</v>
      </c>
      <c r="E11075">
        <v>0</v>
      </c>
      <c r="F11075">
        <v>0</v>
      </c>
      <c r="G11075">
        <v>0</v>
      </c>
      <c r="H11075" s="45">
        <v>-96008.31</v>
      </c>
      <c r="I11075" t="s">
        <v>3837</v>
      </c>
      <c r="J11075" t="s">
        <v>200</v>
      </c>
      <c r="K11075">
        <v>0</v>
      </c>
      <c r="L11075" s="83">
        <v>42534</v>
      </c>
      <c r="M11075">
        <v>0</v>
      </c>
      <c r="N11075">
        <v>620071100</v>
      </c>
      <c r="O11075">
        <v>2861993</v>
      </c>
    </row>
    <row r="11076" spans="1:15" x14ac:dyDescent="0.2">
      <c r="A11076" t="s">
        <v>5897</v>
      </c>
      <c r="B11076" t="s">
        <v>5898</v>
      </c>
      <c r="C11076">
        <v>121.21</v>
      </c>
      <c r="D11076">
        <v>0</v>
      </c>
      <c r="E11076">
        <v>0</v>
      </c>
      <c r="F11076">
        <v>0</v>
      </c>
      <c r="G11076">
        <v>0</v>
      </c>
      <c r="H11076" s="45">
        <v>-57103.79</v>
      </c>
      <c r="I11076" t="s">
        <v>205</v>
      </c>
      <c r="J11076" t="s">
        <v>188</v>
      </c>
      <c r="K11076">
        <v>0</v>
      </c>
      <c r="L11076" s="83">
        <v>42531</v>
      </c>
      <c r="M11076">
        <v>0</v>
      </c>
      <c r="N11076" t="s">
        <v>5899</v>
      </c>
      <c r="O11076" t="s">
        <v>5900</v>
      </c>
    </row>
    <row r="11077" spans="1:15" x14ac:dyDescent="0.2">
      <c r="A11077" t="s">
        <v>5901</v>
      </c>
      <c r="B11077" t="s">
        <v>5902</v>
      </c>
      <c r="C11077">
        <v>622.09</v>
      </c>
      <c r="D11077">
        <v>0</v>
      </c>
      <c r="E11077">
        <v>0</v>
      </c>
      <c r="F11077">
        <v>0</v>
      </c>
      <c r="G11077">
        <v>0</v>
      </c>
      <c r="H11077" s="45">
        <v>-112915.87</v>
      </c>
      <c r="I11077" t="s">
        <v>210</v>
      </c>
      <c r="J11077" t="s">
        <v>200</v>
      </c>
      <c r="K11077">
        <v>0</v>
      </c>
      <c r="L11077" s="83">
        <v>42531</v>
      </c>
      <c r="M11077">
        <v>0</v>
      </c>
      <c r="N11077">
        <v>53332102</v>
      </c>
      <c r="O11077">
        <v>2065955</v>
      </c>
    </row>
    <row r="11078" spans="1:15" x14ac:dyDescent="0.2">
      <c r="A11078" t="s">
        <v>5903</v>
      </c>
      <c r="B11078" t="s">
        <v>3730</v>
      </c>
      <c r="C11078">
        <v>64.02</v>
      </c>
      <c r="D11078">
        <v>0</v>
      </c>
      <c r="E11078">
        <v>0</v>
      </c>
      <c r="F11078">
        <v>0</v>
      </c>
      <c r="G11078">
        <v>0</v>
      </c>
      <c r="H11078" s="45">
        <v>-15613.68</v>
      </c>
      <c r="I11078" t="s">
        <v>3842</v>
      </c>
      <c r="J11078" t="s">
        <v>200</v>
      </c>
      <c r="K11078">
        <v>0</v>
      </c>
      <c r="L11078" s="83">
        <v>42531</v>
      </c>
      <c r="M11078">
        <v>0</v>
      </c>
      <c r="N11078" t="s">
        <v>3741</v>
      </c>
      <c r="O11078" t="s">
        <v>3742</v>
      </c>
    </row>
    <row r="11079" spans="1:15" x14ac:dyDescent="0.2">
      <c r="A11079" t="s">
        <v>5904</v>
      </c>
      <c r="B11079" t="s">
        <v>3486</v>
      </c>
      <c r="C11079">
        <v>24.29</v>
      </c>
      <c r="D11079">
        <v>0</v>
      </c>
      <c r="E11079">
        <v>0</v>
      </c>
      <c r="F11079">
        <v>0</v>
      </c>
      <c r="G11079">
        <v>0</v>
      </c>
      <c r="H11079" s="45">
        <v>-4429.49</v>
      </c>
      <c r="I11079" t="s">
        <v>3842</v>
      </c>
      <c r="J11079" t="s">
        <v>200</v>
      </c>
      <c r="K11079">
        <v>0</v>
      </c>
      <c r="L11079" s="83">
        <v>42531</v>
      </c>
      <c r="M11079">
        <v>0</v>
      </c>
      <c r="N11079">
        <v>93671105</v>
      </c>
      <c r="O11079">
        <v>2105505</v>
      </c>
    </row>
    <row r="11080" spans="1:15" x14ac:dyDescent="0.2">
      <c r="A11080" t="s">
        <v>5905</v>
      </c>
      <c r="B11080" t="s">
        <v>3696</v>
      </c>
      <c r="C11080">
        <v>181.5</v>
      </c>
      <c r="D11080">
        <v>0</v>
      </c>
      <c r="E11080">
        <v>0</v>
      </c>
      <c r="F11080">
        <v>0</v>
      </c>
      <c r="G11080">
        <v>0</v>
      </c>
      <c r="H11080" s="45">
        <v>9092.32</v>
      </c>
      <c r="I11080" t="s">
        <v>3842</v>
      </c>
      <c r="J11080" t="s">
        <v>448</v>
      </c>
      <c r="K11080">
        <v>0</v>
      </c>
      <c r="L11080" s="83">
        <v>42531</v>
      </c>
      <c r="M11080">
        <v>0</v>
      </c>
      <c r="N11080">
        <v>862578101</v>
      </c>
      <c r="O11080" t="s">
        <v>3708</v>
      </c>
    </row>
    <row r="11081" spans="1:15" x14ac:dyDescent="0.2">
      <c r="A11081" t="s">
        <v>5894</v>
      </c>
      <c r="B11081" t="s">
        <v>3820</v>
      </c>
      <c r="C11081">
        <v>87.27</v>
      </c>
      <c r="D11081">
        <v>0</v>
      </c>
      <c r="E11081">
        <v>0</v>
      </c>
      <c r="F11081">
        <v>0</v>
      </c>
      <c r="G11081">
        <v>0</v>
      </c>
      <c r="H11081" s="45">
        <v>12607.33</v>
      </c>
      <c r="I11081" t="s">
        <v>3842</v>
      </c>
      <c r="J11081" t="s">
        <v>200</v>
      </c>
      <c r="K11081">
        <v>0</v>
      </c>
      <c r="L11081" s="83">
        <v>42530</v>
      </c>
      <c r="M11081">
        <v>0</v>
      </c>
      <c r="N11081">
        <v>550021109</v>
      </c>
      <c r="O11081" t="s">
        <v>3824</v>
      </c>
    </row>
    <row r="11082" spans="1:15" x14ac:dyDescent="0.2">
      <c r="A11082" t="s">
        <v>5895</v>
      </c>
      <c r="B11082" t="s">
        <v>5893</v>
      </c>
      <c r="C11082">
        <v>81.14</v>
      </c>
      <c r="D11082">
        <v>0</v>
      </c>
      <c r="E11082">
        <v>0</v>
      </c>
      <c r="F11082">
        <v>0</v>
      </c>
      <c r="G11082">
        <v>0</v>
      </c>
      <c r="H11082" s="45">
        <v>3985.9</v>
      </c>
      <c r="I11082" t="s">
        <v>3842</v>
      </c>
      <c r="J11082" t="s">
        <v>169</v>
      </c>
      <c r="K11082">
        <v>0</v>
      </c>
      <c r="L11082" s="83">
        <v>42530</v>
      </c>
      <c r="M11082">
        <v>0</v>
      </c>
      <c r="N11082">
        <v>138098108</v>
      </c>
      <c r="O11082">
        <v>2188153</v>
      </c>
    </row>
    <row r="11083" spans="1:15" x14ac:dyDescent="0.2">
      <c r="A11083" t="s">
        <v>5896</v>
      </c>
      <c r="B11083" t="s">
        <v>3662</v>
      </c>
      <c r="C11083">
        <v>26.48</v>
      </c>
      <c r="D11083">
        <v>0</v>
      </c>
      <c r="E11083">
        <v>0</v>
      </c>
      <c r="F11083">
        <v>0</v>
      </c>
      <c r="G11083">
        <v>0</v>
      </c>
      <c r="H11083" s="45">
        <v>32870.480000000003</v>
      </c>
      <c r="I11083" t="s">
        <v>3842</v>
      </c>
      <c r="J11083" t="s">
        <v>200</v>
      </c>
      <c r="K11083">
        <v>0</v>
      </c>
      <c r="L11083" s="83">
        <v>42530</v>
      </c>
      <c r="M11083">
        <v>0</v>
      </c>
      <c r="N11083" t="s">
        <v>3673</v>
      </c>
      <c r="O11083" t="s">
        <v>3674</v>
      </c>
    </row>
    <row r="11084" spans="1:15" x14ac:dyDescent="0.2">
      <c r="A11084" t="s">
        <v>5888</v>
      </c>
      <c r="B11084" t="s">
        <v>3693</v>
      </c>
      <c r="C11084">
        <v>43.29</v>
      </c>
      <c r="D11084">
        <v>0</v>
      </c>
      <c r="E11084">
        <v>0</v>
      </c>
      <c r="F11084">
        <v>0</v>
      </c>
      <c r="G11084">
        <v>0</v>
      </c>
      <c r="H11084" s="45">
        <v>33006.550000000003</v>
      </c>
      <c r="I11084" t="s">
        <v>3842</v>
      </c>
      <c r="J11084" t="s">
        <v>190</v>
      </c>
      <c r="K11084">
        <v>0</v>
      </c>
      <c r="L11084" s="83">
        <v>42529</v>
      </c>
      <c r="M11084">
        <v>0</v>
      </c>
      <c r="N11084" t="s">
        <v>3702</v>
      </c>
      <c r="O11084" t="s">
        <v>3703</v>
      </c>
    </row>
    <row r="11085" spans="1:15" x14ac:dyDescent="0.2">
      <c r="A11085" t="s">
        <v>5889</v>
      </c>
      <c r="B11085" t="s">
        <v>3486</v>
      </c>
      <c r="C11085">
        <v>24.29</v>
      </c>
      <c r="D11085">
        <v>0</v>
      </c>
      <c r="E11085">
        <v>0</v>
      </c>
      <c r="F11085">
        <v>0</v>
      </c>
      <c r="G11085">
        <v>0</v>
      </c>
      <c r="H11085" s="45">
        <v>-68063.649999999994</v>
      </c>
      <c r="I11085" t="s">
        <v>3837</v>
      </c>
      <c r="J11085" t="s">
        <v>200</v>
      </c>
      <c r="K11085">
        <v>0</v>
      </c>
      <c r="L11085" s="83">
        <v>42529</v>
      </c>
      <c r="M11085">
        <v>0</v>
      </c>
      <c r="N11085">
        <v>93671105</v>
      </c>
      <c r="O11085">
        <v>2105505</v>
      </c>
    </row>
    <row r="11086" spans="1:15" x14ac:dyDescent="0.2">
      <c r="A11086" t="s">
        <v>5890</v>
      </c>
      <c r="B11086" t="s">
        <v>3730</v>
      </c>
      <c r="C11086">
        <v>64.02</v>
      </c>
      <c r="D11086">
        <v>0</v>
      </c>
      <c r="E11086">
        <v>0</v>
      </c>
      <c r="F11086">
        <v>0</v>
      </c>
      <c r="G11086">
        <v>0</v>
      </c>
      <c r="H11086" s="45">
        <v>147701.79999999999</v>
      </c>
      <c r="I11086" t="s">
        <v>3837</v>
      </c>
      <c r="J11086" t="s">
        <v>200</v>
      </c>
      <c r="K11086">
        <v>0</v>
      </c>
      <c r="L11086" s="83">
        <v>42529</v>
      </c>
      <c r="M11086">
        <v>0</v>
      </c>
      <c r="N11086" t="s">
        <v>3741</v>
      </c>
      <c r="O11086" t="s">
        <v>3742</v>
      </c>
    </row>
    <row r="11087" spans="1:15" x14ac:dyDescent="0.2">
      <c r="A11087" t="s">
        <v>5891</v>
      </c>
      <c r="B11087" t="s">
        <v>3632</v>
      </c>
      <c r="C11087">
        <v>17.920000000000002</v>
      </c>
      <c r="D11087">
        <v>0</v>
      </c>
      <c r="E11087">
        <v>0</v>
      </c>
      <c r="F11087">
        <v>0</v>
      </c>
      <c r="G11087">
        <v>0</v>
      </c>
      <c r="H11087" s="45">
        <v>32360.79</v>
      </c>
      <c r="I11087" t="s">
        <v>3842</v>
      </c>
      <c r="J11087" t="s">
        <v>164</v>
      </c>
      <c r="K11087">
        <v>0</v>
      </c>
      <c r="L11087" s="83">
        <v>42529</v>
      </c>
      <c r="M11087">
        <v>0</v>
      </c>
      <c r="N11087" t="s">
        <v>3656</v>
      </c>
      <c r="O11087" t="s">
        <v>3657</v>
      </c>
    </row>
    <row r="11088" spans="1:15" x14ac:dyDescent="0.2">
      <c r="A11088" t="s">
        <v>5892</v>
      </c>
      <c r="B11088" t="s">
        <v>3796</v>
      </c>
      <c r="C11088">
        <v>42.65</v>
      </c>
      <c r="D11088">
        <v>0</v>
      </c>
      <c r="E11088">
        <v>0</v>
      </c>
      <c r="F11088">
        <v>0</v>
      </c>
      <c r="G11088">
        <v>0</v>
      </c>
      <c r="H11088" s="45">
        <v>-18995.310000000001</v>
      </c>
      <c r="I11088" t="s">
        <v>3842</v>
      </c>
      <c r="J11088" t="s">
        <v>200</v>
      </c>
      <c r="K11088">
        <v>0</v>
      </c>
      <c r="L11088" s="83">
        <v>42529</v>
      </c>
      <c r="M11088">
        <v>0</v>
      </c>
      <c r="N11088">
        <v>238337109</v>
      </c>
      <c r="O11088" t="s">
        <v>3808</v>
      </c>
    </row>
    <row r="11089" spans="1:15" x14ac:dyDescent="0.2">
      <c r="A11089" t="s">
        <v>5882</v>
      </c>
      <c r="B11089" t="s">
        <v>3600</v>
      </c>
      <c r="C11089">
        <v>41.01</v>
      </c>
      <c r="D11089">
        <v>0</v>
      </c>
      <c r="E11089">
        <v>0</v>
      </c>
      <c r="F11089">
        <v>0</v>
      </c>
      <c r="G11089">
        <v>0</v>
      </c>
      <c r="H11089" s="45">
        <v>15518.16</v>
      </c>
      <c r="I11089" t="s">
        <v>3842</v>
      </c>
      <c r="J11089" t="s">
        <v>235</v>
      </c>
      <c r="K11089">
        <v>0</v>
      </c>
      <c r="L11089" s="83">
        <v>42528</v>
      </c>
      <c r="M11089">
        <v>0</v>
      </c>
      <c r="N11089">
        <v>911163103</v>
      </c>
      <c r="O11089">
        <v>2895163</v>
      </c>
    </row>
    <row r="11090" spans="1:15" x14ac:dyDescent="0.2">
      <c r="A11090" t="s">
        <v>5883</v>
      </c>
      <c r="B11090" t="s">
        <v>5880</v>
      </c>
      <c r="C11090">
        <v>99.498199</v>
      </c>
      <c r="D11090">
        <v>0</v>
      </c>
      <c r="E11090">
        <v>0</v>
      </c>
      <c r="F11090">
        <v>0</v>
      </c>
      <c r="G11090">
        <v>0</v>
      </c>
      <c r="H11090" s="45">
        <v>-4521.84</v>
      </c>
      <c r="I11090" t="s">
        <v>3837</v>
      </c>
      <c r="J11090" t="s">
        <v>188</v>
      </c>
      <c r="K11090">
        <v>0</v>
      </c>
      <c r="L11090" s="83">
        <v>42528</v>
      </c>
      <c r="M11090">
        <v>0</v>
      </c>
      <c r="N11090" t="s">
        <v>177</v>
      </c>
      <c r="O11090" t="s">
        <v>177</v>
      </c>
    </row>
    <row r="11091" spans="1:15" x14ac:dyDescent="0.2">
      <c r="A11091" t="s">
        <v>5884</v>
      </c>
      <c r="B11091" t="s">
        <v>3552</v>
      </c>
      <c r="C11091">
        <v>57.3</v>
      </c>
      <c r="D11091">
        <v>0</v>
      </c>
      <c r="E11091">
        <v>0</v>
      </c>
      <c r="F11091">
        <v>0</v>
      </c>
      <c r="G11091">
        <v>0</v>
      </c>
      <c r="H11091" s="45">
        <v>-18441.78</v>
      </c>
      <c r="I11091" t="s">
        <v>3837</v>
      </c>
      <c r="J11091" t="s">
        <v>188</v>
      </c>
      <c r="K11091">
        <v>0</v>
      </c>
      <c r="L11091" s="83">
        <v>42528</v>
      </c>
      <c r="M11091">
        <v>0</v>
      </c>
      <c r="N11091">
        <v>397624107</v>
      </c>
      <c r="O11091">
        <v>2388016</v>
      </c>
    </row>
    <row r="11092" spans="1:15" x14ac:dyDescent="0.2">
      <c r="A11092" t="s">
        <v>5885</v>
      </c>
      <c r="B11092" t="s">
        <v>3820</v>
      </c>
      <c r="C11092">
        <v>87.27</v>
      </c>
      <c r="D11092">
        <v>0</v>
      </c>
      <c r="E11092">
        <v>0</v>
      </c>
      <c r="F11092">
        <v>0</v>
      </c>
      <c r="G11092">
        <v>0</v>
      </c>
      <c r="H11092" s="45">
        <v>-32634.51</v>
      </c>
      <c r="I11092" t="s">
        <v>3837</v>
      </c>
      <c r="J11092" t="s">
        <v>200</v>
      </c>
      <c r="K11092">
        <v>0</v>
      </c>
      <c r="L11092" s="83">
        <v>42528</v>
      </c>
      <c r="M11092">
        <v>0</v>
      </c>
      <c r="N11092">
        <v>550021109</v>
      </c>
      <c r="O11092" t="s">
        <v>3824</v>
      </c>
    </row>
    <row r="11093" spans="1:15" x14ac:dyDescent="0.2">
      <c r="A11093" t="s">
        <v>5886</v>
      </c>
      <c r="B11093" t="s">
        <v>3048</v>
      </c>
      <c r="C11093">
        <v>89.44</v>
      </c>
      <c r="D11093">
        <v>0</v>
      </c>
      <c r="E11093">
        <v>0</v>
      </c>
      <c r="F11093">
        <v>0</v>
      </c>
      <c r="G11093">
        <v>0</v>
      </c>
      <c r="H11093" s="45">
        <v>223341.95</v>
      </c>
      <c r="I11093" t="s">
        <v>3837</v>
      </c>
      <c r="J11093" t="s">
        <v>200</v>
      </c>
      <c r="K11093">
        <v>0</v>
      </c>
      <c r="L11093" s="83">
        <v>42528</v>
      </c>
      <c r="M11093">
        <v>0</v>
      </c>
      <c r="N11093">
        <v>761283100</v>
      </c>
      <c r="O11093" t="s">
        <v>3135</v>
      </c>
    </row>
    <row r="11094" spans="1:15" x14ac:dyDescent="0.2">
      <c r="A11094" t="s">
        <v>5887</v>
      </c>
      <c r="B11094" t="s">
        <v>5881</v>
      </c>
      <c r="C11094">
        <v>100.56</v>
      </c>
      <c r="D11094">
        <v>0</v>
      </c>
      <c r="E11094">
        <v>0</v>
      </c>
      <c r="F11094">
        <v>0</v>
      </c>
      <c r="G11094">
        <v>0</v>
      </c>
      <c r="H11094" s="45">
        <v>5626.89</v>
      </c>
      <c r="I11094" t="s">
        <v>3842</v>
      </c>
      <c r="J11094" t="s">
        <v>200</v>
      </c>
      <c r="K11094">
        <v>0</v>
      </c>
      <c r="L11094" s="83">
        <v>42528</v>
      </c>
      <c r="M11094">
        <v>0</v>
      </c>
      <c r="N11094">
        <v>885160101</v>
      </c>
      <c r="O11094">
        <v>2889876</v>
      </c>
    </row>
    <row r="11095" spans="1:15" x14ac:dyDescent="0.2">
      <c r="A11095" t="s">
        <v>5874</v>
      </c>
      <c r="B11095" t="s">
        <v>5873</v>
      </c>
      <c r="C11095">
        <v>64.540000000000006</v>
      </c>
      <c r="D11095">
        <v>0</v>
      </c>
      <c r="E11095">
        <v>0</v>
      </c>
      <c r="F11095">
        <v>0</v>
      </c>
      <c r="G11095">
        <v>0</v>
      </c>
      <c r="H11095" s="45">
        <v>-44814.27</v>
      </c>
      <c r="I11095" t="s">
        <v>3837</v>
      </c>
      <c r="J11095" t="s">
        <v>169</v>
      </c>
      <c r="K11095">
        <v>0</v>
      </c>
      <c r="L11095" s="83">
        <v>42527</v>
      </c>
      <c r="M11095">
        <v>0</v>
      </c>
      <c r="N11095" t="s">
        <v>5875</v>
      </c>
      <c r="O11095" t="s">
        <v>5876</v>
      </c>
    </row>
    <row r="11096" spans="1:15" x14ac:dyDescent="0.2">
      <c r="A11096" t="s">
        <v>5877</v>
      </c>
      <c r="B11096" t="s">
        <v>3757</v>
      </c>
      <c r="C11096">
        <v>88.15</v>
      </c>
      <c r="D11096">
        <v>0</v>
      </c>
      <c r="E11096">
        <v>0</v>
      </c>
      <c r="F11096">
        <v>0</v>
      </c>
      <c r="G11096">
        <v>0</v>
      </c>
      <c r="H11096" s="45">
        <v>-22484.639999999999</v>
      </c>
      <c r="I11096" t="s">
        <v>3837</v>
      </c>
      <c r="J11096" t="s">
        <v>200</v>
      </c>
      <c r="K11096">
        <v>0</v>
      </c>
      <c r="L11096" s="83">
        <v>42527</v>
      </c>
      <c r="M11096">
        <v>0</v>
      </c>
      <c r="N11096">
        <v>691497309</v>
      </c>
      <c r="O11096">
        <v>2665300</v>
      </c>
    </row>
    <row r="11097" spans="1:15" x14ac:dyDescent="0.2">
      <c r="A11097" t="s">
        <v>5878</v>
      </c>
      <c r="B11097" t="s">
        <v>3797</v>
      </c>
      <c r="C11097">
        <v>45.3</v>
      </c>
      <c r="D11097">
        <v>0</v>
      </c>
      <c r="E11097">
        <v>0</v>
      </c>
      <c r="F11097">
        <v>0</v>
      </c>
      <c r="G11097">
        <v>0</v>
      </c>
      <c r="H11097" s="45">
        <v>61472.02</v>
      </c>
      <c r="I11097" t="s">
        <v>3837</v>
      </c>
      <c r="J11097" t="s">
        <v>164</v>
      </c>
      <c r="K11097">
        <v>0</v>
      </c>
      <c r="L11097" s="83">
        <v>42527</v>
      </c>
      <c r="M11097">
        <v>0</v>
      </c>
      <c r="N11097" t="s">
        <v>3817</v>
      </c>
      <c r="O11097">
        <v>2849193</v>
      </c>
    </row>
    <row r="11098" spans="1:15" x14ac:dyDescent="0.2">
      <c r="A11098" t="s">
        <v>5879</v>
      </c>
      <c r="B11098" t="s">
        <v>3206</v>
      </c>
      <c r="C11098">
        <v>20.25</v>
      </c>
      <c r="D11098">
        <v>0</v>
      </c>
      <c r="E11098">
        <v>0</v>
      </c>
      <c r="F11098">
        <v>0</v>
      </c>
      <c r="G11098">
        <v>0</v>
      </c>
      <c r="H11098" s="45">
        <v>100564.39</v>
      </c>
      <c r="I11098" t="s">
        <v>3837</v>
      </c>
      <c r="J11098" t="s">
        <v>169</v>
      </c>
      <c r="K11098">
        <v>0</v>
      </c>
      <c r="L11098" s="83">
        <v>42527</v>
      </c>
      <c r="M11098">
        <v>0</v>
      </c>
      <c r="N11098" t="s">
        <v>3357</v>
      </c>
      <c r="O11098" t="s">
        <v>3358</v>
      </c>
    </row>
    <row r="11099" spans="1:15" x14ac:dyDescent="0.2">
      <c r="A11099" t="s">
        <v>5862</v>
      </c>
      <c r="B11099" t="s">
        <v>5838</v>
      </c>
      <c r="C11099">
        <v>69.959999999999994</v>
      </c>
      <c r="D11099">
        <v>0</v>
      </c>
      <c r="E11099">
        <v>0</v>
      </c>
      <c r="F11099">
        <v>0</v>
      </c>
      <c r="G11099">
        <v>0</v>
      </c>
      <c r="H11099" s="45">
        <v>-16557.3</v>
      </c>
      <c r="I11099" t="s">
        <v>3842</v>
      </c>
      <c r="J11099" t="s">
        <v>200</v>
      </c>
      <c r="K11099">
        <v>0</v>
      </c>
      <c r="L11099" s="83">
        <v>42524</v>
      </c>
      <c r="M11099">
        <v>0</v>
      </c>
      <c r="N11099" t="s">
        <v>5847</v>
      </c>
      <c r="O11099" t="s">
        <v>5848</v>
      </c>
    </row>
    <row r="11100" spans="1:15" x14ac:dyDescent="0.2">
      <c r="A11100" t="s">
        <v>5863</v>
      </c>
      <c r="B11100" t="s">
        <v>3490</v>
      </c>
      <c r="C11100">
        <v>24.11</v>
      </c>
      <c r="D11100">
        <v>0</v>
      </c>
      <c r="E11100">
        <v>0</v>
      </c>
      <c r="F11100">
        <v>0</v>
      </c>
      <c r="G11100">
        <v>0</v>
      </c>
      <c r="H11100" s="45">
        <v>20107.47</v>
      </c>
      <c r="I11100" t="s">
        <v>3842</v>
      </c>
      <c r="J11100" t="s">
        <v>164</v>
      </c>
      <c r="K11100">
        <v>0</v>
      </c>
      <c r="L11100" s="83">
        <v>42524</v>
      </c>
      <c r="M11100">
        <v>0</v>
      </c>
      <c r="N11100">
        <v>171779309</v>
      </c>
      <c r="O11100" t="s">
        <v>3500</v>
      </c>
    </row>
    <row r="11101" spans="1:15" x14ac:dyDescent="0.2">
      <c r="A11101" t="s">
        <v>5864</v>
      </c>
      <c r="B11101" t="s">
        <v>3547</v>
      </c>
      <c r="C11101">
        <v>42.66</v>
      </c>
      <c r="D11101">
        <v>0</v>
      </c>
      <c r="E11101">
        <v>0</v>
      </c>
      <c r="F11101">
        <v>0</v>
      </c>
      <c r="G11101">
        <v>0</v>
      </c>
      <c r="H11101" s="45">
        <v>-16867.88</v>
      </c>
      <c r="I11101" t="s">
        <v>3842</v>
      </c>
      <c r="J11101" t="s">
        <v>164</v>
      </c>
      <c r="K11101">
        <v>0</v>
      </c>
      <c r="L11101" s="83">
        <v>42524</v>
      </c>
      <c r="M11101">
        <v>0</v>
      </c>
      <c r="N11101" t="s">
        <v>177</v>
      </c>
      <c r="O11101" t="s">
        <v>3564</v>
      </c>
    </row>
    <row r="11102" spans="1:15" x14ac:dyDescent="0.2">
      <c r="A11102" t="s">
        <v>5865</v>
      </c>
      <c r="B11102" t="s">
        <v>2828</v>
      </c>
      <c r="C11102">
        <v>86.5</v>
      </c>
      <c r="D11102">
        <v>0</v>
      </c>
      <c r="E11102">
        <v>0</v>
      </c>
      <c r="F11102">
        <v>0</v>
      </c>
      <c r="G11102">
        <v>0</v>
      </c>
      <c r="H11102" s="45">
        <v>25070.63</v>
      </c>
      <c r="I11102" t="s">
        <v>3842</v>
      </c>
      <c r="J11102" t="s">
        <v>190</v>
      </c>
      <c r="K11102">
        <v>0</v>
      </c>
      <c r="L11102" s="83">
        <v>42524</v>
      </c>
      <c r="M11102">
        <v>0</v>
      </c>
      <c r="N11102">
        <v>30506109</v>
      </c>
      <c r="O11102">
        <v>2030674</v>
      </c>
    </row>
    <row r="11103" spans="1:15" x14ac:dyDescent="0.2">
      <c r="A11103" t="s">
        <v>5866</v>
      </c>
      <c r="B11103" t="s">
        <v>3485</v>
      </c>
      <c r="C11103">
        <v>257.97000000000003</v>
      </c>
      <c r="D11103">
        <v>0</v>
      </c>
      <c r="E11103">
        <v>0</v>
      </c>
      <c r="F11103">
        <v>0</v>
      </c>
      <c r="G11103">
        <v>0</v>
      </c>
      <c r="H11103" s="45">
        <v>-8540.36</v>
      </c>
      <c r="I11103" t="s">
        <v>3842</v>
      </c>
      <c r="J11103" t="s">
        <v>164</v>
      </c>
      <c r="K11103">
        <v>0</v>
      </c>
      <c r="L11103" s="83">
        <v>42524</v>
      </c>
      <c r="M11103">
        <v>0</v>
      </c>
      <c r="N11103" t="s">
        <v>177</v>
      </c>
      <c r="O11103" t="s">
        <v>3497</v>
      </c>
    </row>
    <row r="11104" spans="1:15" x14ac:dyDescent="0.2">
      <c r="A11104" t="s">
        <v>5867</v>
      </c>
      <c r="B11104" t="s">
        <v>3487</v>
      </c>
      <c r="C11104">
        <v>232.21</v>
      </c>
      <c r="D11104">
        <v>0</v>
      </c>
      <c r="E11104">
        <v>0</v>
      </c>
      <c r="F11104">
        <v>0</v>
      </c>
      <c r="G11104">
        <v>0</v>
      </c>
      <c r="H11104" s="45">
        <v>5108.01</v>
      </c>
      <c r="I11104" t="s">
        <v>3842</v>
      </c>
      <c r="J11104" t="s">
        <v>169</v>
      </c>
      <c r="K11104">
        <v>0</v>
      </c>
      <c r="L11104" s="83">
        <v>42524</v>
      </c>
      <c r="M11104">
        <v>0</v>
      </c>
      <c r="N11104">
        <v>216648402</v>
      </c>
      <c r="O11104">
        <v>2222631</v>
      </c>
    </row>
    <row r="11105" spans="1:15" x14ac:dyDescent="0.2">
      <c r="A11105" t="s">
        <v>5868</v>
      </c>
      <c r="B11105" t="s">
        <v>3635</v>
      </c>
      <c r="C11105">
        <v>87.2</v>
      </c>
      <c r="D11105">
        <v>0</v>
      </c>
      <c r="E11105">
        <v>0</v>
      </c>
      <c r="F11105">
        <v>0</v>
      </c>
      <c r="G11105">
        <v>0</v>
      </c>
      <c r="H11105" s="45">
        <v>-94201.11</v>
      </c>
      <c r="I11105" t="s">
        <v>3837</v>
      </c>
      <c r="J11105" t="s">
        <v>235</v>
      </c>
      <c r="K11105">
        <v>0</v>
      </c>
      <c r="L11105" s="83">
        <v>42524</v>
      </c>
      <c r="M11105">
        <v>0</v>
      </c>
      <c r="N11105">
        <v>128246105</v>
      </c>
      <c r="O11105">
        <v>2859200</v>
      </c>
    </row>
    <row r="11106" spans="1:15" x14ac:dyDescent="0.2">
      <c r="A11106" t="s">
        <v>5869</v>
      </c>
      <c r="B11106" t="s">
        <v>5861</v>
      </c>
      <c r="C11106">
        <v>193.94</v>
      </c>
      <c r="D11106">
        <v>0</v>
      </c>
      <c r="E11106">
        <v>0</v>
      </c>
      <c r="F11106">
        <v>0</v>
      </c>
      <c r="G11106">
        <v>0</v>
      </c>
      <c r="H11106" s="45">
        <v>-48803.48</v>
      </c>
      <c r="I11106" t="s">
        <v>3842</v>
      </c>
      <c r="J11106" t="s">
        <v>164</v>
      </c>
      <c r="K11106">
        <v>0</v>
      </c>
      <c r="L11106" s="83">
        <v>42524</v>
      </c>
      <c r="M11106">
        <v>0</v>
      </c>
      <c r="N11106" t="s">
        <v>5870</v>
      </c>
      <c r="O11106">
        <v>2553814</v>
      </c>
    </row>
    <row r="11107" spans="1:15" x14ac:dyDescent="0.2">
      <c r="A11107" t="s">
        <v>5871</v>
      </c>
      <c r="B11107" t="s">
        <v>3600</v>
      </c>
      <c r="C11107">
        <v>41.01</v>
      </c>
      <c r="D11107">
        <v>0</v>
      </c>
      <c r="E11107">
        <v>0</v>
      </c>
      <c r="F11107">
        <v>0</v>
      </c>
      <c r="G11107">
        <v>0</v>
      </c>
      <c r="H11107" s="45">
        <v>-170250.88</v>
      </c>
      <c r="I11107" t="s">
        <v>3837</v>
      </c>
      <c r="J11107" t="s">
        <v>235</v>
      </c>
      <c r="K11107">
        <v>0</v>
      </c>
      <c r="L11107" s="83">
        <v>42524</v>
      </c>
      <c r="M11107">
        <v>0</v>
      </c>
      <c r="N11107">
        <v>911163103</v>
      </c>
      <c r="O11107">
        <v>2895163</v>
      </c>
    </row>
    <row r="11108" spans="1:15" x14ac:dyDescent="0.2">
      <c r="A11108" t="s">
        <v>5872</v>
      </c>
      <c r="B11108" t="s">
        <v>3677</v>
      </c>
      <c r="C11108">
        <v>27.2</v>
      </c>
      <c r="D11108">
        <v>0</v>
      </c>
      <c r="E11108">
        <v>0</v>
      </c>
      <c r="F11108">
        <v>0</v>
      </c>
      <c r="G11108">
        <v>0</v>
      </c>
      <c r="H11108" s="45">
        <v>-15907.62</v>
      </c>
      <c r="I11108" t="s">
        <v>3842</v>
      </c>
      <c r="J11108" t="s">
        <v>200</v>
      </c>
      <c r="K11108">
        <v>0</v>
      </c>
      <c r="L11108" s="83">
        <v>42524</v>
      </c>
      <c r="M11108">
        <v>0</v>
      </c>
      <c r="N11108">
        <v>989817101</v>
      </c>
      <c r="O11108" t="s">
        <v>3689</v>
      </c>
    </row>
    <row r="11109" spans="1:15" x14ac:dyDescent="0.2">
      <c r="A11109" t="s">
        <v>5855</v>
      </c>
      <c r="B11109" t="s">
        <v>3594</v>
      </c>
      <c r="C11109">
        <v>7.18</v>
      </c>
      <c r="D11109">
        <v>0</v>
      </c>
      <c r="E11109">
        <v>0</v>
      </c>
      <c r="F11109">
        <v>0</v>
      </c>
      <c r="G11109">
        <v>0</v>
      </c>
      <c r="H11109" s="45">
        <v>-1088.83</v>
      </c>
      <c r="I11109" t="s">
        <v>3842</v>
      </c>
      <c r="J11109" t="s">
        <v>200</v>
      </c>
      <c r="K11109">
        <v>0</v>
      </c>
      <c r="L11109" s="83">
        <v>42523</v>
      </c>
      <c r="M11109">
        <v>0</v>
      </c>
      <c r="N11109" t="s">
        <v>3624</v>
      </c>
      <c r="O11109" t="s">
        <v>3625</v>
      </c>
    </row>
    <row r="11110" spans="1:15" x14ac:dyDescent="0.2">
      <c r="A11110" t="s">
        <v>5856</v>
      </c>
      <c r="B11110" t="s">
        <v>3716</v>
      </c>
      <c r="C11110">
        <v>26.45</v>
      </c>
      <c r="D11110">
        <v>0</v>
      </c>
      <c r="E11110">
        <v>0</v>
      </c>
      <c r="F11110">
        <v>0</v>
      </c>
      <c r="G11110">
        <v>0</v>
      </c>
      <c r="H11110" s="45">
        <v>-10374.75</v>
      </c>
      <c r="I11110" t="s">
        <v>3842</v>
      </c>
      <c r="J11110" t="s">
        <v>200</v>
      </c>
      <c r="K11110">
        <v>0</v>
      </c>
      <c r="L11110" s="83">
        <v>42523</v>
      </c>
      <c r="M11110">
        <v>0</v>
      </c>
      <c r="N11110" t="s">
        <v>3723</v>
      </c>
      <c r="O11110" t="s">
        <v>3724</v>
      </c>
    </row>
    <row r="11111" spans="1:15" x14ac:dyDescent="0.2">
      <c r="A11111" t="s">
        <v>5857</v>
      </c>
      <c r="B11111" t="s">
        <v>3775</v>
      </c>
      <c r="C11111">
        <v>48.6</v>
      </c>
      <c r="D11111">
        <v>0</v>
      </c>
      <c r="E11111">
        <v>0</v>
      </c>
      <c r="F11111">
        <v>0</v>
      </c>
      <c r="G11111">
        <v>0</v>
      </c>
      <c r="H11111" s="45">
        <v>16549.25</v>
      </c>
      <c r="I11111" t="s">
        <v>3842</v>
      </c>
      <c r="J11111" t="s">
        <v>200</v>
      </c>
      <c r="K11111">
        <v>0</v>
      </c>
      <c r="L11111" s="83">
        <v>42523</v>
      </c>
      <c r="M11111">
        <v>0</v>
      </c>
      <c r="N11111" t="s">
        <v>3783</v>
      </c>
      <c r="O11111">
        <v>2369721</v>
      </c>
    </row>
    <row r="11112" spans="1:15" x14ac:dyDescent="0.2">
      <c r="A11112" t="s">
        <v>5858</v>
      </c>
      <c r="B11112" t="s">
        <v>5853</v>
      </c>
      <c r="C11112">
        <v>93.9</v>
      </c>
      <c r="D11112">
        <v>0</v>
      </c>
      <c r="E11112">
        <v>0</v>
      </c>
      <c r="F11112">
        <v>0</v>
      </c>
      <c r="G11112">
        <v>0</v>
      </c>
      <c r="H11112" s="45">
        <v>-8926.2999999999993</v>
      </c>
      <c r="I11112" t="s">
        <v>3842</v>
      </c>
      <c r="J11112" t="s">
        <v>169</v>
      </c>
      <c r="K11112">
        <v>0</v>
      </c>
      <c r="L11112" s="83">
        <v>42523</v>
      </c>
      <c r="M11112">
        <v>0</v>
      </c>
      <c r="N11112">
        <v>32657207</v>
      </c>
      <c r="O11112">
        <v>2032090</v>
      </c>
    </row>
    <row r="11113" spans="1:15" x14ac:dyDescent="0.2">
      <c r="A11113" t="s">
        <v>5859</v>
      </c>
      <c r="B11113" t="s">
        <v>3479</v>
      </c>
      <c r="C11113">
        <v>88.6</v>
      </c>
      <c r="D11113">
        <v>0</v>
      </c>
      <c r="E11113">
        <v>0</v>
      </c>
      <c r="F11113">
        <v>0</v>
      </c>
      <c r="G11113">
        <v>0</v>
      </c>
      <c r="H11113" s="45">
        <v>-3567.1</v>
      </c>
      <c r="I11113" t="s">
        <v>3842</v>
      </c>
      <c r="J11113" t="s">
        <v>164</v>
      </c>
      <c r="K11113">
        <v>0</v>
      </c>
      <c r="L11113" s="83">
        <v>42523</v>
      </c>
      <c r="M11113">
        <v>0</v>
      </c>
      <c r="N11113" t="s">
        <v>3508</v>
      </c>
      <c r="O11113" t="s">
        <v>3509</v>
      </c>
    </row>
    <row r="11114" spans="1:15" x14ac:dyDescent="0.2">
      <c r="A11114" t="s">
        <v>5860</v>
      </c>
      <c r="B11114" t="s">
        <v>5854</v>
      </c>
      <c r="C11114">
        <v>49.5</v>
      </c>
      <c r="D11114">
        <v>0</v>
      </c>
      <c r="E11114">
        <v>0</v>
      </c>
      <c r="F11114">
        <v>0</v>
      </c>
      <c r="G11114">
        <v>0</v>
      </c>
      <c r="H11114" s="45">
        <v>-2016.64</v>
      </c>
      <c r="I11114" t="s">
        <v>3842</v>
      </c>
      <c r="J11114" t="s">
        <v>164</v>
      </c>
      <c r="K11114">
        <v>0</v>
      </c>
      <c r="L11114" s="83">
        <v>42523</v>
      </c>
      <c r="M11114">
        <v>0</v>
      </c>
      <c r="N11114">
        <v>816850101</v>
      </c>
      <c r="O11114">
        <v>2795542</v>
      </c>
    </row>
    <row r="11115" spans="1:15" x14ac:dyDescent="0.2">
      <c r="A11115" t="s">
        <v>5839</v>
      </c>
      <c r="B11115" t="s">
        <v>3870</v>
      </c>
      <c r="C11115">
        <v>37.18</v>
      </c>
      <c r="D11115" s="45">
        <v>18000</v>
      </c>
      <c r="E11115" s="45">
        <v>669240</v>
      </c>
      <c r="F11115">
        <v>1.46</v>
      </c>
      <c r="G11115" s="45">
        <v>2160</v>
      </c>
      <c r="H11115" s="45">
        <v>-25741.5</v>
      </c>
      <c r="I11115" t="s">
        <v>210</v>
      </c>
      <c r="J11115" t="s">
        <v>235</v>
      </c>
      <c r="K11115">
        <v>0</v>
      </c>
      <c r="L11115" s="83">
        <v>42522</v>
      </c>
      <c r="M11115">
        <v>36.51</v>
      </c>
      <c r="N11115">
        <v>205887102</v>
      </c>
      <c r="O11115">
        <v>2215460</v>
      </c>
    </row>
    <row r="11116" spans="1:15" x14ac:dyDescent="0.2">
      <c r="A11116" t="s">
        <v>5840</v>
      </c>
      <c r="B11116" t="s">
        <v>2818</v>
      </c>
      <c r="C11116">
        <v>8.65</v>
      </c>
      <c r="D11116">
        <v>0</v>
      </c>
      <c r="E11116">
        <v>0</v>
      </c>
      <c r="F11116">
        <v>0</v>
      </c>
      <c r="G11116">
        <v>0</v>
      </c>
      <c r="H11116" s="45">
        <v>10409.5</v>
      </c>
      <c r="I11116" t="s">
        <v>3842</v>
      </c>
      <c r="J11116" t="s">
        <v>200</v>
      </c>
      <c r="K11116">
        <v>0</v>
      </c>
      <c r="L11116" s="83">
        <v>42522</v>
      </c>
      <c r="M11116">
        <v>0</v>
      </c>
      <c r="N11116" t="s">
        <v>3034</v>
      </c>
      <c r="O11116" t="s">
        <v>3035</v>
      </c>
    </row>
    <row r="11117" spans="1:15" x14ac:dyDescent="0.2">
      <c r="A11117" t="s">
        <v>5841</v>
      </c>
      <c r="B11117" t="s">
        <v>5800</v>
      </c>
      <c r="C11117">
        <v>15.675000000000001</v>
      </c>
      <c r="D11117">
        <v>0</v>
      </c>
      <c r="E11117">
        <v>0</v>
      </c>
      <c r="F11117">
        <v>0</v>
      </c>
      <c r="G11117">
        <v>0</v>
      </c>
      <c r="H11117" s="45">
        <v>2513.7399999999998</v>
      </c>
      <c r="I11117" t="s">
        <v>3842</v>
      </c>
      <c r="J11117" t="s">
        <v>182</v>
      </c>
      <c r="K11117">
        <v>0</v>
      </c>
      <c r="L11117" s="83">
        <v>42522</v>
      </c>
      <c r="M11117">
        <v>0</v>
      </c>
      <c r="N11117" t="s">
        <v>177</v>
      </c>
      <c r="O11117" t="s">
        <v>5825</v>
      </c>
    </row>
    <row r="11118" spans="1:15" x14ac:dyDescent="0.2">
      <c r="A11118" t="s">
        <v>5842</v>
      </c>
      <c r="B11118" t="s">
        <v>3554</v>
      </c>
      <c r="C11118">
        <v>18.25</v>
      </c>
      <c r="D11118">
        <v>0</v>
      </c>
      <c r="E11118">
        <v>0</v>
      </c>
      <c r="F11118">
        <v>0</v>
      </c>
      <c r="G11118">
        <v>0</v>
      </c>
      <c r="H11118" s="45">
        <v>2322.48</v>
      </c>
      <c r="I11118" t="s">
        <v>3842</v>
      </c>
      <c r="J11118" t="s">
        <v>190</v>
      </c>
      <c r="K11118">
        <v>0</v>
      </c>
      <c r="L11118" s="83">
        <v>42522</v>
      </c>
      <c r="M11118">
        <v>0</v>
      </c>
      <c r="N11118">
        <v>747619104</v>
      </c>
      <c r="O11118" t="s">
        <v>3578</v>
      </c>
    </row>
    <row r="11119" spans="1:15" x14ac:dyDescent="0.2">
      <c r="A11119" t="s">
        <v>5843</v>
      </c>
      <c r="B11119" t="s">
        <v>5801</v>
      </c>
      <c r="C11119">
        <v>14.6</v>
      </c>
      <c r="D11119">
        <v>0</v>
      </c>
      <c r="E11119">
        <v>0</v>
      </c>
      <c r="F11119">
        <v>0</v>
      </c>
      <c r="G11119">
        <v>0</v>
      </c>
      <c r="H11119" s="45">
        <v>-17534.93</v>
      </c>
      <c r="I11119" t="s">
        <v>3842</v>
      </c>
      <c r="J11119" t="s">
        <v>190</v>
      </c>
      <c r="K11119">
        <v>0</v>
      </c>
      <c r="L11119" s="83">
        <v>42522</v>
      </c>
      <c r="M11119">
        <v>0</v>
      </c>
      <c r="N11119">
        <v>628852204</v>
      </c>
      <c r="O11119">
        <v>2617486</v>
      </c>
    </row>
    <row r="11120" spans="1:15" x14ac:dyDescent="0.2">
      <c r="A11120" t="s">
        <v>5844</v>
      </c>
      <c r="B11120" t="s">
        <v>3547</v>
      </c>
      <c r="C11120">
        <v>42.66</v>
      </c>
      <c r="D11120">
        <v>0</v>
      </c>
      <c r="E11120">
        <v>0</v>
      </c>
      <c r="F11120">
        <v>0</v>
      </c>
      <c r="G11120">
        <v>0</v>
      </c>
      <c r="H11120" s="45">
        <v>-114639.17</v>
      </c>
      <c r="I11120" t="s">
        <v>3837</v>
      </c>
      <c r="J11120" t="s">
        <v>164</v>
      </c>
      <c r="K11120">
        <v>0</v>
      </c>
      <c r="L11120" s="83">
        <v>42522</v>
      </c>
      <c r="M11120">
        <v>0</v>
      </c>
      <c r="N11120" t="s">
        <v>177</v>
      </c>
      <c r="O11120" t="s">
        <v>3564</v>
      </c>
    </row>
    <row r="11121" spans="1:15" x14ac:dyDescent="0.2">
      <c r="A11121" t="s">
        <v>5845</v>
      </c>
      <c r="B11121" t="s">
        <v>3490</v>
      </c>
      <c r="C11121">
        <v>24.11</v>
      </c>
      <c r="D11121">
        <v>0</v>
      </c>
      <c r="E11121">
        <v>0</v>
      </c>
      <c r="F11121">
        <v>0</v>
      </c>
      <c r="G11121">
        <v>0</v>
      </c>
      <c r="H11121" s="45">
        <v>60600.58</v>
      </c>
      <c r="I11121" t="s">
        <v>3837</v>
      </c>
      <c r="J11121" t="s">
        <v>164</v>
      </c>
      <c r="K11121">
        <v>0</v>
      </c>
      <c r="L11121" s="83">
        <v>42522</v>
      </c>
      <c r="M11121">
        <v>0</v>
      </c>
      <c r="N11121">
        <v>171779309</v>
      </c>
      <c r="O11121" t="s">
        <v>3500</v>
      </c>
    </row>
    <row r="11122" spans="1:15" x14ac:dyDescent="0.2">
      <c r="A11122" t="s">
        <v>5471</v>
      </c>
      <c r="B11122" t="s">
        <v>317</v>
      </c>
      <c r="C11122">
        <v>75.17</v>
      </c>
      <c r="D11122">
        <v>0</v>
      </c>
      <c r="E11122">
        <v>0</v>
      </c>
      <c r="F11122">
        <v>0</v>
      </c>
      <c r="G11122">
        <v>0</v>
      </c>
      <c r="H11122" s="45">
        <v>-9519.1299999999992</v>
      </c>
      <c r="I11122" t="s">
        <v>3842</v>
      </c>
      <c r="J11122" t="s">
        <v>190</v>
      </c>
      <c r="K11122">
        <v>0</v>
      </c>
      <c r="L11122" s="83">
        <v>42522</v>
      </c>
      <c r="M11122">
        <v>0</v>
      </c>
      <c r="N11122" t="s">
        <v>318</v>
      </c>
      <c r="O11122" t="s">
        <v>319</v>
      </c>
    </row>
    <row r="11123" spans="1:15" x14ac:dyDescent="0.2">
      <c r="A11123" t="s">
        <v>5846</v>
      </c>
      <c r="B11123" t="s">
        <v>5838</v>
      </c>
      <c r="C11123">
        <v>69.959999999999994</v>
      </c>
      <c r="D11123">
        <v>0</v>
      </c>
      <c r="E11123">
        <v>0</v>
      </c>
      <c r="F11123">
        <v>0</v>
      </c>
      <c r="G11123">
        <v>0</v>
      </c>
      <c r="H11123" s="45">
        <v>-9789.74</v>
      </c>
      <c r="I11123" t="s">
        <v>3837</v>
      </c>
      <c r="J11123" t="s">
        <v>200</v>
      </c>
      <c r="K11123">
        <v>0</v>
      </c>
      <c r="L11123" s="83">
        <v>42522</v>
      </c>
      <c r="M11123">
        <v>0</v>
      </c>
      <c r="N11123" t="s">
        <v>5847</v>
      </c>
      <c r="O11123" t="s">
        <v>5848</v>
      </c>
    </row>
    <row r="11124" spans="1:15" x14ac:dyDescent="0.2">
      <c r="A11124" t="s">
        <v>5849</v>
      </c>
      <c r="B11124" t="s">
        <v>3549</v>
      </c>
      <c r="C11124">
        <v>28.01</v>
      </c>
      <c r="D11124">
        <v>0</v>
      </c>
      <c r="E11124">
        <v>0</v>
      </c>
      <c r="F11124">
        <v>0</v>
      </c>
      <c r="G11124">
        <v>0</v>
      </c>
      <c r="H11124" s="45">
        <v>-259147.81</v>
      </c>
      <c r="I11124" t="s">
        <v>3837</v>
      </c>
      <c r="J11124" t="s">
        <v>190</v>
      </c>
      <c r="K11124">
        <v>0</v>
      </c>
      <c r="L11124" s="83">
        <v>42522</v>
      </c>
      <c r="M11124">
        <v>0</v>
      </c>
      <c r="N11124">
        <v>481165108</v>
      </c>
      <c r="O11124">
        <v>2781905</v>
      </c>
    </row>
    <row r="11125" spans="1:15" x14ac:dyDescent="0.2">
      <c r="A11125" t="s">
        <v>5850</v>
      </c>
      <c r="B11125" t="s">
        <v>3759</v>
      </c>
      <c r="C11125">
        <v>75.77</v>
      </c>
      <c r="D11125">
        <v>0</v>
      </c>
      <c r="E11125">
        <v>0</v>
      </c>
      <c r="F11125">
        <v>0</v>
      </c>
      <c r="G11125">
        <v>0</v>
      </c>
      <c r="H11125" s="45">
        <v>1544.27</v>
      </c>
      <c r="I11125" t="s">
        <v>3837</v>
      </c>
      <c r="J11125" t="s">
        <v>182</v>
      </c>
      <c r="K11125">
        <v>0</v>
      </c>
      <c r="L11125" s="83">
        <v>42522</v>
      </c>
      <c r="M11125">
        <v>0</v>
      </c>
      <c r="N11125">
        <v>761624105</v>
      </c>
      <c r="O11125">
        <v>2063670</v>
      </c>
    </row>
    <row r="11126" spans="1:15" x14ac:dyDescent="0.2">
      <c r="A11126" t="s">
        <v>5851</v>
      </c>
      <c r="B11126" t="s">
        <v>3411</v>
      </c>
      <c r="C11126">
        <v>128.71</v>
      </c>
      <c r="D11126">
        <v>0</v>
      </c>
      <c r="E11126">
        <v>0</v>
      </c>
      <c r="F11126">
        <v>0</v>
      </c>
      <c r="G11126">
        <v>0</v>
      </c>
      <c r="H11126" s="45">
        <v>-24091.07</v>
      </c>
      <c r="I11126" t="s">
        <v>3842</v>
      </c>
      <c r="J11126" t="s">
        <v>164</v>
      </c>
      <c r="K11126">
        <v>0</v>
      </c>
      <c r="L11126" s="83">
        <v>42522</v>
      </c>
      <c r="M11126">
        <v>0</v>
      </c>
      <c r="N11126" t="s">
        <v>3472</v>
      </c>
      <c r="O11126" t="s">
        <v>3473</v>
      </c>
    </row>
    <row r="11127" spans="1:15" x14ac:dyDescent="0.2">
      <c r="A11127" t="s">
        <v>5831</v>
      </c>
      <c r="B11127" t="s">
        <v>1577</v>
      </c>
      <c r="C11127">
        <v>67.325000000000003</v>
      </c>
      <c r="D11127">
        <v>0</v>
      </c>
      <c r="E11127">
        <v>0</v>
      </c>
      <c r="F11127">
        <v>0</v>
      </c>
      <c r="G11127">
        <v>0</v>
      </c>
      <c r="H11127" s="45">
        <v>-4269.2299999999996</v>
      </c>
      <c r="I11127" t="s">
        <v>3842</v>
      </c>
      <c r="J11127" t="s">
        <v>190</v>
      </c>
      <c r="K11127">
        <v>0</v>
      </c>
      <c r="L11127" s="83">
        <v>42521</v>
      </c>
      <c r="M11127">
        <v>0</v>
      </c>
      <c r="N11127">
        <v>625383104</v>
      </c>
      <c r="O11127">
        <v>2609858</v>
      </c>
    </row>
    <row r="11128" spans="1:15" x14ac:dyDescent="0.2">
      <c r="A11128" t="s">
        <v>5832</v>
      </c>
      <c r="B11128" t="s">
        <v>3518</v>
      </c>
      <c r="C11128">
        <v>42.7</v>
      </c>
      <c r="D11128">
        <v>0</v>
      </c>
      <c r="E11128">
        <v>0</v>
      </c>
      <c r="F11128">
        <v>0</v>
      </c>
      <c r="G11128">
        <v>0</v>
      </c>
      <c r="H11128" s="45">
        <v>2636.91</v>
      </c>
      <c r="I11128" t="s">
        <v>3842</v>
      </c>
      <c r="J11128" t="s">
        <v>200</v>
      </c>
      <c r="K11128">
        <v>0</v>
      </c>
      <c r="L11128" s="83">
        <v>42521</v>
      </c>
      <c r="M11128">
        <v>0</v>
      </c>
      <c r="N11128">
        <v>89302103</v>
      </c>
      <c r="O11128">
        <v>2218447</v>
      </c>
    </row>
    <row r="11129" spans="1:15" x14ac:dyDescent="0.2">
      <c r="A11129" t="s">
        <v>5833</v>
      </c>
      <c r="B11129" t="s">
        <v>2861</v>
      </c>
      <c r="C11129">
        <v>161.37</v>
      </c>
      <c r="D11129">
        <v>0</v>
      </c>
      <c r="E11129">
        <v>0</v>
      </c>
      <c r="F11129">
        <v>0</v>
      </c>
      <c r="G11129">
        <v>0</v>
      </c>
      <c r="H11129" s="45">
        <v>-35648.6</v>
      </c>
      <c r="I11129" t="s">
        <v>3837</v>
      </c>
      <c r="J11129" t="s">
        <v>200</v>
      </c>
      <c r="K11129">
        <v>0</v>
      </c>
      <c r="L11129" s="83">
        <v>42521</v>
      </c>
      <c r="M11129">
        <v>0</v>
      </c>
      <c r="N11129" t="s">
        <v>2922</v>
      </c>
      <c r="O11129">
        <v>2231091</v>
      </c>
    </row>
    <row r="11130" spans="1:15" x14ac:dyDescent="0.2">
      <c r="A11130" t="s">
        <v>5834</v>
      </c>
      <c r="B11130" t="s">
        <v>3775</v>
      </c>
      <c r="C11130">
        <v>48.6</v>
      </c>
      <c r="D11130">
        <v>0</v>
      </c>
      <c r="E11130">
        <v>0</v>
      </c>
      <c r="F11130">
        <v>0</v>
      </c>
      <c r="G11130">
        <v>0</v>
      </c>
      <c r="H11130" s="45">
        <v>-17448.27</v>
      </c>
      <c r="I11130" t="s">
        <v>3837</v>
      </c>
      <c r="J11130" t="s">
        <v>200</v>
      </c>
      <c r="K11130">
        <v>0</v>
      </c>
      <c r="L11130" s="83">
        <v>42521</v>
      </c>
      <c r="M11130">
        <v>0</v>
      </c>
      <c r="N11130" t="s">
        <v>3783</v>
      </c>
      <c r="O11130">
        <v>2369721</v>
      </c>
    </row>
    <row r="11131" spans="1:15" x14ac:dyDescent="0.2">
      <c r="A11131" t="s">
        <v>5835</v>
      </c>
      <c r="B11131" t="s">
        <v>106</v>
      </c>
      <c r="C11131">
        <v>72.344999999999999</v>
      </c>
      <c r="D11131">
        <v>0</v>
      </c>
      <c r="E11131">
        <v>0</v>
      </c>
      <c r="F11131">
        <v>0</v>
      </c>
      <c r="G11131">
        <v>0</v>
      </c>
      <c r="H11131" s="45">
        <v>-130855.72</v>
      </c>
      <c r="I11131" t="s">
        <v>3837</v>
      </c>
      <c r="J11131" t="s">
        <v>200</v>
      </c>
      <c r="K11131">
        <v>0</v>
      </c>
      <c r="L11131" s="83">
        <v>42521</v>
      </c>
      <c r="M11131">
        <v>0</v>
      </c>
      <c r="N11131" t="s">
        <v>177</v>
      </c>
      <c r="O11131" t="s">
        <v>800</v>
      </c>
    </row>
    <row r="11132" spans="1:15" x14ac:dyDescent="0.2">
      <c r="A11132" t="s">
        <v>5836</v>
      </c>
      <c r="B11132" t="s">
        <v>3716</v>
      </c>
      <c r="C11132">
        <v>26.45</v>
      </c>
      <c r="D11132">
        <v>0</v>
      </c>
      <c r="E11132">
        <v>0</v>
      </c>
      <c r="F11132">
        <v>0</v>
      </c>
      <c r="G11132">
        <v>0</v>
      </c>
      <c r="H11132" s="45">
        <v>19478.39</v>
      </c>
      <c r="I11132" t="s">
        <v>3837</v>
      </c>
      <c r="J11132" t="s">
        <v>200</v>
      </c>
      <c r="K11132">
        <v>0</v>
      </c>
      <c r="L11132" s="83">
        <v>42521</v>
      </c>
      <c r="M11132">
        <v>0</v>
      </c>
      <c r="N11132" t="s">
        <v>3723</v>
      </c>
      <c r="O11132" t="s">
        <v>3724</v>
      </c>
    </row>
    <row r="11133" spans="1:15" x14ac:dyDescent="0.2">
      <c r="A11133" t="s">
        <v>5837</v>
      </c>
      <c r="B11133" t="s">
        <v>3594</v>
      </c>
      <c r="C11133">
        <v>7.18</v>
      </c>
      <c r="D11133">
        <v>0</v>
      </c>
      <c r="E11133">
        <v>0</v>
      </c>
      <c r="F11133">
        <v>0</v>
      </c>
      <c r="G11133">
        <v>0</v>
      </c>
      <c r="H11133" s="45">
        <v>36421.06</v>
      </c>
      <c r="I11133" t="s">
        <v>3837</v>
      </c>
      <c r="J11133" t="s">
        <v>200</v>
      </c>
      <c r="K11133">
        <v>0</v>
      </c>
      <c r="L11133" s="83">
        <v>42521</v>
      </c>
      <c r="M11133">
        <v>0</v>
      </c>
      <c r="N11133" t="s">
        <v>3624</v>
      </c>
      <c r="O11133" t="s">
        <v>3625</v>
      </c>
    </row>
    <row r="11134" spans="1:15" x14ac:dyDescent="0.2">
      <c r="A11134" t="s">
        <v>5810</v>
      </c>
      <c r="B11134" t="s">
        <v>3631</v>
      </c>
      <c r="C11134">
        <v>253.93</v>
      </c>
      <c r="D11134">
        <v>0</v>
      </c>
      <c r="E11134">
        <v>0</v>
      </c>
      <c r="F11134">
        <v>0</v>
      </c>
      <c r="G11134">
        <v>0</v>
      </c>
      <c r="H11134" s="45">
        <v>-12342.7</v>
      </c>
      <c r="I11134" t="s">
        <v>3842</v>
      </c>
      <c r="J11134" t="s">
        <v>200</v>
      </c>
      <c r="K11134">
        <v>0</v>
      </c>
      <c r="L11134" s="83">
        <v>42517</v>
      </c>
      <c r="M11134">
        <v>0</v>
      </c>
      <c r="N11134" t="s">
        <v>3660</v>
      </c>
      <c r="O11134" t="s">
        <v>3661</v>
      </c>
    </row>
    <row r="11135" spans="1:15" x14ac:dyDescent="0.2">
      <c r="A11135" t="s">
        <v>5811</v>
      </c>
      <c r="B11135" t="s">
        <v>1676</v>
      </c>
      <c r="C11135">
        <v>107.045</v>
      </c>
      <c r="D11135">
        <v>0</v>
      </c>
      <c r="E11135">
        <v>0</v>
      </c>
      <c r="F11135">
        <v>0</v>
      </c>
      <c r="G11135">
        <v>0</v>
      </c>
      <c r="H11135">
        <v>-599.66999999999996</v>
      </c>
      <c r="I11135" t="s">
        <v>3842</v>
      </c>
      <c r="J11135" t="s">
        <v>169</v>
      </c>
      <c r="K11135">
        <v>0</v>
      </c>
      <c r="L11135" s="83">
        <v>42517</v>
      </c>
      <c r="M11135">
        <v>0</v>
      </c>
      <c r="N11135" t="s">
        <v>177</v>
      </c>
      <c r="O11135">
        <v>2872423</v>
      </c>
    </row>
    <row r="11136" spans="1:15" x14ac:dyDescent="0.2">
      <c r="A11136" t="s">
        <v>5812</v>
      </c>
      <c r="B11136" t="s">
        <v>2826</v>
      </c>
      <c r="C11136">
        <v>100.96</v>
      </c>
      <c r="D11136">
        <v>0</v>
      </c>
      <c r="E11136">
        <v>0</v>
      </c>
      <c r="F11136">
        <v>0</v>
      </c>
      <c r="G11136">
        <v>0</v>
      </c>
      <c r="H11136">
        <v>-580.25</v>
      </c>
      <c r="I11136" t="s">
        <v>3842</v>
      </c>
      <c r="J11136" t="s">
        <v>235</v>
      </c>
      <c r="K11136">
        <v>0</v>
      </c>
      <c r="L11136" s="83">
        <v>42517</v>
      </c>
      <c r="M11136">
        <v>0</v>
      </c>
      <c r="N11136">
        <v>800013104</v>
      </c>
      <c r="O11136">
        <v>2774336</v>
      </c>
    </row>
    <row r="11137" spans="1:15" x14ac:dyDescent="0.2">
      <c r="A11137" t="s">
        <v>5813</v>
      </c>
      <c r="B11137" t="s">
        <v>5776</v>
      </c>
      <c r="C11137">
        <v>49.1</v>
      </c>
      <c r="D11137">
        <v>0</v>
      </c>
      <c r="E11137">
        <v>0</v>
      </c>
      <c r="F11137">
        <v>0</v>
      </c>
      <c r="G11137">
        <v>0</v>
      </c>
      <c r="H11137" s="45">
        <v>-116935.76</v>
      </c>
      <c r="I11137" t="s">
        <v>3842</v>
      </c>
      <c r="J11137" t="s">
        <v>200</v>
      </c>
      <c r="K11137">
        <v>0</v>
      </c>
      <c r="L11137" s="83">
        <v>42517</v>
      </c>
      <c r="M11137">
        <v>0</v>
      </c>
      <c r="N11137">
        <v>624580106</v>
      </c>
      <c r="O11137">
        <v>2643168</v>
      </c>
    </row>
    <row r="11138" spans="1:15" x14ac:dyDescent="0.2">
      <c r="A11138" t="s">
        <v>5814</v>
      </c>
      <c r="B11138" t="s">
        <v>3676</v>
      </c>
      <c r="C11138">
        <v>95.43</v>
      </c>
      <c r="D11138">
        <v>0</v>
      </c>
      <c r="E11138">
        <v>0</v>
      </c>
      <c r="F11138">
        <v>0</v>
      </c>
      <c r="G11138">
        <v>0</v>
      </c>
      <c r="H11138" s="45">
        <v>-6307.73</v>
      </c>
      <c r="I11138" t="s">
        <v>3842</v>
      </c>
      <c r="J11138" t="s">
        <v>200</v>
      </c>
      <c r="K11138">
        <v>0</v>
      </c>
      <c r="L11138" s="83">
        <v>42517</v>
      </c>
      <c r="M11138">
        <v>0</v>
      </c>
      <c r="N11138">
        <v>256677105</v>
      </c>
      <c r="O11138" t="s">
        <v>3685</v>
      </c>
    </row>
    <row r="11139" spans="1:15" x14ac:dyDescent="0.2">
      <c r="A11139" t="s">
        <v>5815</v>
      </c>
      <c r="B11139" t="s">
        <v>1330</v>
      </c>
      <c r="C11139">
        <v>111.03</v>
      </c>
      <c r="D11139">
        <v>0</v>
      </c>
      <c r="E11139">
        <v>0</v>
      </c>
      <c r="F11139">
        <v>0</v>
      </c>
      <c r="G11139">
        <v>0</v>
      </c>
      <c r="H11139" s="45">
        <v>-20425.759999999998</v>
      </c>
      <c r="I11139" t="s">
        <v>3842</v>
      </c>
      <c r="J11139" t="s">
        <v>200</v>
      </c>
      <c r="K11139">
        <v>0</v>
      </c>
      <c r="L11139" s="83">
        <v>42517</v>
      </c>
      <c r="M11139">
        <v>0</v>
      </c>
      <c r="N11139">
        <v>243537107</v>
      </c>
      <c r="O11139">
        <v>2267278</v>
      </c>
    </row>
    <row r="11140" spans="1:15" x14ac:dyDescent="0.2">
      <c r="A11140" t="s">
        <v>5816</v>
      </c>
      <c r="B11140" t="s">
        <v>3520</v>
      </c>
      <c r="C11140">
        <v>25.32</v>
      </c>
      <c r="D11140">
        <v>0</v>
      </c>
      <c r="E11140">
        <v>0</v>
      </c>
      <c r="F11140">
        <v>0</v>
      </c>
      <c r="G11140">
        <v>0</v>
      </c>
      <c r="H11140" s="45">
        <v>-35341.85</v>
      </c>
      <c r="I11140" t="s">
        <v>3842</v>
      </c>
      <c r="J11140" t="s">
        <v>200</v>
      </c>
      <c r="K11140">
        <v>0</v>
      </c>
      <c r="L11140" s="83">
        <v>42517</v>
      </c>
      <c r="M11140">
        <v>0</v>
      </c>
      <c r="N11140">
        <v>2896207</v>
      </c>
      <c r="O11140">
        <v>2004185</v>
      </c>
    </row>
    <row r="11141" spans="1:15" x14ac:dyDescent="0.2">
      <c r="A11141" t="s">
        <v>5817</v>
      </c>
      <c r="B11141" t="s">
        <v>5798</v>
      </c>
      <c r="C11141">
        <v>224.35</v>
      </c>
      <c r="D11141">
        <v>0</v>
      </c>
      <c r="E11141">
        <v>0</v>
      </c>
      <c r="F11141">
        <v>0</v>
      </c>
      <c r="G11141">
        <v>0</v>
      </c>
      <c r="H11141" s="45">
        <v>-6812.12</v>
      </c>
      <c r="I11141" t="s">
        <v>3842</v>
      </c>
      <c r="J11141" t="s">
        <v>200</v>
      </c>
      <c r="K11141">
        <v>0</v>
      </c>
      <c r="L11141" s="83">
        <v>42517</v>
      </c>
      <c r="M11141">
        <v>0</v>
      </c>
      <c r="N11141">
        <v>149568107</v>
      </c>
      <c r="O11141">
        <v>2787022</v>
      </c>
    </row>
    <row r="11142" spans="1:15" x14ac:dyDescent="0.2">
      <c r="A11142" t="s">
        <v>5818</v>
      </c>
      <c r="B11142" t="s">
        <v>5799</v>
      </c>
      <c r="C11142">
        <v>81.59</v>
      </c>
      <c r="D11142">
        <v>0</v>
      </c>
      <c r="E11142">
        <v>0</v>
      </c>
      <c r="F11142">
        <v>0</v>
      </c>
      <c r="G11142">
        <v>0</v>
      </c>
      <c r="H11142" s="45">
        <v>-7505.57</v>
      </c>
      <c r="I11142" t="s">
        <v>3842</v>
      </c>
      <c r="J11142" t="s">
        <v>200</v>
      </c>
      <c r="K11142">
        <v>0</v>
      </c>
      <c r="L11142" s="83">
        <v>42517</v>
      </c>
      <c r="M11142">
        <v>0</v>
      </c>
      <c r="N11142">
        <v>256746108</v>
      </c>
      <c r="O11142">
        <v>2272476</v>
      </c>
    </row>
    <row r="11143" spans="1:15" x14ac:dyDescent="0.2">
      <c r="A11143" t="s">
        <v>5819</v>
      </c>
      <c r="B11143" t="s">
        <v>5801</v>
      </c>
      <c r="C11143">
        <v>14.6</v>
      </c>
      <c r="D11143">
        <v>0</v>
      </c>
      <c r="E11143">
        <v>0</v>
      </c>
      <c r="F11143">
        <v>0</v>
      </c>
      <c r="G11143">
        <v>0</v>
      </c>
      <c r="H11143">
        <v>974.3</v>
      </c>
      <c r="I11143" t="s">
        <v>3837</v>
      </c>
      <c r="J11143" t="s">
        <v>190</v>
      </c>
      <c r="K11143">
        <v>0</v>
      </c>
      <c r="L11143" s="83">
        <v>42517</v>
      </c>
      <c r="M11143">
        <v>0</v>
      </c>
      <c r="N11143">
        <v>628852204</v>
      </c>
      <c r="O11143">
        <v>2617486</v>
      </c>
    </row>
    <row r="11144" spans="1:15" x14ac:dyDescent="0.2">
      <c r="A11144" t="s">
        <v>5820</v>
      </c>
      <c r="B11144" t="s">
        <v>3554</v>
      </c>
      <c r="C11144">
        <v>18.25</v>
      </c>
      <c r="D11144">
        <v>0</v>
      </c>
      <c r="E11144">
        <v>0</v>
      </c>
      <c r="F11144">
        <v>0</v>
      </c>
      <c r="G11144">
        <v>0</v>
      </c>
      <c r="H11144" s="45">
        <v>5293.06</v>
      </c>
      <c r="I11144" t="s">
        <v>3837</v>
      </c>
      <c r="J11144" t="s">
        <v>190</v>
      </c>
      <c r="K11144">
        <v>0</v>
      </c>
      <c r="L11144" s="83">
        <v>42517</v>
      </c>
      <c r="M11144">
        <v>0</v>
      </c>
      <c r="N11144">
        <v>747619104</v>
      </c>
      <c r="O11144" t="s">
        <v>3578</v>
      </c>
    </row>
    <row r="11145" spans="1:15" x14ac:dyDescent="0.2">
      <c r="A11145" t="s">
        <v>5821</v>
      </c>
      <c r="B11145" t="s">
        <v>5796</v>
      </c>
      <c r="C11145">
        <v>150.63999999999999</v>
      </c>
      <c r="D11145">
        <v>0</v>
      </c>
      <c r="E11145">
        <v>0</v>
      </c>
      <c r="F11145">
        <v>0</v>
      </c>
      <c r="G11145">
        <v>0</v>
      </c>
      <c r="H11145" s="45">
        <v>-17524.54</v>
      </c>
      <c r="I11145" t="s">
        <v>3842</v>
      </c>
      <c r="J11145" t="s">
        <v>164</v>
      </c>
      <c r="K11145">
        <v>0</v>
      </c>
      <c r="L11145" s="83">
        <v>42517</v>
      </c>
      <c r="M11145">
        <v>0</v>
      </c>
      <c r="N11145">
        <v>697435105</v>
      </c>
      <c r="O11145" t="s">
        <v>5822</v>
      </c>
    </row>
    <row r="11146" spans="1:15" x14ac:dyDescent="0.2">
      <c r="A11146" t="s">
        <v>5823</v>
      </c>
      <c r="B11146" t="s">
        <v>843</v>
      </c>
      <c r="C11146">
        <v>143.79</v>
      </c>
      <c r="D11146">
        <v>0</v>
      </c>
      <c r="E11146">
        <v>0</v>
      </c>
      <c r="F11146">
        <v>0</v>
      </c>
      <c r="G11146">
        <v>0</v>
      </c>
      <c r="H11146" s="45">
        <v>-1119.6600000000001</v>
      </c>
      <c r="I11146" t="s">
        <v>3842</v>
      </c>
      <c r="J11146" t="s">
        <v>190</v>
      </c>
      <c r="K11146">
        <v>0</v>
      </c>
      <c r="L11146" s="83">
        <v>42517</v>
      </c>
      <c r="M11146">
        <v>0</v>
      </c>
      <c r="N11146" t="s">
        <v>965</v>
      </c>
      <c r="O11146" t="s">
        <v>1356</v>
      </c>
    </row>
    <row r="11147" spans="1:15" x14ac:dyDescent="0.2">
      <c r="A11147" t="s">
        <v>5824</v>
      </c>
      <c r="B11147" t="s">
        <v>5800</v>
      </c>
      <c r="C11147">
        <v>15.675000000000001</v>
      </c>
      <c r="D11147">
        <v>0</v>
      </c>
      <c r="E11147">
        <v>0</v>
      </c>
      <c r="F11147">
        <v>0</v>
      </c>
      <c r="G11147">
        <v>0</v>
      </c>
      <c r="H11147" s="45">
        <v>4831.3900000000003</v>
      </c>
      <c r="I11147" t="s">
        <v>3837</v>
      </c>
      <c r="J11147" t="s">
        <v>182</v>
      </c>
      <c r="K11147">
        <v>0</v>
      </c>
      <c r="L11147" s="83">
        <v>42517</v>
      </c>
      <c r="M11147">
        <v>0</v>
      </c>
      <c r="N11147" t="s">
        <v>177</v>
      </c>
      <c r="O11147" t="s">
        <v>5825</v>
      </c>
    </row>
    <row r="11148" spans="1:15" x14ac:dyDescent="0.2">
      <c r="A11148" t="s">
        <v>5826</v>
      </c>
      <c r="B11148" t="s">
        <v>3801</v>
      </c>
      <c r="C11148">
        <v>38.270000000000003</v>
      </c>
      <c r="D11148">
        <v>0</v>
      </c>
      <c r="E11148">
        <v>0</v>
      </c>
      <c r="F11148">
        <v>0</v>
      </c>
      <c r="G11148">
        <v>0</v>
      </c>
      <c r="H11148" s="45">
        <v>-18070.23</v>
      </c>
      <c r="I11148" t="s">
        <v>3842</v>
      </c>
      <c r="J11148" t="s">
        <v>200</v>
      </c>
      <c r="K11148">
        <v>0</v>
      </c>
      <c r="L11148" s="83">
        <v>42517</v>
      </c>
      <c r="M11148">
        <v>0</v>
      </c>
      <c r="N11148" t="s">
        <v>177</v>
      </c>
      <c r="O11148" t="s">
        <v>3814</v>
      </c>
    </row>
    <row r="11149" spans="1:15" x14ac:dyDescent="0.2">
      <c r="A11149" t="s">
        <v>5827</v>
      </c>
      <c r="B11149" t="s">
        <v>5797</v>
      </c>
      <c r="C11149">
        <v>111.5</v>
      </c>
      <c r="D11149">
        <v>0</v>
      </c>
      <c r="E11149">
        <v>0</v>
      </c>
      <c r="F11149">
        <v>0</v>
      </c>
      <c r="G11149">
        <v>0</v>
      </c>
      <c r="H11149" s="45">
        <v>-37834.83</v>
      </c>
      <c r="I11149" t="s">
        <v>3842</v>
      </c>
      <c r="J11149" t="s">
        <v>164</v>
      </c>
      <c r="K11149">
        <v>0</v>
      </c>
      <c r="L11149" s="83">
        <v>42517</v>
      </c>
      <c r="M11149">
        <v>0</v>
      </c>
      <c r="N11149">
        <v>848637104</v>
      </c>
      <c r="O11149" t="s">
        <v>5828</v>
      </c>
    </row>
    <row r="11150" spans="1:15" x14ac:dyDescent="0.2">
      <c r="A11150" t="s">
        <v>5829</v>
      </c>
      <c r="B11150" t="s">
        <v>3478</v>
      </c>
      <c r="C11150">
        <v>76.95</v>
      </c>
      <c r="D11150">
        <v>0</v>
      </c>
      <c r="E11150">
        <v>0</v>
      </c>
      <c r="F11150">
        <v>0</v>
      </c>
      <c r="G11150">
        <v>0</v>
      </c>
      <c r="H11150" s="45">
        <v>-16451.259999999998</v>
      </c>
      <c r="I11150" t="s">
        <v>3842</v>
      </c>
      <c r="J11150" t="s">
        <v>169</v>
      </c>
      <c r="K11150">
        <v>0</v>
      </c>
      <c r="L11150" s="83">
        <v>42517</v>
      </c>
      <c r="M11150">
        <v>0</v>
      </c>
      <c r="N11150">
        <v>922475108</v>
      </c>
      <c r="O11150" t="s">
        <v>3517</v>
      </c>
    </row>
    <row r="11151" spans="1:15" x14ac:dyDescent="0.2">
      <c r="A11151" t="s">
        <v>5830</v>
      </c>
      <c r="B11151" t="s">
        <v>2818</v>
      </c>
      <c r="C11151">
        <v>8.65</v>
      </c>
      <c r="D11151">
        <v>0</v>
      </c>
      <c r="E11151">
        <v>0</v>
      </c>
      <c r="F11151">
        <v>0</v>
      </c>
      <c r="G11151">
        <v>0</v>
      </c>
      <c r="H11151" s="45">
        <v>-23150.46</v>
      </c>
      <c r="I11151" t="s">
        <v>3837</v>
      </c>
      <c r="J11151" t="s">
        <v>200</v>
      </c>
      <c r="K11151">
        <v>0</v>
      </c>
      <c r="L11151" s="83">
        <v>42517</v>
      </c>
      <c r="M11151">
        <v>0</v>
      </c>
      <c r="N11151" t="s">
        <v>3034</v>
      </c>
      <c r="O11151" t="s">
        <v>3035</v>
      </c>
    </row>
    <row r="11152" spans="1:15" x14ac:dyDescent="0.2">
      <c r="A11152" t="s">
        <v>5802</v>
      </c>
      <c r="B11152" t="s">
        <v>2699</v>
      </c>
      <c r="C11152">
        <v>19.52</v>
      </c>
      <c r="D11152">
        <v>0</v>
      </c>
      <c r="E11152">
        <v>0</v>
      </c>
      <c r="F11152">
        <v>0</v>
      </c>
      <c r="G11152">
        <v>0</v>
      </c>
      <c r="H11152" s="45">
        <v>-31934.560000000001</v>
      </c>
      <c r="I11152" t="s">
        <v>3842</v>
      </c>
      <c r="J11152" t="s">
        <v>235</v>
      </c>
      <c r="K11152">
        <v>0</v>
      </c>
      <c r="L11152" s="83">
        <v>42516</v>
      </c>
      <c r="M11152">
        <v>0</v>
      </c>
      <c r="N11152">
        <v>847215100</v>
      </c>
      <c r="O11152" t="s">
        <v>2792</v>
      </c>
    </row>
    <row r="11153" spans="1:15" x14ac:dyDescent="0.2">
      <c r="A11153" t="s">
        <v>5803</v>
      </c>
      <c r="B11153" t="s">
        <v>5763</v>
      </c>
      <c r="C11153">
        <v>73.75</v>
      </c>
      <c r="D11153">
        <v>0</v>
      </c>
      <c r="E11153">
        <v>0</v>
      </c>
      <c r="F11153">
        <v>0</v>
      </c>
      <c r="G11153">
        <v>0</v>
      </c>
      <c r="H11153" s="45">
        <v>-5720.55</v>
      </c>
      <c r="I11153" t="s">
        <v>3842</v>
      </c>
      <c r="J11153" t="s">
        <v>190</v>
      </c>
      <c r="K11153">
        <v>0</v>
      </c>
      <c r="L11153" s="83">
        <v>42516</v>
      </c>
      <c r="M11153">
        <v>0</v>
      </c>
      <c r="N11153">
        <v>422806109</v>
      </c>
      <c r="O11153">
        <v>2419217</v>
      </c>
    </row>
    <row r="11154" spans="1:15" x14ac:dyDescent="0.2">
      <c r="A11154" t="s">
        <v>5804</v>
      </c>
      <c r="B11154" t="s">
        <v>5762</v>
      </c>
      <c r="C11154">
        <v>20.98</v>
      </c>
      <c r="D11154">
        <v>0</v>
      </c>
      <c r="E11154">
        <v>0</v>
      </c>
      <c r="F11154">
        <v>0</v>
      </c>
      <c r="G11154">
        <v>0</v>
      </c>
      <c r="H11154" s="45">
        <v>-4113.0600000000004</v>
      </c>
      <c r="I11154" t="s">
        <v>3842</v>
      </c>
      <c r="J11154" t="s">
        <v>200</v>
      </c>
      <c r="K11154">
        <v>0</v>
      </c>
      <c r="L11154" s="83">
        <v>42516</v>
      </c>
      <c r="M11154">
        <v>0</v>
      </c>
      <c r="N11154">
        <v>401617105</v>
      </c>
      <c r="O11154">
        <v>2387109</v>
      </c>
    </row>
    <row r="11155" spans="1:15" x14ac:dyDescent="0.2">
      <c r="A11155" t="s">
        <v>5805</v>
      </c>
      <c r="B11155" t="s">
        <v>3060</v>
      </c>
      <c r="C11155">
        <v>50.7</v>
      </c>
      <c r="D11155">
        <v>0</v>
      </c>
      <c r="E11155">
        <v>0</v>
      </c>
      <c r="F11155">
        <v>0</v>
      </c>
      <c r="G11155">
        <v>0</v>
      </c>
      <c r="H11155" s="45">
        <v>-2035.4</v>
      </c>
      <c r="I11155" t="s">
        <v>3842</v>
      </c>
      <c r="J11155" t="s">
        <v>186</v>
      </c>
      <c r="K11155">
        <v>0</v>
      </c>
      <c r="L11155" s="83">
        <v>42516</v>
      </c>
      <c r="M11155">
        <v>0</v>
      </c>
      <c r="N11155">
        <v>278265103</v>
      </c>
      <c r="O11155">
        <v>2301057</v>
      </c>
    </row>
    <row r="11156" spans="1:15" x14ac:dyDescent="0.2">
      <c r="A11156" t="s">
        <v>5806</v>
      </c>
      <c r="B11156" t="s">
        <v>2580</v>
      </c>
      <c r="C11156">
        <v>47.67</v>
      </c>
      <c r="D11156">
        <v>0</v>
      </c>
      <c r="E11156">
        <v>0</v>
      </c>
      <c r="F11156">
        <v>0</v>
      </c>
      <c r="G11156">
        <v>0</v>
      </c>
      <c r="H11156" s="45">
        <v>-10247.549999999999</v>
      </c>
      <c r="I11156" t="s">
        <v>3842</v>
      </c>
      <c r="J11156" t="s">
        <v>190</v>
      </c>
      <c r="K11156">
        <v>0</v>
      </c>
      <c r="L11156" s="83">
        <v>42516</v>
      </c>
      <c r="M11156">
        <v>0</v>
      </c>
      <c r="N11156">
        <v>217204106</v>
      </c>
      <c r="O11156">
        <v>2208073</v>
      </c>
    </row>
    <row r="11157" spans="1:15" x14ac:dyDescent="0.2">
      <c r="A11157" t="s">
        <v>5807</v>
      </c>
      <c r="B11157" t="s">
        <v>3518</v>
      </c>
      <c r="C11157">
        <v>42.7</v>
      </c>
      <c r="D11157">
        <v>0</v>
      </c>
      <c r="E11157">
        <v>0</v>
      </c>
      <c r="F11157">
        <v>0</v>
      </c>
      <c r="G11157">
        <v>0</v>
      </c>
      <c r="H11157" s="45">
        <v>-92427.05</v>
      </c>
      <c r="I11157" t="s">
        <v>3837</v>
      </c>
      <c r="J11157" t="s">
        <v>200</v>
      </c>
      <c r="K11157">
        <v>0</v>
      </c>
      <c r="L11157" s="83">
        <v>42516</v>
      </c>
      <c r="M11157">
        <v>0</v>
      </c>
      <c r="N11157">
        <v>89302103</v>
      </c>
      <c r="O11157">
        <v>2218447</v>
      </c>
    </row>
    <row r="11158" spans="1:15" x14ac:dyDescent="0.2">
      <c r="A11158" t="s">
        <v>5808</v>
      </c>
      <c r="B11158" t="s">
        <v>1577</v>
      </c>
      <c r="C11158">
        <v>67.325000000000003</v>
      </c>
      <c r="D11158">
        <v>0</v>
      </c>
      <c r="E11158">
        <v>0</v>
      </c>
      <c r="F11158">
        <v>0</v>
      </c>
      <c r="G11158">
        <v>0</v>
      </c>
      <c r="H11158" s="45">
        <v>1672.24</v>
      </c>
      <c r="I11158" t="s">
        <v>3837</v>
      </c>
      <c r="J11158" t="s">
        <v>190</v>
      </c>
      <c r="K11158">
        <v>0</v>
      </c>
      <c r="L11158" s="83">
        <v>42516</v>
      </c>
      <c r="M11158">
        <v>0</v>
      </c>
      <c r="N11158">
        <v>625383104</v>
      </c>
      <c r="O11158">
        <v>2609858</v>
      </c>
    </row>
    <row r="11159" spans="1:15" x14ac:dyDescent="0.2">
      <c r="A11159" t="s">
        <v>5809</v>
      </c>
      <c r="B11159" t="s">
        <v>3727</v>
      </c>
      <c r="C11159">
        <v>51.96</v>
      </c>
      <c r="D11159">
        <v>0</v>
      </c>
      <c r="E11159">
        <v>0</v>
      </c>
      <c r="F11159">
        <v>0</v>
      </c>
      <c r="G11159">
        <v>0</v>
      </c>
      <c r="H11159" s="45">
        <v>-8031.14</v>
      </c>
      <c r="I11159" t="s">
        <v>3842</v>
      </c>
      <c r="J11159" t="s">
        <v>200</v>
      </c>
      <c r="K11159">
        <v>0</v>
      </c>
      <c r="L11159" s="83">
        <v>42516</v>
      </c>
      <c r="M11159">
        <v>0</v>
      </c>
      <c r="N11159">
        <v>969904101</v>
      </c>
      <c r="O11159">
        <v>2967589</v>
      </c>
    </row>
    <row r="11160" spans="1:15" x14ac:dyDescent="0.2">
      <c r="A11160" t="s">
        <v>5777</v>
      </c>
      <c r="B11160" t="s">
        <v>5754</v>
      </c>
      <c r="C11160">
        <v>58.65</v>
      </c>
      <c r="D11160">
        <v>0</v>
      </c>
      <c r="E11160">
        <v>0</v>
      </c>
      <c r="F11160">
        <v>0</v>
      </c>
      <c r="G11160">
        <v>0</v>
      </c>
      <c r="H11160" s="45">
        <v>8946.9699999999993</v>
      </c>
      <c r="I11160" t="s">
        <v>3842</v>
      </c>
      <c r="J11160" t="s">
        <v>235</v>
      </c>
      <c r="K11160">
        <v>0</v>
      </c>
      <c r="L11160" s="83">
        <v>42515</v>
      </c>
      <c r="M11160">
        <v>0</v>
      </c>
      <c r="N11160">
        <v>913456109</v>
      </c>
      <c r="O11160">
        <v>2923804</v>
      </c>
    </row>
    <row r="11161" spans="1:15" x14ac:dyDescent="0.2">
      <c r="A11161" t="s">
        <v>5778</v>
      </c>
      <c r="B11161" t="s">
        <v>5753</v>
      </c>
      <c r="C11161">
        <v>21.73</v>
      </c>
      <c r="D11161">
        <v>0</v>
      </c>
      <c r="E11161">
        <v>0</v>
      </c>
      <c r="F11161">
        <v>0</v>
      </c>
      <c r="G11161">
        <v>0</v>
      </c>
      <c r="H11161" s="45">
        <v>43451.199999999997</v>
      </c>
      <c r="I11161" t="s">
        <v>3842</v>
      </c>
      <c r="J11161" t="s">
        <v>200</v>
      </c>
      <c r="K11161">
        <v>0</v>
      </c>
      <c r="L11161" s="83">
        <v>42515</v>
      </c>
      <c r="M11161">
        <v>0</v>
      </c>
      <c r="N11161" t="s">
        <v>5759</v>
      </c>
      <c r="O11161" t="s">
        <v>5760</v>
      </c>
    </row>
    <row r="11162" spans="1:15" x14ac:dyDescent="0.2">
      <c r="A11162" t="s">
        <v>5779</v>
      </c>
      <c r="B11162" t="s">
        <v>3167</v>
      </c>
      <c r="C11162">
        <v>68.45</v>
      </c>
      <c r="D11162">
        <v>0</v>
      </c>
      <c r="E11162">
        <v>0</v>
      </c>
      <c r="F11162">
        <v>0</v>
      </c>
      <c r="G11162">
        <v>0</v>
      </c>
      <c r="H11162" s="45">
        <v>6724.27</v>
      </c>
      <c r="I11162" t="s">
        <v>3842</v>
      </c>
      <c r="J11162" t="s">
        <v>200</v>
      </c>
      <c r="K11162">
        <v>0</v>
      </c>
      <c r="L11162" s="83">
        <v>42515</v>
      </c>
      <c r="M11162">
        <v>0</v>
      </c>
      <c r="N11162">
        <v>86516101</v>
      </c>
      <c r="O11162">
        <v>2094670</v>
      </c>
    </row>
    <row r="11163" spans="1:15" x14ac:dyDescent="0.2">
      <c r="A11163" t="s">
        <v>5780</v>
      </c>
      <c r="B11163" t="s">
        <v>3520</v>
      </c>
      <c r="C11163">
        <v>25.32</v>
      </c>
      <c r="D11163">
        <v>0</v>
      </c>
      <c r="E11163">
        <v>0</v>
      </c>
      <c r="F11163">
        <v>0</v>
      </c>
      <c r="G11163">
        <v>0</v>
      </c>
      <c r="H11163" s="45">
        <v>225713.37</v>
      </c>
      <c r="I11163" t="s">
        <v>3837</v>
      </c>
      <c r="J11163" t="s">
        <v>200</v>
      </c>
      <c r="K11163">
        <v>0</v>
      </c>
      <c r="L11163" s="83">
        <v>42515</v>
      </c>
      <c r="M11163">
        <v>0</v>
      </c>
      <c r="N11163">
        <v>2896207</v>
      </c>
      <c r="O11163">
        <v>2004185</v>
      </c>
    </row>
    <row r="11164" spans="1:15" x14ac:dyDescent="0.2">
      <c r="A11164" t="s">
        <v>5781</v>
      </c>
      <c r="B11164" t="s">
        <v>1824</v>
      </c>
      <c r="C11164">
        <v>60.23</v>
      </c>
      <c r="D11164">
        <v>0</v>
      </c>
      <c r="E11164">
        <v>0</v>
      </c>
      <c r="F11164">
        <v>0</v>
      </c>
      <c r="G11164">
        <v>0</v>
      </c>
      <c r="H11164" s="45">
        <v>-6316.64</v>
      </c>
      <c r="I11164" t="s">
        <v>3842</v>
      </c>
      <c r="J11164" t="s">
        <v>164</v>
      </c>
      <c r="K11164">
        <v>0</v>
      </c>
      <c r="L11164" s="83">
        <v>42515</v>
      </c>
      <c r="M11164">
        <v>0</v>
      </c>
      <c r="N11164">
        <v>205363104</v>
      </c>
      <c r="O11164">
        <v>2215200</v>
      </c>
    </row>
    <row r="11165" spans="1:15" x14ac:dyDescent="0.2">
      <c r="A11165" t="s">
        <v>5782</v>
      </c>
      <c r="B11165" t="s">
        <v>1330</v>
      </c>
      <c r="C11165">
        <v>111.03</v>
      </c>
      <c r="D11165">
        <v>0</v>
      </c>
      <c r="E11165">
        <v>0</v>
      </c>
      <c r="F11165">
        <v>0</v>
      </c>
      <c r="G11165">
        <v>0</v>
      </c>
      <c r="H11165" s="45">
        <v>-18746.060000000001</v>
      </c>
      <c r="I11165" t="s">
        <v>3837</v>
      </c>
      <c r="J11165" t="s">
        <v>200</v>
      </c>
      <c r="K11165">
        <v>0</v>
      </c>
      <c r="L11165" s="83">
        <v>42515</v>
      </c>
      <c r="M11165">
        <v>0</v>
      </c>
      <c r="N11165">
        <v>243537107</v>
      </c>
      <c r="O11165">
        <v>2267278</v>
      </c>
    </row>
    <row r="11166" spans="1:15" x14ac:dyDescent="0.2">
      <c r="A11166" t="s">
        <v>5783</v>
      </c>
      <c r="B11166" t="s">
        <v>3676</v>
      </c>
      <c r="C11166">
        <v>95.43</v>
      </c>
      <c r="D11166">
        <v>0</v>
      </c>
      <c r="E11166">
        <v>0</v>
      </c>
      <c r="F11166">
        <v>0</v>
      </c>
      <c r="G11166">
        <v>0</v>
      </c>
      <c r="H11166" s="45">
        <v>-16676.41</v>
      </c>
      <c r="I11166" t="s">
        <v>3837</v>
      </c>
      <c r="J11166" t="s">
        <v>200</v>
      </c>
      <c r="K11166">
        <v>0</v>
      </c>
      <c r="L11166" s="83">
        <v>42515</v>
      </c>
      <c r="M11166">
        <v>0</v>
      </c>
      <c r="N11166">
        <v>256677105</v>
      </c>
      <c r="O11166" t="s">
        <v>3685</v>
      </c>
    </row>
    <row r="11167" spans="1:15" x14ac:dyDescent="0.2">
      <c r="A11167" t="s">
        <v>5784</v>
      </c>
      <c r="B11167" t="s">
        <v>2571</v>
      </c>
      <c r="C11167">
        <v>75.02</v>
      </c>
      <c r="D11167">
        <v>0</v>
      </c>
      <c r="E11167">
        <v>0</v>
      </c>
      <c r="F11167">
        <v>0</v>
      </c>
      <c r="G11167">
        <v>0</v>
      </c>
      <c r="H11167" s="45">
        <v>-6093.96</v>
      </c>
      <c r="I11167" t="s">
        <v>3842</v>
      </c>
      <c r="J11167" t="s">
        <v>190</v>
      </c>
      <c r="K11167">
        <v>0</v>
      </c>
      <c r="L11167" s="83">
        <v>42515</v>
      </c>
      <c r="M11167">
        <v>0</v>
      </c>
      <c r="N11167">
        <v>267475101</v>
      </c>
      <c r="O11167">
        <v>2289841</v>
      </c>
    </row>
    <row r="11168" spans="1:15" x14ac:dyDescent="0.2">
      <c r="A11168" t="s">
        <v>5785</v>
      </c>
      <c r="B11168" t="s">
        <v>3799</v>
      </c>
      <c r="C11168">
        <v>17.37</v>
      </c>
      <c r="D11168">
        <v>0</v>
      </c>
      <c r="E11168">
        <v>0</v>
      </c>
      <c r="F11168">
        <v>0</v>
      </c>
      <c r="G11168">
        <v>0</v>
      </c>
      <c r="H11168" s="45">
        <v>13901.06</v>
      </c>
      <c r="I11168" t="s">
        <v>3837</v>
      </c>
      <c r="J11168" t="s">
        <v>200</v>
      </c>
      <c r="K11168">
        <v>0</v>
      </c>
      <c r="L11168" s="83">
        <v>42515</v>
      </c>
      <c r="M11168">
        <v>0</v>
      </c>
      <c r="N11168" t="s">
        <v>3804</v>
      </c>
      <c r="O11168" t="s">
        <v>3805</v>
      </c>
    </row>
    <row r="11169" spans="1:15" x14ac:dyDescent="0.2">
      <c r="A11169" t="s">
        <v>5786</v>
      </c>
      <c r="B11169" t="s">
        <v>2833</v>
      </c>
      <c r="C11169">
        <v>170.35</v>
      </c>
      <c r="D11169">
        <v>0</v>
      </c>
      <c r="E11169">
        <v>0</v>
      </c>
      <c r="F11169">
        <v>0</v>
      </c>
      <c r="G11169">
        <v>0</v>
      </c>
      <c r="H11169" s="45">
        <v>-10576.11</v>
      </c>
      <c r="I11169" t="s">
        <v>3842</v>
      </c>
      <c r="J11169" t="s">
        <v>164</v>
      </c>
      <c r="K11169">
        <v>0</v>
      </c>
      <c r="L11169" s="83">
        <v>42515</v>
      </c>
      <c r="M11169">
        <v>0</v>
      </c>
      <c r="N11169">
        <v>461202103</v>
      </c>
      <c r="O11169">
        <v>2459020</v>
      </c>
    </row>
    <row r="11170" spans="1:15" x14ac:dyDescent="0.2">
      <c r="A11170" t="s">
        <v>5787</v>
      </c>
      <c r="B11170" t="s">
        <v>5776</v>
      </c>
      <c r="C11170">
        <v>49.1</v>
      </c>
      <c r="D11170">
        <v>0</v>
      </c>
      <c r="E11170">
        <v>0</v>
      </c>
      <c r="F11170">
        <v>0</v>
      </c>
      <c r="G11170">
        <v>0</v>
      </c>
      <c r="H11170" s="45">
        <v>44542.68</v>
      </c>
      <c r="I11170" t="s">
        <v>3837</v>
      </c>
      <c r="J11170" t="s">
        <v>200</v>
      </c>
      <c r="K11170">
        <v>0</v>
      </c>
      <c r="L11170" s="83">
        <v>42515</v>
      </c>
      <c r="M11170">
        <v>0</v>
      </c>
      <c r="N11170">
        <v>624580106</v>
      </c>
      <c r="O11170">
        <v>2643168</v>
      </c>
    </row>
    <row r="11171" spans="1:15" x14ac:dyDescent="0.2">
      <c r="A11171" t="s">
        <v>5788</v>
      </c>
      <c r="B11171" t="s">
        <v>2826</v>
      </c>
      <c r="C11171">
        <v>100.96</v>
      </c>
      <c r="D11171">
        <v>0</v>
      </c>
      <c r="E11171">
        <v>0</v>
      </c>
      <c r="F11171">
        <v>0</v>
      </c>
      <c r="G11171">
        <v>0</v>
      </c>
      <c r="H11171" s="45">
        <v>-2400.8200000000002</v>
      </c>
      <c r="I11171" t="s">
        <v>3837</v>
      </c>
      <c r="J11171" t="s">
        <v>235</v>
      </c>
      <c r="K11171">
        <v>0</v>
      </c>
      <c r="L11171" s="83">
        <v>42515</v>
      </c>
      <c r="M11171">
        <v>0</v>
      </c>
      <c r="N11171">
        <v>800013104</v>
      </c>
      <c r="O11171">
        <v>2774336</v>
      </c>
    </row>
    <row r="11172" spans="1:15" x14ac:dyDescent="0.2">
      <c r="A11172" t="s">
        <v>5789</v>
      </c>
      <c r="B11172" t="s">
        <v>1676</v>
      </c>
      <c r="C11172">
        <v>107.045</v>
      </c>
      <c r="D11172">
        <v>0</v>
      </c>
      <c r="E11172">
        <v>0</v>
      </c>
      <c r="F11172">
        <v>0</v>
      </c>
      <c r="G11172">
        <v>0</v>
      </c>
      <c r="H11172" s="45">
        <v>-32890.32</v>
      </c>
      <c r="I11172" t="s">
        <v>3837</v>
      </c>
      <c r="J11172" t="s">
        <v>169</v>
      </c>
      <c r="K11172">
        <v>0</v>
      </c>
      <c r="L11172" s="83">
        <v>42515</v>
      </c>
      <c r="M11172">
        <v>0</v>
      </c>
      <c r="N11172" t="s">
        <v>177</v>
      </c>
      <c r="O11172">
        <v>2872423</v>
      </c>
    </row>
    <row r="11173" spans="1:15" x14ac:dyDescent="0.2">
      <c r="A11173" t="s">
        <v>5790</v>
      </c>
      <c r="B11173" t="s">
        <v>3491</v>
      </c>
      <c r="C11173">
        <v>88.33</v>
      </c>
      <c r="D11173">
        <v>0</v>
      </c>
      <c r="E11173">
        <v>0</v>
      </c>
      <c r="F11173">
        <v>0</v>
      </c>
      <c r="G11173">
        <v>0</v>
      </c>
      <c r="H11173" s="45">
        <v>-21439.65</v>
      </c>
      <c r="I11173" t="s">
        <v>3837</v>
      </c>
      <c r="J11173" t="s">
        <v>164</v>
      </c>
      <c r="K11173">
        <v>0</v>
      </c>
      <c r="L11173" s="83">
        <v>42515</v>
      </c>
      <c r="M11173">
        <v>0</v>
      </c>
      <c r="N11173">
        <v>878237106</v>
      </c>
      <c r="O11173">
        <v>2879532</v>
      </c>
    </row>
    <row r="11174" spans="1:15" x14ac:dyDescent="0.2">
      <c r="A11174" t="s">
        <v>5791</v>
      </c>
      <c r="B11174" t="s">
        <v>2595</v>
      </c>
      <c r="C11174">
        <v>44.32</v>
      </c>
      <c r="D11174">
        <v>0</v>
      </c>
      <c r="E11174">
        <v>0</v>
      </c>
      <c r="F11174">
        <v>0</v>
      </c>
      <c r="G11174">
        <v>0</v>
      </c>
      <c r="H11174" s="45">
        <v>-1603.31</v>
      </c>
      <c r="I11174" t="s">
        <v>3842</v>
      </c>
      <c r="J11174" t="s">
        <v>200</v>
      </c>
      <c r="K11174">
        <v>0</v>
      </c>
      <c r="L11174" s="83">
        <v>42515</v>
      </c>
      <c r="M11174">
        <v>0</v>
      </c>
      <c r="N11174">
        <v>889478103</v>
      </c>
      <c r="O11174">
        <v>2896092</v>
      </c>
    </row>
    <row r="11175" spans="1:15" x14ac:dyDescent="0.2">
      <c r="A11175" t="s">
        <v>5792</v>
      </c>
      <c r="B11175" t="s">
        <v>3631</v>
      </c>
      <c r="C11175">
        <v>253.93</v>
      </c>
      <c r="D11175">
        <v>0</v>
      </c>
      <c r="E11175">
        <v>0</v>
      </c>
      <c r="F11175">
        <v>0</v>
      </c>
      <c r="G11175">
        <v>0</v>
      </c>
      <c r="H11175" s="45">
        <v>-56697.64</v>
      </c>
      <c r="I11175" t="s">
        <v>3837</v>
      </c>
      <c r="J11175" t="s">
        <v>200</v>
      </c>
      <c r="K11175">
        <v>0</v>
      </c>
      <c r="L11175" s="83">
        <v>42515</v>
      </c>
      <c r="M11175">
        <v>0</v>
      </c>
      <c r="N11175" t="s">
        <v>3660</v>
      </c>
      <c r="O11175" t="s">
        <v>3661</v>
      </c>
    </row>
    <row r="11176" spans="1:15" x14ac:dyDescent="0.2">
      <c r="A11176" t="s">
        <v>5793</v>
      </c>
      <c r="B11176" t="s">
        <v>5775</v>
      </c>
      <c r="C11176">
        <v>104.52</v>
      </c>
      <c r="D11176">
        <v>0</v>
      </c>
      <c r="E11176">
        <v>0</v>
      </c>
      <c r="F11176">
        <v>0</v>
      </c>
      <c r="G11176">
        <v>0</v>
      </c>
      <c r="H11176" s="45">
        <v>-2350.9899999999998</v>
      </c>
      <c r="I11176" t="s">
        <v>3842</v>
      </c>
      <c r="J11176" t="s">
        <v>188</v>
      </c>
      <c r="K11176">
        <v>0</v>
      </c>
      <c r="L11176" s="83">
        <v>42515</v>
      </c>
      <c r="M11176">
        <v>0</v>
      </c>
      <c r="N11176">
        <v>920355104</v>
      </c>
      <c r="O11176">
        <v>2926739</v>
      </c>
    </row>
    <row r="11177" spans="1:15" x14ac:dyDescent="0.2">
      <c r="A11177" t="s">
        <v>5794</v>
      </c>
      <c r="B11177" t="s">
        <v>1553</v>
      </c>
      <c r="C11177">
        <v>59.625</v>
      </c>
      <c r="D11177">
        <v>0</v>
      </c>
      <c r="E11177">
        <v>0</v>
      </c>
      <c r="F11177">
        <v>0</v>
      </c>
      <c r="G11177">
        <v>0</v>
      </c>
      <c r="H11177" s="45">
        <v>-6008.24</v>
      </c>
      <c r="I11177" t="s">
        <v>3842</v>
      </c>
      <c r="J11177" t="s">
        <v>164</v>
      </c>
      <c r="K11177">
        <v>0</v>
      </c>
      <c r="L11177" s="83">
        <v>42515</v>
      </c>
      <c r="M11177">
        <v>0</v>
      </c>
      <c r="N11177" t="s">
        <v>1651</v>
      </c>
      <c r="O11177">
        <v>2946243</v>
      </c>
    </row>
    <row r="11178" spans="1:15" x14ac:dyDescent="0.2">
      <c r="A11178" t="s">
        <v>5764</v>
      </c>
      <c r="B11178" t="s">
        <v>3529</v>
      </c>
      <c r="C11178">
        <v>72.989999999999995</v>
      </c>
      <c r="D11178">
        <v>0</v>
      </c>
      <c r="E11178">
        <v>0</v>
      </c>
      <c r="F11178">
        <v>0</v>
      </c>
      <c r="G11178">
        <v>0</v>
      </c>
      <c r="H11178" s="45">
        <v>-38385.58</v>
      </c>
      <c r="I11178" t="s">
        <v>3842</v>
      </c>
      <c r="J11178" t="s">
        <v>190</v>
      </c>
      <c r="K11178">
        <v>0</v>
      </c>
      <c r="L11178" s="83">
        <v>42514</v>
      </c>
      <c r="M11178">
        <v>0</v>
      </c>
      <c r="N11178">
        <v>482539103</v>
      </c>
      <c r="O11178" t="s">
        <v>3530</v>
      </c>
    </row>
    <row r="11179" spans="1:15" x14ac:dyDescent="0.2">
      <c r="A11179" t="s">
        <v>5765</v>
      </c>
      <c r="B11179" t="s">
        <v>3148</v>
      </c>
      <c r="C11179">
        <v>26.45</v>
      </c>
      <c r="D11179">
        <v>0</v>
      </c>
      <c r="E11179">
        <v>0</v>
      </c>
      <c r="F11179">
        <v>0</v>
      </c>
      <c r="G11179">
        <v>0</v>
      </c>
      <c r="H11179" s="45">
        <v>-3821.74</v>
      </c>
      <c r="I11179" t="s">
        <v>3837</v>
      </c>
      <c r="J11179" t="s">
        <v>164</v>
      </c>
      <c r="K11179">
        <v>0</v>
      </c>
      <c r="L11179" s="83">
        <v>42514</v>
      </c>
      <c r="M11179">
        <v>0</v>
      </c>
      <c r="N11179" t="s">
        <v>3253</v>
      </c>
      <c r="O11179" t="s">
        <v>3254</v>
      </c>
    </row>
    <row r="11180" spans="1:15" x14ac:dyDescent="0.2">
      <c r="A11180" t="s">
        <v>5766</v>
      </c>
      <c r="B11180" t="s">
        <v>2580</v>
      </c>
      <c r="C11180">
        <v>47.67</v>
      </c>
      <c r="D11180">
        <v>0</v>
      </c>
      <c r="E11180">
        <v>0</v>
      </c>
      <c r="F11180">
        <v>0</v>
      </c>
      <c r="G11180">
        <v>0</v>
      </c>
      <c r="H11180" s="45">
        <v>-36491.22</v>
      </c>
      <c r="I11180" t="s">
        <v>3837</v>
      </c>
      <c r="J11180" t="s">
        <v>190</v>
      </c>
      <c r="K11180">
        <v>0</v>
      </c>
      <c r="L11180" s="83">
        <v>42514</v>
      </c>
      <c r="M11180">
        <v>0</v>
      </c>
      <c r="N11180">
        <v>217204106</v>
      </c>
      <c r="O11180">
        <v>2208073</v>
      </c>
    </row>
    <row r="11181" spans="1:15" x14ac:dyDescent="0.2">
      <c r="A11181" t="s">
        <v>5767</v>
      </c>
      <c r="B11181" t="s">
        <v>3060</v>
      </c>
      <c r="C11181">
        <v>50.7</v>
      </c>
      <c r="D11181">
        <v>0</v>
      </c>
      <c r="E11181">
        <v>0</v>
      </c>
      <c r="F11181">
        <v>0</v>
      </c>
      <c r="G11181">
        <v>0</v>
      </c>
      <c r="H11181" s="45">
        <v>-2398.34</v>
      </c>
      <c r="I11181" t="s">
        <v>3837</v>
      </c>
      <c r="J11181" t="s">
        <v>186</v>
      </c>
      <c r="K11181">
        <v>0</v>
      </c>
      <c r="L11181" s="83">
        <v>42514</v>
      </c>
      <c r="M11181">
        <v>0</v>
      </c>
      <c r="N11181">
        <v>278265103</v>
      </c>
      <c r="O11181">
        <v>2301057</v>
      </c>
    </row>
    <row r="11182" spans="1:15" x14ac:dyDescent="0.2">
      <c r="A11182" t="s">
        <v>5768</v>
      </c>
      <c r="B11182" t="s">
        <v>3596</v>
      </c>
      <c r="C11182">
        <v>6.44</v>
      </c>
      <c r="D11182">
        <v>0</v>
      </c>
      <c r="E11182">
        <v>0</v>
      </c>
      <c r="F11182">
        <v>0</v>
      </c>
      <c r="G11182">
        <v>0</v>
      </c>
      <c r="H11182" s="45">
        <v>108310.33</v>
      </c>
      <c r="I11182" t="s">
        <v>3837</v>
      </c>
      <c r="J11182" t="s">
        <v>200</v>
      </c>
      <c r="K11182">
        <v>0</v>
      </c>
      <c r="L11182" s="83">
        <v>42514</v>
      </c>
      <c r="M11182">
        <v>0</v>
      </c>
      <c r="N11182" s="84">
        <v>3.0219E+107</v>
      </c>
      <c r="O11182" t="s">
        <v>3611</v>
      </c>
    </row>
    <row r="11183" spans="1:15" x14ac:dyDescent="0.2">
      <c r="A11183" t="s">
        <v>5769</v>
      </c>
      <c r="B11183" t="s">
        <v>5762</v>
      </c>
      <c r="C11183">
        <v>20.98</v>
      </c>
      <c r="D11183">
        <v>0</v>
      </c>
      <c r="E11183">
        <v>0</v>
      </c>
      <c r="F11183">
        <v>0</v>
      </c>
      <c r="G11183">
        <v>0</v>
      </c>
      <c r="H11183" s="45">
        <v>17709.84</v>
      </c>
      <c r="I11183" t="s">
        <v>3837</v>
      </c>
      <c r="J11183" t="s">
        <v>200</v>
      </c>
      <c r="K11183">
        <v>0</v>
      </c>
      <c r="L11183" s="83">
        <v>42514</v>
      </c>
      <c r="M11183">
        <v>0</v>
      </c>
      <c r="N11183">
        <v>401617105</v>
      </c>
      <c r="O11183">
        <v>2387109</v>
      </c>
    </row>
    <row r="11184" spans="1:15" x14ac:dyDescent="0.2">
      <c r="A11184" t="s">
        <v>5770</v>
      </c>
      <c r="B11184" t="s">
        <v>5763</v>
      </c>
      <c r="C11184">
        <v>73.75</v>
      </c>
      <c r="D11184">
        <v>0</v>
      </c>
      <c r="E11184">
        <v>0</v>
      </c>
      <c r="F11184">
        <v>0</v>
      </c>
      <c r="G11184">
        <v>0</v>
      </c>
      <c r="H11184" s="45">
        <v>-2718.65</v>
      </c>
      <c r="I11184" t="s">
        <v>3837</v>
      </c>
      <c r="J11184" t="s">
        <v>190</v>
      </c>
      <c r="K11184">
        <v>0</v>
      </c>
      <c r="L11184" s="83">
        <v>42514</v>
      </c>
      <c r="M11184">
        <v>0</v>
      </c>
      <c r="N11184">
        <v>422806109</v>
      </c>
      <c r="O11184">
        <v>2419217</v>
      </c>
    </row>
    <row r="11185" spans="1:15" x14ac:dyDescent="0.2">
      <c r="A11185" t="s">
        <v>5771</v>
      </c>
      <c r="B11185" t="s">
        <v>1331</v>
      </c>
      <c r="C11185">
        <v>26.09</v>
      </c>
      <c r="D11185">
        <v>0</v>
      </c>
      <c r="E11185">
        <v>0</v>
      </c>
      <c r="F11185">
        <v>0</v>
      </c>
      <c r="G11185">
        <v>0</v>
      </c>
      <c r="H11185" s="45">
        <v>-33798.79</v>
      </c>
      <c r="I11185" t="s">
        <v>3837</v>
      </c>
      <c r="J11185" t="s">
        <v>200</v>
      </c>
      <c r="K11185">
        <v>0</v>
      </c>
      <c r="L11185" s="83">
        <v>42514</v>
      </c>
      <c r="M11185">
        <v>0</v>
      </c>
      <c r="N11185">
        <v>535919203</v>
      </c>
      <c r="O11185">
        <v>2753506</v>
      </c>
    </row>
    <row r="11186" spans="1:15" x14ac:dyDescent="0.2">
      <c r="A11186" t="s">
        <v>5772</v>
      </c>
      <c r="B11186" t="s">
        <v>2221</v>
      </c>
      <c r="C11186">
        <v>79.510000000000005</v>
      </c>
      <c r="D11186">
        <v>0</v>
      </c>
      <c r="E11186">
        <v>0</v>
      </c>
      <c r="F11186">
        <v>0</v>
      </c>
      <c r="G11186">
        <v>0</v>
      </c>
      <c r="H11186" s="45">
        <v>7245.26</v>
      </c>
      <c r="I11186" t="s">
        <v>3837</v>
      </c>
      <c r="J11186" t="s">
        <v>164</v>
      </c>
      <c r="K11186">
        <v>0</v>
      </c>
      <c r="L11186" s="83">
        <v>42514</v>
      </c>
      <c r="M11186">
        <v>0</v>
      </c>
      <c r="N11186" t="s">
        <v>2277</v>
      </c>
      <c r="O11186">
        <v>2630643</v>
      </c>
    </row>
    <row r="11187" spans="1:15" x14ac:dyDescent="0.2">
      <c r="A11187" t="s">
        <v>5773</v>
      </c>
      <c r="B11187" t="s">
        <v>1006</v>
      </c>
      <c r="C11187">
        <v>100.27500000000001</v>
      </c>
      <c r="D11187">
        <v>0</v>
      </c>
      <c r="E11187">
        <v>0</v>
      </c>
      <c r="F11187">
        <v>0</v>
      </c>
      <c r="G11187">
        <v>0</v>
      </c>
      <c r="H11187" s="45">
        <v>2046.81</v>
      </c>
      <c r="I11187" t="s">
        <v>3837</v>
      </c>
      <c r="J11187" t="s">
        <v>164</v>
      </c>
      <c r="K11187">
        <v>0</v>
      </c>
      <c r="L11187" s="83">
        <v>42514</v>
      </c>
      <c r="M11187">
        <v>0</v>
      </c>
      <c r="N11187">
        <v>294268107</v>
      </c>
      <c r="O11187">
        <v>2597748</v>
      </c>
    </row>
    <row r="11188" spans="1:15" x14ac:dyDescent="0.2">
      <c r="A11188" t="s">
        <v>5774</v>
      </c>
      <c r="B11188" t="s">
        <v>2699</v>
      </c>
      <c r="C11188">
        <v>19.52</v>
      </c>
      <c r="D11188">
        <v>0</v>
      </c>
      <c r="E11188">
        <v>0</v>
      </c>
      <c r="F11188">
        <v>0</v>
      </c>
      <c r="G11188">
        <v>0</v>
      </c>
      <c r="H11188" s="45">
        <v>-8927.7099999999991</v>
      </c>
      <c r="I11188" t="s">
        <v>3837</v>
      </c>
      <c r="J11188" t="s">
        <v>235</v>
      </c>
      <c r="K11188">
        <v>0</v>
      </c>
      <c r="L11188" s="83">
        <v>42514</v>
      </c>
      <c r="M11188">
        <v>0</v>
      </c>
      <c r="N11188">
        <v>847215100</v>
      </c>
      <c r="O11188" t="s">
        <v>2792</v>
      </c>
    </row>
    <row r="11189" spans="1:15" x14ac:dyDescent="0.2">
      <c r="A11189" t="s">
        <v>5795</v>
      </c>
      <c r="B11189" t="s">
        <v>13877</v>
      </c>
      <c r="C11189">
        <v>1.1374</v>
      </c>
      <c r="D11189">
        <v>0</v>
      </c>
      <c r="E11189">
        <v>0</v>
      </c>
      <c r="F11189">
        <v>0</v>
      </c>
      <c r="G11189">
        <v>0</v>
      </c>
      <c r="H11189" s="45">
        <v>-25538.720000000001</v>
      </c>
      <c r="I11189" t="s">
        <v>210</v>
      </c>
      <c r="J11189" t="s">
        <v>687</v>
      </c>
      <c r="K11189">
        <v>0</v>
      </c>
      <c r="L11189" s="83">
        <v>42514</v>
      </c>
      <c r="M11189">
        <v>0</v>
      </c>
    </row>
    <row r="11190" spans="1:15" x14ac:dyDescent="0.2">
      <c r="A11190" t="s">
        <v>5755</v>
      </c>
      <c r="B11190" t="s">
        <v>854</v>
      </c>
      <c r="C11190">
        <v>81.010000000000005</v>
      </c>
      <c r="D11190">
        <v>0</v>
      </c>
      <c r="E11190">
        <v>0</v>
      </c>
      <c r="F11190">
        <v>0</v>
      </c>
      <c r="G11190">
        <v>0</v>
      </c>
      <c r="H11190" s="45">
        <v>433762.74</v>
      </c>
      <c r="I11190" t="s">
        <v>210</v>
      </c>
      <c r="J11190" t="s">
        <v>200</v>
      </c>
      <c r="K11190">
        <v>0</v>
      </c>
      <c r="L11190" s="83">
        <v>42513</v>
      </c>
      <c r="M11190">
        <v>0</v>
      </c>
      <c r="N11190">
        <v>988498101</v>
      </c>
      <c r="O11190">
        <v>2098876</v>
      </c>
    </row>
    <row r="11191" spans="1:15" x14ac:dyDescent="0.2">
      <c r="A11191" t="s">
        <v>5756</v>
      </c>
      <c r="B11191" t="s">
        <v>3695</v>
      </c>
      <c r="C11191">
        <v>25.7</v>
      </c>
      <c r="D11191">
        <v>0</v>
      </c>
      <c r="E11191">
        <v>0</v>
      </c>
      <c r="F11191">
        <v>0</v>
      </c>
      <c r="G11191">
        <v>0</v>
      </c>
      <c r="H11191" s="45">
        <v>7317.87</v>
      </c>
      <c r="I11191" t="s">
        <v>3842</v>
      </c>
      <c r="J11191" t="s">
        <v>200</v>
      </c>
      <c r="K11191">
        <v>0</v>
      </c>
      <c r="L11191" s="83">
        <v>42513</v>
      </c>
      <c r="M11191">
        <v>0</v>
      </c>
      <c r="N11191">
        <v>118440106</v>
      </c>
      <c r="O11191">
        <v>2149934</v>
      </c>
    </row>
    <row r="11192" spans="1:15" x14ac:dyDescent="0.2">
      <c r="A11192" t="s">
        <v>5757</v>
      </c>
      <c r="B11192" t="s">
        <v>3167</v>
      </c>
      <c r="C11192">
        <v>68.45</v>
      </c>
      <c r="D11192">
        <v>0</v>
      </c>
      <c r="E11192">
        <v>0</v>
      </c>
      <c r="F11192">
        <v>0</v>
      </c>
      <c r="G11192">
        <v>0</v>
      </c>
      <c r="H11192" s="45">
        <v>19085.7</v>
      </c>
      <c r="I11192" t="s">
        <v>3837</v>
      </c>
      <c r="J11192" t="s">
        <v>200</v>
      </c>
      <c r="K11192">
        <v>0</v>
      </c>
      <c r="L11192" s="83">
        <v>42513</v>
      </c>
      <c r="M11192">
        <v>0</v>
      </c>
      <c r="N11192">
        <v>86516101</v>
      </c>
      <c r="O11192">
        <v>2094670</v>
      </c>
    </row>
    <row r="11193" spans="1:15" x14ac:dyDescent="0.2">
      <c r="A11193" t="s">
        <v>5758</v>
      </c>
      <c r="B11193" t="s">
        <v>5753</v>
      </c>
      <c r="C11193">
        <v>21.73</v>
      </c>
      <c r="D11193">
        <v>0</v>
      </c>
      <c r="E11193">
        <v>0</v>
      </c>
      <c r="F11193">
        <v>0</v>
      </c>
      <c r="G11193">
        <v>0</v>
      </c>
      <c r="H11193" s="45">
        <v>48881.08</v>
      </c>
      <c r="I11193" t="s">
        <v>3837</v>
      </c>
      <c r="J11193" t="s">
        <v>200</v>
      </c>
      <c r="K11193">
        <v>0</v>
      </c>
      <c r="L11193" s="83">
        <v>42513</v>
      </c>
      <c r="M11193">
        <v>0</v>
      </c>
      <c r="N11193" t="s">
        <v>5759</v>
      </c>
      <c r="O11193" t="s">
        <v>5760</v>
      </c>
    </row>
    <row r="11194" spans="1:15" x14ac:dyDescent="0.2">
      <c r="A11194" t="s">
        <v>5761</v>
      </c>
      <c r="B11194" t="s">
        <v>5754</v>
      </c>
      <c r="C11194">
        <v>58.65</v>
      </c>
      <c r="D11194">
        <v>0</v>
      </c>
      <c r="E11194">
        <v>0</v>
      </c>
      <c r="F11194">
        <v>0</v>
      </c>
      <c r="G11194">
        <v>0</v>
      </c>
      <c r="H11194" s="45">
        <v>-12380.8</v>
      </c>
      <c r="I11194" t="s">
        <v>3837</v>
      </c>
      <c r="J11194" t="s">
        <v>235</v>
      </c>
      <c r="K11194">
        <v>0</v>
      </c>
      <c r="L11194" s="83">
        <v>42513</v>
      </c>
      <c r="M11194">
        <v>0</v>
      </c>
      <c r="N11194">
        <v>913456109</v>
      </c>
      <c r="O11194">
        <v>2923804</v>
      </c>
    </row>
    <row r="11195" spans="1:15" x14ac:dyDescent="0.2">
      <c r="A11195" t="s">
        <v>5749</v>
      </c>
      <c r="B11195" t="s">
        <v>3529</v>
      </c>
      <c r="C11195">
        <v>72.989999999999995</v>
      </c>
      <c r="D11195">
        <v>0</v>
      </c>
      <c r="E11195">
        <v>0</v>
      </c>
      <c r="F11195">
        <v>0</v>
      </c>
      <c r="G11195">
        <v>0</v>
      </c>
      <c r="H11195" s="45">
        <v>52708.39</v>
      </c>
      <c r="I11195" t="s">
        <v>3837</v>
      </c>
      <c r="J11195" t="s">
        <v>190</v>
      </c>
      <c r="K11195">
        <v>0</v>
      </c>
      <c r="L11195" s="83">
        <v>42510</v>
      </c>
      <c r="M11195">
        <v>0</v>
      </c>
      <c r="N11195">
        <v>482539103</v>
      </c>
      <c r="O11195" t="s">
        <v>3530</v>
      </c>
    </row>
    <row r="11196" spans="1:15" x14ac:dyDescent="0.2">
      <c r="A11196" t="s">
        <v>5750</v>
      </c>
      <c r="B11196" t="s">
        <v>2814</v>
      </c>
      <c r="C11196">
        <v>28.15</v>
      </c>
      <c r="D11196">
        <v>0</v>
      </c>
      <c r="E11196">
        <v>0</v>
      </c>
      <c r="F11196">
        <v>0</v>
      </c>
      <c r="G11196">
        <v>0</v>
      </c>
      <c r="H11196" s="45">
        <v>20633.29</v>
      </c>
      <c r="I11196" t="s">
        <v>3842</v>
      </c>
      <c r="J11196" t="s">
        <v>200</v>
      </c>
      <c r="K11196">
        <v>0</v>
      </c>
      <c r="L11196" s="83">
        <v>42510</v>
      </c>
      <c r="M11196">
        <v>0</v>
      </c>
      <c r="N11196">
        <v>364760108</v>
      </c>
      <c r="O11196">
        <v>2360326</v>
      </c>
    </row>
    <row r="11197" spans="1:15" x14ac:dyDescent="0.2">
      <c r="A11197" t="s">
        <v>5751</v>
      </c>
      <c r="B11197" t="s">
        <v>1814</v>
      </c>
      <c r="C11197">
        <v>110.49</v>
      </c>
      <c r="D11197">
        <v>0</v>
      </c>
      <c r="E11197">
        <v>0</v>
      </c>
      <c r="F11197">
        <v>0</v>
      </c>
      <c r="G11197">
        <v>0</v>
      </c>
      <c r="H11197" s="45">
        <v>20537.39</v>
      </c>
      <c r="I11197" t="s">
        <v>3842</v>
      </c>
      <c r="J11197" t="s">
        <v>200</v>
      </c>
      <c r="K11197">
        <v>0</v>
      </c>
      <c r="L11197" s="83">
        <v>42510</v>
      </c>
      <c r="M11197">
        <v>0</v>
      </c>
      <c r="N11197" t="s">
        <v>1862</v>
      </c>
      <c r="O11197">
        <v>2822019</v>
      </c>
    </row>
    <row r="11198" spans="1:15" x14ac:dyDescent="0.2">
      <c r="A11198" t="s">
        <v>5752</v>
      </c>
      <c r="B11198" t="s">
        <v>3169</v>
      </c>
      <c r="C11198">
        <v>129.37</v>
      </c>
      <c r="D11198">
        <v>0</v>
      </c>
      <c r="E11198">
        <v>0</v>
      </c>
      <c r="F11198">
        <v>0</v>
      </c>
      <c r="G11198">
        <v>0</v>
      </c>
      <c r="H11198" s="45">
        <v>-20302.28</v>
      </c>
      <c r="I11198" t="s">
        <v>3842</v>
      </c>
      <c r="J11198" t="s">
        <v>164</v>
      </c>
      <c r="K11198">
        <v>0</v>
      </c>
      <c r="L11198" s="83">
        <v>42510</v>
      </c>
      <c r="M11198">
        <v>0</v>
      </c>
      <c r="N11198">
        <v>52769106</v>
      </c>
      <c r="O11198">
        <v>2065159</v>
      </c>
    </row>
    <row r="11199" spans="1:15" x14ac:dyDescent="0.2">
      <c r="A11199" t="s">
        <v>5738</v>
      </c>
      <c r="B11199" t="s">
        <v>3555</v>
      </c>
      <c r="C11199">
        <v>42.19</v>
      </c>
      <c r="D11199">
        <v>0</v>
      </c>
      <c r="E11199">
        <v>0</v>
      </c>
      <c r="F11199">
        <v>0</v>
      </c>
      <c r="G11199">
        <v>0</v>
      </c>
      <c r="H11199" s="45">
        <v>25156.25</v>
      </c>
      <c r="I11199" t="s">
        <v>3842</v>
      </c>
      <c r="J11199" t="s">
        <v>200</v>
      </c>
      <c r="K11199">
        <v>0</v>
      </c>
      <c r="L11199" s="83">
        <v>42509</v>
      </c>
      <c r="M11199">
        <v>0</v>
      </c>
      <c r="N11199">
        <v>917047102</v>
      </c>
      <c r="O11199">
        <v>2933438</v>
      </c>
    </row>
    <row r="11200" spans="1:15" x14ac:dyDescent="0.2">
      <c r="A11200" t="s">
        <v>5739</v>
      </c>
      <c r="B11200" t="s">
        <v>2696</v>
      </c>
      <c r="C11200">
        <v>35.22</v>
      </c>
      <c r="D11200">
        <v>0</v>
      </c>
      <c r="E11200">
        <v>0</v>
      </c>
      <c r="F11200">
        <v>0</v>
      </c>
      <c r="G11200">
        <v>0</v>
      </c>
      <c r="H11200" s="45">
        <v>43920.63</v>
      </c>
      <c r="I11200" t="s">
        <v>3842</v>
      </c>
      <c r="J11200" t="s">
        <v>200</v>
      </c>
      <c r="K11200">
        <v>0</v>
      </c>
      <c r="L11200" s="83">
        <v>42509</v>
      </c>
      <c r="M11200">
        <v>0</v>
      </c>
      <c r="N11200">
        <v>501797104</v>
      </c>
      <c r="O11200" t="s">
        <v>2769</v>
      </c>
    </row>
    <row r="11201" spans="1:15" x14ac:dyDescent="0.2">
      <c r="A11201" t="s">
        <v>5740</v>
      </c>
      <c r="B11201" t="s">
        <v>5720</v>
      </c>
      <c r="C11201">
        <v>99.35</v>
      </c>
      <c r="D11201">
        <v>0</v>
      </c>
      <c r="E11201">
        <v>0</v>
      </c>
      <c r="F11201">
        <v>0</v>
      </c>
      <c r="G11201">
        <v>0</v>
      </c>
      <c r="H11201" s="45">
        <v>-19428.09</v>
      </c>
      <c r="I11201" t="s">
        <v>3842</v>
      </c>
      <c r="J11201" t="s">
        <v>188</v>
      </c>
      <c r="K11201">
        <v>0</v>
      </c>
      <c r="L11201" s="83">
        <v>42509</v>
      </c>
      <c r="M11201">
        <v>0</v>
      </c>
      <c r="N11201" t="s">
        <v>5722</v>
      </c>
      <c r="O11201">
        <v>2191399</v>
      </c>
    </row>
    <row r="11202" spans="1:15" x14ac:dyDescent="0.2">
      <c r="A11202" t="s">
        <v>5741</v>
      </c>
      <c r="B11202" t="s">
        <v>2226</v>
      </c>
      <c r="C11202">
        <v>88.31</v>
      </c>
      <c r="D11202">
        <v>0</v>
      </c>
      <c r="E11202">
        <v>0</v>
      </c>
      <c r="F11202">
        <v>0</v>
      </c>
      <c r="G11202">
        <v>0</v>
      </c>
      <c r="H11202" s="45">
        <v>11303.36</v>
      </c>
      <c r="I11202" t="s">
        <v>3842</v>
      </c>
      <c r="J11202" t="s">
        <v>164</v>
      </c>
      <c r="K11202">
        <v>0</v>
      </c>
      <c r="L11202" s="83">
        <v>42509</v>
      </c>
      <c r="M11202">
        <v>0</v>
      </c>
      <c r="N11202">
        <v>32654105</v>
      </c>
      <c r="O11202">
        <v>2032067</v>
      </c>
    </row>
    <row r="11203" spans="1:15" x14ac:dyDescent="0.2">
      <c r="A11203" t="s">
        <v>5742</v>
      </c>
      <c r="B11203" t="s">
        <v>3695</v>
      </c>
      <c r="C11203">
        <v>25.7</v>
      </c>
      <c r="D11203">
        <v>0</v>
      </c>
      <c r="E11203">
        <v>0</v>
      </c>
      <c r="F11203">
        <v>0</v>
      </c>
      <c r="G11203">
        <v>0</v>
      </c>
      <c r="H11203" s="45">
        <v>-15189.73</v>
      </c>
      <c r="I11203" t="s">
        <v>3837</v>
      </c>
      <c r="J11203" t="s">
        <v>200</v>
      </c>
      <c r="K11203">
        <v>0</v>
      </c>
      <c r="L11203" s="83">
        <v>42509</v>
      </c>
      <c r="M11203">
        <v>0</v>
      </c>
      <c r="N11203">
        <v>118440106</v>
      </c>
      <c r="O11203">
        <v>2149934</v>
      </c>
    </row>
    <row r="11204" spans="1:15" x14ac:dyDescent="0.2">
      <c r="A11204" t="s">
        <v>5743</v>
      </c>
      <c r="B11204" t="s">
        <v>5737</v>
      </c>
      <c r="C11204">
        <v>33.58</v>
      </c>
      <c r="D11204">
        <v>0</v>
      </c>
      <c r="E11204">
        <v>0</v>
      </c>
      <c r="F11204">
        <v>0</v>
      </c>
      <c r="G11204">
        <v>0</v>
      </c>
      <c r="H11204" s="45">
        <v>15295.33</v>
      </c>
      <c r="I11204" t="s">
        <v>3837</v>
      </c>
      <c r="J11204" t="s">
        <v>235</v>
      </c>
      <c r="K11204">
        <v>0</v>
      </c>
      <c r="L11204" s="83">
        <v>42509</v>
      </c>
      <c r="M11204">
        <v>0</v>
      </c>
      <c r="N11204">
        <v>134429109</v>
      </c>
      <c r="O11204">
        <v>2162845</v>
      </c>
    </row>
    <row r="11205" spans="1:15" x14ac:dyDescent="0.2">
      <c r="A11205" t="s">
        <v>5744</v>
      </c>
      <c r="B11205" t="s">
        <v>2698</v>
      </c>
      <c r="C11205">
        <v>119.43</v>
      </c>
      <c r="D11205">
        <v>0</v>
      </c>
      <c r="E11205">
        <v>0</v>
      </c>
      <c r="F11205">
        <v>0</v>
      </c>
      <c r="G11205">
        <v>0</v>
      </c>
      <c r="H11205" s="45">
        <v>-4500.22</v>
      </c>
      <c r="I11205" t="s">
        <v>3842</v>
      </c>
      <c r="J11205" t="s">
        <v>164</v>
      </c>
      <c r="K11205">
        <v>0</v>
      </c>
      <c r="L11205" s="83">
        <v>42509</v>
      </c>
      <c r="M11205">
        <v>0</v>
      </c>
      <c r="N11205" t="s">
        <v>2745</v>
      </c>
      <c r="O11205">
        <v>2310525</v>
      </c>
    </row>
    <row r="11206" spans="1:15" x14ac:dyDescent="0.2">
      <c r="A11206" t="s">
        <v>5745</v>
      </c>
      <c r="B11206" t="s">
        <v>3694</v>
      </c>
      <c r="C11206">
        <v>26</v>
      </c>
      <c r="D11206">
        <v>0</v>
      </c>
      <c r="E11206">
        <v>0</v>
      </c>
      <c r="F11206">
        <v>0</v>
      </c>
      <c r="G11206">
        <v>0</v>
      </c>
      <c r="H11206" s="45">
        <v>18870.7</v>
      </c>
      <c r="I11206" t="s">
        <v>3837</v>
      </c>
      <c r="J11206" t="s">
        <v>200</v>
      </c>
      <c r="K11206">
        <v>0</v>
      </c>
      <c r="L11206" s="83">
        <v>42509</v>
      </c>
      <c r="M11206">
        <v>0</v>
      </c>
      <c r="N11206">
        <v>428567101</v>
      </c>
      <c r="O11206">
        <v>2428376</v>
      </c>
    </row>
    <row r="11207" spans="1:15" x14ac:dyDescent="0.2">
      <c r="A11207" t="s">
        <v>5746</v>
      </c>
      <c r="B11207" t="s">
        <v>3049</v>
      </c>
      <c r="C11207">
        <v>70.94</v>
      </c>
      <c r="D11207">
        <v>0</v>
      </c>
      <c r="E11207">
        <v>0</v>
      </c>
      <c r="F11207">
        <v>0</v>
      </c>
      <c r="G11207">
        <v>0</v>
      </c>
      <c r="H11207" s="45">
        <v>9815.3700000000008</v>
      </c>
      <c r="I11207" t="s">
        <v>3842</v>
      </c>
      <c r="J11207" t="s">
        <v>200</v>
      </c>
      <c r="K11207">
        <v>0</v>
      </c>
      <c r="L11207" s="83">
        <v>42509</v>
      </c>
      <c r="M11207">
        <v>0</v>
      </c>
      <c r="N11207" s="84">
        <v>8.7611999999999999E+110</v>
      </c>
      <c r="O11207">
        <v>2259101</v>
      </c>
    </row>
    <row r="11208" spans="1:15" x14ac:dyDescent="0.2">
      <c r="A11208" t="s">
        <v>5747</v>
      </c>
      <c r="B11208" t="s">
        <v>1075</v>
      </c>
      <c r="C11208">
        <v>124.95</v>
      </c>
      <c r="D11208">
        <v>0</v>
      </c>
      <c r="E11208">
        <v>0</v>
      </c>
      <c r="F11208">
        <v>0</v>
      </c>
      <c r="G11208">
        <v>0</v>
      </c>
      <c r="H11208" s="45">
        <v>3682.19</v>
      </c>
      <c r="I11208" t="s">
        <v>3842</v>
      </c>
      <c r="J11208" t="s">
        <v>164</v>
      </c>
      <c r="K11208">
        <v>0</v>
      </c>
      <c r="L11208" s="83">
        <v>42509</v>
      </c>
      <c r="M11208">
        <v>0</v>
      </c>
      <c r="N11208">
        <v>874054109</v>
      </c>
      <c r="O11208">
        <v>2122117</v>
      </c>
    </row>
    <row r="11209" spans="1:15" x14ac:dyDescent="0.2">
      <c r="A11209" t="s">
        <v>5748</v>
      </c>
      <c r="B11209" t="s">
        <v>5727</v>
      </c>
      <c r="C11209">
        <v>180.3</v>
      </c>
      <c r="D11209">
        <v>0</v>
      </c>
      <c r="E11209">
        <v>0</v>
      </c>
      <c r="F11209">
        <v>0</v>
      </c>
      <c r="G11209">
        <v>0</v>
      </c>
      <c r="H11209" s="45">
        <v>-9698.67</v>
      </c>
      <c r="I11209" t="s">
        <v>210</v>
      </c>
      <c r="J11209" t="s">
        <v>713</v>
      </c>
      <c r="K11209">
        <v>0</v>
      </c>
      <c r="L11209" s="83">
        <v>42508</v>
      </c>
      <c r="M11209">
        <v>0</v>
      </c>
      <c r="N11209" t="s">
        <v>5728</v>
      </c>
      <c r="O11209">
        <v>2402433</v>
      </c>
    </row>
    <row r="11210" spans="1:15" x14ac:dyDescent="0.2">
      <c r="A11210" t="s">
        <v>5729</v>
      </c>
      <c r="B11210" t="s">
        <v>3714</v>
      </c>
      <c r="C11210">
        <v>127.5</v>
      </c>
      <c r="D11210">
        <v>0</v>
      </c>
      <c r="E11210">
        <v>0</v>
      </c>
      <c r="F11210">
        <v>0</v>
      </c>
      <c r="G11210">
        <v>0</v>
      </c>
      <c r="H11210" s="45">
        <v>-4239.67</v>
      </c>
      <c r="I11210" t="s">
        <v>3842</v>
      </c>
      <c r="J11210" t="s">
        <v>200</v>
      </c>
      <c r="K11210">
        <v>0</v>
      </c>
      <c r="L11210" s="83">
        <v>42508</v>
      </c>
      <c r="M11210">
        <v>0</v>
      </c>
      <c r="N11210">
        <v>168905107</v>
      </c>
      <c r="O11210">
        <v>2106791</v>
      </c>
    </row>
    <row r="11211" spans="1:15" x14ac:dyDescent="0.2">
      <c r="A11211" t="s">
        <v>5730</v>
      </c>
      <c r="B11211" t="s">
        <v>1814</v>
      </c>
      <c r="C11211">
        <v>110.49</v>
      </c>
      <c r="D11211">
        <v>0</v>
      </c>
      <c r="E11211">
        <v>0</v>
      </c>
      <c r="F11211">
        <v>0</v>
      </c>
      <c r="G11211">
        <v>0</v>
      </c>
      <c r="H11211" s="45">
        <v>2839.05</v>
      </c>
      <c r="I11211" t="s">
        <v>3837</v>
      </c>
      <c r="J11211" t="s">
        <v>200</v>
      </c>
      <c r="K11211">
        <v>0</v>
      </c>
      <c r="L11211" s="83">
        <v>42508</v>
      </c>
      <c r="M11211">
        <v>0</v>
      </c>
      <c r="N11211" t="s">
        <v>1862</v>
      </c>
      <c r="O11211">
        <v>2822019</v>
      </c>
    </row>
    <row r="11212" spans="1:15" x14ac:dyDescent="0.2">
      <c r="A11212" t="s">
        <v>5731</v>
      </c>
      <c r="B11212" t="s">
        <v>1029</v>
      </c>
      <c r="C11212">
        <v>26.32</v>
      </c>
      <c r="D11212">
        <v>0</v>
      </c>
      <c r="E11212">
        <v>0</v>
      </c>
      <c r="F11212">
        <v>0</v>
      </c>
      <c r="G11212">
        <v>0</v>
      </c>
      <c r="H11212" s="45">
        <v>1600.52</v>
      </c>
      <c r="I11212" t="s">
        <v>3842</v>
      </c>
      <c r="J11212" t="s">
        <v>164</v>
      </c>
      <c r="K11212">
        <v>0</v>
      </c>
      <c r="L11212" s="83">
        <v>42508</v>
      </c>
      <c r="M11212">
        <v>0</v>
      </c>
      <c r="N11212">
        <v>5125109</v>
      </c>
      <c r="O11212">
        <v>2159773</v>
      </c>
    </row>
    <row r="11213" spans="1:15" x14ac:dyDescent="0.2">
      <c r="A11213" t="s">
        <v>5732</v>
      </c>
      <c r="B11213" t="s">
        <v>3733</v>
      </c>
      <c r="C11213">
        <v>15.62</v>
      </c>
      <c r="D11213">
        <v>0</v>
      </c>
      <c r="E11213">
        <v>0</v>
      </c>
      <c r="F11213">
        <v>0</v>
      </c>
      <c r="G11213">
        <v>0</v>
      </c>
      <c r="H11213" s="45">
        <v>31497.23</v>
      </c>
      <c r="I11213" t="s">
        <v>3837</v>
      </c>
      <c r="J11213" t="s">
        <v>200</v>
      </c>
      <c r="K11213">
        <v>0</v>
      </c>
      <c r="L11213" s="83">
        <v>42508</v>
      </c>
      <c r="M11213">
        <v>0</v>
      </c>
      <c r="N11213">
        <v>149205106</v>
      </c>
      <c r="O11213">
        <v>2180438</v>
      </c>
    </row>
    <row r="11214" spans="1:15" x14ac:dyDescent="0.2">
      <c r="A11214" t="s">
        <v>5733</v>
      </c>
      <c r="B11214" t="s">
        <v>3585</v>
      </c>
      <c r="C11214">
        <v>36.6</v>
      </c>
      <c r="D11214">
        <v>0</v>
      </c>
      <c r="E11214">
        <v>0</v>
      </c>
      <c r="F11214">
        <v>0</v>
      </c>
      <c r="G11214">
        <v>0</v>
      </c>
      <c r="H11214" s="45">
        <v>32161.49</v>
      </c>
      <c r="I11214" t="s">
        <v>3837</v>
      </c>
      <c r="J11214" t="s">
        <v>200</v>
      </c>
      <c r="K11214">
        <v>0</v>
      </c>
      <c r="L11214" s="83">
        <v>42508</v>
      </c>
      <c r="M11214">
        <v>0</v>
      </c>
      <c r="N11214">
        <v>253393102</v>
      </c>
      <c r="O11214">
        <v>2969637</v>
      </c>
    </row>
    <row r="11215" spans="1:15" x14ac:dyDescent="0.2">
      <c r="A11215" t="s">
        <v>5734</v>
      </c>
      <c r="B11215" t="s">
        <v>2814</v>
      </c>
      <c r="C11215">
        <v>28.15</v>
      </c>
      <c r="D11215">
        <v>0</v>
      </c>
      <c r="E11215">
        <v>0</v>
      </c>
      <c r="F11215">
        <v>0</v>
      </c>
      <c r="G11215">
        <v>0</v>
      </c>
      <c r="H11215" s="45">
        <v>-49100.17</v>
      </c>
      <c r="I11215" t="s">
        <v>3837</v>
      </c>
      <c r="J11215" t="s">
        <v>200</v>
      </c>
      <c r="K11215">
        <v>0</v>
      </c>
      <c r="L11215" s="83">
        <v>42508</v>
      </c>
      <c r="M11215">
        <v>0</v>
      </c>
      <c r="N11215">
        <v>364760108</v>
      </c>
      <c r="O11215">
        <v>2360326</v>
      </c>
    </row>
    <row r="11216" spans="1:15" x14ac:dyDescent="0.2">
      <c r="A11216" t="s">
        <v>5735</v>
      </c>
      <c r="B11216" t="s">
        <v>3488</v>
      </c>
      <c r="C11216">
        <v>36.619999999999997</v>
      </c>
      <c r="D11216">
        <v>0</v>
      </c>
      <c r="E11216">
        <v>0</v>
      </c>
      <c r="F11216">
        <v>0</v>
      </c>
      <c r="G11216">
        <v>0</v>
      </c>
      <c r="H11216" s="45">
        <v>16410.919999999998</v>
      </c>
      <c r="I11216" t="s">
        <v>3837</v>
      </c>
      <c r="J11216" t="s">
        <v>164</v>
      </c>
      <c r="K11216">
        <v>0</v>
      </c>
      <c r="L11216" s="83">
        <v>42508</v>
      </c>
      <c r="M11216">
        <v>0</v>
      </c>
      <c r="N11216">
        <v>587200106</v>
      </c>
      <c r="O11216">
        <v>2578033</v>
      </c>
    </row>
    <row r="11217" spans="1:15" x14ac:dyDescent="0.2">
      <c r="A11217" t="s">
        <v>5736</v>
      </c>
      <c r="B11217" t="s">
        <v>5726</v>
      </c>
      <c r="C11217">
        <v>75.400000000000006</v>
      </c>
      <c r="D11217">
        <v>0</v>
      </c>
      <c r="E11217">
        <v>0</v>
      </c>
      <c r="F11217">
        <v>0</v>
      </c>
      <c r="G11217">
        <v>0</v>
      </c>
      <c r="H11217" s="45">
        <v>-7350.52</v>
      </c>
      <c r="I11217" t="s">
        <v>3837</v>
      </c>
      <c r="J11217" t="s">
        <v>200</v>
      </c>
      <c r="K11217">
        <v>0</v>
      </c>
      <c r="L11217" s="83">
        <v>42508</v>
      </c>
      <c r="M11217">
        <v>0</v>
      </c>
      <c r="N11217">
        <v>778296103</v>
      </c>
      <c r="O11217">
        <v>2746711</v>
      </c>
    </row>
    <row r="11218" spans="1:15" x14ac:dyDescent="0.2">
      <c r="A11218" t="s">
        <v>5721</v>
      </c>
      <c r="B11218" t="s">
        <v>5720</v>
      </c>
      <c r="C11218">
        <v>99.35</v>
      </c>
      <c r="D11218">
        <v>0</v>
      </c>
      <c r="E11218">
        <v>0</v>
      </c>
      <c r="F11218">
        <v>0</v>
      </c>
      <c r="G11218">
        <v>0</v>
      </c>
      <c r="H11218" s="45">
        <v>20613.38</v>
      </c>
      <c r="I11218" t="s">
        <v>3837</v>
      </c>
      <c r="J11218" t="s">
        <v>188</v>
      </c>
      <c r="K11218">
        <v>0</v>
      </c>
      <c r="L11218" s="83">
        <v>42507</v>
      </c>
      <c r="M11218">
        <v>0</v>
      </c>
      <c r="N11218" t="s">
        <v>5722</v>
      </c>
      <c r="O11218">
        <v>2191399</v>
      </c>
    </row>
    <row r="11219" spans="1:15" x14ac:dyDescent="0.2">
      <c r="A11219" t="s">
        <v>5723</v>
      </c>
      <c r="B11219" t="s">
        <v>2318</v>
      </c>
      <c r="C11219">
        <v>32.64</v>
      </c>
      <c r="D11219">
        <v>0</v>
      </c>
      <c r="E11219">
        <v>0</v>
      </c>
      <c r="F11219">
        <v>0</v>
      </c>
      <c r="G11219">
        <v>0</v>
      </c>
      <c r="H11219" s="45">
        <v>37242.949999999997</v>
      </c>
      <c r="I11219" t="s">
        <v>3837</v>
      </c>
      <c r="J11219" t="s">
        <v>235</v>
      </c>
      <c r="K11219">
        <v>0</v>
      </c>
      <c r="L11219" s="83">
        <v>42507</v>
      </c>
      <c r="M11219">
        <v>0</v>
      </c>
      <c r="N11219">
        <v>440452100</v>
      </c>
      <c r="O11219">
        <v>2437264</v>
      </c>
    </row>
    <row r="11220" spans="1:15" x14ac:dyDescent="0.2">
      <c r="A11220" t="s">
        <v>5724</v>
      </c>
      <c r="B11220" t="s">
        <v>2696</v>
      </c>
      <c r="C11220">
        <v>35.22</v>
      </c>
      <c r="D11220">
        <v>0</v>
      </c>
      <c r="E11220">
        <v>0</v>
      </c>
      <c r="F11220">
        <v>0</v>
      </c>
      <c r="G11220">
        <v>0</v>
      </c>
      <c r="H11220" s="45">
        <v>34254.910000000003</v>
      </c>
      <c r="I11220" t="s">
        <v>3837</v>
      </c>
      <c r="J11220" t="s">
        <v>200</v>
      </c>
      <c r="K11220">
        <v>0</v>
      </c>
      <c r="L11220" s="83">
        <v>42507</v>
      </c>
      <c r="M11220">
        <v>0</v>
      </c>
      <c r="N11220">
        <v>501797104</v>
      </c>
      <c r="O11220" t="s">
        <v>2769</v>
      </c>
    </row>
    <row r="11221" spans="1:15" x14ac:dyDescent="0.2">
      <c r="A11221" t="s">
        <v>5725</v>
      </c>
      <c r="B11221" t="s">
        <v>3555</v>
      </c>
      <c r="C11221">
        <v>42.19</v>
      </c>
      <c r="D11221">
        <v>0</v>
      </c>
      <c r="E11221">
        <v>0</v>
      </c>
      <c r="F11221">
        <v>0</v>
      </c>
      <c r="G11221">
        <v>0</v>
      </c>
      <c r="H11221" s="45">
        <v>-33525.800000000003</v>
      </c>
      <c r="I11221" t="s">
        <v>3837</v>
      </c>
      <c r="J11221" t="s">
        <v>200</v>
      </c>
      <c r="K11221">
        <v>0</v>
      </c>
      <c r="L11221" s="83">
        <v>42507</v>
      </c>
      <c r="M11221">
        <v>0</v>
      </c>
      <c r="N11221">
        <v>917047102</v>
      </c>
      <c r="O11221">
        <v>2933438</v>
      </c>
    </row>
    <row r="11222" spans="1:15" x14ac:dyDescent="0.2">
      <c r="A11222" t="s">
        <v>5715</v>
      </c>
      <c r="B11222" t="s">
        <v>5693</v>
      </c>
      <c r="C11222">
        <v>22.98</v>
      </c>
      <c r="D11222">
        <v>0</v>
      </c>
      <c r="E11222">
        <v>0</v>
      </c>
      <c r="F11222">
        <v>0</v>
      </c>
      <c r="G11222">
        <v>0</v>
      </c>
      <c r="H11222" s="45">
        <v>-29590.03</v>
      </c>
      <c r="I11222" t="s">
        <v>3842</v>
      </c>
      <c r="J11222" t="s">
        <v>822</v>
      </c>
      <c r="K11222">
        <v>0</v>
      </c>
      <c r="L11222" s="83">
        <v>42506</v>
      </c>
      <c r="M11222">
        <v>0</v>
      </c>
      <c r="N11222" t="s">
        <v>177</v>
      </c>
      <c r="O11222" t="s">
        <v>5700</v>
      </c>
    </row>
    <row r="11223" spans="1:15" x14ac:dyDescent="0.2">
      <c r="A11223" t="s">
        <v>5716</v>
      </c>
      <c r="B11223" t="s">
        <v>844</v>
      </c>
      <c r="C11223">
        <v>21.11</v>
      </c>
      <c r="D11223">
        <v>0</v>
      </c>
      <c r="E11223">
        <v>0</v>
      </c>
      <c r="F11223">
        <v>0</v>
      </c>
      <c r="G11223">
        <v>0</v>
      </c>
      <c r="H11223" s="45">
        <v>24641.78</v>
      </c>
      <c r="I11223" t="s">
        <v>3842</v>
      </c>
      <c r="J11223" t="s">
        <v>164</v>
      </c>
      <c r="K11223">
        <v>0</v>
      </c>
      <c r="L11223" s="83">
        <v>42506</v>
      </c>
      <c r="M11223">
        <v>0</v>
      </c>
      <c r="N11223" t="s">
        <v>177</v>
      </c>
      <c r="O11223" t="s">
        <v>1366</v>
      </c>
    </row>
    <row r="11224" spans="1:15" x14ac:dyDescent="0.2">
      <c r="A11224" t="s">
        <v>5717</v>
      </c>
      <c r="B11224" t="s">
        <v>3714</v>
      </c>
      <c r="C11224">
        <v>127.5</v>
      </c>
      <c r="D11224">
        <v>0</v>
      </c>
      <c r="E11224">
        <v>0</v>
      </c>
      <c r="F11224">
        <v>0</v>
      </c>
      <c r="G11224">
        <v>0</v>
      </c>
      <c r="H11224" s="45">
        <v>-47867</v>
      </c>
      <c r="I11224" t="s">
        <v>3837</v>
      </c>
      <c r="J11224" t="s">
        <v>200</v>
      </c>
      <c r="K11224">
        <v>0</v>
      </c>
      <c r="L11224" s="83">
        <v>42506</v>
      </c>
      <c r="M11224">
        <v>0</v>
      </c>
      <c r="N11224">
        <v>168905107</v>
      </c>
      <c r="O11224">
        <v>2106791</v>
      </c>
    </row>
    <row r="11225" spans="1:15" x14ac:dyDescent="0.2">
      <c r="A11225" t="s">
        <v>5718</v>
      </c>
      <c r="B11225" t="s">
        <v>5713</v>
      </c>
      <c r="C11225">
        <v>71.19</v>
      </c>
      <c r="D11225">
        <v>0</v>
      </c>
      <c r="E11225">
        <v>0</v>
      </c>
      <c r="F11225">
        <v>0</v>
      </c>
      <c r="G11225">
        <v>0</v>
      </c>
      <c r="H11225">
        <v>207.16</v>
      </c>
      <c r="I11225" t="s">
        <v>3837</v>
      </c>
      <c r="J11225" t="s">
        <v>200</v>
      </c>
      <c r="K11225">
        <v>0</v>
      </c>
      <c r="L11225" s="83">
        <v>42506</v>
      </c>
      <c r="M11225">
        <v>0</v>
      </c>
      <c r="N11225">
        <v>872540109</v>
      </c>
      <c r="O11225">
        <v>2989301</v>
      </c>
    </row>
    <row r="11226" spans="1:15" x14ac:dyDescent="0.2">
      <c r="A11226" t="s">
        <v>5703</v>
      </c>
      <c r="B11226" t="s">
        <v>5648</v>
      </c>
      <c r="C11226">
        <v>56.49</v>
      </c>
      <c r="D11226">
        <v>0</v>
      </c>
      <c r="E11226">
        <v>0</v>
      </c>
      <c r="F11226">
        <v>0</v>
      </c>
      <c r="G11226">
        <v>0</v>
      </c>
      <c r="H11226">
        <v>853.71</v>
      </c>
      <c r="I11226" t="s">
        <v>3842</v>
      </c>
      <c r="J11226" t="s">
        <v>200</v>
      </c>
      <c r="K11226">
        <v>0</v>
      </c>
      <c r="L11226" s="83">
        <v>42503</v>
      </c>
      <c r="M11226">
        <v>0</v>
      </c>
      <c r="N11226">
        <v>819047101</v>
      </c>
      <c r="O11226" t="s">
        <v>5690</v>
      </c>
    </row>
    <row r="11227" spans="1:15" x14ac:dyDescent="0.2">
      <c r="A11227" t="s">
        <v>5704</v>
      </c>
      <c r="B11227" t="s">
        <v>1318</v>
      </c>
      <c r="C11227">
        <v>130.36000000000001</v>
      </c>
      <c r="D11227">
        <v>0</v>
      </c>
      <c r="E11227">
        <v>0</v>
      </c>
      <c r="F11227">
        <v>0</v>
      </c>
      <c r="G11227">
        <v>0</v>
      </c>
      <c r="H11227" s="45">
        <v>10544.34</v>
      </c>
      <c r="I11227" t="s">
        <v>3842</v>
      </c>
      <c r="J11227" t="s">
        <v>200</v>
      </c>
      <c r="K11227">
        <v>0</v>
      </c>
      <c r="L11227" s="83">
        <v>42503</v>
      </c>
      <c r="M11227">
        <v>0</v>
      </c>
      <c r="N11227">
        <v>751212101</v>
      </c>
      <c r="O11227" t="s">
        <v>1525</v>
      </c>
    </row>
    <row r="11228" spans="1:15" x14ac:dyDescent="0.2">
      <c r="A11228" t="s">
        <v>5705</v>
      </c>
      <c r="B11228" t="s">
        <v>2304</v>
      </c>
      <c r="C11228">
        <v>80.7</v>
      </c>
      <c r="D11228">
        <v>0</v>
      </c>
      <c r="E11228">
        <v>0</v>
      </c>
      <c r="F11228">
        <v>0</v>
      </c>
      <c r="G11228">
        <v>0</v>
      </c>
      <c r="H11228" s="45">
        <v>59827.3</v>
      </c>
      <c r="I11228" t="s">
        <v>3842</v>
      </c>
      <c r="J11228" t="s">
        <v>169</v>
      </c>
      <c r="K11228">
        <v>0</v>
      </c>
      <c r="L11228" s="83">
        <v>42503</v>
      </c>
      <c r="M11228">
        <v>0</v>
      </c>
      <c r="N11228" t="s">
        <v>177</v>
      </c>
      <c r="O11228" t="s">
        <v>2376</v>
      </c>
    </row>
    <row r="11229" spans="1:15" x14ac:dyDescent="0.2">
      <c r="A11229" t="s">
        <v>5706</v>
      </c>
      <c r="B11229" t="s">
        <v>1021</v>
      </c>
      <c r="C11229">
        <v>36.44</v>
      </c>
      <c r="D11229">
        <v>0</v>
      </c>
      <c r="E11229">
        <v>0</v>
      </c>
      <c r="F11229">
        <v>0</v>
      </c>
      <c r="G11229">
        <v>0</v>
      </c>
      <c r="H11229" s="45">
        <v>9632.5400000000009</v>
      </c>
      <c r="I11229" t="s">
        <v>3842</v>
      </c>
      <c r="J11229" t="s">
        <v>169</v>
      </c>
      <c r="K11229">
        <v>0</v>
      </c>
      <c r="L11229" s="83">
        <v>42503</v>
      </c>
      <c r="M11229">
        <v>0</v>
      </c>
      <c r="N11229" t="s">
        <v>1194</v>
      </c>
      <c r="O11229" t="s">
        <v>1436</v>
      </c>
    </row>
    <row r="11230" spans="1:15" x14ac:dyDescent="0.2">
      <c r="A11230" t="s">
        <v>5707</v>
      </c>
      <c r="B11230" t="s">
        <v>2215</v>
      </c>
      <c r="C11230">
        <v>212.03</v>
      </c>
      <c r="D11230">
        <v>0</v>
      </c>
      <c r="E11230">
        <v>0</v>
      </c>
      <c r="F11230">
        <v>0</v>
      </c>
      <c r="G11230">
        <v>0</v>
      </c>
      <c r="H11230" s="45">
        <v>-24349.06</v>
      </c>
      <c r="I11230" t="s">
        <v>3842</v>
      </c>
      <c r="J11230" t="s">
        <v>164</v>
      </c>
      <c r="K11230">
        <v>0</v>
      </c>
      <c r="L11230" s="83">
        <v>42503</v>
      </c>
      <c r="M11230">
        <v>0</v>
      </c>
      <c r="N11230" t="s">
        <v>2279</v>
      </c>
      <c r="O11230">
        <v>2379504</v>
      </c>
    </row>
    <row r="11231" spans="1:15" x14ac:dyDescent="0.2">
      <c r="A11231" t="s">
        <v>5708</v>
      </c>
      <c r="B11231" t="s">
        <v>2709</v>
      </c>
      <c r="C11231">
        <v>74.8</v>
      </c>
      <c r="D11231">
        <v>0</v>
      </c>
      <c r="E11231">
        <v>0</v>
      </c>
      <c r="F11231">
        <v>0</v>
      </c>
      <c r="G11231">
        <v>0</v>
      </c>
      <c r="H11231" s="45">
        <v>-69938.149999999994</v>
      </c>
      <c r="I11231" t="s">
        <v>3842</v>
      </c>
      <c r="J11231" t="s">
        <v>200</v>
      </c>
      <c r="K11231">
        <v>0</v>
      </c>
      <c r="L11231" s="83">
        <v>42503</v>
      </c>
      <c r="M11231">
        <v>0</v>
      </c>
      <c r="N11231">
        <v>254067101</v>
      </c>
      <c r="O11231">
        <v>2269768</v>
      </c>
    </row>
    <row r="11232" spans="1:15" x14ac:dyDescent="0.2">
      <c r="A11232" t="s">
        <v>5709</v>
      </c>
      <c r="B11232" t="s">
        <v>2308</v>
      </c>
      <c r="C11232">
        <v>52.28</v>
      </c>
      <c r="D11232">
        <v>0</v>
      </c>
      <c r="E11232">
        <v>0</v>
      </c>
      <c r="F11232">
        <v>0</v>
      </c>
      <c r="G11232">
        <v>0</v>
      </c>
      <c r="H11232" s="45">
        <v>-29763.84</v>
      </c>
      <c r="I11232" t="s">
        <v>3842</v>
      </c>
      <c r="J11232" t="s">
        <v>200</v>
      </c>
      <c r="K11232">
        <v>0</v>
      </c>
      <c r="L11232" s="83">
        <v>42503</v>
      </c>
      <c r="M11232">
        <v>0</v>
      </c>
      <c r="N11232">
        <v>655664100</v>
      </c>
      <c r="O11232">
        <v>2641827</v>
      </c>
    </row>
    <row r="11233" spans="1:15" x14ac:dyDescent="0.2">
      <c r="A11233" t="s">
        <v>5710</v>
      </c>
      <c r="B11233" t="s">
        <v>2816</v>
      </c>
      <c r="C11233">
        <v>62.26</v>
      </c>
      <c r="D11233">
        <v>0</v>
      </c>
      <c r="E11233">
        <v>0</v>
      </c>
      <c r="F11233">
        <v>0</v>
      </c>
      <c r="G11233">
        <v>0</v>
      </c>
      <c r="H11233" s="45">
        <v>-35057.839999999997</v>
      </c>
      <c r="I11233" t="s">
        <v>3842</v>
      </c>
      <c r="J11233" t="s">
        <v>200</v>
      </c>
      <c r="K11233">
        <v>0</v>
      </c>
      <c r="L11233" s="83">
        <v>42503</v>
      </c>
      <c r="M11233">
        <v>0</v>
      </c>
      <c r="N11233">
        <v>500255104</v>
      </c>
      <c r="O11233">
        <v>2496113</v>
      </c>
    </row>
    <row r="11234" spans="1:15" x14ac:dyDescent="0.2">
      <c r="A11234" t="s">
        <v>5711</v>
      </c>
      <c r="B11234" t="s">
        <v>1806</v>
      </c>
      <c r="C11234">
        <v>40.799999999999997</v>
      </c>
      <c r="D11234">
        <v>0</v>
      </c>
      <c r="E11234">
        <v>0</v>
      </c>
      <c r="F11234">
        <v>0</v>
      </c>
      <c r="G11234">
        <v>0</v>
      </c>
      <c r="H11234" s="45">
        <v>8018.45</v>
      </c>
      <c r="I11234" t="s">
        <v>3842</v>
      </c>
      <c r="J11234" t="s">
        <v>164</v>
      </c>
      <c r="K11234">
        <v>0</v>
      </c>
      <c r="L11234" s="83">
        <v>42503</v>
      </c>
      <c r="M11234">
        <v>0</v>
      </c>
      <c r="N11234" t="s">
        <v>177</v>
      </c>
      <c r="O11234" t="s">
        <v>1914</v>
      </c>
    </row>
    <row r="11235" spans="1:15" x14ac:dyDescent="0.2">
      <c r="A11235" t="s">
        <v>5712</v>
      </c>
      <c r="B11235" t="s">
        <v>1315</v>
      </c>
      <c r="C11235">
        <v>51.75</v>
      </c>
      <c r="D11235">
        <v>0</v>
      </c>
      <c r="E11235">
        <v>0</v>
      </c>
      <c r="F11235">
        <v>0</v>
      </c>
      <c r="G11235">
        <v>0</v>
      </c>
      <c r="H11235" s="45">
        <v>-88127.19</v>
      </c>
      <c r="I11235" t="s">
        <v>3837</v>
      </c>
      <c r="J11235" t="s">
        <v>164</v>
      </c>
      <c r="K11235">
        <v>0</v>
      </c>
      <c r="L11235" s="83">
        <v>42503</v>
      </c>
      <c r="M11235">
        <v>0</v>
      </c>
      <c r="N11235" t="s">
        <v>1538</v>
      </c>
      <c r="O11235" t="s">
        <v>1539</v>
      </c>
    </row>
    <row r="11236" spans="1:15" x14ac:dyDescent="0.2">
      <c r="A11236" t="s">
        <v>5696</v>
      </c>
      <c r="B11236" t="s">
        <v>3400</v>
      </c>
      <c r="C11236">
        <v>70.19</v>
      </c>
      <c r="D11236">
        <v>0</v>
      </c>
      <c r="E11236">
        <v>0</v>
      </c>
      <c r="F11236">
        <v>0</v>
      </c>
      <c r="G11236">
        <v>0</v>
      </c>
      <c r="H11236" s="45">
        <v>8106.02</v>
      </c>
      <c r="I11236" t="s">
        <v>3842</v>
      </c>
      <c r="J11236" t="s">
        <v>164</v>
      </c>
      <c r="K11236">
        <v>0</v>
      </c>
      <c r="L11236" s="83">
        <v>42502</v>
      </c>
      <c r="M11236">
        <v>0</v>
      </c>
      <c r="N11236" t="s">
        <v>177</v>
      </c>
      <c r="O11236">
        <v>2579230</v>
      </c>
    </row>
    <row r="11237" spans="1:15" x14ac:dyDescent="0.2">
      <c r="A11237" t="s">
        <v>5697</v>
      </c>
      <c r="B11237" t="s">
        <v>3480</v>
      </c>
      <c r="C11237">
        <v>115.34</v>
      </c>
      <c r="D11237">
        <v>0</v>
      </c>
      <c r="E11237">
        <v>0</v>
      </c>
      <c r="F11237">
        <v>0</v>
      </c>
      <c r="G11237">
        <v>0</v>
      </c>
      <c r="H11237" s="45">
        <v>-13429.92</v>
      </c>
      <c r="I11237" t="s">
        <v>3842</v>
      </c>
      <c r="J11237" t="s">
        <v>190</v>
      </c>
      <c r="K11237">
        <v>0</v>
      </c>
      <c r="L11237" s="83">
        <v>42502</v>
      </c>
      <c r="M11237">
        <v>0</v>
      </c>
      <c r="N11237">
        <v>596278101</v>
      </c>
      <c r="O11237">
        <v>2590930</v>
      </c>
    </row>
    <row r="11238" spans="1:15" x14ac:dyDescent="0.2">
      <c r="A11238" t="s">
        <v>5698</v>
      </c>
      <c r="B11238" t="s">
        <v>2214</v>
      </c>
      <c r="C11238">
        <v>92.765000000000001</v>
      </c>
      <c r="D11238">
        <v>0</v>
      </c>
      <c r="E11238">
        <v>0</v>
      </c>
      <c r="F11238">
        <v>0</v>
      </c>
      <c r="G11238">
        <v>0</v>
      </c>
      <c r="H11238" s="45">
        <v>3921.95</v>
      </c>
      <c r="I11238" t="s">
        <v>3842</v>
      </c>
      <c r="J11238" t="s">
        <v>200</v>
      </c>
      <c r="K11238">
        <v>0</v>
      </c>
      <c r="L11238" s="83">
        <v>42502</v>
      </c>
      <c r="M11238">
        <v>0</v>
      </c>
      <c r="N11238">
        <v>466367109</v>
      </c>
      <c r="O11238">
        <v>2344922</v>
      </c>
    </row>
    <row r="11239" spans="1:15" x14ac:dyDescent="0.2">
      <c r="A11239" t="s">
        <v>5699</v>
      </c>
      <c r="B11239" t="s">
        <v>5693</v>
      </c>
      <c r="C11239">
        <v>22.98</v>
      </c>
      <c r="D11239">
        <v>0</v>
      </c>
      <c r="E11239">
        <v>0</v>
      </c>
      <c r="F11239">
        <v>0</v>
      </c>
      <c r="G11239">
        <v>0</v>
      </c>
      <c r="H11239" s="45">
        <v>-14318.1</v>
      </c>
      <c r="I11239" t="s">
        <v>3837</v>
      </c>
      <c r="J11239" t="s">
        <v>822</v>
      </c>
      <c r="K11239">
        <v>0</v>
      </c>
      <c r="L11239" s="83">
        <v>42502</v>
      </c>
      <c r="M11239">
        <v>0</v>
      </c>
      <c r="N11239" t="s">
        <v>177</v>
      </c>
      <c r="O11239" t="s">
        <v>5700</v>
      </c>
    </row>
    <row r="11240" spans="1:15" x14ac:dyDescent="0.2">
      <c r="A11240" t="s">
        <v>5701</v>
      </c>
      <c r="B11240" t="s">
        <v>2709</v>
      </c>
      <c r="C11240">
        <v>74.8</v>
      </c>
      <c r="D11240">
        <v>0</v>
      </c>
      <c r="E11240">
        <v>0</v>
      </c>
      <c r="F11240">
        <v>0</v>
      </c>
      <c r="G11240">
        <v>0</v>
      </c>
      <c r="H11240" s="45">
        <v>12975.89</v>
      </c>
      <c r="I11240" t="s">
        <v>3837</v>
      </c>
      <c r="J11240" t="s">
        <v>200</v>
      </c>
      <c r="K11240">
        <v>0</v>
      </c>
      <c r="L11240" s="83">
        <v>42502</v>
      </c>
      <c r="M11240">
        <v>0</v>
      </c>
      <c r="N11240">
        <v>254067101</v>
      </c>
      <c r="O11240">
        <v>2269768</v>
      </c>
    </row>
    <row r="11241" spans="1:15" x14ac:dyDescent="0.2">
      <c r="A11241" t="s">
        <v>5702</v>
      </c>
      <c r="B11241" t="s">
        <v>2583</v>
      </c>
      <c r="C11241">
        <v>35.81</v>
      </c>
      <c r="D11241">
        <v>0</v>
      </c>
      <c r="E11241">
        <v>0</v>
      </c>
      <c r="F11241">
        <v>0</v>
      </c>
      <c r="G11241">
        <v>0</v>
      </c>
      <c r="H11241" s="45">
        <v>-18605.64</v>
      </c>
      <c r="I11241" t="s">
        <v>3842</v>
      </c>
      <c r="J11241" t="s">
        <v>200</v>
      </c>
      <c r="K11241">
        <v>0</v>
      </c>
      <c r="L11241" s="83">
        <v>42502</v>
      </c>
      <c r="M11241">
        <v>0</v>
      </c>
      <c r="N11241" t="s">
        <v>2651</v>
      </c>
      <c r="O11241">
        <v>2345022</v>
      </c>
    </row>
    <row r="11242" spans="1:15" x14ac:dyDescent="0.2">
      <c r="A11242" t="s">
        <v>5694</v>
      </c>
      <c r="B11242" t="s">
        <v>5695</v>
      </c>
      <c r="C11242">
        <v>100.48</v>
      </c>
      <c r="D11242" s="45">
        <v>13050</v>
      </c>
      <c r="E11242" s="45">
        <v>1311264</v>
      </c>
      <c r="F11242">
        <v>2.86</v>
      </c>
      <c r="G11242" s="45">
        <v>5089.5</v>
      </c>
      <c r="H11242" s="45">
        <v>604837.62</v>
      </c>
      <c r="I11242" t="s">
        <v>210</v>
      </c>
      <c r="J11242" t="s">
        <v>190</v>
      </c>
      <c r="K11242">
        <v>0</v>
      </c>
      <c r="L11242" s="83">
        <v>42502</v>
      </c>
      <c r="M11242">
        <v>88.17</v>
      </c>
      <c r="N11242">
        <v>235851102</v>
      </c>
      <c r="O11242">
        <v>2250870</v>
      </c>
    </row>
    <row r="11243" spans="1:15" x14ac:dyDescent="0.2">
      <c r="A11243" t="s">
        <v>5649</v>
      </c>
      <c r="B11243" t="s">
        <v>3198</v>
      </c>
      <c r="C11243">
        <v>44.29</v>
      </c>
      <c r="D11243">
        <v>0</v>
      </c>
      <c r="E11243">
        <v>0</v>
      </c>
      <c r="F11243">
        <v>0</v>
      </c>
      <c r="G11243">
        <v>0</v>
      </c>
      <c r="H11243" s="45">
        <v>53760.639999999999</v>
      </c>
      <c r="I11243" t="s">
        <v>3842</v>
      </c>
      <c r="J11243" t="s">
        <v>169</v>
      </c>
      <c r="K11243">
        <v>0</v>
      </c>
      <c r="L11243" s="83">
        <v>42501</v>
      </c>
      <c r="M11243">
        <v>0</v>
      </c>
      <c r="N11243" t="s">
        <v>3366</v>
      </c>
      <c r="O11243" t="s">
        <v>3367</v>
      </c>
    </row>
    <row r="11244" spans="1:15" x14ac:dyDescent="0.2">
      <c r="A11244" t="s">
        <v>5650</v>
      </c>
      <c r="B11244" t="s">
        <v>2839</v>
      </c>
      <c r="C11244">
        <v>157.38</v>
      </c>
      <c r="D11244">
        <v>0</v>
      </c>
      <c r="E11244">
        <v>0</v>
      </c>
      <c r="F11244">
        <v>0</v>
      </c>
      <c r="G11244">
        <v>0</v>
      </c>
      <c r="H11244" s="45">
        <v>-26641.82</v>
      </c>
      <c r="I11244" t="s">
        <v>3842</v>
      </c>
      <c r="J11244" t="s">
        <v>164</v>
      </c>
      <c r="K11244">
        <v>0</v>
      </c>
      <c r="L11244" s="83">
        <v>42501</v>
      </c>
      <c r="M11244">
        <v>0</v>
      </c>
      <c r="N11244">
        <v>989207105</v>
      </c>
      <c r="O11244">
        <v>2989356</v>
      </c>
    </row>
    <row r="11245" spans="1:15" x14ac:dyDescent="0.2">
      <c r="A11245" t="s">
        <v>5651</v>
      </c>
      <c r="B11245" t="s">
        <v>1809</v>
      </c>
      <c r="C11245">
        <v>81.75</v>
      </c>
      <c r="D11245">
        <v>0</v>
      </c>
      <c r="E11245">
        <v>0</v>
      </c>
      <c r="F11245">
        <v>0</v>
      </c>
      <c r="G11245">
        <v>0</v>
      </c>
      <c r="H11245" s="45">
        <v>1590.06</v>
      </c>
      <c r="I11245" t="s">
        <v>3842</v>
      </c>
      <c r="J11245" t="s">
        <v>200</v>
      </c>
      <c r="K11245">
        <v>0</v>
      </c>
      <c r="L11245" s="83">
        <v>42501</v>
      </c>
      <c r="M11245">
        <v>0</v>
      </c>
      <c r="N11245" t="s">
        <v>1983</v>
      </c>
      <c r="O11245">
        <v>2503529</v>
      </c>
    </row>
    <row r="11246" spans="1:15" x14ac:dyDescent="0.2">
      <c r="A11246" t="s">
        <v>5652</v>
      </c>
      <c r="B11246" t="s">
        <v>5547</v>
      </c>
      <c r="C11246">
        <v>34.520000000000003</v>
      </c>
      <c r="D11246">
        <v>0</v>
      </c>
      <c r="E11246">
        <v>0</v>
      </c>
      <c r="F11246">
        <v>0</v>
      </c>
      <c r="G11246">
        <v>0</v>
      </c>
      <c r="H11246" s="45">
        <v>7762.86</v>
      </c>
      <c r="I11246" t="s">
        <v>3842</v>
      </c>
      <c r="J11246" t="s">
        <v>235</v>
      </c>
      <c r="K11246">
        <v>0</v>
      </c>
      <c r="L11246" s="83">
        <v>42501</v>
      </c>
      <c r="M11246">
        <v>0</v>
      </c>
      <c r="N11246">
        <v>833551104</v>
      </c>
      <c r="O11246" t="s">
        <v>5578</v>
      </c>
    </row>
    <row r="11247" spans="1:15" x14ac:dyDescent="0.2">
      <c r="A11247" t="s">
        <v>5653</v>
      </c>
      <c r="B11247" t="s">
        <v>3595</v>
      </c>
      <c r="C11247">
        <v>55.87</v>
      </c>
      <c r="D11247">
        <v>0</v>
      </c>
      <c r="E11247">
        <v>0</v>
      </c>
      <c r="F11247">
        <v>0</v>
      </c>
      <c r="G11247">
        <v>0</v>
      </c>
      <c r="H11247" s="45">
        <v>43064.57</v>
      </c>
      <c r="I11247" t="s">
        <v>3842</v>
      </c>
      <c r="J11247" t="s">
        <v>200</v>
      </c>
      <c r="K11247">
        <v>0</v>
      </c>
      <c r="L11247" s="83">
        <v>42501</v>
      </c>
      <c r="M11247">
        <v>0</v>
      </c>
      <c r="N11247" t="s">
        <v>3614</v>
      </c>
      <c r="O11247" t="s">
        <v>3615</v>
      </c>
    </row>
    <row r="11248" spans="1:15" x14ac:dyDescent="0.2">
      <c r="A11248" t="s">
        <v>5654</v>
      </c>
      <c r="B11248" t="s">
        <v>2588</v>
      </c>
      <c r="C11248">
        <v>175.58</v>
      </c>
      <c r="D11248">
        <v>0</v>
      </c>
      <c r="E11248">
        <v>0</v>
      </c>
      <c r="F11248">
        <v>0</v>
      </c>
      <c r="G11248">
        <v>0</v>
      </c>
      <c r="H11248" s="45">
        <v>6602.02</v>
      </c>
      <c r="I11248" t="s">
        <v>3842</v>
      </c>
      <c r="J11248" t="s">
        <v>169</v>
      </c>
      <c r="K11248">
        <v>0</v>
      </c>
      <c r="L11248" s="83">
        <v>42501</v>
      </c>
      <c r="M11248">
        <v>0</v>
      </c>
      <c r="N11248" t="s">
        <v>177</v>
      </c>
      <c r="O11248" t="s">
        <v>2647</v>
      </c>
    </row>
    <row r="11249" spans="1:15" x14ac:dyDescent="0.2">
      <c r="A11249" t="s">
        <v>5655</v>
      </c>
      <c r="B11249" t="s">
        <v>2459</v>
      </c>
      <c r="C11249">
        <v>19.5</v>
      </c>
      <c r="D11249">
        <v>0</v>
      </c>
      <c r="E11249">
        <v>0</v>
      </c>
      <c r="F11249">
        <v>0</v>
      </c>
      <c r="G11249">
        <v>0</v>
      </c>
      <c r="H11249">
        <v>437.98</v>
      </c>
      <c r="I11249" t="s">
        <v>3842</v>
      </c>
      <c r="J11249" t="s">
        <v>169</v>
      </c>
      <c r="K11249">
        <v>0</v>
      </c>
      <c r="L11249" s="83">
        <v>42501</v>
      </c>
      <c r="M11249">
        <v>0</v>
      </c>
      <c r="N11249" t="s">
        <v>2542</v>
      </c>
      <c r="O11249">
        <v>2373722</v>
      </c>
    </row>
    <row r="11250" spans="1:15" x14ac:dyDescent="0.2">
      <c r="A11250" t="s">
        <v>5656</v>
      </c>
      <c r="B11250" t="s">
        <v>2083</v>
      </c>
      <c r="C11250">
        <v>24.51</v>
      </c>
      <c r="D11250">
        <v>0</v>
      </c>
      <c r="E11250">
        <v>0</v>
      </c>
      <c r="F11250">
        <v>0</v>
      </c>
      <c r="G11250">
        <v>0</v>
      </c>
      <c r="H11250" s="45">
        <v>29443.53</v>
      </c>
      <c r="I11250" t="s">
        <v>3842</v>
      </c>
      <c r="J11250" t="s">
        <v>200</v>
      </c>
      <c r="K11250">
        <v>0</v>
      </c>
      <c r="L11250" s="83">
        <v>42501</v>
      </c>
      <c r="M11250">
        <v>0</v>
      </c>
      <c r="N11250" t="s">
        <v>2161</v>
      </c>
      <c r="O11250" t="s">
        <v>2162</v>
      </c>
    </row>
    <row r="11251" spans="1:15" x14ac:dyDescent="0.2">
      <c r="A11251" t="s">
        <v>5657</v>
      </c>
      <c r="B11251" t="s">
        <v>2676</v>
      </c>
      <c r="C11251">
        <v>39.975000000000001</v>
      </c>
      <c r="D11251">
        <v>0</v>
      </c>
      <c r="E11251">
        <v>0</v>
      </c>
      <c r="F11251">
        <v>0</v>
      </c>
      <c r="G11251">
        <v>0</v>
      </c>
      <c r="H11251" s="45">
        <v>-9422.42</v>
      </c>
      <c r="I11251" t="s">
        <v>3842</v>
      </c>
      <c r="J11251" t="s">
        <v>186</v>
      </c>
      <c r="K11251">
        <v>0</v>
      </c>
      <c r="L11251" s="83">
        <v>42501</v>
      </c>
      <c r="M11251">
        <v>0</v>
      </c>
      <c r="N11251">
        <v>292554102</v>
      </c>
      <c r="O11251">
        <v>2443078</v>
      </c>
    </row>
    <row r="11252" spans="1:15" x14ac:dyDescent="0.2">
      <c r="A11252" t="s">
        <v>5658</v>
      </c>
      <c r="B11252" t="s">
        <v>5545</v>
      </c>
      <c r="C11252">
        <v>9.09</v>
      </c>
      <c r="D11252">
        <v>0</v>
      </c>
      <c r="E11252">
        <v>0</v>
      </c>
      <c r="F11252">
        <v>0</v>
      </c>
      <c r="G11252">
        <v>0</v>
      </c>
      <c r="H11252" s="45">
        <v>-8972.36</v>
      </c>
      <c r="I11252" t="s">
        <v>3842</v>
      </c>
      <c r="J11252" t="s">
        <v>235</v>
      </c>
      <c r="K11252">
        <v>0</v>
      </c>
      <c r="L11252" s="83">
        <v>42501</v>
      </c>
      <c r="M11252">
        <v>0</v>
      </c>
      <c r="N11252">
        <v>242370203</v>
      </c>
      <c r="O11252" t="s">
        <v>5567</v>
      </c>
    </row>
    <row r="11253" spans="1:15" x14ac:dyDescent="0.2">
      <c r="A11253" t="s">
        <v>5659</v>
      </c>
      <c r="B11253" t="s">
        <v>3170</v>
      </c>
      <c r="C11253">
        <v>29.06</v>
      </c>
      <c r="D11253">
        <v>0</v>
      </c>
      <c r="E11253">
        <v>0</v>
      </c>
      <c r="F11253">
        <v>0</v>
      </c>
      <c r="G11253">
        <v>0</v>
      </c>
      <c r="H11253" s="45">
        <v>-8163.24</v>
      </c>
      <c r="I11253" t="s">
        <v>3842</v>
      </c>
      <c r="J11253" t="s">
        <v>200</v>
      </c>
      <c r="K11253">
        <v>0</v>
      </c>
      <c r="L11253" s="83">
        <v>42501</v>
      </c>
      <c r="M11253">
        <v>0</v>
      </c>
      <c r="N11253">
        <v>218681104</v>
      </c>
      <c r="O11253" t="s">
        <v>3268</v>
      </c>
    </row>
    <row r="11254" spans="1:15" x14ac:dyDescent="0.2">
      <c r="A11254" t="s">
        <v>5660</v>
      </c>
      <c r="B11254" t="s">
        <v>3597</v>
      </c>
      <c r="C11254">
        <v>166.22</v>
      </c>
      <c r="D11254">
        <v>0</v>
      </c>
      <c r="E11254">
        <v>0</v>
      </c>
      <c r="F11254">
        <v>0</v>
      </c>
      <c r="G11254">
        <v>0</v>
      </c>
      <c r="H11254" s="45">
        <v>16790.89</v>
      </c>
      <c r="I11254" t="s">
        <v>3842</v>
      </c>
      <c r="J11254" t="s">
        <v>235</v>
      </c>
      <c r="K11254">
        <v>0</v>
      </c>
      <c r="L11254" s="83">
        <v>42501</v>
      </c>
      <c r="M11254">
        <v>0</v>
      </c>
      <c r="N11254">
        <v>191098102</v>
      </c>
      <c r="O11254">
        <v>2206721</v>
      </c>
    </row>
    <row r="11255" spans="1:15" x14ac:dyDescent="0.2">
      <c r="A11255" t="s">
        <v>5661</v>
      </c>
      <c r="B11255" t="s">
        <v>5546</v>
      </c>
      <c r="C11255">
        <v>21.82</v>
      </c>
      <c r="D11255">
        <v>0</v>
      </c>
      <c r="E11255">
        <v>0</v>
      </c>
      <c r="F11255">
        <v>0</v>
      </c>
      <c r="G11255">
        <v>0</v>
      </c>
      <c r="H11255" s="45">
        <v>-19263.32</v>
      </c>
      <c r="I11255" t="s">
        <v>3842</v>
      </c>
      <c r="J11255" t="s">
        <v>186</v>
      </c>
      <c r="K11255">
        <v>0</v>
      </c>
      <c r="L11255" s="83">
        <v>42501</v>
      </c>
      <c r="M11255">
        <v>0</v>
      </c>
      <c r="N11255">
        <v>23139884</v>
      </c>
      <c r="O11255" t="s">
        <v>5560</v>
      </c>
    </row>
    <row r="11256" spans="1:15" x14ac:dyDescent="0.2">
      <c r="A11256" t="s">
        <v>5662</v>
      </c>
      <c r="B11256" t="s">
        <v>2465</v>
      </c>
      <c r="C11256">
        <v>184.09</v>
      </c>
      <c r="D11256">
        <v>0</v>
      </c>
      <c r="E11256">
        <v>0</v>
      </c>
      <c r="F11256">
        <v>0</v>
      </c>
      <c r="G11256">
        <v>0</v>
      </c>
      <c r="H11256" s="45">
        <v>-6456.19</v>
      </c>
      <c r="I11256" t="s">
        <v>3842</v>
      </c>
      <c r="J11256" t="s">
        <v>169</v>
      </c>
      <c r="K11256">
        <v>0</v>
      </c>
      <c r="L11256" s="83">
        <v>42501</v>
      </c>
      <c r="M11256">
        <v>0</v>
      </c>
      <c r="N11256" t="s">
        <v>177</v>
      </c>
      <c r="O11256" t="s">
        <v>2513</v>
      </c>
    </row>
    <row r="11257" spans="1:15" x14ac:dyDescent="0.2">
      <c r="A11257" t="s">
        <v>5663</v>
      </c>
      <c r="B11257" t="s">
        <v>1564</v>
      </c>
      <c r="C11257">
        <v>33.25</v>
      </c>
      <c r="D11257">
        <v>0</v>
      </c>
      <c r="E11257">
        <v>0</v>
      </c>
      <c r="F11257">
        <v>0</v>
      </c>
      <c r="G11257">
        <v>0</v>
      </c>
      <c r="H11257" s="45">
        <v>3470.86</v>
      </c>
      <c r="I11257" t="s">
        <v>3842</v>
      </c>
      <c r="J11257" t="s">
        <v>190</v>
      </c>
      <c r="K11257">
        <v>0</v>
      </c>
      <c r="L11257" s="83">
        <v>42501</v>
      </c>
      <c r="M11257">
        <v>0</v>
      </c>
      <c r="N11257" t="s">
        <v>1591</v>
      </c>
      <c r="O11257" t="s">
        <v>1592</v>
      </c>
    </row>
    <row r="11258" spans="1:15" x14ac:dyDescent="0.2">
      <c r="A11258" t="s">
        <v>5664</v>
      </c>
      <c r="B11258" t="s">
        <v>5647</v>
      </c>
      <c r="C11258">
        <v>91.02</v>
      </c>
      <c r="D11258">
        <v>0</v>
      </c>
      <c r="E11258">
        <v>0</v>
      </c>
      <c r="F11258">
        <v>0</v>
      </c>
      <c r="G11258">
        <v>0</v>
      </c>
      <c r="H11258" s="45">
        <v>18334.53</v>
      </c>
      <c r="I11258" t="s">
        <v>3842</v>
      </c>
      <c r="J11258" t="s">
        <v>186</v>
      </c>
      <c r="K11258">
        <v>0</v>
      </c>
      <c r="L11258" s="83">
        <v>42501</v>
      </c>
      <c r="M11258">
        <v>0</v>
      </c>
      <c r="N11258">
        <v>313148306</v>
      </c>
      <c r="O11258">
        <v>2363381</v>
      </c>
    </row>
    <row r="11259" spans="1:15" x14ac:dyDescent="0.2">
      <c r="A11259" t="s">
        <v>5665</v>
      </c>
      <c r="B11259" t="s">
        <v>5645</v>
      </c>
      <c r="C11259">
        <v>36.01</v>
      </c>
      <c r="D11259">
        <v>0</v>
      </c>
      <c r="E11259">
        <v>0</v>
      </c>
      <c r="F11259">
        <v>0</v>
      </c>
      <c r="G11259">
        <v>0</v>
      </c>
      <c r="H11259" s="45">
        <v>10239.23</v>
      </c>
      <c r="I11259" t="s">
        <v>3842</v>
      </c>
      <c r="J11259" t="s">
        <v>190</v>
      </c>
      <c r="K11259">
        <v>0</v>
      </c>
      <c r="L11259" s="83">
        <v>42501</v>
      </c>
      <c r="M11259">
        <v>0</v>
      </c>
      <c r="N11259">
        <v>7800105</v>
      </c>
      <c r="O11259" t="s">
        <v>5666</v>
      </c>
    </row>
    <row r="11260" spans="1:15" x14ac:dyDescent="0.2">
      <c r="A11260" t="s">
        <v>5667</v>
      </c>
      <c r="B11260" t="s">
        <v>5644</v>
      </c>
      <c r="C11260">
        <v>98.77</v>
      </c>
      <c r="D11260">
        <v>0</v>
      </c>
      <c r="E11260">
        <v>0</v>
      </c>
      <c r="F11260">
        <v>0</v>
      </c>
      <c r="G11260">
        <v>0</v>
      </c>
      <c r="H11260" s="45">
        <v>-6426.09</v>
      </c>
      <c r="I11260" t="s">
        <v>3842</v>
      </c>
      <c r="J11260" t="s">
        <v>188</v>
      </c>
      <c r="K11260">
        <v>0</v>
      </c>
      <c r="L11260" s="83">
        <v>42501</v>
      </c>
      <c r="M11260">
        <v>0</v>
      </c>
      <c r="N11260">
        <v>12653101</v>
      </c>
      <c r="O11260">
        <v>2046853</v>
      </c>
    </row>
    <row r="11261" spans="1:15" x14ac:dyDescent="0.2">
      <c r="A11261" t="s">
        <v>5668</v>
      </c>
      <c r="B11261" t="s">
        <v>3408</v>
      </c>
      <c r="C11261">
        <v>99.2</v>
      </c>
      <c r="D11261">
        <v>0</v>
      </c>
      <c r="E11261">
        <v>0</v>
      </c>
      <c r="F11261">
        <v>0</v>
      </c>
      <c r="G11261">
        <v>0</v>
      </c>
      <c r="H11261" s="45">
        <v>139282.01999999999</v>
      </c>
      <c r="I11261" t="s">
        <v>3842</v>
      </c>
      <c r="J11261" t="s">
        <v>169</v>
      </c>
      <c r="K11261">
        <v>0</v>
      </c>
      <c r="L11261" s="83">
        <v>42501</v>
      </c>
      <c r="M11261">
        <v>0</v>
      </c>
      <c r="N11261">
        <v>32420101</v>
      </c>
      <c r="O11261" t="s">
        <v>3430</v>
      </c>
    </row>
    <row r="11262" spans="1:15" x14ac:dyDescent="0.2">
      <c r="A11262" t="s">
        <v>5669</v>
      </c>
      <c r="B11262" t="s">
        <v>5646</v>
      </c>
      <c r="C11262">
        <v>78.19</v>
      </c>
      <c r="D11262">
        <v>0</v>
      </c>
      <c r="E11262">
        <v>0</v>
      </c>
      <c r="F11262">
        <v>0</v>
      </c>
      <c r="G11262">
        <v>0</v>
      </c>
      <c r="H11262" s="45">
        <v>11263.92</v>
      </c>
      <c r="I11262" t="s">
        <v>3842</v>
      </c>
      <c r="J11262" t="s">
        <v>188</v>
      </c>
      <c r="K11262">
        <v>0</v>
      </c>
      <c r="L11262" s="83">
        <v>42501</v>
      </c>
      <c r="M11262">
        <v>0</v>
      </c>
      <c r="N11262">
        <v>57665200</v>
      </c>
      <c r="O11262">
        <v>2072074</v>
      </c>
    </row>
    <row r="11263" spans="1:15" x14ac:dyDescent="0.2">
      <c r="A11263" t="s">
        <v>5670</v>
      </c>
      <c r="B11263" t="s">
        <v>1684</v>
      </c>
      <c r="C11263">
        <v>57.98</v>
      </c>
      <c r="D11263">
        <v>0</v>
      </c>
      <c r="E11263">
        <v>0</v>
      </c>
      <c r="F11263">
        <v>0</v>
      </c>
      <c r="G11263">
        <v>0</v>
      </c>
      <c r="H11263" s="45">
        <v>-5832.42</v>
      </c>
      <c r="I11263" t="s">
        <v>3842</v>
      </c>
      <c r="J11263" t="s">
        <v>188</v>
      </c>
      <c r="K11263">
        <v>0</v>
      </c>
      <c r="L11263" s="83">
        <v>42501</v>
      </c>
      <c r="M11263">
        <v>0</v>
      </c>
      <c r="N11263" t="s">
        <v>1706</v>
      </c>
      <c r="O11263" t="s">
        <v>1707</v>
      </c>
    </row>
    <row r="11264" spans="1:15" x14ac:dyDescent="0.2">
      <c r="A11264" t="s">
        <v>5671</v>
      </c>
      <c r="B11264" t="s">
        <v>3551</v>
      </c>
      <c r="C11264">
        <v>27.27</v>
      </c>
      <c r="D11264">
        <v>0</v>
      </c>
      <c r="E11264">
        <v>0</v>
      </c>
      <c r="F11264">
        <v>0</v>
      </c>
      <c r="G11264">
        <v>0</v>
      </c>
      <c r="H11264" s="45">
        <v>6865.72</v>
      </c>
      <c r="I11264" t="s">
        <v>3842</v>
      </c>
      <c r="J11264" t="s">
        <v>169</v>
      </c>
      <c r="K11264">
        <v>0</v>
      </c>
      <c r="L11264" s="83">
        <v>42501</v>
      </c>
      <c r="M11264">
        <v>0</v>
      </c>
      <c r="N11264" t="s">
        <v>3567</v>
      </c>
      <c r="O11264" t="s">
        <v>3568</v>
      </c>
    </row>
    <row r="11265" spans="1:15" x14ac:dyDescent="0.2">
      <c r="A11265" t="s">
        <v>5672</v>
      </c>
      <c r="B11265" t="s">
        <v>220</v>
      </c>
      <c r="C11265">
        <v>131.01</v>
      </c>
      <c r="D11265">
        <v>0</v>
      </c>
      <c r="E11265">
        <v>0</v>
      </c>
      <c r="F11265">
        <v>0</v>
      </c>
      <c r="G11265">
        <v>0</v>
      </c>
      <c r="H11265" s="45">
        <v>8161.72</v>
      </c>
      <c r="I11265" t="s">
        <v>3842</v>
      </c>
      <c r="J11265" t="s">
        <v>164</v>
      </c>
      <c r="K11265">
        <v>0</v>
      </c>
      <c r="L11265" s="83">
        <v>42501</v>
      </c>
      <c r="M11265">
        <v>0</v>
      </c>
      <c r="N11265">
        <v>285512109</v>
      </c>
      <c r="O11265">
        <v>2310194</v>
      </c>
    </row>
    <row r="11266" spans="1:15" x14ac:dyDescent="0.2">
      <c r="A11266" t="s">
        <v>5673</v>
      </c>
      <c r="B11266" t="s">
        <v>1678</v>
      </c>
      <c r="C11266">
        <v>35.049999999999997</v>
      </c>
      <c r="D11266">
        <v>0</v>
      </c>
      <c r="E11266">
        <v>0</v>
      </c>
      <c r="F11266">
        <v>0</v>
      </c>
      <c r="G11266">
        <v>0</v>
      </c>
      <c r="H11266" s="45">
        <v>44429.760000000002</v>
      </c>
      <c r="I11266" t="s">
        <v>3842</v>
      </c>
      <c r="J11266" t="s">
        <v>169</v>
      </c>
      <c r="K11266">
        <v>0</v>
      </c>
      <c r="L11266" s="83">
        <v>42501</v>
      </c>
      <c r="M11266">
        <v>0</v>
      </c>
      <c r="N11266" t="s">
        <v>1769</v>
      </c>
      <c r="O11266" t="s">
        <v>1770</v>
      </c>
    </row>
    <row r="11267" spans="1:15" x14ac:dyDescent="0.2">
      <c r="A11267" t="s">
        <v>5674</v>
      </c>
      <c r="B11267" t="s">
        <v>2596</v>
      </c>
      <c r="C11267">
        <v>35.06</v>
      </c>
      <c r="D11267">
        <v>0</v>
      </c>
      <c r="E11267">
        <v>0</v>
      </c>
      <c r="F11267">
        <v>0</v>
      </c>
      <c r="G11267">
        <v>0</v>
      </c>
      <c r="H11267" s="45">
        <v>2020.16</v>
      </c>
      <c r="I11267" t="s">
        <v>3842</v>
      </c>
      <c r="J11267" t="s">
        <v>169</v>
      </c>
      <c r="K11267">
        <v>0</v>
      </c>
      <c r="L11267" s="83">
        <v>42501</v>
      </c>
      <c r="M11267">
        <v>0</v>
      </c>
      <c r="N11267" t="s">
        <v>2630</v>
      </c>
      <c r="O11267" t="s">
        <v>2631</v>
      </c>
    </row>
    <row r="11268" spans="1:15" x14ac:dyDescent="0.2">
      <c r="A11268" t="s">
        <v>5675</v>
      </c>
      <c r="B11268" t="s">
        <v>2477</v>
      </c>
      <c r="C11268">
        <v>38.299999999999997</v>
      </c>
      <c r="D11268">
        <v>0</v>
      </c>
      <c r="E11268">
        <v>0</v>
      </c>
      <c r="F11268">
        <v>0</v>
      </c>
      <c r="G11268">
        <v>0</v>
      </c>
      <c r="H11268" s="45">
        <v>25744.79</v>
      </c>
      <c r="I11268" t="s">
        <v>3842</v>
      </c>
      <c r="J11268" t="s">
        <v>186</v>
      </c>
      <c r="K11268">
        <v>0</v>
      </c>
      <c r="L11268" s="83">
        <v>42501</v>
      </c>
      <c r="M11268">
        <v>0</v>
      </c>
      <c r="N11268">
        <v>317485100</v>
      </c>
      <c r="O11268" t="s">
        <v>2532</v>
      </c>
    </row>
    <row r="11269" spans="1:15" x14ac:dyDescent="0.2">
      <c r="A11269" t="s">
        <v>5676</v>
      </c>
      <c r="B11269" t="s">
        <v>2401</v>
      </c>
      <c r="C11269">
        <v>36.979999999999997</v>
      </c>
      <c r="D11269">
        <v>0</v>
      </c>
      <c r="E11269">
        <v>0</v>
      </c>
      <c r="F11269">
        <v>0</v>
      </c>
      <c r="G11269">
        <v>0</v>
      </c>
      <c r="H11269" s="45">
        <v>15438.15</v>
      </c>
      <c r="I11269" t="s">
        <v>3842</v>
      </c>
      <c r="J11269" t="s">
        <v>169</v>
      </c>
      <c r="K11269">
        <v>0</v>
      </c>
      <c r="L11269" s="83">
        <v>42501</v>
      </c>
      <c r="M11269">
        <v>0</v>
      </c>
      <c r="N11269" t="s">
        <v>2447</v>
      </c>
      <c r="O11269" t="s">
        <v>2448</v>
      </c>
    </row>
    <row r="11270" spans="1:15" x14ac:dyDescent="0.2">
      <c r="A11270" t="s">
        <v>5677</v>
      </c>
      <c r="B11270" t="s">
        <v>1993</v>
      </c>
      <c r="C11270">
        <v>32.840000000000003</v>
      </c>
      <c r="D11270">
        <v>0</v>
      </c>
      <c r="E11270">
        <v>0</v>
      </c>
      <c r="F11270">
        <v>0</v>
      </c>
      <c r="G11270">
        <v>0</v>
      </c>
      <c r="H11270" s="45">
        <v>6796.6</v>
      </c>
      <c r="I11270" t="s">
        <v>3842</v>
      </c>
      <c r="J11270" t="s">
        <v>186</v>
      </c>
      <c r="K11270">
        <v>0</v>
      </c>
      <c r="L11270" s="83">
        <v>42501</v>
      </c>
      <c r="M11270">
        <v>0</v>
      </c>
      <c r="N11270" t="s">
        <v>177</v>
      </c>
      <c r="O11270" t="s">
        <v>2048</v>
      </c>
    </row>
    <row r="11271" spans="1:15" x14ac:dyDescent="0.2">
      <c r="A11271" t="s">
        <v>5678</v>
      </c>
      <c r="B11271" t="s">
        <v>1572</v>
      </c>
      <c r="C11271">
        <v>52.7</v>
      </c>
      <c r="D11271">
        <v>0</v>
      </c>
      <c r="E11271">
        <v>0</v>
      </c>
      <c r="F11271">
        <v>0</v>
      </c>
      <c r="G11271">
        <v>0</v>
      </c>
      <c r="H11271" s="45">
        <v>8921.7000000000007</v>
      </c>
      <c r="I11271" t="s">
        <v>3842</v>
      </c>
      <c r="J11271" t="s">
        <v>164</v>
      </c>
      <c r="K11271">
        <v>0</v>
      </c>
      <c r="L11271" s="83">
        <v>42501</v>
      </c>
      <c r="M11271">
        <v>0</v>
      </c>
      <c r="N11271">
        <v>553777103</v>
      </c>
      <c r="O11271">
        <v>2608985</v>
      </c>
    </row>
    <row r="11272" spans="1:15" x14ac:dyDescent="0.2">
      <c r="A11272" t="s">
        <v>5679</v>
      </c>
      <c r="B11272" t="s">
        <v>2866</v>
      </c>
      <c r="C11272">
        <v>50.615000000000002</v>
      </c>
      <c r="D11272">
        <v>0</v>
      </c>
      <c r="E11272">
        <v>0</v>
      </c>
      <c r="F11272">
        <v>0</v>
      </c>
      <c r="G11272">
        <v>0</v>
      </c>
      <c r="H11272" s="45">
        <v>3539.23</v>
      </c>
      <c r="I11272" t="s">
        <v>3842</v>
      </c>
      <c r="J11272" t="s">
        <v>200</v>
      </c>
      <c r="K11272">
        <v>0</v>
      </c>
      <c r="L11272" s="83">
        <v>42501</v>
      </c>
      <c r="M11272">
        <v>0</v>
      </c>
      <c r="N11272" t="s">
        <v>177</v>
      </c>
      <c r="O11272" t="s">
        <v>2971</v>
      </c>
    </row>
    <row r="11273" spans="1:15" x14ac:dyDescent="0.2">
      <c r="A11273" t="s">
        <v>5680</v>
      </c>
      <c r="B11273" t="s">
        <v>5643</v>
      </c>
      <c r="C11273">
        <v>105.765</v>
      </c>
      <c r="D11273">
        <v>0</v>
      </c>
      <c r="E11273">
        <v>0</v>
      </c>
      <c r="F11273">
        <v>0</v>
      </c>
      <c r="G11273">
        <v>0</v>
      </c>
      <c r="H11273" s="45">
        <v>7895.12</v>
      </c>
      <c r="I11273" t="s">
        <v>3842</v>
      </c>
      <c r="J11273" t="s">
        <v>164</v>
      </c>
      <c r="K11273">
        <v>0</v>
      </c>
      <c r="L11273" s="83">
        <v>42501</v>
      </c>
      <c r="M11273">
        <v>0</v>
      </c>
      <c r="N11273" t="s">
        <v>5681</v>
      </c>
      <c r="O11273" t="s">
        <v>5682</v>
      </c>
    </row>
    <row r="11274" spans="1:15" x14ac:dyDescent="0.2">
      <c r="A11274" t="s">
        <v>5683</v>
      </c>
      <c r="B11274" t="s">
        <v>1565</v>
      </c>
      <c r="C11274">
        <v>16.824999999999999</v>
      </c>
      <c r="D11274">
        <v>0</v>
      </c>
      <c r="E11274">
        <v>0</v>
      </c>
      <c r="F11274">
        <v>0</v>
      </c>
      <c r="G11274">
        <v>0</v>
      </c>
      <c r="H11274" s="45">
        <v>1193.5999999999999</v>
      </c>
      <c r="I11274" t="s">
        <v>3842</v>
      </c>
      <c r="J11274" t="s">
        <v>164</v>
      </c>
      <c r="K11274">
        <v>0</v>
      </c>
      <c r="L11274" s="83">
        <v>42501</v>
      </c>
      <c r="M11274">
        <v>0</v>
      </c>
      <c r="N11274" t="s">
        <v>1629</v>
      </c>
      <c r="O11274">
        <v>2402121</v>
      </c>
    </row>
    <row r="11275" spans="1:15" x14ac:dyDescent="0.2">
      <c r="A11275" t="s">
        <v>5684</v>
      </c>
      <c r="B11275" t="s">
        <v>2215</v>
      </c>
      <c r="C11275">
        <v>212.03</v>
      </c>
      <c r="D11275">
        <v>0</v>
      </c>
      <c r="E11275">
        <v>0</v>
      </c>
      <c r="F11275">
        <v>0</v>
      </c>
      <c r="G11275">
        <v>0</v>
      </c>
      <c r="H11275" s="45">
        <v>-46170.95</v>
      </c>
      <c r="I11275" t="s">
        <v>3837</v>
      </c>
      <c r="J11275" t="s">
        <v>164</v>
      </c>
      <c r="K11275">
        <v>0</v>
      </c>
      <c r="L11275" s="83">
        <v>42501</v>
      </c>
      <c r="M11275">
        <v>0</v>
      </c>
      <c r="N11275" t="s">
        <v>2279</v>
      </c>
      <c r="O11275">
        <v>2379504</v>
      </c>
    </row>
    <row r="11276" spans="1:15" x14ac:dyDescent="0.2">
      <c r="A11276" t="s">
        <v>5685</v>
      </c>
      <c r="B11276" t="s">
        <v>1021</v>
      </c>
      <c r="C11276">
        <v>36.44</v>
      </c>
      <c r="D11276">
        <v>0</v>
      </c>
      <c r="E11276">
        <v>0</v>
      </c>
      <c r="F11276">
        <v>0</v>
      </c>
      <c r="G11276">
        <v>0</v>
      </c>
      <c r="H11276" s="45">
        <v>4047.53</v>
      </c>
      <c r="I11276" t="s">
        <v>3837</v>
      </c>
      <c r="J11276" t="s">
        <v>169</v>
      </c>
      <c r="K11276">
        <v>0</v>
      </c>
      <c r="L11276" s="83">
        <v>42501</v>
      </c>
      <c r="M11276">
        <v>0</v>
      </c>
      <c r="N11276" t="s">
        <v>1194</v>
      </c>
      <c r="O11276" t="s">
        <v>1436</v>
      </c>
    </row>
    <row r="11277" spans="1:15" x14ac:dyDescent="0.2">
      <c r="A11277" t="s">
        <v>5686</v>
      </c>
      <c r="B11277" t="s">
        <v>3415</v>
      </c>
      <c r="C11277">
        <v>42.45</v>
      </c>
      <c r="D11277">
        <v>0</v>
      </c>
      <c r="E11277">
        <v>0</v>
      </c>
      <c r="F11277">
        <v>0</v>
      </c>
      <c r="G11277">
        <v>0</v>
      </c>
      <c r="H11277" s="45">
        <v>199868.62</v>
      </c>
      <c r="I11277" t="s">
        <v>3842</v>
      </c>
      <c r="J11277" t="s">
        <v>169</v>
      </c>
      <c r="K11277">
        <v>0</v>
      </c>
      <c r="L11277" s="83">
        <v>42501</v>
      </c>
      <c r="M11277">
        <v>0</v>
      </c>
      <c r="N11277" t="s">
        <v>3466</v>
      </c>
      <c r="O11277" t="s">
        <v>3467</v>
      </c>
    </row>
    <row r="11278" spans="1:15" x14ac:dyDescent="0.2">
      <c r="A11278" t="s">
        <v>5687</v>
      </c>
      <c r="B11278" t="s">
        <v>2304</v>
      </c>
      <c r="C11278">
        <v>80.7</v>
      </c>
      <c r="D11278">
        <v>0</v>
      </c>
      <c r="E11278">
        <v>0</v>
      </c>
      <c r="F11278">
        <v>0</v>
      </c>
      <c r="G11278">
        <v>0</v>
      </c>
      <c r="H11278" s="45">
        <v>30824.67</v>
      </c>
      <c r="I11278" t="s">
        <v>3837</v>
      </c>
      <c r="J11278" t="s">
        <v>169</v>
      </c>
      <c r="K11278">
        <v>0</v>
      </c>
      <c r="L11278" s="83">
        <v>42501</v>
      </c>
      <c r="M11278">
        <v>0</v>
      </c>
      <c r="N11278" t="s">
        <v>177</v>
      </c>
      <c r="O11278" t="s">
        <v>2376</v>
      </c>
    </row>
    <row r="11279" spans="1:15" x14ac:dyDescent="0.2">
      <c r="A11279" t="s">
        <v>5688</v>
      </c>
      <c r="B11279" t="s">
        <v>1318</v>
      </c>
      <c r="C11279">
        <v>130.36000000000001</v>
      </c>
      <c r="D11279">
        <v>0</v>
      </c>
      <c r="E11279">
        <v>0</v>
      </c>
      <c r="F11279">
        <v>0</v>
      </c>
      <c r="G11279">
        <v>0</v>
      </c>
      <c r="H11279" s="45">
        <v>13118.09</v>
      </c>
      <c r="I11279" t="s">
        <v>3837</v>
      </c>
      <c r="J11279" t="s">
        <v>200</v>
      </c>
      <c r="K11279">
        <v>0</v>
      </c>
      <c r="L11279" s="83">
        <v>42501</v>
      </c>
      <c r="M11279">
        <v>0</v>
      </c>
      <c r="N11279">
        <v>751212101</v>
      </c>
      <c r="O11279" t="s">
        <v>1525</v>
      </c>
    </row>
    <row r="11280" spans="1:15" x14ac:dyDescent="0.2">
      <c r="A11280" t="s">
        <v>5689</v>
      </c>
      <c r="B11280" t="s">
        <v>5648</v>
      </c>
      <c r="C11280">
        <v>56.49</v>
      </c>
      <c r="D11280">
        <v>0</v>
      </c>
      <c r="E11280">
        <v>0</v>
      </c>
      <c r="F11280">
        <v>0</v>
      </c>
      <c r="G11280">
        <v>0</v>
      </c>
      <c r="H11280" s="45">
        <v>-26785.74</v>
      </c>
      <c r="I11280" t="s">
        <v>3837</v>
      </c>
      <c r="J11280" t="s">
        <v>200</v>
      </c>
      <c r="K11280">
        <v>0</v>
      </c>
      <c r="L11280" s="83">
        <v>42501</v>
      </c>
      <c r="M11280">
        <v>0</v>
      </c>
      <c r="N11280">
        <v>819047101</v>
      </c>
      <c r="O11280" t="s">
        <v>5690</v>
      </c>
    </row>
    <row r="11281" spans="1:15" x14ac:dyDescent="0.2">
      <c r="A11281" t="s">
        <v>5691</v>
      </c>
      <c r="B11281" t="s">
        <v>3201</v>
      </c>
      <c r="C11281">
        <v>37.67</v>
      </c>
      <c r="D11281">
        <v>0</v>
      </c>
      <c r="E11281">
        <v>0</v>
      </c>
      <c r="F11281">
        <v>0</v>
      </c>
      <c r="G11281">
        <v>0</v>
      </c>
      <c r="H11281" s="45">
        <v>2825.24</v>
      </c>
      <c r="I11281" t="s">
        <v>3842</v>
      </c>
      <c r="J11281" t="s">
        <v>200</v>
      </c>
      <c r="K11281">
        <v>0</v>
      </c>
      <c r="L11281" s="83">
        <v>42501</v>
      </c>
      <c r="M11281">
        <v>0</v>
      </c>
      <c r="N11281">
        <v>896047503</v>
      </c>
      <c r="O11281" t="s">
        <v>3350</v>
      </c>
    </row>
    <row r="11282" spans="1:15" x14ac:dyDescent="0.2">
      <c r="A11282" t="s">
        <v>5692</v>
      </c>
      <c r="B11282" t="s">
        <v>3403</v>
      </c>
      <c r="C11282">
        <v>16.2</v>
      </c>
      <c r="D11282">
        <v>0</v>
      </c>
      <c r="E11282">
        <v>0</v>
      </c>
      <c r="F11282">
        <v>0</v>
      </c>
      <c r="G11282">
        <v>0</v>
      </c>
      <c r="H11282" s="45">
        <v>56633.47</v>
      </c>
      <c r="I11282" t="s">
        <v>3842</v>
      </c>
      <c r="J11282" t="s">
        <v>169</v>
      </c>
      <c r="K11282">
        <v>0</v>
      </c>
      <c r="L11282" s="83">
        <v>42501</v>
      </c>
      <c r="M11282">
        <v>0</v>
      </c>
      <c r="N11282" t="s">
        <v>3475</v>
      </c>
      <c r="O11282" t="s">
        <v>3476</v>
      </c>
    </row>
    <row r="11283" spans="1:15" x14ac:dyDescent="0.2">
      <c r="A11283" t="s">
        <v>5593</v>
      </c>
      <c r="B11283" t="s">
        <v>5594</v>
      </c>
      <c r="C11283">
        <v>12.3</v>
      </c>
      <c r="D11283">
        <v>0</v>
      </c>
      <c r="E11283">
        <v>0</v>
      </c>
      <c r="F11283">
        <v>0</v>
      </c>
      <c r="G11283">
        <v>0</v>
      </c>
      <c r="H11283" s="45">
        <v>-159713.07</v>
      </c>
      <c r="I11283" t="s">
        <v>210</v>
      </c>
      <c r="J11283" t="s">
        <v>190</v>
      </c>
      <c r="K11283">
        <v>0</v>
      </c>
      <c r="L11283" s="83">
        <v>42500</v>
      </c>
      <c r="M11283">
        <v>0</v>
      </c>
      <c r="N11283">
        <v>369604103</v>
      </c>
      <c r="O11283">
        <v>2380498</v>
      </c>
    </row>
    <row r="11284" spans="1:15" x14ac:dyDescent="0.2">
      <c r="A11284" t="s">
        <v>5595</v>
      </c>
      <c r="B11284" t="s">
        <v>1068</v>
      </c>
      <c r="C11284">
        <v>60.174999999999997</v>
      </c>
      <c r="D11284">
        <v>0</v>
      </c>
      <c r="E11284">
        <v>0</v>
      </c>
      <c r="F11284">
        <v>0</v>
      </c>
      <c r="G11284">
        <v>0</v>
      </c>
      <c r="H11284">
        <v>728.43</v>
      </c>
      <c r="I11284" t="s">
        <v>3842</v>
      </c>
      <c r="J11284" t="s">
        <v>235</v>
      </c>
      <c r="K11284">
        <v>0</v>
      </c>
      <c r="L11284" s="83">
        <v>42500</v>
      </c>
      <c r="M11284">
        <v>0</v>
      </c>
      <c r="N11284">
        <v>902494103</v>
      </c>
      <c r="O11284">
        <v>2909730</v>
      </c>
    </row>
    <row r="11285" spans="1:15" x14ac:dyDescent="0.2">
      <c r="A11285" t="s">
        <v>5596</v>
      </c>
      <c r="B11285" t="s">
        <v>2461</v>
      </c>
      <c r="C11285">
        <v>43</v>
      </c>
      <c r="D11285">
        <v>0</v>
      </c>
      <c r="E11285">
        <v>0</v>
      </c>
      <c r="F11285">
        <v>0</v>
      </c>
      <c r="G11285">
        <v>0</v>
      </c>
      <c r="H11285" s="45">
        <v>15927.53</v>
      </c>
      <c r="I11285" t="s">
        <v>3842</v>
      </c>
      <c r="J11285" t="s">
        <v>169</v>
      </c>
      <c r="K11285">
        <v>0</v>
      </c>
      <c r="L11285" s="83">
        <v>42500</v>
      </c>
      <c r="M11285">
        <v>0</v>
      </c>
      <c r="N11285" t="s">
        <v>2560</v>
      </c>
      <c r="O11285" t="s">
        <v>2561</v>
      </c>
    </row>
    <row r="11286" spans="1:15" x14ac:dyDescent="0.2">
      <c r="A11286" t="s">
        <v>5597</v>
      </c>
      <c r="B11286" t="s">
        <v>685</v>
      </c>
      <c r="C11286">
        <v>23.074999999999999</v>
      </c>
      <c r="D11286">
        <v>0</v>
      </c>
      <c r="E11286">
        <v>0</v>
      </c>
      <c r="F11286">
        <v>0</v>
      </c>
      <c r="G11286">
        <v>0</v>
      </c>
      <c r="H11286" s="45">
        <v>-13096.46</v>
      </c>
      <c r="I11286" t="s">
        <v>3842</v>
      </c>
      <c r="J11286" t="s">
        <v>190</v>
      </c>
      <c r="K11286">
        <v>0</v>
      </c>
      <c r="L11286" s="83">
        <v>42500</v>
      </c>
      <c r="M11286">
        <v>0</v>
      </c>
      <c r="N11286">
        <v>878155100</v>
      </c>
      <c r="O11286">
        <v>2879123</v>
      </c>
    </row>
    <row r="11287" spans="1:15" x14ac:dyDescent="0.2">
      <c r="A11287" t="s">
        <v>5598</v>
      </c>
      <c r="B11287" t="s">
        <v>2812</v>
      </c>
      <c r="C11287">
        <v>258.3</v>
      </c>
      <c r="D11287">
        <v>0</v>
      </c>
      <c r="E11287">
        <v>0</v>
      </c>
      <c r="F11287">
        <v>0</v>
      </c>
      <c r="G11287">
        <v>0</v>
      </c>
      <c r="H11287" s="45">
        <v>20526.43</v>
      </c>
      <c r="I11287" t="s">
        <v>3842</v>
      </c>
      <c r="J11287" t="s">
        <v>164</v>
      </c>
      <c r="K11287">
        <v>0</v>
      </c>
      <c r="L11287" s="83">
        <v>42500</v>
      </c>
      <c r="M11287">
        <v>0</v>
      </c>
      <c r="N11287">
        <v>852857200</v>
      </c>
      <c r="O11287" t="s">
        <v>3000</v>
      </c>
    </row>
    <row r="11288" spans="1:15" x14ac:dyDescent="0.2">
      <c r="A11288" t="s">
        <v>5599</v>
      </c>
      <c r="B11288" t="s">
        <v>5388</v>
      </c>
      <c r="C11288">
        <v>46.95</v>
      </c>
      <c r="D11288">
        <v>0</v>
      </c>
      <c r="E11288">
        <v>0</v>
      </c>
      <c r="F11288">
        <v>0</v>
      </c>
      <c r="G11288">
        <v>0</v>
      </c>
      <c r="H11288" s="45">
        <v>5432.92</v>
      </c>
      <c r="I11288" t="s">
        <v>3842</v>
      </c>
      <c r="J11288" t="s">
        <v>164</v>
      </c>
      <c r="K11288">
        <v>0</v>
      </c>
      <c r="L11288" s="83">
        <v>42500</v>
      </c>
      <c r="M11288">
        <v>0</v>
      </c>
      <c r="N11288" t="s">
        <v>5520</v>
      </c>
      <c r="O11288" t="s">
        <v>5521</v>
      </c>
    </row>
    <row r="11289" spans="1:15" x14ac:dyDescent="0.2">
      <c r="A11289" t="s">
        <v>5600</v>
      </c>
      <c r="B11289" t="s">
        <v>1823</v>
      </c>
      <c r="C11289">
        <v>43.55</v>
      </c>
      <c r="D11289">
        <v>0</v>
      </c>
      <c r="E11289">
        <v>0</v>
      </c>
      <c r="F11289">
        <v>0</v>
      </c>
      <c r="G11289">
        <v>0</v>
      </c>
      <c r="H11289" s="45">
        <v>4637.42</v>
      </c>
      <c r="I11289" t="s">
        <v>3842</v>
      </c>
      <c r="J11289" t="s">
        <v>169</v>
      </c>
      <c r="K11289">
        <v>0</v>
      </c>
      <c r="L11289" s="83">
        <v>42500</v>
      </c>
      <c r="M11289">
        <v>0</v>
      </c>
      <c r="N11289" t="s">
        <v>1932</v>
      </c>
      <c r="O11289" t="s">
        <v>1933</v>
      </c>
    </row>
    <row r="11290" spans="1:15" x14ac:dyDescent="0.2">
      <c r="A11290" t="s">
        <v>5601</v>
      </c>
      <c r="B11290" t="s">
        <v>632</v>
      </c>
      <c r="C11290">
        <v>12.7</v>
      </c>
      <c r="D11290">
        <v>0</v>
      </c>
      <c r="E11290">
        <v>0</v>
      </c>
      <c r="F11290">
        <v>0</v>
      </c>
      <c r="G11290">
        <v>0</v>
      </c>
      <c r="H11290" s="45">
        <v>3484.15</v>
      </c>
      <c r="I11290" t="s">
        <v>3842</v>
      </c>
      <c r="J11290" t="s">
        <v>200</v>
      </c>
      <c r="K11290">
        <v>0</v>
      </c>
      <c r="L11290" s="83">
        <v>42500</v>
      </c>
      <c r="M11290">
        <v>0</v>
      </c>
      <c r="N11290" t="s">
        <v>633</v>
      </c>
      <c r="O11290">
        <v>2415936</v>
      </c>
    </row>
    <row r="11291" spans="1:15" x14ac:dyDescent="0.2">
      <c r="A11291" t="s">
        <v>5602</v>
      </c>
      <c r="B11291" t="s">
        <v>5385</v>
      </c>
      <c r="C11291">
        <v>4.17</v>
      </c>
      <c r="D11291">
        <v>0</v>
      </c>
      <c r="E11291">
        <v>0</v>
      </c>
      <c r="F11291">
        <v>0</v>
      </c>
      <c r="G11291">
        <v>0</v>
      </c>
      <c r="H11291" s="45">
        <v>7670.75</v>
      </c>
      <c r="I11291" t="s">
        <v>3842</v>
      </c>
      <c r="J11291" t="s">
        <v>182</v>
      </c>
      <c r="K11291">
        <v>0</v>
      </c>
      <c r="L11291" s="83">
        <v>42500</v>
      </c>
      <c r="M11291">
        <v>0</v>
      </c>
      <c r="N11291" t="s">
        <v>177</v>
      </c>
      <c r="O11291">
        <v>2113876</v>
      </c>
    </row>
    <row r="11292" spans="1:15" x14ac:dyDescent="0.2">
      <c r="A11292" t="s">
        <v>5603</v>
      </c>
      <c r="B11292" t="s">
        <v>5393</v>
      </c>
      <c r="C11292">
        <v>15.45</v>
      </c>
      <c r="D11292">
        <v>0</v>
      </c>
      <c r="E11292">
        <v>0</v>
      </c>
      <c r="F11292">
        <v>0</v>
      </c>
      <c r="G11292">
        <v>0</v>
      </c>
      <c r="H11292" s="45">
        <v>13260.08</v>
      </c>
      <c r="I11292" t="s">
        <v>3842</v>
      </c>
      <c r="J11292" t="s">
        <v>200</v>
      </c>
      <c r="K11292">
        <v>0</v>
      </c>
      <c r="L11292" s="83">
        <v>42500</v>
      </c>
      <c r="M11292">
        <v>0</v>
      </c>
      <c r="N11292">
        <v>531465102</v>
      </c>
      <c r="O11292" t="s">
        <v>5498</v>
      </c>
    </row>
    <row r="11293" spans="1:15" x14ac:dyDescent="0.2">
      <c r="A11293" t="s">
        <v>5604</v>
      </c>
      <c r="B11293" t="s">
        <v>2234</v>
      </c>
      <c r="C11293">
        <v>78.3</v>
      </c>
      <c r="D11293">
        <v>0</v>
      </c>
      <c r="E11293">
        <v>0</v>
      </c>
      <c r="F11293">
        <v>0</v>
      </c>
      <c r="G11293">
        <v>0</v>
      </c>
      <c r="H11293" s="45">
        <v>4682.26</v>
      </c>
      <c r="I11293" t="s">
        <v>3842</v>
      </c>
      <c r="J11293" t="s">
        <v>200</v>
      </c>
      <c r="K11293">
        <v>0</v>
      </c>
      <c r="L11293" s="83">
        <v>42500</v>
      </c>
      <c r="M11293">
        <v>0</v>
      </c>
      <c r="N11293">
        <v>530307107</v>
      </c>
      <c r="O11293" t="s">
        <v>2267</v>
      </c>
    </row>
    <row r="11294" spans="1:15" x14ac:dyDescent="0.2">
      <c r="A11294" t="s">
        <v>5605</v>
      </c>
      <c r="B11294" t="s">
        <v>5386</v>
      </c>
      <c r="C11294">
        <v>227.11</v>
      </c>
      <c r="D11294">
        <v>0</v>
      </c>
      <c r="E11294">
        <v>0</v>
      </c>
      <c r="F11294">
        <v>0</v>
      </c>
      <c r="G11294">
        <v>0</v>
      </c>
      <c r="H11294" s="45">
        <v>13444.16</v>
      </c>
      <c r="I11294" t="s">
        <v>3842</v>
      </c>
      <c r="J11294" t="s">
        <v>169</v>
      </c>
      <c r="K11294">
        <v>0</v>
      </c>
      <c r="L11294" s="83">
        <v>42500</v>
      </c>
      <c r="M11294">
        <v>0</v>
      </c>
      <c r="N11294" t="s">
        <v>5492</v>
      </c>
      <c r="O11294" t="s">
        <v>5493</v>
      </c>
    </row>
    <row r="11295" spans="1:15" x14ac:dyDescent="0.2">
      <c r="A11295" t="s">
        <v>5606</v>
      </c>
      <c r="B11295" t="s">
        <v>2094</v>
      </c>
      <c r="C11295">
        <v>62.87</v>
      </c>
      <c r="D11295">
        <v>0</v>
      </c>
      <c r="E11295">
        <v>0</v>
      </c>
      <c r="F11295">
        <v>0</v>
      </c>
      <c r="G11295">
        <v>0</v>
      </c>
      <c r="H11295" s="45">
        <v>11322.34</v>
      </c>
      <c r="I11295" t="s">
        <v>3842</v>
      </c>
      <c r="J11295" t="s">
        <v>169</v>
      </c>
      <c r="K11295">
        <v>0</v>
      </c>
      <c r="L11295" s="83">
        <v>42500</v>
      </c>
      <c r="M11295">
        <v>0</v>
      </c>
      <c r="N11295" t="s">
        <v>2169</v>
      </c>
      <c r="O11295">
        <v>2471950</v>
      </c>
    </row>
    <row r="11296" spans="1:15" x14ac:dyDescent="0.2">
      <c r="A11296" t="s">
        <v>5607</v>
      </c>
      <c r="B11296" t="s">
        <v>2212</v>
      </c>
      <c r="C11296">
        <v>51.83</v>
      </c>
      <c r="D11296">
        <v>0</v>
      </c>
      <c r="E11296">
        <v>0</v>
      </c>
      <c r="F11296">
        <v>0</v>
      </c>
      <c r="G11296">
        <v>0</v>
      </c>
      <c r="H11296" s="45">
        <v>-11879.34</v>
      </c>
      <c r="I11296" t="s">
        <v>3842</v>
      </c>
      <c r="J11296" t="s">
        <v>164</v>
      </c>
      <c r="K11296">
        <v>0</v>
      </c>
      <c r="L11296" s="83">
        <v>42500</v>
      </c>
      <c r="M11296">
        <v>0</v>
      </c>
      <c r="N11296" t="s">
        <v>177</v>
      </c>
      <c r="O11296" t="s">
        <v>2261</v>
      </c>
    </row>
    <row r="11297" spans="1:15" x14ac:dyDescent="0.2">
      <c r="A11297" t="s">
        <v>5608</v>
      </c>
      <c r="B11297" t="s">
        <v>1310</v>
      </c>
      <c r="C11297">
        <v>86.94</v>
      </c>
      <c r="D11297">
        <v>0</v>
      </c>
      <c r="E11297">
        <v>0</v>
      </c>
      <c r="F11297">
        <v>0</v>
      </c>
      <c r="G11297">
        <v>0</v>
      </c>
      <c r="H11297" s="45">
        <v>11076.92</v>
      </c>
      <c r="I11297" t="s">
        <v>3842</v>
      </c>
      <c r="J11297" t="s">
        <v>169</v>
      </c>
      <c r="K11297">
        <v>0</v>
      </c>
      <c r="L11297" s="83">
        <v>42500</v>
      </c>
      <c r="M11297">
        <v>0</v>
      </c>
      <c r="N11297" t="s">
        <v>1490</v>
      </c>
      <c r="O11297" t="s">
        <v>1491</v>
      </c>
    </row>
    <row r="11298" spans="1:15" x14ac:dyDescent="0.2">
      <c r="A11298" t="s">
        <v>5609</v>
      </c>
      <c r="B11298" t="s">
        <v>3414</v>
      </c>
      <c r="C11298">
        <v>75.5</v>
      </c>
      <c r="D11298">
        <v>0</v>
      </c>
      <c r="E11298">
        <v>0</v>
      </c>
      <c r="F11298">
        <v>0</v>
      </c>
      <c r="G11298">
        <v>0</v>
      </c>
      <c r="H11298" s="45">
        <v>9291.8700000000008</v>
      </c>
      <c r="I11298" t="s">
        <v>3842</v>
      </c>
      <c r="J11298" t="s">
        <v>164</v>
      </c>
      <c r="K11298">
        <v>0</v>
      </c>
      <c r="L11298" s="83">
        <v>42500</v>
      </c>
      <c r="M11298">
        <v>0</v>
      </c>
      <c r="N11298">
        <v>278715206</v>
      </c>
      <c r="O11298">
        <v>2008400</v>
      </c>
    </row>
    <row r="11299" spans="1:15" x14ac:dyDescent="0.2">
      <c r="A11299" t="s">
        <v>5610</v>
      </c>
      <c r="B11299" t="s">
        <v>3197</v>
      </c>
      <c r="C11299">
        <v>19.145</v>
      </c>
      <c r="D11299">
        <v>0</v>
      </c>
      <c r="E11299">
        <v>0</v>
      </c>
      <c r="F11299">
        <v>0</v>
      </c>
      <c r="G11299">
        <v>0</v>
      </c>
      <c r="H11299" s="45">
        <v>10046.58</v>
      </c>
      <c r="I11299" t="s">
        <v>3842</v>
      </c>
      <c r="J11299" t="s">
        <v>169</v>
      </c>
      <c r="K11299">
        <v>0</v>
      </c>
      <c r="L11299" s="83">
        <v>42500</v>
      </c>
      <c r="M11299">
        <v>0</v>
      </c>
      <c r="N11299" t="s">
        <v>3274</v>
      </c>
      <c r="O11299" t="s">
        <v>3275</v>
      </c>
    </row>
    <row r="11300" spans="1:15" x14ac:dyDescent="0.2">
      <c r="A11300" t="s">
        <v>5611</v>
      </c>
      <c r="B11300" t="s">
        <v>3374</v>
      </c>
      <c r="C11300">
        <v>49.01</v>
      </c>
      <c r="D11300">
        <v>0</v>
      </c>
      <c r="E11300">
        <v>0</v>
      </c>
      <c r="F11300">
        <v>0</v>
      </c>
      <c r="G11300">
        <v>0</v>
      </c>
      <c r="H11300" s="45">
        <v>13280.95</v>
      </c>
      <c r="I11300" t="s">
        <v>3842</v>
      </c>
      <c r="J11300" t="s">
        <v>200</v>
      </c>
      <c r="K11300">
        <v>0</v>
      </c>
      <c r="L11300" s="83">
        <v>42500</v>
      </c>
      <c r="M11300">
        <v>0</v>
      </c>
      <c r="N11300">
        <v>835898107</v>
      </c>
      <c r="O11300">
        <v>2822406</v>
      </c>
    </row>
    <row r="11301" spans="1:15" x14ac:dyDescent="0.2">
      <c r="A11301" t="s">
        <v>5612</v>
      </c>
      <c r="B11301" t="s">
        <v>5592</v>
      </c>
      <c r="C11301">
        <v>32.299999999999997</v>
      </c>
      <c r="D11301">
        <v>0</v>
      </c>
      <c r="E11301">
        <v>0</v>
      </c>
      <c r="F11301">
        <v>0</v>
      </c>
      <c r="G11301">
        <v>0</v>
      </c>
      <c r="H11301" s="45">
        <v>-10438.26</v>
      </c>
      <c r="I11301" t="s">
        <v>3837</v>
      </c>
      <c r="J11301" t="s">
        <v>164</v>
      </c>
      <c r="K11301">
        <v>0</v>
      </c>
      <c r="L11301" s="83">
        <v>42500</v>
      </c>
      <c r="M11301">
        <v>0</v>
      </c>
      <c r="N11301" t="s">
        <v>5613</v>
      </c>
      <c r="O11301">
        <v>2214832</v>
      </c>
    </row>
    <row r="11302" spans="1:15" x14ac:dyDescent="0.2">
      <c r="A11302" t="s">
        <v>5614</v>
      </c>
      <c r="B11302" t="s">
        <v>2467</v>
      </c>
      <c r="C11302">
        <v>38.049999999999997</v>
      </c>
      <c r="D11302">
        <v>0</v>
      </c>
      <c r="E11302">
        <v>0</v>
      </c>
      <c r="F11302">
        <v>0</v>
      </c>
      <c r="G11302">
        <v>0</v>
      </c>
      <c r="H11302">
        <v>965.13</v>
      </c>
      <c r="I11302" t="s">
        <v>3842</v>
      </c>
      <c r="J11302" t="s">
        <v>190</v>
      </c>
      <c r="K11302">
        <v>0</v>
      </c>
      <c r="L11302" s="83">
        <v>42500</v>
      </c>
      <c r="M11302">
        <v>0</v>
      </c>
      <c r="N11302">
        <v>211171103</v>
      </c>
      <c r="O11302" t="s">
        <v>2517</v>
      </c>
    </row>
    <row r="11303" spans="1:15" x14ac:dyDescent="0.2">
      <c r="A11303" t="s">
        <v>5615</v>
      </c>
      <c r="B11303" t="s">
        <v>5587</v>
      </c>
      <c r="C11303">
        <v>11.125</v>
      </c>
      <c r="D11303">
        <v>0</v>
      </c>
      <c r="E11303">
        <v>0</v>
      </c>
      <c r="F11303">
        <v>0</v>
      </c>
      <c r="G11303">
        <v>0</v>
      </c>
      <c r="H11303" s="45">
        <v>34765.71</v>
      </c>
      <c r="I11303" t="s">
        <v>3842</v>
      </c>
      <c r="J11303" t="s">
        <v>169</v>
      </c>
      <c r="K11303">
        <v>0</v>
      </c>
      <c r="L11303" s="83">
        <v>42500</v>
      </c>
      <c r="M11303">
        <v>0</v>
      </c>
      <c r="N11303" t="s">
        <v>5616</v>
      </c>
      <c r="O11303" t="s">
        <v>5617</v>
      </c>
    </row>
    <row r="11304" spans="1:15" x14ac:dyDescent="0.2">
      <c r="A11304" t="s">
        <v>5618</v>
      </c>
      <c r="B11304" t="s">
        <v>3628</v>
      </c>
      <c r="C11304">
        <v>18.760000000000002</v>
      </c>
      <c r="D11304">
        <v>0</v>
      </c>
      <c r="E11304">
        <v>0</v>
      </c>
      <c r="F11304">
        <v>0</v>
      </c>
      <c r="G11304">
        <v>0</v>
      </c>
      <c r="H11304" s="45">
        <v>-35636.400000000001</v>
      </c>
      <c r="I11304" t="s">
        <v>3837</v>
      </c>
      <c r="J11304" t="s">
        <v>164</v>
      </c>
      <c r="K11304">
        <v>0</v>
      </c>
      <c r="L11304" s="83">
        <v>42500</v>
      </c>
      <c r="M11304">
        <v>0</v>
      </c>
      <c r="N11304">
        <v>136635109</v>
      </c>
      <c r="O11304" t="s">
        <v>3642</v>
      </c>
    </row>
    <row r="11305" spans="1:15" x14ac:dyDescent="0.2">
      <c r="A11305" t="s">
        <v>5619</v>
      </c>
      <c r="B11305" t="s">
        <v>3636</v>
      </c>
      <c r="C11305">
        <v>19.95</v>
      </c>
      <c r="D11305">
        <v>0</v>
      </c>
      <c r="E11305">
        <v>0</v>
      </c>
      <c r="F11305">
        <v>0</v>
      </c>
      <c r="G11305">
        <v>0</v>
      </c>
      <c r="H11305" s="45">
        <v>1192.1500000000001</v>
      </c>
      <c r="I11305" t="s">
        <v>3842</v>
      </c>
      <c r="J11305" t="s">
        <v>169</v>
      </c>
      <c r="K11305">
        <v>0</v>
      </c>
      <c r="L11305" s="83">
        <v>42500</v>
      </c>
      <c r="M11305">
        <v>0</v>
      </c>
      <c r="N11305">
        <v>268158201</v>
      </c>
      <c r="O11305" t="s">
        <v>3645</v>
      </c>
    </row>
    <row r="11306" spans="1:15" x14ac:dyDescent="0.2">
      <c r="A11306" t="s">
        <v>5620</v>
      </c>
      <c r="B11306" t="s">
        <v>3416</v>
      </c>
      <c r="C11306">
        <v>46.2</v>
      </c>
      <c r="D11306">
        <v>0</v>
      </c>
      <c r="E11306">
        <v>0</v>
      </c>
      <c r="F11306">
        <v>0</v>
      </c>
      <c r="G11306">
        <v>0</v>
      </c>
      <c r="H11306" s="45">
        <v>8115.45</v>
      </c>
      <c r="I11306" t="s">
        <v>3842</v>
      </c>
      <c r="J11306" t="s">
        <v>169</v>
      </c>
      <c r="K11306">
        <v>0</v>
      </c>
      <c r="L11306" s="83">
        <v>42500</v>
      </c>
      <c r="M11306">
        <v>0</v>
      </c>
      <c r="N11306" t="s">
        <v>3433</v>
      </c>
      <c r="O11306" t="s">
        <v>3434</v>
      </c>
    </row>
    <row r="11307" spans="1:15" x14ac:dyDescent="0.2">
      <c r="A11307" t="s">
        <v>5621</v>
      </c>
      <c r="B11307" t="s">
        <v>2214</v>
      </c>
      <c r="C11307">
        <v>92.765000000000001</v>
      </c>
      <c r="D11307">
        <v>0</v>
      </c>
      <c r="E11307">
        <v>0</v>
      </c>
      <c r="F11307">
        <v>0</v>
      </c>
      <c r="G11307">
        <v>0</v>
      </c>
      <c r="H11307" s="45">
        <v>34429.279999999999</v>
      </c>
      <c r="I11307" t="s">
        <v>3837</v>
      </c>
      <c r="J11307" t="s">
        <v>200</v>
      </c>
      <c r="K11307">
        <v>0</v>
      </c>
      <c r="L11307" s="83">
        <v>42500</v>
      </c>
      <c r="M11307">
        <v>0</v>
      </c>
      <c r="N11307">
        <v>466367109</v>
      </c>
      <c r="O11307">
        <v>2344922</v>
      </c>
    </row>
    <row r="11308" spans="1:15" x14ac:dyDescent="0.2">
      <c r="A11308" t="s">
        <v>5622</v>
      </c>
      <c r="B11308" t="s">
        <v>3406</v>
      </c>
      <c r="C11308">
        <v>55.98</v>
      </c>
      <c r="D11308">
        <v>0</v>
      </c>
      <c r="E11308">
        <v>0</v>
      </c>
      <c r="F11308">
        <v>0</v>
      </c>
      <c r="G11308">
        <v>0</v>
      </c>
      <c r="H11308" s="45">
        <v>17224.43</v>
      </c>
      <c r="I11308" t="s">
        <v>3842</v>
      </c>
      <c r="J11308" t="s">
        <v>169</v>
      </c>
      <c r="K11308">
        <v>0</v>
      </c>
      <c r="L11308" s="83">
        <v>42500</v>
      </c>
      <c r="M11308">
        <v>0</v>
      </c>
      <c r="N11308" t="s">
        <v>3446</v>
      </c>
      <c r="O11308" t="s">
        <v>3447</v>
      </c>
    </row>
    <row r="11309" spans="1:15" x14ac:dyDescent="0.2">
      <c r="A11309" t="s">
        <v>5623</v>
      </c>
      <c r="B11309" t="s">
        <v>3407</v>
      </c>
      <c r="C11309">
        <v>51.76</v>
      </c>
      <c r="D11309">
        <v>0</v>
      </c>
      <c r="E11309">
        <v>0</v>
      </c>
      <c r="F11309">
        <v>0</v>
      </c>
      <c r="G11309">
        <v>0</v>
      </c>
      <c r="H11309" s="45">
        <v>21184.880000000001</v>
      </c>
      <c r="I11309" t="s">
        <v>3842</v>
      </c>
      <c r="J11309" t="s">
        <v>169</v>
      </c>
      <c r="K11309">
        <v>0</v>
      </c>
      <c r="L11309" s="83">
        <v>42500</v>
      </c>
      <c r="M11309">
        <v>0</v>
      </c>
      <c r="N11309" t="s">
        <v>3449</v>
      </c>
      <c r="O11309" t="s">
        <v>3450</v>
      </c>
    </row>
    <row r="11310" spans="1:15" x14ac:dyDescent="0.2">
      <c r="A11310" t="s">
        <v>5624</v>
      </c>
      <c r="B11310" t="s">
        <v>2220</v>
      </c>
      <c r="C11310">
        <v>99.72</v>
      </c>
      <c r="D11310">
        <v>0</v>
      </c>
      <c r="E11310">
        <v>0</v>
      </c>
      <c r="F11310">
        <v>0</v>
      </c>
      <c r="G11310">
        <v>0</v>
      </c>
      <c r="H11310" s="45">
        <v>3469.55</v>
      </c>
      <c r="I11310" t="s">
        <v>3842</v>
      </c>
      <c r="J11310" t="s">
        <v>200</v>
      </c>
      <c r="K11310">
        <v>0</v>
      </c>
      <c r="L11310" s="83">
        <v>42500</v>
      </c>
      <c r="M11310">
        <v>0</v>
      </c>
      <c r="N11310" t="s">
        <v>2269</v>
      </c>
      <c r="O11310" t="s">
        <v>2270</v>
      </c>
    </row>
    <row r="11311" spans="1:15" x14ac:dyDescent="0.2">
      <c r="A11311" t="s">
        <v>5625</v>
      </c>
      <c r="B11311" t="s">
        <v>5589</v>
      </c>
      <c r="C11311">
        <v>29.78</v>
      </c>
      <c r="D11311">
        <v>0</v>
      </c>
      <c r="E11311">
        <v>0</v>
      </c>
      <c r="F11311">
        <v>0</v>
      </c>
      <c r="G11311">
        <v>0</v>
      </c>
      <c r="H11311" s="45">
        <v>15059.1</v>
      </c>
      <c r="I11311" t="s">
        <v>3842</v>
      </c>
      <c r="J11311" t="s">
        <v>169</v>
      </c>
      <c r="K11311">
        <v>0</v>
      </c>
      <c r="L11311" s="83">
        <v>42500</v>
      </c>
      <c r="M11311">
        <v>0</v>
      </c>
      <c r="N11311">
        <v>584688105</v>
      </c>
      <c r="O11311">
        <v>2616773</v>
      </c>
    </row>
    <row r="11312" spans="1:15" x14ac:dyDescent="0.2">
      <c r="A11312" t="s">
        <v>5626</v>
      </c>
      <c r="B11312" t="s">
        <v>3480</v>
      </c>
      <c r="C11312">
        <v>115.34</v>
      </c>
      <c r="D11312">
        <v>0</v>
      </c>
      <c r="E11312">
        <v>0</v>
      </c>
      <c r="F11312">
        <v>0</v>
      </c>
      <c r="G11312">
        <v>0</v>
      </c>
      <c r="H11312" s="45">
        <v>-5694.19</v>
      </c>
      <c r="I11312" t="s">
        <v>3837</v>
      </c>
      <c r="J11312" t="s">
        <v>190</v>
      </c>
      <c r="K11312">
        <v>0</v>
      </c>
      <c r="L11312" s="83">
        <v>42500</v>
      </c>
      <c r="M11312">
        <v>0</v>
      </c>
      <c r="N11312">
        <v>596278101</v>
      </c>
      <c r="O11312">
        <v>2590930</v>
      </c>
    </row>
    <row r="11313" spans="1:15" x14ac:dyDescent="0.2">
      <c r="A11313" t="s">
        <v>5627</v>
      </c>
      <c r="B11313" t="s">
        <v>5588</v>
      </c>
      <c r="C11313">
        <v>18.89</v>
      </c>
      <c r="D11313">
        <v>0</v>
      </c>
      <c r="E11313">
        <v>0</v>
      </c>
      <c r="F11313">
        <v>0</v>
      </c>
      <c r="G11313">
        <v>0</v>
      </c>
      <c r="H11313" s="45">
        <v>28153.9</v>
      </c>
      <c r="I11313" t="s">
        <v>3842</v>
      </c>
      <c r="J11313" t="s">
        <v>164</v>
      </c>
      <c r="K11313">
        <v>0</v>
      </c>
      <c r="L11313" s="83">
        <v>42500</v>
      </c>
      <c r="M11313">
        <v>0</v>
      </c>
      <c r="N11313" t="s">
        <v>5628</v>
      </c>
      <c r="O11313" t="s">
        <v>5629</v>
      </c>
    </row>
    <row r="11314" spans="1:15" x14ac:dyDescent="0.2">
      <c r="A11314" t="s">
        <v>5630</v>
      </c>
      <c r="B11314" t="s">
        <v>3404</v>
      </c>
      <c r="C11314">
        <v>63.23</v>
      </c>
      <c r="D11314">
        <v>0</v>
      </c>
      <c r="E11314">
        <v>0</v>
      </c>
      <c r="F11314">
        <v>0</v>
      </c>
      <c r="G11314">
        <v>0</v>
      </c>
      <c r="H11314" s="45">
        <v>46491.15</v>
      </c>
      <c r="I11314" t="s">
        <v>3842</v>
      </c>
      <c r="J11314" t="s">
        <v>169</v>
      </c>
      <c r="K11314">
        <v>0</v>
      </c>
      <c r="L11314" s="83">
        <v>42500</v>
      </c>
      <c r="M11314">
        <v>0</v>
      </c>
      <c r="N11314" t="s">
        <v>3460</v>
      </c>
      <c r="O11314" t="s">
        <v>3461</v>
      </c>
    </row>
    <row r="11315" spans="1:15" x14ac:dyDescent="0.2">
      <c r="A11315" t="s">
        <v>5631</v>
      </c>
      <c r="B11315" t="s">
        <v>5590</v>
      </c>
      <c r="C11315">
        <v>18.774999999999999</v>
      </c>
      <c r="D11315">
        <v>0</v>
      </c>
      <c r="E11315">
        <v>0</v>
      </c>
      <c r="F11315">
        <v>0</v>
      </c>
      <c r="G11315">
        <v>0</v>
      </c>
      <c r="H11315" s="45">
        <v>11887.77</v>
      </c>
      <c r="I11315" t="s">
        <v>3842</v>
      </c>
      <c r="J11315" t="s">
        <v>822</v>
      </c>
      <c r="K11315">
        <v>0</v>
      </c>
      <c r="L11315" s="83">
        <v>42500</v>
      </c>
      <c r="M11315">
        <v>0</v>
      </c>
      <c r="N11315" t="s">
        <v>5632</v>
      </c>
      <c r="O11315" t="s">
        <v>5633</v>
      </c>
    </row>
    <row r="11316" spans="1:15" x14ac:dyDescent="0.2">
      <c r="A11316" t="s">
        <v>5634</v>
      </c>
      <c r="B11316" t="s">
        <v>515</v>
      </c>
      <c r="C11316">
        <v>35.43</v>
      </c>
      <c r="D11316">
        <v>0</v>
      </c>
      <c r="E11316">
        <v>0</v>
      </c>
      <c r="F11316">
        <v>0</v>
      </c>
      <c r="G11316">
        <v>0</v>
      </c>
      <c r="H11316" s="45">
        <v>-8336.35</v>
      </c>
      <c r="I11316" t="s">
        <v>3842</v>
      </c>
      <c r="J11316" t="s">
        <v>200</v>
      </c>
      <c r="K11316">
        <v>0</v>
      </c>
      <c r="L11316" s="83">
        <v>42500</v>
      </c>
      <c r="M11316">
        <v>0</v>
      </c>
      <c r="N11316">
        <v>716382106</v>
      </c>
      <c r="O11316">
        <v>2143099</v>
      </c>
    </row>
    <row r="11317" spans="1:15" x14ac:dyDescent="0.2">
      <c r="A11317" t="s">
        <v>5635</v>
      </c>
      <c r="B11317" t="s">
        <v>1309</v>
      </c>
      <c r="C11317">
        <v>31.92</v>
      </c>
      <c r="D11317">
        <v>0</v>
      </c>
      <c r="E11317">
        <v>0</v>
      </c>
      <c r="F11317">
        <v>0</v>
      </c>
      <c r="G11317">
        <v>0</v>
      </c>
      <c r="H11317" s="45">
        <v>-3138.17</v>
      </c>
      <c r="I11317" t="s">
        <v>3842</v>
      </c>
      <c r="J11317" t="s">
        <v>169</v>
      </c>
      <c r="K11317">
        <v>0</v>
      </c>
      <c r="L11317" s="83">
        <v>42500</v>
      </c>
      <c r="M11317">
        <v>0</v>
      </c>
      <c r="N11317" t="s">
        <v>1516</v>
      </c>
      <c r="O11317" t="s">
        <v>1517</v>
      </c>
    </row>
    <row r="11318" spans="1:15" x14ac:dyDescent="0.2">
      <c r="A11318" t="s">
        <v>5636</v>
      </c>
      <c r="B11318" t="s">
        <v>1998</v>
      </c>
      <c r="C11318">
        <v>60.524999999999999</v>
      </c>
      <c r="D11318">
        <v>0</v>
      </c>
      <c r="E11318">
        <v>0</v>
      </c>
      <c r="F11318">
        <v>0</v>
      </c>
      <c r="G11318">
        <v>0</v>
      </c>
      <c r="H11318" s="45">
        <v>35153.760000000002</v>
      </c>
      <c r="I11318" t="s">
        <v>3842</v>
      </c>
      <c r="J11318" t="s">
        <v>164</v>
      </c>
      <c r="K11318">
        <v>0</v>
      </c>
      <c r="L11318" s="83">
        <v>42500</v>
      </c>
      <c r="M11318">
        <v>0</v>
      </c>
      <c r="N11318" t="s">
        <v>2058</v>
      </c>
      <c r="O11318" t="s">
        <v>2059</v>
      </c>
    </row>
    <row r="11319" spans="1:15" x14ac:dyDescent="0.2">
      <c r="A11319" t="s">
        <v>5637</v>
      </c>
      <c r="B11319" t="s">
        <v>3194</v>
      </c>
      <c r="C11319">
        <v>77.38</v>
      </c>
      <c r="D11319">
        <v>0</v>
      </c>
      <c r="E11319">
        <v>0</v>
      </c>
      <c r="F11319">
        <v>0</v>
      </c>
      <c r="G11319">
        <v>0</v>
      </c>
      <c r="H11319" s="45">
        <v>-10752.34</v>
      </c>
      <c r="I11319" t="s">
        <v>3842</v>
      </c>
      <c r="J11319" t="s">
        <v>169</v>
      </c>
      <c r="K11319">
        <v>0</v>
      </c>
      <c r="L11319" s="83">
        <v>42500</v>
      </c>
      <c r="M11319">
        <v>0</v>
      </c>
      <c r="N11319" t="s">
        <v>3333</v>
      </c>
      <c r="O11319" t="s">
        <v>3334</v>
      </c>
    </row>
    <row r="11320" spans="1:15" x14ac:dyDescent="0.2">
      <c r="A11320" t="s">
        <v>5638</v>
      </c>
      <c r="B11320" t="s">
        <v>1037</v>
      </c>
      <c r="C11320">
        <v>32.549999999999997</v>
      </c>
      <c r="D11320">
        <v>0</v>
      </c>
      <c r="E11320">
        <v>0</v>
      </c>
      <c r="F11320">
        <v>0</v>
      </c>
      <c r="G11320">
        <v>0</v>
      </c>
      <c r="H11320">
        <v>-498.67</v>
      </c>
      <c r="I11320" t="s">
        <v>3842</v>
      </c>
      <c r="J11320" t="s">
        <v>164</v>
      </c>
      <c r="K11320">
        <v>0</v>
      </c>
      <c r="L11320" s="83">
        <v>42500</v>
      </c>
      <c r="M11320">
        <v>0</v>
      </c>
      <c r="N11320">
        <v>775043102</v>
      </c>
      <c r="O11320">
        <v>2748494</v>
      </c>
    </row>
    <row r="11321" spans="1:15" x14ac:dyDescent="0.2">
      <c r="A11321" t="s">
        <v>5639</v>
      </c>
      <c r="B11321" t="s">
        <v>3524</v>
      </c>
      <c r="C11321">
        <v>30.75</v>
      </c>
      <c r="D11321">
        <v>0</v>
      </c>
      <c r="E11321">
        <v>0</v>
      </c>
      <c r="F11321">
        <v>0</v>
      </c>
      <c r="G11321">
        <v>0</v>
      </c>
      <c r="H11321" s="45">
        <v>-9787.68</v>
      </c>
      <c r="I11321" t="s">
        <v>3842</v>
      </c>
      <c r="J11321" t="s">
        <v>169</v>
      </c>
      <c r="K11321">
        <v>0</v>
      </c>
      <c r="L11321" s="83">
        <v>42500</v>
      </c>
      <c r="M11321">
        <v>0</v>
      </c>
      <c r="N11321">
        <v>761330109</v>
      </c>
      <c r="O11321" t="s">
        <v>3542</v>
      </c>
    </row>
    <row r="11322" spans="1:15" x14ac:dyDescent="0.2">
      <c r="A11322" t="s">
        <v>5640</v>
      </c>
      <c r="B11322" t="s">
        <v>3400</v>
      </c>
      <c r="C11322">
        <v>70.19</v>
      </c>
      <c r="D11322">
        <v>0</v>
      </c>
      <c r="E11322">
        <v>0</v>
      </c>
      <c r="F11322">
        <v>0</v>
      </c>
      <c r="G11322">
        <v>0</v>
      </c>
      <c r="H11322" s="45">
        <v>-7157.92</v>
      </c>
      <c r="I11322" t="s">
        <v>3837</v>
      </c>
      <c r="J11322" t="s">
        <v>164</v>
      </c>
      <c r="K11322">
        <v>0</v>
      </c>
      <c r="L11322" s="83">
        <v>42500</v>
      </c>
      <c r="M11322">
        <v>0</v>
      </c>
      <c r="N11322" t="s">
        <v>177</v>
      </c>
      <c r="O11322">
        <v>2579230</v>
      </c>
    </row>
    <row r="11323" spans="1:15" x14ac:dyDescent="0.2">
      <c r="A11323" t="s">
        <v>5641</v>
      </c>
      <c r="B11323" t="s">
        <v>5591</v>
      </c>
      <c r="C11323">
        <v>28.28</v>
      </c>
      <c r="D11323">
        <v>0</v>
      </c>
      <c r="E11323">
        <v>0</v>
      </c>
      <c r="F11323">
        <v>0</v>
      </c>
      <c r="G11323">
        <v>0</v>
      </c>
      <c r="H11323" s="45">
        <v>1996.56</v>
      </c>
      <c r="I11323" t="s">
        <v>3842</v>
      </c>
      <c r="J11323" t="s">
        <v>169</v>
      </c>
      <c r="K11323">
        <v>0</v>
      </c>
      <c r="L11323" s="83">
        <v>42500</v>
      </c>
      <c r="M11323">
        <v>0</v>
      </c>
      <c r="N11323" t="s">
        <v>177</v>
      </c>
      <c r="O11323" t="s">
        <v>5642</v>
      </c>
    </row>
    <row r="11324" spans="1:15" x14ac:dyDescent="0.2">
      <c r="A11324" t="s">
        <v>5552</v>
      </c>
      <c r="B11324" t="s">
        <v>2599</v>
      </c>
      <c r="C11324">
        <v>43.104999999999997</v>
      </c>
      <c r="D11324">
        <v>0</v>
      </c>
      <c r="E11324">
        <v>0</v>
      </c>
      <c r="F11324">
        <v>0</v>
      </c>
      <c r="G11324">
        <v>0</v>
      </c>
      <c r="H11324" s="45">
        <v>-1212.7</v>
      </c>
      <c r="I11324" t="s">
        <v>3842</v>
      </c>
      <c r="J11324" t="s">
        <v>448</v>
      </c>
      <c r="K11324">
        <v>0</v>
      </c>
      <c r="L11324" s="83">
        <v>42499</v>
      </c>
      <c r="M11324">
        <v>0</v>
      </c>
      <c r="N11324">
        <v>911684108</v>
      </c>
      <c r="O11324">
        <v>2918996</v>
      </c>
    </row>
    <row r="11325" spans="1:15" x14ac:dyDescent="0.2">
      <c r="A11325" t="s">
        <v>5553</v>
      </c>
      <c r="B11325" t="s">
        <v>5269</v>
      </c>
      <c r="C11325">
        <v>30.454999999999998</v>
      </c>
      <c r="D11325">
        <v>0</v>
      </c>
      <c r="E11325">
        <v>0</v>
      </c>
      <c r="F11325">
        <v>0</v>
      </c>
      <c r="G11325">
        <v>0</v>
      </c>
      <c r="H11325" s="45">
        <v>-7268.35</v>
      </c>
      <c r="I11325" t="s">
        <v>3842</v>
      </c>
      <c r="J11325" t="s">
        <v>448</v>
      </c>
      <c r="K11325">
        <v>0</v>
      </c>
      <c r="L11325" s="83">
        <v>42499</v>
      </c>
      <c r="M11325">
        <v>0</v>
      </c>
      <c r="N11325">
        <v>879433829</v>
      </c>
      <c r="O11325" t="s">
        <v>5378</v>
      </c>
    </row>
    <row r="11326" spans="1:15" x14ac:dyDescent="0.2">
      <c r="A11326" t="s">
        <v>5554</v>
      </c>
      <c r="B11326" t="s">
        <v>2488</v>
      </c>
      <c r="C11326">
        <v>43.625</v>
      </c>
      <c r="D11326">
        <v>0</v>
      </c>
      <c r="E11326">
        <v>0</v>
      </c>
      <c r="F11326">
        <v>0</v>
      </c>
      <c r="G11326">
        <v>0</v>
      </c>
      <c r="H11326">
        <v>-129.94</v>
      </c>
      <c r="I11326" t="s">
        <v>3842</v>
      </c>
      <c r="J11326" t="s">
        <v>190</v>
      </c>
      <c r="K11326">
        <v>0</v>
      </c>
      <c r="L11326" s="83">
        <v>42499</v>
      </c>
      <c r="M11326">
        <v>0</v>
      </c>
      <c r="N11326">
        <v>374689107</v>
      </c>
      <c r="O11326">
        <v>2369226</v>
      </c>
    </row>
    <row r="11327" spans="1:15" x14ac:dyDescent="0.2">
      <c r="A11327" t="s">
        <v>5555</v>
      </c>
      <c r="B11327" t="s">
        <v>2711</v>
      </c>
      <c r="C11327">
        <v>54.09</v>
      </c>
      <c r="D11327">
        <v>0</v>
      </c>
      <c r="E11327">
        <v>0</v>
      </c>
      <c r="F11327">
        <v>0</v>
      </c>
      <c r="G11327">
        <v>0</v>
      </c>
      <c r="H11327" s="45">
        <v>-22910.74</v>
      </c>
      <c r="I11327" t="s">
        <v>3842</v>
      </c>
      <c r="J11327" t="s">
        <v>182</v>
      </c>
      <c r="K11327">
        <v>0</v>
      </c>
      <c r="L11327" s="83">
        <v>42499</v>
      </c>
      <c r="M11327">
        <v>0</v>
      </c>
      <c r="N11327" t="s">
        <v>2775</v>
      </c>
      <c r="O11327" t="s">
        <v>2776</v>
      </c>
    </row>
    <row r="11328" spans="1:15" x14ac:dyDescent="0.2">
      <c r="A11328" t="s">
        <v>5556</v>
      </c>
      <c r="B11328" t="s">
        <v>5270</v>
      </c>
      <c r="C11328">
        <v>29.98</v>
      </c>
      <c r="D11328">
        <v>0</v>
      </c>
      <c r="E11328">
        <v>0</v>
      </c>
      <c r="F11328">
        <v>0</v>
      </c>
      <c r="G11328">
        <v>0</v>
      </c>
      <c r="H11328" s="45">
        <v>-16180.24</v>
      </c>
      <c r="I11328" t="s">
        <v>3842</v>
      </c>
      <c r="J11328" t="s">
        <v>169</v>
      </c>
      <c r="K11328">
        <v>0</v>
      </c>
      <c r="L11328" s="83">
        <v>42499</v>
      </c>
      <c r="M11328">
        <v>0</v>
      </c>
      <c r="N11328" t="s">
        <v>5353</v>
      </c>
      <c r="O11328">
        <v>2418043</v>
      </c>
    </row>
    <row r="11329" spans="1:15" x14ac:dyDescent="0.2">
      <c r="A11329" t="s">
        <v>5557</v>
      </c>
      <c r="B11329" t="s">
        <v>1078</v>
      </c>
      <c r="C11329">
        <v>41.27</v>
      </c>
      <c r="D11329">
        <v>0</v>
      </c>
      <c r="E11329">
        <v>0</v>
      </c>
      <c r="F11329">
        <v>0</v>
      </c>
      <c r="G11329">
        <v>0</v>
      </c>
      <c r="H11329" s="45">
        <v>-1924.06</v>
      </c>
      <c r="I11329" t="s">
        <v>3842</v>
      </c>
      <c r="J11329" t="s">
        <v>822</v>
      </c>
      <c r="K11329">
        <v>0</v>
      </c>
      <c r="L11329" s="83">
        <v>42499</v>
      </c>
      <c r="M11329">
        <v>0</v>
      </c>
      <c r="N11329" t="s">
        <v>1387</v>
      </c>
      <c r="O11329">
        <v>2670519</v>
      </c>
    </row>
    <row r="11330" spans="1:15" x14ac:dyDescent="0.2">
      <c r="A11330" t="s">
        <v>5558</v>
      </c>
      <c r="B11330" t="s">
        <v>2465</v>
      </c>
      <c r="C11330">
        <v>184.09</v>
      </c>
      <c r="D11330">
        <v>0</v>
      </c>
      <c r="E11330">
        <v>0</v>
      </c>
      <c r="F11330">
        <v>0</v>
      </c>
      <c r="G11330">
        <v>0</v>
      </c>
      <c r="H11330" s="45">
        <v>-33161.300000000003</v>
      </c>
      <c r="I11330" t="s">
        <v>3837</v>
      </c>
      <c r="J11330" t="s">
        <v>169</v>
      </c>
      <c r="K11330">
        <v>0</v>
      </c>
      <c r="L11330" s="83">
        <v>42499</v>
      </c>
      <c r="M11330">
        <v>0</v>
      </c>
      <c r="N11330" t="s">
        <v>177</v>
      </c>
      <c r="O11330" t="s">
        <v>2513</v>
      </c>
    </row>
    <row r="11331" spans="1:15" x14ac:dyDescent="0.2">
      <c r="A11331" t="s">
        <v>5559</v>
      </c>
      <c r="B11331" t="s">
        <v>5546</v>
      </c>
      <c r="C11331">
        <v>21.82</v>
      </c>
      <c r="D11331">
        <v>0</v>
      </c>
      <c r="E11331">
        <v>0</v>
      </c>
      <c r="F11331">
        <v>0</v>
      </c>
      <c r="G11331">
        <v>0</v>
      </c>
      <c r="H11331">
        <v>334.29</v>
      </c>
      <c r="I11331" t="s">
        <v>3837</v>
      </c>
      <c r="J11331" t="s">
        <v>186</v>
      </c>
      <c r="K11331">
        <v>0</v>
      </c>
      <c r="L11331" s="83">
        <v>42499</v>
      </c>
      <c r="M11331">
        <v>0</v>
      </c>
      <c r="N11331">
        <v>23139884</v>
      </c>
      <c r="O11331" t="s">
        <v>5560</v>
      </c>
    </row>
    <row r="11332" spans="1:15" x14ac:dyDescent="0.2">
      <c r="A11332" t="s">
        <v>5561</v>
      </c>
      <c r="B11332" t="s">
        <v>5551</v>
      </c>
      <c r="C11332">
        <v>17.05</v>
      </c>
      <c r="D11332">
        <v>0</v>
      </c>
      <c r="E11332">
        <v>0</v>
      </c>
      <c r="F11332">
        <v>0</v>
      </c>
      <c r="G11332">
        <v>0</v>
      </c>
      <c r="H11332" s="45">
        <v>-7623</v>
      </c>
      <c r="I11332" t="s">
        <v>3842</v>
      </c>
      <c r="J11332" t="s">
        <v>200</v>
      </c>
      <c r="K11332">
        <v>0</v>
      </c>
      <c r="L11332" s="83">
        <v>42499</v>
      </c>
      <c r="M11332">
        <v>0</v>
      </c>
      <c r="N11332">
        <v>24061103</v>
      </c>
      <c r="O11332">
        <v>2382416</v>
      </c>
    </row>
    <row r="11333" spans="1:15" x14ac:dyDescent="0.2">
      <c r="A11333" t="s">
        <v>5562</v>
      </c>
      <c r="B11333" t="s">
        <v>5548</v>
      </c>
      <c r="C11333">
        <v>28.24</v>
      </c>
      <c r="D11333">
        <v>0</v>
      </c>
      <c r="E11333">
        <v>0</v>
      </c>
      <c r="F11333">
        <v>0</v>
      </c>
      <c r="G11333">
        <v>0</v>
      </c>
      <c r="H11333" s="45">
        <v>-4806.63</v>
      </c>
      <c r="I11333" t="s">
        <v>3837</v>
      </c>
      <c r="J11333" t="s">
        <v>822</v>
      </c>
      <c r="K11333">
        <v>0</v>
      </c>
      <c r="L11333" s="83">
        <v>42499</v>
      </c>
      <c r="M11333">
        <v>0</v>
      </c>
      <c r="N11333" t="s">
        <v>5563</v>
      </c>
      <c r="O11333">
        <v>2440637</v>
      </c>
    </row>
    <row r="11334" spans="1:15" x14ac:dyDescent="0.2">
      <c r="A11334" t="s">
        <v>5564</v>
      </c>
      <c r="B11334" t="s">
        <v>3597</v>
      </c>
      <c r="C11334">
        <v>166.22</v>
      </c>
      <c r="D11334">
        <v>0</v>
      </c>
      <c r="E11334">
        <v>0</v>
      </c>
      <c r="F11334">
        <v>0</v>
      </c>
      <c r="G11334">
        <v>0</v>
      </c>
      <c r="H11334" s="45">
        <v>33400.49</v>
      </c>
      <c r="I11334" t="s">
        <v>3837</v>
      </c>
      <c r="J11334" t="s">
        <v>235</v>
      </c>
      <c r="K11334">
        <v>0</v>
      </c>
      <c r="L11334" s="83">
        <v>42499</v>
      </c>
      <c r="M11334">
        <v>0</v>
      </c>
      <c r="N11334">
        <v>191098102</v>
      </c>
      <c r="O11334">
        <v>2206721</v>
      </c>
    </row>
    <row r="11335" spans="1:15" x14ac:dyDescent="0.2">
      <c r="A11335" t="s">
        <v>5565</v>
      </c>
      <c r="B11335" t="s">
        <v>3170</v>
      </c>
      <c r="C11335">
        <v>29.06</v>
      </c>
      <c r="D11335">
        <v>0</v>
      </c>
      <c r="E11335">
        <v>0</v>
      </c>
      <c r="F11335">
        <v>0</v>
      </c>
      <c r="G11335">
        <v>0</v>
      </c>
      <c r="H11335" s="45">
        <v>-14846.16</v>
      </c>
      <c r="I11335" t="s">
        <v>3837</v>
      </c>
      <c r="J11335" t="s">
        <v>200</v>
      </c>
      <c r="K11335">
        <v>0</v>
      </c>
      <c r="L11335" s="83">
        <v>42499</v>
      </c>
      <c r="M11335">
        <v>0</v>
      </c>
      <c r="N11335">
        <v>218681104</v>
      </c>
      <c r="O11335" t="s">
        <v>3268</v>
      </c>
    </row>
    <row r="11336" spans="1:15" x14ac:dyDescent="0.2">
      <c r="A11336" t="s">
        <v>5566</v>
      </c>
      <c r="B11336" t="s">
        <v>5545</v>
      </c>
      <c r="C11336">
        <v>9.09</v>
      </c>
      <c r="D11336">
        <v>0</v>
      </c>
      <c r="E11336">
        <v>0</v>
      </c>
      <c r="F11336">
        <v>0</v>
      </c>
      <c r="G11336">
        <v>0</v>
      </c>
      <c r="H11336" s="45">
        <v>7597.64</v>
      </c>
      <c r="I11336" t="s">
        <v>3837</v>
      </c>
      <c r="J11336" t="s">
        <v>235</v>
      </c>
      <c r="K11336">
        <v>0</v>
      </c>
      <c r="L11336" s="83">
        <v>42499</v>
      </c>
      <c r="M11336">
        <v>0</v>
      </c>
      <c r="N11336">
        <v>242370203</v>
      </c>
      <c r="O11336" t="s">
        <v>5567</v>
      </c>
    </row>
    <row r="11337" spans="1:15" x14ac:dyDescent="0.2">
      <c r="A11337" t="s">
        <v>5568</v>
      </c>
      <c r="B11337" t="s">
        <v>2676</v>
      </c>
      <c r="C11337">
        <v>39.975000000000001</v>
      </c>
      <c r="D11337">
        <v>0</v>
      </c>
      <c r="E11337">
        <v>0</v>
      </c>
      <c r="F11337">
        <v>0</v>
      </c>
      <c r="G11337">
        <v>0</v>
      </c>
      <c r="H11337" s="45">
        <v>-6672.17</v>
      </c>
      <c r="I11337" t="s">
        <v>3837</v>
      </c>
      <c r="J11337" t="s">
        <v>186</v>
      </c>
      <c r="K11337">
        <v>0</v>
      </c>
      <c r="L11337" s="83">
        <v>42499</v>
      </c>
      <c r="M11337">
        <v>0</v>
      </c>
      <c r="N11337">
        <v>292554102</v>
      </c>
      <c r="O11337">
        <v>2443078</v>
      </c>
    </row>
    <row r="11338" spans="1:15" x14ac:dyDescent="0.2">
      <c r="A11338" t="s">
        <v>5569</v>
      </c>
      <c r="B11338" t="s">
        <v>2083</v>
      </c>
      <c r="C11338">
        <v>24.51</v>
      </c>
      <c r="D11338">
        <v>0</v>
      </c>
      <c r="E11338">
        <v>0</v>
      </c>
      <c r="F11338">
        <v>0</v>
      </c>
      <c r="G11338">
        <v>0</v>
      </c>
      <c r="H11338" s="45">
        <v>198208.28</v>
      </c>
      <c r="I11338" t="s">
        <v>3837</v>
      </c>
      <c r="J11338" t="s">
        <v>200</v>
      </c>
      <c r="K11338">
        <v>0</v>
      </c>
      <c r="L11338" s="83">
        <v>42499</v>
      </c>
      <c r="M11338">
        <v>0</v>
      </c>
      <c r="N11338" t="s">
        <v>2161</v>
      </c>
      <c r="O11338" t="s">
        <v>2162</v>
      </c>
    </row>
    <row r="11339" spans="1:15" x14ac:dyDescent="0.2">
      <c r="A11339" t="s">
        <v>5570</v>
      </c>
      <c r="B11339" t="s">
        <v>847</v>
      </c>
      <c r="C11339">
        <v>270.35000000000002</v>
      </c>
      <c r="D11339">
        <v>0</v>
      </c>
      <c r="E11339">
        <v>0</v>
      </c>
      <c r="F11339">
        <v>0</v>
      </c>
      <c r="G11339">
        <v>0</v>
      </c>
      <c r="H11339" s="45">
        <v>1879.73</v>
      </c>
      <c r="I11339" t="s">
        <v>3837</v>
      </c>
      <c r="J11339" t="s">
        <v>169</v>
      </c>
      <c r="K11339">
        <v>0</v>
      </c>
      <c r="L11339" s="83">
        <v>42499</v>
      </c>
      <c r="M11339">
        <v>0</v>
      </c>
      <c r="N11339" t="s">
        <v>945</v>
      </c>
      <c r="O11339">
        <v>2451918</v>
      </c>
    </row>
    <row r="11340" spans="1:15" x14ac:dyDescent="0.2">
      <c r="A11340" t="s">
        <v>5571</v>
      </c>
      <c r="B11340" t="s">
        <v>2459</v>
      </c>
      <c r="C11340">
        <v>19.5</v>
      </c>
      <c r="D11340">
        <v>0</v>
      </c>
      <c r="E11340">
        <v>0</v>
      </c>
      <c r="F11340">
        <v>0</v>
      </c>
      <c r="G11340">
        <v>0</v>
      </c>
      <c r="H11340" s="45">
        <v>-15276.89</v>
      </c>
      <c r="I11340" t="s">
        <v>3837</v>
      </c>
      <c r="J11340" t="s">
        <v>169</v>
      </c>
      <c r="K11340">
        <v>0</v>
      </c>
      <c r="L11340" s="83">
        <v>42499</v>
      </c>
      <c r="M11340">
        <v>0</v>
      </c>
      <c r="N11340" t="s">
        <v>2542</v>
      </c>
      <c r="O11340">
        <v>2373722</v>
      </c>
    </row>
    <row r="11341" spans="1:15" x14ac:dyDescent="0.2">
      <c r="A11341" t="s">
        <v>5572</v>
      </c>
      <c r="B11341" t="s">
        <v>2588</v>
      </c>
      <c r="C11341">
        <v>175.58</v>
      </c>
      <c r="D11341">
        <v>0</v>
      </c>
      <c r="E11341">
        <v>0</v>
      </c>
      <c r="F11341">
        <v>0</v>
      </c>
      <c r="G11341">
        <v>0</v>
      </c>
      <c r="H11341" s="45">
        <v>9312.4</v>
      </c>
      <c r="I11341" t="s">
        <v>3837</v>
      </c>
      <c r="J11341" t="s">
        <v>169</v>
      </c>
      <c r="K11341">
        <v>0</v>
      </c>
      <c r="L11341" s="83">
        <v>42499</v>
      </c>
      <c r="M11341">
        <v>0</v>
      </c>
      <c r="N11341" t="s">
        <v>177</v>
      </c>
      <c r="O11341" t="s">
        <v>2647</v>
      </c>
    </row>
    <row r="11342" spans="1:15" x14ac:dyDescent="0.2">
      <c r="A11342" t="s">
        <v>5573</v>
      </c>
      <c r="B11342" t="s">
        <v>5550</v>
      </c>
      <c r="C11342">
        <v>35.225000000000001</v>
      </c>
      <c r="D11342">
        <v>0</v>
      </c>
      <c r="E11342">
        <v>0</v>
      </c>
      <c r="F11342">
        <v>0</v>
      </c>
      <c r="G11342">
        <v>0</v>
      </c>
      <c r="H11342" s="45">
        <v>-5854.52</v>
      </c>
      <c r="I11342" t="s">
        <v>3842</v>
      </c>
      <c r="J11342" t="s">
        <v>188</v>
      </c>
      <c r="K11342">
        <v>0</v>
      </c>
      <c r="L11342" s="83">
        <v>42499</v>
      </c>
      <c r="M11342">
        <v>0</v>
      </c>
      <c r="N11342" t="s">
        <v>5574</v>
      </c>
      <c r="O11342" t="s">
        <v>5575</v>
      </c>
    </row>
    <row r="11343" spans="1:15" x14ac:dyDescent="0.2">
      <c r="A11343" t="s">
        <v>5576</v>
      </c>
      <c r="B11343" t="s">
        <v>3595</v>
      </c>
      <c r="C11343">
        <v>55.87</v>
      </c>
      <c r="D11343">
        <v>0</v>
      </c>
      <c r="E11343">
        <v>0</v>
      </c>
      <c r="F11343">
        <v>0</v>
      </c>
      <c r="G11343">
        <v>0</v>
      </c>
      <c r="H11343" s="45">
        <v>48099.35</v>
      </c>
      <c r="I11343" t="s">
        <v>3837</v>
      </c>
      <c r="J11343" t="s">
        <v>200</v>
      </c>
      <c r="K11343">
        <v>0</v>
      </c>
      <c r="L11343" s="83">
        <v>42499</v>
      </c>
      <c r="M11343">
        <v>0</v>
      </c>
      <c r="N11343" t="s">
        <v>3614</v>
      </c>
      <c r="O11343" t="s">
        <v>3615</v>
      </c>
    </row>
    <row r="11344" spans="1:15" x14ac:dyDescent="0.2">
      <c r="A11344" t="s">
        <v>5577</v>
      </c>
      <c r="B11344" t="s">
        <v>5547</v>
      </c>
      <c r="C11344">
        <v>34.520000000000003</v>
      </c>
      <c r="D11344">
        <v>0</v>
      </c>
      <c r="E11344">
        <v>0</v>
      </c>
      <c r="F11344">
        <v>0</v>
      </c>
      <c r="G11344">
        <v>0</v>
      </c>
      <c r="H11344" s="45">
        <v>21808.54</v>
      </c>
      <c r="I11344" t="s">
        <v>3837</v>
      </c>
      <c r="J11344" t="s">
        <v>235</v>
      </c>
      <c r="K11344">
        <v>0</v>
      </c>
      <c r="L11344" s="83">
        <v>42499</v>
      </c>
      <c r="M11344">
        <v>0</v>
      </c>
      <c r="N11344">
        <v>833551104</v>
      </c>
      <c r="O11344" t="s">
        <v>5578</v>
      </c>
    </row>
    <row r="11345" spans="1:15" x14ac:dyDescent="0.2">
      <c r="A11345" t="s">
        <v>5579</v>
      </c>
      <c r="B11345" t="s">
        <v>5549</v>
      </c>
      <c r="C11345">
        <v>18.62</v>
      </c>
      <c r="D11345">
        <v>0</v>
      </c>
      <c r="E11345">
        <v>0</v>
      </c>
      <c r="F11345">
        <v>0</v>
      </c>
      <c r="G11345">
        <v>0</v>
      </c>
      <c r="H11345" s="45">
        <v>-2179.08</v>
      </c>
      <c r="I11345" t="s">
        <v>3842</v>
      </c>
      <c r="J11345" t="s">
        <v>200</v>
      </c>
      <c r="K11345">
        <v>0</v>
      </c>
      <c r="L11345" s="83">
        <v>42499</v>
      </c>
      <c r="M11345">
        <v>0</v>
      </c>
      <c r="N11345" t="s">
        <v>5580</v>
      </c>
      <c r="O11345" t="s">
        <v>5581</v>
      </c>
    </row>
    <row r="11346" spans="1:15" x14ac:dyDescent="0.2">
      <c r="A11346" t="s">
        <v>5582</v>
      </c>
      <c r="B11346" t="s">
        <v>1816</v>
      </c>
      <c r="C11346">
        <v>161.6</v>
      </c>
      <c r="D11346">
        <v>0</v>
      </c>
      <c r="E11346">
        <v>0</v>
      </c>
      <c r="F11346">
        <v>0</v>
      </c>
      <c r="G11346">
        <v>0</v>
      </c>
      <c r="H11346" s="45">
        <v>-5354.2</v>
      </c>
      <c r="I11346" t="s">
        <v>3842</v>
      </c>
      <c r="J11346" t="s">
        <v>186</v>
      </c>
      <c r="K11346">
        <v>0</v>
      </c>
      <c r="L11346" s="83">
        <v>42499</v>
      </c>
      <c r="M11346">
        <v>0</v>
      </c>
      <c r="N11346" t="s">
        <v>177</v>
      </c>
      <c r="O11346" t="s">
        <v>1976</v>
      </c>
    </row>
    <row r="11347" spans="1:15" x14ac:dyDescent="0.2">
      <c r="A11347" t="s">
        <v>5583</v>
      </c>
      <c r="B11347" t="s">
        <v>1803</v>
      </c>
      <c r="C11347">
        <v>55.37</v>
      </c>
      <c r="D11347">
        <v>0</v>
      </c>
      <c r="E11347">
        <v>0</v>
      </c>
      <c r="F11347">
        <v>0</v>
      </c>
      <c r="G11347">
        <v>0</v>
      </c>
      <c r="H11347" s="45">
        <v>-27346.81</v>
      </c>
      <c r="I11347" t="s">
        <v>3837</v>
      </c>
      <c r="J11347" t="s">
        <v>235</v>
      </c>
      <c r="K11347">
        <v>0</v>
      </c>
      <c r="L11347" s="83">
        <v>42499</v>
      </c>
      <c r="M11347">
        <v>0</v>
      </c>
      <c r="N11347">
        <v>966244105</v>
      </c>
      <c r="O11347" t="s">
        <v>1981</v>
      </c>
    </row>
    <row r="11348" spans="1:15" x14ac:dyDescent="0.2">
      <c r="A11348" t="s">
        <v>5584</v>
      </c>
      <c r="B11348" t="s">
        <v>1809</v>
      </c>
      <c r="C11348">
        <v>81.75</v>
      </c>
      <c r="D11348">
        <v>0</v>
      </c>
      <c r="E11348">
        <v>0</v>
      </c>
      <c r="F11348">
        <v>0</v>
      </c>
      <c r="G11348">
        <v>0</v>
      </c>
      <c r="H11348" s="45">
        <v>-40507.42</v>
      </c>
      <c r="I11348" t="s">
        <v>3837</v>
      </c>
      <c r="J11348" t="s">
        <v>200</v>
      </c>
      <c r="K11348">
        <v>0</v>
      </c>
      <c r="L11348" s="83">
        <v>42499</v>
      </c>
      <c r="M11348">
        <v>0</v>
      </c>
      <c r="N11348" t="s">
        <v>1983</v>
      </c>
      <c r="O11348">
        <v>2503529</v>
      </c>
    </row>
    <row r="11349" spans="1:15" x14ac:dyDescent="0.2">
      <c r="A11349" t="s">
        <v>5585</v>
      </c>
      <c r="B11349" t="s">
        <v>2839</v>
      </c>
      <c r="C11349">
        <v>157.38</v>
      </c>
      <c r="D11349">
        <v>0</v>
      </c>
      <c r="E11349">
        <v>0</v>
      </c>
      <c r="F11349">
        <v>0</v>
      </c>
      <c r="G11349">
        <v>0</v>
      </c>
      <c r="H11349" s="45">
        <v>-138954.35999999999</v>
      </c>
      <c r="I11349" t="s">
        <v>3837</v>
      </c>
      <c r="J11349" t="s">
        <v>164</v>
      </c>
      <c r="K11349">
        <v>0</v>
      </c>
      <c r="L11349" s="83">
        <v>42499</v>
      </c>
      <c r="M11349">
        <v>0</v>
      </c>
      <c r="N11349">
        <v>989207105</v>
      </c>
      <c r="O11349">
        <v>2989356</v>
      </c>
    </row>
    <row r="11350" spans="1:15" x14ac:dyDescent="0.2">
      <c r="A11350" t="s">
        <v>5586</v>
      </c>
      <c r="B11350" t="s">
        <v>3198</v>
      </c>
      <c r="C11350">
        <v>44.29</v>
      </c>
      <c r="D11350">
        <v>0</v>
      </c>
      <c r="E11350">
        <v>0</v>
      </c>
      <c r="F11350">
        <v>0</v>
      </c>
      <c r="G11350">
        <v>0</v>
      </c>
      <c r="H11350" s="45">
        <v>-46571.66</v>
      </c>
      <c r="I11350" t="s">
        <v>3837</v>
      </c>
      <c r="J11350" t="s">
        <v>169</v>
      </c>
      <c r="K11350">
        <v>0</v>
      </c>
      <c r="L11350" s="83">
        <v>42499</v>
      </c>
      <c r="M11350">
        <v>0</v>
      </c>
      <c r="N11350" t="s">
        <v>3366</v>
      </c>
      <c r="O11350" t="s">
        <v>3367</v>
      </c>
    </row>
    <row r="11351" spans="1:15" x14ac:dyDescent="0.2">
      <c r="A11351" t="s">
        <v>5404</v>
      </c>
      <c r="B11351" t="s">
        <v>1698</v>
      </c>
      <c r="C11351">
        <v>46.94</v>
      </c>
      <c r="D11351">
        <v>0</v>
      </c>
      <c r="E11351">
        <v>0</v>
      </c>
      <c r="F11351">
        <v>0</v>
      </c>
      <c r="G11351">
        <v>0</v>
      </c>
      <c r="H11351" s="45">
        <v>-10732.7</v>
      </c>
      <c r="I11351" t="s">
        <v>3842</v>
      </c>
      <c r="J11351" t="s">
        <v>164</v>
      </c>
      <c r="K11351">
        <v>0</v>
      </c>
      <c r="L11351" s="83">
        <v>42496</v>
      </c>
      <c r="M11351">
        <v>0</v>
      </c>
      <c r="N11351">
        <v>985817105</v>
      </c>
      <c r="O11351" t="s">
        <v>1742</v>
      </c>
    </row>
    <row r="11352" spans="1:15" x14ac:dyDescent="0.2">
      <c r="A11352" t="s">
        <v>5405</v>
      </c>
      <c r="B11352" t="s">
        <v>2095</v>
      </c>
      <c r="C11352">
        <v>153.29</v>
      </c>
      <c r="D11352">
        <v>0</v>
      </c>
      <c r="E11352">
        <v>0</v>
      </c>
      <c r="F11352">
        <v>0</v>
      </c>
      <c r="G11352">
        <v>0</v>
      </c>
      <c r="H11352" s="45">
        <v>-2362.7600000000002</v>
      </c>
      <c r="I11352" t="s">
        <v>3842</v>
      </c>
      <c r="J11352" t="s">
        <v>200</v>
      </c>
      <c r="K11352">
        <v>0</v>
      </c>
      <c r="L11352" s="83">
        <v>42496</v>
      </c>
      <c r="M11352">
        <v>0</v>
      </c>
      <c r="N11352">
        <v>983134107</v>
      </c>
      <c r="O11352">
        <v>2963811</v>
      </c>
    </row>
    <row r="11353" spans="1:15" x14ac:dyDescent="0.2">
      <c r="A11353" t="s">
        <v>5406</v>
      </c>
      <c r="B11353" t="s">
        <v>293</v>
      </c>
      <c r="C11353">
        <v>100.93</v>
      </c>
      <c r="D11353">
        <v>0</v>
      </c>
      <c r="E11353">
        <v>0</v>
      </c>
      <c r="F11353">
        <v>0</v>
      </c>
      <c r="G11353">
        <v>0</v>
      </c>
      <c r="H11353" s="45">
        <v>2503.8200000000002</v>
      </c>
      <c r="I11353" t="s">
        <v>3842</v>
      </c>
      <c r="J11353" t="s">
        <v>186</v>
      </c>
      <c r="K11353">
        <v>0</v>
      </c>
      <c r="L11353" s="83">
        <v>42496</v>
      </c>
      <c r="M11353">
        <v>0</v>
      </c>
      <c r="N11353">
        <v>981419104</v>
      </c>
      <c r="O11353">
        <v>2981181</v>
      </c>
    </row>
    <row r="11354" spans="1:15" x14ac:dyDescent="0.2">
      <c r="A11354" t="s">
        <v>5407</v>
      </c>
      <c r="B11354" t="s">
        <v>1812</v>
      </c>
      <c r="C11354">
        <v>17.75</v>
      </c>
      <c r="D11354">
        <v>0</v>
      </c>
      <c r="E11354">
        <v>0</v>
      </c>
      <c r="F11354">
        <v>0</v>
      </c>
      <c r="G11354">
        <v>0</v>
      </c>
      <c r="H11354" s="45">
        <v>5687.7</v>
      </c>
      <c r="I11354" t="s">
        <v>3842</v>
      </c>
      <c r="J11354" t="s">
        <v>164</v>
      </c>
      <c r="K11354">
        <v>0</v>
      </c>
      <c r="L11354" s="83">
        <v>42496</v>
      </c>
      <c r="M11354">
        <v>0</v>
      </c>
      <c r="N11354" t="s">
        <v>1973</v>
      </c>
      <c r="O11354" t="s">
        <v>1974</v>
      </c>
    </row>
    <row r="11355" spans="1:15" x14ac:dyDescent="0.2">
      <c r="A11355" t="s">
        <v>5408</v>
      </c>
      <c r="B11355" t="s">
        <v>5107</v>
      </c>
      <c r="C11355">
        <v>42.35</v>
      </c>
      <c r="D11355">
        <v>0</v>
      </c>
      <c r="E11355">
        <v>0</v>
      </c>
      <c r="F11355">
        <v>0</v>
      </c>
      <c r="G11355">
        <v>0</v>
      </c>
      <c r="H11355" s="45">
        <v>5514.09</v>
      </c>
      <c r="I11355" t="s">
        <v>3842</v>
      </c>
      <c r="J11355" t="s">
        <v>182</v>
      </c>
      <c r="K11355">
        <v>0</v>
      </c>
      <c r="L11355" s="83">
        <v>42496</v>
      </c>
      <c r="M11355">
        <v>0</v>
      </c>
      <c r="N11355" t="s">
        <v>5254</v>
      </c>
      <c r="O11355" t="s">
        <v>5255</v>
      </c>
    </row>
    <row r="11356" spans="1:15" x14ac:dyDescent="0.2">
      <c r="A11356" t="s">
        <v>5409</v>
      </c>
      <c r="B11356" t="s">
        <v>1022</v>
      </c>
      <c r="C11356">
        <v>70.37</v>
      </c>
      <c r="D11356">
        <v>0</v>
      </c>
      <c r="E11356">
        <v>0</v>
      </c>
      <c r="F11356">
        <v>0</v>
      </c>
      <c r="G11356">
        <v>0</v>
      </c>
      <c r="H11356" s="45">
        <v>-1127.6400000000001</v>
      </c>
      <c r="I11356" t="s">
        <v>3842</v>
      </c>
      <c r="J11356" t="s">
        <v>164</v>
      </c>
      <c r="K11356">
        <v>0</v>
      </c>
      <c r="L11356" s="83">
        <v>42496</v>
      </c>
      <c r="M11356">
        <v>0</v>
      </c>
      <c r="N11356" t="s">
        <v>1226</v>
      </c>
      <c r="O11356" t="s">
        <v>1422</v>
      </c>
    </row>
    <row r="11357" spans="1:15" x14ac:dyDescent="0.2">
      <c r="A11357" t="s">
        <v>5410</v>
      </c>
      <c r="B11357" t="s">
        <v>5109</v>
      </c>
      <c r="C11357">
        <v>19.260000000000002</v>
      </c>
      <c r="D11357">
        <v>0</v>
      </c>
      <c r="E11357">
        <v>0</v>
      </c>
      <c r="F11357">
        <v>0</v>
      </c>
      <c r="G11357">
        <v>0</v>
      </c>
      <c r="H11357" s="45">
        <v>-5086.38</v>
      </c>
      <c r="I11357" t="s">
        <v>3842</v>
      </c>
      <c r="J11357" t="s">
        <v>190</v>
      </c>
      <c r="K11357">
        <v>0</v>
      </c>
      <c r="L11357" s="83">
        <v>42496</v>
      </c>
      <c r="M11357">
        <v>0</v>
      </c>
      <c r="N11357" t="s">
        <v>5248</v>
      </c>
      <c r="O11357" t="s">
        <v>5249</v>
      </c>
    </row>
    <row r="11358" spans="1:15" x14ac:dyDescent="0.2">
      <c r="A11358" t="s">
        <v>5411</v>
      </c>
      <c r="B11358" t="s">
        <v>848</v>
      </c>
      <c r="C11358">
        <v>10.07</v>
      </c>
      <c r="D11358">
        <v>0</v>
      </c>
      <c r="E11358">
        <v>0</v>
      </c>
      <c r="F11358">
        <v>0</v>
      </c>
      <c r="G11358">
        <v>0</v>
      </c>
      <c r="H11358" s="45">
        <v>-10078.799999999999</v>
      </c>
      <c r="I11358" t="s">
        <v>3842</v>
      </c>
      <c r="J11358" t="s">
        <v>164</v>
      </c>
      <c r="K11358">
        <v>0</v>
      </c>
      <c r="L11358" s="83">
        <v>42496</v>
      </c>
      <c r="M11358">
        <v>0</v>
      </c>
      <c r="N11358" t="s">
        <v>973</v>
      </c>
      <c r="O11358" t="s">
        <v>1352</v>
      </c>
    </row>
    <row r="11359" spans="1:15" x14ac:dyDescent="0.2">
      <c r="A11359" t="s">
        <v>5412</v>
      </c>
      <c r="B11359" t="s">
        <v>5268</v>
      </c>
      <c r="C11359">
        <v>32.81</v>
      </c>
      <c r="D11359">
        <v>0</v>
      </c>
      <c r="E11359">
        <v>0</v>
      </c>
      <c r="F11359">
        <v>0</v>
      </c>
      <c r="G11359">
        <v>0</v>
      </c>
      <c r="H11359" s="45">
        <v>-5033.93</v>
      </c>
      <c r="I11359" t="s">
        <v>3842</v>
      </c>
      <c r="J11359" t="s">
        <v>822</v>
      </c>
      <c r="K11359">
        <v>0</v>
      </c>
      <c r="L11359" s="83">
        <v>42496</v>
      </c>
      <c r="M11359">
        <v>0</v>
      </c>
      <c r="N11359">
        <v>838518108</v>
      </c>
      <c r="O11359">
        <v>2825933</v>
      </c>
    </row>
    <row r="11360" spans="1:15" x14ac:dyDescent="0.2">
      <c r="A11360" t="s">
        <v>5413</v>
      </c>
      <c r="B11360" t="s">
        <v>5108</v>
      </c>
      <c r="C11360">
        <v>24.45</v>
      </c>
      <c r="D11360">
        <v>0</v>
      </c>
      <c r="E11360">
        <v>0</v>
      </c>
      <c r="F11360">
        <v>0</v>
      </c>
      <c r="G11360">
        <v>0</v>
      </c>
      <c r="H11360">
        <v>664.16</v>
      </c>
      <c r="I11360" t="s">
        <v>3842</v>
      </c>
      <c r="J11360" t="s">
        <v>182</v>
      </c>
      <c r="K11360">
        <v>0</v>
      </c>
      <c r="L11360" s="83">
        <v>42496</v>
      </c>
      <c r="M11360">
        <v>0</v>
      </c>
      <c r="N11360" t="s">
        <v>5242</v>
      </c>
      <c r="O11360" t="s">
        <v>5243</v>
      </c>
    </row>
    <row r="11361" spans="1:15" x14ac:dyDescent="0.2">
      <c r="A11361" t="s">
        <v>5414</v>
      </c>
      <c r="B11361" t="s">
        <v>5097</v>
      </c>
      <c r="C11361">
        <v>95.99</v>
      </c>
      <c r="D11361">
        <v>0</v>
      </c>
      <c r="E11361">
        <v>0</v>
      </c>
      <c r="F11361">
        <v>0</v>
      </c>
      <c r="G11361">
        <v>0</v>
      </c>
      <c r="H11361" s="45">
        <v>-7194.91</v>
      </c>
      <c r="I11361" t="s">
        <v>3842</v>
      </c>
      <c r="J11361" t="s">
        <v>235</v>
      </c>
      <c r="K11361">
        <v>0</v>
      </c>
      <c r="L11361" s="83">
        <v>42496</v>
      </c>
      <c r="M11361">
        <v>0</v>
      </c>
      <c r="N11361">
        <v>737446104</v>
      </c>
      <c r="O11361" t="s">
        <v>5235</v>
      </c>
    </row>
    <row r="11362" spans="1:15" x14ac:dyDescent="0.2">
      <c r="A11362" t="s">
        <v>5415</v>
      </c>
      <c r="B11362" t="s">
        <v>1320</v>
      </c>
      <c r="C11362">
        <v>67</v>
      </c>
      <c r="D11362">
        <v>0</v>
      </c>
      <c r="E11362">
        <v>0</v>
      </c>
      <c r="F11362">
        <v>0</v>
      </c>
      <c r="G11362">
        <v>0</v>
      </c>
      <c r="H11362" s="45">
        <v>-13157.44</v>
      </c>
      <c r="I11362" t="s">
        <v>3842</v>
      </c>
      <c r="J11362" t="s">
        <v>164</v>
      </c>
      <c r="K11362">
        <v>0</v>
      </c>
      <c r="L11362" s="83">
        <v>42496</v>
      </c>
      <c r="M11362">
        <v>0</v>
      </c>
      <c r="N11362" t="s">
        <v>1513</v>
      </c>
      <c r="O11362" t="s">
        <v>1514</v>
      </c>
    </row>
    <row r="11363" spans="1:15" x14ac:dyDescent="0.2">
      <c r="A11363" t="s">
        <v>5416</v>
      </c>
      <c r="B11363" t="s">
        <v>5111</v>
      </c>
      <c r="C11363">
        <v>132.94999999999999</v>
      </c>
      <c r="D11363">
        <v>0</v>
      </c>
      <c r="E11363">
        <v>0</v>
      </c>
      <c r="F11363">
        <v>0</v>
      </c>
      <c r="G11363">
        <v>0</v>
      </c>
      <c r="H11363" s="45">
        <v>-2912.71</v>
      </c>
      <c r="I11363" t="s">
        <v>3842</v>
      </c>
      <c r="J11363" t="s">
        <v>190</v>
      </c>
      <c r="K11363">
        <v>0</v>
      </c>
      <c r="L11363" s="83">
        <v>42496</v>
      </c>
      <c r="M11363">
        <v>0</v>
      </c>
      <c r="N11363" t="s">
        <v>5228</v>
      </c>
      <c r="O11363" t="s">
        <v>5229</v>
      </c>
    </row>
    <row r="11364" spans="1:15" x14ac:dyDescent="0.2">
      <c r="A11364" t="s">
        <v>5417</v>
      </c>
      <c r="B11364" t="s">
        <v>312</v>
      </c>
      <c r="C11364">
        <v>27.35</v>
      </c>
      <c r="D11364">
        <v>0</v>
      </c>
      <c r="E11364">
        <v>0</v>
      </c>
      <c r="F11364">
        <v>0</v>
      </c>
      <c r="G11364">
        <v>0</v>
      </c>
      <c r="H11364" s="45">
        <v>-4596.04</v>
      </c>
      <c r="I11364" t="s">
        <v>3842</v>
      </c>
      <c r="J11364" t="s">
        <v>164</v>
      </c>
      <c r="K11364">
        <v>0</v>
      </c>
      <c r="L11364" s="83">
        <v>42496</v>
      </c>
      <c r="M11364">
        <v>0</v>
      </c>
      <c r="N11364" t="s">
        <v>313</v>
      </c>
      <c r="O11364">
        <v>2447285</v>
      </c>
    </row>
    <row r="11365" spans="1:15" x14ac:dyDescent="0.2">
      <c r="A11365" t="s">
        <v>5418</v>
      </c>
      <c r="B11365" t="s">
        <v>3155</v>
      </c>
      <c r="C11365">
        <v>55.34</v>
      </c>
      <c r="D11365">
        <v>0</v>
      </c>
      <c r="E11365">
        <v>0</v>
      </c>
      <c r="F11365">
        <v>0</v>
      </c>
      <c r="G11365">
        <v>0</v>
      </c>
      <c r="H11365" s="45">
        <v>1540.03</v>
      </c>
      <c r="I11365" t="s">
        <v>3842</v>
      </c>
      <c r="J11365" t="s">
        <v>186</v>
      </c>
      <c r="K11365">
        <v>0</v>
      </c>
      <c r="L11365" s="83">
        <v>42496</v>
      </c>
      <c r="M11365">
        <v>0</v>
      </c>
      <c r="N11365" t="s">
        <v>3315</v>
      </c>
      <c r="O11365">
        <v>2196190</v>
      </c>
    </row>
    <row r="11366" spans="1:15" x14ac:dyDescent="0.2">
      <c r="A11366" t="s">
        <v>5419</v>
      </c>
      <c r="B11366" t="s">
        <v>5096</v>
      </c>
      <c r="C11366">
        <v>42.1</v>
      </c>
      <c r="D11366">
        <v>0</v>
      </c>
      <c r="E11366">
        <v>0</v>
      </c>
      <c r="F11366">
        <v>0</v>
      </c>
      <c r="G11366">
        <v>0</v>
      </c>
      <c r="H11366" s="45">
        <v>-2312.39</v>
      </c>
      <c r="I11366" t="s">
        <v>3842</v>
      </c>
      <c r="J11366" t="s">
        <v>190</v>
      </c>
      <c r="K11366">
        <v>0</v>
      </c>
      <c r="L11366" s="83">
        <v>42496</v>
      </c>
      <c r="M11366">
        <v>0</v>
      </c>
      <c r="N11366">
        <v>576323109</v>
      </c>
      <c r="O11366">
        <v>2155306</v>
      </c>
    </row>
    <row r="11367" spans="1:15" x14ac:dyDescent="0.2">
      <c r="A11367" t="s">
        <v>5420</v>
      </c>
      <c r="B11367" t="s">
        <v>5100</v>
      </c>
      <c r="C11367">
        <v>600.37</v>
      </c>
      <c r="D11367">
        <v>0</v>
      </c>
      <c r="E11367">
        <v>0</v>
      </c>
      <c r="F11367">
        <v>0</v>
      </c>
      <c r="G11367">
        <v>0</v>
      </c>
      <c r="H11367" s="45">
        <v>-2678.51</v>
      </c>
      <c r="I11367" t="s">
        <v>3842</v>
      </c>
      <c r="J11367" t="s">
        <v>169</v>
      </c>
      <c r="K11367">
        <v>0</v>
      </c>
      <c r="L11367" s="83">
        <v>42496</v>
      </c>
      <c r="M11367">
        <v>0</v>
      </c>
      <c r="N11367">
        <v>592688105</v>
      </c>
      <c r="O11367">
        <v>2126249</v>
      </c>
    </row>
    <row r="11368" spans="1:15" x14ac:dyDescent="0.2">
      <c r="A11368" t="s">
        <v>5421</v>
      </c>
      <c r="B11368" t="s">
        <v>1554</v>
      </c>
      <c r="C11368">
        <v>205.7</v>
      </c>
      <c r="D11368">
        <v>0</v>
      </c>
      <c r="E11368">
        <v>0</v>
      </c>
      <c r="F11368">
        <v>0</v>
      </c>
      <c r="G11368">
        <v>0</v>
      </c>
      <c r="H11368" s="45">
        <v>-11939.58</v>
      </c>
      <c r="I11368" t="s">
        <v>3842</v>
      </c>
      <c r="J11368" t="s">
        <v>188</v>
      </c>
      <c r="K11368">
        <v>0</v>
      </c>
      <c r="L11368" s="83">
        <v>42496</v>
      </c>
      <c r="M11368">
        <v>0</v>
      </c>
      <c r="N11368">
        <v>573284106</v>
      </c>
      <c r="O11368">
        <v>2572079</v>
      </c>
    </row>
    <row r="11369" spans="1:15" x14ac:dyDescent="0.2">
      <c r="A11369" t="s">
        <v>5422</v>
      </c>
      <c r="B11369" t="s">
        <v>2481</v>
      </c>
      <c r="C11369">
        <v>31.46</v>
      </c>
      <c r="D11369">
        <v>0</v>
      </c>
      <c r="E11369">
        <v>0</v>
      </c>
      <c r="F11369">
        <v>0</v>
      </c>
      <c r="G11369">
        <v>0</v>
      </c>
      <c r="H11369" s="45">
        <v>-2409.41</v>
      </c>
      <c r="I11369" t="s">
        <v>3842</v>
      </c>
      <c r="J11369" t="s">
        <v>200</v>
      </c>
      <c r="K11369">
        <v>0</v>
      </c>
      <c r="L11369" s="83">
        <v>42496</v>
      </c>
      <c r="M11369">
        <v>0</v>
      </c>
      <c r="N11369">
        <v>552953101</v>
      </c>
      <c r="O11369">
        <v>2547419</v>
      </c>
    </row>
    <row r="11370" spans="1:15" x14ac:dyDescent="0.2">
      <c r="A11370" t="s">
        <v>5423</v>
      </c>
      <c r="B11370" t="s">
        <v>3405</v>
      </c>
      <c r="C11370">
        <v>75.5</v>
      </c>
      <c r="D11370">
        <v>0</v>
      </c>
      <c r="E11370">
        <v>0</v>
      </c>
      <c r="F11370">
        <v>0</v>
      </c>
      <c r="G11370">
        <v>0</v>
      </c>
      <c r="H11370">
        <v>-879.33</v>
      </c>
      <c r="I11370" t="s">
        <v>3842</v>
      </c>
      <c r="J11370" t="s">
        <v>169</v>
      </c>
      <c r="K11370">
        <v>0</v>
      </c>
      <c r="L11370" s="83">
        <v>42496</v>
      </c>
      <c r="M11370">
        <v>0</v>
      </c>
      <c r="N11370">
        <v>559079207</v>
      </c>
      <c r="O11370">
        <v>2307787</v>
      </c>
    </row>
    <row r="11371" spans="1:15" x14ac:dyDescent="0.2">
      <c r="A11371" t="s">
        <v>5424</v>
      </c>
      <c r="B11371" t="s">
        <v>5102</v>
      </c>
      <c r="C11371">
        <v>64.7</v>
      </c>
      <c r="D11371">
        <v>0</v>
      </c>
      <c r="E11371">
        <v>0</v>
      </c>
      <c r="F11371">
        <v>0</v>
      </c>
      <c r="G11371">
        <v>0</v>
      </c>
      <c r="H11371" s="45">
        <v>-2045.97</v>
      </c>
      <c r="I11371" t="s">
        <v>3842</v>
      </c>
      <c r="J11371" t="s">
        <v>822</v>
      </c>
      <c r="K11371">
        <v>0</v>
      </c>
      <c r="L11371" s="83">
        <v>42496</v>
      </c>
      <c r="M11371">
        <v>0</v>
      </c>
      <c r="N11371" t="s">
        <v>5211</v>
      </c>
      <c r="O11371">
        <v>2554163</v>
      </c>
    </row>
    <row r="11372" spans="1:15" x14ac:dyDescent="0.2">
      <c r="A11372" t="s">
        <v>5425</v>
      </c>
      <c r="B11372" t="s">
        <v>2834</v>
      </c>
      <c r="C11372">
        <v>81.44</v>
      </c>
      <c r="D11372">
        <v>0</v>
      </c>
      <c r="E11372">
        <v>0</v>
      </c>
      <c r="F11372">
        <v>0</v>
      </c>
      <c r="G11372">
        <v>0</v>
      </c>
      <c r="H11372" s="45">
        <v>-5516.34</v>
      </c>
      <c r="I11372" t="s">
        <v>3842</v>
      </c>
      <c r="J11372" t="s">
        <v>169</v>
      </c>
      <c r="K11372">
        <v>0</v>
      </c>
      <c r="L11372" s="83">
        <v>42496</v>
      </c>
      <c r="M11372">
        <v>0</v>
      </c>
      <c r="N11372" t="s">
        <v>2964</v>
      </c>
      <c r="O11372" t="s">
        <v>2965</v>
      </c>
    </row>
    <row r="11373" spans="1:15" x14ac:dyDescent="0.2">
      <c r="A11373" t="s">
        <v>5426</v>
      </c>
      <c r="B11373" t="s">
        <v>2673</v>
      </c>
      <c r="C11373">
        <v>35.549999999999997</v>
      </c>
      <c r="D11373">
        <v>0</v>
      </c>
      <c r="E11373">
        <v>0</v>
      </c>
      <c r="F11373">
        <v>0</v>
      </c>
      <c r="G11373">
        <v>0</v>
      </c>
      <c r="H11373" s="45">
        <v>-3502.25</v>
      </c>
      <c r="I11373" t="s">
        <v>3842</v>
      </c>
      <c r="J11373" t="s">
        <v>164</v>
      </c>
      <c r="K11373">
        <v>0</v>
      </c>
      <c r="L11373" s="83">
        <v>42496</v>
      </c>
      <c r="M11373">
        <v>0</v>
      </c>
      <c r="N11373" t="s">
        <v>177</v>
      </c>
      <c r="O11373" t="s">
        <v>2772</v>
      </c>
    </row>
    <row r="11374" spans="1:15" x14ac:dyDescent="0.2">
      <c r="A11374" t="s">
        <v>5427</v>
      </c>
      <c r="B11374" t="s">
        <v>1055</v>
      </c>
      <c r="C11374">
        <v>221.24</v>
      </c>
      <c r="D11374">
        <v>0</v>
      </c>
      <c r="E11374">
        <v>0</v>
      </c>
      <c r="F11374">
        <v>0</v>
      </c>
      <c r="G11374">
        <v>0</v>
      </c>
      <c r="H11374" s="45">
        <v>2509.33</v>
      </c>
      <c r="I11374" t="s">
        <v>3842</v>
      </c>
      <c r="J11374" t="s">
        <v>164</v>
      </c>
      <c r="K11374">
        <v>0</v>
      </c>
      <c r="L11374" s="83">
        <v>42496</v>
      </c>
      <c r="M11374">
        <v>0</v>
      </c>
      <c r="N11374">
        <v>537008104</v>
      </c>
      <c r="O11374">
        <v>2531832</v>
      </c>
    </row>
    <row r="11375" spans="1:15" x14ac:dyDescent="0.2">
      <c r="A11375" t="s">
        <v>5428</v>
      </c>
      <c r="B11375" t="s">
        <v>3521</v>
      </c>
      <c r="C11375">
        <v>17.95</v>
      </c>
      <c r="D11375">
        <v>0</v>
      </c>
      <c r="E11375">
        <v>0</v>
      </c>
      <c r="F11375">
        <v>0</v>
      </c>
      <c r="G11375">
        <v>0</v>
      </c>
      <c r="H11375">
        <v>13.89</v>
      </c>
      <c r="I11375" t="s">
        <v>3842</v>
      </c>
      <c r="J11375" t="s">
        <v>186</v>
      </c>
      <c r="K11375">
        <v>0</v>
      </c>
      <c r="L11375" s="83">
        <v>42496</v>
      </c>
      <c r="M11375">
        <v>0</v>
      </c>
      <c r="N11375">
        <v>790148100</v>
      </c>
      <c r="O11375">
        <v>2768663</v>
      </c>
    </row>
    <row r="11376" spans="1:15" x14ac:dyDescent="0.2">
      <c r="A11376" t="s">
        <v>5429</v>
      </c>
      <c r="B11376" t="s">
        <v>1688</v>
      </c>
      <c r="C11376">
        <v>80.36</v>
      </c>
      <c r="D11376">
        <v>0</v>
      </c>
      <c r="E11376">
        <v>0</v>
      </c>
      <c r="F11376">
        <v>0</v>
      </c>
      <c r="G11376">
        <v>0</v>
      </c>
      <c r="H11376" s="45">
        <v>-3416.67</v>
      </c>
      <c r="I11376" t="s">
        <v>3842</v>
      </c>
      <c r="J11376" t="s">
        <v>164</v>
      </c>
      <c r="K11376">
        <v>0</v>
      </c>
      <c r="L11376" s="83">
        <v>42496</v>
      </c>
      <c r="M11376">
        <v>0</v>
      </c>
      <c r="N11376" t="s">
        <v>1774</v>
      </c>
      <c r="O11376" t="s">
        <v>1775</v>
      </c>
    </row>
    <row r="11377" spans="1:15" x14ac:dyDescent="0.2">
      <c r="A11377" t="s">
        <v>5430</v>
      </c>
      <c r="B11377" t="s">
        <v>5106</v>
      </c>
      <c r="C11377">
        <v>39.090000000000003</v>
      </c>
      <c r="D11377">
        <v>0</v>
      </c>
      <c r="E11377">
        <v>0</v>
      </c>
      <c r="F11377">
        <v>0</v>
      </c>
      <c r="G11377">
        <v>0</v>
      </c>
      <c r="H11377" s="45">
        <v>15094.81</v>
      </c>
      <c r="I11377" t="s">
        <v>3842</v>
      </c>
      <c r="J11377" t="s">
        <v>188</v>
      </c>
      <c r="K11377">
        <v>0</v>
      </c>
      <c r="L11377" s="83">
        <v>42496</v>
      </c>
      <c r="M11377">
        <v>0</v>
      </c>
      <c r="N11377">
        <v>420877201</v>
      </c>
      <c r="O11377" t="s">
        <v>5200</v>
      </c>
    </row>
    <row r="11378" spans="1:15" x14ac:dyDescent="0.2">
      <c r="A11378" t="s">
        <v>5431</v>
      </c>
      <c r="B11378" t="s">
        <v>2476</v>
      </c>
      <c r="C11378">
        <v>31.42</v>
      </c>
      <c r="D11378">
        <v>0</v>
      </c>
      <c r="E11378">
        <v>0</v>
      </c>
      <c r="F11378">
        <v>0</v>
      </c>
      <c r="G11378">
        <v>0</v>
      </c>
      <c r="H11378" s="45">
        <v>-8441.98</v>
      </c>
      <c r="I11378" t="s">
        <v>3842</v>
      </c>
      <c r="J11378" t="s">
        <v>169</v>
      </c>
      <c r="K11378">
        <v>0</v>
      </c>
      <c r="L11378" s="83">
        <v>42496</v>
      </c>
      <c r="M11378">
        <v>0</v>
      </c>
      <c r="N11378">
        <v>896749108</v>
      </c>
      <c r="O11378" t="s">
        <v>2534</v>
      </c>
    </row>
    <row r="11379" spans="1:15" x14ac:dyDescent="0.2">
      <c r="A11379" t="s">
        <v>5432</v>
      </c>
      <c r="B11379" t="s">
        <v>5105</v>
      </c>
      <c r="C11379">
        <v>13.86</v>
      </c>
      <c r="D11379">
        <v>0</v>
      </c>
      <c r="E11379">
        <v>0</v>
      </c>
      <c r="F11379">
        <v>0</v>
      </c>
      <c r="G11379">
        <v>0</v>
      </c>
      <c r="H11379" s="45">
        <v>-14658.39</v>
      </c>
      <c r="I11379" t="s">
        <v>3842</v>
      </c>
      <c r="J11379" t="s">
        <v>169</v>
      </c>
      <c r="K11379">
        <v>0</v>
      </c>
      <c r="L11379" s="83">
        <v>42496</v>
      </c>
      <c r="M11379">
        <v>0</v>
      </c>
      <c r="N11379" t="s">
        <v>5195</v>
      </c>
      <c r="O11379" t="s">
        <v>5196</v>
      </c>
    </row>
    <row r="11380" spans="1:15" x14ac:dyDescent="0.2">
      <c r="A11380" t="s">
        <v>5433</v>
      </c>
      <c r="B11380" t="s">
        <v>2470</v>
      </c>
      <c r="C11380">
        <v>42.74</v>
      </c>
      <c r="D11380">
        <v>0</v>
      </c>
      <c r="E11380">
        <v>0</v>
      </c>
      <c r="F11380">
        <v>0</v>
      </c>
      <c r="G11380">
        <v>0</v>
      </c>
      <c r="H11380" s="45">
        <v>2239.15</v>
      </c>
      <c r="I11380" t="s">
        <v>3842</v>
      </c>
      <c r="J11380" t="s">
        <v>169</v>
      </c>
      <c r="K11380">
        <v>0</v>
      </c>
      <c r="L11380" s="83">
        <v>42496</v>
      </c>
      <c r="M11380">
        <v>0</v>
      </c>
      <c r="N11380" t="s">
        <v>2527</v>
      </c>
      <c r="O11380" t="s">
        <v>2528</v>
      </c>
    </row>
    <row r="11381" spans="1:15" x14ac:dyDescent="0.2">
      <c r="A11381" t="s">
        <v>5434</v>
      </c>
      <c r="B11381" t="s">
        <v>1985</v>
      </c>
      <c r="C11381">
        <v>35.950000000000003</v>
      </c>
      <c r="D11381">
        <v>0</v>
      </c>
      <c r="E11381">
        <v>0</v>
      </c>
      <c r="F11381">
        <v>0</v>
      </c>
      <c r="G11381">
        <v>0</v>
      </c>
      <c r="H11381" s="45">
        <v>-1785.11</v>
      </c>
      <c r="I11381" t="s">
        <v>3842</v>
      </c>
      <c r="J11381" t="s">
        <v>186</v>
      </c>
      <c r="K11381">
        <v>0</v>
      </c>
      <c r="L11381" s="83">
        <v>42496</v>
      </c>
      <c r="M11381">
        <v>0</v>
      </c>
      <c r="N11381" t="s">
        <v>177</v>
      </c>
      <c r="O11381" t="s">
        <v>2038</v>
      </c>
    </row>
    <row r="11382" spans="1:15" x14ac:dyDescent="0.2">
      <c r="A11382" t="s">
        <v>5435</v>
      </c>
      <c r="B11382" t="s">
        <v>2233</v>
      </c>
      <c r="C11382">
        <v>131.22</v>
      </c>
      <c r="D11382">
        <v>0</v>
      </c>
      <c r="E11382">
        <v>0</v>
      </c>
      <c r="F11382">
        <v>0</v>
      </c>
      <c r="G11382">
        <v>0</v>
      </c>
      <c r="H11382">
        <v>-393.4</v>
      </c>
      <c r="I11382" t="s">
        <v>3842</v>
      </c>
      <c r="J11382" t="s">
        <v>164</v>
      </c>
      <c r="K11382">
        <v>0</v>
      </c>
      <c r="L11382" s="83">
        <v>42496</v>
      </c>
      <c r="M11382">
        <v>0</v>
      </c>
      <c r="N11382" t="s">
        <v>2258</v>
      </c>
      <c r="O11382" t="s">
        <v>2259</v>
      </c>
    </row>
    <row r="11383" spans="1:15" x14ac:dyDescent="0.2">
      <c r="A11383" t="s">
        <v>5436</v>
      </c>
      <c r="B11383" t="s">
        <v>3202</v>
      </c>
      <c r="C11383">
        <v>16.100000000000001</v>
      </c>
      <c r="D11383">
        <v>0</v>
      </c>
      <c r="E11383">
        <v>0</v>
      </c>
      <c r="F11383">
        <v>0</v>
      </c>
      <c r="G11383">
        <v>0</v>
      </c>
      <c r="H11383" s="45">
        <v>-24209.55</v>
      </c>
      <c r="I11383" t="s">
        <v>3842</v>
      </c>
      <c r="J11383" t="s">
        <v>169</v>
      </c>
      <c r="K11383">
        <v>0</v>
      </c>
      <c r="L11383" s="83">
        <v>42496</v>
      </c>
      <c r="M11383">
        <v>0</v>
      </c>
      <c r="N11383" t="s">
        <v>177</v>
      </c>
      <c r="O11383" t="s">
        <v>3286</v>
      </c>
    </row>
    <row r="11384" spans="1:15" x14ac:dyDescent="0.2">
      <c r="A11384" t="s">
        <v>5437</v>
      </c>
      <c r="B11384" t="s">
        <v>3161</v>
      </c>
      <c r="C11384">
        <v>48.78</v>
      </c>
      <c r="D11384">
        <v>0</v>
      </c>
      <c r="E11384">
        <v>0</v>
      </c>
      <c r="F11384">
        <v>0</v>
      </c>
      <c r="G11384">
        <v>0</v>
      </c>
      <c r="H11384" s="45">
        <v>-5328.92</v>
      </c>
      <c r="I11384" t="s">
        <v>3842</v>
      </c>
      <c r="J11384" t="s">
        <v>169</v>
      </c>
      <c r="K11384">
        <v>0</v>
      </c>
      <c r="L11384" s="83">
        <v>42496</v>
      </c>
      <c r="M11384">
        <v>0</v>
      </c>
      <c r="N11384" t="s">
        <v>3281</v>
      </c>
      <c r="O11384" t="s">
        <v>3282</v>
      </c>
    </row>
    <row r="11385" spans="1:15" x14ac:dyDescent="0.2">
      <c r="A11385" t="s">
        <v>5438</v>
      </c>
      <c r="B11385" t="s">
        <v>2823</v>
      </c>
      <c r="C11385">
        <v>14.97</v>
      </c>
      <c r="D11385">
        <v>0</v>
      </c>
      <c r="E11385">
        <v>0</v>
      </c>
      <c r="F11385">
        <v>0</v>
      </c>
      <c r="G11385">
        <v>0</v>
      </c>
      <c r="H11385" s="45">
        <v>-2377.11</v>
      </c>
      <c r="I11385" t="s">
        <v>3842</v>
      </c>
      <c r="J11385" t="s">
        <v>448</v>
      </c>
      <c r="K11385">
        <v>0</v>
      </c>
      <c r="L11385" s="83">
        <v>42496</v>
      </c>
      <c r="M11385">
        <v>0</v>
      </c>
      <c r="N11385">
        <v>209034107</v>
      </c>
      <c r="O11385" t="s">
        <v>2927</v>
      </c>
    </row>
    <row r="11386" spans="1:15" x14ac:dyDescent="0.2">
      <c r="A11386" t="s">
        <v>5439</v>
      </c>
      <c r="B11386" t="s">
        <v>2084</v>
      </c>
      <c r="C11386">
        <v>62.49</v>
      </c>
      <c r="D11386">
        <v>0</v>
      </c>
      <c r="E11386">
        <v>0</v>
      </c>
      <c r="F11386">
        <v>0</v>
      </c>
      <c r="G11386">
        <v>0</v>
      </c>
      <c r="H11386" s="45">
        <v>-4341.63</v>
      </c>
      <c r="I11386" t="s">
        <v>3842</v>
      </c>
      <c r="J11386" t="s">
        <v>169</v>
      </c>
      <c r="K11386">
        <v>0</v>
      </c>
      <c r="L11386" s="83">
        <v>42496</v>
      </c>
      <c r="M11386">
        <v>0</v>
      </c>
      <c r="N11386">
        <v>156782104</v>
      </c>
      <c r="O11386">
        <v>2185284</v>
      </c>
    </row>
    <row r="11387" spans="1:15" x14ac:dyDescent="0.2">
      <c r="A11387" t="s">
        <v>5440</v>
      </c>
      <c r="B11387" t="s">
        <v>2817</v>
      </c>
      <c r="C11387">
        <v>42.85</v>
      </c>
      <c r="D11387">
        <v>0</v>
      </c>
      <c r="E11387">
        <v>0</v>
      </c>
      <c r="F11387">
        <v>0</v>
      </c>
      <c r="G11387">
        <v>0</v>
      </c>
      <c r="H11387" s="45">
        <v>-1306.42</v>
      </c>
      <c r="I11387" t="s">
        <v>3842</v>
      </c>
      <c r="J11387" t="s">
        <v>448</v>
      </c>
      <c r="K11387">
        <v>0</v>
      </c>
      <c r="L11387" s="83">
        <v>42496</v>
      </c>
      <c r="M11387">
        <v>0</v>
      </c>
      <c r="N11387" t="s">
        <v>2924</v>
      </c>
      <c r="O11387" t="s">
        <v>2925</v>
      </c>
    </row>
    <row r="11388" spans="1:15" x14ac:dyDescent="0.2">
      <c r="A11388" t="s">
        <v>5441</v>
      </c>
      <c r="B11388" t="s">
        <v>3162</v>
      </c>
      <c r="C11388">
        <v>33</v>
      </c>
      <c r="D11388">
        <v>0</v>
      </c>
      <c r="E11388">
        <v>0</v>
      </c>
      <c r="F11388">
        <v>0</v>
      </c>
      <c r="G11388">
        <v>0</v>
      </c>
      <c r="H11388" s="45">
        <v>3400.48</v>
      </c>
      <c r="I11388" t="s">
        <v>3842</v>
      </c>
      <c r="J11388" t="s">
        <v>188</v>
      </c>
      <c r="K11388">
        <v>0</v>
      </c>
      <c r="L11388" s="83">
        <v>42496</v>
      </c>
      <c r="M11388">
        <v>0</v>
      </c>
      <c r="N11388" t="s">
        <v>3248</v>
      </c>
      <c r="O11388" t="s">
        <v>3249</v>
      </c>
    </row>
    <row r="11389" spans="1:15" x14ac:dyDescent="0.2">
      <c r="A11389" t="s">
        <v>5442</v>
      </c>
      <c r="B11389" t="s">
        <v>1791</v>
      </c>
      <c r="C11389">
        <v>71.319999999999993</v>
      </c>
      <c r="D11389">
        <v>0</v>
      </c>
      <c r="E11389">
        <v>0</v>
      </c>
      <c r="F11389">
        <v>0</v>
      </c>
      <c r="G11389">
        <v>0</v>
      </c>
      <c r="H11389" s="45">
        <v>3829.24</v>
      </c>
      <c r="I11389" t="s">
        <v>3842</v>
      </c>
      <c r="J11389" t="s">
        <v>164</v>
      </c>
      <c r="K11389">
        <v>0</v>
      </c>
      <c r="L11389" s="83">
        <v>42496</v>
      </c>
      <c r="M11389">
        <v>0</v>
      </c>
      <c r="N11389" t="s">
        <v>1875</v>
      </c>
      <c r="O11389">
        <v>2575818</v>
      </c>
    </row>
    <row r="11390" spans="1:15" x14ac:dyDescent="0.2">
      <c r="A11390" t="s">
        <v>5443</v>
      </c>
      <c r="B11390" t="s">
        <v>2575</v>
      </c>
      <c r="C11390">
        <v>61.96</v>
      </c>
      <c r="D11390">
        <v>0</v>
      </c>
      <c r="E11390">
        <v>0</v>
      </c>
      <c r="F11390">
        <v>0</v>
      </c>
      <c r="G11390">
        <v>0</v>
      </c>
      <c r="H11390" s="45">
        <v>5388.06</v>
      </c>
      <c r="I11390" t="s">
        <v>3842</v>
      </c>
      <c r="J11390" t="s">
        <v>169</v>
      </c>
      <c r="K11390">
        <v>0</v>
      </c>
      <c r="L11390" s="83">
        <v>42496</v>
      </c>
      <c r="M11390">
        <v>0</v>
      </c>
      <c r="N11390" t="s">
        <v>2618</v>
      </c>
      <c r="O11390" t="s">
        <v>2619</v>
      </c>
    </row>
    <row r="11391" spans="1:15" x14ac:dyDescent="0.2">
      <c r="A11391" t="s">
        <v>5444</v>
      </c>
      <c r="B11391" t="s">
        <v>5104</v>
      </c>
      <c r="C11391">
        <v>245.05</v>
      </c>
      <c r="D11391">
        <v>0</v>
      </c>
      <c r="E11391">
        <v>0</v>
      </c>
      <c r="F11391">
        <v>0</v>
      </c>
      <c r="G11391">
        <v>0</v>
      </c>
      <c r="H11391" s="45">
        <v>-6791.86</v>
      </c>
      <c r="I11391" t="s">
        <v>3842</v>
      </c>
      <c r="J11391" t="s">
        <v>164</v>
      </c>
      <c r="K11391">
        <v>0</v>
      </c>
      <c r="L11391" s="83">
        <v>42496</v>
      </c>
      <c r="M11391">
        <v>0</v>
      </c>
      <c r="N11391">
        <v>40413106</v>
      </c>
      <c r="O11391" t="s">
        <v>5166</v>
      </c>
    </row>
    <row r="11392" spans="1:15" x14ac:dyDescent="0.2">
      <c r="A11392" t="s">
        <v>5445</v>
      </c>
      <c r="B11392" t="s">
        <v>5110</v>
      </c>
      <c r="C11392">
        <v>32.75</v>
      </c>
      <c r="D11392">
        <v>0</v>
      </c>
      <c r="E11392">
        <v>0</v>
      </c>
      <c r="F11392">
        <v>0</v>
      </c>
      <c r="G11392">
        <v>0</v>
      </c>
      <c r="H11392" s="45">
        <v>-2222.2399999999998</v>
      </c>
      <c r="I11392" t="s">
        <v>3842</v>
      </c>
      <c r="J11392" t="s">
        <v>169</v>
      </c>
      <c r="K11392">
        <v>0</v>
      </c>
      <c r="L11392" s="83">
        <v>42496</v>
      </c>
      <c r="M11392">
        <v>0</v>
      </c>
      <c r="N11392">
        <v>9128307</v>
      </c>
      <c r="O11392">
        <v>2049777</v>
      </c>
    </row>
    <row r="11393" spans="1:15" x14ac:dyDescent="0.2">
      <c r="A11393" t="s">
        <v>5446</v>
      </c>
      <c r="B11393" t="s">
        <v>5101</v>
      </c>
      <c r="C11393">
        <v>33.020000000000003</v>
      </c>
      <c r="D11393">
        <v>0</v>
      </c>
      <c r="E11393">
        <v>0</v>
      </c>
      <c r="F11393">
        <v>0</v>
      </c>
      <c r="G11393">
        <v>0</v>
      </c>
      <c r="H11393" s="45">
        <v>-9194.64</v>
      </c>
      <c r="I11393" t="s">
        <v>3842</v>
      </c>
      <c r="J11393" t="s">
        <v>169</v>
      </c>
      <c r="K11393">
        <v>0</v>
      </c>
      <c r="L11393" s="83">
        <v>42496</v>
      </c>
      <c r="M11393">
        <v>0</v>
      </c>
      <c r="N11393">
        <v>1744101</v>
      </c>
      <c r="O11393">
        <v>2813552</v>
      </c>
    </row>
    <row r="11394" spans="1:15" x14ac:dyDescent="0.2">
      <c r="A11394" t="s">
        <v>5447</v>
      </c>
      <c r="B11394" t="s">
        <v>2590</v>
      </c>
      <c r="C11394">
        <v>53.45</v>
      </c>
      <c r="D11394">
        <v>0</v>
      </c>
      <c r="E11394">
        <v>0</v>
      </c>
      <c r="F11394">
        <v>0</v>
      </c>
      <c r="G11394">
        <v>0</v>
      </c>
      <c r="H11394" s="45">
        <v>2199.87</v>
      </c>
      <c r="I11394" t="s">
        <v>3842</v>
      </c>
      <c r="J11394" t="s">
        <v>190</v>
      </c>
      <c r="K11394">
        <v>0</v>
      </c>
      <c r="L11394" s="83">
        <v>42496</v>
      </c>
      <c r="M11394">
        <v>0</v>
      </c>
      <c r="N11394" t="s">
        <v>2613</v>
      </c>
      <c r="O11394">
        <v>2794657</v>
      </c>
    </row>
    <row r="11395" spans="1:15" x14ac:dyDescent="0.2">
      <c r="A11395" t="s">
        <v>5448</v>
      </c>
      <c r="B11395" t="s">
        <v>5112</v>
      </c>
      <c r="C11395">
        <v>59.875</v>
      </c>
      <c r="D11395">
        <v>0</v>
      </c>
      <c r="E11395">
        <v>0</v>
      </c>
      <c r="F11395">
        <v>0</v>
      </c>
      <c r="G11395">
        <v>0</v>
      </c>
      <c r="H11395">
        <v>-429.92</v>
      </c>
      <c r="I11395" t="s">
        <v>3842</v>
      </c>
      <c r="J11395" t="s">
        <v>190</v>
      </c>
      <c r="K11395">
        <v>0</v>
      </c>
      <c r="L11395" s="83">
        <v>42496</v>
      </c>
      <c r="M11395">
        <v>0</v>
      </c>
      <c r="N11395">
        <v>49164205</v>
      </c>
      <c r="O11395" t="s">
        <v>5157</v>
      </c>
    </row>
    <row r="11396" spans="1:15" x14ac:dyDescent="0.2">
      <c r="A11396" t="s">
        <v>5449</v>
      </c>
      <c r="B11396" t="s">
        <v>3173</v>
      </c>
      <c r="C11396">
        <v>33.6</v>
      </c>
      <c r="D11396">
        <v>0</v>
      </c>
      <c r="E11396">
        <v>0</v>
      </c>
      <c r="F11396">
        <v>0</v>
      </c>
      <c r="G11396">
        <v>0</v>
      </c>
      <c r="H11396" s="45">
        <v>-1484.82</v>
      </c>
      <c r="I11396" t="s">
        <v>3842</v>
      </c>
      <c r="J11396" t="s">
        <v>190</v>
      </c>
      <c r="K11396">
        <v>0</v>
      </c>
      <c r="L11396" s="83">
        <v>42496</v>
      </c>
      <c r="M11396">
        <v>0</v>
      </c>
      <c r="N11396">
        <v>360206</v>
      </c>
      <c r="O11396">
        <v>2268130</v>
      </c>
    </row>
    <row r="11397" spans="1:15" x14ac:dyDescent="0.2">
      <c r="A11397" t="s">
        <v>5450</v>
      </c>
      <c r="B11397" t="s">
        <v>2867</v>
      </c>
      <c r="C11397">
        <v>11.07</v>
      </c>
      <c r="D11397">
        <v>0</v>
      </c>
      <c r="E11397">
        <v>0</v>
      </c>
      <c r="F11397">
        <v>0</v>
      </c>
      <c r="G11397">
        <v>0</v>
      </c>
      <c r="H11397" s="45">
        <v>-2975.86</v>
      </c>
      <c r="I11397" t="s">
        <v>3842</v>
      </c>
      <c r="J11397" t="s">
        <v>169</v>
      </c>
      <c r="K11397">
        <v>0</v>
      </c>
      <c r="L11397" s="83">
        <v>42496</v>
      </c>
      <c r="M11397">
        <v>0</v>
      </c>
      <c r="N11397">
        <v>307108</v>
      </c>
      <c r="O11397" t="s">
        <v>2899</v>
      </c>
    </row>
    <row r="11398" spans="1:15" x14ac:dyDescent="0.2">
      <c r="A11398" t="s">
        <v>5451</v>
      </c>
      <c r="B11398" t="s">
        <v>1017</v>
      </c>
      <c r="C11398">
        <v>82.66</v>
      </c>
      <c r="D11398">
        <v>0</v>
      </c>
      <c r="E11398">
        <v>0</v>
      </c>
      <c r="F11398">
        <v>0</v>
      </c>
      <c r="G11398">
        <v>0</v>
      </c>
      <c r="H11398">
        <v>-539.85</v>
      </c>
      <c r="I11398" t="s">
        <v>3842</v>
      </c>
      <c r="J11398" t="s">
        <v>169</v>
      </c>
      <c r="K11398">
        <v>0</v>
      </c>
      <c r="L11398" s="83">
        <v>42496</v>
      </c>
      <c r="M11398">
        <v>0</v>
      </c>
      <c r="N11398" s="84">
        <v>3.0730000000000001E+108</v>
      </c>
      <c r="O11398">
        <v>2795393</v>
      </c>
    </row>
    <row r="11399" spans="1:15" x14ac:dyDescent="0.2">
      <c r="A11399" t="s">
        <v>5452</v>
      </c>
      <c r="B11399" t="s">
        <v>1040</v>
      </c>
      <c r="C11399">
        <v>9.65</v>
      </c>
      <c r="D11399">
        <v>0</v>
      </c>
      <c r="E11399">
        <v>0</v>
      </c>
      <c r="F11399">
        <v>0</v>
      </c>
      <c r="G11399">
        <v>0</v>
      </c>
      <c r="H11399" s="45">
        <v>-7986.94</v>
      </c>
      <c r="I11399" t="s">
        <v>3842</v>
      </c>
      <c r="J11399" t="s">
        <v>169</v>
      </c>
      <c r="K11399">
        <v>0</v>
      </c>
      <c r="L11399" s="83">
        <v>42496</v>
      </c>
      <c r="M11399">
        <v>0</v>
      </c>
      <c r="N11399">
        <v>4446100</v>
      </c>
      <c r="O11399">
        <v>2004709</v>
      </c>
    </row>
    <row r="11400" spans="1:15" x14ac:dyDescent="0.2">
      <c r="A11400" t="s">
        <v>5453</v>
      </c>
      <c r="B11400" t="s">
        <v>2487</v>
      </c>
      <c r="C11400">
        <v>67.25</v>
      </c>
      <c r="D11400">
        <v>0</v>
      </c>
      <c r="E11400">
        <v>0</v>
      </c>
      <c r="F11400">
        <v>0</v>
      </c>
      <c r="G11400">
        <v>0</v>
      </c>
      <c r="H11400" s="45">
        <v>-8526.3799999999992</v>
      </c>
      <c r="I11400" t="s">
        <v>3842</v>
      </c>
      <c r="J11400" t="s">
        <v>169</v>
      </c>
      <c r="K11400">
        <v>0</v>
      </c>
      <c r="L11400" s="83">
        <v>42496</v>
      </c>
      <c r="M11400">
        <v>0</v>
      </c>
      <c r="N11400" t="s">
        <v>2510</v>
      </c>
      <c r="O11400" t="s">
        <v>2511</v>
      </c>
    </row>
    <row r="11401" spans="1:15" x14ac:dyDescent="0.2">
      <c r="A11401" t="s">
        <v>5454</v>
      </c>
      <c r="B11401" t="s">
        <v>5394</v>
      </c>
      <c r="C11401">
        <v>45.19</v>
      </c>
      <c r="D11401">
        <v>0</v>
      </c>
      <c r="E11401">
        <v>0</v>
      </c>
      <c r="F11401">
        <v>0</v>
      </c>
      <c r="G11401">
        <v>0</v>
      </c>
      <c r="H11401" s="45">
        <v>-7283.24</v>
      </c>
      <c r="I11401" t="s">
        <v>3842</v>
      </c>
      <c r="J11401" t="s">
        <v>186</v>
      </c>
      <c r="K11401">
        <v>0</v>
      </c>
      <c r="L11401" s="83">
        <v>42496</v>
      </c>
      <c r="M11401">
        <v>0</v>
      </c>
      <c r="N11401">
        <v>14491104</v>
      </c>
      <c r="O11401" t="s">
        <v>5455</v>
      </c>
    </row>
    <row r="11402" spans="1:15" x14ac:dyDescent="0.2">
      <c r="A11402" t="s">
        <v>5456</v>
      </c>
      <c r="B11402" t="s">
        <v>2829</v>
      </c>
      <c r="C11402">
        <v>60.57</v>
      </c>
      <c r="D11402">
        <v>0</v>
      </c>
      <c r="E11402">
        <v>0</v>
      </c>
      <c r="F11402">
        <v>0</v>
      </c>
      <c r="G11402">
        <v>0</v>
      </c>
      <c r="H11402" s="45">
        <v>-1730.89</v>
      </c>
      <c r="I11402" t="s">
        <v>3842</v>
      </c>
      <c r="J11402" t="s">
        <v>200</v>
      </c>
      <c r="K11402">
        <v>0</v>
      </c>
      <c r="L11402" s="83">
        <v>42496</v>
      </c>
      <c r="M11402">
        <v>0</v>
      </c>
      <c r="N11402" t="s">
        <v>2907</v>
      </c>
      <c r="O11402" t="s">
        <v>2908</v>
      </c>
    </row>
    <row r="11403" spans="1:15" x14ac:dyDescent="0.2">
      <c r="A11403" t="s">
        <v>5457</v>
      </c>
      <c r="B11403" t="s">
        <v>2835</v>
      </c>
      <c r="C11403">
        <v>160.94</v>
      </c>
      <c r="D11403">
        <v>0</v>
      </c>
      <c r="E11403">
        <v>0</v>
      </c>
      <c r="F11403">
        <v>0</v>
      </c>
      <c r="G11403">
        <v>0</v>
      </c>
      <c r="H11403" s="45">
        <v>2407.6999999999998</v>
      </c>
      <c r="I11403" t="s">
        <v>3842</v>
      </c>
      <c r="J11403" t="s">
        <v>164</v>
      </c>
      <c r="K11403">
        <v>0</v>
      </c>
      <c r="L11403" s="83">
        <v>42496</v>
      </c>
      <c r="M11403">
        <v>0</v>
      </c>
      <c r="N11403" t="s">
        <v>2911</v>
      </c>
      <c r="O11403">
        <v>2045623</v>
      </c>
    </row>
    <row r="11404" spans="1:15" x14ac:dyDescent="0.2">
      <c r="A11404" t="s">
        <v>5458</v>
      </c>
      <c r="B11404" t="s">
        <v>5403</v>
      </c>
      <c r="C11404">
        <v>37.799999999999997</v>
      </c>
      <c r="D11404">
        <v>0</v>
      </c>
      <c r="E11404">
        <v>0</v>
      </c>
      <c r="F11404">
        <v>0</v>
      </c>
      <c r="G11404">
        <v>0</v>
      </c>
      <c r="H11404" s="45">
        <v>8965.65</v>
      </c>
      <c r="I11404" t="s">
        <v>3842</v>
      </c>
      <c r="J11404" t="s">
        <v>169</v>
      </c>
      <c r="K11404">
        <v>0</v>
      </c>
      <c r="L11404" s="83">
        <v>42496</v>
      </c>
      <c r="M11404">
        <v>0</v>
      </c>
      <c r="N11404">
        <v>46513107</v>
      </c>
      <c r="O11404" t="s">
        <v>5459</v>
      </c>
    </row>
    <row r="11405" spans="1:15" x14ac:dyDescent="0.2">
      <c r="A11405" t="s">
        <v>5460</v>
      </c>
      <c r="B11405" t="s">
        <v>1307</v>
      </c>
      <c r="C11405">
        <v>8.81</v>
      </c>
      <c r="D11405">
        <v>0</v>
      </c>
      <c r="E11405">
        <v>0</v>
      </c>
      <c r="F11405">
        <v>0</v>
      </c>
      <c r="G11405">
        <v>0</v>
      </c>
      <c r="H11405">
        <v>-839.47</v>
      </c>
      <c r="I11405" t="s">
        <v>3837</v>
      </c>
      <c r="J11405" t="s">
        <v>169</v>
      </c>
      <c r="K11405">
        <v>0</v>
      </c>
      <c r="L11405" s="83">
        <v>42496</v>
      </c>
      <c r="M11405">
        <v>0</v>
      </c>
      <c r="N11405">
        <v>112463104</v>
      </c>
      <c r="O11405" t="s">
        <v>1474</v>
      </c>
    </row>
    <row r="11406" spans="1:15" x14ac:dyDescent="0.2">
      <c r="A11406" t="s">
        <v>5461</v>
      </c>
      <c r="B11406" t="s">
        <v>5389</v>
      </c>
      <c r="C11406">
        <v>23.24</v>
      </c>
      <c r="D11406">
        <v>0</v>
      </c>
      <c r="E11406">
        <v>0</v>
      </c>
      <c r="F11406">
        <v>0</v>
      </c>
      <c r="G11406">
        <v>0</v>
      </c>
      <c r="H11406" s="45">
        <v>-5806.15</v>
      </c>
      <c r="I11406" t="s">
        <v>3837</v>
      </c>
      <c r="J11406" t="s">
        <v>164</v>
      </c>
      <c r="K11406">
        <v>0</v>
      </c>
      <c r="L11406" s="83">
        <v>42496</v>
      </c>
      <c r="M11406">
        <v>0</v>
      </c>
      <c r="N11406">
        <v>212485106</v>
      </c>
      <c r="O11406">
        <v>2284761</v>
      </c>
    </row>
    <row r="11407" spans="1:15" x14ac:dyDescent="0.2">
      <c r="A11407" t="s">
        <v>5462</v>
      </c>
      <c r="B11407" t="s">
        <v>1319</v>
      </c>
      <c r="C11407">
        <v>103.28</v>
      </c>
      <c r="D11407">
        <v>0</v>
      </c>
      <c r="E11407">
        <v>0</v>
      </c>
      <c r="F11407">
        <v>0</v>
      </c>
      <c r="G11407">
        <v>0</v>
      </c>
      <c r="H11407" s="45">
        <v>-8431.07</v>
      </c>
      <c r="I11407" t="s">
        <v>3842</v>
      </c>
      <c r="J11407" t="s">
        <v>164</v>
      </c>
      <c r="K11407">
        <v>0</v>
      </c>
      <c r="L11407" s="83">
        <v>42496</v>
      </c>
      <c r="M11407">
        <v>0</v>
      </c>
      <c r="N11407" t="s">
        <v>1484</v>
      </c>
      <c r="O11407" t="s">
        <v>1485</v>
      </c>
    </row>
    <row r="11408" spans="1:15" x14ac:dyDescent="0.2">
      <c r="A11408" t="s">
        <v>5463</v>
      </c>
      <c r="B11408" t="s">
        <v>2460</v>
      </c>
      <c r="C11408">
        <v>4.5599999999999996</v>
      </c>
      <c r="D11408">
        <v>0</v>
      </c>
      <c r="E11408">
        <v>0</v>
      </c>
      <c r="F11408">
        <v>0</v>
      </c>
      <c r="G11408">
        <v>0</v>
      </c>
      <c r="H11408" s="45">
        <v>-17803.28</v>
      </c>
      <c r="I11408" t="s">
        <v>3842</v>
      </c>
      <c r="J11408" t="s">
        <v>169</v>
      </c>
      <c r="K11408">
        <v>0</v>
      </c>
      <c r="L11408" s="83">
        <v>42496</v>
      </c>
      <c r="M11408">
        <v>0</v>
      </c>
      <c r="N11408">
        <v>249908104</v>
      </c>
      <c r="O11408">
        <v>2100179</v>
      </c>
    </row>
    <row r="11409" spans="1:15" x14ac:dyDescent="0.2">
      <c r="A11409" t="s">
        <v>5464</v>
      </c>
      <c r="B11409" t="s">
        <v>2086</v>
      </c>
      <c r="C11409">
        <v>38.28</v>
      </c>
      <c r="D11409">
        <v>0</v>
      </c>
      <c r="E11409">
        <v>0</v>
      </c>
      <c r="F11409">
        <v>0</v>
      </c>
      <c r="G11409">
        <v>0</v>
      </c>
      <c r="H11409" s="45">
        <v>-6113.12</v>
      </c>
      <c r="I11409" t="s">
        <v>3842</v>
      </c>
      <c r="J11409" t="s">
        <v>164</v>
      </c>
      <c r="K11409">
        <v>0</v>
      </c>
      <c r="L11409" s="83">
        <v>42496</v>
      </c>
      <c r="M11409">
        <v>0</v>
      </c>
      <c r="N11409">
        <v>254543101</v>
      </c>
      <c r="O11409">
        <v>2270500</v>
      </c>
    </row>
    <row r="11410" spans="1:15" x14ac:dyDescent="0.2">
      <c r="A11410" t="s">
        <v>5465</v>
      </c>
      <c r="B11410" t="s">
        <v>3197</v>
      </c>
      <c r="C11410">
        <v>19.145</v>
      </c>
      <c r="D11410">
        <v>0</v>
      </c>
      <c r="E11410">
        <v>0</v>
      </c>
      <c r="F11410">
        <v>0</v>
      </c>
      <c r="G11410">
        <v>0</v>
      </c>
      <c r="H11410" s="45">
        <v>11688.62</v>
      </c>
      <c r="I11410" t="s">
        <v>3837</v>
      </c>
      <c r="J11410" t="s">
        <v>169</v>
      </c>
      <c r="K11410">
        <v>0</v>
      </c>
      <c r="L11410" s="83">
        <v>42496</v>
      </c>
      <c r="M11410">
        <v>0</v>
      </c>
      <c r="N11410" t="s">
        <v>3274</v>
      </c>
      <c r="O11410" t="s">
        <v>3275</v>
      </c>
    </row>
    <row r="11411" spans="1:15" x14ac:dyDescent="0.2">
      <c r="A11411" t="s">
        <v>5466</v>
      </c>
      <c r="B11411" t="s">
        <v>1023</v>
      </c>
      <c r="C11411">
        <v>31.9</v>
      </c>
      <c r="D11411">
        <v>0</v>
      </c>
      <c r="E11411">
        <v>0</v>
      </c>
      <c r="F11411">
        <v>0</v>
      </c>
      <c r="G11411">
        <v>0</v>
      </c>
      <c r="H11411" s="45">
        <v>11562.43</v>
      </c>
      <c r="I11411" t="s">
        <v>3842</v>
      </c>
      <c r="J11411" t="s">
        <v>200</v>
      </c>
      <c r="K11411">
        <v>0</v>
      </c>
      <c r="L11411" s="83">
        <v>42496</v>
      </c>
      <c r="M11411">
        <v>0</v>
      </c>
      <c r="N11411">
        <v>251893103</v>
      </c>
      <c r="O11411">
        <v>2267609</v>
      </c>
    </row>
    <row r="11412" spans="1:15" x14ac:dyDescent="0.2">
      <c r="A11412" t="s">
        <v>5467</v>
      </c>
      <c r="B11412" t="s">
        <v>3414</v>
      </c>
      <c r="C11412">
        <v>75.5</v>
      </c>
      <c r="D11412">
        <v>0</v>
      </c>
      <c r="E11412">
        <v>0</v>
      </c>
      <c r="F11412">
        <v>0</v>
      </c>
      <c r="G11412">
        <v>0</v>
      </c>
      <c r="H11412" s="45">
        <v>-2086.21</v>
      </c>
      <c r="I11412" t="s">
        <v>3837</v>
      </c>
      <c r="J11412" t="s">
        <v>164</v>
      </c>
      <c r="K11412">
        <v>0</v>
      </c>
      <c r="L11412" s="83">
        <v>42496</v>
      </c>
      <c r="M11412">
        <v>0</v>
      </c>
      <c r="N11412">
        <v>278715206</v>
      </c>
      <c r="O11412">
        <v>2008400</v>
      </c>
    </row>
    <row r="11413" spans="1:15" x14ac:dyDescent="0.2">
      <c r="A11413" t="s">
        <v>5468</v>
      </c>
      <c r="B11413" t="s">
        <v>3482</v>
      </c>
      <c r="C11413">
        <v>33.86</v>
      </c>
      <c r="D11413">
        <v>0</v>
      </c>
      <c r="E11413">
        <v>0</v>
      </c>
      <c r="F11413">
        <v>0</v>
      </c>
      <c r="G11413">
        <v>0</v>
      </c>
      <c r="H11413" s="45">
        <v>-36637.99</v>
      </c>
      <c r="I11413" t="s">
        <v>3842</v>
      </c>
      <c r="J11413" t="s">
        <v>190</v>
      </c>
      <c r="K11413">
        <v>0</v>
      </c>
      <c r="L11413" s="83">
        <v>42496</v>
      </c>
      <c r="M11413">
        <v>0</v>
      </c>
      <c r="N11413" t="s">
        <v>3503</v>
      </c>
      <c r="O11413" t="s">
        <v>3504</v>
      </c>
    </row>
    <row r="11414" spans="1:15" x14ac:dyDescent="0.2">
      <c r="A11414" t="s">
        <v>5469</v>
      </c>
      <c r="B11414" t="s">
        <v>5384</v>
      </c>
      <c r="C11414">
        <v>79.385000000000005</v>
      </c>
      <c r="D11414">
        <v>0</v>
      </c>
      <c r="E11414">
        <v>0</v>
      </c>
      <c r="F11414">
        <v>0</v>
      </c>
      <c r="G11414">
        <v>0</v>
      </c>
      <c r="H11414" s="45">
        <v>-60777.19</v>
      </c>
      <c r="I11414" t="s">
        <v>3837</v>
      </c>
      <c r="J11414" t="s">
        <v>169</v>
      </c>
      <c r="K11414">
        <v>0</v>
      </c>
      <c r="L11414" s="83">
        <v>42496</v>
      </c>
      <c r="M11414">
        <v>0</v>
      </c>
      <c r="N11414">
        <v>269796108</v>
      </c>
      <c r="O11414" t="s">
        <v>5470</v>
      </c>
    </row>
    <row r="11415" spans="1:15" x14ac:dyDescent="0.2">
      <c r="A11415" t="s">
        <v>5852</v>
      </c>
      <c r="B11415" t="s">
        <v>317</v>
      </c>
      <c r="C11415">
        <v>75.17</v>
      </c>
      <c r="D11415">
        <v>0</v>
      </c>
      <c r="E11415">
        <v>0</v>
      </c>
      <c r="F11415">
        <v>0</v>
      </c>
      <c r="G11415">
        <v>0</v>
      </c>
      <c r="H11415" s="45">
        <v>2920.18</v>
      </c>
      <c r="I11415" t="s">
        <v>3842</v>
      </c>
      <c r="J11415" t="s">
        <v>190</v>
      </c>
      <c r="K11415">
        <v>0</v>
      </c>
      <c r="L11415" s="83">
        <v>42496</v>
      </c>
      <c r="M11415">
        <v>0</v>
      </c>
      <c r="N11415" t="s">
        <v>318</v>
      </c>
      <c r="O11415" t="s">
        <v>319</v>
      </c>
    </row>
    <row r="11416" spans="1:15" x14ac:dyDescent="0.2">
      <c r="A11416" t="s">
        <v>5472</v>
      </c>
      <c r="B11416" t="s">
        <v>1310</v>
      </c>
      <c r="C11416">
        <v>86.94</v>
      </c>
      <c r="D11416">
        <v>0</v>
      </c>
      <c r="E11416">
        <v>0</v>
      </c>
      <c r="F11416">
        <v>0</v>
      </c>
      <c r="G11416">
        <v>0</v>
      </c>
      <c r="H11416">
        <v>508.12</v>
      </c>
      <c r="I11416" t="s">
        <v>3837</v>
      </c>
      <c r="J11416" t="s">
        <v>169</v>
      </c>
      <c r="K11416">
        <v>0</v>
      </c>
      <c r="L11416" s="83">
        <v>42496</v>
      </c>
      <c r="M11416">
        <v>0</v>
      </c>
      <c r="N11416" t="s">
        <v>1490</v>
      </c>
      <c r="O11416" t="s">
        <v>1491</v>
      </c>
    </row>
    <row r="11417" spans="1:15" x14ac:dyDescent="0.2">
      <c r="A11417" t="s">
        <v>5473</v>
      </c>
      <c r="B11417" t="s">
        <v>3176</v>
      </c>
      <c r="C11417">
        <v>58.924999999999997</v>
      </c>
      <c r="D11417">
        <v>0</v>
      </c>
      <c r="E11417">
        <v>0</v>
      </c>
      <c r="F11417">
        <v>0</v>
      </c>
      <c r="G11417">
        <v>0</v>
      </c>
      <c r="H11417" s="45">
        <v>-21419.77</v>
      </c>
      <c r="I11417" t="s">
        <v>3842</v>
      </c>
      <c r="J11417" t="s">
        <v>164</v>
      </c>
      <c r="K11417">
        <v>0</v>
      </c>
      <c r="L11417" s="83">
        <v>42496</v>
      </c>
      <c r="M11417">
        <v>0</v>
      </c>
      <c r="N11417" t="s">
        <v>3288</v>
      </c>
      <c r="O11417" t="s">
        <v>3289</v>
      </c>
    </row>
    <row r="11418" spans="1:15" x14ac:dyDescent="0.2">
      <c r="A11418" t="s">
        <v>5474</v>
      </c>
      <c r="B11418" t="s">
        <v>3150</v>
      </c>
      <c r="C11418">
        <v>124.43</v>
      </c>
      <c r="D11418">
        <v>0</v>
      </c>
      <c r="E11418">
        <v>0</v>
      </c>
      <c r="F11418">
        <v>0</v>
      </c>
      <c r="G11418">
        <v>0</v>
      </c>
      <c r="H11418">
        <v>-582.62</v>
      </c>
      <c r="I11418" t="s">
        <v>3842</v>
      </c>
      <c r="J11418" t="s">
        <v>182</v>
      </c>
      <c r="K11418">
        <v>0</v>
      </c>
      <c r="L11418" s="83">
        <v>42496</v>
      </c>
      <c r="M11418">
        <v>0</v>
      </c>
      <c r="N11418" t="s">
        <v>3291</v>
      </c>
      <c r="O11418">
        <v>2318024</v>
      </c>
    </row>
    <row r="11419" spans="1:15" x14ac:dyDescent="0.2">
      <c r="A11419" t="s">
        <v>5475</v>
      </c>
      <c r="B11419" t="s">
        <v>5396</v>
      </c>
      <c r="C11419">
        <v>15.22</v>
      </c>
      <c r="D11419">
        <v>0</v>
      </c>
      <c r="E11419">
        <v>0</v>
      </c>
      <c r="F11419">
        <v>0</v>
      </c>
      <c r="G11419">
        <v>0</v>
      </c>
      <c r="H11419">
        <v>-624.29999999999995</v>
      </c>
      <c r="I11419" t="s">
        <v>3842</v>
      </c>
      <c r="J11419" t="s">
        <v>164</v>
      </c>
      <c r="K11419">
        <v>0</v>
      </c>
      <c r="L11419" s="83">
        <v>42496</v>
      </c>
      <c r="M11419">
        <v>0</v>
      </c>
      <c r="N11419" t="s">
        <v>5476</v>
      </c>
      <c r="O11419" t="s">
        <v>5477</v>
      </c>
    </row>
    <row r="11420" spans="1:15" x14ac:dyDescent="0.2">
      <c r="A11420" t="s">
        <v>5478</v>
      </c>
      <c r="B11420" t="s">
        <v>1045</v>
      </c>
      <c r="C11420">
        <v>133.05000000000001</v>
      </c>
      <c r="D11420">
        <v>0</v>
      </c>
      <c r="E11420">
        <v>0</v>
      </c>
      <c r="F11420">
        <v>0</v>
      </c>
      <c r="G11420">
        <v>0</v>
      </c>
      <c r="H11420" s="45">
        <v>3539.52</v>
      </c>
      <c r="I11420" t="s">
        <v>3842</v>
      </c>
      <c r="J11420" t="s">
        <v>164</v>
      </c>
      <c r="K11420">
        <v>0</v>
      </c>
      <c r="L11420" s="83">
        <v>42496</v>
      </c>
      <c r="M11420">
        <v>0</v>
      </c>
      <c r="N11420">
        <v>337738108</v>
      </c>
      <c r="O11420">
        <v>2342034</v>
      </c>
    </row>
    <row r="11421" spans="1:15" x14ac:dyDescent="0.2">
      <c r="A11421" t="s">
        <v>5479</v>
      </c>
      <c r="B11421" t="s">
        <v>3630</v>
      </c>
      <c r="C11421">
        <v>10.11</v>
      </c>
      <c r="D11421">
        <v>0</v>
      </c>
      <c r="E11421">
        <v>0</v>
      </c>
      <c r="F11421">
        <v>0</v>
      </c>
      <c r="G11421">
        <v>0</v>
      </c>
      <c r="H11421" s="45">
        <v>-8103.3</v>
      </c>
      <c r="I11421" t="s">
        <v>3842</v>
      </c>
      <c r="J11421" t="s">
        <v>200</v>
      </c>
      <c r="K11421">
        <v>0</v>
      </c>
      <c r="L11421" s="83">
        <v>42496</v>
      </c>
      <c r="M11421">
        <v>0</v>
      </c>
      <c r="N11421" t="s">
        <v>3647</v>
      </c>
      <c r="O11421" t="s">
        <v>3648</v>
      </c>
    </row>
    <row r="11422" spans="1:15" x14ac:dyDescent="0.2">
      <c r="A11422" t="s">
        <v>5480</v>
      </c>
      <c r="B11422" t="s">
        <v>2212</v>
      </c>
      <c r="C11422">
        <v>51.83</v>
      </c>
      <c r="D11422">
        <v>0</v>
      </c>
      <c r="E11422">
        <v>0</v>
      </c>
      <c r="F11422">
        <v>0</v>
      </c>
      <c r="G11422">
        <v>0</v>
      </c>
      <c r="H11422" s="45">
        <v>-9035.26</v>
      </c>
      <c r="I11422" t="s">
        <v>3837</v>
      </c>
      <c r="J11422" t="s">
        <v>164</v>
      </c>
      <c r="K11422">
        <v>0</v>
      </c>
      <c r="L11422" s="83">
        <v>42496</v>
      </c>
      <c r="M11422">
        <v>0</v>
      </c>
      <c r="N11422" t="s">
        <v>177</v>
      </c>
      <c r="O11422" t="s">
        <v>2261</v>
      </c>
    </row>
    <row r="11423" spans="1:15" x14ac:dyDescent="0.2">
      <c r="A11423" t="s">
        <v>5481</v>
      </c>
      <c r="B11423" t="s">
        <v>5402</v>
      </c>
      <c r="C11423">
        <v>33.71</v>
      </c>
      <c r="D11423">
        <v>0</v>
      </c>
      <c r="E11423">
        <v>0</v>
      </c>
      <c r="F11423">
        <v>0</v>
      </c>
      <c r="G11423">
        <v>0</v>
      </c>
      <c r="H11423" s="45">
        <v>1608.31</v>
      </c>
      <c r="I11423" t="s">
        <v>3842</v>
      </c>
      <c r="J11423" t="s">
        <v>822</v>
      </c>
      <c r="K11423">
        <v>0</v>
      </c>
      <c r="L11423" s="83">
        <v>42496</v>
      </c>
      <c r="M11423">
        <v>0</v>
      </c>
      <c r="N11423">
        <v>391164100</v>
      </c>
      <c r="O11423">
        <v>2483706</v>
      </c>
    </row>
    <row r="11424" spans="1:15" x14ac:dyDescent="0.2">
      <c r="A11424" t="s">
        <v>5482</v>
      </c>
      <c r="B11424" t="s">
        <v>5401</v>
      </c>
      <c r="C11424">
        <v>240.54</v>
      </c>
      <c r="D11424">
        <v>0</v>
      </c>
      <c r="E11424">
        <v>0</v>
      </c>
      <c r="F11424">
        <v>0</v>
      </c>
      <c r="G11424">
        <v>0</v>
      </c>
      <c r="H11424">
        <v>-529.97</v>
      </c>
      <c r="I11424" t="s">
        <v>3842</v>
      </c>
      <c r="J11424" t="s">
        <v>190</v>
      </c>
      <c r="K11424">
        <v>0</v>
      </c>
      <c r="L11424" s="83">
        <v>42496</v>
      </c>
      <c r="M11424">
        <v>0</v>
      </c>
      <c r="N11424">
        <v>446413106</v>
      </c>
      <c r="O11424" t="s">
        <v>5483</v>
      </c>
    </row>
    <row r="11425" spans="1:15" x14ac:dyDescent="0.2">
      <c r="A11425" t="s">
        <v>5484</v>
      </c>
      <c r="B11425" t="s">
        <v>2604</v>
      </c>
      <c r="C11425">
        <v>31.7</v>
      </c>
      <c r="D11425">
        <v>0</v>
      </c>
      <c r="E11425">
        <v>0</v>
      </c>
      <c r="F11425">
        <v>0</v>
      </c>
      <c r="G11425">
        <v>0</v>
      </c>
      <c r="H11425" s="45">
        <v>-9367.61</v>
      </c>
      <c r="I11425" t="s">
        <v>3842</v>
      </c>
      <c r="J11425" t="s">
        <v>169</v>
      </c>
      <c r="K11425">
        <v>0</v>
      </c>
      <c r="L11425" s="83">
        <v>42496</v>
      </c>
      <c r="M11425">
        <v>0</v>
      </c>
      <c r="N11425">
        <v>427746102</v>
      </c>
      <c r="O11425" t="s">
        <v>2645</v>
      </c>
    </row>
    <row r="11426" spans="1:15" x14ac:dyDescent="0.2">
      <c r="A11426" t="s">
        <v>5485</v>
      </c>
      <c r="B11426" t="s">
        <v>3399</v>
      </c>
      <c r="C11426">
        <v>50.65</v>
      </c>
      <c r="D11426">
        <v>0</v>
      </c>
      <c r="E11426">
        <v>0</v>
      </c>
      <c r="F11426">
        <v>0</v>
      </c>
      <c r="G11426">
        <v>0</v>
      </c>
      <c r="H11426">
        <v>65.78</v>
      </c>
      <c r="I11426" t="s">
        <v>3842</v>
      </c>
      <c r="J11426" t="s">
        <v>200</v>
      </c>
      <c r="K11426">
        <v>0</v>
      </c>
      <c r="L11426" s="83">
        <v>42496</v>
      </c>
      <c r="M11426">
        <v>0</v>
      </c>
      <c r="N11426" t="s">
        <v>3443</v>
      </c>
      <c r="O11426" t="s">
        <v>3444</v>
      </c>
    </row>
    <row r="11427" spans="1:15" x14ac:dyDescent="0.2">
      <c r="A11427" t="s">
        <v>5486</v>
      </c>
      <c r="B11427" t="s">
        <v>1314</v>
      </c>
      <c r="C11427">
        <v>23.35</v>
      </c>
      <c r="D11427">
        <v>0</v>
      </c>
      <c r="E11427">
        <v>0</v>
      </c>
      <c r="F11427">
        <v>0</v>
      </c>
      <c r="G11427">
        <v>0</v>
      </c>
      <c r="H11427" s="45">
        <v>-17974.39</v>
      </c>
      <c r="I11427" t="s">
        <v>3837</v>
      </c>
      <c r="J11427" t="s">
        <v>235</v>
      </c>
      <c r="K11427">
        <v>0</v>
      </c>
      <c r="L11427" s="83">
        <v>42496</v>
      </c>
      <c r="M11427">
        <v>0</v>
      </c>
      <c r="N11427">
        <v>457030104</v>
      </c>
      <c r="O11427">
        <v>2460550</v>
      </c>
    </row>
    <row r="11428" spans="1:15" x14ac:dyDescent="0.2">
      <c r="A11428" t="s">
        <v>5487</v>
      </c>
      <c r="B11428" t="s">
        <v>5399</v>
      </c>
      <c r="C11428">
        <v>47.85</v>
      </c>
      <c r="D11428">
        <v>0</v>
      </c>
      <c r="E11428">
        <v>0</v>
      </c>
      <c r="F11428">
        <v>0</v>
      </c>
      <c r="G11428">
        <v>0</v>
      </c>
      <c r="H11428" s="45">
        <v>-4093.92</v>
      </c>
      <c r="I11428" t="s">
        <v>3842</v>
      </c>
      <c r="J11428" t="s">
        <v>164</v>
      </c>
      <c r="K11428">
        <v>0</v>
      </c>
      <c r="L11428" s="83">
        <v>42496</v>
      </c>
      <c r="M11428">
        <v>0</v>
      </c>
      <c r="N11428" t="s">
        <v>5488</v>
      </c>
      <c r="O11428" t="s">
        <v>5489</v>
      </c>
    </row>
    <row r="11429" spans="1:15" x14ac:dyDescent="0.2">
      <c r="A11429" t="s">
        <v>5490</v>
      </c>
      <c r="B11429" t="s">
        <v>2094</v>
      </c>
      <c r="C11429">
        <v>62.87</v>
      </c>
      <c r="D11429">
        <v>0</v>
      </c>
      <c r="E11429">
        <v>0</v>
      </c>
      <c r="F11429">
        <v>0</v>
      </c>
      <c r="G11429">
        <v>0</v>
      </c>
      <c r="H11429" s="45">
        <v>3297.47</v>
      </c>
      <c r="I11429" t="s">
        <v>3837</v>
      </c>
      <c r="J11429" t="s">
        <v>169</v>
      </c>
      <c r="K11429">
        <v>0</v>
      </c>
      <c r="L11429" s="83">
        <v>42496</v>
      </c>
      <c r="M11429">
        <v>0</v>
      </c>
      <c r="N11429" t="s">
        <v>2169</v>
      </c>
      <c r="O11429">
        <v>2471950</v>
      </c>
    </row>
    <row r="11430" spans="1:15" x14ac:dyDescent="0.2">
      <c r="A11430" t="s">
        <v>5491</v>
      </c>
      <c r="B11430" t="s">
        <v>5386</v>
      </c>
      <c r="C11430">
        <v>227.11</v>
      </c>
      <c r="D11430">
        <v>0</v>
      </c>
      <c r="E11430">
        <v>0</v>
      </c>
      <c r="F11430">
        <v>0</v>
      </c>
      <c r="G11430">
        <v>0</v>
      </c>
      <c r="H11430" s="45">
        <v>9659.91</v>
      </c>
      <c r="I11430" t="s">
        <v>3837</v>
      </c>
      <c r="J11430" t="s">
        <v>169</v>
      </c>
      <c r="K11430">
        <v>0</v>
      </c>
      <c r="L11430" s="83">
        <v>42496</v>
      </c>
      <c r="M11430">
        <v>0</v>
      </c>
      <c r="N11430" t="s">
        <v>5492</v>
      </c>
      <c r="O11430" t="s">
        <v>5493</v>
      </c>
    </row>
    <row r="11431" spans="1:15" x14ac:dyDescent="0.2">
      <c r="A11431" t="s">
        <v>5494</v>
      </c>
      <c r="B11431" t="s">
        <v>1326</v>
      </c>
      <c r="C11431">
        <v>79.8</v>
      </c>
      <c r="D11431">
        <v>0</v>
      </c>
      <c r="E11431">
        <v>0</v>
      </c>
      <c r="F11431">
        <v>0</v>
      </c>
      <c r="G11431">
        <v>0</v>
      </c>
      <c r="H11431" s="45">
        <v>1710.16</v>
      </c>
      <c r="I11431" t="s">
        <v>3842</v>
      </c>
      <c r="J11431" t="s">
        <v>186</v>
      </c>
      <c r="K11431">
        <v>0</v>
      </c>
      <c r="L11431" s="83">
        <v>42496</v>
      </c>
      <c r="M11431">
        <v>0</v>
      </c>
      <c r="N11431">
        <v>488401100</v>
      </c>
      <c r="O11431" t="s">
        <v>1499</v>
      </c>
    </row>
    <row r="11432" spans="1:15" x14ac:dyDescent="0.2">
      <c r="A11432" t="s">
        <v>5495</v>
      </c>
      <c r="B11432" t="s">
        <v>2234</v>
      </c>
      <c r="C11432">
        <v>78.3</v>
      </c>
      <c r="D11432">
        <v>0</v>
      </c>
      <c r="E11432">
        <v>0</v>
      </c>
      <c r="F11432">
        <v>0</v>
      </c>
      <c r="G11432">
        <v>0</v>
      </c>
      <c r="H11432" s="45">
        <v>-2896.11</v>
      </c>
      <c r="I11432" t="s">
        <v>3837</v>
      </c>
      <c r="J11432" t="s">
        <v>200</v>
      </c>
      <c r="K11432">
        <v>0</v>
      </c>
      <c r="L11432" s="83">
        <v>42496</v>
      </c>
      <c r="M11432">
        <v>0</v>
      </c>
      <c r="N11432">
        <v>530307107</v>
      </c>
      <c r="O11432" t="s">
        <v>2267</v>
      </c>
    </row>
    <row r="11433" spans="1:15" x14ac:dyDescent="0.2">
      <c r="A11433" t="s">
        <v>5496</v>
      </c>
      <c r="B11433" t="s">
        <v>5390</v>
      </c>
      <c r="C11433">
        <v>30.07</v>
      </c>
      <c r="D11433">
        <v>0</v>
      </c>
      <c r="E11433">
        <v>0</v>
      </c>
      <c r="F11433">
        <v>0</v>
      </c>
      <c r="G11433">
        <v>0</v>
      </c>
      <c r="H11433" s="45">
        <v>-1446.4</v>
      </c>
      <c r="I11433" t="s">
        <v>3837</v>
      </c>
      <c r="J11433" t="s">
        <v>188</v>
      </c>
      <c r="K11433">
        <v>0</v>
      </c>
      <c r="L11433" s="83">
        <v>42496</v>
      </c>
      <c r="M11433">
        <v>0</v>
      </c>
      <c r="N11433">
        <v>546347105</v>
      </c>
      <c r="O11433">
        <v>2535243</v>
      </c>
    </row>
    <row r="11434" spans="1:15" x14ac:dyDescent="0.2">
      <c r="A11434" t="s">
        <v>5497</v>
      </c>
      <c r="B11434" t="s">
        <v>5393</v>
      </c>
      <c r="C11434">
        <v>15.45</v>
      </c>
      <c r="D11434">
        <v>0</v>
      </c>
      <c r="E11434">
        <v>0</v>
      </c>
      <c r="F11434">
        <v>0</v>
      </c>
      <c r="G11434">
        <v>0</v>
      </c>
      <c r="H11434" s="45">
        <v>9535.15</v>
      </c>
      <c r="I11434" t="s">
        <v>3837</v>
      </c>
      <c r="J11434" t="s">
        <v>200</v>
      </c>
      <c r="K11434">
        <v>0</v>
      </c>
      <c r="L11434" s="83">
        <v>42496</v>
      </c>
      <c r="M11434">
        <v>0</v>
      </c>
      <c r="N11434">
        <v>531465102</v>
      </c>
      <c r="O11434" t="s">
        <v>5498</v>
      </c>
    </row>
    <row r="11435" spans="1:15" x14ac:dyDescent="0.2">
      <c r="A11435" t="s">
        <v>5499</v>
      </c>
      <c r="B11435" t="s">
        <v>3178</v>
      </c>
      <c r="C11435">
        <v>358.86</v>
      </c>
      <c r="D11435">
        <v>0</v>
      </c>
      <c r="E11435">
        <v>0</v>
      </c>
      <c r="F11435">
        <v>0</v>
      </c>
      <c r="G11435">
        <v>0</v>
      </c>
      <c r="H11435" s="45">
        <v>-1313.26</v>
      </c>
      <c r="I11435" t="s">
        <v>3842</v>
      </c>
      <c r="J11435" t="s">
        <v>164</v>
      </c>
      <c r="K11435">
        <v>0</v>
      </c>
      <c r="L11435" s="83">
        <v>42496</v>
      </c>
      <c r="M11435">
        <v>0</v>
      </c>
      <c r="N11435" t="s">
        <v>3312</v>
      </c>
      <c r="O11435" t="s">
        <v>3313</v>
      </c>
    </row>
    <row r="11436" spans="1:15" x14ac:dyDescent="0.2">
      <c r="A11436" t="s">
        <v>5500</v>
      </c>
      <c r="B11436" t="s">
        <v>3663</v>
      </c>
      <c r="C11436">
        <v>59.1</v>
      </c>
      <c r="D11436">
        <v>0</v>
      </c>
      <c r="E11436">
        <v>0</v>
      </c>
      <c r="F11436">
        <v>0</v>
      </c>
      <c r="G11436">
        <v>0</v>
      </c>
      <c r="H11436" s="45">
        <v>-1572.94</v>
      </c>
      <c r="I11436" t="s">
        <v>3842</v>
      </c>
      <c r="J11436" t="s">
        <v>169</v>
      </c>
      <c r="K11436">
        <v>0</v>
      </c>
      <c r="L11436" s="83">
        <v>42496</v>
      </c>
      <c r="M11436">
        <v>0</v>
      </c>
      <c r="N11436" t="s">
        <v>3670</v>
      </c>
      <c r="O11436" t="s">
        <v>3671</v>
      </c>
    </row>
    <row r="11437" spans="1:15" x14ac:dyDescent="0.2">
      <c r="A11437" t="s">
        <v>5501</v>
      </c>
      <c r="B11437" t="s">
        <v>5398</v>
      </c>
      <c r="C11437">
        <v>102.76</v>
      </c>
      <c r="D11437">
        <v>0</v>
      </c>
      <c r="E11437">
        <v>0</v>
      </c>
      <c r="F11437">
        <v>0</v>
      </c>
      <c r="G11437">
        <v>0</v>
      </c>
      <c r="H11437" s="45">
        <v>-4722.03</v>
      </c>
      <c r="I11437" t="s">
        <v>3842</v>
      </c>
      <c r="J11437" t="s">
        <v>164</v>
      </c>
      <c r="K11437">
        <v>0</v>
      </c>
      <c r="L11437" s="83">
        <v>42496</v>
      </c>
      <c r="M11437">
        <v>0</v>
      </c>
      <c r="N11437">
        <v>620076307</v>
      </c>
      <c r="O11437" t="s">
        <v>5502</v>
      </c>
    </row>
    <row r="11438" spans="1:15" x14ac:dyDescent="0.2">
      <c r="A11438" t="s">
        <v>5503</v>
      </c>
      <c r="B11438" t="s">
        <v>1334</v>
      </c>
      <c r="C11438">
        <v>72.55</v>
      </c>
      <c r="D11438">
        <v>0</v>
      </c>
      <c r="E11438">
        <v>0</v>
      </c>
      <c r="F11438">
        <v>0</v>
      </c>
      <c r="G11438">
        <v>0</v>
      </c>
      <c r="H11438" s="45">
        <v>-1258.4100000000001</v>
      </c>
      <c r="I11438" t="s">
        <v>3842</v>
      </c>
      <c r="J11438" t="s">
        <v>188</v>
      </c>
      <c r="K11438">
        <v>0</v>
      </c>
      <c r="L11438" s="83">
        <v>42496</v>
      </c>
      <c r="M11438">
        <v>0</v>
      </c>
      <c r="N11438">
        <v>603158106</v>
      </c>
      <c r="O11438">
        <v>2595612</v>
      </c>
    </row>
    <row r="11439" spans="1:15" x14ac:dyDescent="0.2">
      <c r="A11439" t="s">
        <v>5504</v>
      </c>
      <c r="B11439" t="s">
        <v>5385</v>
      </c>
      <c r="C11439">
        <v>4.17</v>
      </c>
      <c r="D11439">
        <v>0</v>
      </c>
      <c r="E11439">
        <v>0</v>
      </c>
      <c r="F11439">
        <v>0</v>
      </c>
      <c r="G11439">
        <v>0</v>
      </c>
      <c r="H11439" s="45">
        <v>-5939.59</v>
      </c>
      <c r="I11439" t="s">
        <v>3837</v>
      </c>
      <c r="J11439" t="s">
        <v>182</v>
      </c>
      <c r="K11439">
        <v>0</v>
      </c>
      <c r="L11439" s="83">
        <v>42496</v>
      </c>
      <c r="M11439">
        <v>0</v>
      </c>
      <c r="N11439" t="s">
        <v>177</v>
      </c>
      <c r="O11439">
        <v>2113876</v>
      </c>
    </row>
    <row r="11440" spans="1:15" x14ac:dyDescent="0.2">
      <c r="A11440" t="s">
        <v>5505</v>
      </c>
      <c r="B11440" t="s">
        <v>2103</v>
      </c>
      <c r="C11440">
        <v>85.25</v>
      </c>
      <c r="D11440">
        <v>0</v>
      </c>
      <c r="E11440">
        <v>0</v>
      </c>
      <c r="F11440">
        <v>0</v>
      </c>
      <c r="G11440">
        <v>0</v>
      </c>
      <c r="H11440" s="45">
        <v>-8565.9699999999993</v>
      </c>
      <c r="I11440" t="s">
        <v>3842</v>
      </c>
      <c r="J11440" t="s">
        <v>169</v>
      </c>
      <c r="K11440">
        <v>0</v>
      </c>
      <c r="L11440" s="83">
        <v>42496</v>
      </c>
      <c r="M11440">
        <v>0</v>
      </c>
      <c r="N11440" t="s">
        <v>2176</v>
      </c>
      <c r="O11440">
        <v>2623911</v>
      </c>
    </row>
    <row r="11441" spans="1:15" x14ac:dyDescent="0.2">
      <c r="A11441" t="s">
        <v>5506</v>
      </c>
      <c r="B11441" t="s">
        <v>632</v>
      </c>
      <c r="C11441">
        <v>12.7</v>
      </c>
      <c r="D11441">
        <v>0</v>
      </c>
      <c r="E11441">
        <v>0</v>
      </c>
      <c r="F11441">
        <v>0</v>
      </c>
      <c r="G11441">
        <v>0</v>
      </c>
      <c r="H11441" s="45">
        <v>55690.77</v>
      </c>
      <c r="I11441" t="s">
        <v>3837</v>
      </c>
      <c r="J11441" t="s">
        <v>200</v>
      </c>
      <c r="K11441">
        <v>0</v>
      </c>
      <c r="L11441" s="83">
        <v>42496</v>
      </c>
      <c r="M11441">
        <v>0</v>
      </c>
      <c r="N11441" t="s">
        <v>633</v>
      </c>
      <c r="O11441">
        <v>2415936</v>
      </c>
    </row>
    <row r="11442" spans="1:15" x14ac:dyDescent="0.2">
      <c r="A11442" t="s">
        <v>5507</v>
      </c>
      <c r="B11442" t="s">
        <v>3185</v>
      </c>
      <c r="C11442">
        <v>74.599999999999994</v>
      </c>
      <c r="D11442">
        <v>0</v>
      </c>
      <c r="E11442">
        <v>0</v>
      </c>
      <c r="F11442">
        <v>0</v>
      </c>
      <c r="G11442">
        <v>0</v>
      </c>
      <c r="H11442" s="45">
        <v>-1031.3499999999999</v>
      </c>
      <c r="I11442" t="s">
        <v>3842</v>
      </c>
      <c r="J11442" t="s">
        <v>190</v>
      </c>
      <c r="K11442">
        <v>0</v>
      </c>
      <c r="L11442" s="83">
        <v>42496</v>
      </c>
      <c r="M11442">
        <v>0</v>
      </c>
      <c r="N11442" t="s">
        <v>3317</v>
      </c>
      <c r="O11442">
        <v>2951292</v>
      </c>
    </row>
    <row r="11443" spans="1:15" x14ac:dyDescent="0.2">
      <c r="A11443" t="s">
        <v>5508</v>
      </c>
      <c r="B11443" t="s">
        <v>5400</v>
      </c>
      <c r="C11443">
        <v>68.75</v>
      </c>
      <c r="D11443">
        <v>0</v>
      </c>
      <c r="E11443">
        <v>0</v>
      </c>
      <c r="F11443">
        <v>0</v>
      </c>
      <c r="G11443">
        <v>0</v>
      </c>
      <c r="H11443">
        <v>-279.57</v>
      </c>
      <c r="I11443" t="s">
        <v>3842</v>
      </c>
      <c r="J11443" t="s">
        <v>182</v>
      </c>
      <c r="K11443">
        <v>0</v>
      </c>
      <c r="L11443" s="83">
        <v>42496</v>
      </c>
      <c r="M11443">
        <v>0</v>
      </c>
      <c r="N11443">
        <v>674599105</v>
      </c>
      <c r="O11443">
        <v>2655408</v>
      </c>
    </row>
    <row r="11444" spans="1:15" x14ac:dyDescent="0.2">
      <c r="A11444" t="s">
        <v>5509</v>
      </c>
      <c r="B11444" t="s">
        <v>1823</v>
      </c>
      <c r="C11444">
        <v>43.55</v>
      </c>
      <c r="D11444">
        <v>0</v>
      </c>
      <c r="E11444">
        <v>0</v>
      </c>
      <c r="F11444">
        <v>0</v>
      </c>
      <c r="G11444">
        <v>0</v>
      </c>
      <c r="H11444" s="45">
        <v>25071.22</v>
      </c>
      <c r="I11444" t="s">
        <v>3837</v>
      </c>
      <c r="J11444" t="s">
        <v>169</v>
      </c>
      <c r="K11444">
        <v>0</v>
      </c>
      <c r="L11444" s="83">
        <v>42496</v>
      </c>
      <c r="M11444">
        <v>0</v>
      </c>
      <c r="N11444" t="s">
        <v>1932</v>
      </c>
      <c r="O11444" t="s">
        <v>1933</v>
      </c>
    </row>
    <row r="11445" spans="1:15" x14ac:dyDescent="0.2">
      <c r="A11445" t="s">
        <v>5510</v>
      </c>
      <c r="B11445" t="s">
        <v>2844</v>
      </c>
      <c r="C11445">
        <v>59.375</v>
      </c>
      <c r="D11445">
        <v>0</v>
      </c>
      <c r="E11445">
        <v>0</v>
      </c>
      <c r="F11445">
        <v>0</v>
      </c>
      <c r="G11445">
        <v>0</v>
      </c>
      <c r="H11445">
        <v>-976.19</v>
      </c>
      <c r="I11445" t="s">
        <v>3842</v>
      </c>
      <c r="J11445" t="s">
        <v>164</v>
      </c>
      <c r="K11445">
        <v>0</v>
      </c>
      <c r="L11445" s="83">
        <v>42496</v>
      </c>
      <c r="M11445">
        <v>0</v>
      </c>
      <c r="N11445">
        <v>705573103</v>
      </c>
      <c r="O11445">
        <v>2675860</v>
      </c>
    </row>
    <row r="11446" spans="1:15" x14ac:dyDescent="0.2">
      <c r="A11446" t="s">
        <v>5511</v>
      </c>
      <c r="B11446" t="s">
        <v>3191</v>
      </c>
      <c r="C11446">
        <v>36.200000000000003</v>
      </c>
      <c r="D11446">
        <v>0</v>
      </c>
      <c r="E11446">
        <v>0</v>
      </c>
      <c r="F11446">
        <v>0</v>
      </c>
      <c r="G11446">
        <v>0</v>
      </c>
      <c r="H11446" s="45">
        <v>-33701.99</v>
      </c>
      <c r="I11446" t="s">
        <v>3837</v>
      </c>
      <c r="J11446" t="s">
        <v>186</v>
      </c>
      <c r="K11446">
        <v>0</v>
      </c>
      <c r="L11446" s="83">
        <v>42496</v>
      </c>
      <c r="M11446">
        <v>0</v>
      </c>
      <c r="N11446" t="s">
        <v>3327</v>
      </c>
      <c r="O11446" t="s">
        <v>3328</v>
      </c>
    </row>
    <row r="11447" spans="1:15" x14ac:dyDescent="0.2">
      <c r="A11447" t="s">
        <v>5512</v>
      </c>
      <c r="B11447" t="s">
        <v>3634</v>
      </c>
      <c r="C11447">
        <v>65.959999999999994</v>
      </c>
      <c r="D11447">
        <v>0</v>
      </c>
      <c r="E11447">
        <v>0</v>
      </c>
      <c r="F11447">
        <v>0</v>
      </c>
      <c r="G11447">
        <v>0</v>
      </c>
      <c r="H11447" s="45">
        <v>-18003.23</v>
      </c>
      <c r="I11447" t="s">
        <v>3842</v>
      </c>
      <c r="J11447" t="s">
        <v>169</v>
      </c>
      <c r="K11447">
        <v>0</v>
      </c>
      <c r="L11447" s="83">
        <v>42496</v>
      </c>
      <c r="M11447">
        <v>0</v>
      </c>
      <c r="N11447">
        <v>743815102</v>
      </c>
      <c r="O11447">
        <v>2918576</v>
      </c>
    </row>
    <row r="11448" spans="1:15" x14ac:dyDescent="0.2">
      <c r="A11448" t="s">
        <v>5513</v>
      </c>
      <c r="B11448" t="s">
        <v>2843</v>
      </c>
      <c r="C11448">
        <v>34.82</v>
      </c>
      <c r="D11448">
        <v>0</v>
      </c>
      <c r="E11448">
        <v>0</v>
      </c>
      <c r="F11448">
        <v>0</v>
      </c>
      <c r="G11448">
        <v>0</v>
      </c>
      <c r="H11448" s="45">
        <v>-1073.28</v>
      </c>
      <c r="I11448" t="s">
        <v>3842</v>
      </c>
      <c r="J11448" t="s">
        <v>190</v>
      </c>
      <c r="K11448">
        <v>0</v>
      </c>
      <c r="L11448" s="83">
        <v>42496</v>
      </c>
      <c r="M11448">
        <v>0</v>
      </c>
      <c r="N11448" s="84">
        <v>7.4762000000000002E+106</v>
      </c>
      <c r="O11448">
        <v>2150204</v>
      </c>
    </row>
    <row r="11449" spans="1:15" x14ac:dyDescent="0.2">
      <c r="A11449" t="s">
        <v>5514</v>
      </c>
      <c r="B11449" t="s">
        <v>2322</v>
      </c>
      <c r="C11449">
        <v>31.99</v>
      </c>
      <c r="D11449">
        <v>0</v>
      </c>
      <c r="E11449">
        <v>0</v>
      </c>
      <c r="F11449">
        <v>0</v>
      </c>
      <c r="G11449">
        <v>0</v>
      </c>
      <c r="H11449" s="45">
        <v>5386.7</v>
      </c>
      <c r="I11449" t="s">
        <v>3837</v>
      </c>
      <c r="J11449" t="s">
        <v>164</v>
      </c>
      <c r="K11449">
        <v>0</v>
      </c>
      <c r="L11449" s="83">
        <v>42496</v>
      </c>
      <c r="M11449">
        <v>0</v>
      </c>
      <c r="N11449">
        <v>750086100</v>
      </c>
      <c r="O11449">
        <v>2591524</v>
      </c>
    </row>
    <row r="11450" spans="1:15" x14ac:dyDescent="0.2">
      <c r="A11450" t="s">
        <v>5515</v>
      </c>
      <c r="B11450" t="s">
        <v>5387</v>
      </c>
      <c r="C11450">
        <v>37.9</v>
      </c>
      <c r="D11450">
        <v>0</v>
      </c>
      <c r="E11450">
        <v>0</v>
      </c>
      <c r="F11450">
        <v>0</v>
      </c>
      <c r="G11450">
        <v>0</v>
      </c>
      <c r="H11450" s="45">
        <v>-7366.28</v>
      </c>
      <c r="I11450" t="s">
        <v>3837</v>
      </c>
      <c r="J11450" t="s">
        <v>190</v>
      </c>
      <c r="K11450">
        <v>0</v>
      </c>
      <c r="L11450" s="83">
        <v>42496</v>
      </c>
      <c r="M11450">
        <v>0</v>
      </c>
      <c r="N11450">
        <v>767744105</v>
      </c>
      <c r="O11450">
        <v>2202729</v>
      </c>
    </row>
    <row r="11451" spans="1:15" x14ac:dyDescent="0.2">
      <c r="A11451" t="s">
        <v>5516</v>
      </c>
      <c r="B11451" t="s">
        <v>5392</v>
      </c>
      <c r="C11451">
        <v>77.349999999999994</v>
      </c>
      <c r="D11451">
        <v>0</v>
      </c>
      <c r="E11451">
        <v>0</v>
      </c>
      <c r="F11451">
        <v>0</v>
      </c>
      <c r="G11451">
        <v>0</v>
      </c>
      <c r="H11451" s="45">
        <v>-8951.41</v>
      </c>
      <c r="I11451" t="s">
        <v>3837</v>
      </c>
      <c r="J11451" t="s">
        <v>190</v>
      </c>
      <c r="K11451">
        <v>0</v>
      </c>
      <c r="L11451" s="83">
        <v>42496</v>
      </c>
      <c r="M11451">
        <v>0</v>
      </c>
      <c r="N11451">
        <v>758750103</v>
      </c>
      <c r="O11451">
        <v>2730082</v>
      </c>
    </row>
    <row r="11452" spans="1:15" x14ac:dyDescent="0.2">
      <c r="A11452" t="s">
        <v>5517</v>
      </c>
      <c r="B11452" t="s">
        <v>1562</v>
      </c>
      <c r="C11452">
        <v>291.25</v>
      </c>
      <c r="D11452">
        <v>0</v>
      </c>
      <c r="E11452">
        <v>0</v>
      </c>
      <c r="F11452">
        <v>0</v>
      </c>
      <c r="G11452">
        <v>0</v>
      </c>
      <c r="H11452" s="45">
        <v>2577.86</v>
      </c>
      <c r="I11452" t="s">
        <v>3842</v>
      </c>
      <c r="J11452" t="s">
        <v>169</v>
      </c>
      <c r="K11452">
        <v>0</v>
      </c>
      <c r="L11452" s="83">
        <v>42496</v>
      </c>
      <c r="M11452">
        <v>0</v>
      </c>
      <c r="N11452" t="s">
        <v>1637</v>
      </c>
      <c r="O11452">
        <v>2730190</v>
      </c>
    </row>
    <row r="11453" spans="1:15" x14ac:dyDescent="0.2">
      <c r="A11453" t="s">
        <v>5518</v>
      </c>
      <c r="B11453" t="s">
        <v>2830</v>
      </c>
      <c r="C11453">
        <v>49.01</v>
      </c>
      <c r="D11453">
        <v>0</v>
      </c>
      <c r="E11453">
        <v>0</v>
      </c>
      <c r="F11453">
        <v>0</v>
      </c>
      <c r="G11453">
        <v>0</v>
      </c>
      <c r="H11453" s="45">
        <v>-3928.3</v>
      </c>
      <c r="I11453" t="s">
        <v>3842</v>
      </c>
      <c r="J11453" t="s">
        <v>169</v>
      </c>
      <c r="K11453">
        <v>0</v>
      </c>
      <c r="L11453" s="83">
        <v>42496</v>
      </c>
      <c r="M11453">
        <v>0</v>
      </c>
      <c r="N11453">
        <v>759916109</v>
      </c>
      <c r="O11453">
        <v>2731654</v>
      </c>
    </row>
    <row r="11454" spans="1:15" x14ac:dyDescent="0.2">
      <c r="A11454" t="s">
        <v>5519</v>
      </c>
      <c r="B11454" t="s">
        <v>5388</v>
      </c>
      <c r="C11454">
        <v>46.95</v>
      </c>
      <c r="D11454">
        <v>0</v>
      </c>
      <c r="E11454">
        <v>0</v>
      </c>
      <c r="F11454">
        <v>0</v>
      </c>
      <c r="G11454">
        <v>0</v>
      </c>
      <c r="H11454" s="45">
        <v>13942.19</v>
      </c>
      <c r="I11454" t="s">
        <v>3837</v>
      </c>
      <c r="J11454" t="s">
        <v>164</v>
      </c>
      <c r="K11454">
        <v>0</v>
      </c>
      <c r="L11454" s="83">
        <v>42496</v>
      </c>
      <c r="M11454">
        <v>0</v>
      </c>
      <c r="N11454" t="s">
        <v>5520</v>
      </c>
      <c r="O11454" t="s">
        <v>5521</v>
      </c>
    </row>
    <row r="11455" spans="1:15" x14ac:dyDescent="0.2">
      <c r="A11455" t="s">
        <v>5522</v>
      </c>
      <c r="B11455" t="s">
        <v>2824</v>
      </c>
      <c r="C11455">
        <v>21.66</v>
      </c>
      <c r="D11455">
        <v>0</v>
      </c>
      <c r="E11455">
        <v>0</v>
      </c>
      <c r="F11455">
        <v>0</v>
      </c>
      <c r="G11455">
        <v>0</v>
      </c>
      <c r="H11455">
        <v>331.94</v>
      </c>
      <c r="I11455" t="s">
        <v>3842</v>
      </c>
      <c r="J11455" t="s">
        <v>235</v>
      </c>
      <c r="K11455">
        <v>0</v>
      </c>
      <c r="L11455" s="83">
        <v>42496</v>
      </c>
      <c r="M11455">
        <v>0</v>
      </c>
      <c r="N11455" t="s">
        <v>2997</v>
      </c>
      <c r="O11455" t="s">
        <v>2998</v>
      </c>
    </row>
    <row r="11456" spans="1:15" x14ac:dyDescent="0.2">
      <c r="A11456" t="s">
        <v>5523</v>
      </c>
      <c r="B11456" t="s">
        <v>2222</v>
      </c>
      <c r="C11456">
        <v>8.59</v>
      </c>
      <c r="D11456">
        <v>0</v>
      </c>
      <c r="E11456">
        <v>0</v>
      </c>
      <c r="F11456">
        <v>0</v>
      </c>
      <c r="G11456">
        <v>0</v>
      </c>
      <c r="H11456" s="45">
        <v>-1417.15</v>
      </c>
      <c r="I11456" t="s">
        <v>3842</v>
      </c>
      <c r="J11456" t="s">
        <v>164</v>
      </c>
      <c r="K11456">
        <v>0</v>
      </c>
      <c r="L11456" s="83">
        <v>42496</v>
      </c>
      <c r="M11456">
        <v>0</v>
      </c>
      <c r="N11456">
        <v>867652406</v>
      </c>
      <c r="O11456" t="s">
        <v>2286</v>
      </c>
    </row>
    <row r="11457" spans="1:15" x14ac:dyDescent="0.2">
      <c r="A11457" t="s">
        <v>5524</v>
      </c>
      <c r="B11457" t="s">
        <v>1810</v>
      </c>
      <c r="C11457">
        <v>55.73</v>
      </c>
      <c r="D11457">
        <v>0</v>
      </c>
      <c r="E11457">
        <v>0</v>
      </c>
      <c r="F11457">
        <v>0</v>
      </c>
      <c r="G11457">
        <v>0</v>
      </c>
      <c r="H11457" s="45">
        <v>-3777.85</v>
      </c>
      <c r="I11457" t="s">
        <v>3842</v>
      </c>
      <c r="J11457" t="s">
        <v>164</v>
      </c>
      <c r="K11457">
        <v>0</v>
      </c>
      <c r="L11457" s="83">
        <v>42496</v>
      </c>
      <c r="M11457">
        <v>0</v>
      </c>
      <c r="N11457" t="s">
        <v>1952</v>
      </c>
      <c r="O11457" t="s">
        <v>1953</v>
      </c>
    </row>
    <row r="11458" spans="1:15" x14ac:dyDescent="0.2">
      <c r="A11458" t="s">
        <v>5525</v>
      </c>
      <c r="B11458" t="s">
        <v>2812</v>
      </c>
      <c r="C11458">
        <v>258.3</v>
      </c>
      <c r="D11458">
        <v>0</v>
      </c>
      <c r="E11458">
        <v>0</v>
      </c>
      <c r="F11458">
        <v>0</v>
      </c>
      <c r="G11458">
        <v>0</v>
      </c>
      <c r="H11458" s="45">
        <v>-8945.7800000000007</v>
      </c>
      <c r="I11458" t="s">
        <v>3837</v>
      </c>
      <c r="J11458" t="s">
        <v>164</v>
      </c>
      <c r="K11458">
        <v>0</v>
      </c>
      <c r="L11458" s="83">
        <v>42496</v>
      </c>
      <c r="M11458">
        <v>0</v>
      </c>
      <c r="N11458">
        <v>852857200</v>
      </c>
      <c r="O11458" t="s">
        <v>3000</v>
      </c>
    </row>
    <row r="11459" spans="1:15" x14ac:dyDescent="0.2">
      <c r="A11459" t="s">
        <v>5526</v>
      </c>
      <c r="B11459" t="s">
        <v>1018</v>
      </c>
      <c r="C11459">
        <v>40.46</v>
      </c>
      <c r="D11459">
        <v>0</v>
      </c>
      <c r="E11459">
        <v>0</v>
      </c>
      <c r="F11459">
        <v>0</v>
      </c>
      <c r="G11459">
        <v>0</v>
      </c>
      <c r="H11459" s="45">
        <v>5183.4799999999996</v>
      </c>
      <c r="I11459" t="s">
        <v>3842</v>
      </c>
      <c r="J11459" t="s">
        <v>164</v>
      </c>
      <c r="K11459">
        <v>0</v>
      </c>
      <c r="L11459" s="83">
        <v>42496</v>
      </c>
      <c r="M11459">
        <v>0</v>
      </c>
      <c r="N11459" t="s">
        <v>1244</v>
      </c>
      <c r="O11459" t="s">
        <v>1425</v>
      </c>
    </row>
    <row r="11460" spans="1:15" x14ac:dyDescent="0.2">
      <c r="A11460" t="s">
        <v>5527</v>
      </c>
      <c r="B11460" t="s">
        <v>2093</v>
      </c>
      <c r="C11460">
        <v>51</v>
      </c>
      <c r="D11460">
        <v>0</v>
      </c>
      <c r="E11460">
        <v>0</v>
      </c>
      <c r="F11460">
        <v>0</v>
      </c>
      <c r="G11460">
        <v>0</v>
      </c>
      <c r="H11460" s="45">
        <v>-3058.34</v>
      </c>
      <c r="I11460" t="s">
        <v>3842</v>
      </c>
      <c r="J11460" t="s">
        <v>235</v>
      </c>
      <c r="K11460">
        <v>0</v>
      </c>
      <c r="L11460" s="83">
        <v>42496</v>
      </c>
      <c r="M11460">
        <v>0</v>
      </c>
      <c r="N11460" t="s">
        <v>2197</v>
      </c>
      <c r="O11460" t="s">
        <v>2198</v>
      </c>
    </row>
    <row r="11461" spans="1:15" x14ac:dyDescent="0.2">
      <c r="A11461" t="s">
        <v>5528</v>
      </c>
      <c r="B11461" t="s">
        <v>685</v>
      </c>
      <c r="C11461">
        <v>23.074999999999999</v>
      </c>
      <c r="D11461">
        <v>0</v>
      </c>
      <c r="E11461">
        <v>0</v>
      </c>
      <c r="F11461">
        <v>0</v>
      </c>
      <c r="G11461">
        <v>0</v>
      </c>
      <c r="H11461" s="45">
        <v>15945.61</v>
      </c>
      <c r="I11461" t="s">
        <v>3837</v>
      </c>
      <c r="J11461" t="s">
        <v>190</v>
      </c>
      <c r="K11461">
        <v>0</v>
      </c>
      <c r="L11461" s="83">
        <v>42496</v>
      </c>
      <c r="M11461">
        <v>0</v>
      </c>
      <c r="N11461">
        <v>878155100</v>
      </c>
      <c r="O11461">
        <v>2879123</v>
      </c>
    </row>
    <row r="11462" spans="1:15" x14ac:dyDescent="0.2">
      <c r="A11462" t="s">
        <v>5529</v>
      </c>
      <c r="B11462" t="s">
        <v>2461</v>
      </c>
      <c r="C11462">
        <v>43</v>
      </c>
      <c r="D11462">
        <v>0</v>
      </c>
      <c r="E11462">
        <v>0</v>
      </c>
      <c r="F11462">
        <v>0</v>
      </c>
      <c r="G11462">
        <v>0</v>
      </c>
      <c r="H11462" s="45">
        <v>-14354.42</v>
      </c>
      <c r="I11462" t="s">
        <v>3837</v>
      </c>
      <c r="J11462" t="s">
        <v>169</v>
      </c>
      <c r="K11462">
        <v>0</v>
      </c>
      <c r="L11462" s="83">
        <v>42496</v>
      </c>
      <c r="M11462">
        <v>0</v>
      </c>
      <c r="N11462" t="s">
        <v>2560</v>
      </c>
      <c r="O11462" t="s">
        <v>2561</v>
      </c>
    </row>
    <row r="11463" spans="1:15" x14ac:dyDescent="0.2">
      <c r="A11463" t="s">
        <v>5530</v>
      </c>
      <c r="B11463" t="s">
        <v>1068</v>
      </c>
      <c r="C11463">
        <v>60.174999999999997</v>
      </c>
      <c r="D11463">
        <v>0</v>
      </c>
      <c r="E11463">
        <v>0</v>
      </c>
      <c r="F11463">
        <v>0</v>
      </c>
      <c r="G11463">
        <v>0</v>
      </c>
      <c r="H11463" s="45">
        <v>-4155.04</v>
      </c>
      <c r="I11463" t="s">
        <v>3837</v>
      </c>
      <c r="J11463" t="s">
        <v>235</v>
      </c>
      <c r="K11463">
        <v>0</v>
      </c>
      <c r="L11463" s="83">
        <v>42496</v>
      </c>
      <c r="M11463">
        <v>0</v>
      </c>
      <c r="N11463">
        <v>902494103</v>
      </c>
      <c r="O11463">
        <v>2909730</v>
      </c>
    </row>
    <row r="11464" spans="1:15" x14ac:dyDescent="0.2">
      <c r="A11464" t="s">
        <v>5531</v>
      </c>
      <c r="B11464" t="s">
        <v>3160</v>
      </c>
      <c r="C11464">
        <v>26.86</v>
      </c>
      <c r="D11464">
        <v>0</v>
      </c>
      <c r="E11464">
        <v>0</v>
      </c>
      <c r="F11464">
        <v>0</v>
      </c>
      <c r="G11464">
        <v>0</v>
      </c>
      <c r="H11464" s="45">
        <v>14168.04</v>
      </c>
      <c r="I11464" t="s">
        <v>3842</v>
      </c>
      <c r="J11464" t="s">
        <v>169</v>
      </c>
      <c r="K11464">
        <v>0</v>
      </c>
      <c r="L11464" s="83">
        <v>42496</v>
      </c>
      <c r="M11464">
        <v>0</v>
      </c>
      <c r="N11464">
        <v>881569107</v>
      </c>
      <c r="O11464" t="s">
        <v>3352</v>
      </c>
    </row>
    <row r="11465" spans="1:15" x14ac:dyDescent="0.2">
      <c r="A11465" t="s">
        <v>5532</v>
      </c>
      <c r="B11465" t="s">
        <v>5397</v>
      </c>
      <c r="C11465">
        <v>73.489999999999995</v>
      </c>
      <c r="D11465">
        <v>0</v>
      </c>
      <c r="E11465">
        <v>0</v>
      </c>
      <c r="F11465">
        <v>0</v>
      </c>
      <c r="G11465">
        <v>0</v>
      </c>
      <c r="H11465" s="45">
        <v>5392.84</v>
      </c>
      <c r="I11465" t="s">
        <v>3842</v>
      </c>
      <c r="J11465" t="s">
        <v>200</v>
      </c>
      <c r="K11465">
        <v>0</v>
      </c>
      <c r="L11465" s="83">
        <v>42496</v>
      </c>
      <c r="M11465">
        <v>0</v>
      </c>
      <c r="N11465" t="s">
        <v>5533</v>
      </c>
      <c r="O11465" t="s">
        <v>5534</v>
      </c>
    </row>
    <row r="11466" spans="1:15" x14ac:dyDescent="0.2">
      <c r="A11466" t="s">
        <v>5535</v>
      </c>
      <c r="B11466" t="s">
        <v>2310</v>
      </c>
      <c r="C11466">
        <v>44.95</v>
      </c>
      <c r="D11466">
        <v>0</v>
      </c>
      <c r="E11466">
        <v>0</v>
      </c>
      <c r="F11466">
        <v>0</v>
      </c>
      <c r="G11466">
        <v>0</v>
      </c>
      <c r="H11466" s="45">
        <v>1788.82</v>
      </c>
      <c r="I11466" t="s">
        <v>3842</v>
      </c>
      <c r="J11466" t="s">
        <v>200</v>
      </c>
      <c r="K11466">
        <v>0</v>
      </c>
      <c r="L11466" s="83">
        <v>42496</v>
      </c>
      <c r="M11466">
        <v>0</v>
      </c>
      <c r="N11466">
        <v>913483103</v>
      </c>
      <c r="O11466">
        <v>2911683</v>
      </c>
    </row>
    <row r="11467" spans="1:15" x14ac:dyDescent="0.2">
      <c r="A11467" t="s">
        <v>5536</v>
      </c>
      <c r="B11467" t="s">
        <v>5395</v>
      </c>
      <c r="C11467">
        <v>52.3</v>
      </c>
      <c r="D11467">
        <v>0</v>
      </c>
      <c r="E11467">
        <v>0</v>
      </c>
      <c r="F11467">
        <v>0</v>
      </c>
      <c r="G11467">
        <v>0</v>
      </c>
      <c r="H11467" s="45">
        <v>-9531.34</v>
      </c>
      <c r="I11467" t="s">
        <v>3842</v>
      </c>
      <c r="J11467" t="s">
        <v>188</v>
      </c>
      <c r="K11467">
        <v>0</v>
      </c>
      <c r="L11467" s="83">
        <v>42496</v>
      </c>
      <c r="M11467">
        <v>0</v>
      </c>
      <c r="N11467" t="s">
        <v>5537</v>
      </c>
      <c r="O11467" t="s">
        <v>5538</v>
      </c>
    </row>
    <row r="11468" spans="1:15" x14ac:dyDescent="0.2">
      <c r="A11468" t="s">
        <v>5539</v>
      </c>
      <c r="B11468" t="s">
        <v>3168</v>
      </c>
      <c r="C11468">
        <v>33.17</v>
      </c>
      <c r="D11468">
        <v>0</v>
      </c>
      <c r="E11468">
        <v>0</v>
      </c>
      <c r="F11468">
        <v>0</v>
      </c>
      <c r="G11468">
        <v>0</v>
      </c>
      <c r="H11468" s="45">
        <v>-1241.6500000000001</v>
      </c>
      <c r="I11468" t="s">
        <v>3842</v>
      </c>
      <c r="J11468" t="s">
        <v>169</v>
      </c>
      <c r="K11468">
        <v>0</v>
      </c>
      <c r="L11468" s="83">
        <v>42496</v>
      </c>
      <c r="M11468">
        <v>0</v>
      </c>
      <c r="N11468" t="s">
        <v>3360</v>
      </c>
      <c r="O11468" t="s">
        <v>3361</v>
      </c>
    </row>
    <row r="11469" spans="1:15" x14ac:dyDescent="0.2">
      <c r="A11469" t="s">
        <v>5540</v>
      </c>
      <c r="B11469" t="s">
        <v>2306</v>
      </c>
      <c r="C11469">
        <v>52.5</v>
      </c>
      <c r="D11469">
        <v>0</v>
      </c>
      <c r="E11469">
        <v>0</v>
      </c>
      <c r="F11469">
        <v>0</v>
      </c>
      <c r="G11469">
        <v>0</v>
      </c>
      <c r="H11469" s="45">
        <v>-5687.16</v>
      </c>
      <c r="I11469" t="s">
        <v>3842</v>
      </c>
      <c r="J11469" t="s">
        <v>190</v>
      </c>
      <c r="K11469">
        <v>0</v>
      </c>
      <c r="L11469" s="83">
        <v>42496</v>
      </c>
      <c r="M11469">
        <v>0</v>
      </c>
      <c r="N11469">
        <v>930427109</v>
      </c>
      <c r="O11469" t="s">
        <v>2385</v>
      </c>
    </row>
    <row r="11470" spans="1:15" x14ac:dyDescent="0.2">
      <c r="A11470" t="s">
        <v>5541</v>
      </c>
      <c r="B11470" t="s">
        <v>5391</v>
      </c>
      <c r="C11470">
        <v>50.03</v>
      </c>
      <c r="D11470">
        <v>0</v>
      </c>
      <c r="E11470">
        <v>0</v>
      </c>
      <c r="F11470">
        <v>0</v>
      </c>
      <c r="G11470">
        <v>0</v>
      </c>
      <c r="H11470" s="45">
        <v>-1977.29</v>
      </c>
      <c r="I11470" t="s">
        <v>3837</v>
      </c>
      <c r="J11470" t="s">
        <v>822</v>
      </c>
      <c r="K11470">
        <v>0</v>
      </c>
      <c r="L11470" s="83">
        <v>42496</v>
      </c>
      <c r="M11470">
        <v>0</v>
      </c>
      <c r="N11470" t="s">
        <v>5542</v>
      </c>
      <c r="O11470">
        <v>2614807</v>
      </c>
    </row>
    <row r="11471" spans="1:15" x14ac:dyDescent="0.2">
      <c r="A11471" t="s">
        <v>5543</v>
      </c>
      <c r="B11471" t="s">
        <v>2864</v>
      </c>
      <c r="C11471">
        <v>26.8</v>
      </c>
      <c r="D11471">
        <v>0</v>
      </c>
      <c r="E11471">
        <v>0</v>
      </c>
      <c r="F11471">
        <v>0</v>
      </c>
      <c r="G11471">
        <v>0</v>
      </c>
      <c r="H11471">
        <v>-442.28</v>
      </c>
      <c r="I11471" t="s">
        <v>3842</v>
      </c>
      <c r="J11471" t="s">
        <v>169</v>
      </c>
      <c r="K11471">
        <v>0</v>
      </c>
      <c r="L11471" s="83">
        <v>42496</v>
      </c>
      <c r="M11471">
        <v>0</v>
      </c>
      <c r="N11471" t="s">
        <v>3030</v>
      </c>
      <c r="O11471" t="s">
        <v>3031</v>
      </c>
    </row>
    <row r="11472" spans="1:15" x14ac:dyDescent="0.2">
      <c r="A11472" t="s">
        <v>5544</v>
      </c>
      <c r="B11472" t="s">
        <v>1989</v>
      </c>
      <c r="C11472">
        <v>32.97</v>
      </c>
      <c r="D11472">
        <v>0</v>
      </c>
      <c r="E11472">
        <v>0</v>
      </c>
      <c r="F11472">
        <v>0</v>
      </c>
      <c r="G11472">
        <v>0</v>
      </c>
      <c r="H11472">
        <v>42.91</v>
      </c>
      <c r="I11472" t="s">
        <v>3842</v>
      </c>
      <c r="J11472" t="s">
        <v>448</v>
      </c>
      <c r="K11472">
        <v>0</v>
      </c>
      <c r="L11472" s="83">
        <v>42496</v>
      </c>
      <c r="M11472">
        <v>0</v>
      </c>
      <c r="N11472" t="s">
        <v>2073</v>
      </c>
      <c r="O11472" t="s">
        <v>2074</v>
      </c>
    </row>
    <row r="11473" spans="1:15" x14ac:dyDescent="0.2">
      <c r="A11473" t="s">
        <v>5283</v>
      </c>
      <c r="B11473" t="s">
        <v>2859</v>
      </c>
      <c r="C11473">
        <v>51.16</v>
      </c>
      <c r="D11473">
        <v>0</v>
      </c>
      <c r="E11473">
        <v>0</v>
      </c>
      <c r="F11473">
        <v>0</v>
      </c>
      <c r="G11473">
        <v>0</v>
      </c>
      <c r="H11473">
        <v>51.81</v>
      </c>
      <c r="I11473" t="s">
        <v>3842</v>
      </c>
      <c r="J11473" t="s">
        <v>164</v>
      </c>
      <c r="K11473">
        <v>0</v>
      </c>
      <c r="L11473" s="83">
        <v>42495</v>
      </c>
      <c r="M11473">
        <v>0</v>
      </c>
      <c r="N11473" t="s">
        <v>3021</v>
      </c>
      <c r="O11473" t="s">
        <v>3022</v>
      </c>
    </row>
    <row r="11474" spans="1:15" x14ac:dyDescent="0.2">
      <c r="A11474" t="s">
        <v>5284</v>
      </c>
      <c r="B11474" t="s">
        <v>2462</v>
      </c>
      <c r="C11474">
        <v>16.100000000000001</v>
      </c>
      <c r="D11474">
        <v>0</v>
      </c>
      <c r="E11474">
        <v>0</v>
      </c>
      <c r="F11474">
        <v>0</v>
      </c>
      <c r="G11474">
        <v>0</v>
      </c>
      <c r="H11474" s="45">
        <v>-5858.38</v>
      </c>
      <c r="I11474" t="s">
        <v>3842</v>
      </c>
      <c r="J11474" t="s">
        <v>164</v>
      </c>
      <c r="K11474">
        <v>0</v>
      </c>
      <c r="L11474" s="83">
        <v>42495</v>
      </c>
      <c r="M11474">
        <v>0</v>
      </c>
      <c r="N11474">
        <v>922417100</v>
      </c>
      <c r="O11474">
        <v>2938422</v>
      </c>
    </row>
    <row r="11475" spans="1:15" x14ac:dyDescent="0.2">
      <c r="A11475" t="s">
        <v>5285</v>
      </c>
      <c r="B11475" t="s">
        <v>1793</v>
      </c>
      <c r="C11475">
        <v>54.07</v>
      </c>
      <c r="D11475">
        <v>0</v>
      </c>
      <c r="E11475">
        <v>0</v>
      </c>
      <c r="F11475">
        <v>0</v>
      </c>
      <c r="G11475">
        <v>0</v>
      </c>
      <c r="H11475" s="45">
        <v>-3388.33</v>
      </c>
      <c r="I11475" t="s">
        <v>3842</v>
      </c>
      <c r="J11475" t="s">
        <v>200</v>
      </c>
      <c r="K11475">
        <v>0</v>
      </c>
      <c r="L11475" s="83">
        <v>42495</v>
      </c>
      <c r="M11475">
        <v>0</v>
      </c>
      <c r="N11475">
        <v>896945201</v>
      </c>
      <c r="O11475" t="s">
        <v>1962</v>
      </c>
    </row>
    <row r="11476" spans="1:15" x14ac:dyDescent="0.2">
      <c r="A11476" t="s">
        <v>5286</v>
      </c>
      <c r="B11476" t="s">
        <v>2807</v>
      </c>
      <c r="C11476">
        <v>238.3</v>
      </c>
      <c r="D11476">
        <v>0</v>
      </c>
      <c r="E11476">
        <v>0</v>
      </c>
      <c r="F11476">
        <v>0</v>
      </c>
      <c r="G11476">
        <v>0</v>
      </c>
      <c r="H11476" s="45">
        <v>28745.91</v>
      </c>
      <c r="I11476" t="s">
        <v>3842</v>
      </c>
      <c r="J11476" t="s">
        <v>186</v>
      </c>
      <c r="K11476">
        <v>0</v>
      </c>
      <c r="L11476" s="83">
        <v>42495</v>
      </c>
      <c r="M11476">
        <v>0</v>
      </c>
      <c r="N11476" t="s">
        <v>3003</v>
      </c>
      <c r="O11476" t="s">
        <v>3004</v>
      </c>
    </row>
    <row r="11477" spans="1:15" x14ac:dyDescent="0.2">
      <c r="A11477" t="s">
        <v>5287</v>
      </c>
      <c r="B11477" t="s">
        <v>263</v>
      </c>
      <c r="C11477">
        <v>20.5</v>
      </c>
      <c r="D11477">
        <v>0</v>
      </c>
      <c r="E11477">
        <v>0</v>
      </c>
      <c r="F11477">
        <v>0</v>
      </c>
      <c r="G11477">
        <v>0</v>
      </c>
      <c r="H11477" s="45">
        <v>5165.8900000000003</v>
      </c>
      <c r="I11477" t="s">
        <v>3842</v>
      </c>
      <c r="J11477" t="s">
        <v>190</v>
      </c>
      <c r="K11477">
        <v>0</v>
      </c>
      <c r="L11477" s="83">
        <v>42495</v>
      </c>
      <c r="M11477">
        <v>0</v>
      </c>
      <c r="N11477">
        <v>896818101</v>
      </c>
      <c r="O11477">
        <v>2893071</v>
      </c>
    </row>
    <row r="11478" spans="1:15" x14ac:dyDescent="0.2">
      <c r="A11478" t="s">
        <v>5288</v>
      </c>
      <c r="B11478" t="s">
        <v>3205</v>
      </c>
      <c r="C11478">
        <v>23.98</v>
      </c>
      <c r="D11478">
        <v>0</v>
      </c>
      <c r="E11478">
        <v>0</v>
      </c>
      <c r="F11478">
        <v>0</v>
      </c>
      <c r="G11478">
        <v>0</v>
      </c>
      <c r="H11478" s="45">
        <v>-2053.4499999999998</v>
      </c>
      <c r="I11478" t="s">
        <v>3842</v>
      </c>
      <c r="J11478" t="s">
        <v>190</v>
      </c>
      <c r="K11478">
        <v>0</v>
      </c>
      <c r="L11478" s="83">
        <v>42495</v>
      </c>
      <c r="M11478">
        <v>0</v>
      </c>
      <c r="N11478" t="s">
        <v>3348</v>
      </c>
      <c r="O11478">
        <v>2767198</v>
      </c>
    </row>
    <row r="11479" spans="1:15" x14ac:dyDescent="0.2">
      <c r="A11479" t="s">
        <v>5289</v>
      </c>
      <c r="B11479" t="s">
        <v>4947</v>
      </c>
      <c r="C11479">
        <v>20.77</v>
      </c>
      <c r="D11479">
        <v>0</v>
      </c>
      <c r="E11479">
        <v>0</v>
      </c>
      <c r="F11479">
        <v>0</v>
      </c>
      <c r="G11479">
        <v>0</v>
      </c>
      <c r="H11479" s="45">
        <v>-4175.18</v>
      </c>
      <c r="I11479" t="s">
        <v>3842</v>
      </c>
      <c r="J11479" t="s">
        <v>188</v>
      </c>
      <c r="K11479">
        <v>0</v>
      </c>
      <c r="L11479" s="83">
        <v>42495</v>
      </c>
      <c r="M11479">
        <v>0</v>
      </c>
      <c r="N11479" t="s">
        <v>5071</v>
      </c>
      <c r="O11479" t="s">
        <v>5072</v>
      </c>
    </row>
    <row r="11480" spans="1:15" x14ac:dyDescent="0.2">
      <c r="A11480" t="s">
        <v>5290</v>
      </c>
      <c r="B11480" t="s">
        <v>1032</v>
      </c>
      <c r="C11480">
        <v>95.42</v>
      </c>
      <c r="D11480">
        <v>0</v>
      </c>
      <c r="E11480">
        <v>0</v>
      </c>
      <c r="F11480">
        <v>0</v>
      </c>
      <c r="G11480">
        <v>0</v>
      </c>
      <c r="H11480">
        <v>344.4</v>
      </c>
      <c r="I11480" t="s">
        <v>3842</v>
      </c>
      <c r="J11480" t="s">
        <v>200</v>
      </c>
      <c r="K11480">
        <v>0</v>
      </c>
      <c r="L11480" s="83">
        <v>42495</v>
      </c>
      <c r="M11480">
        <v>0</v>
      </c>
      <c r="N11480">
        <v>863236105</v>
      </c>
      <c r="O11480">
        <v>2853417</v>
      </c>
    </row>
    <row r="11481" spans="1:15" x14ac:dyDescent="0.2">
      <c r="A11481" t="s">
        <v>5291</v>
      </c>
      <c r="B11481" t="s">
        <v>2680</v>
      </c>
      <c r="C11481">
        <v>52.77</v>
      </c>
      <c r="D11481">
        <v>0</v>
      </c>
      <c r="E11481">
        <v>0</v>
      </c>
      <c r="F11481">
        <v>0</v>
      </c>
      <c r="G11481">
        <v>0</v>
      </c>
      <c r="H11481">
        <v>562.04</v>
      </c>
      <c r="I11481" t="s">
        <v>3842</v>
      </c>
      <c r="J11481" t="s">
        <v>164</v>
      </c>
      <c r="K11481">
        <v>0</v>
      </c>
      <c r="L11481" s="83">
        <v>42495</v>
      </c>
      <c r="M11481">
        <v>0</v>
      </c>
      <c r="N11481">
        <v>825690100</v>
      </c>
      <c r="O11481" t="s">
        <v>2794</v>
      </c>
    </row>
    <row r="11482" spans="1:15" x14ac:dyDescent="0.2">
      <c r="A11482" t="s">
        <v>5292</v>
      </c>
      <c r="B11482" t="s">
        <v>4959</v>
      </c>
      <c r="C11482">
        <v>62.85</v>
      </c>
      <c r="D11482">
        <v>0</v>
      </c>
      <c r="E11482">
        <v>0</v>
      </c>
      <c r="F11482">
        <v>0</v>
      </c>
      <c r="G11482">
        <v>0</v>
      </c>
      <c r="H11482">
        <v>576.96</v>
      </c>
      <c r="I11482" t="s">
        <v>3842</v>
      </c>
      <c r="J11482" t="s">
        <v>822</v>
      </c>
      <c r="K11482">
        <v>0</v>
      </c>
      <c r="L11482" s="83">
        <v>42495</v>
      </c>
      <c r="M11482">
        <v>0</v>
      </c>
      <c r="N11482" t="s">
        <v>5065</v>
      </c>
      <c r="O11482" t="s">
        <v>5066</v>
      </c>
    </row>
    <row r="11483" spans="1:15" x14ac:dyDescent="0.2">
      <c r="A11483" t="s">
        <v>5293</v>
      </c>
      <c r="B11483" t="s">
        <v>4954</v>
      </c>
      <c r="C11483">
        <v>27.774999999999999</v>
      </c>
      <c r="D11483">
        <v>0</v>
      </c>
      <c r="E11483">
        <v>0</v>
      </c>
      <c r="F11483">
        <v>0</v>
      </c>
      <c r="G11483">
        <v>0</v>
      </c>
      <c r="H11483">
        <v>986.25</v>
      </c>
      <c r="I11483" t="s">
        <v>3842</v>
      </c>
      <c r="J11483" t="s">
        <v>200</v>
      </c>
      <c r="K11483">
        <v>0</v>
      </c>
      <c r="L11483" s="83">
        <v>42495</v>
      </c>
      <c r="M11483">
        <v>0</v>
      </c>
      <c r="N11483">
        <v>829226109</v>
      </c>
      <c r="O11483">
        <v>2799351</v>
      </c>
    </row>
    <row r="11484" spans="1:15" x14ac:dyDescent="0.2">
      <c r="A11484" t="s">
        <v>5294</v>
      </c>
      <c r="B11484" t="s">
        <v>4940</v>
      </c>
      <c r="C11484">
        <v>28.65</v>
      </c>
      <c r="D11484">
        <v>0</v>
      </c>
      <c r="E11484">
        <v>0</v>
      </c>
      <c r="F11484">
        <v>0</v>
      </c>
      <c r="G11484">
        <v>0</v>
      </c>
      <c r="H11484" s="45">
        <v>-2514</v>
      </c>
      <c r="I11484" t="s">
        <v>3842</v>
      </c>
      <c r="J11484" t="s">
        <v>182</v>
      </c>
      <c r="K11484">
        <v>0</v>
      </c>
      <c r="L11484" s="83">
        <v>42495</v>
      </c>
      <c r="M11484">
        <v>0</v>
      </c>
      <c r="N11484">
        <v>762760106</v>
      </c>
      <c r="O11484" t="s">
        <v>5058</v>
      </c>
    </row>
    <row r="11485" spans="1:15" x14ac:dyDescent="0.2">
      <c r="A11485" t="s">
        <v>5295</v>
      </c>
      <c r="B11485" t="s">
        <v>4939</v>
      </c>
      <c r="C11485">
        <v>14.81</v>
      </c>
      <c r="D11485">
        <v>0</v>
      </c>
      <c r="E11485">
        <v>0</v>
      </c>
      <c r="F11485">
        <v>0</v>
      </c>
      <c r="G11485">
        <v>0</v>
      </c>
      <c r="H11485" s="45">
        <v>6565.75</v>
      </c>
      <c r="I11485" t="s">
        <v>3842</v>
      </c>
      <c r="J11485" t="s">
        <v>182</v>
      </c>
      <c r="K11485">
        <v>0</v>
      </c>
      <c r="L11485" s="83">
        <v>42495</v>
      </c>
      <c r="M11485">
        <v>0</v>
      </c>
      <c r="N11485" t="s">
        <v>177</v>
      </c>
      <c r="O11485" t="s">
        <v>5056</v>
      </c>
    </row>
    <row r="11486" spans="1:15" x14ac:dyDescent="0.2">
      <c r="A11486" t="s">
        <v>5296</v>
      </c>
      <c r="B11486" t="s">
        <v>4962</v>
      </c>
      <c r="C11486">
        <v>76.73</v>
      </c>
      <c r="D11486">
        <v>0</v>
      </c>
      <c r="E11486">
        <v>0</v>
      </c>
      <c r="F11486">
        <v>0</v>
      </c>
      <c r="G11486">
        <v>0</v>
      </c>
      <c r="H11486" s="45">
        <v>7239.71</v>
      </c>
      <c r="I11486" t="s">
        <v>3842</v>
      </c>
      <c r="J11486" t="s">
        <v>164</v>
      </c>
      <c r="K11486">
        <v>0</v>
      </c>
      <c r="L11486" s="83">
        <v>42495</v>
      </c>
      <c r="M11486">
        <v>0</v>
      </c>
      <c r="N11486" t="s">
        <v>5053</v>
      </c>
      <c r="O11486" t="s">
        <v>5054</v>
      </c>
    </row>
    <row r="11487" spans="1:15" x14ac:dyDescent="0.2">
      <c r="A11487" t="s">
        <v>5297</v>
      </c>
      <c r="B11487" t="s">
        <v>2685</v>
      </c>
      <c r="C11487">
        <v>30.274999999999999</v>
      </c>
      <c r="D11487">
        <v>0</v>
      </c>
      <c r="E11487">
        <v>0</v>
      </c>
      <c r="F11487">
        <v>0</v>
      </c>
      <c r="G11487">
        <v>0</v>
      </c>
      <c r="H11487">
        <v>457.47</v>
      </c>
      <c r="I11487" t="s">
        <v>3842</v>
      </c>
      <c r="J11487" t="s">
        <v>182</v>
      </c>
      <c r="K11487">
        <v>0</v>
      </c>
      <c r="L11487" s="83">
        <v>42495</v>
      </c>
      <c r="M11487">
        <v>0</v>
      </c>
      <c r="N11487">
        <v>701877102</v>
      </c>
      <c r="O11487" t="s">
        <v>2778</v>
      </c>
    </row>
    <row r="11488" spans="1:15" x14ac:dyDescent="0.2">
      <c r="A11488" t="s">
        <v>5298</v>
      </c>
      <c r="B11488" t="s">
        <v>1679</v>
      </c>
      <c r="C11488">
        <v>52.93</v>
      </c>
      <c r="D11488">
        <v>0</v>
      </c>
      <c r="E11488">
        <v>0</v>
      </c>
      <c r="F11488">
        <v>0</v>
      </c>
      <c r="G11488">
        <v>0</v>
      </c>
      <c r="H11488" s="45">
        <v>9809.49</v>
      </c>
      <c r="I11488" t="s">
        <v>3842</v>
      </c>
      <c r="J11488" t="s">
        <v>164</v>
      </c>
      <c r="K11488">
        <v>0</v>
      </c>
      <c r="L11488" s="83">
        <v>42495</v>
      </c>
      <c r="M11488">
        <v>0</v>
      </c>
      <c r="N11488" t="s">
        <v>177</v>
      </c>
      <c r="O11488">
        <v>2661784</v>
      </c>
    </row>
    <row r="11489" spans="1:15" x14ac:dyDescent="0.2">
      <c r="A11489" t="s">
        <v>5299</v>
      </c>
      <c r="B11489" t="s">
        <v>4944</v>
      </c>
      <c r="C11489">
        <v>65.45</v>
      </c>
      <c r="D11489">
        <v>0</v>
      </c>
      <c r="E11489">
        <v>0</v>
      </c>
      <c r="F11489">
        <v>0</v>
      </c>
      <c r="G11489">
        <v>0</v>
      </c>
      <c r="H11489" s="45">
        <v>4867.8599999999997</v>
      </c>
      <c r="I11489" t="s">
        <v>3842</v>
      </c>
      <c r="J11489" t="s">
        <v>822</v>
      </c>
      <c r="K11489">
        <v>0</v>
      </c>
      <c r="L11489" s="83">
        <v>42495</v>
      </c>
      <c r="M11489">
        <v>0</v>
      </c>
      <c r="N11489">
        <v>686688102</v>
      </c>
      <c r="O11489" t="s">
        <v>5047</v>
      </c>
    </row>
    <row r="11490" spans="1:15" x14ac:dyDescent="0.2">
      <c r="A11490" t="s">
        <v>5300</v>
      </c>
      <c r="B11490" t="s">
        <v>2810</v>
      </c>
      <c r="C11490">
        <v>33.35</v>
      </c>
      <c r="D11490">
        <v>0</v>
      </c>
      <c r="E11490">
        <v>0</v>
      </c>
      <c r="F11490">
        <v>0</v>
      </c>
      <c r="G11490">
        <v>0</v>
      </c>
      <c r="H11490" s="45">
        <v>6332.33</v>
      </c>
      <c r="I11490" t="s">
        <v>3842</v>
      </c>
      <c r="J11490" t="s">
        <v>186</v>
      </c>
      <c r="K11490">
        <v>0</v>
      </c>
      <c r="L11490" s="83">
        <v>42495</v>
      </c>
      <c r="M11490">
        <v>0</v>
      </c>
      <c r="N11490" t="s">
        <v>2978</v>
      </c>
      <c r="O11490" t="s">
        <v>2979</v>
      </c>
    </row>
    <row r="11491" spans="1:15" x14ac:dyDescent="0.2">
      <c r="A11491" t="s">
        <v>5301</v>
      </c>
      <c r="B11491" t="s">
        <v>4952</v>
      </c>
      <c r="C11491">
        <v>45.524999999999999</v>
      </c>
      <c r="D11491">
        <v>0</v>
      </c>
      <c r="E11491">
        <v>0</v>
      </c>
      <c r="F11491">
        <v>0</v>
      </c>
      <c r="G11491">
        <v>0</v>
      </c>
      <c r="H11491" s="45">
        <v>1385.7</v>
      </c>
      <c r="I11491" t="s">
        <v>3842</v>
      </c>
      <c r="J11491" t="s">
        <v>822</v>
      </c>
      <c r="K11491">
        <v>0</v>
      </c>
      <c r="L11491" s="83">
        <v>42495</v>
      </c>
      <c r="M11491">
        <v>0</v>
      </c>
      <c r="N11491">
        <v>646025106</v>
      </c>
      <c r="O11491">
        <v>2630513</v>
      </c>
    </row>
    <row r="11492" spans="1:15" x14ac:dyDescent="0.2">
      <c r="A11492" t="s">
        <v>5302</v>
      </c>
      <c r="B11492" t="s">
        <v>2393</v>
      </c>
      <c r="C11492">
        <v>32.380000000000003</v>
      </c>
      <c r="D11492">
        <v>0</v>
      </c>
      <c r="E11492">
        <v>0</v>
      </c>
      <c r="F11492">
        <v>0</v>
      </c>
      <c r="G11492">
        <v>0</v>
      </c>
      <c r="H11492" s="45">
        <v>2032.74</v>
      </c>
      <c r="I11492" t="s">
        <v>3842</v>
      </c>
      <c r="J11492" t="s">
        <v>182</v>
      </c>
      <c r="K11492">
        <v>0</v>
      </c>
      <c r="L11492" s="83">
        <v>42495</v>
      </c>
      <c r="M11492">
        <v>0</v>
      </c>
      <c r="N11492">
        <v>655044105</v>
      </c>
      <c r="O11492">
        <v>2640761</v>
      </c>
    </row>
    <row r="11493" spans="1:15" x14ac:dyDescent="0.2">
      <c r="A11493" t="s">
        <v>5303</v>
      </c>
      <c r="B11493" t="s">
        <v>4945</v>
      </c>
      <c r="C11493">
        <v>18.850000000000001</v>
      </c>
      <c r="D11493">
        <v>0</v>
      </c>
      <c r="E11493">
        <v>0</v>
      </c>
      <c r="F11493">
        <v>0</v>
      </c>
      <c r="G11493">
        <v>0</v>
      </c>
      <c r="H11493">
        <v>-720.81</v>
      </c>
      <c r="I11493" t="s">
        <v>3842</v>
      </c>
      <c r="J11493" t="s">
        <v>200</v>
      </c>
      <c r="K11493">
        <v>0</v>
      </c>
      <c r="L11493" s="83">
        <v>42495</v>
      </c>
      <c r="M11493">
        <v>0</v>
      </c>
      <c r="N11493">
        <v>553573106</v>
      </c>
      <c r="O11493" t="s">
        <v>5039</v>
      </c>
    </row>
    <row r="11494" spans="1:15" x14ac:dyDescent="0.2">
      <c r="A11494" t="s">
        <v>5304</v>
      </c>
      <c r="B11494" t="s">
        <v>1779</v>
      </c>
      <c r="C11494">
        <v>32.064999999999998</v>
      </c>
      <c r="D11494">
        <v>0</v>
      </c>
      <c r="E11494">
        <v>0</v>
      </c>
      <c r="F11494">
        <v>0</v>
      </c>
      <c r="G11494">
        <v>0</v>
      </c>
      <c r="H11494" s="45">
        <v>-4458.6099999999997</v>
      </c>
      <c r="I11494" t="s">
        <v>3842</v>
      </c>
      <c r="J11494" t="s">
        <v>188</v>
      </c>
      <c r="K11494">
        <v>0</v>
      </c>
      <c r="L11494" s="83">
        <v>42495</v>
      </c>
      <c r="M11494">
        <v>0</v>
      </c>
      <c r="N11494" t="s">
        <v>1922</v>
      </c>
      <c r="O11494" t="s">
        <v>1923</v>
      </c>
    </row>
    <row r="11495" spans="1:15" x14ac:dyDescent="0.2">
      <c r="A11495" t="s">
        <v>5305</v>
      </c>
      <c r="B11495" t="s">
        <v>4963</v>
      </c>
      <c r="C11495">
        <v>36</v>
      </c>
      <c r="D11495">
        <v>0</v>
      </c>
      <c r="E11495">
        <v>0</v>
      </c>
      <c r="F11495">
        <v>0</v>
      </c>
      <c r="G11495">
        <v>0</v>
      </c>
      <c r="H11495">
        <v>-813.39</v>
      </c>
      <c r="I11495" t="s">
        <v>3842</v>
      </c>
      <c r="J11495" t="s">
        <v>190</v>
      </c>
      <c r="K11495">
        <v>0</v>
      </c>
      <c r="L11495" s="83">
        <v>42495</v>
      </c>
      <c r="M11495">
        <v>0</v>
      </c>
      <c r="N11495" t="s">
        <v>5031</v>
      </c>
      <c r="O11495" t="s">
        <v>5032</v>
      </c>
    </row>
    <row r="11496" spans="1:15" x14ac:dyDescent="0.2">
      <c r="A11496" t="s">
        <v>5306</v>
      </c>
      <c r="B11496" t="s">
        <v>3401</v>
      </c>
      <c r="C11496">
        <v>70.430000000000007</v>
      </c>
      <c r="D11496">
        <v>0</v>
      </c>
      <c r="E11496">
        <v>0</v>
      </c>
      <c r="F11496">
        <v>0</v>
      </c>
      <c r="G11496">
        <v>0</v>
      </c>
      <c r="H11496" s="45">
        <v>-13919.57</v>
      </c>
      <c r="I11496" t="s">
        <v>3842</v>
      </c>
      <c r="J11496" t="s">
        <v>169</v>
      </c>
      <c r="K11496">
        <v>0</v>
      </c>
      <c r="L11496" s="83">
        <v>42495</v>
      </c>
      <c r="M11496">
        <v>0</v>
      </c>
      <c r="N11496" t="s">
        <v>3452</v>
      </c>
      <c r="O11496" t="s">
        <v>3453</v>
      </c>
    </row>
    <row r="11497" spans="1:15" x14ac:dyDescent="0.2">
      <c r="A11497" t="s">
        <v>5307</v>
      </c>
      <c r="B11497" t="s">
        <v>2825</v>
      </c>
      <c r="C11497">
        <v>16.899999999999999</v>
      </c>
      <c r="D11497">
        <v>0</v>
      </c>
      <c r="E11497">
        <v>0</v>
      </c>
      <c r="F11497">
        <v>0</v>
      </c>
      <c r="G11497">
        <v>0</v>
      </c>
      <c r="H11497" s="45">
        <v>-3280.89</v>
      </c>
      <c r="I11497" t="s">
        <v>3842</v>
      </c>
      <c r="J11497" t="s">
        <v>186</v>
      </c>
      <c r="K11497">
        <v>0</v>
      </c>
      <c r="L11497" s="83">
        <v>42495</v>
      </c>
      <c r="M11497">
        <v>0</v>
      </c>
      <c r="N11497">
        <v>489398107</v>
      </c>
      <c r="O11497" t="s">
        <v>2960</v>
      </c>
    </row>
    <row r="11498" spans="1:15" x14ac:dyDescent="0.2">
      <c r="A11498" t="s">
        <v>5308</v>
      </c>
      <c r="B11498" t="s">
        <v>3398</v>
      </c>
      <c r="C11498">
        <v>9.0500000000000007</v>
      </c>
      <c r="D11498">
        <v>0</v>
      </c>
      <c r="E11498">
        <v>0</v>
      </c>
      <c r="F11498">
        <v>0</v>
      </c>
      <c r="G11498">
        <v>0</v>
      </c>
      <c r="H11498" s="45">
        <v>5131.46</v>
      </c>
      <c r="I11498" t="s">
        <v>3842</v>
      </c>
      <c r="J11498" t="s">
        <v>200</v>
      </c>
      <c r="K11498">
        <v>0</v>
      </c>
      <c r="L11498" s="83">
        <v>42495</v>
      </c>
      <c r="M11498">
        <v>0</v>
      </c>
      <c r="N11498" t="s">
        <v>3437</v>
      </c>
      <c r="O11498" t="s">
        <v>3438</v>
      </c>
    </row>
    <row r="11499" spans="1:15" x14ac:dyDescent="0.2">
      <c r="A11499" t="s">
        <v>5309</v>
      </c>
      <c r="B11499" t="s">
        <v>2075</v>
      </c>
      <c r="C11499">
        <v>54.47</v>
      </c>
      <c r="D11499">
        <v>0</v>
      </c>
      <c r="E11499">
        <v>0</v>
      </c>
      <c r="F11499">
        <v>0</v>
      </c>
      <c r="G11499">
        <v>0</v>
      </c>
      <c r="H11499" s="45">
        <v>-2329.52</v>
      </c>
      <c r="I11499" t="s">
        <v>3842</v>
      </c>
      <c r="J11499" t="s">
        <v>190</v>
      </c>
      <c r="K11499">
        <v>0</v>
      </c>
      <c r="L11499" s="83">
        <v>42495</v>
      </c>
      <c r="M11499">
        <v>0</v>
      </c>
      <c r="N11499">
        <v>368736104</v>
      </c>
      <c r="O11499" t="s">
        <v>2164</v>
      </c>
    </row>
    <row r="11500" spans="1:15" x14ac:dyDescent="0.2">
      <c r="A11500" t="s">
        <v>5310</v>
      </c>
      <c r="B11500" t="s">
        <v>4946</v>
      </c>
      <c r="C11500">
        <v>55.51</v>
      </c>
      <c r="D11500">
        <v>0</v>
      </c>
      <c r="E11500">
        <v>0</v>
      </c>
      <c r="F11500">
        <v>0</v>
      </c>
      <c r="G11500">
        <v>0</v>
      </c>
      <c r="H11500" s="45">
        <v>-5159.88</v>
      </c>
      <c r="I11500" t="s">
        <v>3842</v>
      </c>
      <c r="J11500" t="s">
        <v>186</v>
      </c>
      <c r="K11500">
        <v>0</v>
      </c>
      <c r="L11500" s="83">
        <v>42495</v>
      </c>
      <c r="M11500">
        <v>0</v>
      </c>
      <c r="N11500" t="s">
        <v>5013</v>
      </c>
      <c r="O11500" t="s">
        <v>5014</v>
      </c>
    </row>
    <row r="11501" spans="1:15" x14ac:dyDescent="0.2">
      <c r="A11501" t="s">
        <v>5311</v>
      </c>
      <c r="B11501" t="s">
        <v>2679</v>
      </c>
      <c r="C11501">
        <v>30.22</v>
      </c>
      <c r="D11501">
        <v>0</v>
      </c>
      <c r="E11501">
        <v>0</v>
      </c>
      <c r="F11501">
        <v>0</v>
      </c>
      <c r="G11501">
        <v>0</v>
      </c>
      <c r="H11501" s="45">
        <v>6239.73</v>
      </c>
      <c r="I11501" t="s">
        <v>3842</v>
      </c>
      <c r="J11501" t="s">
        <v>200</v>
      </c>
      <c r="K11501">
        <v>0</v>
      </c>
      <c r="L11501" s="83">
        <v>42495</v>
      </c>
      <c r="M11501">
        <v>0</v>
      </c>
      <c r="N11501" t="s">
        <v>2753</v>
      </c>
      <c r="O11501" t="s">
        <v>2754</v>
      </c>
    </row>
    <row r="11502" spans="1:15" x14ac:dyDescent="0.2">
      <c r="A11502" t="s">
        <v>5312</v>
      </c>
      <c r="B11502" t="s">
        <v>3046</v>
      </c>
      <c r="C11502">
        <v>135.15</v>
      </c>
      <c r="D11502">
        <v>0</v>
      </c>
      <c r="E11502">
        <v>0</v>
      </c>
      <c r="F11502">
        <v>0</v>
      </c>
      <c r="G11502">
        <v>0</v>
      </c>
      <c r="H11502" s="45">
        <v>3712.97</v>
      </c>
      <c r="I11502" t="s">
        <v>3842</v>
      </c>
      <c r="J11502" t="s">
        <v>182</v>
      </c>
      <c r="K11502">
        <v>0</v>
      </c>
      <c r="L11502" s="83">
        <v>42495</v>
      </c>
      <c r="M11502">
        <v>0</v>
      </c>
      <c r="N11502" t="s">
        <v>3104</v>
      </c>
      <c r="O11502" t="s">
        <v>3105</v>
      </c>
    </row>
    <row r="11503" spans="1:15" x14ac:dyDescent="0.2">
      <c r="A11503" t="s">
        <v>5313</v>
      </c>
      <c r="B11503" t="s">
        <v>839</v>
      </c>
      <c r="C11503">
        <v>44.86</v>
      </c>
      <c r="D11503">
        <v>0</v>
      </c>
      <c r="E11503">
        <v>0</v>
      </c>
      <c r="F11503">
        <v>0</v>
      </c>
      <c r="G11503">
        <v>0</v>
      </c>
      <c r="H11503">
        <v>-279.70999999999998</v>
      </c>
      <c r="I11503" t="s">
        <v>3842</v>
      </c>
      <c r="J11503" t="s">
        <v>164</v>
      </c>
      <c r="K11503">
        <v>0</v>
      </c>
      <c r="L11503" s="83">
        <v>42495</v>
      </c>
      <c r="M11503">
        <v>0</v>
      </c>
      <c r="N11503">
        <v>126349109</v>
      </c>
      <c r="O11503">
        <v>2210885</v>
      </c>
    </row>
    <row r="11504" spans="1:15" x14ac:dyDescent="0.2">
      <c r="A11504" t="s">
        <v>5314</v>
      </c>
      <c r="B11504" t="s">
        <v>4948</v>
      </c>
      <c r="C11504">
        <v>68.7</v>
      </c>
      <c r="D11504">
        <v>0</v>
      </c>
      <c r="E11504">
        <v>0</v>
      </c>
      <c r="F11504">
        <v>0</v>
      </c>
      <c r="G11504">
        <v>0</v>
      </c>
      <c r="H11504">
        <v>240.7</v>
      </c>
      <c r="I11504" t="s">
        <v>3842</v>
      </c>
      <c r="J11504" t="s">
        <v>822</v>
      </c>
      <c r="K11504">
        <v>0</v>
      </c>
      <c r="L11504" s="83">
        <v>42495</v>
      </c>
      <c r="M11504">
        <v>0</v>
      </c>
      <c r="N11504">
        <v>165303108</v>
      </c>
      <c r="O11504">
        <v>2190750</v>
      </c>
    </row>
    <row r="11505" spans="1:15" x14ac:dyDescent="0.2">
      <c r="A11505" t="s">
        <v>5315</v>
      </c>
      <c r="B11505" t="s">
        <v>2674</v>
      </c>
      <c r="C11505">
        <v>64.784999999999997</v>
      </c>
      <c r="D11505">
        <v>0</v>
      </c>
      <c r="E11505">
        <v>0</v>
      </c>
      <c r="F11505">
        <v>0</v>
      </c>
      <c r="G11505">
        <v>0</v>
      </c>
      <c r="H11505" s="45">
        <v>2730.88</v>
      </c>
      <c r="I11505" t="s">
        <v>3842</v>
      </c>
      <c r="J11505" t="s">
        <v>182</v>
      </c>
      <c r="K11505">
        <v>0</v>
      </c>
      <c r="L11505" s="83">
        <v>42495</v>
      </c>
      <c r="M11505">
        <v>0</v>
      </c>
      <c r="N11505">
        <v>212015101</v>
      </c>
      <c r="O11505" t="s">
        <v>2740</v>
      </c>
    </row>
    <row r="11506" spans="1:15" x14ac:dyDescent="0.2">
      <c r="A11506" t="s">
        <v>5316</v>
      </c>
      <c r="B11506" t="s">
        <v>2485</v>
      </c>
      <c r="C11506">
        <v>81.55</v>
      </c>
      <c r="D11506">
        <v>0</v>
      </c>
      <c r="E11506">
        <v>0</v>
      </c>
      <c r="F11506">
        <v>0</v>
      </c>
      <c r="G11506">
        <v>0</v>
      </c>
      <c r="H11506" s="45">
        <v>1848.54</v>
      </c>
      <c r="I11506" t="s">
        <v>3842</v>
      </c>
      <c r="J11506" t="s">
        <v>200</v>
      </c>
      <c r="K11506">
        <v>0</v>
      </c>
      <c r="L11506" s="83">
        <v>42495</v>
      </c>
      <c r="M11506">
        <v>0</v>
      </c>
      <c r="N11506">
        <v>169905106</v>
      </c>
      <c r="O11506">
        <v>2106780</v>
      </c>
    </row>
    <row r="11507" spans="1:15" x14ac:dyDescent="0.2">
      <c r="A11507" t="s">
        <v>5317</v>
      </c>
      <c r="B11507" t="s">
        <v>1790</v>
      </c>
      <c r="C11507">
        <v>20.37</v>
      </c>
      <c r="D11507">
        <v>0</v>
      </c>
      <c r="E11507">
        <v>0</v>
      </c>
      <c r="F11507">
        <v>0</v>
      </c>
      <c r="G11507">
        <v>0</v>
      </c>
      <c r="H11507" s="45">
        <v>-4835.99</v>
      </c>
      <c r="I11507" t="s">
        <v>3842</v>
      </c>
      <c r="J11507" t="s">
        <v>190</v>
      </c>
      <c r="K11507">
        <v>0</v>
      </c>
      <c r="L11507" s="83">
        <v>42495</v>
      </c>
      <c r="M11507">
        <v>0</v>
      </c>
      <c r="N11507" t="s">
        <v>177</v>
      </c>
      <c r="O11507" t="s">
        <v>1877</v>
      </c>
    </row>
    <row r="11508" spans="1:15" x14ac:dyDescent="0.2">
      <c r="A11508" t="s">
        <v>5318</v>
      </c>
      <c r="B11508" t="s">
        <v>2219</v>
      </c>
      <c r="C11508">
        <v>45.01</v>
      </c>
      <c r="D11508">
        <v>0</v>
      </c>
      <c r="E11508">
        <v>0</v>
      </c>
      <c r="F11508">
        <v>0</v>
      </c>
      <c r="G11508">
        <v>0</v>
      </c>
      <c r="H11508" s="45">
        <v>6700.21</v>
      </c>
      <c r="I11508" t="s">
        <v>3842</v>
      </c>
      <c r="J11508" t="s">
        <v>190</v>
      </c>
      <c r="K11508">
        <v>0</v>
      </c>
      <c r="L11508" s="83">
        <v>42495</v>
      </c>
      <c r="M11508">
        <v>0</v>
      </c>
      <c r="N11508">
        <v>46433108</v>
      </c>
      <c r="O11508">
        <v>2060518</v>
      </c>
    </row>
    <row r="11509" spans="1:15" x14ac:dyDescent="0.2">
      <c r="A11509" t="s">
        <v>5319</v>
      </c>
      <c r="B11509" t="s">
        <v>3156</v>
      </c>
      <c r="C11509">
        <v>35</v>
      </c>
      <c r="D11509">
        <v>0</v>
      </c>
      <c r="E11509">
        <v>0</v>
      </c>
      <c r="F11509">
        <v>0</v>
      </c>
      <c r="G11509">
        <v>0</v>
      </c>
      <c r="H11509">
        <v>521.17999999999995</v>
      </c>
      <c r="I11509" t="s">
        <v>3842</v>
      </c>
      <c r="J11509" t="s">
        <v>186</v>
      </c>
      <c r="K11509">
        <v>0</v>
      </c>
      <c r="L11509" s="83">
        <v>42495</v>
      </c>
      <c r="M11509">
        <v>0</v>
      </c>
      <c r="N11509" t="s">
        <v>177</v>
      </c>
      <c r="O11509" t="s">
        <v>3243</v>
      </c>
    </row>
    <row r="11510" spans="1:15" x14ac:dyDescent="0.2">
      <c r="A11510" t="s">
        <v>5320</v>
      </c>
      <c r="B11510" t="s">
        <v>4964</v>
      </c>
      <c r="C11510">
        <v>99.18</v>
      </c>
      <c r="D11510">
        <v>0</v>
      </c>
      <c r="E11510">
        <v>0</v>
      </c>
      <c r="F11510">
        <v>0</v>
      </c>
      <c r="G11510">
        <v>0</v>
      </c>
      <c r="H11510" s="45">
        <v>1057.6300000000001</v>
      </c>
      <c r="I11510" t="s">
        <v>3842</v>
      </c>
      <c r="J11510" t="s">
        <v>186</v>
      </c>
      <c r="K11510">
        <v>0</v>
      </c>
      <c r="L11510" s="83">
        <v>42495</v>
      </c>
      <c r="M11510">
        <v>0</v>
      </c>
      <c r="N11510">
        <v>20002101</v>
      </c>
      <c r="O11510">
        <v>2019952</v>
      </c>
    </row>
    <row r="11511" spans="1:15" x14ac:dyDescent="0.2">
      <c r="A11511" t="s">
        <v>5321</v>
      </c>
      <c r="B11511" t="s">
        <v>1665</v>
      </c>
      <c r="C11511">
        <v>36</v>
      </c>
      <c r="D11511">
        <v>0</v>
      </c>
      <c r="E11511">
        <v>0</v>
      </c>
      <c r="F11511">
        <v>0</v>
      </c>
      <c r="G11511">
        <v>0</v>
      </c>
      <c r="H11511" s="45">
        <v>5205.76</v>
      </c>
      <c r="I11511" t="s">
        <v>3842</v>
      </c>
      <c r="J11511" t="s">
        <v>235</v>
      </c>
      <c r="K11511">
        <v>0</v>
      </c>
      <c r="L11511" s="83">
        <v>42495</v>
      </c>
      <c r="M11511">
        <v>0</v>
      </c>
      <c r="N11511">
        <v>34164103</v>
      </c>
      <c r="O11511">
        <v>2274922</v>
      </c>
    </row>
    <row r="11512" spans="1:15" x14ac:dyDescent="0.2">
      <c r="A11512" t="s">
        <v>5322</v>
      </c>
      <c r="B11512" t="s">
        <v>5277</v>
      </c>
      <c r="C11512">
        <v>88.57</v>
      </c>
      <c r="D11512">
        <v>0</v>
      </c>
      <c r="E11512">
        <v>0</v>
      </c>
      <c r="F11512">
        <v>0</v>
      </c>
      <c r="G11512">
        <v>0</v>
      </c>
      <c r="H11512" s="45">
        <v>-1962.24</v>
      </c>
      <c r="I11512" t="s">
        <v>3842</v>
      </c>
      <c r="J11512" t="s">
        <v>822</v>
      </c>
      <c r="K11512">
        <v>0</v>
      </c>
      <c r="L11512" s="83">
        <v>42495</v>
      </c>
      <c r="M11512">
        <v>0</v>
      </c>
      <c r="N11512">
        <v>49560105</v>
      </c>
      <c r="O11512">
        <v>2315359</v>
      </c>
    </row>
    <row r="11513" spans="1:15" x14ac:dyDescent="0.2">
      <c r="A11513" t="s">
        <v>5323</v>
      </c>
      <c r="B11513" t="s">
        <v>1827</v>
      </c>
      <c r="C11513">
        <v>73.25</v>
      </c>
      <c r="D11513">
        <v>0</v>
      </c>
      <c r="E11513">
        <v>0</v>
      </c>
      <c r="F11513">
        <v>0</v>
      </c>
      <c r="G11513">
        <v>0</v>
      </c>
      <c r="H11513" s="45">
        <v>3951.21</v>
      </c>
      <c r="I11513" t="s">
        <v>3842</v>
      </c>
      <c r="J11513" t="s">
        <v>164</v>
      </c>
      <c r="K11513">
        <v>0</v>
      </c>
      <c r="L11513" s="83">
        <v>42495</v>
      </c>
      <c r="M11513">
        <v>0</v>
      </c>
      <c r="N11513">
        <v>77454106</v>
      </c>
      <c r="O11513" t="s">
        <v>1879</v>
      </c>
    </row>
    <row r="11514" spans="1:15" x14ac:dyDescent="0.2">
      <c r="A11514" t="s">
        <v>5324</v>
      </c>
      <c r="B11514" t="s">
        <v>2860</v>
      </c>
      <c r="C11514">
        <v>35.35</v>
      </c>
      <c r="D11514">
        <v>0</v>
      </c>
      <c r="E11514">
        <v>0</v>
      </c>
      <c r="F11514">
        <v>0</v>
      </c>
      <c r="G11514">
        <v>0</v>
      </c>
      <c r="H11514" s="45">
        <v>26322.52</v>
      </c>
      <c r="I11514" t="s">
        <v>3842</v>
      </c>
      <c r="J11514" t="s">
        <v>164</v>
      </c>
      <c r="K11514">
        <v>0</v>
      </c>
      <c r="L11514" s="83">
        <v>42495</v>
      </c>
      <c r="M11514">
        <v>0</v>
      </c>
      <c r="N11514" t="s">
        <v>2919</v>
      </c>
      <c r="O11514" t="s">
        <v>2920</v>
      </c>
    </row>
    <row r="11515" spans="1:15" x14ac:dyDescent="0.2">
      <c r="A11515" t="s">
        <v>5325</v>
      </c>
      <c r="B11515" t="s">
        <v>5282</v>
      </c>
      <c r="C11515">
        <v>35.299999999999997</v>
      </c>
      <c r="D11515">
        <v>0</v>
      </c>
      <c r="E11515">
        <v>0</v>
      </c>
      <c r="F11515">
        <v>0</v>
      </c>
      <c r="G11515">
        <v>0</v>
      </c>
      <c r="H11515" s="45">
        <v>2756.06</v>
      </c>
      <c r="I11515" t="s">
        <v>3842</v>
      </c>
      <c r="J11515" t="s">
        <v>190</v>
      </c>
      <c r="K11515">
        <v>0</v>
      </c>
      <c r="L11515" s="83">
        <v>42495</v>
      </c>
      <c r="M11515">
        <v>0</v>
      </c>
      <c r="N11515" t="s">
        <v>5326</v>
      </c>
      <c r="O11515" t="s">
        <v>5327</v>
      </c>
    </row>
    <row r="11516" spans="1:15" x14ac:dyDescent="0.2">
      <c r="A11516" t="s">
        <v>5328</v>
      </c>
      <c r="B11516" t="s">
        <v>5281</v>
      </c>
      <c r="C11516">
        <v>149.80000000000001</v>
      </c>
      <c r="D11516">
        <v>0</v>
      </c>
      <c r="E11516">
        <v>0</v>
      </c>
      <c r="F11516">
        <v>0</v>
      </c>
      <c r="G11516">
        <v>0</v>
      </c>
      <c r="H11516">
        <v>-945.69</v>
      </c>
      <c r="I11516" t="s">
        <v>3842</v>
      </c>
      <c r="J11516" t="s">
        <v>186</v>
      </c>
      <c r="K11516">
        <v>0</v>
      </c>
      <c r="L11516" s="83">
        <v>42495</v>
      </c>
      <c r="M11516">
        <v>0</v>
      </c>
      <c r="N11516" t="s">
        <v>177</v>
      </c>
      <c r="O11516" t="s">
        <v>5329</v>
      </c>
    </row>
    <row r="11517" spans="1:15" x14ac:dyDescent="0.2">
      <c r="A11517" t="s">
        <v>5330</v>
      </c>
      <c r="B11517" t="s">
        <v>3187</v>
      </c>
      <c r="C11517">
        <v>94.69</v>
      </c>
      <c r="D11517">
        <v>0</v>
      </c>
      <c r="E11517">
        <v>0</v>
      </c>
      <c r="F11517">
        <v>0</v>
      </c>
      <c r="G11517">
        <v>0</v>
      </c>
      <c r="H11517" s="45">
        <v>4561.17</v>
      </c>
      <c r="I11517" t="s">
        <v>3842</v>
      </c>
      <c r="J11517" t="s">
        <v>169</v>
      </c>
      <c r="K11517">
        <v>0</v>
      </c>
      <c r="L11517" s="83">
        <v>42495</v>
      </c>
      <c r="M11517">
        <v>0</v>
      </c>
      <c r="N11517" t="s">
        <v>3262</v>
      </c>
      <c r="O11517" t="s">
        <v>3263</v>
      </c>
    </row>
    <row r="11518" spans="1:15" x14ac:dyDescent="0.2">
      <c r="A11518" t="s">
        <v>5331</v>
      </c>
      <c r="B11518" t="s">
        <v>2690</v>
      </c>
      <c r="C11518">
        <v>62.03</v>
      </c>
      <c r="D11518">
        <v>0</v>
      </c>
      <c r="E11518">
        <v>0</v>
      </c>
      <c r="F11518">
        <v>0</v>
      </c>
      <c r="G11518">
        <v>0</v>
      </c>
      <c r="H11518" s="45">
        <v>-2608.09</v>
      </c>
      <c r="I11518" t="s">
        <v>3842</v>
      </c>
      <c r="J11518" t="s">
        <v>190</v>
      </c>
      <c r="K11518">
        <v>0</v>
      </c>
      <c r="L11518" s="83">
        <v>42495</v>
      </c>
      <c r="M11518">
        <v>0</v>
      </c>
      <c r="N11518">
        <v>184496107</v>
      </c>
      <c r="O11518">
        <v>2202473</v>
      </c>
    </row>
    <row r="11519" spans="1:15" x14ac:dyDescent="0.2">
      <c r="A11519" t="s">
        <v>5332</v>
      </c>
      <c r="B11519" t="s">
        <v>5273</v>
      </c>
      <c r="C11519">
        <v>26.4</v>
      </c>
      <c r="D11519">
        <v>0</v>
      </c>
      <c r="E11519">
        <v>0</v>
      </c>
      <c r="F11519">
        <v>0</v>
      </c>
      <c r="G11519">
        <v>0</v>
      </c>
      <c r="H11519" s="45">
        <v>4492.8100000000004</v>
      </c>
      <c r="I11519" t="s">
        <v>3842</v>
      </c>
      <c r="J11519" t="s">
        <v>169</v>
      </c>
      <c r="K11519">
        <v>0</v>
      </c>
      <c r="L11519" s="83">
        <v>42495</v>
      </c>
      <c r="M11519">
        <v>0</v>
      </c>
      <c r="N11519">
        <v>205306103</v>
      </c>
      <c r="O11519">
        <v>2872122</v>
      </c>
    </row>
    <row r="11520" spans="1:15" x14ac:dyDescent="0.2">
      <c r="A11520" t="s">
        <v>5333</v>
      </c>
      <c r="B11520" t="s">
        <v>1674</v>
      </c>
      <c r="C11520">
        <v>119.93</v>
      </c>
      <c r="D11520">
        <v>0</v>
      </c>
      <c r="E11520">
        <v>0</v>
      </c>
      <c r="F11520">
        <v>0</v>
      </c>
      <c r="G11520">
        <v>0</v>
      </c>
      <c r="H11520" s="45">
        <v>-4123.54</v>
      </c>
      <c r="I11520" t="s">
        <v>3842</v>
      </c>
      <c r="J11520" t="s">
        <v>169</v>
      </c>
      <c r="K11520">
        <v>0</v>
      </c>
      <c r="L11520" s="83">
        <v>42495</v>
      </c>
      <c r="M11520">
        <v>0</v>
      </c>
      <c r="N11520">
        <v>159864107</v>
      </c>
      <c r="O11520">
        <v>2604336</v>
      </c>
    </row>
    <row r="11521" spans="1:15" x14ac:dyDescent="0.2">
      <c r="A11521" t="s">
        <v>5334</v>
      </c>
      <c r="B11521" t="s">
        <v>2712</v>
      </c>
      <c r="C11521">
        <v>24.465</v>
      </c>
      <c r="D11521">
        <v>0</v>
      </c>
      <c r="E11521">
        <v>0</v>
      </c>
      <c r="F11521">
        <v>0</v>
      </c>
      <c r="G11521">
        <v>0</v>
      </c>
      <c r="H11521" s="45">
        <v>10630.96</v>
      </c>
      <c r="I11521" t="s">
        <v>3842</v>
      </c>
      <c r="J11521" t="s">
        <v>182</v>
      </c>
      <c r="K11521">
        <v>0</v>
      </c>
      <c r="L11521" s="83">
        <v>42495</v>
      </c>
      <c r="M11521">
        <v>0</v>
      </c>
      <c r="N11521">
        <v>144577103</v>
      </c>
      <c r="O11521">
        <v>2092801</v>
      </c>
    </row>
    <row r="11522" spans="1:15" x14ac:dyDescent="0.2">
      <c r="A11522" t="s">
        <v>5335</v>
      </c>
      <c r="B11522" t="s">
        <v>2002</v>
      </c>
      <c r="C11522">
        <v>53.52</v>
      </c>
      <c r="D11522">
        <v>0</v>
      </c>
      <c r="E11522">
        <v>0</v>
      </c>
      <c r="F11522">
        <v>0</v>
      </c>
      <c r="G11522">
        <v>0</v>
      </c>
      <c r="H11522" s="45">
        <v>-16979.98</v>
      </c>
      <c r="I11522" t="s">
        <v>3842</v>
      </c>
      <c r="J11522" t="s">
        <v>164</v>
      </c>
      <c r="K11522">
        <v>0</v>
      </c>
      <c r="L11522" s="83">
        <v>42495</v>
      </c>
      <c r="M11522">
        <v>0</v>
      </c>
      <c r="N11522" t="s">
        <v>2034</v>
      </c>
      <c r="O11522" t="s">
        <v>2035</v>
      </c>
    </row>
    <row r="11523" spans="1:15" x14ac:dyDescent="0.2">
      <c r="A11523" t="s">
        <v>5336</v>
      </c>
      <c r="B11523" t="s">
        <v>1670</v>
      </c>
      <c r="C11523">
        <v>17.25</v>
      </c>
      <c r="D11523">
        <v>0</v>
      </c>
      <c r="E11523">
        <v>0</v>
      </c>
      <c r="F11523">
        <v>0</v>
      </c>
      <c r="G11523">
        <v>0</v>
      </c>
      <c r="H11523">
        <v>963.9</v>
      </c>
      <c r="I11523" t="s">
        <v>3842</v>
      </c>
      <c r="J11523" t="s">
        <v>190</v>
      </c>
      <c r="K11523">
        <v>0</v>
      </c>
      <c r="L11523" s="83">
        <v>42495</v>
      </c>
      <c r="M11523">
        <v>0</v>
      </c>
      <c r="N11523" t="s">
        <v>177</v>
      </c>
      <c r="O11523" t="s">
        <v>1750</v>
      </c>
    </row>
    <row r="11524" spans="1:15" x14ac:dyDescent="0.2">
      <c r="A11524" t="s">
        <v>5337</v>
      </c>
      <c r="B11524" t="s">
        <v>1570</v>
      </c>
      <c r="C11524">
        <v>40.659999999999997</v>
      </c>
      <c r="D11524">
        <v>0</v>
      </c>
      <c r="E11524">
        <v>0</v>
      </c>
      <c r="F11524">
        <v>0</v>
      </c>
      <c r="G11524">
        <v>0</v>
      </c>
      <c r="H11524" s="45">
        <v>12167.06</v>
      </c>
      <c r="I11524" t="s">
        <v>3842</v>
      </c>
      <c r="J11524" t="s">
        <v>169</v>
      </c>
      <c r="K11524">
        <v>0</v>
      </c>
      <c r="L11524" s="83">
        <v>42495</v>
      </c>
      <c r="M11524">
        <v>0</v>
      </c>
      <c r="N11524">
        <v>148806102</v>
      </c>
      <c r="O11524" t="s">
        <v>1612</v>
      </c>
    </row>
    <row r="11525" spans="1:15" x14ac:dyDescent="0.2">
      <c r="A11525" t="s">
        <v>5338</v>
      </c>
      <c r="B11525" t="s">
        <v>1312</v>
      </c>
      <c r="C11525">
        <v>77.819999999999993</v>
      </c>
      <c r="D11525">
        <v>0</v>
      </c>
      <c r="E11525">
        <v>0</v>
      </c>
      <c r="F11525">
        <v>0</v>
      </c>
      <c r="G11525">
        <v>0</v>
      </c>
      <c r="H11525" s="45">
        <v>17292.099999999999</v>
      </c>
      <c r="I11525" t="s">
        <v>3837</v>
      </c>
      <c r="J11525" t="s">
        <v>164</v>
      </c>
      <c r="K11525">
        <v>0</v>
      </c>
      <c r="L11525" s="83">
        <v>42495</v>
      </c>
      <c r="M11525">
        <v>0</v>
      </c>
      <c r="N11525">
        <v>192446102</v>
      </c>
      <c r="O11525">
        <v>2257019</v>
      </c>
    </row>
    <row r="11526" spans="1:15" x14ac:dyDescent="0.2">
      <c r="A11526" t="s">
        <v>5339</v>
      </c>
      <c r="B11526" t="s">
        <v>5280</v>
      </c>
      <c r="C11526">
        <v>16.760000000000002</v>
      </c>
      <c r="D11526">
        <v>0</v>
      </c>
      <c r="E11526">
        <v>0</v>
      </c>
      <c r="F11526">
        <v>0</v>
      </c>
      <c r="G11526">
        <v>0</v>
      </c>
      <c r="H11526">
        <v>324.35000000000002</v>
      </c>
      <c r="I11526" t="s">
        <v>3842</v>
      </c>
      <c r="J11526" t="s">
        <v>190</v>
      </c>
      <c r="K11526">
        <v>0</v>
      </c>
      <c r="L11526" s="83">
        <v>42495</v>
      </c>
      <c r="M11526">
        <v>0</v>
      </c>
      <c r="N11526" t="s">
        <v>5340</v>
      </c>
      <c r="O11526" t="s">
        <v>5341</v>
      </c>
    </row>
    <row r="11527" spans="1:15" x14ac:dyDescent="0.2">
      <c r="A11527" t="s">
        <v>5342</v>
      </c>
      <c r="B11527" t="s">
        <v>2692</v>
      </c>
      <c r="C11527">
        <v>66.650000000000006</v>
      </c>
      <c r="D11527">
        <v>0</v>
      </c>
      <c r="E11527">
        <v>0</v>
      </c>
      <c r="F11527">
        <v>0</v>
      </c>
      <c r="G11527">
        <v>0</v>
      </c>
      <c r="H11527" s="45">
        <v>-2251.69</v>
      </c>
      <c r="I11527" t="s">
        <v>3842</v>
      </c>
      <c r="J11527" t="s">
        <v>190</v>
      </c>
      <c r="K11527">
        <v>0</v>
      </c>
      <c r="L11527" s="83">
        <v>42495</v>
      </c>
      <c r="M11527">
        <v>0</v>
      </c>
      <c r="N11527">
        <v>575385109</v>
      </c>
      <c r="O11527" t="s">
        <v>2751</v>
      </c>
    </row>
    <row r="11528" spans="1:15" x14ac:dyDescent="0.2">
      <c r="A11528" t="s">
        <v>5343</v>
      </c>
      <c r="B11528" t="s">
        <v>3045</v>
      </c>
      <c r="C11528">
        <v>49.4</v>
      </c>
      <c r="D11528">
        <v>0</v>
      </c>
      <c r="E11528">
        <v>0</v>
      </c>
      <c r="F11528">
        <v>0</v>
      </c>
      <c r="G11528">
        <v>0</v>
      </c>
      <c r="H11528">
        <v>-304.75</v>
      </c>
      <c r="I11528" t="s">
        <v>3842</v>
      </c>
      <c r="J11528" t="s">
        <v>822</v>
      </c>
      <c r="K11528">
        <v>0</v>
      </c>
      <c r="L11528" s="83">
        <v>42495</v>
      </c>
      <c r="M11528">
        <v>0</v>
      </c>
      <c r="N11528">
        <v>283677854</v>
      </c>
      <c r="O11528">
        <v>2851808</v>
      </c>
    </row>
    <row r="11529" spans="1:15" x14ac:dyDescent="0.2">
      <c r="A11529" t="s">
        <v>5344</v>
      </c>
      <c r="B11529" t="s">
        <v>1078</v>
      </c>
      <c r="C11529">
        <v>41.27</v>
      </c>
      <c r="D11529">
        <v>0</v>
      </c>
      <c r="E11529">
        <v>0</v>
      </c>
      <c r="F11529">
        <v>0</v>
      </c>
      <c r="G11529">
        <v>0</v>
      </c>
      <c r="H11529">
        <v>836.43</v>
      </c>
      <c r="I11529" t="s">
        <v>3837</v>
      </c>
      <c r="J11529" t="s">
        <v>822</v>
      </c>
      <c r="K11529">
        <v>0</v>
      </c>
      <c r="L11529" s="83">
        <v>42495</v>
      </c>
      <c r="M11529">
        <v>0</v>
      </c>
      <c r="N11529" t="s">
        <v>1387</v>
      </c>
      <c r="O11529">
        <v>2670519</v>
      </c>
    </row>
    <row r="11530" spans="1:15" x14ac:dyDescent="0.2">
      <c r="A11530" t="s">
        <v>5345</v>
      </c>
      <c r="B11530" t="s">
        <v>129</v>
      </c>
      <c r="C11530">
        <v>106.89</v>
      </c>
      <c r="D11530">
        <v>0</v>
      </c>
      <c r="E11530">
        <v>0</v>
      </c>
      <c r="F11530">
        <v>0</v>
      </c>
      <c r="G11530">
        <v>0</v>
      </c>
      <c r="H11530">
        <v>-719.89</v>
      </c>
      <c r="I11530" t="s">
        <v>3842</v>
      </c>
      <c r="J11530" t="s">
        <v>164</v>
      </c>
      <c r="K11530">
        <v>0</v>
      </c>
      <c r="L11530" s="83">
        <v>42495</v>
      </c>
      <c r="M11530">
        <v>0</v>
      </c>
      <c r="N11530" t="s">
        <v>813</v>
      </c>
      <c r="O11530">
        <v>2355764</v>
      </c>
    </row>
    <row r="11531" spans="1:15" x14ac:dyDescent="0.2">
      <c r="A11531" t="s">
        <v>5346</v>
      </c>
      <c r="B11531" t="s">
        <v>1031</v>
      </c>
      <c r="C11531">
        <v>200.04</v>
      </c>
      <c r="D11531">
        <v>0</v>
      </c>
      <c r="E11531">
        <v>0</v>
      </c>
      <c r="F11531">
        <v>0</v>
      </c>
      <c r="G11531">
        <v>0</v>
      </c>
      <c r="H11531">
        <v>946.93</v>
      </c>
      <c r="I11531" t="s">
        <v>3842</v>
      </c>
      <c r="J11531" t="s">
        <v>164</v>
      </c>
      <c r="K11531">
        <v>0</v>
      </c>
      <c r="L11531" s="83">
        <v>42495</v>
      </c>
      <c r="M11531">
        <v>0</v>
      </c>
      <c r="N11531">
        <v>339041105</v>
      </c>
      <c r="O11531" t="s">
        <v>1449</v>
      </c>
    </row>
    <row r="11532" spans="1:15" x14ac:dyDescent="0.2">
      <c r="A11532" t="s">
        <v>5347</v>
      </c>
      <c r="B11532" t="s">
        <v>1317</v>
      </c>
      <c r="C11532">
        <v>38.56</v>
      </c>
      <c r="D11532">
        <v>0</v>
      </c>
      <c r="E11532">
        <v>0</v>
      </c>
      <c r="F11532">
        <v>0</v>
      </c>
      <c r="G11532">
        <v>0</v>
      </c>
      <c r="H11532" s="45">
        <v>1402</v>
      </c>
      <c r="I11532" t="s">
        <v>3842</v>
      </c>
      <c r="J11532" t="s">
        <v>200</v>
      </c>
      <c r="K11532">
        <v>0</v>
      </c>
      <c r="L11532" s="83">
        <v>42495</v>
      </c>
      <c r="M11532">
        <v>0</v>
      </c>
      <c r="N11532" t="s">
        <v>1493</v>
      </c>
      <c r="O11532" t="s">
        <v>1494</v>
      </c>
    </row>
    <row r="11533" spans="1:15" x14ac:dyDescent="0.2">
      <c r="A11533" t="s">
        <v>5348</v>
      </c>
      <c r="B11533" t="s">
        <v>5276</v>
      </c>
      <c r="C11533">
        <v>76.78</v>
      </c>
      <c r="D11533">
        <v>0</v>
      </c>
      <c r="E11533">
        <v>0</v>
      </c>
      <c r="F11533">
        <v>0</v>
      </c>
      <c r="G11533">
        <v>0</v>
      </c>
      <c r="H11533" s="45">
        <v>-9502.93</v>
      </c>
      <c r="I11533" t="s">
        <v>3842</v>
      </c>
      <c r="J11533" t="s">
        <v>164</v>
      </c>
      <c r="K11533">
        <v>0</v>
      </c>
      <c r="L11533" s="83">
        <v>42495</v>
      </c>
      <c r="M11533">
        <v>0</v>
      </c>
      <c r="N11533">
        <v>380237107</v>
      </c>
      <c r="O11533" t="s">
        <v>5349</v>
      </c>
    </row>
    <row r="11534" spans="1:15" x14ac:dyDescent="0.2">
      <c r="A11534" t="s">
        <v>5350</v>
      </c>
      <c r="B11534" t="s">
        <v>1992</v>
      </c>
      <c r="C11534">
        <v>54.28</v>
      </c>
      <c r="D11534">
        <v>0</v>
      </c>
      <c r="E11534">
        <v>0</v>
      </c>
      <c r="F11534">
        <v>0</v>
      </c>
      <c r="G11534">
        <v>0</v>
      </c>
      <c r="H11534" s="45">
        <v>-2633.55</v>
      </c>
      <c r="I11534" t="s">
        <v>3842</v>
      </c>
      <c r="J11534" t="s">
        <v>169</v>
      </c>
      <c r="K11534">
        <v>0</v>
      </c>
      <c r="L11534" s="83">
        <v>42495</v>
      </c>
      <c r="M11534">
        <v>0</v>
      </c>
      <c r="N11534" t="s">
        <v>2041</v>
      </c>
      <c r="O11534" t="s">
        <v>2042</v>
      </c>
    </row>
    <row r="11535" spans="1:15" x14ac:dyDescent="0.2">
      <c r="A11535" t="s">
        <v>5351</v>
      </c>
      <c r="B11535" t="s">
        <v>2394</v>
      </c>
      <c r="C11535">
        <v>14.18</v>
      </c>
      <c r="D11535">
        <v>0</v>
      </c>
      <c r="E11535">
        <v>0</v>
      </c>
      <c r="F11535">
        <v>0</v>
      </c>
      <c r="G11535">
        <v>0</v>
      </c>
      <c r="H11535" s="45">
        <v>-2090.89</v>
      </c>
      <c r="I11535" t="s">
        <v>3842</v>
      </c>
      <c r="J11535" t="s">
        <v>182</v>
      </c>
      <c r="K11535">
        <v>0</v>
      </c>
      <c r="L11535" s="83">
        <v>42495</v>
      </c>
      <c r="M11535">
        <v>0</v>
      </c>
      <c r="N11535">
        <v>402635304</v>
      </c>
      <c r="O11535">
        <v>2398684</v>
      </c>
    </row>
    <row r="11536" spans="1:15" x14ac:dyDescent="0.2">
      <c r="A11536" t="s">
        <v>5352</v>
      </c>
      <c r="B11536" t="s">
        <v>5270</v>
      </c>
      <c r="C11536">
        <v>29.98</v>
      </c>
      <c r="D11536">
        <v>0</v>
      </c>
      <c r="E11536">
        <v>0</v>
      </c>
      <c r="F11536">
        <v>0</v>
      </c>
      <c r="G11536">
        <v>0</v>
      </c>
      <c r="H11536" s="45">
        <v>-1684.89</v>
      </c>
      <c r="I11536" t="s">
        <v>3837</v>
      </c>
      <c r="J11536" t="s">
        <v>169</v>
      </c>
      <c r="K11536">
        <v>0</v>
      </c>
      <c r="L11536" s="83">
        <v>42495</v>
      </c>
      <c r="M11536">
        <v>0</v>
      </c>
      <c r="N11536" t="s">
        <v>5353</v>
      </c>
      <c r="O11536">
        <v>2418043</v>
      </c>
    </row>
    <row r="11537" spans="1:15" x14ac:dyDescent="0.2">
      <c r="A11537" t="s">
        <v>5354</v>
      </c>
      <c r="B11537" t="s">
        <v>3189</v>
      </c>
      <c r="C11537">
        <v>57.98</v>
      </c>
      <c r="D11537">
        <v>0</v>
      </c>
      <c r="E11537">
        <v>0</v>
      </c>
      <c r="F11537">
        <v>0</v>
      </c>
      <c r="G11537">
        <v>0</v>
      </c>
      <c r="H11537" s="45">
        <v>-3685.66</v>
      </c>
      <c r="I11537" t="s">
        <v>3842</v>
      </c>
      <c r="J11537" t="s">
        <v>169</v>
      </c>
      <c r="K11537">
        <v>0</v>
      </c>
      <c r="L11537" s="83">
        <v>42495</v>
      </c>
      <c r="M11537">
        <v>0</v>
      </c>
      <c r="N11537">
        <v>422368100</v>
      </c>
      <c r="O11537" t="s">
        <v>3296</v>
      </c>
    </row>
    <row r="11538" spans="1:15" x14ac:dyDescent="0.2">
      <c r="A11538" t="s">
        <v>5355</v>
      </c>
      <c r="B11538" t="s">
        <v>5278</v>
      </c>
      <c r="C11538">
        <v>64.28</v>
      </c>
      <c r="D11538">
        <v>0</v>
      </c>
      <c r="E11538">
        <v>0</v>
      </c>
      <c r="F11538">
        <v>0</v>
      </c>
      <c r="G11538">
        <v>0</v>
      </c>
      <c r="H11538" s="45">
        <v>-2819.4</v>
      </c>
      <c r="I11538" t="s">
        <v>3842</v>
      </c>
      <c r="J11538" t="s">
        <v>164</v>
      </c>
      <c r="K11538">
        <v>0</v>
      </c>
      <c r="L11538" s="83">
        <v>42495</v>
      </c>
      <c r="M11538">
        <v>0</v>
      </c>
      <c r="N11538" t="s">
        <v>177</v>
      </c>
      <c r="O11538" t="s">
        <v>5356</v>
      </c>
    </row>
    <row r="11539" spans="1:15" x14ac:dyDescent="0.2">
      <c r="A11539" t="s">
        <v>5357</v>
      </c>
      <c r="B11539" t="s">
        <v>3368</v>
      </c>
      <c r="C11539">
        <v>14.57</v>
      </c>
      <c r="D11539">
        <v>0</v>
      </c>
      <c r="E11539">
        <v>0</v>
      </c>
      <c r="F11539">
        <v>0</v>
      </c>
      <c r="G11539">
        <v>0</v>
      </c>
      <c r="H11539" s="45">
        <v>5488.55</v>
      </c>
      <c r="I11539" t="s">
        <v>3842</v>
      </c>
      <c r="J11539" t="s">
        <v>200</v>
      </c>
      <c r="K11539">
        <v>0</v>
      </c>
      <c r="L11539" s="83">
        <v>42495</v>
      </c>
      <c r="M11539">
        <v>0</v>
      </c>
      <c r="N11539">
        <v>485865109</v>
      </c>
      <c r="O11539" t="s">
        <v>3391</v>
      </c>
    </row>
    <row r="11540" spans="1:15" x14ac:dyDescent="0.2">
      <c r="A11540" t="s">
        <v>5358</v>
      </c>
      <c r="B11540" t="s">
        <v>1671</v>
      </c>
      <c r="C11540">
        <v>240.35</v>
      </c>
      <c r="D11540">
        <v>0</v>
      </c>
      <c r="E11540">
        <v>0</v>
      </c>
      <c r="F11540">
        <v>0</v>
      </c>
      <c r="G11540">
        <v>0</v>
      </c>
      <c r="H11540" s="45">
        <v>-7947.74</v>
      </c>
      <c r="I11540" t="s">
        <v>3842</v>
      </c>
      <c r="J11540" t="s">
        <v>169</v>
      </c>
      <c r="K11540">
        <v>0</v>
      </c>
      <c r="L11540" s="83">
        <v>42495</v>
      </c>
      <c r="M11540">
        <v>0</v>
      </c>
      <c r="N11540" t="s">
        <v>1764</v>
      </c>
      <c r="O11540">
        <v>2501578</v>
      </c>
    </row>
    <row r="11541" spans="1:15" x14ac:dyDescent="0.2">
      <c r="A11541" t="s">
        <v>5359</v>
      </c>
      <c r="B11541" t="s">
        <v>1087</v>
      </c>
      <c r="C11541">
        <v>75.400000000000006</v>
      </c>
      <c r="D11541">
        <v>0</v>
      </c>
      <c r="E11541">
        <v>0</v>
      </c>
      <c r="F11541">
        <v>0</v>
      </c>
      <c r="G11541">
        <v>0</v>
      </c>
      <c r="H11541" s="45">
        <v>-2497.1</v>
      </c>
      <c r="I11541" t="s">
        <v>3842</v>
      </c>
      <c r="J11541" t="s">
        <v>186</v>
      </c>
      <c r="K11541">
        <v>0</v>
      </c>
      <c r="L11541" s="83">
        <v>42495</v>
      </c>
      <c r="M11541">
        <v>0</v>
      </c>
      <c r="N11541">
        <v>534187109</v>
      </c>
      <c r="O11541">
        <v>2516378</v>
      </c>
    </row>
    <row r="11542" spans="1:15" x14ac:dyDescent="0.2">
      <c r="A11542" t="s">
        <v>5360</v>
      </c>
      <c r="B11542" t="s">
        <v>5272</v>
      </c>
      <c r="C11542">
        <v>25.88</v>
      </c>
      <c r="D11542">
        <v>0</v>
      </c>
      <c r="E11542">
        <v>0</v>
      </c>
      <c r="F11542">
        <v>0</v>
      </c>
      <c r="G11542">
        <v>0</v>
      </c>
      <c r="H11542" s="45">
        <v>-6036.8</v>
      </c>
      <c r="I11542" t="s">
        <v>3842</v>
      </c>
      <c r="J11542" t="s">
        <v>186</v>
      </c>
      <c r="K11542">
        <v>0</v>
      </c>
      <c r="L11542" s="83">
        <v>42495</v>
      </c>
      <c r="M11542">
        <v>0</v>
      </c>
      <c r="N11542">
        <v>527288104</v>
      </c>
      <c r="O11542">
        <v>2513012</v>
      </c>
    </row>
    <row r="11543" spans="1:15" x14ac:dyDescent="0.2">
      <c r="A11543" t="s">
        <v>5361</v>
      </c>
      <c r="B11543" t="s">
        <v>2577</v>
      </c>
      <c r="C11543">
        <v>98.62</v>
      </c>
      <c r="D11543">
        <v>0</v>
      </c>
      <c r="E11543">
        <v>0</v>
      </c>
      <c r="F11543">
        <v>0</v>
      </c>
      <c r="G11543">
        <v>0</v>
      </c>
      <c r="H11543" s="45">
        <v>-1638.19</v>
      </c>
      <c r="I11543" t="s">
        <v>3842</v>
      </c>
      <c r="J11543" t="s">
        <v>169</v>
      </c>
      <c r="K11543">
        <v>0</v>
      </c>
      <c r="L11543" s="83">
        <v>42495</v>
      </c>
      <c r="M11543">
        <v>0</v>
      </c>
      <c r="N11543">
        <v>574795100</v>
      </c>
      <c r="O11543" t="s">
        <v>2653</v>
      </c>
    </row>
    <row r="11544" spans="1:15" x14ac:dyDescent="0.2">
      <c r="A11544" t="s">
        <v>5362</v>
      </c>
      <c r="B11544" t="s">
        <v>5275</v>
      </c>
      <c r="C11544">
        <v>84.08</v>
      </c>
      <c r="D11544">
        <v>0</v>
      </c>
      <c r="E11544">
        <v>0</v>
      </c>
      <c r="F11544">
        <v>0</v>
      </c>
      <c r="G11544">
        <v>0</v>
      </c>
      <c r="H11544" s="45">
        <v>1374.32</v>
      </c>
      <c r="I11544" t="s">
        <v>3842</v>
      </c>
      <c r="J11544" t="s">
        <v>164</v>
      </c>
      <c r="K11544">
        <v>0</v>
      </c>
      <c r="L11544" s="83">
        <v>42495</v>
      </c>
      <c r="M11544">
        <v>0</v>
      </c>
      <c r="N11544">
        <v>595017104</v>
      </c>
      <c r="O11544">
        <v>2592174</v>
      </c>
    </row>
    <row r="11545" spans="1:15" x14ac:dyDescent="0.2">
      <c r="A11545" t="s">
        <v>5363</v>
      </c>
      <c r="B11545" t="s">
        <v>3417</v>
      </c>
      <c r="C11545">
        <v>21.344999999999999</v>
      </c>
      <c r="D11545">
        <v>0</v>
      </c>
      <c r="E11545">
        <v>0</v>
      </c>
      <c r="F11545">
        <v>0</v>
      </c>
      <c r="G11545">
        <v>0</v>
      </c>
      <c r="H11545">
        <v>-168.64</v>
      </c>
      <c r="I11545" t="s">
        <v>3842</v>
      </c>
      <c r="J11545" t="s">
        <v>169</v>
      </c>
      <c r="K11545">
        <v>0</v>
      </c>
      <c r="L11545" s="83">
        <v>42495</v>
      </c>
      <c r="M11545">
        <v>0</v>
      </c>
      <c r="N11545">
        <v>556099109</v>
      </c>
      <c r="O11545" t="s">
        <v>3456</v>
      </c>
    </row>
    <row r="11546" spans="1:15" x14ac:dyDescent="0.2">
      <c r="A11546" t="s">
        <v>5364</v>
      </c>
      <c r="B11546" t="s">
        <v>5279</v>
      </c>
      <c r="C11546">
        <v>30.164999999999999</v>
      </c>
      <c r="D11546">
        <v>0</v>
      </c>
      <c r="E11546">
        <v>0</v>
      </c>
      <c r="F11546">
        <v>0</v>
      </c>
      <c r="G11546">
        <v>0</v>
      </c>
      <c r="H11546" s="45">
        <v>10425.700000000001</v>
      </c>
      <c r="I11546" t="s">
        <v>3842</v>
      </c>
      <c r="J11546" t="s">
        <v>182</v>
      </c>
      <c r="K11546">
        <v>0</v>
      </c>
      <c r="L11546" s="83">
        <v>42495</v>
      </c>
      <c r="M11546">
        <v>0</v>
      </c>
      <c r="N11546">
        <v>626717102</v>
      </c>
      <c r="O11546">
        <v>2611206</v>
      </c>
    </row>
    <row r="11547" spans="1:15" x14ac:dyDescent="0.2">
      <c r="A11547" t="s">
        <v>5365</v>
      </c>
      <c r="B11547" t="s">
        <v>3546</v>
      </c>
      <c r="C11547">
        <v>36.79</v>
      </c>
      <c r="D11547">
        <v>0</v>
      </c>
      <c r="E11547">
        <v>0</v>
      </c>
      <c r="F11547">
        <v>0</v>
      </c>
      <c r="G11547">
        <v>0</v>
      </c>
      <c r="H11547" s="45">
        <v>-6948.99</v>
      </c>
      <c r="I11547" t="s">
        <v>3842</v>
      </c>
      <c r="J11547" t="s">
        <v>190</v>
      </c>
      <c r="K11547">
        <v>0</v>
      </c>
      <c r="L11547" s="83">
        <v>42495</v>
      </c>
      <c r="M11547">
        <v>0</v>
      </c>
      <c r="N11547" t="s">
        <v>3575</v>
      </c>
      <c r="O11547" t="s">
        <v>3576</v>
      </c>
    </row>
    <row r="11548" spans="1:15" x14ac:dyDescent="0.2">
      <c r="A11548" t="s">
        <v>5366</v>
      </c>
      <c r="B11548" t="s">
        <v>5274</v>
      </c>
      <c r="C11548">
        <v>58.5</v>
      </c>
      <c r="D11548">
        <v>0</v>
      </c>
      <c r="E11548">
        <v>0</v>
      </c>
      <c r="F11548">
        <v>0</v>
      </c>
      <c r="G11548">
        <v>0</v>
      </c>
      <c r="H11548" s="45">
        <v>-32088.37</v>
      </c>
      <c r="I11548" t="s">
        <v>3842</v>
      </c>
      <c r="J11548" t="s">
        <v>169</v>
      </c>
      <c r="K11548">
        <v>0</v>
      </c>
      <c r="L11548" s="83">
        <v>42495</v>
      </c>
      <c r="M11548">
        <v>0</v>
      </c>
      <c r="N11548" t="s">
        <v>5367</v>
      </c>
      <c r="O11548" t="s">
        <v>5368</v>
      </c>
    </row>
    <row r="11549" spans="1:15" x14ac:dyDescent="0.2">
      <c r="A11549" t="s">
        <v>5369</v>
      </c>
      <c r="B11549" t="s">
        <v>2711</v>
      </c>
      <c r="C11549">
        <v>54.09</v>
      </c>
      <c r="D11549">
        <v>0</v>
      </c>
      <c r="E11549">
        <v>0</v>
      </c>
      <c r="F11549">
        <v>0</v>
      </c>
      <c r="G11549">
        <v>0</v>
      </c>
      <c r="H11549" s="45">
        <v>10688.18</v>
      </c>
      <c r="I11549" t="s">
        <v>3837</v>
      </c>
      <c r="J11549" t="s">
        <v>182</v>
      </c>
      <c r="K11549">
        <v>0</v>
      </c>
      <c r="L11549" s="83">
        <v>42495</v>
      </c>
      <c r="M11549">
        <v>0</v>
      </c>
      <c r="N11549" t="s">
        <v>2775</v>
      </c>
      <c r="O11549" t="s">
        <v>2776</v>
      </c>
    </row>
    <row r="11550" spans="1:15" x14ac:dyDescent="0.2">
      <c r="A11550" t="s">
        <v>5370</v>
      </c>
      <c r="B11550" t="s">
        <v>5271</v>
      </c>
      <c r="C11550">
        <v>29.15</v>
      </c>
      <c r="D11550">
        <v>0</v>
      </c>
      <c r="E11550">
        <v>0</v>
      </c>
      <c r="F11550">
        <v>0</v>
      </c>
      <c r="G11550">
        <v>0</v>
      </c>
      <c r="H11550" s="45">
        <v>26620.03</v>
      </c>
      <c r="I11550" t="s">
        <v>3837</v>
      </c>
      <c r="J11550" t="s">
        <v>169</v>
      </c>
      <c r="K11550">
        <v>0</v>
      </c>
      <c r="L11550" s="83">
        <v>42495</v>
      </c>
      <c r="M11550">
        <v>0</v>
      </c>
      <c r="N11550" t="s">
        <v>5371</v>
      </c>
      <c r="O11550" t="s">
        <v>5372</v>
      </c>
    </row>
    <row r="11551" spans="1:15" x14ac:dyDescent="0.2">
      <c r="A11551" t="s">
        <v>5373</v>
      </c>
      <c r="B11551" t="s">
        <v>2488</v>
      </c>
      <c r="C11551">
        <v>43.625</v>
      </c>
      <c r="D11551">
        <v>0</v>
      </c>
      <c r="E11551">
        <v>0</v>
      </c>
      <c r="F11551">
        <v>0</v>
      </c>
      <c r="G11551">
        <v>0</v>
      </c>
      <c r="H11551" s="45">
        <v>30158.55</v>
      </c>
      <c r="I11551" t="s">
        <v>3837</v>
      </c>
      <c r="J11551" t="s">
        <v>190</v>
      </c>
      <c r="K11551">
        <v>0</v>
      </c>
      <c r="L11551" s="83">
        <v>42495</v>
      </c>
      <c r="M11551">
        <v>0</v>
      </c>
      <c r="N11551">
        <v>374689107</v>
      </c>
      <c r="O11551">
        <v>2369226</v>
      </c>
    </row>
    <row r="11552" spans="1:15" x14ac:dyDescent="0.2">
      <c r="A11552" t="s">
        <v>5374</v>
      </c>
      <c r="B11552" t="s">
        <v>2579</v>
      </c>
      <c r="C11552">
        <v>56.65</v>
      </c>
      <c r="D11552">
        <v>0</v>
      </c>
      <c r="E11552">
        <v>0</v>
      </c>
      <c r="F11552">
        <v>0</v>
      </c>
      <c r="G11552">
        <v>0</v>
      </c>
      <c r="H11552" s="45">
        <v>1922.95</v>
      </c>
      <c r="I11552" t="s">
        <v>3842</v>
      </c>
      <c r="J11552" t="s">
        <v>164</v>
      </c>
      <c r="K11552">
        <v>0</v>
      </c>
      <c r="L11552" s="83">
        <v>42495</v>
      </c>
      <c r="M11552">
        <v>0</v>
      </c>
      <c r="N11552" t="s">
        <v>2656</v>
      </c>
      <c r="O11552" t="s">
        <v>2657</v>
      </c>
    </row>
    <row r="11553" spans="1:15" x14ac:dyDescent="0.2">
      <c r="A11553" t="s">
        <v>5375</v>
      </c>
      <c r="B11553" t="s">
        <v>2832</v>
      </c>
      <c r="C11553">
        <v>61.73</v>
      </c>
      <c r="D11553">
        <v>0</v>
      </c>
      <c r="E11553">
        <v>0</v>
      </c>
      <c r="F11553">
        <v>0</v>
      </c>
      <c r="G11553">
        <v>0</v>
      </c>
      <c r="H11553" s="45">
        <v>1393.82</v>
      </c>
      <c r="I11553" t="s">
        <v>3842</v>
      </c>
      <c r="J11553" t="s">
        <v>200</v>
      </c>
      <c r="K11553">
        <v>0</v>
      </c>
      <c r="L11553" s="83">
        <v>42495</v>
      </c>
      <c r="M11553">
        <v>0</v>
      </c>
      <c r="N11553" t="s">
        <v>2993</v>
      </c>
      <c r="O11553" t="s">
        <v>2994</v>
      </c>
    </row>
    <row r="11554" spans="1:15" x14ac:dyDescent="0.2">
      <c r="A11554" t="s">
        <v>5376</v>
      </c>
      <c r="B11554" t="s">
        <v>5268</v>
      </c>
      <c r="C11554">
        <v>32.81</v>
      </c>
      <c r="D11554">
        <v>0</v>
      </c>
      <c r="E11554">
        <v>0</v>
      </c>
      <c r="F11554">
        <v>0</v>
      </c>
      <c r="G11554">
        <v>0</v>
      </c>
      <c r="H11554" s="45">
        <v>9749.32</v>
      </c>
      <c r="I11554" t="s">
        <v>3837</v>
      </c>
      <c r="J11554" t="s">
        <v>822</v>
      </c>
      <c r="K11554">
        <v>0</v>
      </c>
      <c r="L11554" s="83">
        <v>42495</v>
      </c>
      <c r="M11554">
        <v>0</v>
      </c>
      <c r="N11554">
        <v>838518108</v>
      </c>
      <c r="O11554">
        <v>2825933</v>
      </c>
    </row>
    <row r="11555" spans="1:15" x14ac:dyDescent="0.2">
      <c r="A11555" t="s">
        <v>5377</v>
      </c>
      <c r="B11555" t="s">
        <v>5269</v>
      </c>
      <c r="C11555">
        <v>30.454999999999998</v>
      </c>
      <c r="D11555">
        <v>0</v>
      </c>
      <c r="E11555">
        <v>0</v>
      </c>
      <c r="F11555">
        <v>0</v>
      </c>
      <c r="G11555">
        <v>0</v>
      </c>
      <c r="H11555" s="45">
        <v>12785.84</v>
      </c>
      <c r="I11555" t="s">
        <v>3837</v>
      </c>
      <c r="J11555" t="s">
        <v>448</v>
      </c>
      <c r="K11555">
        <v>0</v>
      </c>
      <c r="L11555" s="83">
        <v>42495</v>
      </c>
      <c r="M11555">
        <v>0</v>
      </c>
      <c r="N11555">
        <v>879433829</v>
      </c>
      <c r="O11555" t="s">
        <v>5378</v>
      </c>
    </row>
    <row r="11556" spans="1:15" x14ac:dyDescent="0.2">
      <c r="A11556" t="s">
        <v>5379</v>
      </c>
      <c r="B11556" t="s">
        <v>2004</v>
      </c>
      <c r="C11556">
        <v>341.99</v>
      </c>
      <c r="D11556">
        <v>0</v>
      </c>
      <c r="E11556">
        <v>0</v>
      </c>
      <c r="F11556">
        <v>0</v>
      </c>
      <c r="G11556">
        <v>0</v>
      </c>
      <c r="H11556" s="45">
        <v>5623.93</v>
      </c>
      <c r="I11556" t="s">
        <v>3842</v>
      </c>
      <c r="J11556" t="s">
        <v>200</v>
      </c>
      <c r="K11556">
        <v>0</v>
      </c>
      <c r="L11556" s="83">
        <v>42495</v>
      </c>
      <c r="M11556">
        <v>0</v>
      </c>
      <c r="N11556" t="s">
        <v>2065</v>
      </c>
      <c r="O11556" t="s">
        <v>2066</v>
      </c>
    </row>
    <row r="11557" spans="1:15" x14ac:dyDescent="0.2">
      <c r="A11557" t="s">
        <v>5380</v>
      </c>
      <c r="B11557" t="s">
        <v>2599</v>
      </c>
      <c r="C11557">
        <v>43.104999999999997</v>
      </c>
      <c r="D11557">
        <v>0</v>
      </c>
      <c r="E11557">
        <v>0</v>
      </c>
      <c r="F11557">
        <v>0</v>
      </c>
      <c r="G11557">
        <v>0</v>
      </c>
      <c r="H11557" s="45">
        <v>26509.25</v>
      </c>
      <c r="I11557" t="s">
        <v>3837</v>
      </c>
      <c r="J11557" t="s">
        <v>448</v>
      </c>
      <c r="K11557">
        <v>0</v>
      </c>
      <c r="L11557" s="83">
        <v>42495</v>
      </c>
      <c r="M11557">
        <v>0</v>
      </c>
      <c r="N11557">
        <v>911684108</v>
      </c>
      <c r="O11557">
        <v>2918996</v>
      </c>
    </row>
    <row r="11558" spans="1:15" x14ac:dyDescent="0.2">
      <c r="A11558" t="s">
        <v>5381</v>
      </c>
      <c r="B11558" t="s">
        <v>1995</v>
      </c>
      <c r="C11558">
        <v>84.25</v>
      </c>
      <c r="D11558">
        <v>0</v>
      </c>
      <c r="E11558">
        <v>0</v>
      </c>
      <c r="F11558">
        <v>0</v>
      </c>
      <c r="G11558">
        <v>0</v>
      </c>
      <c r="H11558" s="45">
        <v>-3755.66</v>
      </c>
      <c r="I11558" t="s">
        <v>3842</v>
      </c>
      <c r="J11558" t="s">
        <v>164</v>
      </c>
      <c r="K11558">
        <v>0</v>
      </c>
      <c r="L11558" s="83">
        <v>42495</v>
      </c>
      <c r="M11558">
        <v>0</v>
      </c>
      <c r="N11558" t="s">
        <v>177</v>
      </c>
      <c r="O11558" t="s">
        <v>2071</v>
      </c>
    </row>
    <row r="11559" spans="1:15" x14ac:dyDescent="0.2">
      <c r="A11559" t="s">
        <v>5382</v>
      </c>
      <c r="B11559" t="s">
        <v>2857</v>
      </c>
      <c r="C11559">
        <v>27.8</v>
      </c>
      <c r="D11559">
        <v>0</v>
      </c>
      <c r="E11559">
        <v>0</v>
      </c>
      <c r="F11559">
        <v>0</v>
      </c>
      <c r="G11559">
        <v>0</v>
      </c>
      <c r="H11559" s="45">
        <v>3164.75</v>
      </c>
      <c r="I11559" t="s">
        <v>3842</v>
      </c>
      <c r="J11559" t="s">
        <v>169</v>
      </c>
      <c r="K11559">
        <v>0</v>
      </c>
      <c r="L11559" s="83">
        <v>42495</v>
      </c>
      <c r="M11559">
        <v>0</v>
      </c>
      <c r="N11559" t="s">
        <v>177</v>
      </c>
      <c r="O11559" t="s">
        <v>3024</v>
      </c>
    </row>
    <row r="11560" spans="1:15" x14ac:dyDescent="0.2">
      <c r="A11560" t="s">
        <v>5383</v>
      </c>
      <c r="B11560" t="s">
        <v>2076</v>
      </c>
      <c r="C11560">
        <v>79.73</v>
      </c>
      <c r="D11560">
        <v>0</v>
      </c>
      <c r="E11560">
        <v>0</v>
      </c>
      <c r="F11560">
        <v>0</v>
      </c>
      <c r="G11560">
        <v>0</v>
      </c>
      <c r="H11560">
        <v>571.76</v>
      </c>
      <c r="I11560" t="s">
        <v>3842</v>
      </c>
      <c r="J11560" t="s">
        <v>169</v>
      </c>
      <c r="K11560">
        <v>0</v>
      </c>
      <c r="L11560" s="83">
        <v>42495</v>
      </c>
      <c r="M11560">
        <v>0</v>
      </c>
      <c r="N11560" t="s">
        <v>2203</v>
      </c>
      <c r="O11560" t="s">
        <v>2204</v>
      </c>
    </row>
    <row r="11561" spans="1:15" x14ac:dyDescent="0.2">
      <c r="A11561" t="s">
        <v>5125</v>
      </c>
      <c r="B11561" t="s">
        <v>2684</v>
      </c>
      <c r="C11561">
        <v>99.92</v>
      </c>
      <c r="D11561">
        <v>0</v>
      </c>
      <c r="E11561">
        <v>0</v>
      </c>
      <c r="F11561">
        <v>0</v>
      </c>
      <c r="G11561">
        <v>0</v>
      </c>
      <c r="H11561" s="45">
        <v>17345.28</v>
      </c>
      <c r="I11561" t="s">
        <v>3842</v>
      </c>
      <c r="J11561" t="s">
        <v>190</v>
      </c>
      <c r="K11561">
        <v>0</v>
      </c>
      <c r="L11561" s="83">
        <v>42494</v>
      </c>
      <c r="M11561">
        <v>0</v>
      </c>
      <c r="N11561">
        <v>983793100</v>
      </c>
      <c r="O11561" t="s">
        <v>2806</v>
      </c>
    </row>
    <row r="11562" spans="1:15" x14ac:dyDescent="0.2">
      <c r="A11562" t="s">
        <v>5126</v>
      </c>
      <c r="B11562" t="s">
        <v>2809</v>
      </c>
      <c r="C11562">
        <v>39</v>
      </c>
      <c r="D11562">
        <v>0</v>
      </c>
      <c r="E11562">
        <v>0</v>
      </c>
      <c r="F11562">
        <v>0</v>
      </c>
      <c r="G11562">
        <v>0</v>
      </c>
      <c r="H11562" s="45">
        <v>-11313.29</v>
      </c>
      <c r="I11562" t="s">
        <v>3842</v>
      </c>
      <c r="J11562" t="s">
        <v>182</v>
      </c>
      <c r="K11562">
        <v>0</v>
      </c>
      <c r="L11562" s="83">
        <v>42494</v>
      </c>
      <c r="M11562">
        <v>0</v>
      </c>
      <c r="N11562">
        <v>959319104</v>
      </c>
      <c r="O11562" t="s">
        <v>3026</v>
      </c>
    </row>
    <row r="11563" spans="1:15" x14ac:dyDescent="0.2">
      <c r="A11563" t="s">
        <v>5127</v>
      </c>
      <c r="B11563" t="s">
        <v>1575</v>
      </c>
      <c r="C11563">
        <v>195.04</v>
      </c>
      <c r="D11563">
        <v>0</v>
      </c>
      <c r="E11563">
        <v>0</v>
      </c>
      <c r="F11563">
        <v>0</v>
      </c>
      <c r="G11563">
        <v>0</v>
      </c>
      <c r="H11563" s="45">
        <v>1147.95</v>
      </c>
      <c r="I11563" t="s">
        <v>3842</v>
      </c>
      <c r="J11563" t="s">
        <v>169</v>
      </c>
      <c r="K11563">
        <v>0</v>
      </c>
      <c r="L11563" s="83">
        <v>42494</v>
      </c>
      <c r="M11563">
        <v>0</v>
      </c>
      <c r="N11563" t="s">
        <v>1653</v>
      </c>
      <c r="O11563" t="s">
        <v>1654</v>
      </c>
    </row>
    <row r="11564" spans="1:15" x14ac:dyDescent="0.2">
      <c r="A11564" t="s">
        <v>5128</v>
      </c>
      <c r="B11564" t="s">
        <v>3522</v>
      </c>
      <c r="C11564">
        <v>80.650000000000006</v>
      </c>
      <c r="D11564">
        <v>0</v>
      </c>
      <c r="E11564">
        <v>0</v>
      </c>
      <c r="F11564">
        <v>0</v>
      </c>
      <c r="G11564">
        <v>0</v>
      </c>
      <c r="H11564" s="45">
        <v>4572.6499999999996</v>
      </c>
      <c r="I11564" t="s">
        <v>3842</v>
      </c>
      <c r="J11564" t="s">
        <v>188</v>
      </c>
      <c r="K11564">
        <v>0</v>
      </c>
      <c r="L11564" s="83">
        <v>42494</v>
      </c>
      <c r="M11564">
        <v>0</v>
      </c>
      <c r="N11564" t="s">
        <v>177</v>
      </c>
      <c r="O11564" t="s">
        <v>3544</v>
      </c>
    </row>
    <row r="11565" spans="1:15" x14ac:dyDescent="0.2">
      <c r="A11565" t="s">
        <v>5129</v>
      </c>
      <c r="B11565" t="s">
        <v>4836</v>
      </c>
      <c r="C11565">
        <v>48.7</v>
      </c>
      <c r="D11565">
        <v>0</v>
      </c>
      <c r="E11565">
        <v>0</v>
      </c>
      <c r="F11565">
        <v>0</v>
      </c>
      <c r="G11565">
        <v>0</v>
      </c>
      <c r="H11565" s="45">
        <v>13014.48</v>
      </c>
      <c r="I11565" t="s">
        <v>3842</v>
      </c>
      <c r="J11565" t="s">
        <v>169</v>
      </c>
      <c r="K11565">
        <v>0</v>
      </c>
      <c r="L11565" s="83">
        <v>42494</v>
      </c>
      <c r="M11565">
        <v>0</v>
      </c>
      <c r="N11565">
        <v>868459108</v>
      </c>
      <c r="O11565" t="s">
        <v>4920</v>
      </c>
    </row>
    <row r="11566" spans="1:15" x14ac:dyDescent="0.2">
      <c r="A11566" t="s">
        <v>5130</v>
      </c>
      <c r="B11566" t="s">
        <v>2314</v>
      </c>
      <c r="C11566">
        <v>45.47</v>
      </c>
      <c r="D11566">
        <v>0</v>
      </c>
      <c r="E11566">
        <v>0</v>
      </c>
      <c r="F11566">
        <v>0</v>
      </c>
      <c r="G11566">
        <v>0</v>
      </c>
      <c r="H11566" s="45">
        <v>4509.8</v>
      </c>
      <c r="I11566" t="s">
        <v>3842</v>
      </c>
      <c r="J11566" t="s">
        <v>169</v>
      </c>
      <c r="K11566">
        <v>0</v>
      </c>
      <c r="L11566" s="83">
        <v>42494</v>
      </c>
      <c r="M11566">
        <v>0</v>
      </c>
      <c r="N11566" t="s">
        <v>2379</v>
      </c>
      <c r="O11566" t="s">
        <v>2380</v>
      </c>
    </row>
    <row r="11567" spans="1:15" x14ac:dyDescent="0.2">
      <c r="A11567" t="s">
        <v>5131</v>
      </c>
      <c r="B11567" t="s">
        <v>1550</v>
      </c>
      <c r="C11567">
        <v>79.87</v>
      </c>
      <c r="D11567">
        <v>0</v>
      </c>
      <c r="E11567">
        <v>0</v>
      </c>
      <c r="F11567">
        <v>0</v>
      </c>
      <c r="G11567">
        <v>0</v>
      </c>
      <c r="H11567" s="45">
        <v>14169.03</v>
      </c>
      <c r="I11567" t="s">
        <v>3842</v>
      </c>
      <c r="J11567" t="s">
        <v>164</v>
      </c>
      <c r="K11567">
        <v>0</v>
      </c>
      <c r="L11567" s="83">
        <v>42494</v>
      </c>
      <c r="M11567">
        <v>0</v>
      </c>
      <c r="N11567" t="s">
        <v>1632</v>
      </c>
      <c r="O11567" t="s">
        <v>1633</v>
      </c>
    </row>
    <row r="11568" spans="1:15" x14ac:dyDescent="0.2">
      <c r="A11568" t="s">
        <v>5132</v>
      </c>
      <c r="B11568" t="s">
        <v>3177</v>
      </c>
      <c r="C11568">
        <v>40</v>
      </c>
      <c r="D11568">
        <v>0</v>
      </c>
      <c r="E11568">
        <v>0</v>
      </c>
      <c r="F11568">
        <v>0</v>
      </c>
      <c r="G11568">
        <v>0</v>
      </c>
      <c r="H11568">
        <v>178.28</v>
      </c>
      <c r="I11568" t="s">
        <v>3842</v>
      </c>
      <c r="J11568" t="s">
        <v>200</v>
      </c>
      <c r="K11568">
        <v>0</v>
      </c>
      <c r="L11568" s="83">
        <v>42494</v>
      </c>
      <c r="M11568">
        <v>0</v>
      </c>
      <c r="N11568" t="s">
        <v>3319</v>
      </c>
      <c r="O11568">
        <v>2620398</v>
      </c>
    </row>
    <row r="11569" spans="1:15" x14ac:dyDescent="0.2">
      <c r="A11569" t="s">
        <v>5133</v>
      </c>
      <c r="B11569" t="s">
        <v>4842</v>
      </c>
      <c r="C11569">
        <v>36.67</v>
      </c>
      <c r="D11569">
        <v>0</v>
      </c>
      <c r="E11569">
        <v>0</v>
      </c>
      <c r="F11569">
        <v>0</v>
      </c>
      <c r="G11569">
        <v>0</v>
      </c>
      <c r="H11569" s="45">
        <v>15621.06</v>
      </c>
      <c r="I11569" t="s">
        <v>3842</v>
      </c>
      <c r="J11569" t="s">
        <v>169</v>
      </c>
      <c r="K11569">
        <v>0</v>
      </c>
      <c r="L11569" s="83">
        <v>42494</v>
      </c>
      <c r="M11569">
        <v>0</v>
      </c>
      <c r="N11569" t="s">
        <v>177</v>
      </c>
      <c r="O11569" t="s">
        <v>4903</v>
      </c>
    </row>
    <row r="11570" spans="1:15" x14ac:dyDescent="0.2">
      <c r="A11570" t="s">
        <v>5134</v>
      </c>
      <c r="B11570" t="s">
        <v>120</v>
      </c>
      <c r="C11570">
        <v>33.369999999999997</v>
      </c>
      <c r="D11570">
        <v>0</v>
      </c>
      <c r="E11570">
        <v>0</v>
      </c>
      <c r="F11570">
        <v>0</v>
      </c>
      <c r="G11570">
        <v>0</v>
      </c>
      <c r="H11570" s="45">
        <v>5008.13</v>
      </c>
      <c r="I11570" t="s">
        <v>3842</v>
      </c>
      <c r="J11570" t="s">
        <v>169</v>
      </c>
      <c r="K11570">
        <v>0</v>
      </c>
      <c r="L11570" s="83">
        <v>42494</v>
      </c>
      <c r="M11570">
        <v>0</v>
      </c>
      <c r="N11570" t="s">
        <v>795</v>
      </c>
      <c r="O11570">
        <v>2614153</v>
      </c>
    </row>
    <row r="11571" spans="1:15" x14ac:dyDescent="0.2">
      <c r="A11571" t="s">
        <v>5135</v>
      </c>
      <c r="B11571" t="s">
        <v>124</v>
      </c>
      <c r="C11571">
        <v>31.69</v>
      </c>
      <c r="D11571">
        <v>0</v>
      </c>
      <c r="E11571">
        <v>0</v>
      </c>
      <c r="F11571">
        <v>0</v>
      </c>
      <c r="G11571">
        <v>0</v>
      </c>
      <c r="H11571" s="45">
        <v>22757.45</v>
      </c>
      <c r="I11571" t="s">
        <v>3842</v>
      </c>
      <c r="J11571" t="s">
        <v>169</v>
      </c>
      <c r="K11571">
        <v>0</v>
      </c>
      <c r="L11571" s="83">
        <v>42494</v>
      </c>
      <c r="M11571">
        <v>0</v>
      </c>
      <c r="N11571" t="s">
        <v>177</v>
      </c>
      <c r="O11571" t="s">
        <v>797</v>
      </c>
    </row>
    <row r="11572" spans="1:15" x14ac:dyDescent="0.2">
      <c r="A11572" t="s">
        <v>5136</v>
      </c>
      <c r="B11572" t="s">
        <v>4838</v>
      </c>
      <c r="C11572">
        <v>26.9</v>
      </c>
      <c r="D11572">
        <v>0</v>
      </c>
      <c r="E11572">
        <v>0</v>
      </c>
      <c r="F11572">
        <v>0</v>
      </c>
      <c r="G11572">
        <v>0</v>
      </c>
      <c r="H11572" s="45">
        <v>-1054.6600000000001</v>
      </c>
      <c r="I11572" t="s">
        <v>3842</v>
      </c>
      <c r="J11572" t="s">
        <v>822</v>
      </c>
      <c r="K11572">
        <v>0</v>
      </c>
      <c r="L11572" s="83">
        <v>42494</v>
      </c>
      <c r="M11572">
        <v>0</v>
      </c>
      <c r="N11572">
        <v>552690109</v>
      </c>
      <c r="O11572">
        <v>2547323</v>
      </c>
    </row>
    <row r="11573" spans="1:15" x14ac:dyDescent="0.2">
      <c r="A11573" t="s">
        <v>5137</v>
      </c>
      <c r="B11573" t="s">
        <v>133</v>
      </c>
      <c r="C11573">
        <v>323.23</v>
      </c>
      <c r="D11573">
        <v>0</v>
      </c>
      <c r="E11573">
        <v>0</v>
      </c>
      <c r="F11573">
        <v>0</v>
      </c>
      <c r="G11573">
        <v>0</v>
      </c>
      <c r="H11573" s="45">
        <v>14454.06</v>
      </c>
      <c r="I11573" t="s">
        <v>3842</v>
      </c>
      <c r="J11573" t="s">
        <v>169</v>
      </c>
      <c r="K11573">
        <v>0</v>
      </c>
      <c r="L11573" s="83">
        <v>42494</v>
      </c>
      <c r="M11573">
        <v>0</v>
      </c>
      <c r="N11573">
        <v>452327109</v>
      </c>
      <c r="O11573">
        <v>2613990</v>
      </c>
    </row>
    <row r="11574" spans="1:15" x14ac:dyDescent="0.2">
      <c r="A11574" t="s">
        <v>5138</v>
      </c>
      <c r="B11574" t="s">
        <v>3545</v>
      </c>
      <c r="C11574">
        <v>40.590000000000003</v>
      </c>
      <c r="D11574">
        <v>0</v>
      </c>
      <c r="E11574">
        <v>0</v>
      </c>
      <c r="F11574">
        <v>0</v>
      </c>
      <c r="G11574">
        <v>0</v>
      </c>
      <c r="H11574" s="45">
        <v>-14737.27</v>
      </c>
      <c r="I11574" t="s">
        <v>3842</v>
      </c>
      <c r="J11574" t="s">
        <v>186</v>
      </c>
      <c r="K11574">
        <v>0</v>
      </c>
      <c r="L11574" s="83">
        <v>42494</v>
      </c>
      <c r="M11574">
        <v>0</v>
      </c>
      <c r="N11574" s="84">
        <v>4.0416000000000002E+107</v>
      </c>
      <c r="O11574" t="s">
        <v>3571</v>
      </c>
    </row>
    <row r="11575" spans="1:15" x14ac:dyDescent="0.2">
      <c r="A11575" t="s">
        <v>5139</v>
      </c>
      <c r="B11575" t="s">
        <v>498</v>
      </c>
      <c r="C11575">
        <v>41.8</v>
      </c>
      <c r="D11575">
        <v>0</v>
      </c>
      <c r="E11575">
        <v>0</v>
      </c>
      <c r="F11575">
        <v>0</v>
      </c>
      <c r="G11575">
        <v>0</v>
      </c>
      <c r="H11575">
        <v>732.88</v>
      </c>
      <c r="I11575" t="s">
        <v>3842</v>
      </c>
      <c r="J11575" t="s">
        <v>182</v>
      </c>
      <c r="K11575">
        <v>0</v>
      </c>
      <c r="L11575" s="83">
        <v>42494</v>
      </c>
      <c r="M11575">
        <v>0</v>
      </c>
      <c r="N11575">
        <v>406216101</v>
      </c>
      <c r="O11575">
        <v>2405302</v>
      </c>
    </row>
    <row r="11576" spans="1:15" x14ac:dyDescent="0.2">
      <c r="A11576" t="s">
        <v>5140</v>
      </c>
      <c r="B11576" t="s">
        <v>2483</v>
      </c>
      <c r="C11576">
        <v>69.53</v>
      </c>
      <c r="D11576">
        <v>0</v>
      </c>
      <c r="E11576">
        <v>0</v>
      </c>
      <c r="F11576">
        <v>0</v>
      </c>
      <c r="G11576">
        <v>0</v>
      </c>
      <c r="H11576" s="45">
        <v>1419.57</v>
      </c>
      <c r="I11576" t="s">
        <v>3842</v>
      </c>
      <c r="J11576" t="s">
        <v>200</v>
      </c>
      <c r="K11576">
        <v>0</v>
      </c>
      <c r="L11576" s="83">
        <v>42494</v>
      </c>
      <c r="M11576">
        <v>0</v>
      </c>
      <c r="N11576">
        <v>448579102</v>
      </c>
      <c r="O11576" t="s">
        <v>2536</v>
      </c>
    </row>
    <row r="11577" spans="1:15" x14ac:dyDescent="0.2">
      <c r="A11577" t="s">
        <v>5141</v>
      </c>
      <c r="B11577" t="s">
        <v>1030</v>
      </c>
      <c r="C11577">
        <v>121.89</v>
      </c>
      <c r="D11577">
        <v>0</v>
      </c>
      <c r="E11577">
        <v>0</v>
      </c>
      <c r="F11577">
        <v>0</v>
      </c>
      <c r="G11577">
        <v>0</v>
      </c>
      <c r="H11577" s="45">
        <v>-7690.45</v>
      </c>
      <c r="I11577" t="s">
        <v>3842</v>
      </c>
      <c r="J11577" t="s">
        <v>164</v>
      </c>
      <c r="K11577">
        <v>0</v>
      </c>
      <c r="L11577" s="83">
        <v>42494</v>
      </c>
      <c r="M11577">
        <v>0</v>
      </c>
      <c r="N11577">
        <v>400110102</v>
      </c>
      <c r="O11577" t="s">
        <v>1447</v>
      </c>
    </row>
    <row r="11578" spans="1:15" x14ac:dyDescent="0.2">
      <c r="A11578" t="s">
        <v>5142</v>
      </c>
      <c r="B11578" t="s">
        <v>3055</v>
      </c>
      <c r="C11578">
        <v>47.47</v>
      </c>
      <c r="D11578">
        <v>0</v>
      </c>
      <c r="E11578">
        <v>0</v>
      </c>
      <c r="F11578">
        <v>0</v>
      </c>
      <c r="G11578">
        <v>0</v>
      </c>
      <c r="H11578">
        <v>-84.25</v>
      </c>
      <c r="I11578" t="s">
        <v>3842</v>
      </c>
      <c r="J11578" t="s">
        <v>169</v>
      </c>
      <c r="K11578">
        <v>0</v>
      </c>
      <c r="L11578" s="83">
        <v>42494</v>
      </c>
      <c r="M11578">
        <v>0</v>
      </c>
      <c r="N11578">
        <v>379577208</v>
      </c>
      <c r="O11578" t="s">
        <v>3118</v>
      </c>
    </row>
    <row r="11579" spans="1:15" x14ac:dyDescent="0.2">
      <c r="A11579" t="s">
        <v>5143</v>
      </c>
      <c r="B11579" t="s">
        <v>4832</v>
      </c>
      <c r="C11579">
        <v>12.16</v>
      </c>
      <c r="D11579">
        <v>0</v>
      </c>
      <c r="E11579">
        <v>0</v>
      </c>
      <c r="F11579">
        <v>0</v>
      </c>
      <c r="G11579">
        <v>0</v>
      </c>
      <c r="H11579" s="45">
        <v>-7677.39</v>
      </c>
      <c r="I11579" t="s">
        <v>3842</v>
      </c>
      <c r="J11579" t="s">
        <v>822</v>
      </c>
      <c r="K11579">
        <v>0</v>
      </c>
      <c r="L11579" s="83">
        <v>42494</v>
      </c>
      <c r="M11579">
        <v>0</v>
      </c>
      <c r="N11579" t="s">
        <v>4879</v>
      </c>
      <c r="O11579" t="s">
        <v>4880</v>
      </c>
    </row>
    <row r="11580" spans="1:15" x14ac:dyDescent="0.2">
      <c r="A11580" t="s">
        <v>5144</v>
      </c>
      <c r="B11580" t="s">
        <v>1783</v>
      </c>
      <c r="C11580">
        <v>27.2</v>
      </c>
      <c r="D11580">
        <v>0</v>
      </c>
      <c r="E11580">
        <v>0</v>
      </c>
      <c r="F11580">
        <v>0</v>
      </c>
      <c r="G11580">
        <v>0</v>
      </c>
      <c r="H11580" s="45">
        <v>-9972.07</v>
      </c>
      <c r="I11580" t="s">
        <v>3842</v>
      </c>
      <c r="J11580" t="s">
        <v>164</v>
      </c>
      <c r="K11580">
        <v>0</v>
      </c>
      <c r="L11580" s="83">
        <v>42494</v>
      </c>
      <c r="M11580">
        <v>0</v>
      </c>
      <c r="N11580">
        <v>225223304</v>
      </c>
      <c r="O11580" t="s">
        <v>1884</v>
      </c>
    </row>
    <row r="11581" spans="1:15" x14ac:dyDescent="0.2">
      <c r="A11581" t="s">
        <v>5145</v>
      </c>
      <c r="B11581" t="s">
        <v>1000</v>
      </c>
      <c r="C11581">
        <v>14.5</v>
      </c>
      <c r="D11581">
        <v>0</v>
      </c>
      <c r="E11581">
        <v>0</v>
      </c>
      <c r="F11581">
        <v>0</v>
      </c>
      <c r="G11581">
        <v>0</v>
      </c>
      <c r="H11581" s="45">
        <v>6162.46</v>
      </c>
      <c r="I11581" t="s">
        <v>3842</v>
      </c>
      <c r="J11581" t="s">
        <v>235</v>
      </c>
      <c r="K11581">
        <v>0</v>
      </c>
      <c r="L11581" s="83">
        <v>42494</v>
      </c>
      <c r="M11581">
        <v>0</v>
      </c>
      <c r="N11581">
        <v>222070203</v>
      </c>
      <c r="O11581" t="s">
        <v>1458</v>
      </c>
    </row>
    <row r="11582" spans="1:15" x14ac:dyDescent="0.2">
      <c r="A11582" t="s">
        <v>5146</v>
      </c>
      <c r="B11582" t="s">
        <v>1008</v>
      </c>
      <c r="C11582">
        <v>135.15</v>
      </c>
      <c r="D11582">
        <v>0</v>
      </c>
      <c r="E11582">
        <v>0</v>
      </c>
      <c r="F11582">
        <v>0</v>
      </c>
      <c r="G11582">
        <v>0</v>
      </c>
      <c r="H11582">
        <v>495.54</v>
      </c>
      <c r="I11582" t="s">
        <v>3842</v>
      </c>
      <c r="J11582" t="s">
        <v>190</v>
      </c>
      <c r="K11582">
        <v>0</v>
      </c>
      <c r="L11582" s="83">
        <v>42494</v>
      </c>
      <c r="M11582">
        <v>0</v>
      </c>
      <c r="N11582">
        <v>231021106</v>
      </c>
      <c r="O11582">
        <v>2240202</v>
      </c>
    </row>
    <row r="11583" spans="1:15" x14ac:dyDescent="0.2">
      <c r="A11583" t="s">
        <v>5147</v>
      </c>
      <c r="B11583" t="s">
        <v>3369</v>
      </c>
      <c r="C11583">
        <v>26.125</v>
      </c>
      <c r="D11583">
        <v>0</v>
      </c>
      <c r="E11583">
        <v>0</v>
      </c>
      <c r="F11583">
        <v>0</v>
      </c>
      <c r="G11583">
        <v>0</v>
      </c>
      <c r="H11583" s="45">
        <v>5735.06</v>
      </c>
      <c r="I11583" t="s">
        <v>3842</v>
      </c>
      <c r="J11583" t="s">
        <v>200</v>
      </c>
      <c r="K11583">
        <v>0</v>
      </c>
      <c r="L11583" s="83">
        <v>42494</v>
      </c>
      <c r="M11583">
        <v>0</v>
      </c>
      <c r="N11583">
        <v>171604101</v>
      </c>
      <c r="O11583" t="s">
        <v>3384</v>
      </c>
    </row>
    <row r="11584" spans="1:15" x14ac:dyDescent="0.2">
      <c r="A11584" t="s">
        <v>5148</v>
      </c>
      <c r="B11584" t="s">
        <v>1342</v>
      </c>
      <c r="C11584">
        <v>31.53</v>
      </c>
      <c r="D11584">
        <v>0</v>
      </c>
      <c r="E11584">
        <v>0</v>
      </c>
      <c r="F11584">
        <v>0</v>
      </c>
      <c r="G11584">
        <v>0</v>
      </c>
      <c r="H11584" s="45">
        <v>11251.92</v>
      </c>
      <c r="I11584" t="s">
        <v>3842</v>
      </c>
      <c r="J11584" t="s">
        <v>190</v>
      </c>
      <c r="K11584">
        <v>0</v>
      </c>
      <c r="L11584" s="83">
        <v>42494</v>
      </c>
      <c r="M11584">
        <v>0</v>
      </c>
      <c r="N11584">
        <v>194014106</v>
      </c>
      <c r="O11584" t="s">
        <v>1478</v>
      </c>
    </row>
    <row r="11585" spans="1:15" x14ac:dyDescent="0.2">
      <c r="A11585" t="s">
        <v>5149</v>
      </c>
      <c r="B11585" t="s">
        <v>105</v>
      </c>
      <c r="C11585">
        <v>60.09</v>
      </c>
      <c r="D11585">
        <v>0</v>
      </c>
      <c r="E11585">
        <v>0</v>
      </c>
      <c r="F11585">
        <v>0</v>
      </c>
      <c r="G11585">
        <v>0</v>
      </c>
      <c r="H11585" s="45">
        <v>1915.43</v>
      </c>
      <c r="I11585" t="s">
        <v>3842</v>
      </c>
      <c r="J11585" t="s">
        <v>822</v>
      </c>
      <c r="K11585">
        <v>0</v>
      </c>
      <c r="L11585" s="83">
        <v>42494</v>
      </c>
      <c r="M11585">
        <v>0</v>
      </c>
      <c r="N11585">
        <v>92113109</v>
      </c>
      <c r="O11585">
        <v>2101741</v>
      </c>
    </row>
    <row r="11586" spans="1:15" x14ac:dyDescent="0.2">
      <c r="A11586" t="s">
        <v>5150</v>
      </c>
      <c r="B11586" t="s">
        <v>2297</v>
      </c>
      <c r="C11586">
        <v>44</v>
      </c>
      <c r="D11586">
        <v>0</v>
      </c>
      <c r="E11586">
        <v>0</v>
      </c>
      <c r="F11586">
        <v>0</v>
      </c>
      <c r="G11586">
        <v>0</v>
      </c>
      <c r="H11586" s="45">
        <v>4169.37</v>
      </c>
      <c r="I11586" t="s">
        <v>3842</v>
      </c>
      <c r="J11586" t="s">
        <v>188</v>
      </c>
      <c r="K11586">
        <v>0</v>
      </c>
      <c r="L11586" s="83">
        <v>42494</v>
      </c>
      <c r="M11586">
        <v>0</v>
      </c>
      <c r="N11586" t="s">
        <v>2334</v>
      </c>
      <c r="O11586" t="s">
        <v>2335</v>
      </c>
    </row>
    <row r="11587" spans="1:15" x14ac:dyDescent="0.2">
      <c r="A11587" t="s">
        <v>5151</v>
      </c>
      <c r="B11587" t="s">
        <v>4833</v>
      </c>
      <c r="C11587">
        <v>20.05</v>
      </c>
      <c r="D11587">
        <v>0</v>
      </c>
      <c r="E11587">
        <v>0</v>
      </c>
      <c r="F11587">
        <v>0</v>
      </c>
      <c r="G11587">
        <v>0</v>
      </c>
      <c r="H11587" s="45">
        <v>11474.71</v>
      </c>
      <c r="I11587" t="s">
        <v>3842</v>
      </c>
      <c r="J11587" t="s">
        <v>188</v>
      </c>
      <c r="K11587">
        <v>0</v>
      </c>
      <c r="L11587" s="83">
        <v>42494</v>
      </c>
      <c r="M11587">
        <v>0</v>
      </c>
      <c r="N11587">
        <v>30371108</v>
      </c>
      <c r="O11587">
        <v>2025711</v>
      </c>
    </row>
    <row r="11588" spans="1:15" x14ac:dyDescent="0.2">
      <c r="A11588" t="s">
        <v>5152</v>
      </c>
      <c r="B11588" t="s">
        <v>115</v>
      </c>
      <c r="C11588">
        <v>161.72</v>
      </c>
      <c r="D11588">
        <v>0</v>
      </c>
      <c r="E11588">
        <v>0</v>
      </c>
      <c r="F11588">
        <v>0</v>
      </c>
      <c r="G11588">
        <v>0</v>
      </c>
      <c r="H11588">
        <v>-801.74</v>
      </c>
      <c r="I11588" t="s">
        <v>3842</v>
      </c>
      <c r="J11588" t="s">
        <v>186</v>
      </c>
      <c r="K11588">
        <v>0</v>
      </c>
      <c r="L11588" s="83">
        <v>42494</v>
      </c>
      <c r="M11588">
        <v>0</v>
      </c>
      <c r="N11588">
        <v>8252108</v>
      </c>
      <c r="O11588">
        <v>2127899</v>
      </c>
    </row>
    <row r="11589" spans="1:15" x14ac:dyDescent="0.2">
      <c r="A11589" t="s">
        <v>5153</v>
      </c>
      <c r="B11589" t="s">
        <v>1038</v>
      </c>
      <c r="C11589">
        <v>354.53</v>
      </c>
      <c r="D11589">
        <v>0</v>
      </c>
      <c r="E11589">
        <v>0</v>
      </c>
      <c r="F11589">
        <v>0</v>
      </c>
      <c r="G11589">
        <v>0</v>
      </c>
      <c r="H11589" s="45">
        <v>6815.31</v>
      </c>
      <c r="I11589" t="s">
        <v>3842</v>
      </c>
      <c r="J11589" t="s">
        <v>169</v>
      </c>
      <c r="K11589">
        <v>0</v>
      </c>
      <c r="L11589" s="83">
        <v>42494</v>
      </c>
      <c r="M11589">
        <v>0</v>
      </c>
      <c r="N11589">
        <v>3654100</v>
      </c>
      <c r="O11589">
        <v>2003698</v>
      </c>
    </row>
    <row r="11590" spans="1:15" x14ac:dyDescent="0.2">
      <c r="A11590" t="s">
        <v>5154</v>
      </c>
      <c r="B11590" t="s">
        <v>2867</v>
      </c>
      <c r="C11590">
        <v>11.07</v>
      </c>
      <c r="D11590">
        <v>0</v>
      </c>
      <c r="E11590">
        <v>0</v>
      </c>
      <c r="F11590">
        <v>0</v>
      </c>
      <c r="G11590">
        <v>0</v>
      </c>
      <c r="H11590" s="45">
        <v>-20165.79</v>
      </c>
      <c r="I11590" t="s">
        <v>3837</v>
      </c>
      <c r="J11590" t="s">
        <v>169</v>
      </c>
      <c r="K11590">
        <v>0</v>
      </c>
      <c r="L11590" s="83">
        <v>42494</v>
      </c>
      <c r="M11590">
        <v>0</v>
      </c>
      <c r="N11590">
        <v>307108</v>
      </c>
      <c r="O11590" t="s">
        <v>2899</v>
      </c>
    </row>
    <row r="11591" spans="1:15" x14ac:dyDescent="0.2">
      <c r="A11591" t="s">
        <v>5155</v>
      </c>
      <c r="B11591" t="s">
        <v>3173</v>
      </c>
      <c r="C11591">
        <v>33.6</v>
      </c>
      <c r="D11591">
        <v>0</v>
      </c>
      <c r="E11591">
        <v>0</v>
      </c>
      <c r="F11591">
        <v>0</v>
      </c>
      <c r="G11591">
        <v>0</v>
      </c>
      <c r="H11591" s="45">
        <v>-8159.66</v>
      </c>
      <c r="I11591" t="s">
        <v>3837</v>
      </c>
      <c r="J11591" t="s">
        <v>190</v>
      </c>
      <c r="K11591">
        <v>0</v>
      </c>
      <c r="L11591" s="83">
        <v>42494</v>
      </c>
      <c r="M11591">
        <v>0</v>
      </c>
      <c r="N11591">
        <v>360206</v>
      </c>
      <c r="O11591">
        <v>2268130</v>
      </c>
    </row>
    <row r="11592" spans="1:15" x14ac:dyDescent="0.2">
      <c r="A11592" t="s">
        <v>5156</v>
      </c>
      <c r="B11592" t="s">
        <v>5112</v>
      </c>
      <c r="C11592">
        <v>59.875</v>
      </c>
      <c r="D11592">
        <v>0</v>
      </c>
      <c r="E11592">
        <v>0</v>
      </c>
      <c r="F11592">
        <v>0</v>
      </c>
      <c r="G11592">
        <v>0</v>
      </c>
      <c r="H11592" s="45">
        <v>39157.660000000003</v>
      </c>
      <c r="I11592" t="s">
        <v>3837</v>
      </c>
      <c r="J11592" t="s">
        <v>190</v>
      </c>
      <c r="K11592">
        <v>0</v>
      </c>
      <c r="L11592" s="83">
        <v>42494</v>
      </c>
      <c r="M11592">
        <v>0</v>
      </c>
      <c r="N11592">
        <v>49164205</v>
      </c>
      <c r="O11592" t="s">
        <v>5157</v>
      </c>
    </row>
    <row r="11593" spans="1:15" x14ac:dyDescent="0.2">
      <c r="A11593" t="s">
        <v>5158</v>
      </c>
      <c r="B11593" t="s">
        <v>2590</v>
      </c>
      <c r="C11593">
        <v>53.45</v>
      </c>
      <c r="D11593">
        <v>0</v>
      </c>
      <c r="E11593">
        <v>0</v>
      </c>
      <c r="F11593">
        <v>0</v>
      </c>
      <c r="G11593">
        <v>0</v>
      </c>
      <c r="H11593" s="45">
        <v>20060.66</v>
      </c>
      <c r="I11593" t="s">
        <v>3837</v>
      </c>
      <c r="J11593" t="s">
        <v>190</v>
      </c>
      <c r="K11593">
        <v>0</v>
      </c>
      <c r="L11593" s="83">
        <v>42494</v>
      </c>
      <c r="M11593">
        <v>0</v>
      </c>
      <c r="N11593" t="s">
        <v>2613</v>
      </c>
      <c r="O11593">
        <v>2794657</v>
      </c>
    </row>
    <row r="11594" spans="1:15" x14ac:dyDescent="0.2">
      <c r="A11594" t="s">
        <v>5159</v>
      </c>
      <c r="B11594" t="s">
        <v>110</v>
      </c>
      <c r="C11594">
        <v>42.19</v>
      </c>
      <c r="D11594">
        <v>0</v>
      </c>
      <c r="E11594">
        <v>0</v>
      </c>
      <c r="F11594">
        <v>0</v>
      </c>
      <c r="G11594">
        <v>0</v>
      </c>
      <c r="H11594" s="45">
        <v>1481.32</v>
      </c>
      <c r="I11594" t="s">
        <v>3842</v>
      </c>
      <c r="J11594" t="s">
        <v>235</v>
      </c>
      <c r="K11594">
        <v>0</v>
      </c>
      <c r="L11594" s="83">
        <v>42494</v>
      </c>
      <c r="M11594">
        <v>0</v>
      </c>
      <c r="N11594">
        <v>39483102</v>
      </c>
      <c r="O11594">
        <v>2047317</v>
      </c>
    </row>
    <row r="11595" spans="1:15" x14ac:dyDescent="0.2">
      <c r="A11595" t="s">
        <v>5160</v>
      </c>
      <c r="B11595" t="s">
        <v>5101</v>
      </c>
      <c r="C11595">
        <v>33.020000000000003</v>
      </c>
      <c r="D11595">
        <v>0</v>
      </c>
      <c r="E11595">
        <v>0</v>
      </c>
      <c r="F11595">
        <v>0</v>
      </c>
      <c r="G11595">
        <v>0</v>
      </c>
      <c r="H11595" s="45">
        <v>-13417.42</v>
      </c>
      <c r="I11595" t="s">
        <v>3837</v>
      </c>
      <c r="J11595" t="s">
        <v>169</v>
      </c>
      <c r="K11595">
        <v>0</v>
      </c>
      <c r="L11595" s="83">
        <v>42494</v>
      </c>
      <c r="M11595">
        <v>0</v>
      </c>
      <c r="N11595">
        <v>1744101</v>
      </c>
      <c r="O11595">
        <v>2813552</v>
      </c>
    </row>
    <row r="11596" spans="1:15" x14ac:dyDescent="0.2">
      <c r="A11596" t="s">
        <v>5161</v>
      </c>
      <c r="B11596" t="s">
        <v>5110</v>
      </c>
      <c r="C11596">
        <v>32.75</v>
      </c>
      <c r="D11596">
        <v>0</v>
      </c>
      <c r="E11596">
        <v>0</v>
      </c>
      <c r="F11596">
        <v>0</v>
      </c>
      <c r="G11596">
        <v>0</v>
      </c>
      <c r="H11596" s="45">
        <v>-1853.03</v>
      </c>
      <c r="I11596" t="s">
        <v>3837</v>
      </c>
      <c r="J11596" t="s">
        <v>169</v>
      </c>
      <c r="K11596">
        <v>0</v>
      </c>
      <c r="L11596" s="83">
        <v>42494</v>
      </c>
      <c r="M11596">
        <v>0</v>
      </c>
      <c r="N11596">
        <v>9128307</v>
      </c>
      <c r="O11596">
        <v>2049777</v>
      </c>
    </row>
    <row r="11597" spans="1:15" x14ac:dyDescent="0.2">
      <c r="A11597" t="s">
        <v>5162</v>
      </c>
      <c r="B11597" t="s">
        <v>2231</v>
      </c>
      <c r="C11597">
        <v>25.2</v>
      </c>
      <c r="D11597">
        <v>0</v>
      </c>
      <c r="E11597">
        <v>0</v>
      </c>
      <c r="F11597">
        <v>0</v>
      </c>
      <c r="G11597">
        <v>0</v>
      </c>
      <c r="H11597" s="45">
        <v>10696.26</v>
      </c>
      <c r="I11597" t="s">
        <v>3842</v>
      </c>
      <c r="J11597" t="s">
        <v>169</v>
      </c>
      <c r="K11597">
        <v>0</v>
      </c>
      <c r="L11597" s="83">
        <v>42494</v>
      </c>
      <c r="M11597">
        <v>0</v>
      </c>
      <c r="N11597" t="s">
        <v>2246</v>
      </c>
      <c r="O11597">
        <v>2008121</v>
      </c>
    </row>
    <row r="11598" spans="1:15" x14ac:dyDescent="0.2">
      <c r="A11598" t="s">
        <v>5163</v>
      </c>
      <c r="B11598" t="s">
        <v>5115</v>
      </c>
      <c r="C11598">
        <v>71.86</v>
      </c>
      <c r="D11598">
        <v>0</v>
      </c>
      <c r="E11598">
        <v>0</v>
      </c>
      <c r="F11598">
        <v>0</v>
      </c>
      <c r="G11598">
        <v>0</v>
      </c>
      <c r="H11598" s="45">
        <v>-6470.46</v>
      </c>
      <c r="I11598" t="s">
        <v>3842</v>
      </c>
      <c r="J11598" t="s">
        <v>169</v>
      </c>
      <c r="K11598">
        <v>0</v>
      </c>
      <c r="L11598" s="83">
        <v>42494</v>
      </c>
      <c r="M11598">
        <v>0</v>
      </c>
      <c r="N11598">
        <v>23436108</v>
      </c>
      <c r="O11598">
        <v>2024332</v>
      </c>
    </row>
    <row r="11599" spans="1:15" x14ac:dyDescent="0.2">
      <c r="A11599" t="s">
        <v>5164</v>
      </c>
      <c r="B11599" t="s">
        <v>2683</v>
      </c>
      <c r="C11599">
        <v>67.75</v>
      </c>
      <c r="D11599">
        <v>0</v>
      </c>
      <c r="E11599">
        <v>0</v>
      </c>
      <c r="F11599">
        <v>0</v>
      </c>
      <c r="G11599">
        <v>0</v>
      </c>
      <c r="H11599">
        <v>461.39</v>
      </c>
      <c r="I11599" t="s">
        <v>3842</v>
      </c>
      <c r="J11599" t="s">
        <v>169</v>
      </c>
      <c r="K11599">
        <v>0</v>
      </c>
      <c r="L11599" s="83">
        <v>42494</v>
      </c>
      <c r="M11599">
        <v>0</v>
      </c>
      <c r="N11599" t="s">
        <v>2729</v>
      </c>
      <c r="O11599">
        <v>2781381</v>
      </c>
    </row>
    <row r="11600" spans="1:15" x14ac:dyDescent="0.2">
      <c r="A11600" t="s">
        <v>5165</v>
      </c>
      <c r="B11600" t="s">
        <v>5104</v>
      </c>
      <c r="C11600">
        <v>245.05</v>
      </c>
      <c r="D11600">
        <v>0</v>
      </c>
      <c r="E11600">
        <v>0</v>
      </c>
      <c r="F11600">
        <v>0</v>
      </c>
      <c r="G11600">
        <v>0</v>
      </c>
      <c r="H11600" s="45">
        <v>-6279.89</v>
      </c>
      <c r="I11600" t="s">
        <v>3837</v>
      </c>
      <c r="J11600" t="s">
        <v>164</v>
      </c>
      <c r="K11600">
        <v>0</v>
      </c>
      <c r="L11600" s="83">
        <v>42494</v>
      </c>
      <c r="M11600">
        <v>0</v>
      </c>
      <c r="N11600">
        <v>40413106</v>
      </c>
      <c r="O11600" t="s">
        <v>5166</v>
      </c>
    </row>
    <row r="11601" spans="1:15" x14ac:dyDescent="0.2">
      <c r="A11601" t="s">
        <v>5167</v>
      </c>
      <c r="B11601" t="s">
        <v>2575</v>
      </c>
      <c r="C11601">
        <v>61.96</v>
      </c>
      <c r="D11601">
        <v>0</v>
      </c>
      <c r="E11601">
        <v>0</v>
      </c>
      <c r="F11601">
        <v>0</v>
      </c>
      <c r="G11601">
        <v>0</v>
      </c>
      <c r="H11601" s="45">
        <v>-14606.24</v>
      </c>
      <c r="I11601" t="s">
        <v>3837</v>
      </c>
      <c r="J11601" t="s">
        <v>169</v>
      </c>
      <c r="K11601">
        <v>0</v>
      </c>
      <c r="L11601" s="83">
        <v>42494</v>
      </c>
      <c r="M11601">
        <v>0</v>
      </c>
      <c r="N11601" t="s">
        <v>2618</v>
      </c>
      <c r="O11601" t="s">
        <v>2619</v>
      </c>
    </row>
    <row r="11602" spans="1:15" x14ac:dyDescent="0.2">
      <c r="A11602" t="s">
        <v>5168</v>
      </c>
      <c r="B11602" t="s">
        <v>1791</v>
      </c>
      <c r="C11602">
        <v>71.319999999999993</v>
      </c>
      <c r="D11602">
        <v>0</v>
      </c>
      <c r="E11602">
        <v>0</v>
      </c>
      <c r="F11602">
        <v>0</v>
      </c>
      <c r="G11602">
        <v>0</v>
      </c>
      <c r="H11602" s="45">
        <v>8175.97</v>
      </c>
      <c r="I11602" t="s">
        <v>3837</v>
      </c>
      <c r="J11602" t="s">
        <v>164</v>
      </c>
      <c r="K11602">
        <v>0</v>
      </c>
      <c r="L11602" s="83">
        <v>42494</v>
      </c>
      <c r="M11602">
        <v>0</v>
      </c>
      <c r="N11602" t="s">
        <v>1875</v>
      </c>
      <c r="O11602">
        <v>2575818</v>
      </c>
    </row>
    <row r="11603" spans="1:15" x14ac:dyDescent="0.2">
      <c r="A11603" t="s">
        <v>5169</v>
      </c>
      <c r="B11603" t="s">
        <v>3162</v>
      </c>
      <c r="C11603">
        <v>33</v>
      </c>
      <c r="D11603">
        <v>0</v>
      </c>
      <c r="E11603">
        <v>0</v>
      </c>
      <c r="F11603">
        <v>0</v>
      </c>
      <c r="G11603">
        <v>0</v>
      </c>
      <c r="H11603" s="45">
        <v>-1769.28</v>
      </c>
      <c r="I11603" t="s">
        <v>3837</v>
      </c>
      <c r="J11603" t="s">
        <v>188</v>
      </c>
      <c r="K11603">
        <v>0</v>
      </c>
      <c r="L11603" s="83">
        <v>42494</v>
      </c>
      <c r="M11603">
        <v>0</v>
      </c>
      <c r="N11603" t="s">
        <v>3248</v>
      </c>
      <c r="O11603" t="s">
        <v>3249</v>
      </c>
    </row>
    <row r="11604" spans="1:15" x14ac:dyDescent="0.2">
      <c r="A11604" t="s">
        <v>5170</v>
      </c>
      <c r="B11604" t="s">
        <v>5117</v>
      </c>
      <c r="C11604">
        <v>27.95</v>
      </c>
      <c r="D11604">
        <v>0</v>
      </c>
      <c r="E11604">
        <v>0</v>
      </c>
      <c r="F11604">
        <v>0</v>
      </c>
      <c r="G11604">
        <v>0</v>
      </c>
      <c r="H11604" s="45">
        <v>-4577.78</v>
      </c>
      <c r="I11604" t="s">
        <v>3842</v>
      </c>
      <c r="J11604" t="s">
        <v>164</v>
      </c>
      <c r="K11604">
        <v>0</v>
      </c>
      <c r="L11604" s="83">
        <v>42494</v>
      </c>
      <c r="M11604">
        <v>0</v>
      </c>
      <c r="N11604" s="84" t="s">
        <v>5171</v>
      </c>
      <c r="O11604">
        <v>2163837</v>
      </c>
    </row>
    <row r="11605" spans="1:15" x14ac:dyDescent="0.2">
      <c r="A11605" t="s">
        <v>5172</v>
      </c>
      <c r="B11605" t="s">
        <v>2387</v>
      </c>
      <c r="C11605">
        <v>21.45</v>
      </c>
      <c r="D11605">
        <v>0</v>
      </c>
      <c r="E11605">
        <v>0</v>
      </c>
      <c r="F11605">
        <v>0</v>
      </c>
      <c r="G11605">
        <v>0</v>
      </c>
      <c r="H11605" s="45">
        <v>-12188.3</v>
      </c>
      <c r="I11605" t="s">
        <v>3837</v>
      </c>
      <c r="J11605" t="s">
        <v>188</v>
      </c>
      <c r="K11605">
        <v>0</v>
      </c>
      <c r="L11605" s="83">
        <v>42494</v>
      </c>
      <c r="M11605">
        <v>0</v>
      </c>
      <c r="N11605">
        <v>129603106</v>
      </c>
      <c r="O11605">
        <v>2164368</v>
      </c>
    </row>
    <row r="11606" spans="1:15" x14ac:dyDescent="0.2">
      <c r="A11606" t="s">
        <v>5173</v>
      </c>
      <c r="B11606" t="s">
        <v>2817</v>
      </c>
      <c r="C11606">
        <v>42.85</v>
      </c>
      <c r="D11606">
        <v>0</v>
      </c>
      <c r="E11606">
        <v>0</v>
      </c>
      <c r="F11606">
        <v>0</v>
      </c>
      <c r="G11606">
        <v>0</v>
      </c>
      <c r="H11606">
        <v>41.48</v>
      </c>
      <c r="I11606" t="s">
        <v>3837</v>
      </c>
      <c r="J11606" t="s">
        <v>448</v>
      </c>
      <c r="K11606">
        <v>0</v>
      </c>
      <c r="L11606" s="83">
        <v>42494</v>
      </c>
      <c r="M11606">
        <v>0</v>
      </c>
      <c r="N11606" t="s">
        <v>2924</v>
      </c>
      <c r="O11606" t="s">
        <v>2925</v>
      </c>
    </row>
    <row r="11607" spans="1:15" x14ac:dyDescent="0.2">
      <c r="A11607" t="s">
        <v>5174</v>
      </c>
      <c r="B11607" t="s">
        <v>2084</v>
      </c>
      <c r="C11607">
        <v>62.49</v>
      </c>
      <c r="D11607">
        <v>0</v>
      </c>
      <c r="E11607">
        <v>0</v>
      </c>
      <c r="F11607">
        <v>0</v>
      </c>
      <c r="G11607">
        <v>0</v>
      </c>
      <c r="H11607" s="45">
        <v>-3405.23</v>
      </c>
      <c r="I11607" t="s">
        <v>3837</v>
      </c>
      <c r="J11607" t="s">
        <v>169</v>
      </c>
      <c r="K11607">
        <v>0</v>
      </c>
      <c r="L11607" s="83">
        <v>42494</v>
      </c>
      <c r="M11607">
        <v>0</v>
      </c>
      <c r="N11607">
        <v>156782104</v>
      </c>
      <c r="O11607">
        <v>2185284</v>
      </c>
    </row>
    <row r="11608" spans="1:15" x14ac:dyDescent="0.2">
      <c r="A11608" t="s">
        <v>5175</v>
      </c>
      <c r="B11608" t="s">
        <v>1058</v>
      </c>
      <c r="C11608">
        <v>44.45</v>
      </c>
      <c r="D11608">
        <v>0</v>
      </c>
      <c r="E11608">
        <v>0</v>
      </c>
      <c r="F11608">
        <v>0</v>
      </c>
      <c r="G11608">
        <v>0</v>
      </c>
      <c r="H11608" s="45">
        <v>-4095.19</v>
      </c>
      <c r="I11608" t="s">
        <v>3837</v>
      </c>
      <c r="J11608" t="s">
        <v>235</v>
      </c>
      <c r="K11608">
        <v>0</v>
      </c>
      <c r="L11608" s="83">
        <v>42494</v>
      </c>
      <c r="M11608">
        <v>0</v>
      </c>
      <c r="N11608">
        <v>171340102</v>
      </c>
      <c r="O11608">
        <v>2195841</v>
      </c>
    </row>
    <row r="11609" spans="1:15" x14ac:dyDescent="0.2">
      <c r="A11609" t="s">
        <v>5176</v>
      </c>
      <c r="B11609" t="s">
        <v>2823</v>
      </c>
      <c r="C11609">
        <v>14.97</v>
      </c>
      <c r="D11609">
        <v>0</v>
      </c>
      <c r="E11609">
        <v>0</v>
      </c>
      <c r="F11609">
        <v>0</v>
      </c>
      <c r="G11609">
        <v>0</v>
      </c>
      <c r="H11609" s="45">
        <v>-11159.24</v>
      </c>
      <c r="I11609" t="s">
        <v>3837</v>
      </c>
      <c r="J11609" t="s">
        <v>448</v>
      </c>
      <c r="K11609">
        <v>0</v>
      </c>
      <c r="L11609" s="83">
        <v>42494</v>
      </c>
      <c r="M11609">
        <v>0</v>
      </c>
      <c r="N11609">
        <v>209034107</v>
      </c>
      <c r="O11609" t="s">
        <v>2927</v>
      </c>
    </row>
    <row r="11610" spans="1:15" x14ac:dyDescent="0.2">
      <c r="A11610" t="s">
        <v>5177</v>
      </c>
      <c r="B11610" t="s">
        <v>2205</v>
      </c>
      <c r="C11610">
        <v>86.71</v>
      </c>
      <c r="D11610">
        <v>0</v>
      </c>
      <c r="E11610">
        <v>0</v>
      </c>
      <c r="F11610">
        <v>0</v>
      </c>
      <c r="G11610">
        <v>0</v>
      </c>
      <c r="H11610" s="45">
        <v>54816.53</v>
      </c>
      <c r="I11610" t="s">
        <v>3837</v>
      </c>
      <c r="J11610" t="s">
        <v>190</v>
      </c>
      <c r="K11610">
        <v>0</v>
      </c>
      <c r="L11610" s="83">
        <v>42494</v>
      </c>
      <c r="M11610">
        <v>0</v>
      </c>
      <c r="N11610" t="s">
        <v>177</v>
      </c>
      <c r="O11610" t="s">
        <v>2255</v>
      </c>
    </row>
    <row r="11611" spans="1:15" x14ac:dyDescent="0.2">
      <c r="A11611" t="s">
        <v>5178</v>
      </c>
      <c r="B11611" t="s">
        <v>417</v>
      </c>
      <c r="C11611">
        <v>54.85</v>
      </c>
      <c r="D11611">
        <v>0</v>
      </c>
      <c r="E11611">
        <v>0</v>
      </c>
      <c r="F11611">
        <v>0</v>
      </c>
      <c r="G11611">
        <v>0</v>
      </c>
      <c r="H11611" s="45">
        <v>-1198.8399999999999</v>
      </c>
      <c r="I11611" t="s">
        <v>3842</v>
      </c>
      <c r="J11611" t="s">
        <v>164</v>
      </c>
      <c r="K11611">
        <v>0</v>
      </c>
      <c r="L11611" s="83">
        <v>42494</v>
      </c>
      <c r="M11611">
        <v>0</v>
      </c>
      <c r="N11611">
        <v>204166102</v>
      </c>
      <c r="O11611" t="s">
        <v>418</v>
      </c>
    </row>
    <row r="11612" spans="1:15" x14ac:dyDescent="0.2">
      <c r="A11612" t="s">
        <v>5179</v>
      </c>
      <c r="B11612" t="s">
        <v>5121</v>
      </c>
      <c r="C11612">
        <v>62.27</v>
      </c>
      <c r="D11612">
        <v>0</v>
      </c>
      <c r="E11612">
        <v>0</v>
      </c>
      <c r="F11612">
        <v>0</v>
      </c>
      <c r="G11612">
        <v>0</v>
      </c>
      <c r="H11612">
        <v>-844.43</v>
      </c>
      <c r="I11612" t="s">
        <v>3842</v>
      </c>
      <c r="J11612" t="s">
        <v>235</v>
      </c>
      <c r="K11612">
        <v>0</v>
      </c>
      <c r="L11612" s="83">
        <v>42494</v>
      </c>
      <c r="M11612">
        <v>0</v>
      </c>
      <c r="N11612">
        <v>126650100</v>
      </c>
      <c r="O11612">
        <v>2577609</v>
      </c>
    </row>
    <row r="11613" spans="1:15" x14ac:dyDescent="0.2">
      <c r="A11613" t="s">
        <v>5180</v>
      </c>
      <c r="B11613" t="s">
        <v>1811</v>
      </c>
      <c r="C11613">
        <v>69.02</v>
      </c>
      <c r="D11613">
        <v>0</v>
      </c>
      <c r="E11613">
        <v>0</v>
      </c>
      <c r="F11613">
        <v>0</v>
      </c>
      <c r="G11613">
        <v>0</v>
      </c>
      <c r="H11613">
        <v>-447.71</v>
      </c>
      <c r="I11613" t="s">
        <v>3837</v>
      </c>
      <c r="J11613" t="s">
        <v>164</v>
      </c>
      <c r="K11613">
        <v>0</v>
      </c>
      <c r="L11613" s="83">
        <v>42494</v>
      </c>
      <c r="M11613">
        <v>0</v>
      </c>
      <c r="N11613" t="s">
        <v>177</v>
      </c>
      <c r="O11613" t="s">
        <v>1887</v>
      </c>
    </row>
    <row r="11614" spans="1:15" x14ac:dyDescent="0.2">
      <c r="A11614" t="s">
        <v>5181</v>
      </c>
      <c r="B11614" t="s">
        <v>5098</v>
      </c>
      <c r="C11614">
        <v>8.64</v>
      </c>
      <c r="D11614">
        <v>0</v>
      </c>
      <c r="E11614">
        <v>0</v>
      </c>
      <c r="F11614">
        <v>0</v>
      </c>
      <c r="G11614">
        <v>0</v>
      </c>
      <c r="H11614" s="45">
        <v>22441.97</v>
      </c>
      <c r="I11614" t="s">
        <v>3837</v>
      </c>
      <c r="J11614" t="s">
        <v>164</v>
      </c>
      <c r="K11614">
        <v>0</v>
      </c>
      <c r="L11614" s="83">
        <v>42494</v>
      </c>
      <c r="M11614">
        <v>0</v>
      </c>
      <c r="N11614" t="s">
        <v>5182</v>
      </c>
      <c r="O11614">
        <v>2889768</v>
      </c>
    </row>
    <row r="11615" spans="1:15" x14ac:dyDescent="0.2">
      <c r="A11615" t="s">
        <v>5183</v>
      </c>
      <c r="B11615" t="s">
        <v>2323</v>
      </c>
      <c r="C11615">
        <v>43.05</v>
      </c>
      <c r="D11615">
        <v>0</v>
      </c>
      <c r="E11615">
        <v>0</v>
      </c>
      <c r="F11615">
        <v>0</v>
      </c>
      <c r="G11615">
        <v>0</v>
      </c>
      <c r="H11615" s="45">
        <v>-7477.53</v>
      </c>
      <c r="I11615" t="s">
        <v>3842</v>
      </c>
      <c r="J11615" t="s">
        <v>182</v>
      </c>
      <c r="K11615">
        <v>0</v>
      </c>
      <c r="L11615" s="83">
        <v>42494</v>
      </c>
      <c r="M11615">
        <v>0</v>
      </c>
      <c r="N11615" t="s">
        <v>2347</v>
      </c>
      <c r="O11615">
        <v>2480677</v>
      </c>
    </row>
    <row r="11616" spans="1:15" x14ac:dyDescent="0.2">
      <c r="A11616" t="s">
        <v>5184</v>
      </c>
      <c r="B11616" t="s">
        <v>2854</v>
      </c>
      <c r="C11616">
        <v>40.97</v>
      </c>
      <c r="D11616">
        <v>0</v>
      </c>
      <c r="E11616">
        <v>0</v>
      </c>
      <c r="F11616">
        <v>0</v>
      </c>
      <c r="G11616">
        <v>0</v>
      </c>
      <c r="H11616">
        <v>-332.87</v>
      </c>
      <c r="I11616" t="s">
        <v>3837</v>
      </c>
      <c r="J11616" t="s">
        <v>200</v>
      </c>
      <c r="K11616">
        <v>0</v>
      </c>
      <c r="L11616" s="83">
        <v>42494</v>
      </c>
      <c r="M11616">
        <v>0</v>
      </c>
      <c r="N11616" t="s">
        <v>2930</v>
      </c>
      <c r="O11616" t="s">
        <v>2931</v>
      </c>
    </row>
    <row r="11617" spans="1:15" x14ac:dyDescent="0.2">
      <c r="A11617" t="s">
        <v>5185</v>
      </c>
      <c r="B11617" t="s">
        <v>3161</v>
      </c>
      <c r="C11617">
        <v>48.78</v>
      </c>
      <c r="D11617">
        <v>0</v>
      </c>
      <c r="E11617">
        <v>0</v>
      </c>
      <c r="F11617">
        <v>0</v>
      </c>
      <c r="G11617">
        <v>0</v>
      </c>
      <c r="H11617">
        <v>289.79000000000002</v>
      </c>
      <c r="I11617" t="s">
        <v>3837</v>
      </c>
      <c r="J11617" t="s">
        <v>169</v>
      </c>
      <c r="K11617">
        <v>0</v>
      </c>
      <c r="L11617" s="83">
        <v>42494</v>
      </c>
      <c r="M11617">
        <v>0</v>
      </c>
      <c r="N11617" t="s">
        <v>3281</v>
      </c>
      <c r="O11617" t="s">
        <v>3282</v>
      </c>
    </row>
    <row r="11618" spans="1:15" x14ac:dyDescent="0.2">
      <c r="A11618" t="s">
        <v>5186</v>
      </c>
      <c r="B11618" t="s">
        <v>2298</v>
      </c>
      <c r="C11618">
        <v>87.69</v>
      </c>
      <c r="D11618">
        <v>0</v>
      </c>
      <c r="E11618">
        <v>0</v>
      </c>
      <c r="F11618">
        <v>0</v>
      </c>
      <c r="G11618">
        <v>0</v>
      </c>
      <c r="H11618" s="45">
        <v>6782.15</v>
      </c>
      <c r="I11618" t="s">
        <v>3837</v>
      </c>
      <c r="J11618" t="s">
        <v>822</v>
      </c>
      <c r="K11618">
        <v>0</v>
      </c>
      <c r="L11618" s="83">
        <v>42494</v>
      </c>
      <c r="M11618">
        <v>0</v>
      </c>
      <c r="N11618">
        <v>209115104</v>
      </c>
      <c r="O11618">
        <v>2216850</v>
      </c>
    </row>
    <row r="11619" spans="1:15" x14ac:dyDescent="0.2">
      <c r="A11619" t="s">
        <v>5187</v>
      </c>
      <c r="B11619" t="s">
        <v>5120</v>
      </c>
      <c r="C11619">
        <v>63.08</v>
      </c>
      <c r="D11619">
        <v>0</v>
      </c>
      <c r="E11619">
        <v>0</v>
      </c>
      <c r="F11619">
        <v>0</v>
      </c>
      <c r="G11619">
        <v>0</v>
      </c>
      <c r="H11619">
        <v>-101.92</v>
      </c>
      <c r="I11619" t="s">
        <v>3842</v>
      </c>
      <c r="J11619" t="s">
        <v>190</v>
      </c>
      <c r="K11619">
        <v>0</v>
      </c>
      <c r="L11619" s="83">
        <v>42494</v>
      </c>
      <c r="M11619">
        <v>0</v>
      </c>
      <c r="N11619">
        <v>291011104</v>
      </c>
      <c r="O11619">
        <v>2313405</v>
      </c>
    </row>
    <row r="11620" spans="1:15" x14ac:dyDescent="0.2">
      <c r="A11620" t="s">
        <v>5188</v>
      </c>
      <c r="B11620" t="s">
        <v>3202</v>
      </c>
      <c r="C11620">
        <v>16.100000000000001</v>
      </c>
      <c r="D11620">
        <v>0</v>
      </c>
      <c r="E11620">
        <v>0</v>
      </c>
      <c r="F11620">
        <v>0</v>
      </c>
      <c r="G11620">
        <v>0</v>
      </c>
      <c r="H11620" s="45">
        <v>34505.120000000003</v>
      </c>
      <c r="I11620" t="s">
        <v>3837</v>
      </c>
      <c r="J11620" t="s">
        <v>169</v>
      </c>
      <c r="K11620">
        <v>0</v>
      </c>
      <c r="L11620" s="83">
        <v>42494</v>
      </c>
      <c r="M11620">
        <v>0</v>
      </c>
      <c r="N11620" t="s">
        <v>177</v>
      </c>
      <c r="O11620" t="s">
        <v>3286</v>
      </c>
    </row>
    <row r="11621" spans="1:15" x14ac:dyDescent="0.2">
      <c r="A11621" t="s">
        <v>5189</v>
      </c>
      <c r="B11621" t="s">
        <v>2233</v>
      </c>
      <c r="C11621">
        <v>131.22</v>
      </c>
      <c r="D11621">
        <v>0</v>
      </c>
      <c r="E11621">
        <v>0</v>
      </c>
      <c r="F11621">
        <v>0</v>
      </c>
      <c r="G11621">
        <v>0</v>
      </c>
      <c r="H11621">
        <v>-449.37</v>
      </c>
      <c r="I11621" t="s">
        <v>3837</v>
      </c>
      <c r="J11621" t="s">
        <v>164</v>
      </c>
      <c r="K11621">
        <v>0</v>
      </c>
      <c r="L11621" s="83">
        <v>42494</v>
      </c>
      <c r="M11621">
        <v>0</v>
      </c>
      <c r="N11621" t="s">
        <v>2258</v>
      </c>
      <c r="O11621" t="s">
        <v>2259</v>
      </c>
    </row>
    <row r="11622" spans="1:15" x14ac:dyDescent="0.2">
      <c r="A11622" t="s">
        <v>5190</v>
      </c>
      <c r="B11622" t="s">
        <v>1985</v>
      </c>
      <c r="C11622">
        <v>35.950000000000003</v>
      </c>
      <c r="D11622">
        <v>0</v>
      </c>
      <c r="E11622">
        <v>0</v>
      </c>
      <c r="F11622">
        <v>0</v>
      </c>
      <c r="G11622">
        <v>0</v>
      </c>
      <c r="H11622" s="45">
        <v>3422.22</v>
      </c>
      <c r="I11622" t="s">
        <v>3837</v>
      </c>
      <c r="J11622" t="s">
        <v>186</v>
      </c>
      <c r="K11622">
        <v>0</v>
      </c>
      <c r="L11622" s="83">
        <v>42494</v>
      </c>
      <c r="M11622">
        <v>0</v>
      </c>
      <c r="N11622" t="s">
        <v>177</v>
      </c>
      <c r="O11622" t="s">
        <v>2038</v>
      </c>
    </row>
    <row r="11623" spans="1:15" x14ac:dyDescent="0.2">
      <c r="A11623" t="s">
        <v>5191</v>
      </c>
      <c r="B11623" t="s">
        <v>2470</v>
      </c>
      <c r="C11623">
        <v>42.74</v>
      </c>
      <c r="D11623">
        <v>0</v>
      </c>
      <c r="E11623">
        <v>0</v>
      </c>
      <c r="F11623">
        <v>0</v>
      </c>
      <c r="G11623">
        <v>0</v>
      </c>
      <c r="H11623" s="45">
        <v>-10974.38</v>
      </c>
      <c r="I11623" t="s">
        <v>3837</v>
      </c>
      <c r="J11623" t="s">
        <v>169</v>
      </c>
      <c r="K11623">
        <v>0</v>
      </c>
      <c r="L11623" s="83">
        <v>42494</v>
      </c>
      <c r="M11623">
        <v>0</v>
      </c>
      <c r="N11623" t="s">
        <v>2527</v>
      </c>
      <c r="O11623" t="s">
        <v>2528</v>
      </c>
    </row>
    <row r="11624" spans="1:15" x14ac:dyDescent="0.2">
      <c r="A11624" t="s">
        <v>5192</v>
      </c>
      <c r="B11624" t="s">
        <v>2315</v>
      </c>
      <c r="C11624">
        <v>131.87</v>
      </c>
      <c r="D11624">
        <v>0</v>
      </c>
      <c r="E11624">
        <v>0</v>
      </c>
      <c r="F11624">
        <v>0</v>
      </c>
      <c r="G11624">
        <v>0</v>
      </c>
      <c r="H11624" s="45">
        <v>-2888.36</v>
      </c>
      <c r="I11624" t="s">
        <v>3842</v>
      </c>
      <c r="J11624" t="s">
        <v>182</v>
      </c>
      <c r="K11624">
        <v>0</v>
      </c>
      <c r="L11624" s="83">
        <v>42494</v>
      </c>
      <c r="M11624">
        <v>0</v>
      </c>
      <c r="N11624" t="s">
        <v>2352</v>
      </c>
      <c r="O11624" t="s">
        <v>2353</v>
      </c>
    </row>
    <row r="11625" spans="1:15" x14ac:dyDescent="0.2">
      <c r="A11625" t="s">
        <v>5193</v>
      </c>
      <c r="B11625" t="s">
        <v>1563</v>
      </c>
      <c r="C11625">
        <v>90.47</v>
      </c>
      <c r="D11625">
        <v>0</v>
      </c>
      <c r="E11625">
        <v>0</v>
      </c>
      <c r="F11625">
        <v>0</v>
      </c>
      <c r="G11625">
        <v>0</v>
      </c>
      <c r="H11625">
        <v>213.82</v>
      </c>
      <c r="I11625" t="s">
        <v>3842</v>
      </c>
      <c r="J11625" t="s">
        <v>164</v>
      </c>
      <c r="K11625">
        <v>0</v>
      </c>
      <c r="L11625" s="83">
        <v>42494</v>
      </c>
      <c r="M11625">
        <v>0</v>
      </c>
      <c r="N11625" t="s">
        <v>1619</v>
      </c>
      <c r="O11625">
        <v>2769796</v>
      </c>
    </row>
    <row r="11626" spans="1:15" x14ac:dyDescent="0.2">
      <c r="A11626" t="s">
        <v>5194</v>
      </c>
      <c r="B11626" t="s">
        <v>5105</v>
      </c>
      <c r="C11626">
        <v>13.86</v>
      </c>
      <c r="D11626">
        <v>0</v>
      </c>
      <c r="E11626">
        <v>0</v>
      </c>
      <c r="F11626">
        <v>0</v>
      </c>
      <c r="G11626">
        <v>0</v>
      </c>
      <c r="H11626" s="45">
        <v>10598.52</v>
      </c>
      <c r="I11626" t="s">
        <v>3837</v>
      </c>
      <c r="J11626" t="s">
        <v>169</v>
      </c>
      <c r="K11626">
        <v>0</v>
      </c>
      <c r="L11626" s="83">
        <v>42494</v>
      </c>
      <c r="M11626">
        <v>0</v>
      </c>
      <c r="N11626" t="s">
        <v>5195</v>
      </c>
      <c r="O11626" t="s">
        <v>5196</v>
      </c>
    </row>
    <row r="11627" spans="1:15" x14ac:dyDescent="0.2">
      <c r="A11627" t="s">
        <v>5197</v>
      </c>
      <c r="B11627" t="s">
        <v>1836</v>
      </c>
      <c r="C11627">
        <v>16.940000000000001</v>
      </c>
      <c r="D11627">
        <v>0</v>
      </c>
      <c r="E11627">
        <v>0</v>
      </c>
      <c r="F11627">
        <v>0</v>
      </c>
      <c r="G11627">
        <v>0</v>
      </c>
      <c r="H11627" s="45">
        <v>3927.17</v>
      </c>
      <c r="I11627" t="s">
        <v>3842</v>
      </c>
      <c r="J11627" t="s">
        <v>188</v>
      </c>
      <c r="K11627">
        <v>0</v>
      </c>
      <c r="L11627" s="83">
        <v>42494</v>
      </c>
      <c r="M11627">
        <v>0</v>
      </c>
      <c r="N11627">
        <v>377316104</v>
      </c>
      <c r="O11627">
        <v>2372008</v>
      </c>
    </row>
    <row r="11628" spans="1:15" x14ac:dyDescent="0.2">
      <c r="A11628" t="s">
        <v>5198</v>
      </c>
      <c r="B11628" t="s">
        <v>2476</v>
      </c>
      <c r="C11628">
        <v>31.42</v>
      </c>
      <c r="D11628">
        <v>0</v>
      </c>
      <c r="E11628">
        <v>0</v>
      </c>
      <c r="F11628">
        <v>0</v>
      </c>
      <c r="G11628">
        <v>0</v>
      </c>
      <c r="H11628" s="45">
        <v>23741.08</v>
      </c>
      <c r="I11628" t="s">
        <v>3837</v>
      </c>
      <c r="J11628" t="s">
        <v>169</v>
      </c>
      <c r="K11628">
        <v>0</v>
      </c>
      <c r="L11628" s="83">
        <v>42494</v>
      </c>
      <c r="M11628">
        <v>0</v>
      </c>
      <c r="N11628">
        <v>896749108</v>
      </c>
      <c r="O11628" t="s">
        <v>2534</v>
      </c>
    </row>
    <row r="11629" spans="1:15" x14ac:dyDescent="0.2">
      <c r="A11629" t="s">
        <v>5199</v>
      </c>
      <c r="B11629" t="s">
        <v>5106</v>
      </c>
      <c r="C11629">
        <v>39.090000000000003</v>
      </c>
      <c r="D11629">
        <v>0</v>
      </c>
      <c r="E11629">
        <v>0</v>
      </c>
      <c r="F11629">
        <v>0</v>
      </c>
      <c r="G11629">
        <v>0</v>
      </c>
      <c r="H11629" s="45">
        <v>8332.3700000000008</v>
      </c>
      <c r="I11629" t="s">
        <v>3837</v>
      </c>
      <c r="J11629" t="s">
        <v>188</v>
      </c>
      <c r="K11629">
        <v>0</v>
      </c>
      <c r="L11629" s="83">
        <v>42494</v>
      </c>
      <c r="M11629">
        <v>0</v>
      </c>
      <c r="N11629">
        <v>420877201</v>
      </c>
      <c r="O11629" t="s">
        <v>5200</v>
      </c>
    </row>
    <row r="11630" spans="1:15" x14ac:dyDescent="0.2">
      <c r="A11630" t="s">
        <v>5201</v>
      </c>
      <c r="B11630" t="s">
        <v>2838</v>
      </c>
      <c r="C11630">
        <v>51.08</v>
      </c>
      <c r="D11630">
        <v>0</v>
      </c>
      <c r="E11630">
        <v>0</v>
      </c>
      <c r="F11630">
        <v>0</v>
      </c>
      <c r="G11630">
        <v>0</v>
      </c>
      <c r="H11630" s="45">
        <v>-25617.88</v>
      </c>
      <c r="I11630" t="s">
        <v>3837</v>
      </c>
      <c r="J11630" t="s">
        <v>235</v>
      </c>
      <c r="K11630">
        <v>0</v>
      </c>
      <c r="L11630" s="83">
        <v>42494</v>
      </c>
      <c r="M11630">
        <v>0</v>
      </c>
      <c r="N11630" t="s">
        <v>177</v>
      </c>
      <c r="O11630" t="s">
        <v>2943</v>
      </c>
    </row>
    <row r="11631" spans="1:15" x14ac:dyDescent="0.2">
      <c r="A11631" t="s">
        <v>5202</v>
      </c>
      <c r="B11631" t="s">
        <v>1997</v>
      </c>
      <c r="C11631">
        <v>79.8</v>
      </c>
      <c r="D11631">
        <v>0</v>
      </c>
      <c r="E11631">
        <v>0</v>
      </c>
      <c r="F11631">
        <v>0</v>
      </c>
      <c r="G11631">
        <v>0</v>
      </c>
      <c r="H11631" s="45">
        <v>-1476.7</v>
      </c>
      <c r="I11631" t="s">
        <v>3842</v>
      </c>
      <c r="J11631" t="s">
        <v>169</v>
      </c>
      <c r="K11631">
        <v>0</v>
      </c>
      <c r="L11631" s="83">
        <v>42494</v>
      </c>
      <c r="M11631">
        <v>0</v>
      </c>
      <c r="N11631">
        <v>806407102</v>
      </c>
      <c r="O11631">
        <v>2416962</v>
      </c>
    </row>
    <row r="11632" spans="1:15" x14ac:dyDescent="0.2">
      <c r="A11632" t="s">
        <v>5203</v>
      </c>
      <c r="B11632" t="s">
        <v>130</v>
      </c>
      <c r="C11632">
        <v>23.64</v>
      </c>
      <c r="D11632">
        <v>0</v>
      </c>
      <c r="E11632">
        <v>0</v>
      </c>
      <c r="F11632">
        <v>0</v>
      </c>
      <c r="G11632">
        <v>0</v>
      </c>
      <c r="H11632" s="45">
        <v>-3452.63</v>
      </c>
      <c r="I11632" t="s">
        <v>3842</v>
      </c>
      <c r="J11632" t="s">
        <v>188</v>
      </c>
      <c r="K11632">
        <v>0</v>
      </c>
      <c r="L11632" s="83">
        <v>42494</v>
      </c>
      <c r="M11632">
        <v>0</v>
      </c>
      <c r="N11632" t="s">
        <v>807</v>
      </c>
      <c r="O11632">
        <v>2229773</v>
      </c>
    </row>
    <row r="11633" spans="1:15" x14ac:dyDescent="0.2">
      <c r="A11633" t="s">
        <v>5204</v>
      </c>
      <c r="B11633" t="s">
        <v>857</v>
      </c>
      <c r="C11633">
        <v>31.34</v>
      </c>
      <c r="D11633">
        <v>0</v>
      </c>
      <c r="E11633">
        <v>0</v>
      </c>
      <c r="F11633">
        <v>0</v>
      </c>
      <c r="G11633">
        <v>0</v>
      </c>
      <c r="H11633" s="45">
        <v>2835.56</v>
      </c>
      <c r="I11633" t="s">
        <v>3842</v>
      </c>
      <c r="J11633" t="s">
        <v>169</v>
      </c>
      <c r="K11633">
        <v>0</v>
      </c>
      <c r="L11633" s="83">
        <v>42494</v>
      </c>
      <c r="M11633">
        <v>0</v>
      </c>
      <c r="N11633" t="s">
        <v>948</v>
      </c>
      <c r="O11633" t="s">
        <v>1363</v>
      </c>
    </row>
    <row r="11634" spans="1:15" x14ac:dyDescent="0.2">
      <c r="A11634" t="s">
        <v>5205</v>
      </c>
      <c r="B11634" t="s">
        <v>1688</v>
      </c>
      <c r="C11634">
        <v>80.36</v>
      </c>
      <c r="D11634">
        <v>0</v>
      </c>
      <c r="E11634">
        <v>0</v>
      </c>
      <c r="F11634">
        <v>0</v>
      </c>
      <c r="G11634">
        <v>0</v>
      </c>
      <c r="H11634" s="45">
        <v>-5453.75</v>
      </c>
      <c r="I11634" t="s">
        <v>3837</v>
      </c>
      <c r="J11634" t="s">
        <v>164</v>
      </c>
      <c r="K11634">
        <v>0</v>
      </c>
      <c r="L11634" s="83">
        <v>42494</v>
      </c>
      <c r="M11634">
        <v>0</v>
      </c>
      <c r="N11634" t="s">
        <v>1774</v>
      </c>
      <c r="O11634" t="s">
        <v>1775</v>
      </c>
    </row>
    <row r="11635" spans="1:15" x14ac:dyDescent="0.2">
      <c r="A11635" t="s">
        <v>5206</v>
      </c>
      <c r="B11635" t="s">
        <v>3521</v>
      </c>
      <c r="C11635">
        <v>17.95</v>
      </c>
      <c r="D11635">
        <v>0</v>
      </c>
      <c r="E11635">
        <v>0</v>
      </c>
      <c r="F11635">
        <v>0</v>
      </c>
      <c r="G11635">
        <v>0</v>
      </c>
      <c r="H11635" s="45">
        <v>-1059.3</v>
      </c>
      <c r="I11635" t="s">
        <v>3837</v>
      </c>
      <c r="J11635" t="s">
        <v>186</v>
      </c>
      <c r="K11635">
        <v>0</v>
      </c>
      <c r="L11635" s="83">
        <v>42494</v>
      </c>
      <c r="M11635">
        <v>0</v>
      </c>
      <c r="N11635">
        <v>790148100</v>
      </c>
      <c r="O11635">
        <v>2768663</v>
      </c>
    </row>
    <row r="11636" spans="1:15" x14ac:dyDescent="0.2">
      <c r="A11636" t="s">
        <v>5207</v>
      </c>
      <c r="B11636" t="s">
        <v>1055</v>
      </c>
      <c r="C11636">
        <v>221.24</v>
      </c>
      <c r="D11636">
        <v>0</v>
      </c>
      <c r="E11636">
        <v>0</v>
      </c>
      <c r="F11636">
        <v>0</v>
      </c>
      <c r="G11636">
        <v>0</v>
      </c>
      <c r="H11636" s="45">
        <v>1447.44</v>
      </c>
      <c r="I11636" t="s">
        <v>3837</v>
      </c>
      <c r="J11636" t="s">
        <v>164</v>
      </c>
      <c r="K11636">
        <v>0</v>
      </c>
      <c r="L11636" s="83">
        <v>42494</v>
      </c>
      <c r="M11636">
        <v>0</v>
      </c>
      <c r="N11636">
        <v>537008104</v>
      </c>
      <c r="O11636">
        <v>2531832</v>
      </c>
    </row>
    <row r="11637" spans="1:15" x14ac:dyDescent="0.2">
      <c r="A11637" t="s">
        <v>5208</v>
      </c>
      <c r="B11637" t="s">
        <v>2673</v>
      </c>
      <c r="C11637">
        <v>35.549999999999997</v>
      </c>
      <c r="D11637">
        <v>0</v>
      </c>
      <c r="E11637">
        <v>0</v>
      </c>
      <c r="F11637">
        <v>0</v>
      </c>
      <c r="G11637">
        <v>0</v>
      </c>
      <c r="H11637" s="45">
        <v>3964.6</v>
      </c>
      <c r="I11637" t="s">
        <v>3837</v>
      </c>
      <c r="J11637" t="s">
        <v>164</v>
      </c>
      <c r="K11637">
        <v>0</v>
      </c>
      <c r="L11637" s="83">
        <v>42494</v>
      </c>
      <c r="M11637">
        <v>0</v>
      </c>
      <c r="N11637" t="s">
        <v>177</v>
      </c>
      <c r="O11637" t="s">
        <v>2772</v>
      </c>
    </row>
    <row r="11638" spans="1:15" x14ac:dyDescent="0.2">
      <c r="A11638" t="s">
        <v>5209</v>
      </c>
      <c r="B11638" t="s">
        <v>2834</v>
      </c>
      <c r="C11638">
        <v>81.44</v>
      </c>
      <c r="D11638">
        <v>0</v>
      </c>
      <c r="E11638">
        <v>0</v>
      </c>
      <c r="F11638">
        <v>0</v>
      </c>
      <c r="G11638">
        <v>0</v>
      </c>
      <c r="H11638" s="45">
        <v>-2102.12</v>
      </c>
      <c r="I11638" t="s">
        <v>3837</v>
      </c>
      <c r="J11638" t="s">
        <v>169</v>
      </c>
      <c r="K11638">
        <v>0</v>
      </c>
      <c r="L11638" s="83">
        <v>42494</v>
      </c>
      <c r="M11638">
        <v>0</v>
      </c>
      <c r="N11638" t="s">
        <v>2964</v>
      </c>
      <c r="O11638" t="s">
        <v>2965</v>
      </c>
    </row>
    <row r="11639" spans="1:15" x14ac:dyDescent="0.2">
      <c r="A11639" t="s">
        <v>5210</v>
      </c>
      <c r="B11639" t="s">
        <v>5102</v>
      </c>
      <c r="C11639">
        <v>64.7</v>
      </c>
      <c r="D11639">
        <v>0</v>
      </c>
      <c r="E11639">
        <v>0</v>
      </c>
      <c r="F11639">
        <v>0</v>
      </c>
      <c r="G11639">
        <v>0</v>
      </c>
      <c r="H11639" s="45">
        <v>1535.9</v>
      </c>
      <c r="I11639" t="s">
        <v>3837</v>
      </c>
      <c r="J11639" t="s">
        <v>822</v>
      </c>
      <c r="K11639">
        <v>0</v>
      </c>
      <c r="L11639" s="83">
        <v>42494</v>
      </c>
      <c r="M11639">
        <v>0</v>
      </c>
      <c r="N11639" t="s">
        <v>5211</v>
      </c>
      <c r="O11639">
        <v>2554163</v>
      </c>
    </row>
    <row r="11640" spans="1:15" x14ac:dyDescent="0.2">
      <c r="A11640" t="s">
        <v>5212</v>
      </c>
      <c r="B11640" t="s">
        <v>3405</v>
      </c>
      <c r="C11640">
        <v>75.5</v>
      </c>
      <c r="D11640">
        <v>0</v>
      </c>
      <c r="E11640">
        <v>0</v>
      </c>
      <c r="F11640">
        <v>0</v>
      </c>
      <c r="G11640">
        <v>0</v>
      </c>
      <c r="H11640" s="45">
        <v>1189.46</v>
      </c>
      <c r="I11640" t="s">
        <v>3837</v>
      </c>
      <c r="J11640" t="s">
        <v>169</v>
      </c>
      <c r="K11640">
        <v>0</v>
      </c>
      <c r="L11640" s="83">
        <v>42494</v>
      </c>
      <c r="M11640">
        <v>0</v>
      </c>
      <c r="N11640">
        <v>559079207</v>
      </c>
      <c r="O11640">
        <v>2307787</v>
      </c>
    </row>
    <row r="11641" spans="1:15" x14ac:dyDescent="0.2">
      <c r="A11641" t="s">
        <v>5213</v>
      </c>
      <c r="B11641" t="s">
        <v>2481</v>
      </c>
      <c r="C11641">
        <v>31.46</v>
      </c>
      <c r="D11641">
        <v>0</v>
      </c>
      <c r="E11641">
        <v>0</v>
      </c>
      <c r="F11641">
        <v>0</v>
      </c>
      <c r="G11641">
        <v>0</v>
      </c>
      <c r="H11641" s="45">
        <v>9127.8700000000008</v>
      </c>
      <c r="I11641" t="s">
        <v>3837</v>
      </c>
      <c r="J11641" t="s">
        <v>200</v>
      </c>
      <c r="K11641">
        <v>0</v>
      </c>
      <c r="L11641" s="83">
        <v>42494</v>
      </c>
      <c r="M11641">
        <v>0</v>
      </c>
      <c r="N11641">
        <v>552953101</v>
      </c>
      <c r="O11641">
        <v>2547419</v>
      </c>
    </row>
    <row r="11642" spans="1:15" x14ac:dyDescent="0.2">
      <c r="A11642" t="s">
        <v>5214</v>
      </c>
      <c r="B11642" t="s">
        <v>5123</v>
      </c>
      <c r="C11642" s="45">
        <v>1146.8</v>
      </c>
      <c r="D11642">
        <v>0</v>
      </c>
      <c r="E11642">
        <v>0</v>
      </c>
      <c r="F11642">
        <v>0</v>
      </c>
      <c r="G11642">
        <v>0</v>
      </c>
      <c r="H11642" s="45">
        <v>-1899.68</v>
      </c>
      <c r="I11642" t="s">
        <v>3842</v>
      </c>
      <c r="J11642" t="s">
        <v>186</v>
      </c>
      <c r="K11642">
        <v>0</v>
      </c>
      <c r="L11642" s="83">
        <v>42494</v>
      </c>
      <c r="M11642">
        <v>0</v>
      </c>
      <c r="N11642">
        <v>570535104</v>
      </c>
      <c r="O11642">
        <v>2566436</v>
      </c>
    </row>
    <row r="11643" spans="1:15" x14ac:dyDescent="0.2">
      <c r="A11643" t="s">
        <v>5215</v>
      </c>
      <c r="B11643" t="s">
        <v>1554</v>
      </c>
      <c r="C11643">
        <v>205.7</v>
      </c>
      <c r="D11643">
        <v>0</v>
      </c>
      <c r="E11643">
        <v>0</v>
      </c>
      <c r="F11643">
        <v>0</v>
      </c>
      <c r="G11643">
        <v>0</v>
      </c>
      <c r="H11643" s="45">
        <v>-3774.42</v>
      </c>
      <c r="I11643" t="s">
        <v>3837</v>
      </c>
      <c r="J11643" t="s">
        <v>188</v>
      </c>
      <c r="K11643">
        <v>0</v>
      </c>
      <c r="L11643" s="83">
        <v>42494</v>
      </c>
      <c r="M11643">
        <v>0</v>
      </c>
      <c r="N11643">
        <v>573284106</v>
      </c>
      <c r="O11643">
        <v>2572079</v>
      </c>
    </row>
    <row r="11644" spans="1:15" x14ac:dyDescent="0.2">
      <c r="A11644" t="s">
        <v>5216</v>
      </c>
      <c r="B11644" t="s">
        <v>1039</v>
      </c>
      <c r="C11644">
        <v>63.79</v>
      </c>
      <c r="D11644">
        <v>0</v>
      </c>
      <c r="E11644">
        <v>0</v>
      </c>
      <c r="F11644">
        <v>0</v>
      </c>
      <c r="G11644">
        <v>0</v>
      </c>
      <c r="H11644" s="45">
        <v>7499.58</v>
      </c>
      <c r="I11644" t="s">
        <v>3837</v>
      </c>
      <c r="J11644" t="s">
        <v>164</v>
      </c>
      <c r="K11644">
        <v>0</v>
      </c>
      <c r="L11644" s="83">
        <v>42494</v>
      </c>
      <c r="M11644">
        <v>0</v>
      </c>
      <c r="N11644">
        <v>577933104</v>
      </c>
      <c r="O11644">
        <v>2018669</v>
      </c>
    </row>
    <row r="11645" spans="1:15" x14ac:dyDescent="0.2">
      <c r="A11645" t="s">
        <v>5217</v>
      </c>
      <c r="B11645" t="s">
        <v>5100</v>
      </c>
      <c r="C11645">
        <v>600.37</v>
      </c>
      <c r="D11645">
        <v>0</v>
      </c>
      <c r="E11645">
        <v>0</v>
      </c>
      <c r="F11645">
        <v>0</v>
      </c>
      <c r="G11645">
        <v>0</v>
      </c>
      <c r="H11645" s="45">
        <v>-1316.78</v>
      </c>
      <c r="I11645" t="s">
        <v>3837</v>
      </c>
      <c r="J11645" t="s">
        <v>169</v>
      </c>
      <c r="K11645">
        <v>0</v>
      </c>
      <c r="L11645" s="83">
        <v>42494</v>
      </c>
      <c r="M11645">
        <v>0</v>
      </c>
      <c r="N11645">
        <v>592688105</v>
      </c>
      <c r="O11645">
        <v>2126249</v>
      </c>
    </row>
    <row r="11646" spans="1:15" x14ac:dyDescent="0.2">
      <c r="A11646" t="s">
        <v>5218</v>
      </c>
      <c r="B11646" t="s">
        <v>5119</v>
      </c>
      <c r="C11646">
        <v>33.19</v>
      </c>
      <c r="D11646">
        <v>0</v>
      </c>
      <c r="E11646">
        <v>0</v>
      </c>
      <c r="F11646">
        <v>0</v>
      </c>
      <c r="G11646">
        <v>0</v>
      </c>
      <c r="H11646" s="45">
        <v>-3076.42</v>
      </c>
      <c r="I11646" t="s">
        <v>3842</v>
      </c>
      <c r="J11646" t="s">
        <v>182</v>
      </c>
      <c r="K11646">
        <v>0</v>
      </c>
      <c r="L11646" s="83">
        <v>42494</v>
      </c>
      <c r="M11646">
        <v>0</v>
      </c>
      <c r="N11646">
        <v>576485205</v>
      </c>
      <c r="O11646" t="s">
        <v>5219</v>
      </c>
    </row>
    <row r="11647" spans="1:15" x14ac:dyDescent="0.2">
      <c r="A11647" t="s">
        <v>5220</v>
      </c>
      <c r="B11647" t="s">
        <v>5096</v>
      </c>
      <c r="C11647">
        <v>42.1</v>
      </c>
      <c r="D11647">
        <v>0</v>
      </c>
      <c r="E11647">
        <v>0</v>
      </c>
      <c r="F11647">
        <v>0</v>
      </c>
      <c r="G11647">
        <v>0</v>
      </c>
      <c r="H11647" s="45">
        <v>2775.35</v>
      </c>
      <c r="I11647" t="s">
        <v>3837</v>
      </c>
      <c r="J11647" t="s">
        <v>190</v>
      </c>
      <c r="K11647">
        <v>0</v>
      </c>
      <c r="L11647" s="83">
        <v>42494</v>
      </c>
      <c r="M11647">
        <v>0</v>
      </c>
      <c r="N11647">
        <v>576323109</v>
      </c>
      <c r="O11647">
        <v>2155306</v>
      </c>
    </row>
    <row r="11648" spans="1:15" x14ac:dyDescent="0.2">
      <c r="A11648" t="s">
        <v>5221</v>
      </c>
      <c r="B11648" t="s">
        <v>3059</v>
      </c>
      <c r="C11648">
        <v>27.5</v>
      </c>
      <c r="D11648">
        <v>0</v>
      </c>
      <c r="E11648">
        <v>0</v>
      </c>
      <c r="F11648">
        <v>0</v>
      </c>
      <c r="G11648">
        <v>0</v>
      </c>
      <c r="H11648" s="45">
        <v>-5999.86</v>
      </c>
      <c r="I11648" t="s">
        <v>3842</v>
      </c>
      <c r="J11648" t="s">
        <v>182</v>
      </c>
      <c r="K11648">
        <v>0</v>
      </c>
      <c r="L11648" s="83">
        <v>42494</v>
      </c>
      <c r="M11648">
        <v>0</v>
      </c>
      <c r="N11648">
        <v>651290108</v>
      </c>
      <c r="O11648">
        <v>2635079</v>
      </c>
    </row>
    <row r="11649" spans="1:15" x14ac:dyDescent="0.2">
      <c r="A11649" t="s">
        <v>5222</v>
      </c>
      <c r="B11649" t="s">
        <v>5118</v>
      </c>
      <c r="C11649">
        <v>27.47</v>
      </c>
      <c r="D11649">
        <v>0</v>
      </c>
      <c r="E11649">
        <v>0</v>
      </c>
      <c r="F11649">
        <v>0</v>
      </c>
      <c r="G11649">
        <v>0</v>
      </c>
      <c r="H11649" s="45">
        <v>2035.27</v>
      </c>
      <c r="I11649" t="s">
        <v>3842</v>
      </c>
      <c r="J11649" t="s">
        <v>822</v>
      </c>
      <c r="K11649">
        <v>0</v>
      </c>
      <c r="L11649" s="83">
        <v>42494</v>
      </c>
      <c r="M11649">
        <v>0</v>
      </c>
      <c r="N11649" t="s">
        <v>5223</v>
      </c>
      <c r="O11649">
        <v>2645409</v>
      </c>
    </row>
    <row r="11650" spans="1:15" x14ac:dyDescent="0.2">
      <c r="A11650" t="s">
        <v>5224</v>
      </c>
      <c r="B11650" t="s">
        <v>5114</v>
      </c>
      <c r="C11650">
        <v>83.4</v>
      </c>
      <c r="D11650">
        <v>0</v>
      </c>
      <c r="E11650">
        <v>0</v>
      </c>
      <c r="F11650">
        <v>0</v>
      </c>
      <c r="G11650">
        <v>0</v>
      </c>
      <c r="H11650" s="45">
        <v>16059.01</v>
      </c>
      <c r="I11650" t="s">
        <v>3842</v>
      </c>
      <c r="J11650" t="s">
        <v>169</v>
      </c>
      <c r="K11650">
        <v>0</v>
      </c>
      <c r="L11650" s="83">
        <v>42494</v>
      </c>
      <c r="M11650">
        <v>0</v>
      </c>
      <c r="N11650">
        <v>640268108</v>
      </c>
      <c r="O11650">
        <v>2454445</v>
      </c>
    </row>
    <row r="11651" spans="1:15" x14ac:dyDescent="0.2">
      <c r="A11651" t="s">
        <v>5225</v>
      </c>
      <c r="B11651" t="s">
        <v>3155</v>
      </c>
      <c r="C11651">
        <v>55.34</v>
      </c>
      <c r="D11651">
        <v>0</v>
      </c>
      <c r="E11651">
        <v>0</v>
      </c>
      <c r="F11651">
        <v>0</v>
      </c>
      <c r="G11651">
        <v>0</v>
      </c>
      <c r="H11651" s="45">
        <v>4510.6099999999997</v>
      </c>
      <c r="I11651" t="s">
        <v>3837</v>
      </c>
      <c r="J11651" t="s">
        <v>186</v>
      </c>
      <c r="K11651">
        <v>0</v>
      </c>
      <c r="L11651" s="83">
        <v>42494</v>
      </c>
      <c r="M11651">
        <v>0</v>
      </c>
      <c r="N11651" t="s">
        <v>3315</v>
      </c>
      <c r="O11651">
        <v>2196190</v>
      </c>
    </row>
    <row r="11652" spans="1:15" x14ac:dyDescent="0.2">
      <c r="A11652" t="s">
        <v>5226</v>
      </c>
      <c r="B11652" t="s">
        <v>312</v>
      </c>
      <c r="C11652">
        <v>27.35</v>
      </c>
      <c r="D11652">
        <v>0</v>
      </c>
      <c r="E11652">
        <v>0</v>
      </c>
      <c r="F11652">
        <v>0</v>
      </c>
      <c r="G11652">
        <v>0</v>
      </c>
      <c r="H11652" s="45">
        <v>7652.88</v>
      </c>
      <c r="I11652" t="s">
        <v>3837</v>
      </c>
      <c r="J11652" t="s">
        <v>164</v>
      </c>
      <c r="K11652">
        <v>0</v>
      </c>
      <c r="L11652" s="83">
        <v>42494</v>
      </c>
      <c r="M11652">
        <v>0</v>
      </c>
      <c r="N11652" t="s">
        <v>313</v>
      </c>
      <c r="O11652">
        <v>2447285</v>
      </c>
    </row>
    <row r="11653" spans="1:15" x14ac:dyDescent="0.2">
      <c r="A11653" t="s">
        <v>5227</v>
      </c>
      <c r="B11653" t="s">
        <v>5111</v>
      </c>
      <c r="C11653">
        <v>132.94999999999999</v>
      </c>
      <c r="D11653">
        <v>0</v>
      </c>
      <c r="E11653">
        <v>0</v>
      </c>
      <c r="F11653">
        <v>0</v>
      </c>
      <c r="G11653">
        <v>0</v>
      </c>
      <c r="H11653" s="45">
        <v>-2484.09</v>
      </c>
      <c r="I11653" t="s">
        <v>3837</v>
      </c>
      <c r="J11653" t="s">
        <v>190</v>
      </c>
      <c r="K11653">
        <v>0</v>
      </c>
      <c r="L11653" s="83">
        <v>42494</v>
      </c>
      <c r="M11653">
        <v>0</v>
      </c>
      <c r="N11653" t="s">
        <v>5228</v>
      </c>
      <c r="O11653" t="s">
        <v>5229</v>
      </c>
    </row>
    <row r="11654" spans="1:15" x14ac:dyDescent="0.2">
      <c r="A11654" t="s">
        <v>5230</v>
      </c>
      <c r="B11654" t="s">
        <v>5099</v>
      </c>
      <c r="C11654">
        <v>31.34</v>
      </c>
      <c r="D11654">
        <v>0</v>
      </c>
      <c r="E11654">
        <v>0</v>
      </c>
      <c r="F11654">
        <v>0</v>
      </c>
      <c r="G11654">
        <v>0</v>
      </c>
      <c r="H11654" s="45">
        <v>-1191.94</v>
      </c>
      <c r="I11654" t="s">
        <v>3837</v>
      </c>
      <c r="J11654" t="s">
        <v>822</v>
      </c>
      <c r="K11654">
        <v>0</v>
      </c>
      <c r="L11654" s="83">
        <v>42494</v>
      </c>
      <c r="M11654">
        <v>0</v>
      </c>
      <c r="N11654">
        <v>670837103</v>
      </c>
      <c r="O11654">
        <v>2657802</v>
      </c>
    </row>
    <row r="11655" spans="1:15" x14ac:dyDescent="0.2">
      <c r="A11655" t="s">
        <v>5231</v>
      </c>
      <c r="B11655" t="s">
        <v>2819</v>
      </c>
      <c r="C11655">
        <v>119</v>
      </c>
      <c r="D11655">
        <v>0</v>
      </c>
      <c r="E11655">
        <v>0</v>
      </c>
      <c r="F11655">
        <v>0</v>
      </c>
      <c r="G11655">
        <v>0</v>
      </c>
      <c r="H11655" s="45">
        <v>-5861.52</v>
      </c>
      <c r="I11655" t="s">
        <v>3837</v>
      </c>
      <c r="J11655" t="s">
        <v>164</v>
      </c>
      <c r="K11655">
        <v>0</v>
      </c>
      <c r="L11655" s="83">
        <v>42494</v>
      </c>
      <c r="M11655">
        <v>0</v>
      </c>
      <c r="N11655" t="s">
        <v>2976</v>
      </c>
      <c r="O11655">
        <v>2277880</v>
      </c>
    </row>
    <row r="11656" spans="1:15" x14ac:dyDescent="0.2">
      <c r="A11656" t="s">
        <v>5232</v>
      </c>
      <c r="B11656" t="s">
        <v>1046</v>
      </c>
      <c r="C11656">
        <v>8.07</v>
      </c>
      <c r="D11656">
        <v>0</v>
      </c>
      <c r="E11656">
        <v>0</v>
      </c>
      <c r="F11656">
        <v>0</v>
      </c>
      <c r="G11656">
        <v>0</v>
      </c>
      <c r="H11656" s="45">
        <v>-2892.02</v>
      </c>
      <c r="I11656" t="s">
        <v>3842</v>
      </c>
      <c r="J11656" t="s">
        <v>190</v>
      </c>
      <c r="K11656">
        <v>0</v>
      </c>
      <c r="L11656" s="83">
        <v>42494</v>
      </c>
      <c r="M11656">
        <v>0</v>
      </c>
      <c r="N11656">
        <v>724479100</v>
      </c>
      <c r="O11656">
        <v>2690506</v>
      </c>
    </row>
    <row r="11657" spans="1:15" x14ac:dyDescent="0.2">
      <c r="A11657" t="s">
        <v>5233</v>
      </c>
      <c r="B11657" t="s">
        <v>1320</v>
      </c>
      <c r="C11657">
        <v>67</v>
      </c>
      <c r="D11657">
        <v>0</v>
      </c>
      <c r="E11657">
        <v>0</v>
      </c>
      <c r="F11657">
        <v>0</v>
      </c>
      <c r="G11657">
        <v>0</v>
      </c>
      <c r="H11657" s="45">
        <v>27903.360000000001</v>
      </c>
      <c r="I11657" t="s">
        <v>3837</v>
      </c>
      <c r="J11657" t="s">
        <v>164</v>
      </c>
      <c r="K11657">
        <v>0</v>
      </c>
      <c r="L11657" s="83">
        <v>42494</v>
      </c>
      <c r="M11657">
        <v>0</v>
      </c>
      <c r="N11657" t="s">
        <v>1513</v>
      </c>
      <c r="O11657" t="s">
        <v>1514</v>
      </c>
    </row>
    <row r="11658" spans="1:15" x14ac:dyDescent="0.2">
      <c r="A11658" t="s">
        <v>5234</v>
      </c>
      <c r="B11658" t="s">
        <v>5097</v>
      </c>
      <c r="C11658">
        <v>95.99</v>
      </c>
      <c r="D11658">
        <v>0</v>
      </c>
      <c r="E11658">
        <v>0</v>
      </c>
      <c r="F11658">
        <v>0</v>
      </c>
      <c r="G11658">
        <v>0</v>
      </c>
      <c r="H11658" s="45">
        <v>-12173.88</v>
      </c>
      <c r="I11658" t="s">
        <v>3837</v>
      </c>
      <c r="J11658" t="s">
        <v>235</v>
      </c>
      <c r="K11658">
        <v>0</v>
      </c>
      <c r="L11658" s="83">
        <v>42494</v>
      </c>
      <c r="M11658">
        <v>0</v>
      </c>
      <c r="N11658">
        <v>737446104</v>
      </c>
      <c r="O11658" t="s">
        <v>5235</v>
      </c>
    </row>
    <row r="11659" spans="1:15" x14ac:dyDescent="0.2">
      <c r="A11659" t="s">
        <v>5236</v>
      </c>
      <c r="B11659" t="s">
        <v>3183</v>
      </c>
      <c r="C11659">
        <v>25.39</v>
      </c>
      <c r="D11659">
        <v>0</v>
      </c>
      <c r="E11659">
        <v>0</v>
      </c>
      <c r="F11659">
        <v>0</v>
      </c>
      <c r="G11659">
        <v>0</v>
      </c>
      <c r="H11659" s="45">
        <v>1382.41</v>
      </c>
      <c r="I11659" t="s">
        <v>3837</v>
      </c>
      <c r="J11659" t="s">
        <v>190</v>
      </c>
      <c r="K11659">
        <v>0</v>
      </c>
      <c r="L11659" s="83">
        <v>42494</v>
      </c>
      <c r="M11659">
        <v>0</v>
      </c>
      <c r="N11659" t="s">
        <v>3330</v>
      </c>
      <c r="O11659" t="s">
        <v>3331</v>
      </c>
    </row>
    <row r="11660" spans="1:15" x14ac:dyDescent="0.2">
      <c r="A11660" t="s">
        <v>5237</v>
      </c>
      <c r="B11660" t="s">
        <v>2490</v>
      </c>
      <c r="C11660">
        <v>33.1</v>
      </c>
      <c r="D11660">
        <v>0</v>
      </c>
      <c r="E11660">
        <v>0</v>
      </c>
      <c r="F11660">
        <v>0</v>
      </c>
      <c r="G11660">
        <v>0</v>
      </c>
      <c r="H11660" s="45">
        <v>-1574.44</v>
      </c>
      <c r="I11660" t="s">
        <v>3842</v>
      </c>
      <c r="J11660" t="s">
        <v>169</v>
      </c>
      <c r="K11660">
        <v>0</v>
      </c>
      <c r="L11660" s="83">
        <v>42494</v>
      </c>
      <c r="M11660">
        <v>0</v>
      </c>
      <c r="N11660" t="s">
        <v>177</v>
      </c>
      <c r="O11660" t="s">
        <v>2550</v>
      </c>
    </row>
    <row r="11661" spans="1:15" x14ac:dyDescent="0.2">
      <c r="A11661" t="s">
        <v>5238</v>
      </c>
      <c r="B11661" t="s">
        <v>5113</v>
      </c>
      <c r="C11661">
        <v>1.89</v>
      </c>
      <c r="D11661">
        <v>0</v>
      </c>
      <c r="E11661">
        <v>0</v>
      </c>
      <c r="F11661">
        <v>0</v>
      </c>
      <c r="G11661">
        <v>0</v>
      </c>
      <c r="H11661" s="45">
        <v>36831.22</v>
      </c>
      <c r="I11661" t="s">
        <v>3842</v>
      </c>
      <c r="J11661" t="s">
        <v>164</v>
      </c>
      <c r="K11661">
        <v>0</v>
      </c>
      <c r="L11661" s="83">
        <v>42494</v>
      </c>
      <c r="M11661">
        <v>0</v>
      </c>
      <c r="N11661" t="s">
        <v>5239</v>
      </c>
      <c r="O11661" t="s">
        <v>5240</v>
      </c>
    </row>
    <row r="11662" spans="1:15" x14ac:dyDescent="0.2">
      <c r="A11662" t="s">
        <v>5241</v>
      </c>
      <c r="B11662" t="s">
        <v>5108</v>
      </c>
      <c r="C11662">
        <v>24.45</v>
      </c>
      <c r="D11662">
        <v>0</v>
      </c>
      <c r="E11662">
        <v>0</v>
      </c>
      <c r="F11662">
        <v>0</v>
      </c>
      <c r="G11662">
        <v>0</v>
      </c>
      <c r="H11662" s="45">
        <v>-3065.12</v>
      </c>
      <c r="I11662" t="s">
        <v>3837</v>
      </c>
      <c r="J11662" t="s">
        <v>182</v>
      </c>
      <c r="K11662">
        <v>0</v>
      </c>
      <c r="L11662" s="83">
        <v>42494</v>
      </c>
      <c r="M11662">
        <v>0</v>
      </c>
      <c r="N11662" t="s">
        <v>5242</v>
      </c>
      <c r="O11662" t="s">
        <v>5243</v>
      </c>
    </row>
    <row r="11663" spans="1:15" x14ac:dyDescent="0.2">
      <c r="A11663" t="s">
        <v>5244</v>
      </c>
      <c r="B11663" t="s">
        <v>5124</v>
      </c>
      <c r="C11663">
        <v>26.95</v>
      </c>
      <c r="D11663">
        <v>0</v>
      </c>
      <c r="E11663">
        <v>0</v>
      </c>
      <c r="F11663">
        <v>0</v>
      </c>
      <c r="G11663">
        <v>0</v>
      </c>
      <c r="H11663" s="45">
        <v>-4739.42</v>
      </c>
      <c r="I11663" t="s">
        <v>3842</v>
      </c>
      <c r="J11663" t="s">
        <v>182</v>
      </c>
      <c r="K11663">
        <v>0</v>
      </c>
      <c r="L11663" s="83">
        <v>42494</v>
      </c>
      <c r="M11663">
        <v>0</v>
      </c>
      <c r="N11663" t="s">
        <v>5245</v>
      </c>
      <c r="O11663">
        <v>2764188</v>
      </c>
    </row>
    <row r="11664" spans="1:15" x14ac:dyDescent="0.2">
      <c r="A11664" t="s">
        <v>5246</v>
      </c>
      <c r="B11664" t="s">
        <v>848</v>
      </c>
      <c r="C11664">
        <v>10.07</v>
      </c>
      <c r="D11664">
        <v>0</v>
      </c>
      <c r="E11664">
        <v>0</v>
      </c>
      <c r="F11664">
        <v>0</v>
      </c>
      <c r="G11664">
        <v>0</v>
      </c>
      <c r="H11664" s="45">
        <v>43363.17</v>
      </c>
      <c r="I11664" t="s">
        <v>3837</v>
      </c>
      <c r="J11664" t="s">
        <v>164</v>
      </c>
      <c r="K11664">
        <v>0</v>
      </c>
      <c r="L11664" s="83">
        <v>42494</v>
      </c>
      <c r="M11664">
        <v>0</v>
      </c>
      <c r="N11664" t="s">
        <v>973</v>
      </c>
      <c r="O11664" t="s">
        <v>1352</v>
      </c>
    </row>
    <row r="11665" spans="1:15" x14ac:dyDescent="0.2">
      <c r="A11665" t="s">
        <v>5247</v>
      </c>
      <c r="B11665" t="s">
        <v>5109</v>
      </c>
      <c r="C11665">
        <v>19.260000000000002</v>
      </c>
      <c r="D11665">
        <v>0</v>
      </c>
      <c r="E11665">
        <v>0</v>
      </c>
      <c r="F11665">
        <v>0</v>
      </c>
      <c r="G11665">
        <v>0</v>
      </c>
      <c r="H11665" s="45">
        <v>-3144.86</v>
      </c>
      <c r="I11665" t="s">
        <v>3837</v>
      </c>
      <c r="J11665" t="s">
        <v>190</v>
      </c>
      <c r="K11665">
        <v>0</v>
      </c>
      <c r="L11665" s="83">
        <v>42494</v>
      </c>
      <c r="M11665">
        <v>0</v>
      </c>
      <c r="N11665" t="s">
        <v>5248</v>
      </c>
      <c r="O11665" t="s">
        <v>5249</v>
      </c>
    </row>
    <row r="11666" spans="1:15" x14ac:dyDescent="0.2">
      <c r="A11666" t="s">
        <v>5250</v>
      </c>
      <c r="B11666" t="s">
        <v>5103</v>
      </c>
      <c r="C11666">
        <v>27.64</v>
      </c>
      <c r="D11666">
        <v>0</v>
      </c>
      <c r="E11666">
        <v>0</v>
      </c>
      <c r="F11666">
        <v>0</v>
      </c>
      <c r="G11666">
        <v>0</v>
      </c>
      <c r="H11666">
        <v>-121.67</v>
      </c>
      <c r="I11666" t="s">
        <v>3837</v>
      </c>
      <c r="J11666" t="s">
        <v>822</v>
      </c>
      <c r="K11666">
        <v>0</v>
      </c>
      <c r="L11666" s="83">
        <v>42494</v>
      </c>
      <c r="M11666">
        <v>0</v>
      </c>
      <c r="N11666">
        <v>872375100</v>
      </c>
      <c r="O11666">
        <v>2880255</v>
      </c>
    </row>
    <row r="11667" spans="1:15" x14ac:dyDescent="0.2">
      <c r="A11667" t="s">
        <v>5251</v>
      </c>
      <c r="B11667" t="s">
        <v>127</v>
      </c>
      <c r="C11667">
        <v>126.21</v>
      </c>
      <c r="D11667">
        <v>0</v>
      </c>
      <c r="E11667">
        <v>0</v>
      </c>
      <c r="F11667">
        <v>0</v>
      </c>
      <c r="G11667">
        <v>0</v>
      </c>
      <c r="H11667" s="45">
        <v>-1406.53</v>
      </c>
      <c r="I11667" t="s">
        <v>3842</v>
      </c>
      <c r="J11667" t="s">
        <v>169</v>
      </c>
      <c r="K11667">
        <v>0</v>
      </c>
      <c r="L11667" s="83">
        <v>42494</v>
      </c>
      <c r="M11667">
        <v>0</v>
      </c>
      <c r="N11667" t="s">
        <v>788</v>
      </c>
      <c r="O11667" t="s">
        <v>789</v>
      </c>
    </row>
    <row r="11668" spans="1:15" x14ac:dyDescent="0.2">
      <c r="A11668" t="s">
        <v>5252</v>
      </c>
      <c r="B11668" t="s">
        <v>1022</v>
      </c>
      <c r="C11668">
        <v>70.37</v>
      </c>
      <c r="D11668">
        <v>0</v>
      </c>
      <c r="E11668">
        <v>0</v>
      </c>
      <c r="F11668">
        <v>0</v>
      </c>
      <c r="G11668">
        <v>0</v>
      </c>
      <c r="H11668" s="45">
        <v>-22097.200000000001</v>
      </c>
      <c r="I11668" t="s">
        <v>3837</v>
      </c>
      <c r="J11668" t="s">
        <v>164</v>
      </c>
      <c r="K11668">
        <v>0</v>
      </c>
      <c r="L11668" s="83">
        <v>42494</v>
      </c>
      <c r="M11668">
        <v>0</v>
      </c>
      <c r="N11668" t="s">
        <v>1226</v>
      </c>
      <c r="O11668" t="s">
        <v>1422</v>
      </c>
    </row>
    <row r="11669" spans="1:15" x14ac:dyDescent="0.2">
      <c r="A11669" t="s">
        <v>5253</v>
      </c>
      <c r="B11669" t="s">
        <v>5107</v>
      </c>
      <c r="C11669">
        <v>42.35</v>
      </c>
      <c r="D11669">
        <v>0</v>
      </c>
      <c r="E11669">
        <v>0</v>
      </c>
      <c r="F11669">
        <v>0</v>
      </c>
      <c r="G11669">
        <v>0</v>
      </c>
      <c r="H11669" s="45">
        <v>1779.1</v>
      </c>
      <c r="I11669" t="s">
        <v>3837</v>
      </c>
      <c r="J11669" t="s">
        <v>182</v>
      </c>
      <c r="K11669">
        <v>0</v>
      </c>
      <c r="L11669" s="83">
        <v>42494</v>
      </c>
      <c r="M11669">
        <v>0</v>
      </c>
      <c r="N11669" t="s">
        <v>5254</v>
      </c>
      <c r="O11669" t="s">
        <v>5255</v>
      </c>
    </row>
    <row r="11670" spans="1:15" x14ac:dyDescent="0.2">
      <c r="A11670" t="s">
        <v>5256</v>
      </c>
      <c r="B11670" t="s">
        <v>1343</v>
      </c>
      <c r="C11670">
        <v>122.7</v>
      </c>
      <c r="D11670">
        <v>0</v>
      </c>
      <c r="E11670">
        <v>0</v>
      </c>
      <c r="F11670">
        <v>0</v>
      </c>
      <c r="G11670">
        <v>0</v>
      </c>
      <c r="H11670" s="45">
        <v>-3402.24</v>
      </c>
      <c r="I11670" t="s">
        <v>3842</v>
      </c>
      <c r="J11670" t="s">
        <v>188</v>
      </c>
      <c r="K11670">
        <v>0</v>
      </c>
      <c r="L11670" s="83">
        <v>42494</v>
      </c>
      <c r="M11670">
        <v>0</v>
      </c>
      <c r="N11670">
        <v>929160109</v>
      </c>
      <c r="O11670">
        <v>2931205</v>
      </c>
    </row>
    <row r="11671" spans="1:15" x14ac:dyDescent="0.2">
      <c r="A11671" t="s">
        <v>5257</v>
      </c>
      <c r="B11671" t="s">
        <v>1812</v>
      </c>
      <c r="C11671">
        <v>17.75</v>
      </c>
      <c r="D11671">
        <v>0</v>
      </c>
      <c r="E11671">
        <v>0</v>
      </c>
      <c r="F11671">
        <v>0</v>
      </c>
      <c r="G11671">
        <v>0</v>
      </c>
      <c r="H11671" s="45">
        <v>10029.030000000001</v>
      </c>
      <c r="I11671" t="s">
        <v>3837</v>
      </c>
      <c r="J11671" t="s">
        <v>164</v>
      </c>
      <c r="K11671">
        <v>0</v>
      </c>
      <c r="L11671" s="83">
        <v>42494</v>
      </c>
      <c r="M11671">
        <v>0</v>
      </c>
      <c r="N11671" t="s">
        <v>1973</v>
      </c>
      <c r="O11671" t="s">
        <v>1974</v>
      </c>
    </row>
    <row r="11672" spans="1:15" x14ac:dyDescent="0.2">
      <c r="A11672" t="s">
        <v>5258</v>
      </c>
      <c r="B11672" t="s">
        <v>293</v>
      </c>
      <c r="C11672">
        <v>100.93</v>
      </c>
      <c r="D11672">
        <v>0</v>
      </c>
      <c r="E11672">
        <v>0</v>
      </c>
      <c r="F11672">
        <v>0</v>
      </c>
      <c r="G11672">
        <v>0</v>
      </c>
      <c r="H11672" s="45">
        <v>6997.02</v>
      </c>
      <c r="I11672" t="s">
        <v>3837</v>
      </c>
      <c r="J11672" t="s">
        <v>186</v>
      </c>
      <c r="K11672">
        <v>0</v>
      </c>
      <c r="L11672" s="83">
        <v>42494</v>
      </c>
      <c r="M11672">
        <v>0</v>
      </c>
      <c r="N11672">
        <v>981419104</v>
      </c>
      <c r="O11672">
        <v>2981181</v>
      </c>
    </row>
    <row r="11673" spans="1:15" x14ac:dyDescent="0.2">
      <c r="A11673" t="s">
        <v>5259</v>
      </c>
      <c r="B11673" t="s">
        <v>1820</v>
      </c>
      <c r="C11673">
        <v>19.25</v>
      </c>
      <c r="D11673">
        <v>0</v>
      </c>
      <c r="E11673">
        <v>0</v>
      </c>
      <c r="F11673">
        <v>0</v>
      </c>
      <c r="G11673">
        <v>0</v>
      </c>
      <c r="H11673">
        <v>669.75</v>
      </c>
      <c r="I11673" t="s">
        <v>3842</v>
      </c>
      <c r="J11673" t="s">
        <v>164</v>
      </c>
      <c r="K11673">
        <v>0</v>
      </c>
      <c r="L11673" s="83">
        <v>42494</v>
      </c>
      <c r="M11673">
        <v>0</v>
      </c>
      <c r="N11673">
        <v>959802109</v>
      </c>
      <c r="O11673" t="s">
        <v>1979</v>
      </c>
    </row>
    <row r="11674" spans="1:15" x14ac:dyDescent="0.2">
      <c r="A11674" t="s">
        <v>5260</v>
      </c>
      <c r="B11674" t="s">
        <v>2095</v>
      </c>
      <c r="C11674">
        <v>153.29</v>
      </c>
      <c r="D11674">
        <v>0</v>
      </c>
      <c r="E11674">
        <v>0</v>
      </c>
      <c r="F11674">
        <v>0</v>
      </c>
      <c r="G11674">
        <v>0</v>
      </c>
      <c r="H11674" s="45">
        <v>3081.13</v>
      </c>
      <c r="I11674" t="s">
        <v>3837</v>
      </c>
      <c r="J11674" t="s">
        <v>200</v>
      </c>
      <c r="K11674">
        <v>0</v>
      </c>
      <c r="L11674" s="83">
        <v>42494</v>
      </c>
      <c r="M11674">
        <v>0</v>
      </c>
      <c r="N11674">
        <v>983134107</v>
      </c>
      <c r="O11674">
        <v>2963811</v>
      </c>
    </row>
    <row r="11675" spans="1:15" x14ac:dyDescent="0.2">
      <c r="A11675" t="s">
        <v>5261</v>
      </c>
      <c r="B11675" t="s">
        <v>1698</v>
      </c>
      <c r="C11675">
        <v>46.94</v>
      </c>
      <c r="D11675">
        <v>0</v>
      </c>
      <c r="E11675">
        <v>0</v>
      </c>
      <c r="F11675">
        <v>0</v>
      </c>
      <c r="G11675">
        <v>0</v>
      </c>
      <c r="H11675" s="45">
        <v>-29356.71</v>
      </c>
      <c r="I11675" t="s">
        <v>3837</v>
      </c>
      <c r="J11675" t="s">
        <v>164</v>
      </c>
      <c r="K11675">
        <v>0</v>
      </c>
      <c r="L11675" s="83">
        <v>42494</v>
      </c>
      <c r="M11675">
        <v>0</v>
      </c>
      <c r="N11675">
        <v>985817105</v>
      </c>
      <c r="O11675" t="s">
        <v>1742</v>
      </c>
    </row>
    <row r="11676" spans="1:15" x14ac:dyDescent="0.2">
      <c r="A11676" t="s">
        <v>5262</v>
      </c>
      <c r="B11676" t="s">
        <v>5116</v>
      </c>
      <c r="C11676">
        <v>61.07</v>
      </c>
      <c r="D11676">
        <v>0</v>
      </c>
      <c r="E11676">
        <v>0</v>
      </c>
      <c r="F11676">
        <v>0</v>
      </c>
      <c r="G11676">
        <v>0</v>
      </c>
      <c r="H11676" s="45">
        <v>8859.94</v>
      </c>
      <c r="I11676" t="s">
        <v>3842</v>
      </c>
      <c r="J11676" t="s">
        <v>164</v>
      </c>
      <c r="K11676">
        <v>0</v>
      </c>
      <c r="L11676" s="83">
        <v>42494</v>
      </c>
      <c r="M11676">
        <v>0</v>
      </c>
      <c r="N11676" t="s">
        <v>5263</v>
      </c>
      <c r="O11676" t="s">
        <v>5264</v>
      </c>
    </row>
    <row r="11677" spans="1:15" x14ac:dyDescent="0.2">
      <c r="A11677" t="s">
        <v>5265</v>
      </c>
      <c r="B11677" t="s">
        <v>5122</v>
      </c>
      <c r="C11677">
        <v>49.4</v>
      </c>
      <c r="D11677">
        <v>0</v>
      </c>
      <c r="E11677">
        <v>0</v>
      </c>
      <c r="F11677">
        <v>0</v>
      </c>
      <c r="G11677">
        <v>0</v>
      </c>
      <c r="H11677" s="45">
        <v>7047.46</v>
      </c>
      <c r="I11677" t="s">
        <v>3842</v>
      </c>
      <c r="J11677" t="s">
        <v>164</v>
      </c>
      <c r="K11677">
        <v>0</v>
      </c>
      <c r="L11677" s="83">
        <v>42494</v>
      </c>
      <c r="M11677">
        <v>0</v>
      </c>
      <c r="N11677" t="s">
        <v>5266</v>
      </c>
      <c r="O11677" t="s">
        <v>5267</v>
      </c>
    </row>
    <row r="11678" spans="1:15" x14ac:dyDescent="0.2">
      <c r="A11678" t="s">
        <v>4965</v>
      </c>
      <c r="B11678" t="s">
        <v>2678</v>
      </c>
      <c r="C11678">
        <v>31.1</v>
      </c>
      <c r="D11678">
        <v>0</v>
      </c>
      <c r="E11678">
        <v>0</v>
      </c>
      <c r="F11678">
        <v>0</v>
      </c>
      <c r="G11678">
        <v>0</v>
      </c>
      <c r="H11678" s="45">
        <v>1248.24</v>
      </c>
      <c r="I11678" t="s">
        <v>3842</v>
      </c>
      <c r="J11678" t="s">
        <v>186</v>
      </c>
      <c r="K11678">
        <v>0</v>
      </c>
      <c r="L11678" s="83">
        <v>42493</v>
      </c>
      <c r="M11678">
        <v>0</v>
      </c>
      <c r="N11678" t="s">
        <v>2804</v>
      </c>
      <c r="O11678">
        <v>2912374</v>
      </c>
    </row>
    <row r="11679" spans="1:15" x14ac:dyDescent="0.2">
      <c r="A11679" t="s">
        <v>4966</v>
      </c>
      <c r="B11679" t="s">
        <v>4641</v>
      </c>
      <c r="C11679">
        <v>54.06</v>
      </c>
      <c r="D11679">
        <v>0</v>
      </c>
      <c r="E11679">
        <v>0</v>
      </c>
      <c r="F11679">
        <v>0</v>
      </c>
      <c r="G11679">
        <v>0</v>
      </c>
      <c r="H11679" s="45">
        <v>5715.2</v>
      </c>
      <c r="I11679" t="s">
        <v>3842</v>
      </c>
      <c r="J11679" t="s">
        <v>190</v>
      </c>
      <c r="K11679">
        <v>0</v>
      </c>
      <c r="L11679" s="83">
        <v>42493</v>
      </c>
      <c r="M11679">
        <v>0</v>
      </c>
      <c r="N11679">
        <v>896288107</v>
      </c>
      <c r="O11679">
        <v>2693914</v>
      </c>
    </row>
    <row r="11680" spans="1:15" x14ac:dyDescent="0.2">
      <c r="A11680" t="s">
        <v>4967</v>
      </c>
      <c r="B11680" t="s">
        <v>2707</v>
      </c>
      <c r="C11680">
        <v>31.29</v>
      </c>
      <c r="D11680">
        <v>0</v>
      </c>
      <c r="E11680">
        <v>0</v>
      </c>
      <c r="F11680">
        <v>0</v>
      </c>
      <c r="G11680">
        <v>0</v>
      </c>
      <c r="H11680" s="45">
        <v>4579.54</v>
      </c>
      <c r="I11680" t="s">
        <v>3842</v>
      </c>
      <c r="J11680" t="s">
        <v>169</v>
      </c>
      <c r="K11680">
        <v>0</v>
      </c>
      <c r="L11680" s="83">
        <v>42493</v>
      </c>
      <c r="M11680">
        <v>0</v>
      </c>
      <c r="N11680" t="s">
        <v>2796</v>
      </c>
      <c r="O11680" t="s">
        <v>2797</v>
      </c>
    </row>
    <row r="11681" spans="1:15" x14ac:dyDescent="0.2">
      <c r="A11681" t="s">
        <v>4968</v>
      </c>
      <c r="B11681" t="s">
        <v>870</v>
      </c>
      <c r="C11681">
        <v>52.59</v>
      </c>
      <c r="D11681">
        <v>0</v>
      </c>
      <c r="E11681">
        <v>0</v>
      </c>
      <c r="F11681">
        <v>0</v>
      </c>
      <c r="G11681">
        <v>0</v>
      </c>
      <c r="H11681">
        <v>-702.1</v>
      </c>
      <c r="I11681" t="s">
        <v>3842</v>
      </c>
      <c r="J11681" t="s">
        <v>235</v>
      </c>
      <c r="K11681">
        <v>0</v>
      </c>
      <c r="L11681" s="83">
        <v>42493</v>
      </c>
      <c r="M11681">
        <v>0</v>
      </c>
      <c r="N11681">
        <v>871829107</v>
      </c>
      <c r="O11681">
        <v>2868165</v>
      </c>
    </row>
    <row r="11682" spans="1:15" x14ac:dyDescent="0.2">
      <c r="A11682" t="s">
        <v>4969</v>
      </c>
      <c r="B11682" t="s">
        <v>2689</v>
      </c>
      <c r="C11682">
        <v>53.25</v>
      </c>
      <c r="D11682">
        <v>0</v>
      </c>
      <c r="E11682">
        <v>0</v>
      </c>
      <c r="F11682">
        <v>0</v>
      </c>
      <c r="G11682">
        <v>0</v>
      </c>
      <c r="H11682" s="45">
        <v>4040.53</v>
      </c>
      <c r="I11682" t="s">
        <v>3842</v>
      </c>
      <c r="J11682" t="s">
        <v>200</v>
      </c>
      <c r="K11682">
        <v>0</v>
      </c>
      <c r="L11682" s="83">
        <v>42493</v>
      </c>
      <c r="M11682">
        <v>0</v>
      </c>
      <c r="N11682">
        <v>864159108</v>
      </c>
      <c r="O11682">
        <v>2856289</v>
      </c>
    </row>
    <row r="11683" spans="1:15" x14ac:dyDescent="0.2">
      <c r="A11683" t="s">
        <v>4970</v>
      </c>
      <c r="B11683" t="s">
        <v>2210</v>
      </c>
      <c r="C11683">
        <v>76.849999999999994</v>
      </c>
      <c r="D11683">
        <v>0</v>
      </c>
      <c r="E11683">
        <v>0</v>
      </c>
      <c r="F11683">
        <v>0</v>
      </c>
      <c r="G11683">
        <v>0</v>
      </c>
      <c r="H11683" s="45">
        <v>-3365.83</v>
      </c>
      <c r="I11683" t="s">
        <v>3842</v>
      </c>
      <c r="J11683" t="s">
        <v>822</v>
      </c>
      <c r="K11683">
        <v>0</v>
      </c>
      <c r="L11683" s="83">
        <v>42493</v>
      </c>
      <c r="M11683">
        <v>0</v>
      </c>
      <c r="N11683" t="s">
        <v>2281</v>
      </c>
      <c r="O11683" t="s">
        <v>2282</v>
      </c>
    </row>
    <row r="11684" spans="1:15" x14ac:dyDescent="0.2">
      <c r="A11684" t="s">
        <v>4971</v>
      </c>
      <c r="B11684" t="s">
        <v>1988</v>
      </c>
      <c r="C11684">
        <v>110.9</v>
      </c>
      <c r="D11684">
        <v>0</v>
      </c>
      <c r="E11684">
        <v>0</v>
      </c>
      <c r="F11684">
        <v>0</v>
      </c>
      <c r="G11684">
        <v>0</v>
      </c>
      <c r="H11684" s="45">
        <v>-18693.79</v>
      </c>
      <c r="I11684" t="s">
        <v>3842</v>
      </c>
      <c r="J11684" t="s">
        <v>190</v>
      </c>
      <c r="K11684">
        <v>0</v>
      </c>
      <c r="L11684" s="83">
        <v>42493</v>
      </c>
      <c r="M11684">
        <v>0</v>
      </c>
      <c r="N11684" t="s">
        <v>2050</v>
      </c>
      <c r="O11684">
        <v>2007281</v>
      </c>
    </row>
    <row r="11685" spans="1:15" x14ac:dyDescent="0.2">
      <c r="A11685" t="s">
        <v>4972</v>
      </c>
      <c r="B11685" t="s">
        <v>1699</v>
      </c>
      <c r="C11685">
        <v>44.25</v>
      </c>
      <c r="D11685">
        <v>0</v>
      </c>
      <c r="E11685">
        <v>0</v>
      </c>
      <c r="F11685">
        <v>0</v>
      </c>
      <c r="G11685">
        <v>0</v>
      </c>
      <c r="H11685" s="45">
        <v>1065.3599999999999</v>
      </c>
      <c r="I11685" t="s">
        <v>3842</v>
      </c>
      <c r="J11685" t="s">
        <v>186</v>
      </c>
      <c r="K11685">
        <v>0</v>
      </c>
      <c r="L11685" s="83">
        <v>42493</v>
      </c>
      <c r="M11685">
        <v>0</v>
      </c>
      <c r="N11685">
        <v>589400100</v>
      </c>
      <c r="O11685">
        <v>2578464</v>
      </c>
    </row>
    <row r="11686" spans="1:15" x14ac:dyDescent="0.2">
      <c r="A11686" t="s">
        <v>4973</v>
      </c>
      <c r="B11686" t="s">
        <v>91</v>
      </c>
      <c r="C11686">
        <v>60.5</v>
      </c>
      <c r="D11686">
        <v>0</v>
      </c>
      <c r="E11686">
        <v>0</v>
      </c>
      <c r="F11686">
        <v>0</v>
      </c>
      <c r="G11686">
        <v>0</v>
      </c>
      <c r="H11686" s="45">
        <v>-9238.1299999999992</v>
      </c>
      <c r="I11686" t="s">
        <v>3842</v>
      </c>
      <c r="J11686" t="s">
        <v>164</v>
      </c>
      <c r="K11686">
        <v>0</v>
      </c>
      <c r="L11686" s="83">
        <v>42493</v>
      </c>
      <c r="M11686">
        <v>0</v>
      </c>
      <c r="N11686" t="s">
        <v>165</v>
      </c>
      <c r="O11686" t="s">
        <v>166</v>
      </c>
    </row>
    <row r="11687" spans="1:15" x14ac:dyDescent="0.2">
      <c r="A11687" t="s">
        <v>4974</v>
      </c>
      <c r="B11687" t="s">
        <v>284</v>
      </c>
      <c r="C11687">
        <v>60.83</v>
      </c>
      <c r="D11687">
        <v>0</v>
      </c>
      <c r="E11687">
        <v>0</v>
      </c>
      <c r="F11687">
        <v>0</v>
      </c>
      <c r="G11687">
        <v>0</v>
      </c>
      <c r="H11687" s="45">
        <v>3490</v>
      </c>
      <c r="I11687" t="s">
        <v>3842</v>
      </c>
      <c r="J11687" t="s">
        <v>182</v>
      </c>
      <c r="K11687">
        <v>0</v>
      </c>
      <c r="L11687" s="83">
        <v>42493</v>
      </c>
      <c r="M11687">
        <v>0</v>
      </c>
      <c r="N11687">
        <v>423452101</v>
      </c>
      <c r="O11687">
        <v>2420101</v>
      </c>
    </row>
    <row r="11688" spans="1:15" x14ac:dyDescent="0.2">
      <c r="A11688" t="s">
        <v>4975</v>
      </c>
      <c r="B11688" t="s">
        <v>4638</v>
      </c>
      <c r="C11688">
        <v>17.074999999999999</v>
      </c>
      <c r="D11688">
        <v>0</v>
      </c>
      <c r="E11688">
        <v>0</v>
      </c>
      <c r="F11688">
        <v>0</v>
      </c>
      <c r="G11688">
        <v>0</v>
      </c>
      <c r="H11688" s="45">
        <v>-11466.98</v>
      </c>
      <c r="I11688" t="s">
        <v>3842</v>
      </c>
      <c r="J11688" t="s">
        <v>182</v>
      </c>
      <c r="K11688">
        <v>0</v>
      </c>
      <c r="L11688" s="83">
        <v>42493</v>
      </c>
      <c r="M11688">
        <v>0</v>
      </c>
      <c r="N11688">
        <v>393222104</v>
      </c>
      <c r="O11688" t="s">
        <v>4756</v>
      </c>
    </row>
    <row r="11689" spans="1:15" x14ac:dyDescent="0.2">
      <c r="A11689" t="s">
        <v>4976</v>
      </c>
      <c r="B11689" t="s">
        <v>1019</v>
      </c>
      <c r="C11689">
        <v>17</v>
      </c>
      <c r="D11689">
        <v>0</v>
      </c>
      <c r="E11689">
        <v>0</v>
      </c>
      <c r="F11689">
        <v>0</v>
      </c>
      <c r="G11689">
        <v>0</v>
      </c>
      <c r="H11689" s="45">
        <v>-4053.85</v>
      </c>
      <c r="I11689" t="s">
        <v>3842</v>
      </c>
      <c r="J11689" t="s">
        <v>164</v>
      </c>
      <c r="K11689">
        <v>0</v>
      </c>
      <c r="L11689" s="83">
        <v>42493</v>
      </c>
      <c r="M11689">
        <v>0</v>
      </c>
      <c r="N11689" t="s">
        <v>1254</v>
      </c>
      <c r="O11689">
        <v>2438126</v>
      </c>
    </row>
    <row r="11690" spans="1:15" x14ac:dyDescent="0.2">
      <c r="A11690" t="s">
        <v>4977</v>
      </c>
      <c r="B11690" t="s">
        <v>1303</v>
      </c>
      <c r="C11690">
        <v>19.2</v>
      </c>
      <c r="D11690">
        <v>0</v>
      </c>
      <c r="E11690">
        <v>0</v>
      </c>
      <c r="F11690">
        <v>0</v>
      </c>
      <c r="G11690">
        <v>0</v>
      </c>
      <c r="H11690">
        <v>190.66</v>
      </c>
      <c r="I11690" t="s">
        <v>3842</v>
      </c>
      <c r="J11690" t="s">
        <v>182</v>
      </c>
      <c r="K11690">
        <v>0</v>
      </c>
      <c r="L11690" s="83">
        <v>42493</v>
      </c>
      <c r="M11690">
        <v>0</v>
      </c>
      <c r="N11690" t="s">
        <v>1488</v>
      </c>
      <c r="O11690">
        <v>2261021</v>
      </c>
    </row>
    <row r="11691" spans="1:15" x14ac:dyDescent="0.2">
      <c r="A11691" t="s">
        <v>4978</v>
      </c>
      <c r="B11691" t="s">
        <v>102</v>
      </c>
      <c r="C11691">
        <v>305.01</v>
      </c>
      <c r="D11691">
        <v>0</v>
      </c>
      <c r="E11691">
        <v>0</v>
      </c>
      <c r="F11691">
        <v>0</v>
      </c>
      <c r="G11691">
        <v>0</v>
      </c>
      <c r="H11691">
        <v>-840.34</v>
      </c>
      <c r="I11691" t="s">
        <v>3842</v>
      </c>
      <c r="J11691" t="s">
        <v>186</v>
      </c>
      <c r="K11691">
        <v>0</v>
      </c>
      <c r="L11691" s="83">
        <v>42493</v>
      </c>
      <c r="M11691">
        <v>0</v>
      </c>
      <c r="N11691">
        <v>225310101</v>
      </c>
      <c r="O11691">
        <v>2232050</v>
      </c>
    </row>
    <row r="11692" spans="1:15" x14ac:dyDescent="0.2">
      <c r="A11692" t="s">
        <v>4979</v>
      </c>
      <c r="B11692" t="s">
        <v>1070</v>
      </c>
      <c r="C11692">
        <v>37.67</v>
      </c>
      <c r="D11692">
        <v>0</v>
      </c>
      <c r="E11692">
        <v>0</v>
      </c>
      <c r="F11692">
        <v>0</v>
      </c>
      <c r="G11692">
        <v>0</v>
      </c>
      <c r="H11692">
        <v>580.65</v>
      </c>
      <c r="I11692" t="s">
        <v>3842</v>
      </c>
      <c r="J11692" t="s">
        <v>190</v>
      </c>
      <c r="K11692">
        <v>0</v>
      </c>
      <c r="L11692" s="83">
        <v>42493</v>
      </c>
      <c r="M11692">
        <v>0</v>
      </c>
      <c r="N11692">
        <v>73685109</v>
      </c>
      <c r="O11692" t="s">
        <v>1416</v>
      </c>
    </row>
    <row r="11693" spans="1:15" x14ac:dyDescent="0.2">
      <c r="A11693" t="s">
        <v>4980</v>
      </c>
      <c r="B11693" t="s">
        <v>1700</v>
      </c>
      <c r="C11693">
        <v>75.75</v>
      </c>
      <c r="D11693">
        <v>0</v>
      </c>
      <c r="E11693">
        <v>0</v>
      </c>
      <c r="F11693">
        <v>0</v>
      </c>
      <c r="G11693">
        <v>0</v>
      </c>
      <c r="H11693" s="45">
        <v>3063.34</v>
      </c>
      <c r="I11693" t="s">
        <v>3842</v>
      </c>
      <c r="J11693" t="s">
        <v>190</v>
      </c>
      <c r="K11693">
        <v>0</v>
      </c>
      <c r="L11693" s="83">
        <v>42493</v>
      </c>
      <c r="M11693">
        <v>0</v>
      </c>
      <c r="N11693">
        <v>12348108</v>
      </c>
      <c r="O11693">
        <v>2012757</v>
      </c>
    </row>
    <row r="11694" spans="1:15" x14ac:dyDescent="0.2">
      <c r="A11694" t="s">
        <v>4981</v>
      </c>
      <c r="B11694" t="s">
        <v>98</v>
      </c>
      <c r="C11694">
        <v>61.15</v>
      </c>
      <c r="D11694">
        <v>0</v>
      </c>
      <c r="E11694">
        <v>0</v>
      </c>
      <c r="F11694">
        <v>0</v>
      </c>
      <c r="G11694">
        <v>0</v>
      </c>
      <c r="H11694" s="45">
        <v>-1077.1199999999999</v>
      </c>
      <c r="I11694" t="s">
        <v>3842</v>
      </c>
      <c r="J11694" t="s">
        <v>164</v>
      </c>
      <c r="K11694">
        <v>0</v>
      </c>
      <c r="L11694" s="83">
        <v>42493</v>
      </c>
      <c r="M11694">
        <v>0</v>
      </c>
      <c r="N11694">
        <v>7973100</v>
      </c>
      <c r="O11694">
        <v>2049175</v>
      </c>
    </row>
    <row r="11695" spans="1:15" x14ac:dyDescent="0.2">
      <c r="A11695" t="s">
        <v>4982</v>
      </c>
      <c r="B11695" t="s">
        <v>4935</v>
      </c>
      <c r="C11695">
        <v>18.510000000000002</v>
      </c>
      <c r="D11695">
        <v>0</v>
      </c>
      <c r="E11695">
        <v>0</v>
      </c>
      <c r="F11695">
        <v>0</v>
      </c>
      <c r="G11695">
        <v>0</v>
      </c>
      <c r="H11695">
        <v>-394.01</v>
      </c>
      <c r="I11695" t="s">
        <v>3842</v>
      </c>
      <c r="J11695" t="s">
        <v>164</v>
      </c>
      <c r="K11695">
        <v>0</v>
      </c>
      <c r="L11695" s="83">
        <v>42493</v>
      </c>
      <c r="M11695">
        <v>0</v>
      </c>
      <c r="N11695">
        <v>18680306</v>
      </c>
      <c r="O11695">
        <v>2679817</v>
      </c>
    </row>
    <row r="11696" spans="1:15" x14ac:dyDescent="0.2">
      <c r="A11696" t="s">
        <v>4983</v>
      </c>
      <c r="B11696" t="s">
        <v>3156</v>
      </c>
      <c r="C11696">
        <v>35</v>
      </c>
      <c r="D11696">
        <v>0</v>
      </c>
      <c r="E11696">
        <v>0</v>
      </c>
      <c r="F11696">
        <v>0</v>
      </c>
      <c r="G11696">
        <v>0</v>
      </c>
      <c r="H11696" s="45">
        <v>-2194.75</v>
      </c>
      <c r="I11696" t="s">
        <v>3837</v>
      </c>
      <c r="J11696" t="s">
        <v>186</v>
      </c>
      <c r="K11696">
        <v>0</v>
      </c>
      <c r="L11696" s="83">
        <v>42493</v>
      </c>
      <c r="M11696">
        <v>0</v>
      </c>
      <c r="N11696" t="s">
        <v>177</v>
      </c>
      <c r="O11696" t="s">
        <v>3243</v>
      </c>
    </row>
    <row r="11697" spans="1:15" x14ac:dyDescent="0.2">
      <c r="A11697" t="s">
        <v>4984</v>
      </c>
      <c r="B11697" t="s">
        <v>1786</v>
      </c>
      <c r="C11697">
        <v>53.65</v>
      </c>
      <c r="D11697">
        <v>0</v>
      </c>
      <c r="E11697">
        <v>0</v>
      </c>
      <c r="F11697">
        <v>0</v>
      </c>
      <c r="G11697">
        <v>0</v>
      </c>
      <c r="H11697" s="45">
        <v>2629.6</v>
      </c>
      <c r="I11697" t="s">
        <v>3842</v>
      </c>
      <c r="J11697" t="s">
        <v>186</v>
      </c>
      <c r="K11697">
        <v>0</v>
      </c>
      <c r="L11697" s="83">
        <v>42493</v>
      </c>
      <c r="M11697">
        <v>0</v>
      </c>
      <c r="N11697">
        <v>26874784</v>
      </c>
      <c r="O11697">
        <v>2027342</v>
      </c>
    </row>
    <row r="11698" spans="1:15" x14ac:dyDescent="0.2">
      <c r="A11698" t="s">
        <v>4985</v>
      </c>
      <c r="B11698" t="s">
        <v>2105</v>
      </c>
      <c r="C11698">
        <v>97.09</v>
      </c>
      <c r="D11698">
        <v>0</v>
      </c>
      <c r="E11698">
        <v>0</v>
      </c>
      <c r="F11698">
        <v>0</v>
      </c>
      <c r="G11698">
        <v>0</v>
      </c>
      <c r="H11698" s="45">
        <v>25609.38</v>
      </c>
      <c r="I11698" t="s">
        <v>3842</v>
      </c>
      <c r="J11698" t="s">
        <v>169</v>
      </c>
      <c r="K11698">
        <v>0</v>
      </c>
      <c r="L11698" s="83">
        <v>42493</v>
      </c>
      <c r="M11698">
        <v>0</v>
      </c>
      <c r="N11698" t="s">
        <v>2142</v>
      </c>
      <c r="O11698" t="s">
        <v>2143</v>
      </c>
    </row>
    <row r="11699" spans="1:15" x14ac:dyDescent="0.2">
      <c r="A11699" t="s">
        <v>4986</v>
      </c>
      <c r="B11699" t="s">
        <v>2228</v>
      </c>
      <c r="C11699">
        <v>24.68</v>
      </c>
      <c r="D11699">
        <v>0</v>
      </c>
      <c r="E11699">
        <v>0</v>
      </c>
      <c r="F11699">
        <v>0</v>
      </c>
      <c r="G11699">
        <v>0</v>
      </c>
      <c r="H11699" s="45">
        <v>6520.58</v>
      </c>
      <c r="I11699" t="s">
        <v>3837</v>
      </c>
      <c r="J11699" t="s">
        <v>164</v>
      </c>
      <c r="K11699">
        <v>0</v>
      </c>
      <c r="L11699" s="83">
        <v>42493</v>
      </c>
      <c r="M11699">
        <v>0</v>
      </c>
      <c r="N11699" t="s">
        <v>177</v>
      </c>
      <c r="O11699" t="s">
        <v>2249</v>
      </c>
    </row>
    <row r="11700" spans="1:15" x14ac:dyDescent="0.2">
      <c r="A11700" t="s">
        <v>4987</v>
      </c>
      <c r="B11700" t="s">
        <v>2219</v>
      </c>
      <c r="C11700">
        <v>45.01</v>
      </c>
      <c r="D11700">
        <v>0</v>
      </c>
      <c r="E11700">
        <v>0</v>
      </c>
      <c r="F11700">
        <v>0</v>
      </c>
      <c r="G11700">
        <v>0</v>
      </c>
      <c r="H11700" s="45">
        <v>-9941.82</v>
      </c>
      <c r="I11700" t="s">
        <v>3837</v>
      </c>
      <c r="J11700" t="s">
        <v>190</v>
      </c>
      <c r="K11700">
        <v>0</v>
      </c>
      <c r="L11700" s="83">
        <v>42493</v>
      </c>
      <c r="M11700">
        <v>0</v>
      </c>
      <c r="N11700">
        <v>46433108</v>
      </c>
      <c r="O11700">
        <v>2060518</v>
      </c>
    </row>
    <row r="11701" spans="1:15" x14ac:dyDescent="0.2">
      <c r="A11701" t="s">
        <v>4988</v>
      </c>
      <c r="B11701" t="s">
        <v>4949</v>
      </c>
      <c r="C11701">
        <v>50.7</v>
      </c>
      <c r="D11701">
        <v>0</v>
      </c>
      <c r="E11701">
        <v>0</v>
      </c>
      <c r="F11701">
        <v>0</v>
      </c>
      <c r="G11701">
        <v>0</v>
      </c>
      <c r="H11701" s="45">
        <v>-3631.83</v>
      </c>
      <c r="I11701" t="s">
        <v>3837</v>
      </c>
      <c r="J11701" t="s">
        <v>822</v>
      </c>
      <c r="K11701">
        <v>0</v>
      </c>
      <c r="L11701" s="83">
        <v>42493</v>
      </c>
      <c r="M11701">
        <v>0</v>
      </c>
      <c r="N11701" t="s">
        <v>4989</v>
      </c>
      <c r="O11701">
        <v>2942605</v>
      </c>
    </row>
    <row r="11702" spans="1:15" x14ac:dyDescent="0.2">
      <c r="A11702" t="s">
        <v>4990</v>
      </c>
      <c r="B11702" t="s">
        <v>4957</v>
      </c>
      <c r="C11702">
        <v>51.24</v>
      </c>
      <c r="D11702">
        <v>0</v>
      </c>
      <c r="E11702">
        <v>0</v>
      </c>
      <c r="F11702">
        <v>0</v>
      </c>
      <c r="G11702">
        <v>0</v>
      </c>
      <c r="H11702" s="45">
        <v>5003.5200000000004</v>
      </c>
      <c r="I11702" t="s">
        <v>3837</v>
      </c>
      <c r="J11702" t="s">
        <v>822</v>
      </c>
      <c r="K11702">
        <v>0</v>
      </c>
      <c r="L11702" s="83">
        <v>42493</v>
      </c>
      <c r="M11702">
        <v>0</v>
      </c>
      <c r="N11702">
        <v>29899101</v>
      </c>
      <c r="O11702">
        <v>2267171</v>
      </c>
    </row>
    <row r="11703" spans="1:15" x14ac:dyDescent="0.2">
      <c r="A11703" t="s">
        <v>4991</v>
      </c>
      <c r="B11703" t="s">
        <v>1790</v>
      </c>
      <c r="C11703">
        <v>20.37</v>
      </c>
      <c r="D11703">
        <v>0</v>
      </c>
      <c r="E11703">
        <v>0</v>
      </c>
      <c r="F11703">
        <v>0</v>
      </c>
      <c r="G11703">
        <v>0</v>
      </c>
      <c r="H11703" s="45">
        <v>4447.79</v>
      </c>
      <c r="I11703" t="s">
        <v>3837</v>
      </c>
      <c r="J11703" t="s">
        <v>190</v>
      </c>
      <c r="K11703">
        <v>0</v>
      </c>
      <c r="L11703" s="83">
        <v>42493</v>
      </c>
      <c r="M11703">
        <v>0</v>
      </c>
      <c r="N11703" t="s">
        <v>177</v>
      </c>
      <c r="O11703" t="s">
        <v>1877</v>
      </c>
    </row>
    <row r="11704" spans="1:15" x14ac:dyDescent="0.2">
      <c r="A11704" t="s">
        <v>4992</v>
      </c>
      <c r="B11704" t="s">
        <v>1668</v>
      </c>
      <c r="C11704">
        <v>31.19</v>
      </c>
      <c r="D11704">
        <v>0</v>
      </c>
      <c r="E11704">
        <v>0</v>
      </c>
      <c r="F11704">
        <v>0</v>
      </c>
      <c r="G11704">
        <v>0</v>
      </c>
      <c r="H11704" s="45">
        <v>3922.82</v>
      </c>
      <c r="I11704" t="s">
        <v>3837</v>
      </c>
      <c r="J11704" t="s">
        <v>169</v>
      </c>
      <c r="K11704">
        <v>0</v>
      </c>
      <c r="L11704" s="83">
        <v>42493</v>
      </c>
      <c r="M11704">
        <v>0</v>
      </c>
      <c r="N11704">
        <v>116794108</v>
      </c>
      <c r="O11704">
        <v>2616137</v>
      </c>
    </row>
    <row r="11705" spans="1:15" x14ac:dyDescent="0.2">
      <c r="A11705" t="s">
        <v>4993</v>
      </c>
      <c r="B11705" t="s">
        <v>3199</v>
      </c>
      <c r="C11705">
        <v>54.85</v>
      </c>
      <c r="D11705">
        <v>0</v>
      </c>
      <c r="E11705">
        <v>0</v>
      </c>
      <c r="F11705">
        <v>0</v>
      </c>
      <c r="G11705">
        <v>0</v>
      </c>
      <c r="H11705" s="45">
        <v>5372.25</v>
      </c>
      <c r="I11705" t="s">
        <v>3842</v>
      </c>
      <c r="J11705" t="s">
        <v>164</v>
      </c>
      <c r="K11705">
        <v>0</v>
      </c>
      <c r="L11705" s="83">
        <v>42493</v>
      </c>
      <c r="M11705">
        <v>0</v>
      </c>
      <c r="N11705" t="s">
        <v>3258</v>
      </c>
      <c r="O11705" t="s">
        <v>3259</v>
      </c>
    </row>
    <row r="11706" spans="1:15" x14ac:dyDescent="0.2">
      <c r="A11706" t="s">
        <v>4994</v>
      </c>
      <c r="B11706" t="s">
        <v>1567</v>
      </c>
      <c r="C11706">
        <v>69.05</v>
      </c>
      <c r="D11706">
        <v>0</v>
      </c>
      <c r="E11706">
        <v>0</v>
      </c>
      <c r="F11706">
        <v>0</v>
      </c>
      <c r="G11706">
        <v>0</v>
      </c>
      <c r="H11706" s="45">
        <v>9761.4500000000007</v>
      </c>
      <c r="I11706" t="s">
        <v>3837</v>
      </c>
      <c r="J11706" t="s">
        <v>164</v>
      </c>
      <c r="K11706">
        <v>0</v>
      </c>
      <c r="L11706" s="83">
        <v>42493</v>
      </c>
      <c r="M11706">
        <v>0</v>
      </c>
      <c r="N11706" t="s">
        <v>1602</v>
      </c>
      <c r="O11706" t="s">
        <v>1603</v>
      </c>
    </row>
    <row r="11707" spans="1:15" x14ac:dyDescent="0.2">
      <c r="A11707" t="s">
        <v>4995</v>
      </c>
      <c r="B11707" t="s">
        <v>2206</v>
      </c>
      <c r="C11707">
        <v>44.13</v>
      </c>
      <c r="D11707">
        <v>0</v>
      </c>
      <c r="E11707">
        <v>0</v>
      </c>
      <c r="F11707">
        <v>0</v>
      </c>
      <c r="G11707">
        <v>0</v>
      </c>
      <c r="H11707" s="45">
        <v>9773.69</v>
      </c>
      <c r="I11707" t="s">
        <v>3837</v>
      </c>
      <c r="J11707" t="s">
        <v>188</v>
      </c>
      <c r="K11707">
        <v>0</v>
      </c>
      <c r="L11707" s="83">
        <v>42493</v>
      </c>
      <c r="M11707">
        <v>0</v>
      </c>
      <c r="N11707">
        <v>125269100</v>
      </c>
      <c r="O11707" t="s">
        <v>2253</v>
      </c>
    </row>
    <row r="11708" spans="1:15" x14ac:dyDescent="0.2">
      <c r="A11708" t="s">
        <v>4996</v>
      </c>
      <c r="B11708" t="s">
        <v>2485</v>
      </c>
      <c r="C11708">
        <v>81.55</v>
      </c>
      <c r="D11708">
        <v>0</v>
      </c>
      <c r="E11708">
        <v>0</v>
      </c>
      <c r="F11708">
        <v>0</v>
      </c>
      <c r="G11708">
        <v>0</v>
      </c>
      <c r="H11708" s="45">
        <v>4898.71</v>
      </c>
      <c r="I11708" t="s">
        <v>3837</v>
      </c>
      <c r="J11708" t="s">
        <v>200</v>
      </c>
      <c r="K11708">
        <v>0</v>
      </c>
      <c r="L11708" s="83">
        <v>42493</v>
      </c>
      <c r="M11708">
        <v>0</v>
      </c>
      <c r="N11708">
        <v>169905106</v>
      </c>
      <c r="O11708">
        <v>2106780</v>
      </c>
    </row>
    <row r="11709" spans="1:15" x14ac:dyDescent="0.2">
      <c r="A11709" t="s">
        <v>4997</v>
      </c>
      <c r="B11709" t="s">
        <v>3204</v>
      </c>
      <c r="C11709">
        <v>33.1</v>
      </c>
      <c r="D11709">
        <v>0</v>
      </c>
      <c r="E11709">
        <v>0</v>
      </c>
      <c r="F11709">
        <v>0</v>
      </c>
      <c r="G11709">
        <v>0</v>
      </c>
      <c r="H11709">
        <v>283.14999999999998</v>
      </c>
      <c r="I11709" t="s">
        <v>3842</v>
      </c>
      <c r="J11709" t="s">
        <v>200</v>
      </c>
      <c r="K11709">
        <v>0</v>
      </c>
      <c r="L11709" s="83">
        <v>42493</v>
      </c>
      <c r="M11709">
        <v>0</v>
      </c>
      <c r="N11709">
        <v>143436400</v>
      </c>
      <c r="O11709">
        <v>2845469</v>
      </c>
    </row>
    <row r="11710" spans="1:15" x14ac:dyDescent="0.2">
      <c r="A11710" t="s">
        <v>4998</v>
      </c>
      <c r="B11710" t="s">
        <v>2674</v>
      </c>
      <c r="C11710">
        <v>64.784999999999997</v>
      </c>
      <c r="D11710">
        <v>0</v>
      </c>
      <c r="E11710">
        <v>0</v>
      </c>
      <c r="F11710">
        <v>0</v>
      </c>
      <c r="G11710">
        <v>0</v>
      </c>
      <c r="H11710" s="45">
        <v>-27658.89</v>
      </c>
      <c r="I11710" t="s">
        <v>3837</v>
      </c>
      <c r="J11710" t="s">
        <v>182</v>
      </c>
      <c r="K11710">
        <v>0</v>
      </c>
      <c r="L11710" s="83">
        <v>42493</v>
      </c>
      <c r="M11710">
        <v>0</v>
      </c>
      <c r="N11710">
        <v>212015101</v>
      </c>
      <c r="O11710" t="s">
        <v>2740</v>
      </c>
    </row>
    <row r="11711" spans="1:15" x14ac:dyDescent="0.2">
      <c r="A11711" t="s">
        <v>4999</v>
      </c>
      <c r="B11711" t="s">
        <v>4937</v>
      </c>
      <c r="C11711">
        <v>52.11</v>
      </c>
      <c r="D11711">
        <v>0</v>
      </c>
      <c r="E11711">
        <v>0</v>
      </c>
      <c r="F11711">
        <v>0</v>
      </c>
      <c r="G11711">
        <v>0</v>
      </c>
      <c r="H11711">
        <v>-94.71</v>
      </c>
      <c r="I11711" t="s">
        <v>3842</v>
      </c>
      <c r="J11711" t="s">
        <v>186</v>
      </c>
      <c r="K11711">
        <v>0</v>
      </c>
      <c r="L11711" s="83">
        <v>42493</v>
      </c>
      <c r="M11711">
        <v>0</v>
      </c>
      <c r="N11711">
        <v>126117100</v>
      </c>
      <c r="O11711">
        <v>2204866</v>
      </c>
    </row>
    <row r="11712" spans="1:15" x14ac:dyDescent="0.2">
      <c r="A11712" t="s">
        <v>5000</v>
      </c>
      <c r="B11712" t="s">
        <v>4948</v>
      </c>
      <c r="C11712">
        <v>68.7</v>
      </c>
      <c r="D11712">
        <v>0</v>
      </c>
      <c r="E11712">
        <v>0</v>
      </c>
      <c r="F11712">
        <v>0</v>
      </c>
      <c r="G11712">
        <v>0</v>
      </c>
      <c r="H11712" s="45">
        <v>-7642.88</v>
      </c>
      <c r="I11712" t="s">
        <v>3837</v>
      </c>
      <c r="J11712" t="s">
        <v>822</v>
      </c>
      <c r="K11712">
        <v>0</v>
      </c>
      <c r="L11712" s="83">
        <v>42493</v>
      </c>
      <c r="M11712">
        <v>0</v>
      </c>
      <c r="N11712">
        <v>165303108</v>
      </c>
      <c r="O11712">
        <v>2190750</v>
      </c>
    </row>
    <row r="11713" spans="1:15" x14ac:dyDescent="0.2">
      <c r="A11713" t="s">
        <v>5001</v>
      </c>
      <c r="B11713" t="s">
        <v>839</v>
      </c>
      <c r="C11713">
        <v>44.86</v>
      </c>
      <c r="D11713">
        <v>0</v>
      </c>
      <c r="E11713">
        <v>0</v>
      </c>
      <c r="F11713">
        <v>0</v>
      </c>
      <c r="G11713">
        <v>0</v>
      </c>
      <c r="H11713" s="45">
        <v>5507.89</v>
      </c>
      <c r="I11713" t="s">
        <v>3837</v>
      </c>
      <c r="J11713" t="s">
        <v>164</v>
      </c>
      <c r="K11713">
        <v>0</v>
      </c>
      <c r="L11713" s="83">
        <v>42493</v>
      </c>
      <c r="M11713">
        <v>0</v>
      </c>
      <c r="N11713">
        <v>126349109</v>
      </c>
      <c r="O11713">
        <v>2210885</v>
      </c>
    </row>
    <row r="11714" spans="1:15" x14ac:dyDescent="0.2">
      <c r="A11714" t="s">
        <v>5002</v>
      </c>
      <c r="B11714" t="s">
        <v>1659</v>
      </c>
      <c r="C11714">
        <v>20.975000000000001</v>
      </c>
      <c r="D11714">
        <v>0</v>
      </c>
      <c r="E11714">
        <v>0</v>
      </c>
      <c r="F11714">
        <v>0</v>
      </c>
      <c r="G11714">
        <v>0</v>
      </c>
      <c r="H11714" s="45">
        <v>19835.95</v>
      </c>
      <c r="I11714" t="s">
        <v>3837</v>
      </c>
      <c r="J11714" t="s">
        <v>448</v>
      </c>
      <c r="K11714">
        <v>0</v>
      </c>
      <c r="L11714" s="83">
        <v>42493</v>
      </c>
      <c r="M11714">
        <v>0</v>
      </c>
      <c r="N11714">
        <v>156700106</v>
      </c>
      <c r="O11714">
        <v>2185046</v>
      </c>
    </row>
    <row r="11715" spans="1:15" x14ac:dyDescent="0.2">
      <c r="A11715" t="s">
        <v>5003</v>
      </c>
      <c r="B11715" t="s">
        <v>3046</v>
      </c>
      <c r="C11715">
        <v>135.15</v>
      </c>
      <c r="D11715">
        <v>0</v>
      </c>
      <c r="E11715">
        <v>0</v>
      </c>
      <c r="F11715">
        <v>0</v>
      </c>
      <c r="G11715">
        <v>0</v>
      </c>
      <c r="H11715" s="45">
        <v>-7723.45</v>
      </c>
      <c r="I11715" t="s">
        <v>3837</v>
      </c>
      <c r="J11715" t="s">
        <v>182</v>
      </c>
      <c r="K11715">
        <v>0</v>
      </c>
      <c r="L11715" s="83">
        <v>42493</v>
      </c>
      <c r="M11715">
        <v>0</v>
      </c>
      <c r="N11715" t="s">
        <v>3104</v>
      </c>
      <c r="O11715" t="s">
        <v>3105</v>
      </c>
    </row>
    <row r="11716" spans="1:15" x14ac:dyDescent="0.2">
      <c r="A11716" t="s">
        <v>5004</v>
      </c>
      <c r="B11716" t="s">
        <v>4958</v>
      </c>
      <c r="C11716">
        <v>81.39</v>
      </c>
      <c r="D11716">
        <v>0</v>
      </c>
      <c r="E11716">
        <v>0</v>
      </c>
      <c r="F11716">
        <v>0</v>
      </c>
      <c r="G11716">
        <v>0</v>
      </c>
      <c r="H11716">
        <v>-555.61</v>
      </c>
      <c r="I11716" t="s">
        <v>3837</v>
      </c>
      <c r="J11716" t="s">
        <v>822</v>
      </c>
      <c r="K11716">
        <v>0</v>
      </c>
      <c r="L11716" s="83">
        <v>42493</v>
      </c>
      <c r="M11716">
        <v>0</v>
      </c>
      <c r="N11716" t="s">
        <v>5005</v>
      </c>
      <c r="O11716">
        <v>2542049</v>
      </c>
    </row>
    <row r="11717" spans="1:15" x14ac:dyDescent="0.2">
      <c r="A11717" t="s">
        <v>5006</v>
      </c>
      <c r="B11717" t="s">
        <v>1014</v>
      </c>
      <c r="C11717">
        <v>52.91</v>
      </c>
      <c r="D11717">
        <v>0</v>
      </c>
      <c r="E11717">
        <v>0</v>
      </c>
      <c r="F11717">
        <v>0</v>
      </c>
      <c r="G11717">
        <v>0</v>
      </c>
      <c r="H11717" s="45">
        <v>-5273.93</v>
      </c>
      <c r="I11717" t="s">
        <v>3837</v>
      </c>
      <c r="J11717" t="s">
        <v>200</v>
      </c>
      <c r="K11717">
        <v>0</v>
      </c>
      <c r="L11717" s="83">
        <v>42493</v>
      </c>
      <c r="M11717">
        <v>0</v>
      </c>
      <c r="N11717" t="s">
        <v>177</v>
      </c>
      <c r="O11717" t="s">
        <v>1455</v>
      </c>
    </row>
    <row r="11718" spans="1:15" x14ac:dyDescent="0.2">
      <c r="A11718" t="s">
        <v>5007</v>
      </c>
      <c r="B11718" t="s">
        <v>2679</v>
      </c>
      <c r="C11718">
        <v>30.22</v>
      </c>
      <c r="D11718">
        <v>0</v>
      </c>
      <c r="E11718">
        <v>0</v>
      </c>
      <c r="F11718">
        <v>0</v>
      </c>
      <c r="G11718">
        <v>0</v>
      </c>
      <c r="H11718">
        <v>-940.9</v>
      </c>
      <c r="I11718" t="s">
        <v>3837</v>
      </c>
      <c r="J11718" t="s">
        <v>200</v>
      </c>
      <c r="K11718">
        <v>0</v>
      </c>
      <c r="L11718" s="83">
        <v>42493</v>
      </c>
      <c r="M11718">
        <v>0</v>
      </c>
      <c r="N11718" t="s">
        <v>2753</v>
      </c>
      <c r="O11718" t="s">
        <v>2754</v>
      </c>
    </row>
    <row r="11719" spans="1:15" x14ac:dyDescent="0.2">
      <c r="A11719" t="s">
        <v>5008</v>
      </c>
      <c r="B11719" t="s">
        <v>2578</v>
      </c>
      <c r="C11719">
        <v>49.45</v>
      </c>
      <c r="D11719">
        <v>0</v>
      </c>
      <c r="E11719">
        <v>0</v>
      </c>
      <c r="F11719">
        <v>0</v>
      </c>
      <c r="G11719">
        <v>0</v>
      </c>
      <c r="H11719">
        <v>465.06</v>
      </c>
      <c r="I11719" t="s">
        <v>3842</v>
      </c>
      <c r="J11719" t="s">
        <v>190</v>
      </c>
      <c r="K11719">
        <v>0</v>
      </c>
      <c r="L11719" s="83">
        <v>42493</v>
      </c>
      <c r="M11719">
        <v>0</v>
      </c>
      <c r="N11719">
        <v>353514102</v>
      </c>
      <c r="O11719">
        <v>2350383</v>
      </c>
    </row>
    <row r="11720" spans="1:15" x14ac:dyDescent="0.2">
      <c r="A11720" t="s">
        <v>5009</v>
      </c>
      <c r="B11720" t="s">
        <v>837</v>
      </c>
      <c r="C11720">
        <v>31.1</v>
      </c>
      <c r="D11720">
        <v>0</v>
      </c>
      <c r="E11720">
        <v>0</v>
      </c>
      <c r="F11720">
        <v>0</v>
      </c>
      <c r="G11720">
        <v>0</v>
      </c>
      <c r="H11720">
        <v>374.67</v>
      </c>
      <c r="I11720" t="s">
        <v>3837</v>
      </c>
      <c r="J11720" t="s">
        <v>186</v>
      </c>
      <c r="K11720">
        <v>0</v>
      </c>
      <c r="L11720" s="83">
        <v>42493</v>
      </c>
      <c r="M11720">
        <v>0</v>
      </c>
      <c r="N11720">
        <v>315785105</v>
      </c>
      <c r="O11720" t="s">
        <v>5010</v>
      </c>
    </row>
    <row r="11721" spans="1:15" x14ac:dyDescent="0.2">
      <c r="A11721" t="s">
        <v>5011</v>
      </c>
      <c r="B11721" t="s">
        <v>97</v>
      </c>
      <c r="C11721">
        <v>35.51</v>
      </c>
      <c r="D11721">
        <v>0</v>
      </c>
      <c r="E11721">
        <v>0</v>
      </c>
      <c r="F11721">
        <v>0</v>
      </c>
      <c r="G11721">
        <v>0</v>
      </c>
      <c r="H11721" s="45">
        <v>4363.32</v>
      </c>
      <c r="I11721" t="s">
        <v>3842</v>
      </c>
      <c r="J11721" t="s">
        <v>164</v>
      </c>
      <c r="K11721">
        <v>0</v>
      </c>
      <c r="L11721" s="83">
        <v>42493</v>
      </c>
      <c r="M11721">
        <v>0</v>
      </c>
      <c r="N11721" t="s">
        <v>177</v>
      </c>
      <c r="O11721" t="s">
        <v>178</v>
      </c>
    </row>
    <row r="11722" spans="1:15" x14ac:dyDescent="0.2">
      <c r="A11722" t="s">
        <v>5012</v>
      </c>
      <c r="B11722" t="s">
        <v>4946</v>
      </c>
      <c r="C11722">
        <v>55.51</v>
      </c>
      <c r="D11722">
        <v>0</v>
      </c>
      <c r="E11722">
        <v>0</v>
      </c>
      <c r="F11722">
        <v>0</v>
      </c>
      <c r="G11722">
        <v>0</v>
      </c>
      <c r="H11722" s="45">
        <v>-4583.32</v>
      </c>
      <c r="I11722" t="s">
        <v>3837</v>
      </c>
      <c r="J11722" t="s">
        <v>186</v>
      </c>
      <c r="K11722">
        <v>0</v>
      </c>
      <c r="L11722" s="83">
        <v>42493</v>
      </c>
      <c r="M11722">
        <v>0</v>
      </c>
      <c r="N11722" t="s">
        <v>5013</v>
      </c>
      <c r="O11722" t="s">
        <v>5014</v>
      </c>
    </row>
    <row r="11723" spans="1:15" x14ac:dyDescent="0.2">
      <c r="A11723" t="s">
        <v>5015</v>
      </c>
      <c r="B11723" t="s">
        <v>2075</v>
      </c>
      <c r="C11723">
        <v>54.47</v>
      </c>
      <c r="D11723">
        <v>0</v>
      </c>
      <c r="E11723">
        <v>0</v>
      </c>
      <c r="F11723">
        <v>0</v>
      </c>
      <c r="G11723">
        <v>0</v>
      </c>
      <c r="H11723" s="45">
        <v>7583.44</v>
      </c>
      <c r="I11723" t="s">
        <v>3837</v>
      </c>
      <c r="J11723" t="s">
        <v>190</v>
      </c>
      <c r="K11723">
        <v>0</v>
      </c>
      <c r="L11723" s="83">
        <v>42493</v>
      </c>
      <c r="M11723">
        <v>0</v>
      </c>
      <c r="N11723">
        <v>368736104</v>
      </c>
      <c r="O11723" t="s">
        <v>2164</v>
      </c>
    </row>
    <row r="11724" spans="1:15" x14ac:dyDescent="0.2">
      <c r="A11724" t="s">
        <v>5016</v>
      </c>
      <c r="B11724" t="s">
        <v>3398</v>
      </c>
      <c r="C11724">
        <v>9.0500000000000007</v>
      </c>
      <c r="D11724">
        <v>0</v>
      </c>
      <c r="E11724">
        <v>0</v>
      </c>
      <c r="F11724">
        <v>0</v>
      </c>
      <c r="G11724">
        <v>0</v>
      </c>
      <c r="H11724" s="45">
        <v>-39426.129999999997</v>
      </c>
      <c r="I11724" t="s">
        <v>3837</v>
      </c>
      <c r="J11724" t="s">
        <v>200</v>
      </c>
      <c r="K11724">
        <v>0</v>
      </c>
      <c r="L11724" s="83">
        <v>42493</v>
      </c>
      <c r="M11724">
        <v>0</v>
      </c>
      <c r="N11724" t="s">
        <v>3437</v>
      </c>
      <c r="O11724" t="s">
        <v>3438</v>
      </c>
    </row>
    <row r="11725" spans="1:15" x14ac:dyDescent="0.2">
      <c r="A11725" t="s">
        <v>5017</v>
      </c>
      <c r="B11725" t="s">
        <v>100</v>
      </c>
      <c r="C11725">
        <v>99.734999999999999</v>
      </c>
      <c r="D11725">
        <v>0</v>
      </c>
      <c r="E11725">
        <v>0</v>
      </c>
      <c r="F11725">
        <v>0</v>
      </c>
      <c r="G11725">
        <v>0</v>
      </c>
      <c r="H11725">
        <v>957.31</v>
      </c>
      <c r="I11725" t="s">
        <v>3842</v>
      </c>
      <c r="J11725" t="s">
        <v>169</v>
      </c>
      <c r="K11725">
        <v>0</v>
      </c>
      <c r="L11725" s="83">
        <v>42493</v>
      </c>
      <c r="M11725">
        <v>0</v>
      </c>
      <c r="N11725">
        <v>405024100</v>
      </c>
      <c r="O11725">
        <v>2401195</v>
      </c>
    </row>
    <row r="11726" spans="1:15" x14ac:dyDescent="0.2">
      <c r="A11726" t="s">
        <v>5018</v>
      </c>
      <c r="B11726" t="s">
        <v>866</v>
      </c>
      <c r="C11726">
        <v>27.09</v>
      </c>
      <c r="D11726">
        <v>0</v>
      </c>
      <c r="E11726">
        <v>0</v>
      </c>
      <c r="F11726">
        <v>0</v>
      </c>
      <c r="G11726">
        <v>0</v>
      </c>
      <c r="H11726" s="45">
        <v>-16443.53</v>
      </c>
      <c r="I11726" t="s">
        <v>3837</v>
      </c>
      <c r="J11726" t="s">
        <v>235</v>
      </c>
      <c r="K11726">
        <v>0</v>
      </c>
      <c r="L11726" s="83">
        <v>42493</v>
      </c>
      <c r="M11726">
        <v>0</v>
      </c>
      <c r="N11726">
        <v>405217100</v>
      </c>
      <c r="O11726">
        <v>2492337</v>
      </c>
    </row>
    <row r="11727" spans="1:15" x14ac:dyDescent="0.2">
      <c r="A11727" t="s">
        <v>5019</v>
      </c>
      <c r="B11727" t="s">
        <v>4953</v>
      </c>
      <c r="C11727">
        <v>36.549999999999997</v>
      </c>
      <c r="D11727">
        <v>0</v>
      </c>
      <c r="E11727">
        <v>0</v>
      </c>
      <c r="F11727">
        <v>0</v>
      </c>
      <c r="G11727">
        <v>0</v>
      </c>
      <c r="H11727" s="45">
        <v>-1720.62</v>
      </c>
      <c r="I11727" t="s">
        <v>3837</v>
      </c>
      <c r="J11727" t="s">
        <v>822</v>
      </c>
      <c r="K11727">
        <v>0</v>
      </c>
      <c r="L11727" s="83">
        <v>42493</v>
      </c>
      <c r="M11727">
        <v>0</v>
      </c>
      <c r="N11727">
        <v>419870100</v>
      </c>
      <c r="O11727">
        <v>2415204</v>
      </c>
    </row>
    <row r="11728" spans="1:15" x14ac:dyDescent="0.2">
      <c r="A11728" t="s">
        <v>5020</v>
      </c>
      <c r="B11728" t="s">
        <v>2677</v>
      </c>
      <c r="C11728">
        <v>69.11</v>
      </c>
      <c r="D11728">
        <v>0</v>
      </c>
      <c r="E11728">
        <v>0</v>
      </c>
      <c r="F11728">
        <v>0</v>
      </c>
      <c r="G11728">
        <v>0</v>
      </c>
      <c r="H11728" s="45">
        <v>39680.99</v>
      </c>
      <c r="I11728" t="s">
        <v>3837</v>
      </c>
      <c r="J11728" t="s">
        <v>182</v>
      </c>
      <c r="K11728">
        <v>0</v>
      </c>
      <c r="L11728" s="83">
        <v>42493</v>
      </c>
      <c r="M11728">
        <v>0</v>
      </c>
      <c r="N11728">
        <v>436106108</v>
      </c>
      <c r="O11728" t="s">
        <v>2763</v>
      </c>
    </row>
    <row r="11729" spans="1:15" x14ac:dyDescent="0.2">
      <c r="A11729" t="s">
        <v>5021</v>
      </c>
      <c r="B11729" t="s">
        <v>2701</v>
      </c>
      <c r="C11729">
        <v>35.799999999999997</v>
      </c>
      <c r="D11729">
        <v>0</v>
      </c>
      <c r="E11729">
        <v>0</v>
      </c>
      <c r="F11729">
        <v>0</v>
      </c>
      <c r="G11729">
        <v>0</v>
      </c>
      <c r="H11729" s="45">
        <v>6899.55</v>
      </c>
      <c r="I11729" t="s">
        <v>3837</v>
      </c>
      <c r="J11729" t="s">
        <v>200</v>
      </c>
      <c r="K11729">
        <v>0</v>
      </c>
      <c r="L11729" s="83">
        <v>42493</v>
      </c>
      <c r="M11729">
        <v>0</v>
      </c>
      <c r="N11729">
        <v>404303109</v>
      </c>
      <c r="O11729" t="s">
        <v>2765</v>
      </c>
    </row>
    <row r="11730" spans="1:15" x14ac:dyDescent="0.2">
      <c r="A11730" t="s">
        <v>5022</v>
      </c>
      <c r="B11730" t="s">
        <v>3200</v>
      </c>
      <c r="C11730">
        <v>52.1</v>
      </c>
      <c r="D11730">
        <v>0</v>
      </c>
      <c r="E11730">
        <v>0</v>
      </c>
      <c r="F11730">
        <v>0</v>
      </c>
      <c r="G11730">
        <v>0</v>
      </c>
      <c r="H11730" s="45">
        <v>8376.4</v>
      </c>
      <c r="I11730" t="s">
        <v>3837</v>
      </c>
      <c r="J11730" t="s">
        <v>169</v>
      </c>
      <c r="K11730">
        <v>0</v>
      </c>
      <c r="L11730" s="83">
        <v>42493</v>
      </c>
      <c r="M11730">
        <v>0</v>
      </c>
      <c r="N11730" t="s">
        <v>3298</v>
      </c>
      <c r="O11730" t="s">
        <v>3299</v>
      </c>
    </row>
    <row r="11731" spans="1:15" x14ac:dyDescent="0.2">
      <c r="A11731" t="s">
        <v>5023</v>
      </c>
      <c r="B11731" t="s">
        <v>126</v>
      </c>
      <c r="C11731">
        <v>189.97</v>
      </c>
      <c r="D11731">
        <v>0</v>
      </c>
      <c r="E11731">
        <v>0</v>
      </c>
      <c r="F11731">
        <v>0</v>
      </c>
      <c r="G11731">
        <v>0</v>
      </c>
      <c r="H11731" s="45">
        <v>25129.67</v>
      </c>
      <c r="I11731" t="s">
        <v>3837</v>
      </c>
      <c r="J11731" t="s">
        <v>164</v>
      </c>
      <c r="K11731">
        <v>0</v>
      </c>
      <c r="L11731" s="83">
        <v>42493</v>
      </c>
      <c r="M11731">
        <v>0</v>
      </c>
      <c r="N11731" t="s">
        <v>804</v>
      </c>
      <c r="O11731" t="s">
        <v>805</v>
      </c>
    </row>
    <row r="11732" spans="1:15" x14ac:dyDescent="0.2">
      <c r="A11732" t="s">
        <v>5024</v>
      </c>
      <c r="B11732" t="s">
        <v>2840</v>
      </c>
      <c r="C11732">
        <v>58.6</v>
      </c>
      <c r="D11732">
        <v>0</v>
      </c>
      <c r="E11732">
        <v>0</v>
      </c>
      <c r="F11732">
        <v>0</v>
      </c>
      <c r="G11732">
        <v>0</v>
      </c>
      <c r="H11732">
        <v>-625.32000000000005</v>
      </c>
      <c r="I11732" t="s">
        <v>3842</v>
      </c>
      <c r="J11732" t="s">
        <v>169</v>
      </c>
      <c r="K11732">
        <v>0</v>
      </c>
      <c r="L11732" s="83">
        <v>42493</v>
      </c>
      <c r="M11732">
        <v>0</v>
      </c>
      <c r="N11732" t="s">
        <v>2950</v>
      </c>
      <c r="O11732" t="s">
        <v>2951</v>
      </c>
    </row>
    <row r="11733" spans="1:15" x14ac:dyDescent="0.2">
      <c r="A11733" t="s">
        <v>5025</v>
      </c>
      <c r="B11733" t="s">
        <v>2851</v>
      </c>
      <c r="C11733">
        <v>15.15</v>
      </c>
      <c r="D11733">
        <v>0</v>
      </c>
      <c r="E11733">
        <v>0</v>
      </c>
      <c r="F11733">
        <v>0</v>
      </c>
      <c r="G11733">
        <v>0</v>
      </c>
      <c r="H11733" s="45">
        <v>-2908.27</v>
      </c>
      <c r="I11733" t="s">
        <v>3837</v>
      </c>
      <c r="J11733" t="s">
        <v>169</v>
      </c>
      <c r="K11733">
        <v>0</v>
      </c>
      <c r="L11733" s="83">
        <v>42493</v>
      </c>
      <c r="M11733">
        <v>0</v>
      </c>
      <c r="N11733" t="s">
        <v>2953</v>
      </c>
      <c r="O11733" t="s">
        <v>2954</v>
      </c>
    </row>
    <row r="11734" spans="1:15" x14ac:dyDescent="0.2">
      <c r="A11734" t="s">
        <v>5026</v>
      </c>
      <c r="B11734" t="s">
        <v>828</v>
      </c>
      <c r="C11734">
        <v>38.630000000000003</v>
      </c>
      <c r="D11734">
        <v>0</v>
      </c>
      <c r="E11734">
        <v>0</v>
      </c>
      <c r="F11734">
        <v>0</v>
      </c>
      <c r="G11734">
        <v>0</v>
      </c>
      <c r="H11734" s="45">
        <v>9324.4599999999991</v>
      </c>
      <c r="I11734" t="s">
        <v>3842</v>
      </c>
      <c r="J11734" t="s">
        <v>190</v>
      </c>
      <c r="K11734">
        <v>0</v>
      </c>
      <c r="L11734" s="83">
        <v>42493</v>
      </c>
      <c r="M11734">
        <v>0</v>
      </c>
      <c r="N11734">
        <v>489170100</v>
      </c>
      <c r="O11734">
        <v>2488121</v>
      </c>
    </row>
    <row r="11735" spans="1:15" x14ac:dyDescent="0.2">
      <c r="A11735" t="s">
        <v>5027</v>
      </c>
      <c r="B11735" t="s">
        <v>2825</v>
      </c>
      <c r="C11735">
        <v>16.899999999999999</v>
      </c>
      <c r="D11735">
        <v>0</v>
      </c>
      <c r="E11735">
        <v>0</v>
      </c>
      <c r="F11735">
        <v>0</v>
      </c>
      <c r="G11735">
        <v>0</v>
      </c>
      <c r="H11735" s="45">
        <v>4066.45</v>
      </c>
      <c r="I11735" t="s">
        <v>3837</v>
      </c>
      <c r="J11735" t="s">
        <v>186</v>
      </c>
      <c r="K11735">
        <v>0</v>
      </c>
      <c r="L11735" s="83">
        <v>42493</v>
      </c>
      <c r="M11735">
        <v>0</v>
      </c>
      <c r="N11735">
        <v>489398107</v>
      </c>
      <c r="O11735" t="s">
        <v>2960</v>
      </c>
    </row>
    <row r="11736" spans="1:15" x14ac:dyDescent="0.2">
      <c r="A11736" t="s">
        <v>5028</v>
      </c>
      <c r="B11736" t="s">
        <v>3401</v>
      </c>
      <c r="C11736">
        <v>70.430000000000007</v>
      </c>
      <c r="D11736">
        <v>0</v>
      </c>
      <c r="E11736">
        <v>0</v>
      </c>
      <c r="F11736">
        <v>0</v>
      </c>
      <c r="G11736">
        <v>0</v>
      </c>
      <c r="H11736" s="45">
        <v>-1101.23</v>
      </c>
      <c r="I11736" t="s">
        <v>3837</v>
      </c>
      <c r="J11736" t="s">
        <v>169</v>
      </c>
      <c r="K11736">
        <v>0</v>
      </c>
      <c r="L11736" s="83">
        <v>42493</v>
      </c>
      <c r="M11736">
        <v>0</v>
      </c>
      <c r="N11736" t="s">
        <v>3452</v>
      </c>
      <c r="O11736" t="s">
        <v>3453</v>
      </c>
    </row>
    <row r="11737" spans="1:15" x14ac:dyDescent="0.2">
      <c r="A11737" t="s">
        <v>5029</v>
      </c>
      <c r="B11737" t="s">
        <v>96</v>
      </c>
      <c r="C11737">
        <v>24.984999999999999</v>
      </c>
      <c r="D11737">
        <v>0</v>
      </c>
      <c r="E11737">
        <v>0</v>
      </c>
      <c r="F11737">
        <v>0</v>
      </c>
      <c r="G11737">
        <v>0</v>
      </c>
      <c r="H11737" s="45">
        <v>-8296.35</v>
      </c>
      <c r="I11737" t="s">
        <v>3842</v>
      </c>
      <c r="J11737" t="s">
        <v>169</v>
      </c>
      <c r="K11737">
        <v>0</v>
      </c>
      <c r="L11737" s="83">
        <v>42493</v>
      </c>
      <c r="M11737">
        <v>0</v>
      </c>
      <c r="N11737" s="84">
        <v>5.5027E+106</v>
      </c>
      <c r="O11737">
        <v>2572109</v>
      </c>
    </row>
    <row r="11738" spans="1:15" x14ac:dyDescent="0.2">
      <c r="A11738" t="s">
        <v>5030</v>
      </c>
      <c r="B11738" t="s">
        <v>4963</v>
      </c>
      <c r="C11738">
        <v>36</v>
      </c>
      <c r="D11738">
        <v>0</v>
      </c>
      <c r="E11738">
        <v>0</v>
      </c>
      <c r="F11738">
        <v>0</v>
      </c>
      <c r="G11738">
        <v>0</v>
      </c>
      <c r="H11738" s="45">
        <v>-25013.49</v>
      </c>
      <c r="I11738" t="s">
        <v>3837</v>
      </c>
      <c r="J11738" t="s">
        <v>190</v>
      </c>
      <c r="K11738">
        <v>0</v>
      </c>
      <c r="L11738" s="83">
        <v>42493</v>
      </c>
      <c r="M11738">
        <v>0</v>
      </c>
      <c r="N11738" t="s">
        <v>5031</v>
      </c>
      <c r="O11738" t="s">
        <v>5032</v>
      </c>
    </row>
    <row r="11739" spans="1:15" x14ac:dyDescent="0.2">
      <c r="A11739" t="s">
        <v>5033</v>
      </c>
      <c r="B11739" t="s">
        <v>4961</v>
      </c>
      <c r="C11739">
        <v>123.89</v>
      </c>
      <c r="D11739">
        <v>0</v>
      </c>
      <c r="E11739">
        <v>0</v>
      </c>
      <c r="F11739">
        <v>0</v>
      </c>
      <c r="G11739">
        <v>0</v>
      </c>
      <c r="H11739" s="45">
        <v>4918.78</v>
      </c>
      <c r="I11739" t="s">
        <v>3837</v>
      </c>
      <c r="J11739" t="s">
        <v>169</v>
      </c>
      <c r="K11739">
        <v>0</v>
      </c>
      <c r="L11739" s="83">
        <v>42493</v>
      </c>
      <c r="M11739">
        <v>0</v>
      </c>
      <c r="N11739" t="s">
        <v>5034</v>
      </c>
      <c r="O11739">
        <v>2378534</v>
      </c>
    </row>
    <row r="11740" spans="1:15" x14ac:dyDescent="0.2">
      <c r="A11740" t="s">
        <v>5035</v>
      </c>
      <c r="B11740" t="s">
        <v>1779</v>
      </c>
      <c r="C11740">
        <v>32.064999999999998</v>
      </c>
      <c r="D11740">
        <v>0</v>
      </c>
      <c r="E11740">
        <v>0</v>
      </c>
      <c r="F11740">
        <v>0</v>
      </c>
      <c r="G11740">
        <v>0</v>
      </c>
      <c r="H11740" s="45">
        <v>16388.580000000002</v>
      </c>
      <c r="I11740" t="s">
        <v>3837</v>
      </c>
      <c r="J11740" t="s">
        <v>188</v>
      </c>
      <c r="K11740">
        <v>0</v>
      </c>
      <c r="L11740" s="83">
        <v>42493</v>
      </c>
      <c r="M11740">
        <v>0</v>
      </c>
      <c r="N11740" t="s">
        <v>1922</v>
      </c>
      <c r="O11740" t="s">
        <v>1923</v>
      </c>
    </row>
    <row r="11741" spans="1:15" x14ac:dyDescent="0.2">
      <c r="A11741" t="s">
        <v>5036</v>
      </c>
      <c r="B11741" t="s">
        <v>1012</v>
      </c>
      <c r="C11741">
        <v>131.05000000000001</v>
      </c>
      <c r="D11741">
        <v>0</v>
      </c>
      <c r="E11741">
        <v>0</v>
      </c>
      <c r="F11741">
        <v>0</v>
      </c>
      <c r="G11741">
        <v>0</v>
      </c>
      <c r="H11741" s="45">
        <v>4960.12</v>
      </c>
      <c r="I11741" t="s">
        <v>3842</v>
      </c>
      <c r="J11741" t="s">
        <v>164</v>
      </c>
      <c r="K11741">
        <v>0</v>
      </c>
      <c r="L11741" s="83">
        <v>42493</v>
      </c>
      <c r="M11741">
        <v>0</v>
      </c>
      <c r="N11741">
        <v>609839105</v>
      </c>
      <c r="O11741" t="s">
        <v>5037</v>
      </c>
    </row>
    <row r="11742" spans="1:15" x14ac:dyDescent="0.2">
      <c r="A11742" t="s">
        <v>5038</v>
      </c>
      <c r="B11742" t="s">
        <v>4945</v>
      </c>
      <c r="C11742">
        <v>18.850000000000001</v>
      </c>
      <c r="D11742">
        <v>0</v>
      </c>
      <c r="E11742">
        <v>0</v>
      </c>
      <c r="F11742">
        <v>0</v>
      </c>
      <c r="G11742">
        <v>0</v>
      </c>
      <c r="H11742" s="45">
        <v>-2905.14</v>
      </c>
      <c r="I11742" t="s">
        <v>3837</v>
      </c>
      <c r="J11742" t="s">
        <v>200</v>
      </c>
      <c r="K11742">
        <v>0</v>
      </c>
      <c r="L11742" s="83">
        <v>42493</v>
      </c>
      <c r="M11742">
        <v>0</v>
      </c>
      <c r="N11742">
        <v>553573106</v>
      </c>
      <c r="O11742" t="s">
        <v>5039</v>
      </c>
    </row>
    <row r="11743" spans="1:15" x14ac:dyDescent="0.2">
      <c r="A11743" t="s">
        <v>5040</v>
      </c>
      <c r="B11743" t="s">
        <v>859</v>
      </c>
      <c r="C11743">
        <v>14.45</v>
      </c>
      <c r="D11743">
        <v>0</v>
      </c>
      <c r="E11743">
        <v>0</v>
      </c>
      <c r="F11743">
        <v>0</v>
      </c>
      <c r="G11743">
        <v>0</v>
      </c>
      <c r="H11743" s="45">
        <v>-36388.910000000003</v>
      </c>
      <c r="I11743" t="s">
        <v>3837</v>
      </c>
      <c r="J11743" t="s">
        <v>182</v>
      </c>
      <c r="K11743">
        <v>0</v>
      </c>
      <c r="L11743" s="83">
        <v>42493</v>
      </c>
      <c r="M11743">
        <v>0</v>
      </c>
      <c r="N11743">
        <v>576853105</v>
      </c>
      <c r="O11743">
        <v>2572068</v>
      </c>
    </row>
    <row r="11744" spans="1:15" x14ac:dyDescent="0.2">
      <c r="A11744" t="s">
        <v>5041</v>
      </c>
      <c r="B11744" t="s">
        <v>2393</v>
      </c>
      <c r="C11744">
        <v>32.380000000000003</v>
      </c>
      <c r="D11744">
        <v>0</v>
      </c>
      <c r="E11744">
        <v>0</v>
      </c>
      <c r="F11744">
        <v>0</v>
      </c>
      <c r="G11744">
        <v>0</v>
      </c>
      <c r="H11744" s="45">
        <v>-1405.17</v>
      </c>
      <c r="I11744" t="s">
        <v>3837</v>
      </c>
      <c r="J11744" t="s">
        <v>182</v>
      </c>
      <c r="K11744">
        <v>0</v>
      </c>
      <c r="L11744" s="83">
        <v>42493</v>
      </c>
      <c r="M11744">
        <v>0</v>
      </c>
      <c r="N11744">
        <v>655044105</v>
      </c>
      <c r="O11744">
        <v>2640761</v>
      </c>
    </row>
    <row r="11745" spans="1:15" x14ac:dyDescent="0.2">
      <c r="A11745" t="s">
        <v>5042</v>
      </c>
      <c r="B11745" t="s">
        <v>4952</v>
      </c>
      <c r="C11745">
        <v>45.524999999999999</v>
      </c>
      <c r="D11745">
        <v>0</v>
      </c>
      <c r="E11745">
        <v>0</v>
      </c>
      <c r="F11745">
        <v>0</v>
      </c>
      <c r="G11745">
        <v>0</v>
      </c>
      <c r="H11745" s="45">
        <v>-2761.37</v>
      </c>
      <c r="I11745" t="s">
        <v>3837</v>
      </c>
      <c r="J11745" t="s">
        <v>822</v>
      </c>
      <c r="K11745">
        <v>0</v>
      </c>
      <c r="L11745" s="83">
        <v>42493</v>
      </c>
      <c r="M11745">
        <v>0</v>
      </c>
      <c r="N11745">
        <v>646025106</v>
      </c>
      <c r="O11745">
        <v>2630513</v>
      </c>
    </row>
    <row r="11746" spans="1:15" x14ac:dyDescent="0.2">
      <c r="A11746" t="s">
        <v>5043</v>
      </c>
      <c r="B11746" t="s">
        <v>1673</v>
      </c>
      <c r="C11746">
        <v>26.25</v>
      </c>
      <c r="D11746">
        <v>0</v>
      </c>
      <c r="E11746">
        <v>0</v>
      </c>
      <c r="F11746">
        <v>0</v>
      </c>
      <c r="G11746">
        <v>0</v>
      </c>
      <c r="H11746" s="45">
        <v>-2952.2</v>
      </c>
      <c r="I11746" t="s">
        <v>3837</v>
      </c>
      <c r="J11746" t="s">
        <v>169</v>
      </c>
      <c r="K11746">
        <v>0</v>
      </c>
      <c r="L11746" s="83">
        <v>42493</v>
      </c>
      <c r="M11746">
        <v>0</v>
      </c>
      <c r="N11746" t="s">
        <v>1718</v>
      </c>
      <c r="O11746" t="s">
        <v>1719</v>
      </c>
    </row>
    <row r="11747" spans="1:15" x14ac:dyDescent="0.2">
      <c r="A11747" t="s">
        <v>5044</v>
      </c>
      <c r="B11747" t="s">
        <v>4938</v>
      </c>
      <c r="C11747">
        <v>18.57</v>
      </c>
      <c r="D11747">
        <v>0</v>
      </c>
      <c r="E11747">
        <v>0</v>
      </c>
      <c r="F11747">
        <v>0</v>
      </c>
      <c r="G11747">
        <v>0</v>
      </c>
      <c r="H11747">
        <v>50.4</v>
      </c>
      <c r="I11747" t="s">
        <v>3842</v>
      </c>
      <c r="J11747" t="s">
        <v>188</v>
      </c>
      <c r="K11747">
        <v>0</v>
      </c>
      <c r="L11747" s="83">
        <v>42493</v>
      </c>
      <c r="M11747">
        <v>0</v>
      </c>
      <c r="N11747">
        <v>690768403</v>
      </c>
      <c r="O11747">
        <v>2662862</v>
      </c>
    </row>
    <row r="11748" spans="1:15" x14ac:dyDescent="0.2">
      <c r="A11748" t="s">
        <v>5045</v>
      </c>
      <c r="B11748" t="s">
        <v>2810</v>
      </c>
      <c r="C11748">
        <v>33.35</v>
      </c>
      <c r="D11748">
        <v>0</v>
      </c>
      <c r="E11748">
        <v>0</v>
      </c>
      <c r="F11748">
        <v>0</v>
      </c>
      <c r="G11748">
        <v>0</v>
      </c>
      <c r="H11748" s="45">
        <v>-2362.69</v>
      </c>
      <c r="I11748" t="s">
        <v>3837</v>
      </c>
      <c r="J11748" t="s">
        <v>186</v>
      </c>
      <c r="K11748">
        <v>0</v>
      </c>
      <c r="L11748" s="83">
        <v>42493</v>
      </c>
      <c r="M11748">
        <v>0</v>
      </c>
      <c r="N11748" t="s">
        <v>2978</v>
      </c>
      <c r="O11748" t="s">
        <v>2979</v>
      </c>
    </row>
    <row r="11749" spans="1:15" x14ac:dyDescent="0.2">
      <c r="A11749" t="s">
        <v>5046</v>
      </c>
      <c r="B11749" t="s">
        <v>4944</v>
      </c>
      <c r="C11749">
        <v>65.45</v>
      </c>
      <c r="D11749">
        <v>0</v>
      </c>
      <c r="E11749">
        <v>0</v>
      </c>
      <c r="F11749">
        <v>0</v>
      </c>
      <c r="G11749">
        <v>0</v>
      </c>
      <c r="H11749" s="45">
        <v>-6446.73</v>
      </c>
      <c r="I11749" t="s">
        <v>3837</v>
      </c>
      <c r="J11749" t="s">
        <v>822</v>
      </c>
      <c r="K11749">
        <v>0</v>
      </c>
      <c r="L11749" s="83">
        <v>42493</v>
      </c>
      <c r="M11749">
        <v>0</v>
      </c>
      <c r="N11749">
        <v>686688102</v>
      </c>
      <c r="O11749" t="s">
        <v>5047</v>
      </c>
    </row>
    <row r="11750" spans="1:15" x14ac:dyDescent="0.2">
      <c r="A11750" t="s">
        <v>5048</v>
      </c>
      <c r="B11750" t="s">
        <v>1679</v>
      </c>
      <c r="C11750">
        <v>52.93</v>
      </c>
      <c r="D11750">
        <v>0</v>
      </c>
      <c r="E11750">
        <v>0</v>
      </c>
      <c r="F11750">
        <v>0</v>
      </c>
      <c r="G11750">
        <v>0</v>
      </c>
      <c r="H11750" s="45">
        <v>4084.82</v>
      </c>
      <c r="I11750" t="s">
        <v>3837</v>
      </c>
      <c r="J11750" t="s">
        <v>164</v>
      </c>
      <c r="K11750">
        <v>0</v>
      </c>
      <c r="L11750" s="83">
        <v>42493</v>
      </c>
      <c r="M11750">
        <v>0</v>
      </c>
      <c r="N11750" t="s">
        <v>177</v>
      </c>
      <c r="O11750">
        <v>2661784</v>
      </c>
    </row>
    <row r="11751" spans="1:15" x14ac:dyDescent="0.2">
      <c r="A11751" t="s">
        <v>5049</v>
      </c>
      <c r="B11751" t="s">
        <v>2811</v>
      </c>
      <c r="C11751">
        <v>45.2</v>
      </c>
      <c r="D11751">
        <v>0</v>
      </c>
      <c r="E11751">
        <v>0</v>
      </c>
      <c r="F11751">
        <v>0</v>
      </c>
      <c r="G11751">
        <v>0</v>
      </c>
      <c r="H11751" s="45">
        <v>7529.17</v>
      </c>
      <c r="I11751" t="s">
        <v>3842</v>
      </c>
      <c r="J11751" t="s">
        <v>169</v>
      </c>
      <c r="K11751">
        <v>0</v>
      </c>
      <c r="L11751" s="83">
        <v>42493</v>
      </c>
      <c r="M11751">
        <v>0</v>
      </c>
      <c r="N11751">
        <v>695127100</v>
      </c>
      <c r="O11751" t="s">
        <v>2981</v>
      </c>
    </row>
    <row r="11752" spans="1:15" x14ac:dyDescent="0.2">
      <c r="A11752" t="s">
        <v>5050</v>
      </c>
      <c r="B11752" t="s">
        <v>2685</v>
      </c>
      <c r="C11752">
        <v>30.274999999999999</v>
      </c>
      <c r="D11752">
        <v>0</v>
      </c>
      <c r="E11752">
        <v>0</v>
      </c>
      <c r="F11752">
        <v>0</v>
      </c>
      <c r="G11752">
        <v>0</v>
      </c>
      <c r="H11752" s="45">
        <v>-11611.2</v>
      </c>
      <c r="I11752" t="s">
        <v>3837</v>
      </c>
      <c r="J11752" t="s">
        <v>182</v>
      </c>
      <c r="K11752">
        <v>0</v>
      </c>
      <c r="L11752" s="83">
        <v>42493</v>
      </c>
      <c r="M11752">
        <v>0</v>
      </c>
      <c r="N11752">
        <v>701877102</v>
      </c>
      <c r="O11752" t="s">
        <v>2778</v>
      </c>
    </row>
    <row r="11753" spans="1:15" x14ac:dyDescent="0.2">
      <c r="A11753" t="s">
        <v>5051</v>
      </c>
      <c r="B11753" t="s">
        <v>2006</v>
      </c>
      <c r="C11753">
        <v>97.35</v>
      </c>
      <c r="D11753">
        <v>0</v>
      </c>
      <c r="E11753">
        <v>0</v>
      </c>
      <c r="F11753">
        <v>0</v>
      </c>
      <c r="G11753">
        <v>0</v>
      </c>
      <c r="H11753" s="45">
        <v>-2302.52</v>
      </c>
      <c r="I11753" t="s">
        <v>3837</v>
      </c>
      <c r="J11753" t="s">
        <v>186</v>
      </c>
      <c r="K11753">
        <v>0</v>
      </c>
      <c r="L11753" s="83">
        <v>42493</v>
      </c>
      <c r="M11753">
        <v>0</v>
      </c>
      <c r="N11753" t="s">
        <v>2055</v>
      </c>
      <c r="O11753" t="s">
        <v>2056</v>
      </c>
    </row>
    <row r="11754" spans="1:15" x14ac:dyDescent="0.2">
      <c r="A11754" t="s">
        <v>5052</v>
      </c>
      <c r="B11754" t="s">
        <v>4962</v>
      </c>
      <c r="C11754">
        <v>76.73</v>
      </c>
      <c r="D11754">
        <v>0</v>
      </c>
      <c r="E11754">
        <v>0</v>
      </c>
      <c r="F11754">
        <v>0</v>
      </c>
      <c r="G11754">
        <v>0</v>
      </c>
      <c r="H11754" s="45">
        <v>10116.56</v>
      </c>
      <c r="I11754" t="s">
        <v>3837</v>
      </c>
      <c r="J11754" t="s">
        <v>164</v>
      </c>
      <c r="K11754">
        <v>0</v>
      </c>
      <c r="L11754" s="83">
        <v>42493</v>
      </c>
      <c r="M11754">
        <v>0</v>
      </c>
      <c r="N11754" t="s">
        <v>5053</v>
      </c>
      <c r="O11754" t="s">
        <v>5054</v>
      </c>
    </row>
    <row r="11755" spans="1:15" x14ac:dyDescent="0.2">
      <c r="A11755" t="s">
        <v>5055</v>
      </c>
      <c r="B11755" t="s">
        <v>4939</v>
      </c>
      <c r="C11755">
        <v>14.81</v>
      </c>
      <c r="D11755">
        <v>0</v>
      </c>
      <c r="E11755">
        <v>0</v>
      </c>
      <c r="F11755">
        <v>0</v>
      </c>
      <c r="G11755">
        <v>0</v>
      </c>
      <c r="H11755" s="45">
        <v>3613.48</v>
      </c>
      <c r="I11755" t="s">
        <v>3837</v>
      </c>
      <c r="J11755" t="s">
        <v>182</v>
      </c>
      <c r="K11755">
        <v>0</v>
      </c>
      <c r="L11755" s="83">
        <v>42493</v>
      </c>
      <c r="M11755">
        <v>0</v>
      </c>
      <c r="N11755" t="s">
        <v>177</v>
      </c>
      <c r="O11755" t="s">
        <v>5056</v>
      </c>
    </row>
    <row r="11756" spans="1:15" x14ac:dyDescent="0.2">
      <c r="A11756" t="s">
        <v>5057</v>
      </c>
      <c r="B11756" t="s">
        <v>4940</v>
      </c>
      <c r="C11756">
        <v>28.65</v>
      </c>
      <c r="D11756">
        <v>0</v>
      </c>
      <c r="E11756">
        <v>0</v>
      </c>
      <c r="F11756">
        <v>0</v>
      </c>
      <c r="G11756">
        <v>0</v>
      </c>
      <c r="H11756" s="45">
        <v>-23059.78</v>
      </c>
      <c r="I11756" t="s">
        <v>3837</v>
      </c>
      <c r="J11756" t="s">
        <v>182</v>
      </c>
      <c r="K11756">
        <v>0</v>
      </c>
      <c r="L11756" s="83">
        <v>42493</v>
      </c>
      <c r="M11756">
        <v>0</v>
      </c>
      <c r="N11756">
        <v>762760106</v>
      </c>
      <c r="O11756" t="s">
        <v>5058</v>
      </c>
    </row>
    <row r="11757" spans="1:15" x14ac:dyDescent="0.2">
      <c r="A11757" t="s">
        <v>5059</v>
      </c>
      <c r="B11757" t="s">
        <v>2682</v>
      </c>
      <c r="C11757">
        <v>48.03</v>
      </c>
      <c r="D11757">
        <v>0</v>
      </c>
      <c r="E11757">
        <v>0</v>
      </c>
      <c r="F11757">
        <v>0</v>
      </c>
      <c r="G11757">
        <v>0</v>
      </c>
      <c r="H11757" s="45">
        <v>-14205.29</v>
      </c>
      <c r="I11757" t="s">
        <v>3842</v>
      </c>
      <c r="J11757" t="s">
        <v>182</v>
      </c>
      <c r="K11757">
        <v>0</v>
      </c>
      <c r="L11757" s="83">
        <v>42493</v>
      </c>
      <c r="M11757">
        <v>0</v>
      </c>
      <c r="N11757" t="s">
        <v>2787</v>
      </c>
      <c r="O11757" t="s">
        <v>2788</v>
      </c>
    </row>
    <row r="11758" spans="1:15" x14ac:dyDescent="0.2">
      <c r="A11758" t="s">
        <v>5060</v>
      </c>
      <c r="B11758" t="s">
        <v>4954</v>
      </c>
      <c r="C11758">
        <v>27.774999999999999</v>
      </c>
      <c r="D11758">
        <v>0</v>
      </c>
      <c r="E11758">
        <v>0</v>
      </c>
      <c r="F11758">
        <v>0</v>
      </c>
      <c r="G11758">
        <v>0</v>
      </c>
      <c r="H11758" s="45">
        <v>1337.3</v>
      </c>
      <c r="I11758" t="s">
        <v>3837</v>
      </c>
      <c r="J11758" t="s">
        <v>200</v>
      </c>
      <c r="K11758">
        <v>0</v>
      </c>
      <c r="L11758" s="83">
        <v>42493</v>
      </c>
      <c r="M11758">
        <v>0</v>
      </c>
      <c r="N11758">
        <v>829226109</v>
      </c>
      <c r="O11758">
        <v>2799351</v>
      </c>
    </row>
    <row r="11759" spans="1:15" x14ac:dyDescent="0.2">
      <c r="A11759" t="s">
        <v>5061</v>
      </c>
      <c r="B11759" t="s">
        <v>4956</v>
      </c>
      <c r="C11759">
        <v>15</v>
      </c>
      <c r="D11759">
        <v>0</v>
      </c>
      <c r="E11759">
        <v>0</v>
      </c>
      <c r="F11759">
        <v>0</v>
      </c>
      <c r="G11759">
        <v>0</v>
      </c>
      <c r="H11759" s="45">
        <v>-2802.58</v>
      </c>
      <c r="I11759" t="s">
        <v>3837</v>
      </c>
      <c r="J11759" t="s">
        <v>182</v>
      </c>
      <c r="K11759">
        <v>0</v>
      </c>
      <c r="L11759" s="83">
        <v>42493</v>
      </c>
      <c r="M11759">
        <v>0</v>
      </c>
      <c r="N11759">
        <v>847560109</v>
      </c>
      <c r="O11759" t="s">
        <v>5062</v>
      </c>
    </row>
    <row r="11760" spans="1:15" x14ac:dyDescent="0.2">
      <c r="A11760" t="s">
        <v>5063</v>
      </c>
      <c r="B11760" t="s">
        <v>1338</v>
      </c>
      <c r="C11760">
        <v>58.4</v>
      </c>
      <c r="D11760">
        <v>0</v>
      </c>
      <c r="E11760">
        <v>0</v>
      </c>
      <c r="F11760">
        <v>0</v>
      </c>
      <c r="G11760">
        <v>0</v>
      </c>
      <c r="H11760" s="45">
        <v>-2353.5100000000002</v>
      </c>
      <c r="I11760" t="s">
        <v>3837</v>
      </c>
      <c r="J11760" t="s">
        <v>186</v>
      </c>
      <c r="K11760">
        <v>0</v>
      </c>
      <c r="L11760" s="83">
        <v>42493</v>
      </c>
      <c r="M11760">
        <v>0</v>
      </c>
      <c r="N11760">
        <v>816300107</v>
      </c>
      <c r="O11760">
        <v>2766173</v>
      </c>
    </row>
    <row r="11761" spans="1:15" x14ac:dyDescent="0.2">
      <c r="A11761" t="s">
        <v>5064</v>
      </c>
      <c r="B11761" t="s">
        <v>4959</v>
      </c>
      <c r="C11761">
        <v>62.85</v>
      </c>
      <c r="D11761">
        <v>0</v>
      </c>
      <c r="E11761">
        <v>0</v>
      </c>
      <c r="F11761">
        <v>0</v>
      </c>
      <c r="G11761">
        <v>0</v>
      </c>
      <c r="H11761" s="45">
        <v>-1658.8</v>
      </c>
      <c r="I11761" t="s">
        <v>3837</v>
      </c>
      <c r="J11761" t="s">
        <v>822</v>
      </c>
      <c r="K11761">
        <v>0</v>
      </c>
      <c r="L11761" s="83">
        <v>42493</v>
      </c>
      <c r="M11761">
        <v>0</v>
      </c>
      <c r="N11761" t="s">
        <v>5065</v>
      </c>
      <c r="O11761" t="s">
        <v>5066</v>
      </c>
    </row>
    <row r="11762" spans="1:15" x14ac:dyDescent="0.2">
      <c r="A11762" t="s">
        <v>5067</v>
      </c>
      <c r="B11762" t="s">
        <v>4960</v>
      </c>
      <c r="C11762">
        <v>120.52</v>
      </c>
      <c r="D11762">
        <v>0</v>
      </c>
      <c r="E11762">
        <v>0</v>
      </c>
      <c r="F11762">
        <v>0</v>
      </c>
      <c r="G11762">
        <v>0</v>
      </c>
      <c r="H11762">
        <v>-320.75</v>
      </c>
      <c r="I11762" t="s">
        <v>3837</v>
      </c>
      <c r="J11762" t="s">
        <v>822</v>
      </c>
      <c r="K11762">
        <v>0</v>
      </c>
      <c r="L11762" s="83">
        <v>42493</v>
      </c>
      <c r="M11762">
        <v>0</v>
      </c>
      <c r="N11762">
        <v>816851109</v>
      </c>
      <c r="O11762">
        <v>2138158</v>
      </c>
    </row>
    <row r="11763" spans="1:15" x14ac:dyDescent="0.2">
      <c r="A11763" t="s">
        <v>5068</v>
      </c>
      <c r="B11763" t="s">
        <v>2680</v>
      </c>
      <c r="C11763">
        <v>52.77</v>
      </c>
      <c r="D11763">
        <v>0</v>
      </c>
      <c r="E11763">
        <v>0</v>
      </c>
      <c r="F11763">
        <v>0</v>
      </c>
      <c r="G11763">
        <v>0</v>
      </c>
      <c r="H11763" s="45">
        <v>-2900.1</v>
      </c>
      <c r="I11763" t="s">
        <v>3837</v>
      </c>
      <c r="J11763" t="s">
        <v>164</v>
      </c>
      <c r="K11763">
        <v>0</v>
      </c>
      <c r="L11763" s="83">
        <v>42493</v>
      </c>
      <c r="M11763">
        <v>0</v>
      </c>
      <c r="N11763">
        <v>825690100</v>
      </c>
      <c r="O11763" t="s">
        <v>2794</v>
      </c>
    </row>
    <row r="11764" spans="1:15" x14ac:dyDescent="0.2">
      <c r="A11764" t="s">
        <v>5069</v>
      </c>
      <c r="B11764" t="s">
        <v>1032</v>
      </c>
      <c r="C11764">
        <v>95.42</v>
      </c>
      <c r="D11764">
        <v>0</v>
      </c>
      <c r="E11764">
        <v>0</v>
      </c>
      <c r="F11764">
        <v>0</v>
      </c>
      <c r="G11764">
        <v>0</v>
      </c>
      <c r="H11764" s="45">
        <v>-13067.81</v>
      </c>
      <c r="I11764" t="s">
        <v>3837</v>
      </c>
      <c r="J11764" t="s">
        <v>200</v>
      </c>
      <c r="K11764">
        <v>0</v>
      </c>
      <c r="L11764" s="83">
        <v>42493</v>
      </c>
      <c r="M11764">
        <v>0</v>
      </c>
      <c r="N11764">
        <v>863236105</v>
      </c>
      <c r="O11764">
        <v>2853417</v>
      </c>
    </row>
    <row r="11765" spans="1:15" x14ac:dyDescent="0.2">
      <c r="A11765" t="s">
        <v>5070</v>
      </c>
      <c r="B11765" t="s">
        <v>4947</v>
      </c>
      <c r="C11765">
        <v>20.77</v>
      </c>
      <c r="D11765">
        <v>0</v>
      </c>
      <c r="E11765">
        <v>0</v>
      </c>
      <c r="F11765">
        <v>0</v>
      </c>
      <c r="G11765">
        <v>0</v>
      </c>
      <c r="H11765" s="45">
        <v>6000.31</v>
      </c>
      <c r="I11765" t="s">
        <v>3837</v>
      </c>
      <c r="J11765" t="s">
        <v>188</v>
      </c>
      <c r="K11765">
        <v>0</v>
      </c>
      <c r="L11765" s="83">
        <v>42493</v>
      </c>
      <c r="M11765">
        <v>0</v>
      </c>
      <c r="N11765" t="s">
        <v>5071</v>
      </c>
      <c r="O11765" t="s">
        <v>5072</v>
      </c>
    </row>
    <row r="11766" spans="1:15" x14ac:dyDescent="0.2">
      <c r="A11766" t="s">
        <v>5073</v>
      </c>
      <c r="B11766" t="s">
        <v>3203</v>
      </c>
      <c r="C11766">
        <v>29.29</v>
      </c>
      <c r="D11766">
        <v>0</v>
      </c>
      <c r="E11766">
        <v>0</v>
      </c>
      <c r="F11766">
        <v>0</v>
      </c>
      <c r="G11766">
        <v>0</v>
      </c>
      <c r="H11766">
        <v>899.3</v>
      </c>
      <c r="I11766" t="s">
        <v>3842</v>
      </c>
      <c r="J11766" t="s">
        <v>164</v>
      </c>
      <c r="K11766">
        <v>0</v>
      </c>
      <c r="L11766" s="83">
        <v>42493</v>
      </c>
      <c r="M11766">
        <v>0</v>
      </c>
      <c r="N11766">
        <v>871237103</v>
      </c>
      <c r="O11766">
        <v>2860536</v>
      </c>
    </row>
    <row r="11767" spans="1:15" x14ac:dyDescent="0.2">
      <c r="A11767" t="s">
        <v>5074</v>
      </c>
      <c r="B11767" t="s">
        <v>3205</v>
      </c>
      <c r="C11767">
        <v>23.98</v>
      </c>
      <c r="D11767">
        <v>0</v>
      </c>
      <c r="E11767">
        <v>0</v>
      </c>
      <c r="F11767">
        <v>0</v>
      </c>
      <c r="G11767">
        <v>0</v>
      </c>
      <c r="H11767" s="45">
        <v>-8958.02</v>
      </c>
      <c r="I11767" t="s">
        <v>3837</v>
      </c>
      <c r="J11767" t="s">
        <v>190</v>
      </c>
      <c r="K11767">
        <v>0</v>
      </c>
      <c r="L11767" s="83">
        <v>42493</v>
      </c>
      <c r="M11767">
        <v>0</v>
      </c>
      <c r="N11767" t="s">
        <v>3348</v>
      </c>
      <c r="O11767">
        <v>2767198</v>
      </c>
    </row>
    <row r="11768" spans="1:15" x14ac:dyDescent="0.2">
      <c r="A11768" t="s">
        <v>5075</v>
      </c>
      <c r="B11768" t="s">
        <v>4943</v>
      </c>
      <c r="C11768">
        <v>13.7</v>
      </c>
      <c r="D11768">
        <v>0</v>
      </c>
      <c r="E11768">
        <v>0</v>
      </c>
      <c r="F11768">
        <v>0</v>
      </c>
      <c r="G11768">
        <v>0</v>
      </c>
      <c r="H11768" s="45">
        <v>-2935.23</v>
      </c>
      <c r="I11768" t="s">
        <v>3837</v>
      </c>
      <c r="J11768" t="s">
        <v>190</v>
      </c>
      <c r="K11768">
        <v>0</v>
      </c>
      <c r="L11768" s="83">
        <v>42493</v>
      </c>
      <c r="M11768">
        <v>0</v>
      </c>
      <c r="N11768" t="s">
        <v>177</v>
      </c>
      <c r="O11768" t="s">
        <v>5076</v>
      </c>
    </row>
    <row r="11769" spans="1:15" x14ac:dyDescent="0.2">
      <c r="A11769" t="s">
        <v>5077</v>
      </c>
      <c r="B11769" t="s">
        <v>263</v>
      </c>
      <c r="C11769">
        <v>20.5</v>
      </c>
      <c r="D11769">
        <v>0</v>
      </c>
      <c r="E11769">
        <v>0</v>
      </c>
      <c r="F11769">
        <v>0</v>
      </c>
      <c r="G11769">
        <v>0</v>
      </c>
      <c r="H11769" s="45">
        <v>7133.56</v>
      </c>
      <c r="I11769" t="s">
        <v>3837</v>
      </c>
      <c r="J11769" t="s">
        <v>190</v>
      </c>
      <c r="K11769">
        <v>0</v>
      </c>
      <c r="L11769" s="83">
        <v>42493</v>
      </c>
      <c r="M11769">
        <v>0</v>
      </c>
      <c r="N11769">
        <v>896818101</v>
      </c>
      <c r="O11769">
        <v>2893071</v>
      </c>
    </row>
    <row r="11770" spans="1:15" x14ac:dyDescent="0.2">
      <c r="A11770" t="s">
        <v>5078</v>
      </c>
      <c r="B11770" t="s">
        <v>4941</v>
      </c>
      <c r="C11770">
        <v>19.850000000000001</v>
      </c>
      <c r="D11770">
        <v>0</v>
      </c>
      <c r="E11770">
        <v>0</v>
      </c>
      <c r="F11770">
        <v>0</v>
      </c>
      <c r="G11770">
        <v>0</v>
      </c>
      <c r="H11770" s="45">
        <v>-64761.73</v>
      </c>
      <c r="I11770" t="s">
        <v>3837</v>
      </c>
      <c r="J11770" t="s">
        <v>190</v>
      </c>
      <c r="K11770">
        <v>0</v>
      </c>
      <c r="L11770" s="83">
        <v>42493</v>
      </c>
      <c r="M11770">
        <v>0</v>
      </c>
      <c r="N11770">
        <v>901109108</v>
      </c>
      <c r="O11770">
        <v>2681760</v>
      </c>
    </row>
    <row r="11771" spans="1:15" x14ac:dyDescent="0.2">
      <c r="A11771" t="s">
        <v>5079</v>
      </c>
      <c r="B11771" t="s">
        <v>2807</v>
      </c>
      <c r="C11771">
        <v>238.3</v>
      </c>
      <c r="D11771">
        <v>0</v>
      </c>
      <c r="E11771">
        <v>0</v>
      </c>
      <c r="F11771">
        <v>0</v>
      </c>
      <c r="G11771">
        <v>0</v>
      </c>
      <c r="H11771" s="45">
        <v>18224.93</v>
      </c>
      <c r="I11771" t="s">
        <v>3837</v>
      </c>
      <c r="J11771" t="s">
        <v>186</v>
      </c>
      <c r="K11771">
        <v>0</v>
      </c>
      <c r="L11771" s="83">
        <v>42493</v>
      </c>
      <c r="M11771">
        <v>0</v>
      </c>
      <c r="N11771" t="s">
        <v>3003</v>
      </c>
      <c r="O11771" t="s">
        <v>3004</v>
      </c>
    </row>
    <row r="11772" spans="1:15" x14ac:dyDescent="0.2">
      <c r="A11772" t="s">
        <v>5080</v>
      </c>
      <c r="B11772" t="s">
        <v>1793</v>
      </c>
      <c r="C11772">
        <v>54.07</v>
      </c>
      <c r="D11772">
        <v>0</v>
      </c>
      <c r="E11772">
        <v>0</v>
      </c>
      <c r="F11772">
        <v>0</v>
      </c>
      <c r="G11772">
        <v>0</v>
      </c>
      <c r="H11772" s="45">
        <v>11836.97</v>
      </c>
      <c r="I11772" t="s">
        <v>3837</v>
      </c>
      <c r="J11772" t="s">
        <v>200</v>
      </c>
      <c r="K11772">
        <v>0</v>
      </c>
      <c r="L11772" s="83">
        <v>42493</v>
      </c>
      <c r="M11772">
        <v>0</v>
      </c>
      <c r="N11772">
        <v>896945201</v>
      </c>
      <c r="O11772" t="s">
        <v>1962</v>
      </c>
    </row>
    <row r="11773" spans="1:15" x14ac:dyDescent="0.2">
      <c r="A11773" t="s">
        <v>5081</v>
      </c>
      <c r="B11773" t="s">
        <v>4955</v>
      </c>
      <c r="C11773">
        <v>90.55</v>
      </c>
      <c r="D11773">
        <v>0</v>
      </c>
      <c r="E11773">
        <v>0</v>
      </c>
      <c r="F11773">
        <v>0</v>
      </c>
      <c r="G11773">
        <v>0</v>
      </c>
      <c r="H11773" s="45">
        <v>1856.74</v>
      </c>
      <c r="I11773" t="s">
        <v>3837</v>
      </c>
      <c r="J11773" t="s">
        <v>182</v>
      </c>
      <c r="K11773">
        <v>0</v>
      </c>
      <c r="L11773" s="83">
        <v>42493</v>
      </c>
      <c r="M11773">
        <v>0</v>
      </c>
      <c r="N11773">
        <v>881609101</v>
      </c>
      <c r="O11773">
        <v>2884569</v>
      </c>
    </row>
    <row r="11774" spans="1:15" x14ac:dyDescent="0.2">
      <c r="A11774" t="s">
        <v>5082</v>
      </c>
      <c r="B11774" t="s">
        <v>119</v>
      </c>
      <c r="C11774">
        <v>44.75</v>
      </c>
      <c r="D11774">
        <v>0</v>
      </c>
      <c r="E11774">
        <v>0</v>
      </c>
      <c r="F11774">
        <v>0</v>
      </c>
      <c r="G11774">
        <v>0</v>
      </c>
      <c r="H11774" s="45">
        <v>3622.11</v>
      </c>
      <c r="I11774" t="s">
        <v>3842</v>
      </c>
      <c r="J11774" t="s">
        <v>164</v>
      </c>
      <c r="K11774">
        <v>0</v>
      </c>
      <c r="L11774" s="83">
        <v>42493</v>
      </c>
      <c r="M11774">
        <v>0</v>
      </c>
      <c r="N11774" t="s">
        <v>786</v>
      </c>
      <c r="O11774">
        <v>2042914</v>
      </c>
    </row>
    <row r="11775" spans="1:15" x14ac:dyDescent="0.2">
      <c r="A11775" t="s">
        <v>5083</v>
      </c>
      <c r="B11775" t="s">
        <v>4936</v>
      </c>
      <c r="C11775">
        <v>56.66</v>
      </c>
      <c r="D11775">
        <v>0</v>
      </c>
      <c r="E11775">
        <v>0</v>
      </c>
      <c r="F11775">
        <v>0</v>
      </c>
      <c r="G11775">
        <v>0</v>
      </c>
      <c r="H11775" s="45">
        <v>-1098.6400000000001</v>
      </c>
      <c r="I11775" t="s">
        <v>3842</v>
      </c>
      <c r="J11775" t="s">
        <v>200</v>
      </c>
      <c r="K11775">
        <v>0</v>
      </c>
      <c r="L11775" s="83">
        <v>42493</v>
      </c>
      <c r="M11775">
        <v>0</v>
      </c>
      <c r="N11775">
        <v>882681109</v>
      </c>
      <c r="O11775" t="s">
        <v>5084</v>
      </c>
    </row>
    <row r="11776" spans="1:15" x14ac:dyDescent="0.2">
      <c r="A11776" t="s">
        <v>5085</v>
      </c>
      <c r="B11776" t="s">
        <v>4951</v>
      </c>
      <c r="C11776">
        <v>46.6</v>
      </c>
      <c r="D11776">
        <v>0</v>
      </c>
      <c r="E11776">
        <v>0</v>
      </c>
      <c r="F11776">
        <v>0</v>
      </c>
      <c r="G11776">
        <v>0</v>
      </c>
      <c r="H11776" s="45">
        <v>14677.94</v>
      </c>
      <c r="I11776" t="s">
        <v>3837</v>
      </c>
      <c r="J11776" t="s">
        <v>186</v>
      </c>
      <c r="K11776">
        <v>0</v>
      </c>
      <c r="L11776" s="83">
        <v>42493</v>
      </c>
      <c r="M11776">
        <v>0</v>
      </c>
      <c r="N11776">
        <v>910340108</v>
      </c>
      <c r="O11776" t="s">
        <v>5086</v>
      </c>
    </row>
    <row r="11777" spans="1:15" x14ac:dyDescent="0.2">
      <c r="A11777" t="s">
        <v>5087</v>
      </c>
      <c r="B11777" t="s">
        <v>2462</v>
      </c>
      <c r="C11777">
        <v>16.100000000000001</v>
      </c>
      <c r="D11777">
        <v>0</v>
      </c>
      <c r="E11777">
        <v>0</v>
      </c>
      <c r="F11777">
        <v>0</v>
      </c>
      <c r="G11777">
        <v>0</v>
      </c>
      <c r="H11777" s="45">
        <v>-11757.13</v>
      </c>
      <c r="I11777" t="s">
        <v>3837</v>
      </c>
      <c r="J11777" t="s">
        <v>164</v>
      </c>
      <c r="K11777">
        <v>0</v>
      </c>
      <c r="L11777" s="83">
        <v>42493</v>
      </c>
      <c r="M11777">
        <v>0</v>
      </c>
      <c r="N11777">
        <v>922417100</v>
      </c>
      <c r="O11777">
        <v>2938422</v>
      </c>
    </row>
    <row r="11778" spans="1:15" x14ac:dyDescent="0.2">
      <c r="A11778" t="s">
        <v>5088</v>
      </c>
      <c r="B11778" t="s">
        <v>2855</v>
      </c>
      <c r="C11778">
        <v>4.3</v>
      </c>
      <c r="D11778">
        <v>0</v>
      </c>
      <c r="E11778">
        <v>0</v>
      </c>
      <c r="F11778">
        <v>0</v>
      </c>
      <c r="G11778">
        <v>0</v>
      </c>
      <c r="H11778" s="45">
        <v>7676.87</v>
      </c>
      <c r="I11778" t="s">
        <v>3837</v>
      </c>
      <c r="J11778" t="s">
        <v>200</v>
      </c>
      <c r="K11778">
        <v>0</v>
      </c>
      <c r="L11778" s="83">
        <v>42493</v>
      </c>
      <c r="M11778">
        <v>0</v>
      </c>
      <c r="N11778" s="84">
        <v>9.2848999999999997E+105</v>
      </c>
      <c r="O11778" t="s">
        <v>3019</v>
      </c>
    </row>
    <row r="11779" spans="1:15" x14ac:dyDescent="0.2">
      <c r="A11779" t="s">
        <v>5089</v>
      </c>
      <c r="B11779" t="s">
        <v>2859</v>
      </c>
      <c r="C11779">
        <v>51.16</v>
      </c>
      <c r="D11779">
        <v>0</v>
      </c>
      <c r="E11779">
        <v>0</v>
      </c>
      <c r="F11779">
        <v>0</v>
      </c>
      <c r="G11779">
        <v>0</v>
      </c>
      <c r="H11779">
        <v>352.49</v>
      </c>
      <c r="I11779" t="s">
        <v>3837</v>
      </c>
      <c r="J11779" t="s">
        <v>164</v>
      </c>
      <c r="K11779">
        <v>0</v>
      </c>
      <c r="L11779" s="83">
        <v>42493</v>
      </c>
      <c r="M11779">
        <v>0</v>
      </c>
      <c r="N11779" t="s">
        <v>3021</v>
      </c>
      <c r="O11779" t="s">
        <v>3022</v>
      </c>
    </row>
    <row r="11780" spans="1:15" x14ac:dyDescent="0.2">
      <c r="A11780" t="s">
        <v>5090</v>
      </c>
      <c r="B11780" t="s">
        <v>2001</v>
      </c>
      <c r="C11780">
        <v>32.29</v>
      </c>
      <c r="D11780">
        <v>0</v>
      </c>
      <c r="E11780">
        <v>0</v>
      </c>
      <c r="F11780">
        <v>0</v>
      </c>
      <c r="G11780">
        <v>0</v>
      </c>
      <c r="H11780" s="45">
        <v>-5449.27</v>
      </c>
      <c r="I11780" t="s">
        <v>3837</v>
      </c>
      <c r="J11780" t="s">
        <v>235</v>
      </c>
      <c r="K11780">
        <v>0</v>
      </c>
      <c r="L11780" s="83">
        <v>42493</v>
      </c>
      <c r="M11780">
        <v>0</v>
      </c>
      <c r="N11780">
        <v>966837106</v>
      </c>
      <c r="O11780">
        <v>2963899</v>
      </c>
    </row>
    <row r="11781" spans="1:15" x14ac:dyDescent="0.2">
      <c r="A11781" t="s">
        <v>5091</v>
      </c>
      <c r="B11781" t="s">
        <v>4950</v>
      </c>
      <c r="C11781">
        <v>85.57</v>
      </c>
      <c r="D11781">
        <v>0</v>
      </c>
      <c r="E11781">
        <v>0</v>
      </c>
      <c r="F11781">
        <v>0</v>
      </c>
      <c r="G11781">
        <v>0</v>
      </c>
      <c r="H11781">
        <v>-822.96</v>
      </c>
      <c r="I11781" t="s">
        <v>3837</v>
      </c>
      <c r="J11781" t="s">
        <v>822</v>
      </c>
      <c r="K11781">
        <v>0</v>
      </c>
      <c r="L11781" s="83">
        <v>42493</v>
      </c>
      <c r="M11781">
        <v>0</v>
      </c>
      <c r="N11781" t="s">
        <v>5092</v>
      </c>
      <c r="O11781">
        <v>2942100</v>
      </c>
    </row>
    <row r="11782" spans="1:15" x14ac:dyDescent="0.2">
      <c r="A11782" t="s">
        <v>5093</v>
      </c>
      <c r="B11782" t="s">
        <v>4942</v>
      </c>
      <c r="C11782">
        <v>30.07</v>
      </c>
      <c r="D11782">
        <v>0</v>
      </c>
      <c r="E11782">
        <v>0</v>
      </c>
      <c r="F11782">
        <v>0</v>
      </c>
      <c r="G11782">
        <v>0</v>
      </c>
      <c r="H11782" s="45">
        <v>-13021.76</v>
      </c>
      <c r="I11782" t="s">
        <v>3837</v>
      </c>
      <c r="J11782" t="s">
        <v>182</v>
      </c>
      <c r="K11782">
        <v>0</v>
      </c>
      <c r="L11782" s="83">
        <v>42493</v>
      </c>
      <c r="M11782">
        <v>0</v>
      </c>
      <c r="N11782">
        <v>969457100</v>
      </c>
      <c r="O11782">
        <v>2967181</v>
      </c>
    </row>
    <row r="11783" spans="1:15" x14ac:dyDescent="0.2">
      <c r="A11783" t="s">
        <v>5094</v>
      </c>
      <c r="B11783" t="s">
        <v>1579</v>
      </c>
      <c r="C11783">
        <v>864</v>
      </c>
      <c r="D11783">
        <v>0</v>
      </c>
      <c r="E11783">
        <v>0</v>
      </c>
      <c r="F11783">
        <v>0</v>
      </c>
      <c r="G11783">
        <v>0</v>
      </c>
      <c r="H11783" s="45">
        <v>2771.58</v>
      </c>
      <c r="I11783" t="s">
        <v>3842</v>
      </c>
      <c r="J11783" t="s">
        <v>186</v>
      </c>
      <c r="K11783">
        <v>0</v>
      </c>
      <c r="L11783" s="83">
        <v>42493</v>
      </c>
      <c r="M11783">
        <v>0</v>
      </c>
      <c r="N11783" t="s">
        <v>177</v>
      </c>
      <c r="O11783">
        <v>2339252</v>
      </c>
    </row>
    <row r="11784" spans="1:15" x14ac:dyDescent="0.2">
      <c r="A11784" t="s">
        <v>5095</v>
      </c>
      <c r="B11784" t="s">
        <v>2085</v>
      </c>
      <c r="C11784">
        <v>83.85</v>
      </c>
      <c r="D11784">
        <v>0</v>
      </c>
      <c r="E11784">
        <v>0</v>
      </c>
      <c r="F11784">
        <v>0</v>
      </c>
      <c r="G11784">
        <v>0</v>
      </c>
      <c r="H11784" s="45">
        <v>1268.26</v>
      </c>
      <c r="I11784" t="s">
        <v>3837</v>
      </c>
      <c r="J11784" t="s">
        <v>190</v>
      </c>
      <c r="K11784">
        <v>0</v>
      </c>
      <c r="L11784" s="83">
        <v>42493</v>
      </c>
      <c r="M11784">
        <v>0</v>
      </c>
      <c r="N11784">
        <v>942749102</v>
      </c>
      <c r="O11784">
        <v>2943620</v>
      </c>
    </row>
    <row r="11785" spans="1:15" x14ac:dyDescent="0.2">
      <c r="A11785" t="s">
        <v>4847</v>
      </c>
      <c r="B11785" t="s">
        <v>4509</v>
      </c>
      <c r="C11785">
        <v>54.44</v>
      </c>
      <c r="D11785">
        <v>0</v>
      </c>
      <c r="E11785">
        <v>0</v>
      </c>
      <c r="F11785">
        <v>0</v>
      </c>
      <c r="G11785">
        <v>0</v>
      </c>
      <c r="H11785" s="45">
        <v>-3700.09</v>
      </c>
      <c r="I11785" t="s">
        <v>3842</v>
      </c>
      <c r="J11785" t="s">
        <v>164</v>
      </c>
      <c r="K11785">
        <v>0</v>
      </c>
      <c r="L11785" s="83">
        <v>42492</v>
      </c>
      <c r="M11785">
        <v>0</v>
      </c>
      <c r="N11785" t="s">
        <v>177</v>
      </c>
      <c r="O11785" t="s">
        <v>4621</v>
      </c>
    </row>
    <row r="11786" spans="1:15" x14ac:dyDescent="0.2">
      <c r="A11786" t="s">
        <v>4848</v>
      </c>
      <c r="B11786" t="s">
        <v>3037</v>
      </c>
      <c r="C11786">
        <v>36.1</v>
      </c>
      <c r="D11786">
        <v>0</v>
      </c>
      <c r="E11786">
        <v>0</v>
      </c>
      <c r="F11786">
        <v>0</v>
      </c>
      <c r="G11786">
        <v>0</v>
      </c>
      <c r="H11786" s="45">
        <v>-11783.23</v>
      </c>
      <c r="I11786" t="s">
        <v>3842</v>
      </c>
      <c r="J11786" t="s">
        <v>448</v>
      </c>
      <c r="K11786">
        <v>0</v>
      </c>
      <c r="L11786" s="83">
        <v>42492</v>
      </c>
      <c r="M11786">
        <v>0</v>
      </c>
      <c r="N11786" t="s">
        <v>3143</v>
      </c>
      <c r="O11786">
        <v>2676692</v>
      </c>
    </row>
    <row r="11787" spans="1:15" x14ac:dyDescent="0.2">
      <c r="A11787" t="s">
        <v>4849</v>
      </c>
      <c r="B11787" t="s">
        <v>139</v>
      </c>
      <c r="C11787">
        <v>26.96</v>
      </c>
      <c r="D11787">
        <v>0</v>
      </c>
      <c r="E11787">
        <v>0</v>
      </c>
      <c r="F11787">
        <v>0</v>
      </c>
      <c r="G11787">
        <v>0</v>
      </c>
      <c r="H11787" s="45">
        <v>3132.01</v>
      </c>
      <c r="I11787" t="s">
        <v>3842</v>
      </c>
      <c r="J11787" t="s">
        <v>200</v>
      </c>
      <c r="K11787">
        <v>0</v>
      </c>
      <c r="L11787" s="83">
        <v>42492</v>
      </c>
      <c r="M11787">
        <v>0</v>
      </c>
      <c r="N11787">
        <v>651229106</v>
      </c>
      <c r="O11787">
        <v>2635701</v>
      </c>
    </row>
    <row r="11788" spans="1:15" x14ac:dyDescent="0.2">
      <c r="A11788" t="s">
        <v>4850</v>
      </c>
      <c r="B11788" t="s">
        <v>4603</v>
      </c>
      <c r="C11788">
        <v>67.2</v>
      </c>
      <c r="D11788">
        <v>0</v>
      </c>
      <c r="E11788">
        <v>0</v>
      </c>
      <c r="F11788">
        <v>0</v>
      </c>
      <c r="G11788">
        <v>0</v>
      </c>
      <c r="H11788" s="45">
        <v>3315.98</v>
      </c>
      <c r="I11788" t="s">
        <v>3842</v>
      </c>
      <c r="J11788" t="s">
        <v>190</v>
      </c>
      <c r="K11788">
        <v>0</v>
      </c>
      <c r="L11788" s="83">
        <v>42492</v>
      </c>
      <c r="M11788">
        <v>0</v>
      </c>
      <c r="N11788">
        <v>615394202</v>
      </c>
      <c r="O11788">
        <v>2601218</v>
      </c>
    </row>
    <row r="11789" spans="1:15" x14ac:dyDescent="0.2">
      <c r="A11789" t="s">
        <v>4851</v>
      </c>
      <c r="B11789" t="s">
        <v>2235</v>
      </c>
      <c r="C11789">
        <v>64.650000000000006</v>
      </c>
      <c r="D11789">
        <v>0</v>
      </c>
      <c r="E11789">
        <v>0</v>
      </c>
      <c r="F11789">
        <v>0</v>
      </c>
      <c r="G11789">
        <v>0</v>
      </c>
      <c r="H11789" s="45">
        <v>-6584.9</v>
      </c>
      <c r="I11789" t="s">
        <v>3842</v>
      </c>
      <c r="J11789" t="s">
        <v>169</v>
      </c>
      <c r="K11789">
        <v>0</v>
      </c>
      <c r="L11789" s="83">
        <v>42492</v>
      </c>
      <c r="M11789">
        <v>0</v>
      </c>
      <c r="N11789" t="s">
        <v>2272</v>
      </c>
      <c r="O11789">
        <v>2413037</v>
      </c>
    </row>
    <row r="11790" spans="1:15" x14ac:dyDescent="0.2">
      <c r="A11790" t="s">
        <v>4852</v>
      </c>
      <c r="B11790" t="s">
        <v>4512</v>
      </c>
      <c r="C11790">
        <v>23.29</v>
      </c>
      <c r="D11790">
        <v>0</v>
      </c>
      <c r="E11790">
        <v>0</v>
      </c>
      <c r="F11790">
        <v>0</v>
      </c>
      <c r="G11790">
        <v>0</v>
      </c>
      <c r="H11790" s="45">
        <v>1917.98</v>
      </c>
      <c r="I11790" t="s">
        <v>3842</v>
      </c>
      <c r="J11790" t="s">
        <v>182</v>
      </c>
      <c r="K11790">
        <v>0</v>
      </c>
      <c r="L11790" s="83">
        <v>42492</v>
      </c>
      <c r="M11790">
        <v>0</v>
      </c>
      <c r="N11790">
        <v>127097103</v>
      </c>
      <c r="O11790">
        <v>2162340</v>
      </c>
    </row>
    <row r="11791" spans="1:15" x14ac:dyDescent="0.2">
      <c r="A11791" t="s">
        <v>4853</v>
      </c>
      <c r="B11791" t="s">
        <v>4511</v>
      </c>
      <c r="C11791">
        <v>48.75</v>
      </c>
      <c r="D11791">
        <v>0</v>
      </c>
      <c r="E11791">
        <v>0</v>
      </c>
      <c r="F11791">
        <v>0</v>
      </c>
      <c r="G11791">
        <v>0</v>
      </c>
      <c r="H11791" s="45">
        <v>1860.3</v>
      </c>
      <c r="I11791" t="s">
        <v>3842</v>
      </c>
      <c r="J11791" t="s">
        <v>169</v>
      </c>
      <c r="K11791">
        <v>0</v>
      </c>
      <c r="L11791" s="83">
        <v>42492</v>
      </c>
      <c r="M11791">
        <v>0</v>
      </c>
      <c r="N11791">
        <v>132011107</v>
      </c>
      <c r="O11791">
        <v>2165811</v>
      </c>
    </row>
    <row r="11792" spans="1:15" x14ac:dyDescent="0.2">
      <c r="A11792" t="s">
        <v>4854</v>
      </c>
      <c r="B11792" t="s">
        <v>2311</v>
      </c>
      <c r="C11792">
        <v>43.47</v>
      </c>
      <c r="D11792">
        <v>0</v>
      </c>
      <c r="E11792">
        <v>0</v>
      </c>
      <c r="F11792">
        <v>0</v>
      </c>
      <c r="G11792">
        <v>0</v>
      </c>
      <c r="H11792" s="45">
        <v>3418.94</v>
      </c>
      <c r="I11792" t="s">
        <v>3842</v>
      </c>
      <c r="J11792" t="s">
        <v>200</v>
      </c>
      <c r="K11792">
        <v>0</v>
      </c>
      <c r="L11792" s="83">
        <v>42492</v>
      </c>
      <c r="M11792">
        <v>0</v>
      </c>
      <c r="N11792">
        <v>2535300</v>
      </c>
      <c r="O11792">
        <v>2002918</v>
      </c>
    </row>
    <row r="11793" spans="1:15" x14ac:dyDescent="0.2">
      <c r="A11793" t="s">
        <v>4855</v>
      </c>
      <c r="B11793" t="s">
        <v>1038</v>
      </c>
      <c r="C11793">
        <v>354.53</v>
      </c>
      <c r="D11793">
        <v>0</v>
      </c>
      <c r="E11793">
        <v>0</v>
      </c>
      <c r="F11793">
        <v>0</v>
      </c>
      <c r="G11793">
        <v>0</v>
      </c>
      <c r="H11793" s="45">
        <v>-4934.4799999999996</v>
      </c>
      <c r="I11793" t="s">
        <v>3837</v>
      </c>
      <c r="J11793" t="s">
        <v>169</v>
      </c>
      <c r="K11793">
        <v>0</v>
      </c>
      <c r="L11793" s="83">
        <v>42492</v>
      </c>
      <c r="M11793">
        <v>0</v>
      </c>
      <c r="N11793">
        <v>3654100</v>
      </c>
      <c r="O11793">
        <v>2003698</v>
      </c>
    </row>
    <row r="11794" spans="1:15" x14ac:dyDescent="0.2">
      <c r="A11794" t="s">
        <v>4856</v>
      </c>
      <c r="B11794" t="s">
        <v>2000</v>
      </c>
      <c r="C11794">
        <v>11.89</v>
      </c>
      <c r="D11794">
        <v>0</v>
      </c>
      <c r="E11794">
        <v>0</v>
      </c>
      <c r="F11794">
        <v>0</v>
      </c>
      <c r="G11794">
        <v>0</v>
      </c>
      <c r="H11794" s="45">
        <v>-1331.52</v>
      </c>
      <c r="I11794" t="s">
        <v>3837</v>
      </c>
      <c r="J11794" t="s">
        <v>186</v>
      </c>
      <c r="K11794">
        <v>0</v>
      </c>
      <c r="L11794" s="83">
        <v>42492</v>
      </c>
      <c r="M11794">
        <v>0</v>
      </c>
      <c r="N11794">
        <v>32359309</v>
      </c>
      <c r="O11794" t="s">
        <v>2029</v>
      </c>
    </row>
    <row r="11795" spans="1:15" x14ac:dyDescent="0.2">
      <c r="A11795" t="s">
        <v>4857</v>
      </c>
      <c r="B11795" t="s">
        <v>4841</v>
      </c>
      <c r="C11795">
        <v>107.22</v>
      </c>
      <c r="D11795">
        <v>0</v>
      </c>
      <c r="E11795">
        <v>0</v>
      </c>
      <c r="F11795">
        <v>0</v>
      </c>
      <c r="G11795">
        <v>0</v>
      </c>
      <c r="H11795">
        <v>225.98</v>
      </c>
      <c r="I11795" t="s">
        <v>3837</v>
      </c>
      <c r="J11795" t="s">
        <v>188</v>
      </c>
      <c r="K11795">
        <v>0</v>
      </c>
      <c r="L11795" s="83">
        <v>42492</v>
      </c>
      <c r="M11795">
        <v>0</v>
      </c>
      <c r="N11795">
        <v>8916108</v>
      </c>
      <c r="O11795">
        <v>2015530</v>
      </c>
    </row>
    <row r="11796" spans="1:15" x14ac:dyDescent="0.2">
      <c r="A11796" t="s">
        <v>4858</v>
      </c>
      <c r="B11796" t="s">
        <v>2398</v>
      </c>
      <c r="C11796">
        <v>40.85</v>
      </c>
      <c r="D11796">
        <v>0</v>
      </c>
      <c r="E11796">
        <v>0</v>
      </c>
      <c r="F11796">
        <v>0</v>
      </c>
      <c r="G11796">
        <v>0</v>
      </c>
      <c r="H11796" s="45">
        <v>6996.73</v>
      </c>
      <c r="I11796" t="s">
        <v>3842</v>
      </c>
      <c r="J11796" t="s">
        <v>190</v>
      </c>
      <c r="K11796">
        <v>0</v>
      </c>
      <c r="L11796" s="83">
        <v>42492</v>
      </c>
      <c r="M11796">
        <v>0</v>
      </c>
      <c r="N11796" t="s">
        <v>2427</v>
      </c>
      <c r="O11796" t="s">
        <v>2428</v>
      </c>
    </row>
    <row r="11797" spans="1:15" x14ac:dyDescent="0.2">
      <c r="A11797" t="s">
        <v>4859</v>
      </c>
      <c r="B11797" t="s">
        <v>2471</v>
      </c>
      <c r="C11797">
        <v>77.25</v>
      </c>
      <c r="D11797">
        <v>0</v>
      </c>
      <c r="E11797">
        <v>0</v>
      </c>
      <c r="F11797">
        <v>0</v>
      </c>
      <c r="G11797">
        <v>0</v>
      </c>
      <c r="H11797" s="45">
        <v>-3373.81</v>
      </c>
      <c r="I11797" t="s">
        <v>3837</v>
      </c>
      <c r="J11797" t="s">
        <v>822</v>
      </c>
      <c r="K11797">
        <v>0</v>
      </c>
      <c r="L11797" s="83">
        <v>42492</v>
      </c>
      <c r="M11797">
        <v>0</v>
      </c>
      <c r="N11797">
        <v>18522300</v>
      </c>
      <c r="O11797" t="s">
        <v>2515</v>
      </c>
    </row>
    <row r="11798" spans="1:15" x14ac:dyDescent="0.2">
      <c r="A11798" t="s">
        <v>4860</v>
      </c>
      <c r="B11798" t="s">
        <v>138</v>
      </c>
      <c r="C11798">
        <v>98.95</v>
      </c>
      <c r="D11798">
        <v>0</v>
      </c>
      <c r="E11798">
        <v>0</v>
      </c>
      <c r="F11798">
        <v>0</v>
      </c>
      <c r="G11798">
        <v>0</v>
      </c>
      <c r="H11798" s="45">
        <v>-1040.6300000000001</v>
      </c>
      <c r="I11798" t="s">
        <v>3842</v>
      </c>
      <c r="J11798" t="s">
        <v>200</v>
      </c>
      <c r="K11798">
        <v>0</v>
      </c>
      <c r="L11798" s="83">
        <v>42492</v>
      </c>
      <c r="M11798">
        <v>0</v>
      </c>
      <c r="N11798">
        <v>52800109</v>
      </c>
      <c r="O11798">
        <v>2064253</v>
      </c>
    </row>
    <row r="11799" spans="1:15" x14ac:dyDescent="0.2">
      <c r="A11799" t="s">
        <v>4861</v>
      </c>
      <c r="B11799" t="s">
        <v>3413</v>
      </c>
      <c r="C11799">
        <v>16.05</v>
      </c>
      <c r="D11799">
        <v>0</v>
      </c>
      <c r="E11799">
        <v>0</v>
      </c>
      <c r="F11799">
        <v>0</v>
      </c>
      <c r="G11799">
        <v>0</v>
      </c>
      <c r="H11799">
        <v>-413.71</v>
      </c>
      <c r="I11799" t="s">
        <v>3842</v>
      </c>
      <c r="J11799" t="s">
        <v>200</v>
      </c>
      <c r="K11799">
        <v>0</v>
      </c>
      <c r="L11799" s="83">
        <v>42492</v>
      </c>
      <c r="M11799">
        <v>0</v>
      </c>
      <c r="N11799" t="s">
        <v>3427</v>
      </c>
      <c r="O11799" t="s">
        <v>3428</v>
      </c>
    </row>
    <row r="11800" spans="1:15" x14ac:dyDescent="0.2">
      <c r="A11800" t="s">
        <v>4862</v>
      </c>
      <c r="B11800" t="s">
        <v>115</v>
      </c>
      <c r="C11800">
        <v>161.72</v>
      </c>
      <c r="D11800">
        <v>0</v>
      </c>
      <c r="E11800">
        <v>0</v>
      </c>
      <c r="F11800">
        <v>0</v>
      </c>
      <c r="G11800">
        <v>0</v>
      </c>
      <c r="H11800" s="45">
        <v>-8966.9500000000007</v>
      </c>
      <c r="I11800" t="s">
        <v>3837</v>
      </c>
      <c r="J11800" t="s">
        <v>186</v>
      </c>
      <c r="K11800">
        <v>0</v>
      </c>
      <c r="L11800" s="83">
        <v>42492</v>
      </c>
      <c r="M11800">
        <v>0</v>
      </c>
      <c r="N11800">
        <v>8252108</v>
      </c>
      <c r="O11800">
        <v>2127899</v>
      </c>
    </row>
    <row r="11801" spans="1:15" x14ac:dyDescent="0.2">
      <c r="A11801" t="s">
        <v>4863</v>
      </c>
      <c r="B11801" t="s">
        <v>4833</v>
      </c>
      <c r="C11801">
        <v>20.05</v>
      </c>
      <c r="D11801">
        <v>0</v>
      </c>
      <c r="E11801">
        <v>0</v>
      </c>
      <c r="F11801">
        <v>0</v>
      </c>
      <c r="G11801">
        <v>0</v>
      </c>
      <c r="H11801" s="45">
        <v>60845.52</v>
      </c>
      <c r="I11801" t="s">
        <v>3837</v>
      </c>
      <c r="J11801" t="s">
        <v>188</v>
      </c>
      <c r="K11801">
        <v>0</v>
      </c>
      <c r="L11801" s="83">
        <v>42492</v>
      </c>
      <c r="M11801">
        <v>0</v>
      </c>
      <c r="N11801">
        <v>30371108</v>
      </c>
      <c r="O11801">
        <v>2025711</v>
      </c>
    </row>
    <row r="11802" spans="1:15" x14ac:dyDescent="0.2">
      <c r="A11802" t="s">
        <v>4864</v>
      </c>
      <c r="B11802" t="s">
        <v>2297</v>
      </c>
      <c r="C11802">
        <v>44</v>
      </c>
      <c r="D11802">
        <v>0</v>
      </c>
      <c r="E11802">
        <v>0</v>
      </c>
      <c r="F11802">
        <v>0</v>
      </c>
      <c r="G11802">
        <v>0</v>
      </c>
      <c r="H11802" s="45">
        <v>-8542.2800000000007</v>
      </c>
      <c r="I11802" t="s">
        <v>3837</v>
      </c>
      <c r="J11802" t="s">
        <v>188</v>
      </c>
      <c r="K11802">
        <v>0</v>
      </c>
      <c r="L11802" s="83">
        <v>42492</v>
      </c>
      <c r="M11802">
        <v>0</v>
      </c>
      <c r="N11802" t="s">
        <v>2334</v>
      </c>
      <c r="O11802" t="s">
        <v>2335</v>
      </c>
    </row>
    <row r="11803" spans="1:15" x14ac:dyDescent="0.2">
      <c r="A11803" t="s">
        <v>4865</v>
      </c>
      <c r="B11803" t="s">
        <v>105</v>
      </c>
      <c r="C11803">
        <v>60.09</v>
      </c>
      <c r="D11803">
        <v>0</v>
      </c>
      <c r="E11803">
        <v>0</v>
      </c>
      <c r="F11803">
        <v>0</v>
      </c>
      <c r="G11803">
        <v>0</v>
      </c>
      <c r="H11803" s="45">
        <v>-6069.85</v>
      </c>
      <c r="I11803" t="s">
        <v>3837</v>
      </c>
      <c r="J11803" t="s">
        <v>822</v>
      </c>
      <c r="K11803">
        <v>0</v>
      </c>
      <c r="L11803" s="83">
        <v>42492</v>
      </c>
      <c r="M11803">
        <v>0</v>
      </c>
      <c r="N11803">
        <v>92113109</v>
      </c>
      <c r="O11803">
        <v>2101741</v>
      </c>
    </row>
    <row r="11804" spans="1:15" x14ac:dyDescent="0.2">
      <c r="A11804" t="s">
        <v>4866</v>
      </c>
      <c r="B11804" t="s">
        <v>4834</v>
      </c>
      <c r="C11804">
        <v>34.08</v>
      </c>
      <c r="D11804">
        <v>0</v>
      </c>
      <c r="E11804">
        <v>0</v>
      </c>
      <c r="F11804">
        <v>0</v>
      </c>
      <c r="G11804">
        <v>0</v>
      </c>
      <c r="H11804">
        <v>-614.46</v>
      </c>
      <c r="I11804" t="s">
        <v>3837</v>
      </c>
      <c r="J11804" t="s">
        <v>190</v>
      </c>
      <c r="K11804">
        <v>0</v>
      </c>
      <c r="L11804" s="83">
        <v>42492</v>
      </c>
      <c r="M11804">
        <v>0</v>
      </c>
      <c r="N11804">
        <v>53774105</v>
      </c>
      <c r="O11804" t="s">
        <v>4867</v>
      </c>
    </row>
    <row r="11805" spans="1:15" x14ac:dyDescent="0.2">
      <c r="A11805" t="s">
        <v>4868</v>
      </c>
      <c r="B11805" t="s">
        <v>3061</v>
      </c>
      <c r="C11805">
        <v>7</v>
      </c>
      <c r="D11805">
        <v>0</v>
      </c>
      <c r="E11805">
        <v>0</v>
      </c>
      <c r="F11805">
        <v>0</v>
      </c>
      <c r="G11805">
        <v>0</v>
      </c>
      <c r="H11805" s="45">
        <v>20237.47</v>
      </c>
      <c r="I11805" t="s">
        <v>3842</v>
      </c>
      <c r="J11805" t="s">
        <v>169</v>
      </c>
      <c r="K11805">
        <v>0</v>
      </c>
      <c r="L11805" s="83">
        <v>42492</v>
      </c>
      <c r="M11805">
        <v>0</v>
      </c>
      <c r="N11805" t="s">
        <v>3101</v>
      </c>
      <c r="O11805" t="s">
        <v>3102</v>
      </c>
    </row>
    <row r="11806" spans="1:15" x14ac:dyDescent="0.2">
      <c r="A11806" t="s">
        <v>4869</v>
      </c>
      <c r="B11806" t="s">
        <v>1342</v>
      </c>
      <c r="C11806">
        <v>31.53</v>
      </c>
      <c r="D11806">
        <v>0</v>
      </c>
      <c r="E11806">
        <v>0</v>
      </c>
      <c r="F11806">
        <v>0</v>
      </c>
      <c r="G11806">
        <v>0</v>
      </c>
      <c r="H11806" s="45">
        <v>74593.69</v>
      </c>
      <c r="I11806" t="s">
        <v>3837</v>
      </c>
      <c r="J11806" t="s">
        <v>190</v>
      </c>
      <c r="K11806">
        <v>0</v>
      </c>
      <c r="L11806" s="83">
        <v>42492</v>
      </c>
      <c r="M11806">
        <v>0</v>
      </c>
      <c r="N11806">
        <v>194014106</v>
      </c>
      <c r="O11806" t="s">
        <v>1478</v>
      </c>
    </row>
    <row r="11807" spans="1:15" x14ac:dyDescent="0.2">
      <c r="A11807" t="s">
        <v>4870</v>
      </c>
      <c r="B11807" t="s">
        <v>3369</v>
      </c>
      <c r="C11807">
        <v>26.125</v>
      </c>
      <c r="D11807">
        <v>0</v>
      </c>
      <c r="E11807">
        <v>0</v>
      </c>
      <c r="F11807">
        <v>0</v>
      </c>
      <c r="G11807">
        <v>0</v>
      </c>
      <c r="H11807" s="45">
        <v>-15944.48</v>
      </c>
      <c r="I11807" t="s">
        <v>3837</v>
      </c>
      <c r="J11807" t="s">
        <v>200</v>
      </c>
      <c r="K11807">
        <v>0</v>
      </c>
      <c r="L11807" s="83">
        <v>42492</v>
      </c>
      <c r="M11807">
        <v>0</v>
      </c>
      <c r="N11807">
        <v>171604101</v>
      </c>
      <c r="O11807" t="s">
        <v>3384</v>
      </c>
    </row>
    <row r="11808" spans="1:15" x14ac:dyDescent="0.2">
      <c r="A11808" t="s">
        <v>4871</v>
      </c>
      <c r="B11808" t="s">
        <v>2388</v>
      </c>
      <c r="C11808">
        <v>44.17</v>
      </c>
      <c r="D11808">
        <v>0</v>
      </c>
      <c r="E11808">
        <v>0</v>
      </c>
      <c r="F11808">
        <v>0</v>
      </c>
      <c r="G11808">
        <v>0</v>
      </c>
      <c r="H11808" s="45">
        <v>-26264.6</v>
      </c>
      <c r="I11808" t="s">
        <v>3842</v>
      </c>
      <c r="J11808" t="s">
        <v>190</v>
      </c>
      <c r="K11808">
        <v>0</v>
      </c>
      <c r="L11808" s="83">
        <v>42492</v>
      </c>
      <c r="M11808">
        <v>0</v>
      </c>
      <c r="N11808" t="s">
        <v>2434</v>
      </c>
      <c r="O11808">
        <v>2496384</v>
      </c>
    </row>
    <row r="11809" spans="1:15" x14ac:dyDescent="0.2">
      <c r="A11809" t="s">
        <v>4872</v>
      </c>
      <c r="B11809" t="s">
        <v>1008</v>
      </c>
      <c r="C11809">
        <v>135.15</v>
      </c>
      <c r="D11809">
        <v>0</v>
      </c>
      <c r="E11809">
        <v>0</v>
      </c>
      <c r="F11809">
        <v>0</v>
      </c>
      <c r="G11809">
        <v>0</v>
      </c>
      <c r="H11809" s="45">
        <v>6145.63</v>
      </c>
      <c r="I11809" t="s">
        <v>3837</v>
      </c>
      <c r="J11809" t="s">
        <v>190</v>
      </c>
      <c r="K11809">
        <v>0</v>
      </c>
      <c r="L11809" s="83">
        <v>42492</v>
      </c>
      <c r="M11809">
        <v>0</v>
      </c>
      <c r="N11809">
        <v>231021106</v>
      </c>
      <c r="O11809">
        <v>2240202</v>
      </c>
    </row>
    <row r="11810" spans="1:15" x14ac:dyDescent="0.2">
      <c r="A11810" t="s">
        <v>4873</v>
      </c>
      <c r="B11810" t="s">
        <v>1000</v>
      </c>
      <c r="C11810">
        <v>14.5</v>
      </c>
      <c r="D11810">
        <v>0</v>
      </c>
      <c r="E11810">
        <v>0</v>
      </c>
      <c r="F11810">
        <v>0</v>
      </c>
      <c r="G11810">
        <v>0</v>
      </c>
      <c r="H11810" s="45">
        <v>51168.4</v>
      </c>
      <c r="I11810" t="s">
        <v>3837</v>
      </c>
      <c r="J11810" t="s">
        <v>235</v>
      </c>
      <c r="K11810">
        <v>0</v>
      </c>
      <c r="L11810" s="83">
        <v>42492</v>
      </c>
      <c r="M11810">
        <v>0</v>
      </c>
      <c r="N11810">
        <v>222070203</v>
      </c>
      <c r="O11810" t="s">
        <v>1458</v>
      </c>
    </row>
    <row r="11811" spans="1:15" x14ac:dyDescent="0.2">
      <c r="A11811" t="s">
        <v>4874</v>
      </c>
      <c r="B11811" t="s">
        <v>1783</v>
      </c>
      <c r="C11811">
        <v>27.2</v>
      </c>
      <c r="D11811">
        <v>0</v>
      </c>
      <c r="E11811">
        <v>0</v>
      </c>
      <c r="F11811">
        <v>0</v>
      </c>
      <c r="G11811">
        <v>0</v>
      </c>
      <c r="H11811" s="45">
        <v>-79991.199999999997</v>
      </c>
      <c r="I11811" t="s">
        <v>3837</v>
      </c>
      <c r="J11811" t="s">
        <v>164</v>
      </c>
      <c r="K11811">
        <v>0</v>
      </c>
      <c r="L11811" s="83">
        <v>42492</v>
      </c>
      <c r="M11811">
        <v>0</v>
      </c>
      <c r="N11811">
        <v>225223304</v>
      </c>
      <c r="O11811" t="s">
        <v>1884</v>
      </c>
    </row>
    <row r="11812" spans="1:15" x14ac:dyDescent="0.2">
      <c r="A11812" t="s">
        <v>4875</v>
      </c>
      <c r="B11812" t="s">
        <v>3184</v>
      </c>
      <c r="C11812">
        <v>15.21</v>
      </c>
      <c r="D11812">
        <v>0</v>
      </c>
      <c r="E11812">
        <v>0</v>
      </c>
      <c r="F11812">
        <v>0</v>
      </c>
      <c r="G11812">
        <v>0</v>
      </c>
      <c r="H11812" s="45">
        <v>-3616.76</v>
      </c>
      <c r="I11812" t="s">
        <v>3837</v>
      </c>
      <c r="J11812" t="s">
        <v>169</v>
      </c>
      <c r="K11812">
        <v>0</v>
      </c>
      <c r="L11812" s="83">
        <v>42492</v>
      </c>
      <c r="M11812">
        <v>0</v>
      </c>
      <c r="N11812">
        <v>140475104</v>
      </c>
      <c r="O11812">
        <v>2121772</v>
      </c>
    </row>
    <row r="11813" spans="1:15" x14ac:dyDescent="0.2">
      <c r="A11813" t="s">
        <v>4876</v>
      </c>
      <c r="B11813" t="s">
        <v>135</v>
      </c>
      <c r="C11813">
        <v>127.83</v>
      </c>
      <c r="D11813">
        <v>0</v>
      </c>
      <c r="E11813">
        <v>0</v>
      </c>
      <c r="F11813">
        <v>0</v>
      </c>
      <c r="G11813">
        <v>0</v>
      </c>
      <c r="H11813" s="45">
        <v>8655.24</v>
      </c>
      <c r="I11813" t="s">
        <v>3842</v>
      </c>
      <c r="J11813" t="s">
        <v>182</v>
      </c>
      <c r="K11813">
        <v>0</v>
      </c>
      <c r="L11813" s="83">
        <v>42492</v>
      </c>
      <c r="M11813">
        <v>0</v>
      </c>
      <c r="N11813">
        <v>166764100</v>
      </c>
      <c r="O11813">
        <v>2838555</v>
      </c>
    </row>
    <row r="11814" spans="1:15" x14ac:dyDescent="0.2">
      <c r="A11814" t="s">
        <v>4877</v>
      </c>
      <c r="B11814" t="s">
        <v>2473</v>
      </c>
      <c r="C11814">
        <v>89.36</v>
      </c>
      <c r="D11814">
        <v>0</v>
      </c>
      <c r="E11814">
        <v>0</v>
      </c>
      <c r="F11814">
        <v>0</v>
      </c>
      <c r="G11814">
        <v>0</v>
      </c>
      <c r="H11814" s="45">
        <v>-2954.95</v>
      </c>
      <c r="I11814" t="s">
        <v>3837</v>
      </c>
      <c r="J11814" t="s">
        <v>822</v>
      </c>
      <c r="K11814">
        <v>0</v>
      </c>
      <c r="L11814" s="83">
        <v>42492</v>
      </c>
      <c r="M11814">
        <v>0</v>
      </c>
      <c r="N11814" t="s">
        <v>2524</v>
      </c>
      <c r="O11814" t="s">
        <v>2525</v>
      </c>
    </row>
    <row r="11815" spans="1:15" x14ac:dyDescent="0.2">
      <c r="A11815" t="s">
        <v>4878</v>
      </c>
      <c r="B11815" t="s">
        <v>4832</v>
      </c>
      <c r="C11815">
        <v>12.16</v>
      </c>
      <c r="D11815">
        <v>0</v>
      </c>
      <c r="E11815">
        <v>0</v>
      </c>
      <c r="F11815">
        <v>0</v>
      </c>
      <c r="G11815">
        <v>0</v>
      </c>
      <c r="H11815" s="45">
        <v>-22029.51</v>
      </c>
      <c r="I11815" t="s">
        <v>3837</v>
      </c>
      <c r="J11815" t="s">
        <v>822</v>
      </c>
      <c r="K11815">
        <v>0</v>
      </c>
      <c r="L11815" s="83">
        <v>42492</v>
      </c>
      <c r="M11815">
        <v>0</v>
      </c>
      <c r="N11815" t="s">
        <v>4879</v>
      </c>
      <c r="O11815" t="s">
        <v>4880</v>
      </c>
    </row>
    <row r="11816" spans="1:15" x14ac:dyDescent="0.2">
      <c r="A11816" t="s">
        <v>4881</v>
      </c>
      <c r="B11816" t="s">
        <v>1581</v>
      </c>
      <c r="C11816">
        <v>134.12</v>
      </c>
      <c r="D11816">
        <v>0</v>
      </c>
      <c r="E11816">
        <v>0</v>
      </c>
      <c r="F11816">
        <v>0</v>
      </c>
      <c r="G11816">
        <v>0</v>
      </c>
      <c r="H11816" s="45">
        <v>12280.54</v>
      </c>
      <c r="I11816" t="s">
        <v>3837</v>
      </c>
      <c r="J11816" t="s">
        <v>235</v>
      </c>
      <c r="K11816">
        <v>0</v>
      </c>
      <c r="L11816" s="83">
        <v>42492</v>
      </c>
      <c r="M11816">
        <v>0</v>
      </c>
      <c r="N11816">
        <v>518439104</v>
      </c>
      <c r="O11816">
        <v>2320524</v>
      </c>
    </row>
    <row r="11817" spans="1:15" x14ac:dyDescent="0.2">
      <c r="A11817" t="s">
        <v>4882</v>
      </c>
      <c r="B11817" t="s">
        <v>1088</v>
      </c>
      <c r="C11817">
        <v>43.12</v>
      </c>
      <c r="D11817">
        <v>0</v>
      </c>
      <c r="E11817">
        <v>0</v>
      </c>
      <c r="F11817">
        <v>0</v>
      </c>
      <c r="G11817">
        <v>0</v>
      </c>
      <c r="H11817" s="45">
        <v>9779.8799999999992</v>
      </c>
      <c r="I11817" t="s">
        <v>3842</v>
      </c>
      <c r="J11817" t="s">
        <v>235</v>
      </c>
      <c r="K11817">
        <v>0</v>
      </c>
      <c r="L11817" s="83">
        <v>42492</v>
      </c>
      <c r="M11817">
        <v>0</v>
      </c>
      <c r="N11817" t="s">
        <v>1403</v>
      </c>
      <c r="O11817" t="s">
        <v>1404</v>
      </c>
    </row>
    <row r="11818" spans="1:15" x14ac:dyDescent="0.2">
      <c r="A11818" t="s">
        <v>4883</v>
      </c>
      <c r="B11818" t="s">
        <v>4837</v>
      </c>
      <c r="C11818">
        <v>70.540000000000006</v>
      </c>
      <c r="D11818">
        <v>0</v>
      </c>
      <c r="E11818">
        <v>0</v>
      </c>
      <c r="F11818">
        <v>0</v>
      </c>
      <c r="G11818">
        <v>0</v>
      </c>
      <c r="H11818" s="45">
        <v>9077.66</v>
      </c>
      <c r="I11818" t="s">
        <v>3837</v>
      </c>
      <c r="J11818" t="s">
        <v>190</v>
      </c>
      <c r="K11818">
        <v>0</v>
      </c>
      <c r="L11818" s="83">
        <v>42492</v>
      </c>
      <c r="M11818">
        <v>0</v>
      </c>
      <c r="N11818">
        <v>302130109</v>
      </c>
      <c r="O11818">
        <v>2325507</v>
      </c>
    </row>
    <row r="11819" spans="1:15" x14ac:dyDescent="0.2">
      <c r="A11819" t="s">
        <v>4884</v>
      </c>
      <c r="B11819" t="s">
        <v>3055</v>
      </c>
      <c r="C11819">
        <v>47.47</v>
      </c>
      <c r="D11819">
        <v>0</v>
      </c>
      <c r="E11819">
        <v>0</v>
      </c>
      <c r="F11819">
        <v>0</v>
      </c>
      <c r="G11819">
        <v>0</v>
      </c>
      <c r="H11819" s="45">
        <v>27651.51</v>
      </c>
      <c r="I11819" t="s">
        <v>3837</v>
      </c>
      <c r="J11819" t="s">
        <v>169</v>
      </c>
      <c r="K11819">
        <v>0</v>
      </c>
      <c r="L11819" s="83">
        <v>42492</v>
      </c>
      <c r="M11819">
        <v>0</v>
      </c>
      <c r="N11819">
        <v>379577208</v>
      </c>
      <c r="O11819" t="s">
        <v>3118</v>
      </c>
    </row>
    <row r="11820" spans="1:15" x14ac:dyDescent="0.2">
      <c r="A11820" t="s">
        <v>4885</v>
      </c>
      <c r="B11820" t="s">
        <v>1030</v>
      </c>
      <c r="C11820">
        <v>121.89</v>
      </c>
      <c r="D11820">
        <v>0</v>
      </c>
      <c r="E11820">
        <v>0</v>
      </c>
      <c r="F11820">
        <v>0</v>
      </c>
      <c r="G11820">
        <v>0</v>
      </c>
      <c r="H11820" s="45">
        <v>28729.96</v>
      </c>
      <c r="I11820" t="s">
        <v>3837</v>
      </c>
      <c r="J11820" t="s">
        <v>164</v>
      </c>
      <c r="K11820">
        <v>0</v>
      </c>
      <c r="L11820" s="83">
        <v>42492</v>
      </c>
      <c r="M11820">
        <v>0</v>
      </c>
      <c r="N11820">
        <v>400110102</v>
      </c>
      <c r="O11820" t="s">
        <v>1447</v>
      </c>
    </row>
    <row r="11821" spans="1:15" x14ac:dyDescent="0.2">
      <c r="A11821" t="s">
        <v>4886</v>
      </c>
      <c r="B11821" t="s">
        <v>3164</v>
      </c>
      <c r="C11821">
        <v>44</v>
      </c>
      <c r="D11821">
        <v>0</v>
      </c>
      <c r="E11821">
        <v>0</v>
      </c>
      <c r="F11821">
        <v>0</v>
      </c>
      <c r="G11821">
        <v>0</v>
      </c>
      <c r="H11821" s="45">
        <v>6157.77</v>
      </c>
      <c r="I11821" t="s">
        <v>3842</v>
      </c>
      <c r="J11821" t="s">
        <v>190</v>
      </c>
      <c r="K11821">
        <v>0</v>
      </c>
      <c r="L11821" s="83">
        <v>42492</v>
      </c>
      <c r="M11821">
        <v>0</v>
      </c>
      <c r="N11821">
        <v>387328107</v>
      </c>
      <c r="O11821">
        <v>2381189</v>
      </c>
    </row>
    <row r="11822" spans="1:15" x14ac:dyDescent="0.2">
      <c r="A11822" t="s">
        <v>4887</v>
      </c>
      <c r="B11822" t="s">
        <v>2483</v>
      </c>
      <c r="C11822">
        <v>69.53</v>
      </c>
      <c r="D11822">
        <v>0</v>
      </c>
      <c r="E11822">
        <v>0</v>
      </c>
      <c r="F11822">
        <v>0</v>
      </c>
      <c r="G11822">
        <v>0</v>
      </c>
      <c r="H11822" s="45">
        <v>-10724.51</v>
      </c>
      <c r="I11822" t="s">
        <v>3837</v>
      </c>
      <c r="J11822" t="s">
        <v>200</v>
      </c>
      <c r="K11822">
        <v>0</v>
      </c>
      <c r="L11822" s="83">
        <v>42492</v>
      </c>
      <c r="M11822">
        <v>0</v>
      </c>
      <c r="N11822">
        <v>448579102</v>
      </c>
      <c r="O11822" t="s">
        <v>2536</v>
      </c>
    </row>
    <row r="11823" spans="1:15" x14ac:dyDescent="0.2">
      <c r="A11823" t="s">
        <v>4888</v>
      </c>
      <c r="B11823" t="s">
        <v>498</v>
      </c>
      <c r="C11823">
        <v>41.8</v>
      </c>
      <c r="D11823">
        <v>0</v>
      </c>
      <c r="E11823">
        <v>0</v>
      </c>
      <c r="F11823">
        <v>0</v>
      </c>
      <c r="G11823">
        <v>0</v>
      </c>
      <c r="H11823" s="45">
        <v>10717.8</v>
      </c>
      <c r="I11823" t="s">
        <v>3837</v>
      </c>
      <c r="J11823" t="s">
        <v>182</v>
      </c>
      <c r="K11823">
        <v>0</v>
      </c>
      <c r="L11823" s="83">
        <v>42492</v>
      </c>
      <c r="M11823">
        <v>0</v>
      </c>
      <c r="N11823">
        <v>406216101</v>
      </c>
      <c r="O11823">
        <v>2405302</v>
      </c>
    </row>
    <row r="11824" spans="1:15" x14ac:dyDescent="0.2">
      <c r="A11824" t="s">
        <v>4889</v>
      </c>
      <c r="B11824" t="s">
        <v>269</v>
      </c>
      <c r="C11824">
        <v>77.92</v>
      </c>
      <c r="D11824">
        <v>0</v>
      </c>
      <c r="E11824">
        <v>0</v>
      </c>
      <c r="F11824">
        <v>0</v>
      </c>
      <c r="G11824">
        <v>0</v>
      </c>
      <c r="H11824" s="45">
        <v>1984.27</v>
      </c>
      <c r="I11824" t="s">
        <v>3837</v>
      </c>
      <c r="J11824" t="s">
        <v>169</v>
      </c>
      <c r="K11824">
        <v>0</v>
      </c>
      <c r="L11824" s="83">
        <v>42492</v>
      </c>
      <c r="M11824">
        <v>0</v>
      </c>
      <c r="N11824" t="s">
        <v>270</v>
      </c>
      <c r="O11824" t="s">
        <v>271</v>
      </c>
    </row>
    <row r="11825" spans="1:15" x14ac:dyDescent="0.2">
      <c r="A11825" t="s">
        <v>4890</v>
      </c>
      <c r="B11825" t="s">
        <v>3545</v>
      </c>
      <c r="C11825">
        <v>40.590000000000003</v>
      </c>
      <c r="D11825">
        <v>0</v>
      </c>
      <c r="E11825">
        <v>0</v>
      </c>
      <c r="F11825">
        <v>0</v>
      </c>
      <c r="G11825">
        <v>0</v>
      </c>
      <c r="H11825" s="45">
        <v>18629.96</v>
      </c>
      <c r="I11825" t="s">
        <v>3837</v>
      </c>
      <c r="J11825" t="s">
        <v>186</v>
      </c>
      <c r="K11825">
        <v>0</v>
      </c>
      <c r="L11825" s="83">
        <v>42492</v>
      </c>
      <c r="M11825">
        <v>0</v>
      </c>
      <c r="N11825" s="84">
        <v>4.0416000000000002E+107</v>
      </c>
      <c r="O11825" t="s">
        <v>3571</v>
      </c>
    </row>
    <row r="11826" spans="1:15" x14ac:dyDescent="0.2">
      <c r="A11826" t="s">
        <v>4891</v>
      </c>
      <c r="B11826" t="s">
        <v>88</v>
      </c>
      <c r="C11826">
        <v>242.91</v>
      </c>
      <c r="D11826">
        <v>0</v>
      </c>
      <c r="E11826">
        <v>0</v>
      </c>
      <c r="F11826">
        <v>0</v>
      </c>
      <c r="G11826">
        <v>0</v>
      </c>
      <c r="H11826">
        <v>991.42</v>
      </c>
      <c r="I11826" t="s">
        <v>3842</v>
      </c>
      <c r="J11826" t="s">
        <v>169</v>
      </c>
      <c r="K11826">
        <v>0</v>
      </c>
      <c r="L11826" s="83">
        <v>42492</v>
      </c>
      <c r="M11826">
        <v>0</v>
      </c>
      <c r="N11826" t="s">
        <v>202</v>
      </c>
      <c r="O11826">
        <v>2459202</v>
      </c>
    </row>
    <row r="11827" spans="1:15" x14ac:dyDescent="0.2">
      <c r="A11827" t="s">
        <v>4892</v>
      </c>
      <c r="B11827" t="s">
        <v>133</v>
      </c>
      <c r="C11827">
        <v>323.23</v>
      </c>
      <c r="D11827">
        <v>0</v>
      </c>
      <c r="E11827">
        <v>0</v>
      </c>
      <c r="F11827">
        <v>0</v>
      </c>
      <c r="G11827">
        <v>0</v>
      </c>
      <c r="H11827" s="45">
        <v>3384.01</v>
      </c>
      <c r="I11827" t="s">
        <v>3837</v>
      </c>
      <c r="J11827" t="s">
        <v>169</v>
      </c>
      <c r="K11827">
        <v>0</v>
      </c>
      <c r="L11827" s="83">
        <v>42492</v>
      </c>
      <c r="M11827">
        <v>0</v>
      </c>
      <c r="N11827">
        <v>452327109</v>
      </c>
      <c r="O11827">
        <v>2613990</v>
      </c>
    </row>
    <row r="11828" spans="1:15" x14ac:dyDescent="0.2">
      <c r="A11828" t="s">
        <v>4893</v>
      </c>
      <c r="B11828" t="s">
        <v>2317</v>
      </c>
      <c r="C11828">
        <v>67.025000000000006</v>
      </c>
      <c r="D11828">
        <v>0</v>
      </c>
      <c r="E11828">
        <v>0</v>
      </c>
      <c r="F11828">
        <v>0</v>
      </c>
      <c r="G11828">
        <v>0</v>
      </c>
      <c r="H11828" s="45">
        <v>-1616.17</v>
      </c>
      <c r="I11828" t="s">
        <v>3837</v>
      </c>
      <c r="J11828" t="s">
        <v>188</v>
      </c>
      <c r="K11828">
        <v>0</v>
      </c>
      <c r="L11828" s="83">
        <v>42492</v>
      </c>
      <c r="M11828">
        <v>0</v>
      </c>
      <c r="N11828" t="s">
        <v>2362</v>
      </c>
      <c r="O11828">
        <v>2245597</v>
      </c>
    </row>
    <row r="11829" spans="1:15" x14ac:dyDescent="0.2">
      <c r="A11829" t="s">
        <v>4894</v>
      </c>
      <c r="B11829" t="s">
        <v>4846</v>
      </c>
      <c r="C11829">
        <v>20</v>
      </c>
      <c r="D11829">
        <v>0</v>
      </c>
      <c r="E11829">
        <v>0</v>
      </c>
      <c r="F11829">
        <v>0</v>
      </c>
      <c r="G11829">
        <v>0</v>
      </c>
      <c r="H11829" s="45">
        <v>4561.6000000000004</v>
      </c>
      <c r="I11829" t="s">
        <v>3842</v>
      </c>
      <c r="J11829" t="s">
        <v>190</v>
      </c>
      <c r="K11829">
        <v>0</v>
      </c>
      <c r="L11829" s="83">
        <v>42492</v>
      </c>
      <c r="M11829">
        <v>0</v>
      </c>
      <c r="N11829" t="s">
        <v>4895</v>
      </c>
      <c r="O11829" t="s">
        <v>4896</v>
      </c>
    </row>
    <row r="11830" spans="1:15" x14ac:dyDescent="0.2">
      <c r="A11830" t="s">
        <v>4897</v>
      </c>
      <c r="B11830" t="s">
        <v>453</v>
      </c>
      <c r="C11830">
        <v>15.65</v>
      </c>
      <c r="D11830">
        <v>0</v>
      </c>
      <c r="E11830">
        <v>0</v>
      </c>
      <c r="F11830">
        <v>0</v>
      </c>
      <c r="G11830">
        <v>0</v>
      </c>
      <c r="H11830" s="45">
        <v>-56438.68</v>
      </c>
      <c r="I11830" t="s">
        <v>3837</v>
      </c>
      <c r="J11830" t="s">
        <v>169</v>
      </c>
      <c r="K11830">
        <v>0</v>
      </c>
      <c r="L11830" s="83">
        <v>42492</v>
      </c>
      <c r="M11830">
        <v>0</v>
      </c>
      <c r="N11830">
        <v>516012101</v>
      </c>
      <c r="O11830">
        <v>2447694</v>
      </c>
    </row>
    <row r="11831" spans="1:15" x14ac:dyDescent="0.2">
      <c r="A11831" t="s">
        <v>4898</v>
      </c>
      <c r="B11831" t="s">
        <v>531</v>
      </c>
      <c r="C11831">
        <v>34.130000000000003</v>
      </c>
      <c r="D11831">
        <v>0</v>
      </c>
      <c r="E11831">
        <v>0</v>
      </c>
      <c r="F11831">
        <v>0</v>
      </c>
      <c r="G11831">
        <v>0</v>
      </c>
      <c r="H11831" s="45">
        <v>9864.9</v>
      </c>
      <c r="I11831" t="s">
        <v>3842</v>
      </c>
      <c r="J11831" t="s">
        <v>186</v>
      </c>
      <c r="K11831">
        <v>0</v>
      </c>
      <c r="L11831" s="83">
        <v>42492</v>
      </c>
      <c r="M11831">
        <v>0</v>
      </c>
      <c r="N11831">
        <v>524901105</v>
      </c>
      <c r="O11831">
        <v>2510615</v>
      </c>
    </row>
    <row r="11832" spans="1:15" x14ac:dyDescent="0.2">
      <c r="A11832" t="s">
        <v>4899</v>
      </c>
      <c r="B11832" t="s">
        <v>4838</v>
      </c>
      <c r="C11832">
        <v>26.9</v>
      </c>
      <c r="D11832">
        <v>0</v>
      </c>
      <c r="E11832">
        <v>0</v>
      </c>
      <c r="F11832">
        <v>0</v>
      </c>
      <c r="G11832">
        <v>0</v>
      </c>
      <c r="H11832" s="45">
        <v>-4002.28</v>
      </c>
      <c r="I11832" t="s">
        <v>3837</v>
      </c>
      <c r="J11832" t="s">
        <v>822</v>
      </c>
      <c r="K11832">
        <v>0</v>
      </c>
      <c r="L11832" s="83">
        <v>42492</v>
      </c>
      <c r="M11832">
        <v>0</v>
      </c>
      <c r="N11832">
        <v>552690109</v>
      </c>
      <c r="O11832">
        <v>2547323</v>
      </c>
    </row>
    <row r="11833" spans="1:15" x14ac:dyDescent="0.2">
      <c r="A11833" t="s">
        <v>4900</v>
      </c>
      <c r="B11833" t="s">
        <v>124</v>
      </c>
      <c r="C11833">
        <v>31.69</v>
      </c>
      <c r="D11833">
        <v>0</v>
      </c>
      <c r="E11833">
        <v>0</v>
      </c>
      <c r="F11833">
        <v>0</v>
      </c>
      <c r="G11833">
        <v>0</v>
      </c>
      <c r="H11833" s="45">
        <v>-6951.91</v>
      </c>
      <c r="I11833" t="s">
        <v>3837</v>
      </c>
      <c r="J11833" t="s">
        <v>169</v>
      </c>
      <c r="K11833">
        <v>0</v>
      </c>
      <c r="L11833" s="83">
        <v>42492</v>
      </c>
      <c r="M11833">
        <v>0</v>
      </c>
      <c r="N11833" t="s">
        <v>177</v>
      </c>
      <c r="O11833" t="s">
        <v>797</v>
      </c>
    </row>
    <row r="11834" spans="1:15" x14ac:dyDescent="0.2">
      <c r="A11834" t="s">
        <v>4901</v>
      </c>
      <c r="B11834" t="s">
        <v>120</v>
      </c>
      <c r="C11834">
        <v>33.369999999999997</v>
      </c>
      <c r="D11834">
        <v>0</v>
      </c>
      <c r="E11834">
        <v>0</v>
      </c>
      <c r="F11834">
        <v>0</v>
      </c>
      <c r="G11834">
        <v>0</v>
      </c>
      <c r="H11834" s="45">
        <v>-9260</v>
      </c>
      <c r="I11834" t="s">
        <v>3837</v>
      </c>
      <c r="J11834" t="s">
        <v>169</v>
      </c>
      <c r="K11834">
        <v>0</v>
      </c>
      <c r="L11834" s="83">
        <v>42492</v>
      </c>
      <c r="M11834">
        <v>0</v>
      </c>
      <c r="N11834" t="s">
        <v>795</v>
      </c>
      <c r="O11834">
        <v>2614153</v>
      </c>
    </row>
    <row r="11835" spans="1:15" x14ac:dyDescent="0.2">
      <c r="A11835" t="s">
        <v>4902</v>
      </c>
      <c r="B11835" t="s">
        <v>4842</v>
      </c>
      <c r="C11835">
        <v>36.67</v>
      </c>
      <c r="D11835">
        <v>0</v>
      </c>
      <c r="E11835">
        <v>0</v>
      </c>
      <c r="F11835">
        <v>0</v>
      </c>
      <c r="G11835">
        <v>0</v>
      </c>
      <c r="H11835">
        <v>-168.94</v>
      </c>
      <c r="I11835" t="s">
        <v>3837</v>
      </c>
      <c r="J11835" t="s">
        <v>169</v>
      </c>
      <c r="K11835">
        <v>0</v>
      </c>
      <c r="L11835" s="83">
        <v>42492</v>
      </c>
      <c r="M11835">
        <v>0</v>
      </c>
      <c r="N11835" t="s">
        <v>177</v>
      </c>
      <c r="O11835" t="s">
        <v>4903</v>
      </c>
    </row>
    <row r="11836" spans="1:15" x14ac:dyDescent="0.2">
      <c r="A11836" t="s">
        <v>4904</v>
      </c>
      <c r="B11836" t="s">
        <v>4845</v>
      </c>
      <c r="C11836">
        <v>8.61</v>
      </c>
      <c r="D11836">
        <v>0</v>
      </c>
      <c r="E11836">
        <v>0</v>
      </c>
      <c r="F11836">
        <v>0</v>
      </c>
      <c r="G11836">
        <v>0</v>
      </c>
      <c r="H11836" s="45">
        <v>4138.4799999999996</v>
      </c>
      <c r="I11836" t="s">
        <v>3842</v>
      </c>
      <c r="J11836" t="s">
        <v>169</v>
      </c>
      <c r="K11836">
        <v>0</v>
      </c>
      <c r="L11836" s="83">
        <v>42492</v>
      </c>
      <c r="M11836">
        <v>0</v>
      </c>
      <c r="N11836">
        <v>651511107</v>
      </c>
      <c r="O11836" t="s">
        <v>4905</v>
      </c>
    </row>
    <row r="11837" spans="1:15" x14ac:dyDescent="0.2">
      <c r="A11837" t="s">
        <v>4906</v>
      </c>
      <c r="B11837" t="s">
        <v>3177</v>
      </c>
      <c r="C11837">
        <v>40</v>
      </c>
      <c r="D11837">
        <v>0</v>
      </c>
      <c r="E11837">
        <v>0</v>
      </c>
      <c r="F11837">
        <v>0</v>
      </c>
      <c r="G11837">
        <v>0</v>
      </c>
      <c r="H11837" s="45">
        <v>36255.99</v>
      </c>
      <c r="I11837" t="s">
        <v>3837</v>
      </c>
      <c r="J11837" t="s">
        <v>200</v>
      </c>
      <c r="K11837">
        <v>0</v>
      </c>
      <c r="L11837" s="83">
        <v>42492</v>
      </c>
      <c r="M11837">
        <v>0</v>
      </c>
      <c r="N11837" t="s">
        <v>3319</v>
      </c>
      <c r="O11837">
        <v>2620398</v>
      </c>
    </row>
    <row r="11838" spans="1:15" x14ac:dyDescent="0.2">
      <c r="A11838" t="s">
        <v>4907</v>
      </c>
      <c r="B11838" t="s">
        <v>2822</v>
      </c>
      <c r="C11838">
        <v>76.724999999999994</v>
      </c>
      <c r="D11838">
        <v>0</v>
      </c>
      <c r="E11838">
        <v>0</v>
      </c>
      <c r="F11838">
        <v>0</v>
      </c>
      <c r="G11838">
        <v>0</v>
      </c>
      <c r="H11838" s="45">
        <v>-3799.28</v>
      </c>
      <c r="I11838" t="s">
        <v>3837</v>
      </c>
      <c r="J11838" t="s">
        <v>200</v>
      </c>
      <c r="K11838">
        <v>0</v>
      </c>
      <c r="L11838" s="83">
        <v>42492</v>
      </c>
      <c r="M11838">
        <v>0</v>
      </c>
      <c r="N11838" t="s">
        <v>2974</v>
      </c>
      <c r="O11838">
        <v>2949758</v>
      </c>
    </row>
    <row r="11839" spans="1:15" x14ac:dyDescent="0.2">
      <c r="A11839" t="s">
        <v>4908</v>
      </c>
      <c r="B11839" t="s">
        <v>2458</v>
      </c>
      <c r="C11839">
        <v>56.51</v>
      </c>
      <c r="D11839">
        <v>0</v>
      </c>
      <c r="E11839">
        <v>0</v>
      </c>
      <c r="F11839">
        <v>0</v>
      </c>
      <c r="G11839">
        <v>0</v>
      </c>
      <c r="H11839" s="45">
        <v>-33781.660000000003</v>
      </c>
      <c r="I11839" t="s">
        <v>3837</v>
      </c>
      <c r="J11839" t="s">
        <v>182</v>
      </c>
      <c r="K11839">
        <v>0</v>
      </c>
      <c r="L11839" s="83">
        <v>42492</v>
      </c>
      <c r="M11839">
        <v>0</v>
      </c>
      <c r="N11839">
        <v>682680103</v>
      </c>
      <c r="O11839">
        <v>2130109</v>
      </c>
    </row>
    <row r="11840" spans="1:15" x14ac:dyDescent="0.2">
      <c r="A11840" t="s">
        <v>4909</v>
      </c>
      <c r="B11840" t="s">
        <v>1697</v>
      </c>
      <c r="C11840">
        <v>14.105</v>
      </c>
      <c r="D11840">
        <v>0</v>
      </c>
      <c r="E11840">
        <v>0</v>
      </c>
      <c r="F11840">
        <v>0</v>
      </c>
      <c r="G11840">
        <v>0</v>
      </c>
      <c r="H11840" s="45">
        <v>3377.7</v>
      </c>
      <c r="I11840" t="s">
        <v>3837</v>
      </c>
      <c r="J11840" t="s">
        <v>169</v>
      </c>
      <c r="K11840">
        <v>0</v>
      </c>
      <c r="L11840" s="83">
        <v>42492</v>
      </c>
      <c r="M11840">
        <v>0</v>
      </c>
      <c r="N11840">
        <v>690732102</v>
      </c>
      <c r="O11840">
        <v>2665128</v>
      </c>
    </row>
    <row r="11841" spans="1:15" x14ac:dyDescent="0.2">
      <c r="A11841" t="s">
        <v>4910</v>
      </c>
      <c r="B11841" t="s">
        <v>1550</v>
      </c>
      <c r="C11841">
        <v>79.87</v>
      </c>
      <c r="D11841">
        <v>0</v>
      </c>
      <c r="E11841">
        <v>0</v>
      </c>
      <c r="F11841">
        <v>0</v>
      </c>
      <c r="G11841">
        <v>0</v>
      </c>
      <c r="H11841" s="45">
        <v>-7368.85</v>
      </c>
      <c r="I11841" t="s">
        <v>3837</v>
      </c>
      <c r="J11841" t="s">
        <v>164</v>
      </c>
      <c r="K11841">
        <v>0</v>
      </c>
      <c r="L11841" s="83">
        <v>42492</v>
      </c>
      <c r="M11841">
        <v>0</v>
      </c>
      <c r="N11841" t="s">
        <v>1632</v>
      </c>
      <c r="O11841" t="s">
        <v>1633</v>
      </c>
    </row>
    <row r="11842" spans="1:15" x14ac:dyDescent="0.2">
      <c r="A11842" t="s">
        <v>4911</v>
      </c>
      <c r="B11842" t="s">
        <v>4843</v>
      </c>
      <c r="C11842">
        <v>48.29</v>
      </c>
      <c r="D11842">
        <v>0</v>
      </c>
      <c r="E11842">
        <v>0</v>
      </c>
      <c r="F11842">
        <v>0</v>
      </c>
      <c r="G11842">
        <v>0</v>
      </c>
      <c r="H11842" s="45">
        <v>-2401.64</v>
      </c>
      <c r="I11842" t="s">
        <v>3842</v>
      </c>
      <c r="J11842" t="s">
        <v>822</v>
      </c>
      <c r="K11842">
        <v>0</v>
      </c>
      <c r="L11842" s="83">
        <v>42492</v>
      </c>
      <c r="M11842">
        <v>0</v>
      </c>
      <c r="N11842">
        <v>744573106</v>
      </c>
      <c r="O11842">
        <v>2707677</v>
      </c>
    </row>
    <row r="11843" spans="1:15" x14ac:dyDescent="0.2">
      <c r="A11843" t="s">
        <v>4912</v>
      </c>
      <c r="B11843" t="s">
        <v>99</v>
      </c>
      <c r="C11843">
        <v>68.17</v>
      </c>
      <c r="D11843">
        <v>0</v>
      </c>
      <c r="E11843">
        <v>0</v>
      </c>
      <c r="F11843">
        <v>0</v>
      </c>
      <c r="G11843">
        <v>0</v>
      </c>
      <c r="H11843" s="45">
        <v>46972.97</v>
      </c>
      <c r="I11843" t="s">
        <v>3837</v>
      </c>
      <c r="J11843" t="s">
        <v>164</v>
      </c>
      <c r="K11843">
        <v>0</v>
      </c>
      <c r="L11843" s="83">
        <v>42492</v>
      </c>
      <c r="M11843">
        <v>0</v>
      </c>
      <c r="N11843">
        <v>727493108</v>
      </c>
      <c r="O11843">
        <v>2692030</v>
      </c>
    </row>
    <row r="11844" spans="1:15" x14ac:dyDescent="0.2">
      <c r="A11844" t="s">
        <v>4913</v>
      </c>
      <c r="B11844" t="s">
        <v>4844</v>
      </c>
      <c r="C11844">
        <v>94.57</v>
      </c>
      <c r="D11844">
        <v>0</v>
      </c>
      <c r="E11844">
        <v>0</v>
      </c>
      <c r="F11844">
        <v>0</v>
      </c>
      <c r="G11844">
        <v>0</v>
      </c>
      <c r="H11844" s="45">
        <v>4930.3500000000004</v>
      </c>
      <c r="I11844" t="s">
        <v>3842</v>
      </c>
      <c r="J11844" t="s">
        <v>182</v>
      </c>
      <c r="K11844">
        <v>0</v>
      </c>
      <c r="L11844" s="83">
        <v>42492</v>
      </c>
      <c r="M11844">
        <v>0</v>
      </c>
      <c r="N11844">
        <v>718546104</v>
      </c>
      <c r="O11844" t="s">
        <v>4914</v>
      </c>
    </row>
    <row r="11845" spans="1:15" x14ac:dyDescent="0.2">
      <c r="A11845" t="s">
        <v>4915</v>
      </c>
      <c r="B11845" t="s">
        <v>2585</v>
      </c>
      <c r="C11845">
        <v>41.81</v>
      </c>
      <c r="D11845">
        <v>0</v>
      </c>
      <c r="E11845">
        <v>0</v>
      </c>
      <c r="F11845">
        <v>0</v>
      </c>
      <c r="G11845">
        <v>0</v>
      </c>
      <c r="H11845" s="45">
        <v>-11755.37</v>
      </c>
      <c r="I11845" t="s">
        <v>3837</v>
      </c>
      <c r="J11845" t="s">
        <v>200</v>
      </c>
      <c r="K11845">
        <v>0</v>
      </c>
      <c r="L11845" s="83">
        <v>42492</v>
      </c>
      <c r="M11845">
        <v>0</v>
      </c>
      <c r="N11845">
        <v>698813102</v>
      </c>
      <c r="O11845">
        <v>2696117</v>
      </c>
    </row>
    <row r="11846" spans="1:15" x14ac:dyDescent="0.2">
      <c r="A11846" t="s">
        <v>4916</v>
      </c>
      <c r="B11846" t="s">
        <v>4840</v>
      </c>
      <c r="C11846">
        <v>5.76</v>
      </c>
      <c r="D11846">
        <v>0</v>
      </c>
      <c r="E11846">
        <v>0</v>
      </c>
      <c r="F11846">
        <v>0</v>
      </c>
      <c r="G11846">
        <v>0</v>
      </c>
      <c r="H11846" s="45">
        <v>6476.3</v>
      </c>
      <c r="I11846" t="s">
        <v>3837</v>
      </c>
      <c r="J11846" t="s">
        <v>190</v>
      </c>
      <c r="K11846">
        <v>0</v>
      </c>
      <c r="L11846" s="83">
        <v>42492</v>
      </c>
      <c r="M11846">
        <v>0</v>
      </c>
      <c r="N11846">
        <v>257867101</v>
      </c>
      <c r="O11846">
        <v>2276605</v>
      </c>
    </row>
    <row r="11847" spans="1:15" x14ac:dyDescent="0.2">
      <c r="A11847" t="s">
        <v>4917</v>
      </c>
      <c r="B11847" t="s">
        <v>2314</v>
      </c>
      <c r="C11847">
        <v>45.47</v>
      </c>
      <c r="D11847">
        <v>0</v>
      </c>
      <c r="E11847">
        <v>0</v>
      </c>
      <c r="F11847">
        <v>0</v>
      </c>
      <c r="G11847">
        <v>0</v>
      </c>
      <c r="H11847" s="45">
        <v>8895.76</v>
      </c>
      <c r="I11847" t="s">
        <v>3837</v>
      </c>
      <c r="J11847" t="s">
        <v>169</v>
      </c>
      <c r="K11847">
        <v>0</v>
      </c>
      <c r="L11847" s="83">
        <v>42492</v>
      </c>
      <c r="M11847">
        <v>0</v>
      </c>
      <c r="N11847" t="s">
        <v>2379</v>
      </c>
      <c r="O11847" t="s">
        <v>2380</v>
      </c>
    </row>
    <row r="11848" spans="1:15" x14ac:dyDescent="0.2">
      <c r="A11848" t="s">
        <v>4918</v>
      </c>
      <c r="B11848" t="s">
        <v>2392</v>
      </c>
      <c r="C11848">
        <v>30.05</v>
      </c>
      <c r="D11848">
        <v>0</v>
      </c>
      <c r="E11848">
        <v>0</v>
      </c>
      <c r="F11848">
        <v>0</v>
      </c>
      <c r="G11848">
        <v>0</v>
      </c>
      <c r="H11848" s="45">
        <v>37729.43</v>
      </c>
      <c r="I11848" t="s">
        <v>3837</v>
      </c>
      <c r="J11848" t="s">
        <v>164</v>
      </c>
      <c r="K11848">
        <v>0</v>
      </c>
      <c r="L11848" s="83">
        <v>42492</v>
      </c>
      <c r="M11848">
        <v>0</v>
      </c>
      <c r="N11848" t="s">
        <v>2453</v>
      </c>
      <c r="O11848" t="s">
        <v>2454</v>
      </c>
    </row>
    <row r="11849" spans="1:15" x14ac:dyDescent="0.2">
      <c r="A11849" t="s">
        <v>4919</v>
      </c>
      <c r="B11849" t="s">
        <v>4836</v>
      </c>
      <c r="C11849">
        <v>48.7</v>
      </c>
      <c r="D11849">
        <v>0</v>
      </c>
      <c r="E11849">
        <v>0</v>
      </c>
      <c r="F11849">
        <v>0</v>
      </c>
      <c r="G11849">
        <v>0</v>
      </c>
      <c r="H11849" s="45">
        <v>10242.67</v>
      </c>
      <c r="I11849" t="s">
        <v>3837</v>
      </c>
      <c r="J11849" t="s">
        <v>169</v>
      </c>
      <c r="K11849">
        <v>0</v>
      </c>
      <c r="L11849" s="83">
        <v>42492</v>
      </c>
      <c r="M11849">
        <v>0</v>
      </c>
      <c r="N11849">
        <v>868459108</v>
      </c>
      <c r="O11849" t="s">
        <v>4920</v>
      </c>
    </row>
    <row r="11850" spans="1:15" x14ac:dyDescent="0.2">
      <c r="A11850" t="s">
        <v>4921</v>
      </c>
      <c r="B11850" t="s">
        <v>3522</v>
      </c>
      <c r="C11850">
        <v>80.650000000000006</v>
      </c>
      <c r="D11850">
        <v>0</v>
      </c>
      <c r="E11850">
        <v>0</v>
      </c>
      <c r="F11850">
        <v>0</v>
      </c>
      <c r="G11850">
        <v>0</v>
      </c>
      <c r="H11850" s="45">
        <v>-20976.32</v>
      </c>
      <c r="I11850" t="s">
        <v>3837</v>
      </c>
      <c r="J11850" t="s">
        <v>188</v>
      </c>
      <c r="K11850">
        <v>0</v>
      </c>
      <c r="L11850" s="83">
        <v>42492</v>
      </c>
      <c r="M11850">
        <v>0</v>
      </c>
      <c r="N11850" t="s">
        <v>177</v>
      </c>
      <c r="O11850" t="s">
        <v>3544</v>
      </c>
    </row>
    <row r="11851" spans="1:15" x14ac:dyDescent="0.2">
      <c r="A11851" t="s">
        <v>4922</v>
      </c>
      <c r="B11851" t="s">
        <v>1569</v>
      </c>
      <c r="C11851">
        <v>76</v>
      </c>
      <c r="D11851">
        <v>0</v>
      </c>
      <c r="E11851">
        <v>0</v>
      </c>
      <c r="F11851">
        <v>0</v>
      </c>
      <c r="G11851">
        <v>0</v>
      </c>
      <c r="H11851" s="45">
        <v>15415.37</v>
      </c>
      <c r="I11851" t="s">
        <v>3837</v>
      </c>
      <c r="J11851" t="s">
        <v>235</v>
      </c>
      <c r="K11851">
        <v>0</v>
      </c>
      <c r="L11851" s="83">
        <v>42492</v>
      </c>
      <c r="M11851">
        <v>0</v>
      </c>
      <c r="N11851" t="s">
        <v>1646</v>
      </c>
      <c r="O11851">
        <v>2267698</v>
      </c>
    </row>
    <row r="11852" spans="1:15" x14ac:dyDescent="0.2">
      <c r="A11852" t="s">
        <v>4923</v>
      </c>
      <c r="B11852" t="s">
        <v>83</v>
      </c>
      <c r="C11852">
        <v>130.30000000000001</v>
      </c>
      <c r="D11852">
        <v>0</v>
      </c>
      <c r="E11852">
        <v>0</v>
      </c>
      <c r="F11852">
        <v>0</v>
      </c>
      <c r="G11852">
        <v>0</v>
      </c>
      <c r="H11852" s="45">
        <v>-28367.88</v>
      </c>
      <c r="I11852" t="s">
        <v>3842</v>
      </c>
      <c r="J11852" t="s">
        <v>186</v>
      </c>
      <c r="K11852">
        <v>0</v>
      </c>
      <c r="L11852" s="83">
        <v>42492</v>
      </c>
      <c r="M11852">
        <v>0</v>
      </c>
      <c r="N11852" t="s">
        <v>197</v>
      </c>
      <c r="O11852" t="s">
        <v>198</v>
      </c>
    </row>
    <row r="11853" spans="1:15" x14ac:dyDescent="0.2">
      <c r="A11853" t="s">
        <v>4924</v>
      </c>
      <c r="B11853" t="s">
        <v>1575</v>
      </c>
      <c r="C11853">
        <v>195.04</v>
      </c>
      <c r="D11853">
        <v>0</v>
      </c>
      <c r="E11853">
        <v>0</v>
      </c>
      <c r="F11853">
        <v>0</v>
      </c>
      <c r="G11853">
        <v>0</v>
      </c>
      <c r="H11853" s="45">
        <v>8369.57</v>
      </c>
      <c r="I11853" t="s">
        <v>3837</v>
      </c>
      <c r="J11853" t="s">
        <v>169</v>
      </c>
      <c r="K11853">
        <v>0</v>
      </c>
      <c r="L11853" s="83">
        <v>42492</v>
      </c>
      <c r="M11853">
        <v>0</v>
      </c>
      <c r="N11853" t="s">
        <v>1653</v>
      </c>
      <c r="O11853" t="s">
        <v>1654</v>
      </c>
    </row>
    <row r="11854" spans="1:15" x14ac:dyDescent="0.2">
      <c r="A11854" t="s">
        <v>4925</v>
      </c>
      <c r="B11854" t="s">
        <v>4835</v>
      </c>
      <c r="C11854">
        <v>68.239999999999995</v>
      </c>
      <c r="D11854">
        <v>0</v>
      </c>
      <c r="E11854">
        <v>0</v>
      </c>
      <c r="F11854">
        <v>0</v>
      </c>
      <c r="G11854">
        <v>0</v>
      </c>
      <c r="H11854" s="45">
        <v>-5871.41</v>
      </c>
      <c r="I11854" t="s">
        <v>3837</v>
      </c>
      <c r="J11854" t="s">
        <v>822</v>
      </c>
      <c r="K11854">
        <v>0</v>
      </c>
      <c r="L11854" s="83">
        <v>42492</v>
      </c>
      <c r="M11854">
        <v>0</v>
      </c>
      <c r="N11854" t="s">
        <v>4926</v>
      </c>
      <c r="O11854" t="s">
        <v>4927</v>
      </c>
    </row>
    <row r="11855" spans="1:15" x14ac:dyDescent="0.2">
      <c r="A11855" t="s">
        <v>4928</v>
      </c>
      <c r="B11855" t="s">
        <v>2587</v>
      </c>
      <c r="C11855">
        <v>99.5</v>
      </c>
      <c r="D11855">
        <v>0</v>
      </c>
      <c r="E11855">
        <v>0</v>
      </c>
      <c r="F11855">
        <v>0</v>
      </c>
      <c r="G11855">
        <v>0</v>
      </c>
      <c r="H11855" s="45">
        <v>2411.1</v>
      </c>
      <c r="I11855" t="s">
        <v>3837</v>
      </c>
      <c r="J11855" t="s">
        <v>188</v>
      </c>
      <c r="K11855">
        <v>0</v>
      </c>
      <c r="L11855" s="83">
        <v>42492</v>
      </c>
      <c r="M11855">
        <v>0</v>
      </c>
      <c r="N11855">
        <v>960413102</v>
      </c>
      <c r="O11855" t="s">
        <v>2671</v>
      </c>
    </row>
    <row r="11856" spans="1:15" x14ac:dyDescent="0.2">
      <c r="A11856" t="s">
        <v>4929</v>
      </c>
      <c r="B11856" t="s">
        <v>2809</v>
      </c>
      <c r="C11856">
        <v>39</v>
      </c>
      <c r="D11856">
        <v>0</v>
      </c>
      <c r="E11856">
        <v>0</v>
      </c>
      <c r="F11856">
        <v>0</v>
      </c>
      <c r="G11856">
        <v>0</v>
      </c>
      <c r="H11856" s="45">
        <v>81165.86</v>
      </c>
      <c r="I11856" t="s">
        <v>3837</v>
      </c>
      <c r="J11856" t="s">
        <v>182</v>
      </c>
      <c r="K11856">
        <v>0</v>
      </c>
      <c r="L11856" s="83">
        <v>42492</v>
      </c>
      <c r="M11856">
        <v>0</v>
      </c>
      <c r="N11856">
        <v>959319104</v>
      </c>
      <c r="O11856" t="s">
        <v>3026</v>
      </c>
    </row>
    <row r="11857" spans="1:15" x14ac:dyDescent="0.2">
      <c r="A11857" t="s">
        <v>4930</v>
      </c>
      <c r="B11857" t="s">
        <v>4839</v>
      </c>
      <c r="C11857">
        <v>54.59</v>
      </c>
      <c r="D11857">
        <v>0</v>
      </c>
      <c r="E11857">
        <v>0</v>
      </c>
      <c r="F11857">
        <v>0</v>
      </c>
      <c r="G11857">
        <v>0</v>
      </c>
      <c r="H11857" s="45">
        <v>-1542.1</v>
      </c>
      <c r="I11857" t="s">
        <v>3837</v>
      </c>
      <c r="J11857" t="s">
        <v>822</v>
      </c>
      <c r="K11857">
        <v>0</v>
      </c>
      <c r="L11857" s="83">
        <v>42492</v>
      </c>
      <c r="M11857">
        <v>0</v>
      </c>
      <c r="N11857" t="s">
        <v>4931</v>
      </c>
      <c r="O11857">
        <v>2484000</v>
      </c>
    </row>
    <row r="11858" spans="1:15" x14ac:dyDescent="0.2">
      <c r="A11858" t="s">
        <v>4932</v>
      </c>
      <c r="B11858" t="s">
        <v>2858</v>
      </c>
      <c r="C11858">
        <v>36.28</v>
      </c>
      <c r="D11858">
        <v>0</v>
      </c>
      <c r="E11858">
        <v>0</v>
      </c>
      <c r="F11858">
        <v>0</v>
      </c>
      <c r="G11858">
        <v>0</v>
      </c>
      <c r="H11858" s="45">
        <v>-2173.29</v>
      </c>
      <c r="I11858" t="s">
        <v>3837</v>
      </c>
      <c r="J11858" t="s">
        <v>822</v>
      </c>
      <c r="K11858">
        <v>0</v>
      </c>
      <c r="L11858" s="83">
        <v>42492</v>
      </c>
      <c r="M11858">
        <v>0</v>
      </c>
      <c r="N11858" t="s">
        <v>3028</v>
      </c>
      <c r="O11858">
        <v>2685234</v>
      </c>
    </row>
    <row r="11859" spans="1:15" x14ac:dyDescent="0.2">
      <c r="A11859" t="s">
        <v>4933</v>
      </c>
      <c r="B11859" t="s">
        <v>1043</v>
      </c>
      <c r="C11859">
        <v>83.58</v>
      </c>
      <c r="D11859">
        <v>0</v>
      </c>
      <c r="E11859">
        <v>0</v>
      </c>
      <c r="F11859">
        <v>0</v>
      </c>
      <c r="G11859">
        <v>0</v>
      </c>
      <c r="H11859" s="45">
        <v>1434.81</v>
      </c>
      <c r="I11859" t="s">
        <v>3842</v>
      </c>
      <c r="J11859" t="s">
        <v>182</v>
      </c>
      <c r="K11859">
        <v>0</v>
      </c>
      <c r="L11859" s="83">
        <v>42492</v>
      </c>
      <c r="M11859">
        <v>0</v>
      </c>
      <c r="N11859" t="s">
        <v>1172</v>
      </c>
      <c r="O11859">
        <v>2326618</v>
      </c>
    </row>
    <row r="11860" spans="1:15" x14ac:dyDescent="0.2">
      <c r="A11860" t="s">
        <v>4934</v>
      </c>
      <c r="B11860" t="s">
        <v>2684</v>
      </c>
      <c r="C11860">
        <v>99.92</v>
      </c>
      <c r="D11860">
        <v>0</v>
      </c>
      <c r="E11860">
        <v>0</v>
      </c>
      <c r="F11860">
        <v>0</v>
      </c>
      <c r="G11860">
        <v>0</v>
      </c>
      <c r="H11860" s="45">
        <v>-14269.61</v>
      </c>
      <c r="I11860" t="s">
        <v>3837</v>
      </c>
      <c r="J11860" t="s">
        <v>190</v>
      </c>
      <c r="K11860">
        <v>0</v>
      </c>
      <c r="L11860" s="83">
        <v>42492</v>
      </c>
      <c r="M11860">
        <v>0</v>
      </c>
      <c r="N11860">
        <v>983793100</v>
      </c>
      <c r="O11860" t="s">
        <v>2806</v>
      </c>
    </row>
    <row r="11861" spans="1:15" x14ac:dyDescent="0.2">
      <c r="A11861" t="s">
        <v>4665</v>
      </c>
      <c r="B11861" t="s">
        <v>241</v>
      </c>
      <c r="C11861">
        <v>71.13</v>
      </c>
      <c r="D11861">
        <v>0</v>
      </c>
      <c r="E11861">
        <v>0</v>
      </c>
      <c r="F11861">
        <v>0</v>
      </c>
      <c r="G11861">
        <v>0</v>
      </c>
      <c r="H11861" s="45">
        <v>1381.59</v>
      </c>
      <c r="I11861" t="s">
        <v>3842</v>
      </c>
      <c r="J11861" t="s">
        <v>164</v>
      </c>
      <c r="K11861">
        <v>0</v>
      </c>
      <c r="L11861" s="83">
        <v>42489</v>
      </c>
      <c r="M11861">
        <v>0</v>
      </c>
      <c r="N11861">
        <v>958102105</v>
      </c>
      <c r="O11861">
        <v>2954699</v>
      </c>
    </row>
    <row r="11862" spans="1:15" x14ac:dyDescent="0.2">
      <c r="A11862" t="s">
        <v>4666</v>
      </c>
      <c r="B11862" t="s">
        <v>4340</v>
      </c>
      <c r="C11862">
        <v>13.3</v>
      </c>
      <c r="D11862">
        <v>0</v>
      </c>
      <c r="E11862">
        <v>0</v>
      </c>
      <c r="F11862">
        <v>0</v>
      </c>
      <c r="G11862">
        <v>0</v>
      </c>
      <c r="H11862" s="45">
        <v>-11705.5</v>
      </c>
      <c r="I11862" t="s">
        <v>3842</v>
      </c>
      <c r="J11862" t="s">
        <v>164</v>
      </c>
      <c r="K11862">
        <v>0</v>
      </c>
      <c r="L11862" s="83">
        <v>42489</v>
      </c>
      <c r="M11862">
        <v>0</v>
      </c>
      <c r="N11862" t="s">
        <v>4503</v>
      </c>
      <c r="O11862">
        <v>2245229</v>
      </c>
    </row>
    <row r="11863" spans="1:15" x14ac:dyDescent="0.2">
      <c r="A11863" t="s">
        <v>4667</v>
      </c>
      <c r="B11863" t="s">
        <v>2813</v>
      </c>
      <c r="C11863">
        <v>113.96</v>
      </c>
      <c r="D11863">
        <v>0</v>
      </c>
      <c r="E11863">
        <v>0</v>
      </c>
      <c r="F11863">
        <v>0</v>
      </c>
      <c r="G11863">
        <v>0</v>
      </c>
      <c r="H11863" s="45">
        <v>5171.55</v>
      </c>
      <c r="I11863" t="s">
        <v>3842</v>
      </c>
      <c r="J11863" t="s">
        <v>200</v>
      </c>
      <c r="K11863">
        <v>0</v>
      </c>
      <c r="L11863" s="83">
        <v>42489</v>
      </c>
      <c r="M11863">
        <v>0</v>
      </c>
      <c r="N11863" t="s">
        <v>3016</v>
      </c>
      <c r="O11863" t="s">
        <v>3017</v>
      </c>
    </row>
    <row r="11864" spans="1:15" x14ac:dyDescent="0.2">
      <c r="A11864" t="s">
        <v>4668</v>
      </c>
      <c r="B11864" t="s">
        <v>2480</v>
      </c>
      <c r="C11864">
        <v>56.975000000000001</v>
      </c>
      <c r="D11864">
        <v>0</v>
      </c>
      <c r="E11864">
        <v>0</v>
      </c>
      <c r="F11864">
        <v>0</v>
      </c>
      <c r="G11864">
        <v>0</v>
      </c>
      <c r="H11864">
        <v>-275.52999999999997</v>
      </c>
      <c r="I11864" t="s">
        <v>3842</v>
      </c>
      <c r="J11864" t="s">
        <v>190</v>
      </c>
      <c r="K11864">
        <v>0</v>
      </c>
      <c r="L11864" s="83">
        <v>42489</v>
      </c>
      <c r="M11864">
        <v>0</v>
      </c>
      <c r="N11864" t="s">
        <v>2564</v>
      </c>
      <c r="O11864" t="s">
        <v>2565</v>
      </c>
    </row>
    <row r="11865" spans="1:15" x14ac:dyDescent="0.2">
      <c r="A11865" t="s">
        <v>4669</v>
      </c>
      <c r="B11865" t="s">
        <v>1582</v>
      </c>
      <c r="C11865">
        <v>48.93</v>
      </c>
      <c r="D11865">
        <v>0</v>
      </c>
      <c r="E11865">
        <v>0</v>
      </c>
      <c r="F11865">
        <v>0</v>
      </c>
      <c r="G11865">
        <v>0</v>
      </c>
      <c r="H11865" s="45">
        <v>3459.5</v>
      </c>
      <c r="I11865" t="s">
        <v>3842</v>
      </c>
      <c r="J11865" t="s">
        <v>188</v>
      </c>
      <c r="K11865">
        <v>0</v>
      </c>
      <c r="L11865" s="83">
        <v>42489</v>
      </c>
      <c r="M11865">
        <v>0</v>
      </c>
      <c r="N11865">
        <v>257559203</v>
      </c>
      <c r="O11865" t="s">
        <v>1644</v>
      </c>
    </row>
    <row r="11866" spans="1:15" x14ac:dyDescent="0.2">
      <c r="A11866" t="s">
        <v>4670</v>
      </c>
      <c r="B11866" t="s">
        <v>1336</v>
      </c>
      <c r="C11866">
        <v>48.45</v>
      </c>
      <c r="D11866">
        <v>0</v>
      </c>
      <c r="E11866">
        <v>0</v>
      </c>
      <c r="F11866">
        <v>0</v>
      </c>
      <c r="G11866">
        <v>0</v>
      </c>
      <c r="H11866" s="45">
        <v>4935.0600000000004</v>
      </c>
      <c r="I11866" t="s">
        <v>3842</v>
      </c>
      <c r="J11866" t="s">
        <v>200</v>
      </c>
      <c r="K11866">
        <v>0</v>
      </c>
      <c r="L11866" s="83">
        <v>42489</v>
      </c>
      <c r="M11866">
        <v>0</v>
      </c>
      <c r="N11866" t="s">
        <v>1535</v>
      </c>
      <c r="O11866">
        <v>2216991</v>
      </c>
    </row>
    <row r="11867" spans="1:15" x14ac:dyDescent="0.2">
      <c r="A11867" t="s">
        <v>4671</v>
      </c>
      <c r="B11867" t="s">
        <v>2603</v>
      </c>
      <c r="C11867">
        <v>44.05</v>
      </c>
      <c r="D11867">
        <v>0</v>
      </c>
      <c r="E11867">
        <v>0</v>
      </c>
      <c r="F11867">
        <v>0</v>
      </c>
      <c r="G11867">
        <v>0</v>
      </c>
      <c r="H11867">
        <v>604.17999999999995</v>
      </c>
      <c r="I11867" t="s">
        <v>3842</v>
      </c>
      <c r="J11867" t="s">
        <v>200</v>
      </c>
      <c r="K11867">
        <v>0</v>
      </c>
      <c r="L11867" s="83">
        <v>42489</v>
      </c>
      <c r="M11867">
        <v>0</v>
      </c>
      <c r="N11867" t="s">
        <v>2663</v>
      </c>
      <c r="O11867" t="s">
        <v>2664</v>
      </c>
    </row>
    <row r="11868" spans="1:15" x14ac:dyDescent="0.2">
      <c r="A11868" t="s">
        <v>4672</v>
      </c>
      <c r="B11868" t="s">
        <v>3179</v>
      </c>
      <c r="C11868">
        <v>35.520000000000003</v>
      </c>
      <c r="D11868">
        <v>0</v>
      </c>
      <c r="E11868">
        <v>0</v>
      </c>
      <c r="F11868">
        <v>0</v>
      </c>
      <c r="G11868">
        <v>0</v>
      </c>
      <c r="H11868" s="45">
        <v>1115.54</v>
      </c>
      <c r="I11868" t="s">
        <v>3842</v>
      </c>
      <c r="J11868" t="s">
        <v>200</v>
      </c>
      <c r="K11868">
        <v>0</v>
      </c>
      <c r="L11868" s="83">
        <v>42489</v>
      </c>
      <c r="M11868">
        <v>0</v>
      </c>
      <c r="N11868" t="s">
        <v>3344</v>
      </c>
      <c r="O11868" t="s">
        <v>3345</v>
      </c>
    </row>
    <row r="11869" spans="1:15" x14ac:dyDescent="0.2">
      <c r="A11869" t="s">
        <v>4673</v>
      </c>
      <c r="B11869" t="s">
        <v>4332</v>
      </c>
      <c r="C11869">
        <v>19.8</v>
      </c>
      <c r="D11869">
        <v>0</v>
      </c>
      <c r="E11869">
        <v>0</v>
      </c>
      <c r="F11869">
        <v>0</v>
      </c>
      <c r="G11869">
        <v>0</v>
      </c>
      <c r="H11869">
        <v>247.84</v>
      </c>
      <c r="I11869" t="s">
        <v>3842</v>
      </c>
      <c r="J11869" t="s">
        <v>164</v>
      </c>
      <c r="K11869">
        <v>0</v>
      </c>
      <c r="L11869" s="83">
        <v>42489</v>
      </c>
      <c r="M11869">
        <v>0</v>
      </c>
      <c r="N11869" t="s">
        <v>4482</v>
      </c>
      <c r="O11869" t="s">
        <v>4483</v>
      </c>
    </row>
    <row r="11870" spans="1:15" x14ac:dyDescent="0.2">
      <c r="A11870" t="s">
        <v>4674</v>
      </c>
      <c r="B11870" t="s">
        <v>1337</v>
      </c>
      <c r="C11870">
        <v>59.8</v>
      </c>
      <c r="D11870">
        <v>0</v>
      </c>
      <c r="E11870">
        <v>0</v>
      </c>
      <c r="F11870">
        <v>0</v>
      </c>
      <c r="G11870">
        <v>0</v>
      </c>
      <c r="H11870">
        <v>-652.58000000000004</v>
      </c>
      <c r="I11870" t="s">
        <v>3842</v>
      </c>
      <c r="J11870" t="s">
        <v>190</v>
      </c>
      <c r="K11870">
        <v>0</v>
      </c>
      <c r="L11870" s="83">
        <v>42489</v>
      </c>
      <c r="M11870">
        <v>0</v>
      </c>
      <c r="N11870">
        <v>830879102</v>
      </c>
      <c r="O11870">
        <v>2814210</v>
      </c>
    </row>
    <row r="11871" spans="1:15" x14ac:dyDescent="0.2">
      <c r="A11871" t="s">
        <v>4675</v>
      </c>
      <c r="B11871" t="s">
        <v>2087</v>
      </c>
      <c r="C11871">
        <v>23.26</v>
      </c>
      <c r="D11871">
        <v>0</v>
      </c>
      <c r="E11871">
        <v>0</v>
      </c>
      <c r="F11871">
        <v>0</v>
      </c>
      <c r="G11871">
        <v>0</v>
      </c>
      <c r="H11871">
        <v>-783.76</v>
      </c>
      <c r="I11871" t="s">
        <v>3842</v>
      </c>
      <c r="J11871" t="s">
        <v>200</v>
      </c>
      <c r="K11871">
        <v>0</v>
      </c>
      <c r="L11871" s="83">
        <v>42489</v>
      </c>
      <c r="M11871">
        <v>0</v>
      </c>
      <c r="N11871" t="s">
        <v>2188</v>
      </c>
      <c r="O11871">
        <v>2320892</v>
      </c>
    </row>
    <row r="11872" spans="1:15" x14ac:dyDescent="0.2">
      <c r="A11872" t="s">
        <v>4676</v>
      </c>
      <c r="B11872" t="s">
        <v>1828</v>
      </c>
      <c r="C11872">
        <v>15.36</v>
      </c>
      <c r="D11872">
        <v>0</v>
      </c>
      <c r="E11872">
        <v>0</v>
      </c>
      <c r="F11872">
        <v>0</v>
      </c>
      <c r="G11872">
        <v>0</v>
      </c>
      <c r="H11872" s="45">
        <v>-1464.46</v>
      </c>
      <c r="I11872" t="s">
        <v>3842</v>
      </c>
      <c r="J11872" t="s">
        <v>200</v>
      </c>
      <c r="K11872">
        <v>0</v>
      </c>
      <c r="L11872" s="83">
        <v>42489</v>
      </c>
      <c r="M11872">
        <v>0</v>
      </c>
      <c r="N11872">
        <v>758766109</v>
      </c>
      <c r="O11872">
        <v>2866824</v>
      </c>
    </row>
    <row r="11873" spans="1:15" x14ac:dyDescent="0.2">
      <c r="A11873" t="s">
        <v>4677</v>
      </c>
      <c r="B11873" t="s">
        <v>1802</v>
      </c>
      <c r="C11873">
        <v>30.5</v>
      </c>
      <c r="D11873">
        <v>0</v>
      </c>
      <c r="E11873">
        <v>0</v>
      </c>
      <c r="F11873">
        <v>0</v>
      </c>
      <c r="G11873">
        <v>0</v>
      </c>
      <c r="H11873" s="45">
        <v>-1103.67</v>
      </c>
      <c r="I11873" t="s">
        <v>3842</v>
      </c>
      <c r="J11873" t="s">
        <v>164</v>
      </c>
      <c r="K11873">
        <v>0</v>
      </c>
      <c r="L11873" s="83">
        <v>42489</v>
      </c>
      <c r="M11873">
        <v>0</v>
      </c>
      <c r="N11873" t="s">
        <v>1939</v>
      </c>
      <c r="O11873" t="s">
        <v>1940</v>
      </c>
    </row>
    <row r="11874" spans="1:15" x14ac:dyDescent="0.2">
      <c r="A11874" t="s">
        <v>4678</v>
      </c>
      <c r="B11874" t="s">
        <v>4342</v>
      </c>
      <c r="C11874">
        <v>17.190000000000001</v>
      </c>
      <c r="D11874">
        <v>0</v>
      </c>
      <c r="E11874">
        <v>0</v>
      </c>
      <c r="F11874">
        <v>0</v>
      </c>
      <c r="G11874">
        <v>0</v>
      </c>
      <c r="H11874" s="45">
        <v>7710.49</v>
      </c>
      <c r="I11874" t="s">
        <v>3842</v>
      </c>
      <c r="J11874" t="s">
        <v>182</v>
      </c>
      <c r="K11874">
        <v>0</v>
      </c>
      <c r="L11874" s="83">
        <v>42489</v>
      </c>
      <c r="M11874">
        <v>0</v>
      </c>
      <c r="N11874">
        <v>703481101</v>
      </c>
      <c r="O11874">
        <v>2672537</v>
      </c>
    </row>
    <row r="11875" spans="1:15" x14ac:dyDescent="0.2">
      <c r="A11875" t="s">
        <v>4679</v>
      </c>
      <c r="B11875" t="s">
        <v>1027</v>
      </c>
      <c r="C11875">
        <v>122.3</v>
      </c>
      <c r="D11875">
        <v>0</v>
      </c>
      <c r="E11875">
        <v>0</v>
      </c>
      <c r="F11875">
        <v>0</v>
      </c>
      <c r="G11875">
        <v>0</v>
      </c>
      <c r="H11875" s="45">
        <v>1203.77</v>
      </c>
      <c r="I11875" t="s">
        <v>3842</v>
      </c>
      <c r="J11875" t="s">
        <v>190</v>
      </c>
      <c r="K11875">
        <v>0</v>
      </c>
      <c r="L11875" s="83">
        <v>42489</v>
      </c>
      <c r="M11875">
        <v>0</v>
      </c>
      <c r="N11875">
        <v>743713109</v>
      </c>
      <c r="O11875" t="s">
        <v>1431</v>
      </c>
    </row>
    <row r="11876" spans="1:15" x14ac:dyDescent="0.2">
      <c r="A11876" t="s">
        <v>4680</v>
      </c>
      <c r="B11876" t="s">
        <v>1036</v>
      </c>
      <c r="C11876">
        <v>77.099999999999994</v>
      </c>
      <c r="D11876">
        <v>0</v>
      </c>
      <c r="E11876">
        <v>0</v>
      </c>
      <c r="F11876">
        <v>0</v>
      </c>
      <c r="G11876">
        <v>0</v>
      </c>
      <c r="H11876" s="45">
        <v>6305.58</v>
      </c>
      <c r="I11876" t="s">
        <v>3842</v>
      </c>
      <c r="J11876" t="s">
        <v>186</v>
      </c>
      <c r="K11876">
        <v>0</v>
      </c>
      <c r="L11876" s="83">
        <v>42489</v>
      </c>
      <c r="M11876">
        <v>0</v>
      </c>
      <c r="N11876">
        <v>724078100</v>
      </c>
      <c r="O11876">
        <v>2227089</v>
      </c>
    </row>
    <row r="11877" spans="1:15" x14ac:dyDescent="0.2">
      <c r="A11877" t="s">
        <v>4681</v>
      </c>
      <c r="B11877" t="s">
        <v>2089</v>
      </c>
      <c r="C11877">
        <v>50.83</v>
      </c>
      <c r="D11877">
        <v>0</v>
      </c>
      <c r="E11877">
        <v>0</v>
      </c>
      <c r="F11877">
        <v>0</v>
      </c>
      <c r="G11877">
        <v>0</v>
      </c>
      <c r="H11877" s="45">
        <v>4214.07</v>
      </c>
      <c r="I11877" t="s">
        <v>3842</v>
      </c>
      <c r="J11877" t="s">
        <v>182</v>
      </c>
      <c r="K11877">
        <v>0</v>
      </c>
      <c r="L11877" s="83">
        <v>42489</v>
      </c>
      <c r="M11877">
        <v>0</v>
      </c>
      <c r="N11877" t="s">
        <v>2182</v>
      </c>
      <c r="O11877" t="s">
        <v>2183</v>
      </c>
    </row>
    <row r="11878" spans="1:15" x14ac:dyDescent="0.2">
      <c r="A11878" t="s">
        <v>4682</v>
      </c>
      <c r="B11878" t="s">
        <v>1001</v>
      </c>
      <c r="C11878">
        <v>52</v>
      </c>
      <c r="D11878">
        <v>0</v>
      </c>
      <c r="E11878">
        <v>0</v>
      </c>
      <c r="F11878">
        <v>0</v>
      </c>
      <c r="G11878">
        <v>0</v>
      </c>
      <c r="H11878" s="45">
        <v>-14739.55</v>
      </c>
      <c r="I11878" t="s">
        <v>3842</v>
      </c>
      <c r="J11878" t="s">
        <v>200</v>
      </c>
      <c r="K11878">
        <v>0</v>
      </c>
      <c r="L11878" s="83">
        <v>42489</v>
      </c>
      <c r="M11878">
        <v>0</v>
      </c>
      <c r="N11878">
        <v>690070107</v>
      </c>
      <c r="O11878" t="s">
        <v>1438</v>
      </c>
    </row>
    <row r="11879" spans="1:15" x14ac:dyDescent="0.2">
      <c r="A11879" t="s">
        <v>4683</v>
      </c>
      <c r="B11879" t="s">
        <v>4347</v>
      </c>
      <c r="C11879">
        <v>51.99</v>
      </c>
      <c r="D11879">
        <v>0</v>
      </c>
      <c r="E11879">
        <v>0</v>
      </c>
      <c r="F11879">
        <v>0</v>
      </c>
      <c r="G11879">
        <v>0</v>
      </c>
      <c r="H11879">
        <v>685.98</v>
      </c>
      <c r="I11879" t="s">
        <v>3842</v>
      </c>
      <c r="J11879" t="s">
        <v>169</v>
      </c>
      <c r="K11879">
        <v>0</v>
      </c>
      <c r="L11879" s="83">
        <v>42489</v>
      </c>
      <c r="M11879">
        <v>0</v>
      </c>
      <c r="N11879" t="s">
        <v>177</v>
      </c>
      <c r="O11879">
        <v>2644547</v>
      </c>
    </row>
    <row r="11880" spans="1:15" x14ac:dyDescent="0.2">
      <c r="A11880" t="s">
        <v>4684</v>
      </c>
      <c r="B11880" t="s">
        <v>1780</v>
      </c>
      <c r="C11880">
        <v>70.83</v>
      </c>
      <c r="D11880">
        <v>0</v>
      </c>
      <c r="E11880">
        <v>0</v>
      </c>
      <c r="F11880">
        <v>0</v>
      </c>
      <c r="G11880">
        <v>0</v>
      </c>
      <c r="H11880" s="45">
        <v>11356.48</v>
      </c>
      <c r="I11880" t="s">
        <v>3842</v>
      </c>
      <c r="J11880" t="s">
        <v>235</v>
      </c>
      <c r="K11880">
        <v>0</v>
      </c>
      <c r="L11880" s="83">
        <v>42489</v>
      </c>
      <c r="M11880">
        <v>0</v>
      </c>
      <c r="N11880" t="s">
        <v>1928</v>
      </c>
      <c r="O11880">
        <v>2616870</v>
      </c>
    </row>
    <row r="11881" spans="1:15" x14ac:dyDescent="0.2">
      <c r="A11881" t="s">
        <v>4685</v>
      </c>
      <c r="B11881" t="s">
        <v>4346</v>
      </c>
      <c r="C11881">
        <v>58</v>
      </c>
      <c r="D11881">
        <v>0</v>
      </c>
      <c r="E11881">
        <v>0</v>
      </c>
      <c r="F11881">
        <v>0</v>
      </c>
      <c r="G11881">
        <v>0</v>
      </c>
      <c r="H11881">
        <v>498.39</v>
      </c>
      <c r="I11881" t="s">
        <v>3842</v>
      </c>
      <c r="J11881" t="s">
        <v>822</v>
      </c>
      <c r="K11881">
        <v>0</v>
      </c>
      <c r="L11881" s="83">
        <v>42489</v>
      </c>
      <c r="M11881">
        <v>0</v>
      </c>
      <c r="N11881">
        <v>636180101</v>
      </c>
      <c r="O11881">
        <v>2626103</v>
      </c>
    </row>
    <row r="11882" spans="1:15" x14ac:dyDescent="0.2">
      <c r="A11882" t="s">
        <v>4686</v>
      </c>
      <c r="B11882" t="s">
        <v>4343</v>
      </c>
      <c r="C11882">
        <v>16.45</v>
      </c>
      <c r="D11882">
        <v>0</v>
      </c>
      <c r="E11882">
        <v>0</v>
      </c>
      <c r="F11882">
        <v>0</v>
      </c>
      <c r="G11882">
        <v>0</v>
      </c>
      <c r="H11882">
        <v>117.21</v>
      </c>
      <c r="I11882" t="s">
        <v>3842</v>
      </c>
      <c r="J11882" t="s">
        <v>200</v>
      </c>
      <c r="K11882">
        <v>0</v>
      </c>
      <c r="L11882" s="83">
        <v>42489</v>
      </c>
      <c r="M11882">
        <v>0</v>
      </c>
      <c r="N11882" t="s">
        <v>4457</v>
      </c>
      <c r="O11882" t="s">
        <v>4458</v>
      </c>
    </row>
    <row r="11883" spans="1:15" x14ac:dyDescent="0.2">
      <c r="A11883" t="s">
        <v>4687</v>
      </c>
      <c r="B11883" t="s">
        <v>243</v>
      </c>
      <c r="C11883">
        <v>42.8</v>
      </c>
      <c r="D11883">
        <v>0</v>
      </c>
      <c r="E11883">
        <v>0</v>
      </c>
      <c r="F11883">
        <v>0</v>
      </c>
      <c r="G11883">
        <v>0</v>
      </c>
      <c r="H11883">
        <v>886.5</v>
      </c>
      <c r="I11883" t="s">
        <v>3842</v>
      </c>
      <c r="J11883" t="s">
        <v>200</v>
      </c>
      <c r="K11883">
        <v>0</v>
      </c>
      <c r="L11883" s="83">
        <v>42489</v>
      </c>
      <c r="M11883">
        <v>0</v>
      </c>
      <c r="N11883" t="s">
        <v>244</v>
      </c>
      <c r="O11883">
        <v>2601326</v>
      </c>
    </row>
    <row r="11884" spans="1:15" x14ac:dyDescent="0.2">
      <c r="A11884" t="s">
        <v>4688</v>
      </c>
      <c r="B11884" t="s">
        <v>1313</v>
      </c>
      <c r="C11884">
        <v>121.94</v>
      </c>
      <c r="D11884">
        <v>0</v>
      </c>
      <c r="E11884">
        <v>0</v>
      </c>
      <c r="F11884">
        <v>0</v>
      </c>
      <c r="G11884">
        <v>0</v>
      </c>
      <c r="H11884" s="45">
        <v>13145.66</v>
      </c>
      <c r="I11884" t="s">
        <v>3842</v>
      </c>
      <c r="J11884" t="s">
        <v>169</v>
      </c>
      <c r="K11884">
        <v>0</v>
      </c>
      <c r="L11884" s="83">
        <v>42489</v>
      </c>
      <c r="M11884">
        <v>0</v>
      </c>
      <c r="N11884" t="s">
        <v>1506</v>
      </c>
      <c r="O11884">
        <v>2212706</v>
      </c>
    </row>
    <row r="11885" spans="1:15" x14ac:dyDescent="0.2">
      <c r="A11885" t="s">
        <v>4689</v>
      </c>
      <c r="B11885" t="s">
        <v>2468</v>
      </c>
      <c r="C11885">
        <v>55.4</v>
      </c>
      <c r="D11885">
        <v>0</v>
      </c>
      <c r="E11885">
        <v>0</v>
      </c>
      <c r="F11885">
        <v>0</v>
      </c>
      <c r="G11885">
        <v>0</v>
      </c>
      <c r="H11885">
        <v>985.58</v>
      </c>
      <c r="I11885" t="s">
        <v>3842</v>
      </c>
      <c r="J11885" t="s">
        <v>169</v>
      </c>
      <c r="K11885">
        <v>0</v>
      </c>
      <c r="L11885" s="83">
        <v>42489</v>
      </c>
      <c r="M11885">
        <v>0</v>
      </c>
      <c r="N11885">
        <v>589889104</v>
      </c>
      <c r="O11885">
        <v>2580555</v>
      </c>
    </row>
    <row r="11886" spans="1:15" x14ac:dyDescent="0.2">
      <c r="A11886" t="s">
        <v>4690</v>
      </c>
      <c r="B11886" t="s">
        <v>1071</v>
      </c>
      <c r="C11886">
        <v>46.024999999999999</v>
      </c>
      <c r="D11886">
        <v>0</v>
      </c>
      <c r="E11886">
        <v>0</v>
      </c>
      <c r="F11886">
        <v>0</v>
      </c>
      <c r="G11886">
        <v>0</v>
      </c>
      <c r="H11886">
        <v>578.52</v>
      </c>
      <c r="I11886" t="s">
        <v>3842</v>
      </c>
      <c r="J11886" t="s">
        <v>190</v>
      </c>
      <c r="K11886">
        <v>0</v>
      </c>
      <c r="L11886" s="83">
        <v>42489</v>
      </c>
      <c r="M11886">
        <v>0</v>
      </c>
      <c r="N11886" t="s">
        <v>1413</v>
      </c>
      <c r="O11886">
        <v>2548177</v>
      </c>
    </row>
    <row r="11887" spans="1:15" x14ac:dyDescent="0.2">
      <c r="A11887" t="s">
        <v>4691</v>
      </c>
      <c r="B11887" t="s">
        <v>1785</v>
      </c>
      <c r="C11887">
        <v>81.05</v>
      </c>
      <c r="D11887">
        <v>0</v>
      </c>
      <c r="E11887">
        <v>0</v>
      </c>
      <c r="F11887">
        <v>0</v>
      </c>
      <c r="G11887">
        <v>0</v>
      </c>
      <c r="H11887" s="45">
        <v>-1395.68</v>
      </c>
      <c r="I11887" t="s">
        <v>3842</v>
      </c>
      <c r="J11887" t="s">
        <v>164</v>
      </c>
      <c r="K11887">
        <v>0</v>
      </c>
      <c r="L11887" s="83">
        <v>42489</v>
      </c>
      <c r="M11887">
        <v>0</v>
      </c>
      <c r="N11887" t="s">
        <v>1908</v>
      </c>
      <c r="O11887" t="s">
        <v>1909</v>
      </c>
    </row>
    <row r="11888" spans="1:15" x14ac:dyDescent="0.2">
      <c r="A11888" t="s">
        <v>4692</v>
      </c>
      <c r="B11888" t="s">
        <v>1010</v>
      </c>
      <c r="C11888">
        <v>195.96</v>
      </c>
      <c r="D11888">
        <v>0</v>
      </c>
      <c r="E11888">
        <v>0</v>
      </c>
      <c r="F11888">
        <v>0</v>
      </c>
      <c r="G11888">
        <v>0</v>
      </c>
      <c r="H11888">
        <v>26.15</v>
      </c>
      <c r="I11888" t="s">
        <v>3842</v>
      </c>
      <c r="J11888" t="s">
        <v>164</v>
      </c>
      <c r="K11888">
        <v>0</v>
      </c>
      <c r="L11888" s="83">
        <v>42489</v>
      </c>
      <c r="M11888">
        <v>0</v>
      </c>
      <c r="N11888" t="s">
        <v>1261</v>
      </c>
      <c r="O11888" t="s">
        <v>1444</v>
      </c>
    </row>
    <row r="11889" spans="1:15" x14ac:dyDescent="0.2">
      <c r="A11889" t="s">
        <v>4693</v>
      </c>
      <c r="B11889" t="s">
        <v>871</v>
      </c>
      <c r="C11889">
        <v>41.05</v>
      </c>
      <c r="D11889">
        <v>0</v>
      </c>
      <c r="E11889">
        <v>0</v>
      </c>
      <c r="F11889">
        <v>0</v>
      </c>
      <c r="G11889">
        <v>0</v>
      </c>
      <c r="H11889" s="45">
        <v>-1988.5</v>
      </c>
      <c r="I11889" t="s">
        <v>3842</v>
      </c>
      <c r="J11889" t="s">
        <v>200</v>
      </c>
      <c r="K11889">
        <v>0</v>
      </c>
      <c r="L11889" s="83">
        <v>42489</v>
      </c>
      <c r="M11889">
        <v>0</v>
      </c>
      <c r="N11889">
        <v>524660107</v>
      </c>
      <c r="O11889">
        <v>2510682</v>
      </c>
    </row>
    <row r="11890" spans="1:15" x14ac:dyDescent="0.2">
      <c r="A11890" t="s">
        <v>4694</v>
      </c>
      <c r="B11890" t="s">
        <v>1026</v>
      </c>
      <c r="C11890">
        <v>33.42</v>
      </c>
      <c r="D11890">
        <v>0</v>
      </c>
      <c r="E11890">
        <v>0</v>
      </c>
      <c r="F11890">
        <v>0</v>
      </c>
      <c r="G11890">
        <v>0</v>
      </c>
      <c r="H11890" s="45">
        <v>-7205.5</v>
      </c>
      <c r="I11890" t="s">
        <v>3842</v>
      </c>
      <c r="J11890" t="s">
        <v>164</v>
      </c>
      <c r="K11890">
        <v>0</v>
      </c>
      <c r="L11890" s="83">
        <v>42489</v>
      </c>
      <c r="M11890">
        <v>0</v>
      </c>
      <c r="N11890" t="s">
        <v>1203</v>
      </c>
      <c r="O11890" t="s">
        <v>4434</v>
      </c>
    </row>
    <row r="11891" spans="1:15" x14ac:dyDescent="0.2">
      <c r="A11891" t="s">
        <v>4695</v>
      </c>
      <c r="B11891" t="s">
        <v>2491</v>
      </c>
      <c r="C11891">
        <v>75.7</v>
      </c>
      <c r="D11891">
        <v>0</v>
      </c>
      <c r="E11891">
        <v>0</v>
      </c>
      <c r="F11891">
        <v>0</v>
      </c>
      <c r="G11891">
        <v>0</v>
      </c>
      <c r="H11891" s="45">
        <v>1502</v>
      </c>
      <c r="I11891" t="s">
        <v>3842</v>
      </c>
      <c r="J11891" t="s">
        <v>164</v>
      </c>
      <c r="K11891">
        <v>0</v>
      </c>
      <c r="L11891" s="83">
        <v>42489</v>
      </c>
      <c r="M11891">
        <v>0</v>
      </c>
      <c r="N11891" t="s">
        <v>2540</v>
      </c>
      <c r="O11891">
        <v>2465737</v>
      </c>
    </row>
    <row r="11892" spans="1:15" x14ac:dyDescent="0.2">
      <c r="A11892" t="s">
        <v>4696</v>
      </c>
      <c r="B11892" t="s">
        <v>4339</v>
      </c>
      <c r="C11892">
        <v>34.28</v>
      </c>
      <c r="D11892">
        <v>0</v>
      </c>
      <c r="E11892">
        <v>0</v>
      </c>
      <c r="F11892">
        <v>0</v>
      </c>
      <c r="G11892">
        <v>0</v>
      </c>
      <c r="H11892">
        <v>257.61</v>
      </c>
      <c r="I11892" t="s">
        <v>3842</v>
      </c>
      <c r="J11892" t="s">
        <v>190</v>
      </c>
      <c r="K11892">
        <v>0</v>
      </c>
      <c r="L11892" s="83">
        <v>42489</v>
      </c>
      <c r="M11892">
        <v>0</v>
      </c>
      <c r="N11892">
        <v>404030108</v>
      </c>
      <c r="O11892" t="s">
        <v>4426</v>
      </c>
    </row>
    <row r="11893" spans="1:15" x14ac:dyDescent="0.2">
      <c r="A11893" t="s">
        <v>4697</v>
      </c>
      <c r="B11893" t="s">
        <v>273</v>
      </c>
      <c r="C11893">
        <v>110.93</v>
      </c>
      <c r="D11893">
        <v>0</v>
      </c>
      <c r="E11893">
        <v>0</v>
      </c>
      <c r="F11893">
        <v>0</v>
      </c>
      <c r="G11893">
        <v>0</v>
      </c>
      <c r="H11893" s="45">
        <v>-2227.1</v>
      </c>
      <c r="I11893" t="s">
        <v>3842</v>
      </c>
      <c r="J11893" t="s">
        <v>200</v>
      </c>
      <c r="K11893">
        <v>0</v>
      </c>
      <c r="L11893" s="83">
        <v>42489</v>
      </c>
      <c r="M11893">
        <v>0</v>
      </c>
      <c r="N11893">
        <v>413086109</v>
      </c>
      <c r="O11893">
        <v>2411138</v>
      </c>
    </row>
    <row r="11894" spans="1:15" x14ac:dyDescent="0.2">
      <c r="A11894" t="s">
        <v>4698</v>
      </c>
      <c r="B11894" t="s">
        <v>2853</v>
      </c>
      <c r="C11894">
        <v>76.849999999999994</v>
      </c>
      <c r="D11894">
        <v>0</v>
      </c>
      <c r="E11894">
        <v>0</v>
      </c>
      <c r="F11894">
        <v>0</v>
      </c>
      <c r="G11894">
        <v>0</v>
      </c>
      <c r="H11894" s="45">
        <v>7140.68</v>
      </c>
      <c r="I11894" t="s">
        <v>3842</v>
      </c>
      <c r="J11894" t="s">
        <v>190</v>
      </c>
      <c r="K11894">
        <v>0</v>
      </c>
      <c r="L11894" s="83">
        <v>42489</v>
      </c>
      <c r="M11894">
        <v>0</v>
      </c>
      <c r="N11894" t="s">
        <v>2939</v>
      </c>
      <c r="O11894" t="s">
        <v>2940</v>
      </c>
    </row>
    <row r="11895" spans="1:15" x14ac:dyDescent="0.2">
      <c r="A11895" t="s">
        <v>4699</v>
      </c>
      <c r="B11895" t="s">
        <v>3734</v>
      </c>
      <c r="C11895">
        <v>30.93</v>
      </c>
      <c r="D11895">
        <v>0</v>
      </c>
      <c r="E11895">
        <v>0</v>
      </c>
      <c r="F11895">
        <v>0</v>
      </c>
      <c r="G11895">
        <v>0</v>
      </c>
      <c r="H11895" s="45">
        <v>3863.24</v>
      </c>
      <c r="I11895" t="s">
        <v>3842</v>
      </c>
      <c r="J11895" t="s">
        <v>169</v>
      </c>
      <c r="K11895">
        <v>0</v>
      </c>
      <c r="L11895" s="83">
        <v>42489</v>
      </c>
      <c r="M11895">
        <v>0</v>
      </c>
      <c r="N11895" t="s">
        <v>3735</v>
      </c>
      <c r="O11895">
        <v>2641098</v>
      </c>
    </row>
    <row r="11896" spans="1:15" x14ac:dyDescent="0.2">
      <c r="A11896" t="s">
        <v>4700</v>
      </c>
      <c r="B11896" t="s">
        <v>2852</v>
      </c>
      <c r="C11896">
        <v>81.180000000000007</v>
      </c>
      <c r="D11896">
        <v>0</v>
      </c>
      <c r="E11896">
        <v>0</v>
      </c>
      <c r="F11896">
        <v>0</v>
      </c>
      <c r="G11896">
        <v>0</v>
      </c>
      <c r="H11896">
        <v>152.72999999999999</v>
      </c>
      <c r="I11896" t="s">
        <v>3842</v>
      </c>
      <c r="J11896" t="s">
        <v>190</v>
      </c>
      <c r="K11896">
        <v>0</v>
      </c>
      <c r="L11896" s="83">
        <v>42489</v>
      </c>
      <c r="M11896">
        <v>0</v>
      </c>
      <c r="N11896">
        <v>302941109</v>
      </c>
      <c r="O11896">
        <v>2351449</v>
      </c>
    </row>
    <row r="11897" spans="1:15" x14ac:dyDescent="0.2">
      <c r="A11897" t="s">
        <v>4701</v>
      </c>
      <c r="B11897" t="s">
        <v>4335</v>
      </c>
      <c r="C11897">
        <v>133.84</v>
      </c>
      <c r="D11897">
        <v>0</v>
      </c>
      <c r="E11897">
        <v>0</v>
      </c>
      <c r="F11897">
        <v>0</v>
      </c>
      <c r="G11897">
        <v>0</v>
      </c>
      <c r="H11897" s="45">
        <v>-1007.74</v>
      </c>
      <c r="I11897" t="s">
        <v>3842</v>
      </c>
      <c r="J11897" t="s">
        <v>200</v>
      </c>
      <c r="K11897">
        <v>0</v>
      </c>
      <c r="L11897" s="83">
        <v>42489</v>
      </c>
      <c r="M11897">
        <v>0</v>
      </c>
      <c r="N11897" t="s">
        <v>4413</v>
      </c>
      <c r="O11897" t="s">
        <v>4414</v>
      </c>
    </row>
    <row r="11898" spans="1:15" x14ac:dyDescent="0.2">
      <c r="A11898" t="s">
        <v>4702</v>
      </c>
      <c r="B11898" t="s">
        <v>1005</v>
      </c>
      <c r="C11898">
        <v>49.85</v>
      </c>
      <c r="D11898">
        <v>0</v>
      </c>
      <c r="E11898">
        <v>0</v>
      </c>
      <c r="F11898">
        <v>0</v>
      </c>
      <c r="G11898">
        <v>0</v>
      </c>
      <c r="H11898" s="45">
        <v>4311.18</v>
      </c>
      <c r="I11898" t="s">
        <v>3842</v>
      </c>
      <c r="J11898" t="s">
        <v>182</v>
      </c>
      <c r="K11898">
        <v>0</v>
      </c>
      <c r="L11898" s="83">
        <v>42489</v>
      </c>
      <c r="M11898">
        <v>0</v>
      </c>
      <c r="N11898" t="s">
        <v>1297</v>
      </c>
      <c r="O11898">
        <v>2319414</v>
      </c>
    </row>
    <row r="11899" spans="1:15" x14ac:dyDescent="0.2">
      <c r="A11899" t="s">
        <v>4703</v>
      </c>
      <c r="B11899" t="s">
        <v>999</v>
      </c>
      <c r="C11899">
        <v>34.08</v>
      </c>
      <c r="D11899">
        <v>0</v>
      </c>
      <c r="E11899">
        <v>0</v>
      </c>
      <c r="F11899">
        <v>0</v>
      </c>
      <c r="G11899">
        <v>0</v>
      </c>
      <c r="H11899">
        <v>-23.2</v>
      </c>
      <c r="I11899" t="s">
        <v>3842</v>
      </c>
      <c r="J11899" t="s">
        <v>822</v>
      </c>
      <c r="K11899">
        <v>0</v>
      </c>
      <c r="L11899" s="83">
        <v>42489</v>
      </c>
      <c r="M11899">
        <v>0</v>
      </c>
      <c r="N11899">
        <v>291641108</v>
      </c>
      <c r="O11899">
        <v>2313803</v>
      </c>
    </row>
    <row r="11900" spans="1:15" x14ac:dyDescent="0.2">
      <c r="A11900" t="s">
        <v>4704</v>
      </c>
      <c r="B11900" t="s">
        <v>4336</v>
      </c>
      <c r="C11900">
        <v>58.54</v>
      </c>
      <c r="D11900">
        <v>0</v>
      </c>
      <c r="E11900">
        <v>0</v>
      </c>
      <c r="F11900">
        <v>0</v>
      </c>
      <c r="G11900">
        <v>0</v>
      </c>
      <c r="H11900" s="45">
        <v>1132.2</v>
      </c>
      <c r="I11900" t="s">
        <v>3842</v>
      </c>
      <c r="J11900" t="s">
        <v>190</v>
      </c>
      <c r="K11900">
        <v>0</v>
      </c>
      <c r="L11900" s="83">
        <v>42489</v>
      </c>
      <c r="M11900">
        <v>0</v>
      </c>
      <c r="N11900">
        <v>248019101</v>
      </c>
      <c r="O11900">
        <v>2260363</v>
      </c>
    </row>
    <row r="11901" spans="1:15" x14ac:dyDescent="0.2">
      <c r="A11901" t="s">
        <v>4705</v>
      </c>
      <c r="B11901" t="s">
        <v>2099</v>
      </c>
      <c r="C11901">
        <v>18.05</v>
      </c>
      <c r="D11901">
        <v>0</v>
      </c>
      <c r="E11901">
        <v>0</v>
      </c>
      <c r="F11901">
        <v>0</v>
      </c>
      <c r="G11901">
        <v>0</v>
      </c>
      <c r="H11901" s="45">
        <v>-6167.84</v>
      </c>
      <c r="I11901" t="s">
        <v>3842</v>
      </c>
      <c r="J11901" t="s">
        <v>164</v>
      </c>
      <c r="K11901">
        <v>0</v>
      </c>
      <c r="L11901" s="83">
        <v>42489</v>
      </c>
      <c r="M11901">
        <v>0</v>
      </c>
      <c r="N11901">
        <v>253651103</v>
      </c>
      <c r="O11901">
        <v>2269229</v>
      </c>
    </row>
    <row r="11902" spans="1:15" x14ac:dyDescent="0.2">
      <c r="A11902" t="s">
        <v>4706</v>
      </c>
      <c r="B11902" t="s">
        <v>4338</v>
      </c>
      <c r="C11902">
        <v>39.9</v>
      </c>
      <c r="D11902">
        <v>0</v>
      </c>
      <c r="E11902">
        <v>0</v>
      </c>
      <c r="F11902">
        <v>0</v>
      </c>
      <c r="G11902">
        <v>0</v>
      </c>
      <c r="H11902" s="45">
        <v>-4368.66</v>
      </c>
      <c r="I11902" t="s">
        <v>3842</v>
      </c>
      <c r="J11902" t="s">
        <v>822</v>
      </c>
      <c r="K11902">
        <v>0</v>
      </c>
      <c r="L11902" s="83">
        <v>42489</v>
      </c>
      <c r="M11902">
        <v>0</v>
      </c>
      <c r="N11902">
        <v>130788102</v>
      </c>
      <c r="O11902">
        <v>2165383</v>
      </c>
    </row>
    <row r="11903" spans="1:15" x14ac:dyDescent="0.2">
      <c r="A11903" t="s">
        <v>4707</v>
      </c>
      <c r="B11903" t="s">
        <v>2296</v>
      </c>
      <c r="C11903">
        <v>39.299999999999997</v>
      </c>
      <c r="D11903">
        <v>0</v>
      </c>
      <c r="E11903">
        <v>0</v>
      </c>
      <c r="F11903">
        <v>0</v>
      </c>
      <c r="G11903">
        <v>0</v>
      </c>
      <c r="H11903" s="45">
        <v>9858.8700000000008</v>
      </c>
      <c r="I11903" t="s">
        <v>3842</v>
      </c>
      <c r="J11903" t="s">
        <v>182</v>
      </c>
      <c r="K11903">
        <v>0</v>
      </c>
      <c r="L11903" s="83">
        <v>42489</v>
      </c>
      <c r="M11903">
        <v>0</v>
      </c>
      <c r="N11903" t="s">
        <v>2339</v>
      </c>
      <c r="O11903" t="s">
        <v>2340</v>
      </c>
    </row>
    <row r="11904" spans="1:15" x14ac:dyDescent="0.2">
      <c r="A11904" t="s">
        <v>4708</v>
      </c>
      <c r="B11904" t="s">
        <v>4341</v>
      </c>
      <c r="C11904">
        <v>303.66000000000003</v>
      </c>
      <c r="D11904">
        <v>0</v>
      </c>
      <c r="E11904">
        <v>0</v>
      </c>
      <c r="F11904">
        <v>0</v>
      </c>
      <c r="G11904">
        <v>0</v>
      </c>
      <c r="H11904" s="45">
        <v>-2175.2800000000002</v>
      </c>
      <c r="I11904" t="s">
        <v>3842</v>
      </c>
      <c r="J11904" t="s">
        <v>200</v>
      </c>
      <c r="K11904">
        <v>0</v>
      </c>
      <c r="L11904" s="83">
        <v>42489</v>
      </c>
      <c r="M11904">
        <v>0</v>
      </c>
      <c r="N11904" t="s">
        <v>4396</v>
      </c>
      <c r="O11904" t="s">
        <v>4397</v>
      </c>
    </row>
    <row r="11905" spans="1:15" x14ac:dyDescent="0.2">
      <c r="A11905" t="s">
        <v>4709</v>
      </c>
      <c r="B11905" t="s">
        <v>302</v>
      </c>
      <c r="C11905">
        <v>90.15</v>
      </c>
      <c r="D11905">
        <v>0</v>
      </c>
      <c r="E11905">
        <v>0</v>
      </c>
      <c r="F11905">
        <v>0</v>
      </c>
      <c r="G11905">
        <v>0</v>
      </c>
      <c r="H11905">
        <v>288.75</v>
      </c>
      <c r="I11905" t="s">
        <v>3842</v>
      </c>
      <c r="J11905" t="s">
        <v>169</v>
      </c>
      <c r="K11905">
        <v>0</v>
      </c>
      <c r="L11905" s="83">
        <v>42489</v>
      </c>
      <c r="M11905">
        <v>0</v>
      </c>
      <c r="N11905">
        <v>151020104</v>
      </c>
      <c r="O11905">
        <v>2182348</v>
      </c>
    </row>
    <row r="11906" spans="1:15" x14ac:dyDescent="0.2">
      <c r="A11906" t="s">
        <v>4710</v>
      </c>
      <c r="B11906" t="s">
        <v>2102</v>
      </c>
      <c r="C11906">
        <v>48.44</v>
      </c>
      <c r="D11906">
        <v>0</v>
      </c>
      <c r="E11906">
        <v>0</v>
      </c>
      <c r="F11906">
        <v>0</v>
      </c>
      <c r="G11906">
        <v>0</v>
      </c>
      <c r="H11906" s="45">
        <v>1716.07</v>
      </c>
      <c r="I11906" t="s">
        <v>3842</v>
      </c>
      <c r="J11906" t="s">
        <v>200</v>
      </c>
      <c r="K11906">
        <v>0</v>
      </c>
      <c r="L11906" s="83">
        <v>42489</v>
      </c>
      <c r="M11906">
        <v>0</v>
      </c>
      <c r="N11906">
        <v>99724106</v>
      </c>
      <c r="O11906">
        <v>2111955</v>
      </c>
    </row>
    <row r="11907" spans="1:15" x14ac:dyDescent="0.2">
      <c r="A11907" t="s">
        <v>4711</v>
      </c>
      <c r="B11907" t="s">
        <v>308</v>
      </c>
      <c r="C11907">
        <v>38.83</v>
      </c>
      <c r="D11907">
        <v>0</v>
      </c>
      <c r="E11907">
        <v>0</v>
      </c>
      <c r="F11907">
        <v>0</v>
      </c>
      <c r="G11907">
        <v>0</v>
      </c>
      <c r="H11907" s="45">
        <v>6349.33</v>
      </c>
      <c r="I11907" t="s">
        <v>3842</v>
      </c>
      <c r="J11907" t="s">
        <v>186</v>
      </c>
      <c r="K11907">
        <v>0</v>
      </c>
      <c r="L11907" s="83">
        <v>42489</v>
      </c>
      <c r="M11907">
        <v>0</v>
      </c>
      <c r="N11907" t="s">
        <v>309</v>
      </c>
      <c r="O11907" t="s">
        <v>310</v>
      </c>
    </row>
    <row r="11908" spans="1:15" x14ac:dyDescent="0.2">
      <c r="A11908" t="s">
        <v>4712</v>
      </c>
      <c r="B11908" t="s">
        <v>2827</v>
      </c>
      <c r="C11908">
        <v>31.05</v>
      </c>
      <c r="D11908">
        <v>0</v>
      </c>
      <c r="E11908">
        <v>0</v>
      </c>
      <c r="F11908">
        <v>0</v>
      </c>
      <c r="G11908">
        <v>0</v>
      </c>
      <c r="H11908" s="45">
        <v>-3204.37</v>
      </c>
      <c r="I11908" t="s">
        <v>3842</v>
      </c>
      <c r="J11908" t="s">
        <v>235</v>
      </c>
      <c r="K11908">
        <v>0</v>
      </c>
      <c r="L11908" s="83">
        <v>42489</v>
      </c>
      <c r="M11908">
        <v>0</v>
      </c>
      <c r="N11908" t="s">
        <v>2916</v>
      </c>
      <c r="O11908" t="s">
        <v>2917</v>
      </c>
    </row>
    <row r="11909" spans="1:15" x14ac:dyDescent="0.2">
      <c r="A11909" t="s">
        <v>4713</v>
      </c>
      <c r="B11909" t="s">
        <v>246</v>
      </c>
      <c r="C11909">
        <v>59.47</v>
      </c>
      <c r="D11909">
        <v>0</v>
      </c>
      <c r="E11909">
        <v>0</v>
      </c>
      <c r="F11909">
        <v>0</v>
      </c>
      <c r="G11909">
        <v>0</v>
      </c>
      <c r="H11909" s="45">
        <v>-1488.89</v>
      </c>
      <c r="I11909" t="s">
        <v>3842</v>
      </c>
      <c r="J11909" t="s">
        <v>200</v>
      </c>
      <c r="K11909">
        <v>0</v>
      </c>
      <c r="L11909" s="83">
        <v>42489</v>
      </c>
      <c r="M11909">
        <v>0</v>
      </c>
      <c r="N11909">
        <v>117043109</v>
      </c>
      <c r="O11909">
        <v>2149309</v>
      </c>
    </row>
    <row r="11910" spans="1:15" x14ac:dyDescent="0.2">
      <c r="A11910" t="s">
        <v>4714</v>
      </c>
      <c r="B11910" t="s">
        <v>4348</v>
      </c>
      <c r="C11910">
        <v>150.71</v>
      </c>
      <c r="D11910">
        <v>0</v>
      </c>
      <c r="E11910">
        <v>0</v>
      </c>
      <c r="F11910">
        <v>0</v>
      </c>
      <c r="G11910">
        <v>0</v>
      </c>
      <c r="H11910" s="45">
        <v>7267.19</v>
      </c>
      <c r="I11910" t="s">
        <v>3842</v>
      </c>
      <c r="J11910" t="s">
        <v>169</v>
      </c>
      <c r="K11910">
        <v>0</v>
      </c>
      <c r="L11910" s="83">
        <v>42489</v>
      </c>
      <c r="M11910">
        <v>0</v>
      </c>
      <c r="N11910" t="s">
        <v>4384</v>
      </c>
      <c r="O11910" t="s">
        <v>4385</v>
      </c>
    </row>
    <row r="11911" spans="1:15" x14ac:dyDescent="0.2">
      <c r="A11911" t="s">
        <v>4715</v>
      </c>
      <c r="B11911" t="s">
        <v>4350</v>
      </c>
      <c r="C11911">
        <v>44.05</v>
      </c>
      <c r="D11911">
        <v>0</v>
      </c>
      <c r="E11911">
        <v>0</v>
      </c>
      <c r="F11911">
        <v>0</v>
      </c>
      <c r="G11911">
        <v>0</v>
      </c>
      <c r="H11911" s="45">
        <v>2690.36</v>
      </c>
      <c r="I11911" t="s">
        <v>3842</v>
      </c>
      <c r="J11911" t="s">
        <v>190</v>
      </c>
      <c r="K11911">
        <v>0</v>
      </c>
      <c r="L11911" s="83">
        <v>42489</v>
      </c>
      <c r="M11911">
        <v>0</v>
      </c>
      <c r="N11911" t="s">
        <v>4380</v>
      </c>
      <c r="O11911" t="s">
        <v>4381</v>
      </c>
    </row>
    <row r="11912" spans="1:15" x14ac:dyDescent="0.2">
      <c r="A11912" t="s">
        <v>4716</v>
      </c>
      <c r="B11912" t="s">
        <v>286</v>
      </c>
      <c r="C11912" s="45">
        <v>1123.17</v>
      </c>
      <c r="D11912">
        <v>0</v>
      </c>
      <c r="E11912">
        <v>0</v>
      </c>
      <c r="F11912">
        <v>0</v>
      </c>
      <c r="G11912">
        <v>0</v>
      </c>
      <c r="H11912" s="45">
        <v>-4241.12</v>
      </c>
      <c r="I11912" t="s">
        <v>3842</v>
      </c>
      <c r="J11912" t="s">
        <v>200</v>
      </c>
      <c r="K11912">
        <v>0</v>
      </c>
      <c r="L11912" s="83">
        <v>42489</v>
      </c>
      <c r="M11912">
        <v>0</v>
      </c>
      <c r="N11912">
        <v>23135106</v>
      </c>
      <c r="O11912">
        <v>2000019</v>
      </c>
    </row>
    <row r="11913" spans="1:15" x14ac:dyDescent="0.2">
      <c r="A11913" t="s">
        <v>4717</v>
      </c>
      <c r="B11913" t="s">
        <v>134</v>
      </c>
      <c r="C11913">
        <v>91.45</v>
      </c>
      <c r="D11913">
        <v>0</v>
      </c>
      <c r="E11913">
        <v>0</v>
      </c>
      <c r="F11913">
        <v>0</v>
      </c>
      <c r="G11913">
        <v>0</v>
      </c>
      <c r="H11913">
        <v>-499.87</v>
      </c>
      <c r="I11913" t="s">
        <v>3842</v>
      </c>
      <c r="J11913" t="s">
        <v>169</v>
      </c>
      <c r="K11913">
        <v>0</v>
      </c>
      <c r="L11913" s="83">
        <v>42489</v>
      </c>
      <c r="M11913">
        <v>0</v>
      </c>
      <c r="N11913" t="s">
        <v>776</v>
      </c>
      <c r="O11913" t="s">
        <v>777</v>
      </c>
    </row>
    <row r="11914" spans="1:15" x14ac:dyDescent="0.2">
      <c r="A11914" t="s">
        <v>4718</v>
      </c>
      <c r="B11914" t="s">
        <v>2080</v>
      </c>
      <c r="C11914">
        <v>40.375</v>
      </c>
      <c r="D11914">
        <v>0</v>
      </c>
      <c r="E11914">
        <v>0</v>
      </c>
      <c r="F11914">
        <v>0</v>
      </c>
      <c r="G11914">
        <v>0</v>
      </c>
      <c r="H11914" s="45">
        <v>1046.58</v>
      </c>
      <c r="I11914" t="s">
        <v>3842</v>
      </c>
      <c r="J11914" t="s">
        <v>169</v>
      </c>
      <c r="K11914">
        <v>0</v>
      </c>
      <c r="L11914" s="83">
        <v>42489</v>
      </c>
      <c r="M11914">
        <v>0</v>
      </c>
      <c r="N11914" t="s">
        <v>2139</v>
      </c>
      <c r="O11914" t="s">
        <v>2140</v>
      </c>
    </row>
    <row r="11915" spans="1:15" x14ac:dyDescent="0.2">
      <c r="A11915" t="s">
        <v>4719</v>
      </c>
      <c r="B11915" t="s">
        <v>1700</v>
      </c>
      <c r="C11915">
        <v>75.75</v>
      </c>
      <c r="D11915">
        <v>0</v>
      </c>
      <c r="E11915">
        <v>0</v>
      </c>
      <c r="F11915">
        <v>0</v>
      </c>
      <c r="G11915">
        <v>0</v>
      </c>
      <c r="H11915" s="45">
        <v>2035.34</v>
      </c>
      <c r="I11915" t="s">
        <v>3837</v>
      </c>
      <c r="J11915" t="s">
        <v>190</v>
      </c>
      <c r="K11915">
        <v>0</v>
      </c>
      <c r="L11915" s="83">
        <v>42489</v>
      </c>
      <c r="M11915">
        <v>0</v>
      </c>
      <c r="N11915">
        <v>12348108</v>
      </c>
      <c r="O11915">
        <v>2012757</v>
      </c>
    </row>
    <row r="11916" spans="1:15" x14ac:dyDescent="0.2">
      <c r="A11916" t="s">
        <v>4720</v>
      </c>
      <c r="B11916" t="s">
        <v>217</v>
      </c>
      <c r="C11916">
        <v>73.75</v>
      </c>
      <c r="D11916">
        <v>0</v>
      </c>
      <c r="E11916">
        <v>0</v>
      </c>
      <c r="F11916">
        <v>0</v>
      </c>
      <c r="G11916">
        <v>0</v>
      </c>
      <c r="H11916" s="45">
        <v>1146.27</v>
      </c>
      <c r="I11916" t="s">
        <v>3842</v>
      </c>
      <c r="J11916" t="s">
        <v>190</v>
      </c>
      <c r="K11916">
        <v>0</v>
      </c>
      <c r="L11916" s="83">
        <v>42489</v>
      </c>
      <c r="M11916">
        <v>0</v>
      </c>
      <c r="N11916" t="s">
        <v>218</v>
      </c>
      <c r="O11916">
        <v>2086309</v>
      </c>
    </row>
    <row r="11917" spans="1:15" x14ac:dyDescent="0.2">
      <c r="A11917" t="s">
        <v>4721</v>
      </c>
      <c r="B11917" t="s">
        <v>2874</v>
      </c>
      <c r="C11917">
        <v>10.7</v>
      </c>
      <c r="D11917">
        <v>0</v>
      </c>
      <c r="E11917">
        <v>0</v>
      </c>
      <c r="F11917">
        <v>0</v>
      </c>
      <c r="G11917">
        <v>0</v>
      </c>
      <c r="H11917" s="45">
        <v>-5557.57</v>
      </c>
      <c r="I11917" t="s">
        <v>3842</v>
      </c>
      <c r="J11917" t="s">
        <v>169</v>
      </c>
      <c r="K11917">
        <v>0</v>
      </c>
      <c r="L11917" s="83">
        <v>42489</v>
      </c>
      <c r="M11917">
        <v>0</v>
      </c>
      <c r="N11917">
        <v>14339105</v>
      </c>
      <c r="O11917" t="s">
        <v>2905</v>
      </c>
    </row>
    <row r="11918" spans="1:15" x14ac:dyDescent="0.2">
      <c r="A11918" t="s">
        <v>4722</v>
      </c>
      <c r="B11918" t="s">
        <v>4646</v>
      </c>
      <c r="C11918">
        <v>363.02</v>
      </c>
      <c r="D11918">
        <v>0</v>
      </c>
      <c r="E11918">
        <v>0</v>
      </c>
      <c r="F11918">
        <v>0</v>
      </c>
      <c r="G11918">
        <v>0</v>
      </c>
      <c r="H11918" s="45">
        <v>-7026.15</v>
      </c>
      <c r="I11918" t="s">
        <v>3842</v>
      </c>
      <c r="J11918" t="s">
        <v>169</v>
      </c>
      <c r="K11918">
        <v>0</v>
      </c>
      <c r="L11918" s="83">
        <v>42489</v>
      </c>
      <c r="M11918">
        <v>0</v>
      </c>
      <c r="N11918">
        <v>16255101</v>
      </c>
      <c r="O11918">
        <v>2679204</v>
      </c>
    </row>
    <row r="11919" spans="1:15" x14ac:dyDescent="0.2">
      <c r="A11919" t="s">
        <v>4723</v>
      </c>
      <c r="B11919" t="s">
        <v>2868</v>
      </c>
      <c r="C11919">
        <v>22.16</v>
      </c>
      <c r="D11919">
        <v>0</v>
      </c>
      <c r="E11919">
        <v>0</v>
      </c>
      <c r="F11919">
        <v>0</v>
      </c>
      <c r="G11919">
        <v>0</v>
      </c>
      <c r="H11919" s="45">
        <v>6002.15</v>
      </c>
      <c r="I11919" t="s">
        <v>3842</v>
      </c>
      <c r="J11919" t="s">
        <v>169</v>
      </c>
      <c r="K11919">
        <v>0</v>
      </c>
      <c r="L11919" s="83">
        <v>42489</v>
      </c>
      <c r="M11919">
        <v>0</v>
      </c>
      <c r="N11919" t="s">
        <v>2913</v>
      </c>
      <c r="O11919" t="s">
        <v>2914</v>
      </c>
    </row>
    <row r="11920" spans="1:15" x14ac:dyDescent="0.2">
      <c r="A11920" t="s">
        <v>4724</v>
      </c>
      <c r="B11920" t="s">
        <v>257</v>
      </c>
      <c r="C11920">
        <v>39.21</v>
      </c>
      <c r="D11920">
        <v>0</v>
      </c>
      <c r="E11920">
        <v>0</v>
      </c>
      <c r="F11920">
        <v>0</v>
      </c>
      <c r="G11920">
        <v>0</v>
      </c>
      <c r="H11920" s="45">
        <v>-2508.5100000000002</v>
      </c>
      <c r="I11920" t="s">
        <v>3842</v>
      </c>
      <c r="J11920" t="s">
        <v>164</v>
      </c>
      <c r="K11920">
        <v>0</v>
      </c>
      <c r="L11920" s="83">
        <v>42489</v>
      </c>
      <c r="M11920">
        <v>0</v>
      </c>
      <c r="N11920">
        <v>53807103</v>
      </c>
      <c r="O11920">
        <v>2066505</v>
      </c>
    </row>
    <row r="11921" spans="1:15" x14ac:dyDescent="0.2">
      <c r="A11921" t="s">
        <v>4725</v>
      </c>
      <c r="B11921" t="s">
        <v>1682</v>
      </c>
      <c r="C11921">
        <v>30.25</v>
      </c>
      <c r="D11921">
        <v>0</v>
      </c>
      <c r="E11921">
        <v>0</v>
      </c>
      <c r="F11921">
        <v>0</v>
      </c>
      <c r="G11921">
        <v>0</v>
      </c>
      <c r="H11921">
        <v>-426.74</v>
      </c>
      <c r="I11921" t="s">
        <v>3842</v>
      </c>
      <c r="J11921" t="s">
        <v>188</v>
      </c>
      <c r="K11921">
        <v>0</v>
      </c>
      <c r="L11921" s="83">
        <v>42489</v>
      </c>
      <c r="M11921">
        <v>0</v>
      </c>
      <c r="N11921" t="s">
        <v>177</v>
      </c>
      <c r="O11921" t="s">
        <v>1711</v>
      </c>
    </row>
    <row r="11922" spans="1:15" x14ac:dyDescent="0.2">
      <c r="A11922" t="s">
        <v>4726</v>
      </c>
      <c r="B11922" t="s">
        <v>1070</v>
      </c>
      <c r="C11922">
        <v>37.67</v>
      </c>
      <c r="D11922">
        <v>0</v>
      </c>
      <c r="E11922">
        <v>0</v>
      </c>
      <c r="F11922">
        <v>0</v>
      </c>
      <c r="G11922">
        <v>0</v>
      </c>
      <c r="H11922">
        <v>625.22</v>
      </c>
      <c r="I11922" t="s">
        <v>3837</v>
      </c>
      <c r="J11922" t="s">
        <v>190</v>
      </c>
      <c r="K11922">
        <v>0</v>
      </c>
      <c r="L11922" s="83">
        <v>42489</v>
      </c>
      <c r="M11922">
        <v>0</v>
      </c>
      <c r="N11922">
        <v>73685109</v>
      </c>
      <c r="O11922" t="s">
        <v>1416</v>
      </c>
    </row>
    <row r="11923" spans="1:15" x14ac:dyDescent="0.2">
      <c r="A11923" t="s">
        <v>4727</v>
      </c>
      <c r="B11923" t="s">
        <v>4644</v>
      </c>
      <c r="C11923">
        <v>41.05</v>
      </c>
      <c r="D11923">
        <v>0</v>
      </c>
      <c r="E11923">
        <v>0</v>
      </c>
      <c r="F11923">
        <v>0</v>
      </c>
      <c r="G11923">
        <v>0</v>
      </c>
      <c r="H11923">
        <v>-47.51</v>
      </c>
      <c r="I11923" t="s">
        <v>3842</v>
      </c>
      <c r="J11923" t="s">
        <v>188</v>
      </c>
      <c r="K11923">
        <v>0</v>
      </c>
      <c r="L11923" s="83">
        <v>42489</v>
      </c>
      <c r="M11923">
        <v>0</v>
      </c>
      <c r="N11923">
        <v>58498106</v>
      </c>
      <c r="O11923">
        <v>2073022</v>
      </c>
    </row>
    <row r="11924" spans="1:15" x14ac:dyDescent="0.2">
      <c r="A11924" t="s">
        <v>4728</v>
      </c>
      <c r="B11924" t="s">
        <v>3153</v>
      </c>
      <c r="C11924">
        <v>105.72</v>
      </c>
      <c r="D11924">
        <v>0</v>
      </c>
      <c r="E11924">
        <v>0</v>
      </c>
      <c r="F11924">
        <v>0</v>
      </c>
      <c r="G11924">
        <v>0</v>
      </c>
      <c r="H11924" s="45">
        <v>-1825.11</v>
      </c>
      <c r="I11924" t="s">
        <v>3842</v>
      </c>
      <c r="J11924" t="s">
        <v>169</v>
      </c>
      <c r="K11924">
        <v>0</v>
      </c>
      <c r="L11924" s="83">
        <v>42489</v>
      </c>
      <c r="M11924">
        <v>0</v>
      </c>
      <c r="N11924" t="s">
        <v>3256</v>
      </c>
      <c r="O11924">
        <v>2437071</v>
      </c>
    </row>
    <row r="11925" spans="1:15" x14ac:dyDescent="0.2">
      <c r="A11925" t="s">
        <v>4729</v>
      </c>
      <c r="B11925" t="s">
        <v>2305</v>
      </c>
      <c r="C11925">
        <v>62.8</v>
      </c>
      <c r="D11925">
        <v>0</v>
      </c>
      <c r="E11925">
        <v>0</v>
      </c>
      <c r="F11925">
        <v>0</v>
      </c>
      <c r="G11925">
        <v>0</v>
      </c>
      <c r="H11925" s="45">
        <v>-2610.27</v>
      </c>
      <c r="I11925" t="s">
        <v>3842</v>
      </c>
      <c r="J11925" t="s">
        <v>200</v>
      </c>
      <c r="K11925">
        <v>0</v>
      </c>
      <c r="L11925" s="83">
        <v>42489</v>
      </c>
      <c r="M11925">
        <v>0</v>
      </c>
      <c r="N11925">
        <v>126804301</v>
      </c>
      <c r="O11925" t="s">
        <v>2337</v>
      </c>
    </row>
    <row r="11926" spans="1:15" x14ac:dyDescent="0.2">
      <c r="A11926" t="s">
        <v>4730</v>
      </c>
      <c r="B11926" t="s">
        <v>102</v>
      </c>
      <c r="C11926">
        <v>305.01</v>
      </c>
      <c r="D11926">
        <v>0</v>
      </c>
      <c r="E11926">
        <v>0</v>
      </c>
      <c r="F11926">
        <v>0</v>
      </c>
      <c r="G11926">
        <v>0</v>
      </c>
      <c r="H11926" s="45">
        <v>8038.65</v>
      </c>
      <c r="I11926" t="s">
        <v>3837</v>
      </c>
      <c r="J11926" t="s">
        <v>186</v>
      </c>
      <c r="K11926">
        <v>0</v>
      </c>
      <c r="L11926" s="83">
        <v>42489</v>
      </c>
      <c r="M11926">
        <v>0</v>
      </c>
      <c r="N11926">
        <v>225310101</v>
      </c>
      <c r="O11926">
        <v>2232050</v>
      </c>
    </row>
    <row r="11927" spans="1:15" x14ac:dyDescent="0.2">
      <c r="A11927" t="s">
        <v>4731</v>
      </c>
      <c r="B11927" t="s">
        <v>1025</v>
      </c>
      <c r="C11927">
        <v>30.29</v>
      </c>
      <c r="D11927">
        <v>0</v>
      </c>
      <c r="E11927">
        <v>0</v>
      </c>
      <c r="F11927">
        <v>0</v>
      </c>
      <c r="G11927">
        <v>0</v>
      </c>
      <c r="H11927" s="45">
        <v>-2232.63</v>
      </c>
      <c r="I11927" t="s">
        <v>3842</v>
      </c>
      <c r="J11927" t="s">
        <v>164</v>
      </c>
      <c r="K11927">
        <v>0</v>
      </c>
      <c r="L11927" s="83">
        <v>42489</v>
      </c>
      <c r="M11927">
        <v>0</v>
      </c>
      <c r="N11927" t="s">
        <v>1236</v>
      </c>
      <c r="O11927" t="s">
        <v>1462</v>
      </c>
    </row>
    <row r="11928" spans="1:15" x14ac:dyDescent="0.2">
      <c r="A11928" t="s">
        <v>4732</v>
      </c>
      <c r="B11928" t="s">
        <v>832</v>
      </c>
      <c r="C11928">
        <v>41.9</v>
      </c>
      <c r="D11928">
        <v>0</v>
      </c>
      <c r="E11928">
        <v>0</v>
      </c>
      <c r="F11928">
        <v>0</v>
      </c>
      <c r="G11928">
        <v>0</v>
      </c>
      <c r="H11928" s="45">
        <v>1502.99</v>
      </c>
      <c r="I11928" t="s">
        <v>3842</v>
      </c>
      <c r="J11928" t="s">
        <v>186</v>
      </c>
      <c r="K11928">
        <v>0</v>
      </c>
      <c r="L11928" s="83">
        <v>42489</v>
      </c>
      <c r="M11928">
        <v>0</v>
      </c>
      <c r="N11928" t="s">
        <v>923</v>
      </c>
      <c r="O11928" t="s">
        <v>1373</v>
      </c>
    </row>
    <row r="11929" spans="1:15" x14ac:dyDescent="0.2">
      <c r="A11929" t="s">
        <v>4733</v>
      </c>
      <c r="B11929" t="s">
        <v>747</v>
      </c>
      <c r="C11929">
        <v>39.53</v>
      </c>
      <c r="D11929">
        <v>0</v>
      </c>
      <c r="E11929">
        <v>0</v>
      </c>
      <c r="F11929">
        <v>0</v>
      </c>
      <c r="G11929">
        <v>0</v>
      </c>
      <c r="H11929">
        <v>837.25</v>
      </c>
      <c r="I11929" t="s">
        <v>3842</v>
      </c>
      <c r="J11929" t="s">
        <v>235</v>
      </c>
      <c r="K11929">
        <v>0</v>
      </c>
      <c r="L11929" s="83">
        <v>42489</v>
      </c>
      <c r="M11929">
        <v>0</v>
      </c>
      <c r="N11929" t="s">
        <v>748</v>
      </c>
      <c r="O11929" t="s">
        <v>749</v>
      </c>
    </row>
    <row r="11930" spans="1:15" x14ac:dyDescent="0.2">
      <c r="A11930" t="s">
        <v>4734</v>
      </c>
      <c r="B11930" t="s">
        <v>1683</v>
      </c>
      <c r="C11930">
        <v>52.78</v>
      </c>
      <c r="D11930">
        <v>0</v>
      </c>
      <c r="E11930">
        <v>0</v>
      </c>
      <c r="F11930">
        <v>0</v>
      </c>
      <c r="G11930">
        <v>0</v>
      </c>
      <c r="H11930" s="45">
        <v>8779.06</v>
      </c>
      <c r="I11930" t="s">
        <v>3837</v>
      </c>
      <c r="J11930" t="s">
        <v>164</v>
      </c>
      <c r="K11930">
        <v>0</v>
      </c>
      <c r="L11930" s="83">
        <v>42489</v>
      </c>
      <c r="M11930">
        <v>0</v>
      </c>
      <c r="N11930">
        <v>192422103</v>
      </c>
      <c r="O11930">
        <v>2208288</v>
      </c>
    </row>
    <row r="11931" spans="1:15" x14ac:dyDescent="0.2">
      <c r="A11931" t="s">
        <v>4735</v>
      </c>
      <c r="B11931" t="s">
        <v>4645</v>
      </c>
      <c r="C11931">
        <v>33.200000000000003</v>
      </c>
      <c r="D11931">
        <v>0</v>
      </c>
      <c r="E11931">
        <v>0</v>
      </c>
      <c r="F11931">
        <v>0</v>
      </c>
      <c r="G11931">
        <v>0</v>
      </c>
      <c r="H11931" s="45">
        <v>6040.6</v>
      </c>
      <c r="I11931" t="s">
        <v>3842</v>
      </c>
      <c r="J11931" t="s">
        <v>188</v>
      </c>
      <c r="K11931">
        <v>0</v>
      </c>
      <c r="L11931" s="83">
        <v>42489</v>
      </c>
      <c r="M11931">
        <v>0</v>
      </c>
      <c r="N11931">
        <v>163893209</v>
      </c>
      <c r="O11931" t="s">
        <v>4736</v>
      </c>
    </row>
    <row r="11932" spans="1:15" x14ac:dyDescent="0.2">
      <c r="A11932" t="s">
        <v>4737</v>
      </c>
      <c r="B11932" t="s">
        <v>1669</v>
      </c>
      <c r="C11932">
        <v>22.45</v>
      </c>
      <c r="D11932">
        <v>0</v>
      </c>
      <c r="E11932">
        <v>0</v>
      </c>
      <c r="F11932">
        <v>0</v>
      </c>
      <c r="G11932">
        <v>0</v>
      </c>
      <c r="H11932" s="45">
        <v>1051.1500000000001</v>
      </c>
      <c r="I11932" t="s">
        <v>3842</v>
      </c>
      <c r="J11932" t="s">
        <v>188</v>
      </c>
      <c r="K11932">
        <v>0</v>
      </c>
      <c r="L11932" s="83">
        <v>42489</v>
      </c>
      <c r="M11932">
        <v>0</v>
      </c>
      <c r="N11932" t="s">
        <v>1752</v>
      </c>
      <c r="O11932" t="s">
        <v>1753</v>
      </c>
    </row>
    <row r="11933" spans="1:15" x14ac:dyDescent="0.2">
      <c r="A11933" t="s">
        <v>4738</v>
      </c>
      <c r="B11933" t="s">
        <v>265</v>
      </c>
      <c r="C11933">
        <v>187.23</v>
      </c>
      <c r="D11933">
        <v>0</v>
      </c>
      <c r="E11933">
        <v>0</v>
      </c>
      <c r="F11933">
        <v>0</v>
      </c>
      <c r="G11933">
        <v>0</v>
      </c>
      <c r="H11933" s="45">
        <v>5106.1099999999997</v>
      </c>
      <c r="I11933" t="s">
        <v>3842</v>
      </c>
      <c r="J11933" t="s">
        <v>164</v>
      </c>
      <c r="K11933">
        <v>0</v>
      </c>
      <c r="L11933" s="83">
        <v>42489</v>
      </c>
      <c r="M11933">
        <v>0</v>
      </c>
      <c r="N11933">
        <v>192479103</v>
      </c>
      <c r="O11933">
        <v>2208374</v>
      </c>
    </row>
    <row r="11934" spans="1:15" x14ac:dyDescent="0.2">
      <c r="A11934" t="s">
        <v>4739</v>
      </c>
      <c r="B11934" t="s">
        <v>4648</v>
      </c>
      <c r="C11934">
        <v>82.22</v>
      </c>
      <c r="D11934">
        <v>0</v>
      </c>
      <c r="E11934">
        <v>0</v>
      </c>
      <c r="F11934">
        <v>0</v>
      </c>
      <c r="G11934">
        <v>0</v>
      </c>
      <c r="H11934" s="45">
        <v>-4304.57</v>
      </c>
      <c r="I11934" t="s">
        <v>3842</v>
      </c>
      <c r="J11934" t="s">
        <v>200</v>
      </c>
      <c r="K11934">
        <v>0</v>
      </c>
      <c r="L11934" s="83">
        <v>42489</v>
      </c>
      <c r="M11934">
        <v>0</v>
      </c>
      <c r="N11934">
        <v>198516106</v>
      </c>
      <c r="O11934">
        <v>2229126</v>
      </c>
    </row>
    <row r="11935" spans="1:15" x14ac:dyDescent="0.2">
      <c r="A11935" t="s">
        <v>4740</v>
      </c>
      <c r="B11935" t="s">
        <v>132</v>
      </c>
      <c r="C11935">
        <v>52.95</v>
      </c>
      <c r="D11935">
        <v>0</v>
      </c>
      <c r="E11935">
        <v>0</v>
      </c>
      <c r="F11935">
        <v>0</v>
      </c>
      <c r="G11935">
        <v>0</v>
      </c>
      <c r="H11935" s="45">
        <v>12820.64</v>
      </c>
      <c r="I11935" t="s">
        <v>3842</v>
      </c>
      <c r="J11935" t="s">
        <v>169</v>
      </c>
      <c r="K11935">
        <v>0</v>
      </c>
      <c r="L11935" s="83">
        <v>42489</v>
      </c>
      <c r="M11935">
        <v>0</v>
      </c>
      <c r="N11935" t="s">
        <v>816</v>
      </c>
      <c r="O11935">
        <v>2589143</v>
      </c>
    </row>
    <row r="11936" spans="1:15" x14ac:dyDescent="0.2">
      <c r="A11936" t="s">
        <v>4741</v>
      </c>
      <c r="B11936" t="s">
        <v>4649</v>
      </c>
      <c r="C11936">
        <v>42.2</v>
      </c>
      <c r="D11936">
        <v>0</v>
      </c>
      <c r="E11936">
        <v>0</v>
      </c>
      <c r="F11936">
        <v>0</v>
      </c>
      <c r="G11936">
        <v>0</v>
      </c>
      <c r="H11936" s="45">
        <v>2883.17</v>
      </c>
      <c r="I11936" t="s">
        <v>3842</v>
      </c>
      <c r="J11936" t="s">
        <v>186</v>
      </c>
      <c r="K11936">
        <v>0</v>
      </c>
      <c r="L11936" s="83">
        <v>42489</v>
      </c>
      <c r="M11936">
        <v>0</v>
      </c>
      <c r="N11936" t="s">
        <v>4742</v>
      </c>
      <c r="O11936">
        <v>2179425</v>
      </c>
    </row>
    <row r="11937" spans="1:15" x14ac:dyDescent="0.2">
      <c r="A11937" t="s">
        <v>4743</v>
      </c>
      <c r="B11937" t="s">
        <v>4642</v>
      </c>
      <c r="C11937">
        <v>71.125</v>
      </c>
      <c r="D11937">
        <v>0</v>
      </c>
      <c r="E11937">
        <v>0</v>
      </c>
      <c r="F11937">
        <v>0</v>
      </c>
      <c r="G11937">
        <v>0</v>
      </c>
      <c r="H11937" s="45">
        <v>-6485.03</v>
      </c>
      <c r="I11937" t="s">
        <v>3837</v>
      </c>
      <c r="J11937" t="s">
        <v>190</v>
      </c>
      <c r="K11937">
        <v>0</v>
      </c>
      <c r="L11937" s="83">
        <v>42489</v>
      </c>
      <c r="M11937">
        <v>0</v>
      </c>
      <c r="N11937">
        <v>229669106</v>
      </c>
      <c r="O11937">
        <v>2239266</v>
      </c>
    </row>
    <row r="11938" spans="1:15" x14ac:dyDescent="0.2">
      <c r="A11938" t="s">
        <v>4744</v>
      </c>
      <c r="B11938" t="s">
        <v>1303</v>
      </c>
      <c r="C11938">
        <v>19.2</v>
      </c>
      <c r="D11938">
        <v>0</v>
      </c>
      <c r="E11938">
        <v>0</v>
      </c>
      <c r="F11938">
        <v>0</v>
      </c>
      <c r="G11938">
        <v>0</v>
      </c>
      <c r="H11938" s="45">
        <v>4016.18</v>
      </c>
      <c r="I11938" t="s">
        <v>3837</v>
      </c>
      <c r="J11938" t="s">
        <v>182</v>
      </c>
      <c r="K11938">
        <v>0</v>
      </c>
      <c r="L11938" s="83">
        <v>42489</v>
      </c>
      <c r="M11938">
        <v>0</v>
      </c>
      <c r="N11938" t="s">
        <v>1488</v>
      </c>
      <c r="O11938">
        <v>2261021</v>
      </c>
    </row>
    <row r="11939" spans="1:15" x14ac:dyDescent="0.2">
      <c r="A11939" t="s">
        <v>4745</v>
      </c>
      <c r="B11939" t="s">
        <v>1052</v>
      </c>
      <c r="C11939">
        <v>58.41</v>
      </c>
      <c r="D11939">
        <v>0</v>
      </c>
      <c r="E11939">
        <v>0</v>
      </c>
      <c r="F11939">
        <v>0</v>
      </c>
      <c r="G11939">
        <v>0</v>
      </c>
      <c r="H11939" s="45">
        <v>3835.46</v>
      </c>
      <c r="I11939" t="s">
        <v>3842</v>
      </c>
      <c r="J11939" t="s">
        <v>188</v>
      </c>
      <c r="K11939">
        <v>0</v>
      </c>
      <c r="L11939" s="83">
        <v>42489</v>
      </c>
      <c r="M11939">
        <v>0</v>
      </c>
      <c r="N11939">
        <v>260543103</v>
      </c>
      <c r="O11939">
        <v>2278719</v>
      </c>
    </row>
    <row r="11940" spans="1:15" x14ac:dyDescent="0.2">
      <c r="A11940" t="s">
        <v>4746</v>
      </c>
      <c r="B11940" t="s">
        <v>2313</v>
      </c>
      <c r="C11940">
        <v>69.424999999999997</v>
      </c>
      <c r="D11940">
        <v>0</v>
      </c>
      <c r="E11940">
        <v>0</v>
      </c>
      <c r="F11940">
        <v>0</v>
      </c>
      <c r="G11940">
        <v>0</v>
      </c>
      <c r="H11940">
        <v>834.8</v>
      </c>
      <c r="I11940" t="s">
        <v>3842</v>
      </c>
      <c r="J11940" t="s">
        <v>190</v>
      </c>
      <c r="K11940">
        <v>0</v>
      </c>
      <c r="L11940" s="83">
        <v>42489</v>
      </c>
      <c r="M11940">
        <v>0</v>
      </c>
      <c r="N11940" t="s">
        <v>2349</v>
      </c>
      <c r="O11940">
        <v>2772396</v>
      </c>
    </row>
    <row r="11941" spans="1:15" x14ac:dyDescent="0.2">
      <c r="A11941" t="s">
        <v>4747</v>
      </c>
      <c r="B11941" t="s">
        <v>1019</v>
      </c>
      <c r="C11941">
        <v>17</v>
      </c>
      <c r="D11941">
        <v>0</v>
      </c>
      <c r="E11941">
        <v>0</v>
      </c>
      <c r="F11941">
        <v>0</v>
      </c>
      <c r="G11941">
        <v>0</v>
      </c>
      <c r="H11941" s="45">
        <v>13714.19</v>
      </c>
      <c r="I11941" t="s">
        <v>3837</v>
      </c>
      <c r="J11941" t="s">
        <v>164</v>
      </c>
      <c r="K11941">
        <v>0</v>
      </c>
      <c r="L11941" s="83">
        <v>42489</v>
      </c>
      <c r="M11941">
        <v>0</v>
      </c>
      <c r="N11941" t="s">
        <v>1254</v>
      </c>
      <c r="O11941">
        <v>2438126</v>
      </c>
    </row>
    <row r="11942" spans="1:15" x14ac:dyDescent="0.2">
      <c r="A11942" t="s">
        <v>4748</v>
      </c>
      <c r="B11942" t="s">
        <v>1807</v>
      </c>
      <c r="C11942">
        <v>99.22</v>
      </c>
      <c r="D11942">
        <v>0</v>
      </c>
      <c r="E11942">
        <v>0</v>
      </c>
      <c r="F11942">
        <v>0</v>
      </c>
      <c r="G11942">
        <v>0</v>
      </c>
      <c r="H11942" s="45">
        <v>8117.63</v>
      </c>
      <c r="I11942" t="s">
        <v>3842</v>
      </c>
      <c r="J11942" t="s">
        <v>164</v>
      </c>
      <c r="K11942">
        <v>0</v>
      </c>
      <c r="L11942" s="83">
        <v>42489</v>
      </c>
      <c r="M11942">
        <v>0</v>
      </c>
      <c r="N11942" t="s">
        <v>1897</v>
      </c>
      <c r="O11942" t="s">
        <v>1898</v>
      </c>
    </row>
    <row r="11943" spans="1:15" x14ac:dyDescent="0.2">
      <c r="A11943" t="s">
        <v>4749</v>
      </c>
      <c r="B11943" t="s">
        <v>3149</v>
      </c>
      <c r="C11943">
        <v>122.45</v>
      </c>
      <c r="D11943">
        <v>0</v>
      </c>
      <c r="E11943">
        <v>0</v>
      </c>
      <c r="F11943">
        <v>0</v>
      </c>
      <c r="G11943">
        <v>0</v>
      </c>
      <c r="H11943" s="45">
        <v>-1693.85</v>
      </c>
      <c r="I11943" t="s">
        <v>3842</v>
      </c>
      <c r="J11943" t="s">
        <v>186</v>
      </c>
      <c r="K11943">
        <v>0</v>
      </c>
      <c r="L11943" s="83">
        <v>42489</v>
      </c>
      <c r="M11943">
        <v>0</v>
      </c>
      <c r="N11943" t="s">
        <v>3293</v>
      </c>
      <c r="O11943">
        <v>2311711</v>
      </c>
    </row>
    <row r="11944" spans="1:15" x14ac:dyDescent="0.2">
      <c r="A11944" t="s">
        <v>4750</v>
      </c>
      <c r="B11944" t="s">
        <v>2591</v>
      </c>
      <c r="C11944">
        <v>57.02</v>
      </c>
      <c r="D11944">
        <v>0</v>
      </c>
      <c r="E11944">
        <v>0</v>
      </c>
      <c r="F11944">
        <v>0</v>
      </c>
      <c r="G11944">
        <v>0</v>
      </c>
      <c r="H11944" s="45">
        <v>4166.87</v>
      </c>
      <c r="I11944" t="s">
        <v>3842</v>
      </c>
      <c r="J11944" t="s">
        <v>164</v>
      </c>
      <c r="K11944">
        <v>0</v>
      </c>
      <c r="L11944" s="83">
        <v>42489</v>
      </c>
      <c r="M11944">
        <v>0</v>
      </c>
      <c r="N11944">
        <v>302081104</v>
      </c>
      <c r="O11944" t="s">
        <v>2633</v>
      </c>
    </row>
    <row r="11945" spans="1:15" x14ac:dyDescent="0.2">
      <c r="A11945" t="s">
        <v>4751</v>
      </c>
      <c r="B11945" t="s">
        <v>288</v>
      </c>
      <c r="C11945">
        <v>64.25</v>
      </c>
      <c r="D11945">
        <v>0</v>
      </c>
      <c r="E11945">
        <v>0</v>
      </c>
      <c r="F11945">
        <v>0</v>
      </c>
      <c r="G11945">
        <v>0</v>
      </c>
      <c r="H11945" s="45">
        <v>1808.12</v>
      </c>
      <c r="I11945" t="s">
        <v>3842</v>
      </c>
      <c r="J11945" t="s">
        <v>186</v>
      </c>
      <c r="K11945">
        <v>0</v>
      </c>
      <c r="L11945" s="83">
        <v>42489</v>
      </c>
      <c r="M11945">
        <v>0</v>
      </c>
      <c r="N11945" t="s">
        <v>289</v>
      </c>
      <c r="O11945">
        <v>2350101</v>
      </c>
    </row>
    <row r="11946" spans="1:15" x14ac:dyDescent="0.2">
      <c r="A11946" t="s">
        <v>4752</v>
      </c>
      <c r="B11946" t="s">
        <v>1660</v>
      </c>
      <c r="C11946">
        <v>88.09</v>
      </c>
      <c r="D11946">
        <v>0</v>
      </c>
      <c r="E11946">
        <v>0</v>
      </c>
      <c r="F11946">
        <v>0</v>
      </c>
      <c r="G11946">
        <v>0</v>
      </c>
      <c r="H11946" s="45">
        <v>-7820.03</v>
      </c>
      <c r="I11946" t="s">
        <v>3837</v>
      </c>
      <c r="J11946" t="s">
        <v>188</v>
      </c>
      <c r="K11946">
        <v>0</v>
      </c>
      <c r="L11946" s="83">
        <v>42489</v>
      </c>
      <c r="M11946">
        <v>0</v>
      </c>
      <c r="N11946">
        <v>302491303</v>
      </c>
      <c r="O11946">
        <v>2328603</v>
      </c>
    </row>
    <row r="11947" spans="1:15" x14ac:dyDescent="0.2">
      <c r="A11947" t="s">
        <v>4753</v>
      </c>
      <c r="B11947" t="s">
        <v>131</v>
      </c>
      <c r="C11947">
        <v>78.16</v>
      </c>
      <c r="D11947">
        <v>0</v>
      </c>
      <c r="E11947">
        <v>0</v>
      </c>
      <c r="F11947">
        <v>0</v>
      </c>
      <c r="G11947">
        <v>0</v>
      </c>
      <c r="H11947" s="45">
        <v>1277.8800000000001</v>
      </c>
      <c r="I11947" t="s">
        <v>3842</v>
      </c>
      <c r="J11947" t="s">
        <v>169</v>
      </c>
      <c r="K11947">
        <v>0</v>
      </c>
      <c r="L11947" s="83">
        <v>42489</v>
      </c>
      <c r="M11947">
        <v>0</v>
      </c>
      <c r="N11947">
        <v>375558103</v>
      </c>
      <c r="O11947">
        <v>2369174</v>
      </c>
    </row>
    <row r="11948" spans="1:15" x14ac:dyDescent="0.2">
      <c r="A11948" t="s">
        <v>4754</v>
      </c>
      <c r="B11948" t="s">
        <v>250</v>
      </c>
      <c r="C11948">
        <v>38.950000000000003</v>
      </c>
      <c r="D11948">
        <v>0</v>
      </c>
      <c r="E11948">
        <v>0</v>
      </c>
      <c r="F11948">
        <v>0</v>
      </c>
      <c r="G11948">
        <v>0</v>
      </c>
      <c r="H11948" s="45">
        <v>10018.35</v>
      </c>
      <c r="I11948" t="s">
        <v>3842</v>
      </c>
      <c r="J11948" t="s">
        <v>164</v>
      </c>
      <c r="K11948">
        <v>0</v>
      </c>
      <c r="L11948" s="83">
        <v>42489</v>
      </c>
      <c r="M11948">
        <v>0</v>
      </c>
      <c r="N11948" t="s">
        <v>251</v>
      </c>
      <c r="O11948" t="s">
        <v>252</v>
      </c>
    </row>
    <row r="11949" spans="1:15" x14ac:dyDescent="0.2">
      <c r="A11949" t="s">
        <v>4755</v>
      </c>
      <c r="B11949" t="s">
        <v>4638</v>
      </c>
      <c r="C11949">
        <v>17.074999999999999</v>
      </c>
      <c r="D11949">
        <v>0</v>
      </c>
      <c r="E11949">
        <v>0</v>
      </c>
      <c r="F11949">
        <v>0</v>
      </c>
      <c r="G11949">
        <v>0</v>
      </c>
      <c r="H11949" s="45">
        <v>13090.52</v>
      </c>
      <c r="I11949" t="s">
        <v>3837</v>
      </c>
      <c r="J11949" t="s">
        <v>182</v>
      </c>
      <c r="K11949">
        <v>0</v>
      </c>
      <c r="L11949" s="83">
        <v>42489</v>
      </c>
      <c r="M11949">
        <v>0</v>
      </c>
      <c r="N11949">
        <v>393222104</v>
      </c>
      <c r="O11949" t="s">
        <v>4756</v>
      </c>
    </row>
    <row r="11950" spans="1:15" x14ac:dyDescent="0.2">
      <c r="A11950" t="s">
        <v>4757</v>
      </c>
      <c r="B11950" t="s">
        <v>392</v>
      </c>
      <c r="C11950">
        <v>42.3</v>
      </c>
      <c r="D11950">
        <v>0</v>
      </c>
      <c r="E11950">
        <v>0</v>
      </c>
      <c r="F11950">
        <v>0</v>
      </c>
      <c r="G11950">
        <v>0</v>
      </c>
      <c r="H11950">
        <v>779.15</v>
      </c>
      <c r="I11950" t="s">
        <v>3842</v>
      </c>
      <c r="J11950" t="s">
        <v>186</v>
      </c>
      <c r="K11950">
        <v>0</v>
      </c>
      <c r="L11950" s="83">
        <v>42489</v>
      </c>
      <c r="M11950">
        <v>0</v>
      </c>
      <c r="N11950">
        <v>391416104</v>
      </c>
      <c r="O11950" t="s">
        <v>393</v>
      </c>
    </row>
    <row r="11951" spans="1:15" x14ac:dyDescent="0.2">
      <c r="A11951" t="s">
        <v>4758</v>
      </c>
      <c r="B11951" t="s">
        <v>699</v>
      </c>
      <c r="C11951">
        <v>114.95</v>
      </c>
      <c r="D11951">
        <v>0</v>
      </c>
      <c r="E11951">
        <v>0</v>
      </c>
      <c r="F11951">
        <v>0</v>
      </c>
      <c r="G11951">
        <v>0</v>
      </c>
      <c r="H11951">
        <v>326.06</v>
      </c>
      <c r="I11951" t="s">
        <v>3842</v>
      </c>
      <c r="J11951" t="s">
        <v>200</v>
      </c>
      <c r="K11951">
        <v>0</v>
      </c>
      <c r="L11951" s="83">
        <v>42489</v>
      </c>
      <c r="M11951">
        <v>0</v>
      </c>
      <c r="N11951" t="s">
        <v>177</v>
      </c>
      <c r="O11951">
        <v>2419530</v>
      </c>
    </row>
    <row r="11952" spans="1:15" x14ac:dyDescent="0.2">
      <c r="A11952" t="s">
        <v>4759</v>
      </c>
      <c r="B11952" t="s">
        <v>2584</v>
      </c>
      <c r="C11952">
        <v>44</v>
      </c>
      <c r="D11952">
        <v>0</v>
      </c>
      <c r="E11952">
        <v>0</v>
      </c>
      <c r="F11952">
        <v>0</v>
      </c>
      <c r="G11952">
        <v>0</v>
      </c>
      <c r="H11952">
        <v>923.44</v>
      </c>
      <c r="I11952" t="s">
        <v>3842</v>
      </c>
      <c r="J11952" t="s">
        <v>186</v>
      </c>
      <c r="K11952">
        <v>0</v>
      </c>
      <c r="L11952" s="83">
        <v>42489</v>
      </c>
      <c r="M11952">
        <v>0</v>
      </c>
      <c r="N11952" t="s">
        <v>2640</v>
      </c>
      <c r="O11952" t="s">
        <v>2641</v>
      </c>
    </row>
    <row r="11953" spans="1:15" x14ac:dyDescent="0.2">
      <c r="A11953" t="s">
        <v>4760</v>
      </c>
      <c r="B11953" t="s">
        <v>284</v>
      </c>
      <c r="C11953">
        <v>60.83</v>
      </c>
      <c r="D11953">
        <v>0</v>
      </c>
      <c r="E11953">
        <v>0</v>
      </c>
      <c r="F11953">
        <v>0</v>
      </c>
      <c r="G11953">
        <v>0</v>
      </c>
      <c r="H11953" s="45">
        <v>19357.34</v>
      </c>
      <c r="I11953" t="s">
        <v>3837</v>
      </c>
      <c r="J11953" t="s">
        <v>182</v>
      </c>
      <c r="K11953">
        <v>0</v>
      </c>
      <c r="L11953" s="83">
        <v>42489</v>
      </c>
      <c r="M11953">
        <v>0</v>
      </c>
      <c r="N11953">
        <v>423452101</v>
      </c>
      <c r="O11953">
        <v>2420101</v>
      </c>
    </row>
    <row r="11954" spans="1:15" x14ac:dyDescent="0.2">
      <c r="A11954" t="s">
        <v>4761</v>
      </c>
      <c r="B11954" t="s">
        <v>2688</v>
      </c>
      <c r="C11954">
        <v>21.1</v>
      </c>
      <c r="D11954">
        <v>0</v>
      </c>
      <c r="E11954">
        <v>0</v>
      </c>
      <c r="F11954">
        <v>0</v>
      </c>
      <c r="G11954">
        <v>0</v>
      </c>
      <c r="H11954" s="45">
        <v>1716.57</v>
      </c>
      <c r="I11954" t="s">
        <v>3842</v>
      </c>
      <c r="J11954" t="s">
        <v>186</v>
      </c>
      <c r="K11954">
        <v>0</v>
      </c>
      <c r="L11954" s="83">
        <v>42489</v>
      </c>
      <c r="M11954">
        <v>0</v>
      </c>
      <c r="N11954">
        <v>432748101</v>
      </c>
      <c r="O11954">
        <v>2365428</v>
      </c>
    </row>
    <row r="11955" spans="1:15" x14ac:dyDescent="0.2">
      <c r="A11955" t="s">
        <v>4762</v>
      </c>
      <c r="B11955" t="s">
        <v>2469</v>
      </c>
      <c r="C11955">
        <v>35.049999999999997</v>
      </c>
      <c r="D11955">
        <v>0</v>
      </c>
      <c r="E11955">
        <v>0</v>
      </c>
      <c r="F11955">
        <v>0</v>
      </c>
      <c r="G11955">
        <v>0</v>
      </c>
      <c r="H11955" s="45">
        <v>2074.91</v>
      </c>
      <c r="I11955" t="s">
        <v>3842</v>
      </c>
      <c r="J11955" t="s">
        <v>190</v>
      </c>
      <c r="K11955">
        <v>0</v>
      </c>
      <c r="L11955" s="83">
        <v>42489</v>
      </c>
      <c r="M11955">
        <v>0</v>
      </c>
      <c r="N11955">
        <v>447462102</v>
      </c>
      <c r="O11955" t="s">
        <v>2538</v>
      </c>
    </row>
    <row r="11956" spans="1:15" x14ac:dyDescent="0.2">
      <c r="A11956" t="s">
        <v>4763</v>
      </c>
      <c r="B11956" t="s">
        <v>92</v>
      </c>
      <c r="C11956">
        <v>34.39</v>
      </c>
      <c r="D11956">
        <v>0</v>
      </c>
      <c r="E11956">
        <v>0</v>
      </c>
      <c r="F11956">
        <v>0</v>
      </c>
      <c r="G11956">
        <v>0</v>
      </c>
      <c r="H11956" s="45">
        <v>10440.49</v>
      </c>
      <c r="I11956" t="s">
        <v>3837</v>
      </c>
      <c r="J11956" t="s">
        <v>164</v>
      </c>
      <c r="K11956">
        <v>0</v>
      </c>
      <c r="L11956" s="83">
        <v>42489</v>
      </c>
      <c r="M11956">
        <v>0</v>
      </c>
      <c r="N11956">
        <v>458118106</v>
      </c>
      <c r="O11956">
        <v>2462437</v>
      </c>
    </row>
    <row r="11957" spans="1:15" x14ac:dyDescent="0.2">
      <c r="A11957" t="s">
        <v>4764</v>
      </c>
      <c r="B11957" t="s">
        <v>4661</v>
      </c>
      <c r="C11957">
        <v>99.99</v>
      </c>
      <c r="D11957">
        <v>0</v>
      </c>
      <c r="E11957">
        <v>0</v>
      </c>
      <c r="F11957">
        <v>0</v>
      </c>
      <c r="G11957">
        <v>0</v>
      </c>
      <c r="H11957">
        <v>-23.98</v>
      </c>
      <c r="I11957" t="s">
        <v>3842</v>
      </c>
      <c r="J11957" t="s">
        <v>235</v>
      </c>
      <c r="K11957">
        <v>0</v>
      </c>
      <c r="L11957" s="83">
        <v>42489</v>
      </c>
      <c r="M11957">
        <v>0</v>
      </c>
      <c r="N11957">
        <v>457187102</v>
      </c>
      <c r="O11957" t="s">
        <v>4765</v>
      </c>
    </row>
    <row r="11958" spans="1:15" x14ac:dyDescent="0.2">
      <c r="A11958" t="s">
        <v>4766</v>
      </c>
      <c r="B11958" t="s">
        <v>91</v>
      </c>
      <c r="C11958">
        <v>60.5</v>
      </c>
      <c r="D11958">
        <v>0</v>
      </c>
      <c r="E11958">
        <v>0</v>
      </c>
      <c r="F11958">
        <v>0</v>
      </c>
      <c r="G11958">
        <v>0</v>
      </c>
      <c r="H11958" s="45">
        <v>19300.05</v>
      </c>
      <c r="I11958" t="s">
        <v>3837</v>
      </c>
      <c r="J11958" t="s">
        <v>164</v>
      </c>
      <c r="K11958">
        <v>0</v>
      </c>
      <c r="L11958" s="83">
        <v>42489</v>
      </c>
      <c r="M11958">
        <v>0</v>
      </c>
      <c r="N11958" t="s">
        <v>165</v>
      </c>
      <c r="O11958" t="s">
        <v>166</v>
      </c>
    </row>
    <row r="11959" spans="1:15" x14ac:dyDescent="0.2">
      <c r="A11959" t="s">
        <v>4767</v>
      </c>
      <c r="B11959" t="s">
        <v>2098</v>
      </c>
      <c r="C11959">
        <v>27.05</v>
      </c>
      <c r="D11959">
        <v>0</v>
      </c>
      <c r="E11959">
        <v>0</v>
      </c>
      <c r="F11959">
        <v>0</v>
      </c>
      <c r="G11959">
        <v>0</v>
      </c>
      <c r="H11959" s="45">
        <v>-1373.25</v>
      </c>
      <c r="I11959" t="s">
        <v>3842</v>
      </c>
      <c r="J11959" t="s">
        <v>182</v>
      </c>
      <c r="K11959">
        <v>0</v>
      </c>
      <c r="L11959" s="83">
        <v>42489</v>
      </c>
      <c r="M11959">
        <v>0</v>
      </c>
      <c r="N11959">
        <v>981475106</v>
      </c>
      <c r="O11959">
        <v>2469450</v>
      </c>
    </row>
    <row r="11960" spans="1:15" x14ac:dyDescent="0.2">
      <c r="A11960" t="s">
        <v>4768</v>
      </c>
      <c r="B11960" t="s">
        <v>3193</v>
      </c>
      <c r="C11960">
        <v>22.53</v>
      </c>
      <c r="D11960">
        <v>0</v>
      </c>
      <c r="E11960">
        <v>0</v>
      </c>
      <c r="F11960">
        <v>0</v>
      </c>
      <c r="G11960">
        <v>0</v>
      </c>
      <c r="H11960" s="45">
        <v>-3634.73</v>
      </c>
      <c r="I11960" t="s">
        <v>3842</v>
      </c>
      <c r="J11960" t="s">
        <v>169</v>
      </c>
      <c r="K11960">
        <v>0</v>
      </c>
      <c r="L11960" s="83">
        <v>42489</v>
      </c>
      <c r="M11960">
        <v>0</v>
      </c>
      <c r="N11960" t="s">
        <v>3305</v>
      </c>
      <c r="O11960" t="s">
        <v>3306</v>
      </c>
    </row>
    <row r="11961" spans="1:15" x14ac:dyDescent="0.2">
      <c r="A11961" t="s">
        <v>4769</v>
      </c>
      <c r="B11961" t="s">
        <v>4659</v>
      </c>
      <c r="C11961">
        <v>25.82</v>
      </c>
      <c r="D11961">
        <v>0</v>
      </c>
      <c r="E11961">
        <v>0</v>
      </c>
      <c r="F11961">
        <v>0</v>
      </c>
      <c r="G11961">
        <v>0</v>
      </c>
      <c r="H11961" s="45">
        <v>1631.16</v>
      </c>
      <c r="I11961" t="s">
        <v>3842</v>
      </c>
      <c r="J11961" t="s">
        <v>186</v>
      </c>
      <c r="K11961">
        <v>0</v>
      </c>
      <c r="L11961" s="83">
        <v>42489</v>
      </c>
      <c r="M11961">
        <v>0</v>
      </c>
      <c r="N11961" t="s">
        <v>177</v>
      </c>
      <c r="O11961" t="s">
        <v>4770</v>
      </c>
    </row>
    <row r="11962" spans="1:15" x14ac:dyDescent="0.2">
      <c r="A11962" t="s">
        <v>4771</v>
      </c>
      <c r="B11962" t="s">
        <v>1694</v>
      </c>
      <c r="C11962">
        <v>49.49</v>
      </c>
      <c r="D11962">
        <v>0</v>
      </c>
      <c r="E11962">
        <v>0</v>
      </c>
      <c r="F11962">
        <v>0</v>
      </c>
      <c r="G11962">
        <v>0</v>
      </c>
      <c r="H11962">
        <v>-494.49</v>
      </c>
      <c r="I11962" t="s">
        <v>3837</v>
      </c>
      <c r="J11962" t="s">
        <v>186</v>
      </c>
      <c r="K11962">
        <v>0</v>
      </c>
      <c r="L11962" s="83">
        <v>42489</v>
      </c>
      <c r="M11962">
        <v>0</v>
      </c>
      <c r="N11962">
        <v>540424108</v>
      </c>
      <c r="O11962">
        <v>2523022</v>
      </c>
    </row>
    <row r="11963" spans="1:15" x14ac:dyDescent="0.2">
      <c r="A11963" t="s">
        <v>4772</v>
      </c>
      <c r="B11963" t="s">
        <v>4652</v>
      </c>
      <c r="C11963">
        <v>7.3</v>
      </c>
      <c r="D11963">
        <v>0</v>
      </c>
      <c r="E11963">
        <v>0</v>
      </c>
      <c r="F11963">
        <v>0</v>
      </c>
      <c r="G11963">
        <v>0</v>
      </c>
      <c r="H11963" s="45">
        <v>3242.74</v>
      </c>
      <c r="I11963" t="s">
        <v>3842</v>
      </c>
      <c r="J11963" t="s">
        <v>200</v>
      </c>
      <c r="K11963">
        <v>0</v>
      </c>
      <c r="L11963" s="83">
        <v>42489</v>
      </c>
      <c r="M11963">
        <v>0</v>
      </c>
      <c r="N11963">
        <v>529898108</v>
      </c>
      <c r="O11963">
        <v>2515858</v>
      </c>
    </row>
    <row r="11964" spans="1:15" x14ac:dyDescent="0.2">
      <c r="A11964" t="s">
        <v>4773</v>
      </c>
      <c r="B11964" t="s">
        <v>2842</v>
      </c>
      <c r="C11964">
        <v>33.520000000000003</v>
      </c>
      <c r="D11964">
        <v>0</v>
      </c>
      <c r="E11964">
        <v>0</v>
      </c>
      <c r="F11964">
        <v>0</v>
      </c>
      <c r="G11964">
        <v>0</v>
      </c>
      <c r="H11964" s="45">
        <v>-2386.42</v>
      </c>
      <c r="I11964" t="s">
        <v>3842</v>
      </c>
      <c r="J11964" t="s">
        <v>200</v>
      </c>
      <c r="K11964">
        <v>0</v>
      </c>
      <c r="L11964" s="83">
        <v>42489</v>
      </c>
      <c r="M11964">
        <v>0</v>
      </c>
      <c r="N11964">
        <v>501889208</v>
      </c>
      <c r="O11964">
        <v>2971029</v>
      </c>
    </row>
    <row r="11965" spans="1:15" x14ac:dyDescent="0.2">
      <c r="A11965" t="s">
        <v>4774</v>
      </c>
      <c r="B11965" t="s">
        <v>1782</v>
      </c>
      <c r="C11965">
        <v>69.400000000000006</v>
      </c>
      <c r="D11965">
        <v>0</v>
      </c>
      <c r="E11965">
        <v>0</v>
      </c>
      <c r="F11965">
        <v>0</v>
      </c>
      <c r="G11965">
        <v>0</v>
      </c>
      <c r="H11965" s="45">
        <v>-12309.22</v>
      </c>
      <c r="I11965" t="s">
        <v>3842</v>
      </c>
      <c r="J11965" t="s">
        <v>186</v>
      </c>
      <c r="K11965">
        <v>0</v>
      </c>
      <c r="L11965" s="83">
        <v>42489</v>
      </c>
      <c r="M11965">
        <v>0</v>
      </c>
      <c r="N11965" t="s">
        <v>1911</v>
      </c>
      <c r="O11965" t="s">
        <v>1912</v>
      </c>
    </row>
    <row r="11966" spans="1:15" x14ac:dyDescent="0.2">
      <c r="A11966" t="s">
        <v>4775</v>
      </c>
      <c r="B11966" t="s">
        <v>1327</v>
      </c>
      <c r="C11966">
        <v>56.71</v>
      </c>
      <c r="D11966">
        <v>0</v>
      </c>
      <c r="E11966">
        <v>0</v>
      </c>
      <c r="F11966">
        <v>0</v>
      </c>
      <c r="G11966">
        <v>0</v>
      </c>
      <c r="H11966" s="45">
        <v>1816.44</v>
      </c>
      <c r="I11966" t="s">
        <v>3842</v>
      </c>
      <c r="J11966" t="s">
        <v>448</v>
      </c>
      <c r="K11966">
        <v>0</v>
      </c>
      <c r="L11966" s="83">
        <v>42489</v>
      </c>
      <c r="M11966">
        <v>0</v>
      </c>
      <c r="N11966" t="s">
        <v>1502</v>
      </c>
      <c r="O11966" t="s">
        <v>1503</v>
      </c>
    </row>
    <row r="11967" spans="1:15" x14ac:dyDescent="0.2">
      <c r="A11967" t="s">
        <v>4776</v>
      </c>
      <c r="B11967" t="s">
        <v>1699</v>
      </c>
      <c r="C11967">
        <v>44.25</v>
      </c>
      <c r="D11967">
        <v>0</v>
      </c>
      <c r="E11967">
        <v>0</v>
      </c>
      <c r="F11967">
        <v>0</v>
      </c>
      <c r="G11967">
        <v>0</v>
      </c>
      <c r="H11967" s="45">
        <v>1647.81</v>
      </c>
      <c r="I11967" t="s">
        <v>3837</v>
      </c>
      <c r="J11967" t="s">
        <v>186</v>
      </c>
      <c r="K11967">
        <v>0</v>
      </c>
      <c r="L11967" s="83">
        <v>42489</v>
      </c>
      <c r="M11967">
        <v>0</v>
      </c>
      <c r="N11967">
        <v>589400100</v>
      </c>
      <c r="O11967">
        <v>2578464</v>
      </c>
    </row>
    <row r="11968" spans="1:15" x14ac:dyDescent="0.2">
      <c r="A11968" t="s">
        <v>4777</v>
      </c>
      <c r="B11968" t="s">
        <v>4650</v>
      </c>
      <c r="C11968">
        <v>49.1</v>
      </c>
      <c r="D11968">
        <v>0</v>
      </c>
      <c r="E11968">
        <v>0</v>
      </c>
      <c r="F11968">
        <v>0</v>
      </c>
      <c r="G11968">
        <v>0</v>
      </c>
      <c r="H11968">
        <v>-302.37</v>
      </c>
      <c r="I11968" t="s">
        <v>3842</v>
      </c>
      <c r="J11968" t="s">
        <v>200</v>
      </c>
      <c r="K11968">
        <v>0</v>
      </c>
      <c r="L11968" s="83">
        <v>42489</v>
      </c>
      <c r="M11968">
        <v>0</v>
      </c>
      <c r="N11968">
        <v>589433101</v>
      </c>
      <c r="O11968">
        <v>2578516</v>
      </c>
    </row>
    <row r="11969" spans="1:15" x14ac:dyDescent="0.2">
      <c r="A11969" t="s">
        <v>4778</v>
      </c>
      <c r="B11969" t="s">
        <v>1035</v>
      </c>
      <c r="C11969">
        <v>26.07</v>
      </c>
      <c r="D11969">
        <v>0</v>
      </c>
      <c r="E11969">
        <v>0</v>
      </c>
      <c r="F11969">
        <v>0</v>
      </c>
      <c r="G11969">
        <v>0</v>
      </c>
      <c r="H11969" s="45">
        <v>2281.9299999999998</v>
      </c>
      <c r="I11969" t="s">
        <v>3842</v>
      </c>
      <c r="J11969" t="s">
        <v>200</v>
      </c>
      <c r="K11969">
        <v>0</v>
      </c>
      <c r="L11969" s="83">
        <v>42489</v>
      </c>
      <c r="M11969">
        <v>0</v>
      </c>
      <c r="N11969" t="s">
        <v>1249</v>
      </c>
      <c r="O11969">
        <v>2549385</v>
      </c>
    </row>
    <row r="11970" spans="1:15" x14ac:dyDescent="0.2">
      <c r="A11970" t="s">
        <v>4779</v>
      </c>
      <c r="B11970" t="s">
        <v>4640</v>
      </c>
      <c r="C11970">
        <v>43.82</v>
      </c>
      <c r="D11970">
        <v>0</v>
      </c>
      <c r="E11970">
        <v>0</v>
      </c>
      <c r="F11970">
        <v>0</v>
      </c>
      <c r="G11970">
        <v>0</v>
      </c>
      <c r="H11970" s="45">
        <v>1727.03</v>
      </c>
      <c r="I11970" t="s">
        <v>3837</v>
      </c>
      <c r="J11970" t="s">
        <v>190</v>
      </c>
      <c r="K11970">
        <v>0</v>
      </c>
      <c r="L11970" s="83">
        <v>42489</v>
      </c>
      <c r="M11970">
        <v>0</v>
      </c>
      <c r="N11970" t="s">
        <v>4780</v>
      </c>
      <c r="O11970" t="s">
        <v>4781</v>
      </c>
    </row>
    <row r="11971" spans="1:15" x14ac:dyDescent="0.2">
      <c r="A11971" t="s">
        <v>4782</v>
      </c>
      <c r="B11971" t="s">
        <v>4663</v>
      </c>
      <c r="C11971">
        <v>71.86</v>
      </c>
      <c r="D11971">
        <v>0</v>
      </c>
      <c r="E11971">
        <v>0</v>
      </c>
      <c r="F11971">
        <v>0</v>
      </c>
      <c r="G11971">
        <v>0</v>
      </c>
      <c r="H11971">
        <v>820.45</v>
      </c>
      <c r="I11971" t="s">
        <v>3842</v>
      </c>
      <c r="J11971" t="s">
        <v>235</v>
      </c>
      <c r="K11971">
        <v>0</v>
      </c>
      <c r="L11971" s="83">
        <v>42489</v>
      </c>
      <c r="M11971">
        <v>0</v>
      </c>
      <c r="N11971">
        <v>582839106</v>
      </c>
      <c r="O11971" t="s">
        <v>4783</v>
      </c>
    </row>
    <row r="11972" spans="1:15" x14ac:dyDescent="0.2">
      <c r="A11972" t="s">
        <v>4784</v>
      </c>
      <c r="B11972" t="s">
        <v>1328</v>
      </c>
      <c r="C11972">
        <v>82.46</v>
      </c>
      <c r="D11972">
        <v>0</v>
      </c>
      <c r="E11972">
        <v>0</v>
      </c>
      <c r="F11972">
        <v>0</v>
      </c>
      <c r="G11972">
        <v>0</v>
      </c>
      <c r="H11972">
        <v>-386.54</v>
      </c>
      <c r="I11972" t="s">
        <v>3842</v>
      </c>
      <c r="J11972" t="s">
        <v>186</v>
      </c>
      <c r="K11972">
        <v>0</v>
      </c>
      <c r="L11972" s="83">
        <v>42489</v>
      </c>
      <c r="M11972">
        <v>0</v>
      </c>
      <c r="N11972">
        <v>571748102</v>
      </c>
      <c r="O11972">
        <v>2567741</v>
      </c>
    </row>
    <row r="11973" spans="1:15" x14ac:dyDescent="0.2">
      <c r="A11973" t="s">
        <v>4785</v>
      </c>
      <c r="B11973" t="s">
        <v>1082</v>
      </c>
      <c r="C11973">
        <v>80.989999999999995</v>
      </c>
      <c r="D11973">
        <v>0</v>
      </c>
      <c r="E11973">
        <v>0</v>
      </c>
      <c r="F11973">
        <v>0</v>
      </c>
      <c r="G11973">
        <v>0</v>
      </c>
      <c r="H11973" s="45">
        <v>3188.88</v>
      </c>
      <c r="I11973" t="s">
        <v>3842</v>
      </c>
      <c r="J11973" t="s">
        <v>182</v>
      </c>
      <c r="K11973">
        <v>0</v>
      </c>
      <c r="L11973" s="83">
        <v>42489</v>
      </c>
      <c r="M11973">
        <v>0</v>
      </c>
      <c r="N11973" t="s">
        <v>1379</v>
      </c>
      <c r="O11973" t="s">
        <v>1380</v>
      </c>
    </row>
    <row r="11974" spans="1:15" x14ac:dyDescent="0.2">
      <c r="A11974" t="s">
        <v>4786</v>
      </c>
      <c r="B11974" t="s">
        <v>4660</v>
      </c>
      <c r="C11974">
        <v>94.53</v>
      </c>
      <c r="D11974">
        <v>0</v>
      </c>
      <c r="E11974">
        <v>0</v>
      </c>
      <c r="F11974">
        <v>0</v>
      </c>
      <c r="G11974">
        <v>0</v>
      </c>
      <c r="H11974">
        <v>834.11</v>
      </c>
      <c r="I11974" t="s">
        <v>3842</v>
      </c>
      <c r="J11974" t="s">
        <v>190</v>
      </c>
      <c r="K11974">
        <v>0</v>
      </c>
      <c r="L11974" s="83">
        <v>42489</v>
      </c>
      <c r="M11974">
        <v>0</v>
      </c>
      <c r="N11974">
        <v>553498106</v>
      </c>
      <c r="O11974" t="s">
        <v>4787</v>
      </c>
    </row>
    <row r="11975" spans="1:15" x14ac:dyDescent="0.2">
      <c r="A11975" t="s">
        <v>4788</v>
      </c>
      <c r="B11975" t="s">
        <v>298</v>
      </c>
      <c r="C11975">
        <v>62.77</v>
      </c>
      <c r="D11975">
        <v>0</v>
      </c>
      <c r="E11975">
        <v>0</v>
      </c>
      <c r="F11975">
        <v>0</v>
      </c>
      <c r="G11975">
        <v>0</v>
      </c>
      <c r="H11975" s="45">
        <v>5712.51</v>
      </c>
      <c r="I11975" t="s">
        <v>3842</v>
      </c>
      <c r="J11975" t="s">
        <v>164</v>
      </c>
      <c r="K11975">
        <v>0</v>
      </c>
      <c r="L11975" s="83">
        <v>42489</v>
      </c>
      <c r="M11975">
        <v>0</v>
      </c>
      <c r="N11975">
        <v>595137100</v>
      </c>
      <c r="O11975">
        <v>2588140</v>
      </c>
    </row>
    <row r="11976" spans="1:15" x14ac:dyDescent="0.2">
      <c r="A11976" t="s">
        <v>4789</v>
      </c>
      <c r="B11976" t="s">
        <v>4643</v>
      </c>
      <c r="C11976">
        <v>90.34</v>
      </c>
      <c r="D11976">
        <v>0</v>
      </c>
      <c r="E11976">
        <v>0</v>
      </c>
      <c r="F11976">
        <v>0</v>
      </c>
      <c r="G11976">
        <v>0</v>
      </c>
      <c r="H11976">
        <v>82.34</v>
      </c>
      <c r="I11976" t="s">
        <v>3842</v>
      </c>
      <c r="J11976" t="s">
        <v>164</v>
      </c>
      <c r="K11976">
        <v>0</v>
      </c>
      <c r="L11976" s="83">
        <v>42489</v>
      </c>
      <c r="M11976">
        <v>0</v>
      </c>
      <c r="N11976" t="s">
        <v>4790</v>
      </c>
      <c r="O11976" t="s">
        <v>4791</v>
      </c>
    </row>
    <row r="11977" spans="1:15" x14ac:dyDescent="0.2">
      <c r="A11977" t="s">
        <v>4792</v>
      </c>
      <c r="B11977" t="s">
        <v>4656</v>
      </c>
      <c r="C11977">
        <v>52.39</v>
      </c>
      <c r="D11977">
        <v>0</v>
      </c>
      <c r="E11977">
        <v>0</v>
      </c>
      <c r="F11977">
        <v>0</v>
      </c>
      <c r="G11977">
        <v>0</v>
      </c>
      <c r="H11977" s="45">
        <v>4734.33</v>
      </c>
      <c r="I11977" t="s">
        <v>3842</v>
      </c>
      <c r="J11977" t="s">
        <v>164</v>
      </c>
      <c r="K11977">
        <v>0</v>
      </c>
      <c r="L11977" s="83">
        <v>42489</v>
      </c>
      <c r="M11977">
        <v>0</v>
      </c>
      <c r="N11977" t="s">
        <v>4793</v>
      </c>
      <c r="O11977">
        <v>2475060</v>
      </c>
    </row>
    <row r="11978" spans="1:15" x14ac:dyDescent="0.2">
      <c r="A11978" t="s">
        <v>4794</v>
      </c>
      <c r="B11978" t="s">
        <v>1988</v>
      </c>
      <c r="C11978">
        <v>110.9</v>
      </c>
      <c r="D11978">
        <v>0</v>
      </c>
      <c r="E11978">
        <v>0</v>
      </c>
      <c r="F11978">
        <v>0</v>
      </c>
      <c r="G11978">
        <v>0</v>
      </c>
      <c r="H11978" s="45">
        <v>-15188.73</v>
      </c>
      <c r="I11978" t="s">
        <v>3837</v>
      </c>
      <c r="J11978" t="s">
        <v>190</v>
      </c>
      <c r="K11978">
        <v>0</v>
      </c>
      <c r="L11978" s="83">
        <v>42489</v>
      </c>
      <c r="M11978">
        <v>0</v>
      </c>
      <c r="N11978" t="s">
        <v>2050</v>
      </c>
      <c r="O11978">
        <v>2007281</v>
      </c>
    </row>
    <row r="11979" spans="1:15" x14ac:dyDescent="0.2">
      <c r="A11979" t="s">
        <v>4795</v>
      </c>
      <c r="B11979" t="s">
        <v>1340</v>
      </c>
      <c r="C11979">
        <v>33.200000000000003</v>
      </c>
      <c r="D11979">
        <v>0</v>
      </c>
      <c r="E11979">
        <v>0</v>
      </c>
      <c r="F11979">
        <v>0</v>
      </c>
      <c r="G11979">
        <v>0</v>
      </c>
      <c r="H11979" s="45">
        <v>3578.59</v>
      </c>
      <c r="I11979" t="s">
        <v>3842</v>
      </c>
      <c r="J11979" t="s">
        <v>164</v>
      </c>
      <c r="K11979">
        <v>0</v>
      </c>
      <c r="L11979" s="83">
        <v>42489</v>
      </c>
      <c r="M11979">
        <v>0</v>
      </c>
      <c r="N11979" t="s">
        <v>1509</v>
      </c>
      <c r="O11979" t="s">
        <v>1510</v>
      </c>
    </row>
    <row r="11980" spans="1:15" x14ac:dyDescent="0.2">
      <c r="A11980" t="s">
        <v>4796</v>
      </c>
      <c r="B11980" t="s">
        <v>2210</v>
      </c>
      <c r="C11980">
        <v>76.849999999999994</v>
      </c>
      <c r="D11980">
        <v>0</v>
      </c>
      <c r="E11980">
        <v>0</v>
      </c>
      <c r="F11980">
        <v>0</v>
      </c>
      <c r="G11980">
        <v>0</v>
      </c>
      <c r="H11980" s="45">
        <v>-1543.78</v>
      </c>
      <c r="I11980" t="s">
        <v>3837</v>
      </c>
      <c r="J11980" t="s">
        <v>822</v>
      </c>
      <c r="K11980">
        <v>0</v>
      </c>
      <c r="L11980" s="83">
        <v>42489</v>
      </c>
      <c r="M11980">
        <v>0</v>
      </c>
      <c r="N11980" t="s">
        <v>2281</v>
      </c>
      <c r="O11980" t="s">
        <v>2282</v>
      </c>
    </row>
    <row r="11981" spans="1:15" x14ac:dyDescent="0.2">
      <c r="A11981" t="s">
        <v>4797</v>
      </c>
      <c r="B11981" t="s">
        <v>103</v>
      </c>
      <c r="C11981">
        <v>33.25</v>
      </c>
      <c r="D11981">
        <v>0</v>
      </c>
      <c r="E11981">
        <v>0</v>
      </c>
      <c r="F11981">
        <v>0</v>
      </c>
      <c r="G11981">
        <v>0</v>
      </c>
      <c r="H11981" s="45">
        <v>-2138.88</v>
      </c>
      <c r="I11981" t="s">
        <v>3837</v>
      </c>
      <c r="J11981" t="s">
        <v>188</v>
      </c>
      <c r="K11981">
        <v>0</v>
      </c>
      <c r="L11981" s="83">
        <v>42489</v>
      </c>
      <c r="M11981">
        <v>0</v>
      </c>
      <c r="N11981">
        <v>680665205</v>
      </c>
      <c r="O11981">
        <v>2658526</v>
      </c>
    </row>
    <row r="11982" spans="1:15" x14ac:dyDescent="0.2">
      <c r="A11982" t="s">
        <v>4798</v>
      </c>
      <c r="B11982" t="s">
        <v>1034</v>
      </c>
      <c r="C11982">
        <v>59.85</v>
      </c>
      <c r="D11982">
        <v>0</v>
      </c>
      <c r="E11982">
        <v>0</v>
      </c>
      <c r="F11982">
        <v>0</v>
      </c>
      <c r="G11982">
        <v>0</v>
      </c>
      <c r="H11982">
        <v>680.66</v>
      </c>
      <c r="I11982" t="s">
        <v>3842</v>
      </c>
      <c r="J11982" t="s">
        <v>169</v>
      </c>
      <c r="K11982">
        <v>0</v>
      </c>
      <c r="L11982" s="83">
        <v>42489</v>
      </c>
      <c r="M11982">
        <v>0</v>
      </c>
      <c r="N11982" t="s">
        <v>1191</v>
      </c>
      <c r="O11982">
        <v>2789523</v>
      </c>
    </row>
    <row r="11983" spans="1:15" x14ac:dyDescent="0.2">
      <c r="A11983" t="s">
        <v>4799</v>
      </c>
      <c r="B11983" t="s">
        <v>4664</v>
      </c>
      <c r="C11983">
        <v>71.67</v>
      </c>
      <c r="D11983">
        <v>0</v>
      </c>
      <c r="E11983">
        <v>0</v>
      </c>
      <c r="F11983">
        <v>0</v>
      </c>
      <c r="G11983">
        <v>0</v>
      </c>
      <c r="H11983" s="45">
        <v>-13784.69</v>
      </c>
      <c r="I11983" t="s">
        <v>3842</v>
      </c>
      <c r="J11983" t="s">
        <v>190</v>
      </c>
      <c r="K11983">
        <v>0</v>
      </c>
      <c r="L11983" s="83">
        <v>42489</v>
      </c>
      <c r="M11983">
        <v>0</v>
      </c>
      <c r="N11983">
        <v>688239201</v>
      </c>
      <c r="O11983">
        <v>2663520</v>
      </c>
    </row>
    <row r="11984" spans="1:15" x14ac:dyDescent="0.2">
      <c r="A11984" t="s">
        <v>4800</v>
      </c>
      <c r="B11984" t="s">
        <v>725</v>
      </c>
      <c r="C11984">
        <v>63.15</v>
      </c>
      <c r="D11984">
        <v>0</v>
      </c>
      <c r="E11984">
        <v>0</v>
      </c>
      <c r="F11984">
        <v>0</v>
      </c>
      <c r="G11984">
        <v>0</v>
      </c>
      <c r="H11984" s="45">
        <v>1053.06</v>
      </c>
      <c r="I11984" t="s">
        <v>3842</v>
      </c>
      <c r="J11984" t="s">
        <v>190</v>
      </c>
      <c r="K11984">
        <v>0</v>
      </c>
      <c r="L11984" s="83">
        <v>42489</v>
      </c>
      <c r="M11984">
        <v>0</v>
      </c>
      <c r="N11984">
        <v>703343103</v>
      </c>
      <c r="O11984">
        <v>2673154</v>
      </c>
    </row>
    <row r="11985" spans="1:15" x14ac:dyDescent="0.2">
      <c r="A11985" t="s">
        <v>4801</v>
      </c>
      <c r="B11985" t="s">
        <v>3165</v>
      </c>
      <c r="C11985">
        <v>57.21</v>
      </c>
      <c r="D11985">
        <v>0</v>
      </c>
      <c r="E11985">
        <v>0</v>
      </c>
      <c r="F11985">
        <v>0</v>
      </c>
      <c r="G11985">
        <v>0</v>
      </c>
      <c r="H11985">
        <v>461.04</v>
      </c>
      <c r="I11985" t="s">
        <v>3842</v>
      </c>
      <c r="J11985" t="s">
        <v>235</v>
      </c>
      <c r="K11985">
        <v>0</v>
      </c>
      <c r="L11985" s="83">
        <v>42489</v>
      </c>
      <c r="M11985">
        <v>0</v>
      </c>
      <c r="N11985" t="s">
        <v>3321</v>
      </c>
      <c r="O11985" t="s">
        <v>3322</v>
      </c>
    </row>
    <row r="11986" spans="1:15" x14ac:dyDescent="0.2">
      <c r="A11986" t="s">
        <v>4802</v>
      </c>
      <c r="B11986" t="s">
        <v>3158</v>
      </c>
      <c r="C11986">
        <v>83.27</v>
      </c>
      <c r="D11986">
        <v>0</v>
      </c>
      <c r="E11986">
        <v>0</v>
      </c>
      <c r="F11986">
        <v>0</v>
      </c>
      <c r="G11986">
        <v>0</v>
      </c>
      <c r="H11986" s="45">
        <v>14929.35</v>
      </c>
      <c r="I11986" t="s">
        <v>3842</v>
      </c>
      <c r="J11986" t="s">
        <v>169</v>
      </c>
      <c r="K11986">
        <v>0</v>
      </c>
      <c r="L11986" s="83">
        <v>42489</v>
      </c>
      <c r="M11986">
        <v>0</v>
      </c>
      <c r="N11986" t="s">
        <v>3324</v>
      </c>
      <c r="O11986" t="s">
        <v>3325</v>
      </c>
    </row>
    <row r="11987" spans="1:15" x14ac:dyDescent="0.2">
      <c r="A11987" t="s">
        <v>4803</v>
      </c>
      <c r="B11987" t="s">
        <v>1306</v>
      </c>
      <c r="C11987">
        <v>85.15</v>
      </c>
      <c r="D11987">
        <v>0</v>
      </c>
      <c r="E11987">
        <v>0</v>
      </c>
      <c r="F11987">
        <v>0</v>
      </c>
      <c r="G11987">
        <v>0</v>
      </c>
      <c r="H11987">
        <v>-7.01</v>
      </c>
      <c r="I11987" t="s">
        <v>3837</v>
      </c>
      <c r="J11987" t="s">
        <v>164</v>
      </c>
      <c r="K11987">
        <v>0</v>
      </c>
      <c r="L11987" s="83">
        <v>42489</v>
      </c>
      <c r="M11987">
        <v>0</v>
      </c>
      <c r="N11987" t="s">
        <v>1522</v>
      </c>
      <c r="O11987" t="s">
        <v>1523</v>
      </c>
    </row>
    <row r="11988" spans="1:15" x14ac:dyDescent="0.2">
      <c r="A11988" t="s">
        <v>4804</v>
      </c>
      <c r="B11988" t="s">
        <v>4639</v>
      </c>
      <c r="C11988">
        <v>18.805</v>
      </c>
      <c r="D11988">
        <v>0</v>
      </c>
      <c r="E11988">
        <v>0</v>
      </c>
      <c r="F11988">
        <v>0</v>
      </c>
      <c r="G11988">
        <v>0</v>
      </c>
      <c r="H11988" s="45">
        <v>16053.32</v>
      </c>
      <c r="I11988" t="s">
        <v>3837</v>
      </c>
      <c r="J11988" t="s">
        <v>190</v>
      </c>
      <c r="K11988">
        <v>0</v>
      </c>
      <c r="L11988" s="83">
        <v>42489</v>
      </c>
      <c r="M11988">
        <v>0</v>
      </c>
      <c r="N11988">
        <v>357023100</v>
      </c>
      <c r="O11988" t="s">
        <v>4805</v>
      </c>
    </row>
    <row r="11989" spans="1:15" x14ac:dyDescent="0.2">
      <c r="A11989" t="s">
        <v>4806</v>
      </c>
      <c r="B11989" t="s">
        <v>4658</v>
      </c>
      <c r="C11989">
        <v>151.04</v>
      </c>
      <c r="D11989">
        <v>0</v>
      </c>
      <c r="E11989">
        <v>0</v>
      </c>
      <c r="F11989">
        <v>0</v>
      </c>
      <c r="G11989">
        <v>0</v>
      </c>
      <c r="H11989">
        <v>611.63</v>
      </c>
      <c r="I11989" t="s">
        <v>3842</v>
      </c>
      <c r="J11989" t="s">
        <v>186</v>
      </c>
      <c r="K11989">
        <v>0</v>
      </c>
      <c r="L11989" s="83">
        <v>42489</v>
      </c>
      <c r="M11989">
        <v>0</v>
      </c>
      <c r="N11989">
        <v>759351604</v>
      </c>
      <c r="O11989">
        <v>2731193</v>
      </c>
    </row>
    <row r="11990" spans="1:15" x14ac:dyDescent="0.2">
      <c r="A11990" t="s">
        <v>4807</v>
      </c>
      <c r="B11990" t="s">
        <v>2689</v>
      </c>
      <c r="C11990">
        <v>53.25</v>
      </c>
      <c r="D11990">
        <v>0</v>
      </c>
      <c r="E11990">
        <v>0</v>
      </c>
      <c r="F11990">
        <v>0</v>
      </c>
      <c r="G11990">
        <v>0</v>
      </c>
      <c r="H11990" s="45">
        <v>-8035.85</v>
      </c>
      <c r="I11990" t="s">
        <v>3837</v>
      </c>
      <c r="J11990" t="s">
        <v>200</v>
      </c>
      <c r="K11990">
        <v>0</v>
      </c>
      <c r="L11990" s="83">
        <v>42489</v>
      </c>
      <c r="M11990">
        <v>0</v>
      </c>
      <c r="N11990">
        <v>864159108</v>
      </c>
      <c r="O11990">
        <v>2856289</v>
      </c>
    </row>
    <row r="11991" spans="1:15" x14ac:dyDescent="0.2">
      <c r="A11991" t="s">
        <v>4808</v>
      </c>
      <c r="B11991" t="s">
        <v>1561</v>
      </c>
      <c r="C11991">
        <v>23.28</v>
      </c>
      <c r="D11991">
        <v>0</v>
      </c>
      <c r="E11991">
        <v>0</v>
      </c>
      <c r="F11991">
        <v>0</v>
      </c>
      <c r="G11991">
        <v>0</v>
      </c>
      <c r="H11991">
        <v>399.4</v>
      </c>
      <c r="I11991" t="s">
        <v>3842</v>
      </c>
      <c r="J11991" t="s">
        <v>164</v>
      </c>
      <c r="K11991">
        <v>0</v>
      </c>
      <c r="L11991" s="83">
        <v>42489</v>
      </c>
      <c r="M11991">
        <v>0</v>
      </c>
      <c r="N11991" t="s">
        <v>1639</v>
      </c>
      <c r="O11991" t="s">
        <v>1640</v>
      </c>
    </row>
    <row r="11992" spans="1:15" x14ac:dyDescent="0.2">
      <c r="A11992" t="s">
        <v>4809</v>
      </c>
      <c r="B11992" t="s">
        <v>1833</v>
      </c>
      <c r="C11992">
        <v>58.45</v>
      </c>
      <c r="D11992">
        <v>0</v>
      </c>
      <c r="E11992">
        <v>0</v>
      </c>
      <c r="F11992">
        <v>0</v>
      </c>
      <c r="G11992">
        <v>0</v>
      </c>
      <c r="H11992" s="45">
        <v>2902.93</v>
      </c>
      <c r="I11992" t="s">
        <v>3842</v>
      </c>
      <c r="J11992" t="s">
        <v>169</v>
      </c>
      <c r="K11992">
        <v>0</v>
      </c>
      <c r="L11992" s="83">
        <v>42489</v>
      </c>
      <c r="M11992">
        <v>0</v>
      </c>
      <c r="N11992">
        <v>812578102</v>
      </c>
      <c r="O11992">
        <v>2738127</v>
      </c>
    </row>
    <row r="11993" spans="1:15" x14ac:dyDescent="0.2">
      <c r="A11993" t="s">
        <v>4810</v>
      </c>
      <c r="B11993" t="s">
        <v>4655</v>
      </c>
      <c r="C11993">
        <v>87.33</v>
      </c>
      <c r="D11993">
        <v>0</v>
      </c>
      <c r="E11993">
        <v>0</v>
      </c>
      <c r="F11993">
        <v>0</v>
      </c>
      <c r="G11993">
        <v>0</v>
      </c>
      <c r="H11993">
        <v>-850.8</v>
      </c>
      <c r="I11993" t="s">
        <v>3842</v>
      </c>
      <c r="J11993" t="s">
        <v>235</v>
      </c>
      <c r="K11993">
        <v>0</v>
      </c>
      <c r="L11993" s="83">
        <v>42489</v>
      </c>
      <c r="M11993">
        <v>0</v>
      </c>
      <c r="N11993" t="s">
        <v>4811</v>
      </c>
      <c r="O11993" t="s">
        <v>4812</v>
      </c>
    </row>
    <row r="11994" spans="1:15" x14ac:dyDescent="0.2">
      <c r="A11994" t="s">
        <v>4813</v>
      </c>
      <c r="B11994" t="s">
        <v>275</v>
      </c>
      <c r="C11994">
        <v>42.685000000000002</v>
      </c>
      <c r="D11994">
        <v>0</v>
      </c>
      <c r="E11994">
        <v>0</v>
      </c>
      <c r="F11994">
        <v>0</v>
      </c>
      <c r="G11994">
        <v>0</v>
      </c>
      <c r="H11994" s="45">
        <v>1840.75</v>
      </c>
      <c r="I11994" t="s">
        <v>3842</v>
      </c>
      <c r="J11994" t="s">
        <v>164</v>
      </c>
      <c r="K11994">
        <v>0</v>
      </c>
      <c r="L11994" s="83">
        <v>42489</v>
      </c>
      <c r="M11994">
        <v>0</v>
      </c>
      <c r="N11994" t="s">
        <v>276</v>
      </c>
      <c r="O11994">
        <v>2839268</v>
      </c>
    </row>
    <row r="11995" spans="1:15" x14ac:dyDescent="0.2">
      <c r="A11995" t="s">
        <v>4814</v>
      </c>
      <c r="B11995" t="s">
        <v>870</v>
      </c>
      <c r="C11995">
        <v>52.59</v>
      </c>
      <c r="D11995">
        <v>0</v>
      </c>
      <c r="E11995">
        <v>0</v>
      </c>
      <c r="F11995">
        <v>0</v>
      </c>
      <c r="G11995">
        <v>0</v>
      </c>
      <c r="H11995" s="45">
        <v>-3982.58</v>
      </c>
      <c r="I11995" t="s">
        <v>3837</v>
      </c>
      <c r="J11995" t="s">
        <v>235</v>
      </c>
      <c r="K11995">
        <v>0</v>
      </c>
      <c r="L11995" s="83">
        <v>42489</v>
      </c>
      <c r="M11995">
        <v>0</v>
      </c>
      <c r="N11995">
        <v>871829107</v>
      </c>
      <c r="O11995">
        <v>2868165</v>
      </c>
    </row>
    <row r="11996" spans="1:15" x14ac:dyDescent="0.2">
      <c r="A11996" t="s">
        <v>4815</v>
      </c>
      <c r="B11996" t="s">
        <v>2707</v>
      </c>
      <c r="C11996">
        <v>31.29</v>
      </c>
      <c r="D11996">
        <v>0</v>
      </c>
      <c r="E11996">
        <v>0</v>
      </c>
      <c r="F11996">
        <v>0</v>
      </c>
      <c r="G11996">
        <v>0</v>
      </c>
      <c r="H11996" s="45">
        <v>-2712.34</v>
      </c>
      <c r="I11996" t="s">
        <v>3837</v>
      </c>
      <c r="J11996" t="s">
        <v>169</v>
      </c>
      <c r="K11996">
        <v>0</v>
      </c>
      <c r="L11996" s="83">
        <v>42489</v>
      </c>
      <c r="M11996">
        <v>0</v>
      </c>
      <c r="N11996" t="s">
        <v>2796</v>
      </c>
      <c r="O11996" t="s">
        <v>2797</v>
      </c>
    </row>
    <row r="11997" spans="1:15" x14ac:dyDescent="0.2">
      <c r="A11997" t="s">
        <v>4816</v>
      </c>
      <c r="B11997" t="s">
        <v>4641</v>
      </c>
      <c r="C11997">
        <v>54.06</v>
      </c>
      <c r="D11997">
        <v>0</v>
      </c>
      <c r="E11997">
        <v>0</v>
      </c>
      <c r="F11997">
        <v>0</v>
      </c>
      <c r="G11997">
        <v>0</v>
      </c>
      <c r="H11997" s="45">
        <v>6246.13</v>
      </c>
      <c r="I11997" t="s">
        <v>3837</v>
      </c>
      <c r="J11997" t="s">
        <v>190</v>
      </c>
      <c r="K11997">
        <v>0</v>
      </c>
      <c r="L11997" s="83">
        <v>42489</v>
      </c>
      <c r="M11997">
        <v>0</v>
      </c>
      <c r="N11997">
        <v>896288107</v>
      </c>
      <c r="O11997">
        <v>2693914</v>
      </c>
    </row>
    <row r="11998" spans="1:15" x14ac:dyDescent="0.2">
      <c r="A11998" t="s">
        <v>4817</v>
      </c>
      <c r="B11998" t="s">
        <v>1557</v>
      </c>
      <c r="C11998">
        <v>39.06</v>
      </c>
      <c r="D11998">
        <v>0</v>
      </c>
      <c r="E11998">
        <v>0</v>
      </c>
      <c r="F11998">
        <v>0</v>
      </c>
      <c r="G11998">
        <v>0</v>
      </c>
      <c r="H11998" s="45">
        <v>2353.42</v>
      </c>
      <c r="I11998" t="s">
        <v>3842</v>
      </c>
      <c r="J11998" t="s">
        <v>164</v>
      </c>
      <c r="K11998">
        <v>0</v>
      </c>
      <c r="L11998" s="83">
        <v>42489</v>
      </c>
      <c r="M11998">
        <v>0</v>
      </c>
      <c r="N11998">
        <v>896239100</v>
      </c>
      <c r="O11998">
        <v>2903958</v>
      </c>
    </row>
    <row r="11999" spans="1:15" x14ac:dyDescent="0.2">
      <c r="A11999" t="s">
        <v>4818</v>
      </c>
      <c r="B11999" t="s">
        <v>428</v>
      </c>
      <c r="C11999">
        <v>69.349999999999994</v>
      </c>
      <c r="D11999">
        <v>0</v>
      </c>
      <c r="E11999">
        <v>0</v>
      </c>
      <c r="F11999">
        <v>0</v>
      </c>
      <c r="G11999">
        <v>0</v>
      </c>
      <c r="H11999" s="45">
        <v>-1552.02</v>
      </c>
      <c r="I11999" t="s">
        <v>3842</v>
      </c>
      <c r="J11999" t="s">
        <v>190</v>
      </c>
      <c r="K11999">
        <v>0</v>
      </c>
      <c r="L11999" s="83">
        <v>42489</v>
      </c>
      <c r="M11999">
        <v>0</v>
      </c>
      <c r="N11999" t="s">
        <v>429</v>
      </c>
      <c r="O11999">
        <v>2883890</v>
      </c>
    </row>
    <row r="12000" spans="1:15" x14ac:dyDescent="0.2">
      <c r="A12000" t="s">
        <v>4819</v>
      </c>
      <c r="B12000" t="s">
        <v>2678</v>
      </c>
      <c r="C12000">
        <v>31.1</v>
      </c>
      <c r="D12000">
        <v>0</v>
      </c>
      <c r="E12000">
        <v>0</v>
      </c>
      <c r="F12000">
        <v>0</v>
      </c>
      <c r="G12000">
        <v>0</v>
      </c>
      <c r="H12000" s="45">
        <v>1100.8800000000001</v>
      </c>
      <c r="I12000" t="s">
        <v>3837</v>
      </c>
      <c r="J12000" t="s">
        <v>186</v>
      </c>
      <c r="K12000">
        <v>0</v>
      </c>
      <c r="L12000" s="83">
        <v>42489</v>
      </c>
      <c r="M12000">
        <v>0</v>
      </c>
      <c r="N12000" t="s">
        <v>2804</v>
      </c>
      <c r="O12000">
        <v>2912374</v>
      </c>
    </row>
    <row r="12001" spans="1:15" x14ac:dyDescent="0.2">
      <c r="A12001" t="s">
        <v>4820</v>
      </c>
      <c r="B12001" t="s">
        <v>4651</v>
      </c>
      <c r="C12001">
        <v>20.89</v>
      </c>
      <c r="D12001">
        <v>0</v>
      </c>
      <c r="E12001">
        <v>0</v>
      </c>
      <c r="F12001">
        <v>0</v>
      </c>
      <c r="G12001">
        <v>0</v>
      </c>
      <c r="H12001" s="45">
        <v>2388.2600000000002</v>
      </c>
      <c r="I12001" t="s">
        <v>3842</v>
      </c>
      <c r="J12001" t="s">
        <v>235</v>
      </c>
      <c r="K12001">
        <v>0</v>
      </c>
      <c r="L12001" s="83">
        <v>42489</v>
      </c>
      <c r="M12001">
        <v>0</v>
      </c>
      <c r="N12001" t="s">
        <v>4821</v>
      </c>
      <c r="O12001">
        <v>2515803</v>
      </c>
    </row>
    <row r="12002" spans="1:15" x14ac:dyDescent="0.2">
      <c r="A12002" t="s">
        <v>4822</v>
      </c>
      <c r="B12002" t="s">
        <v>1551</v>
      </c>
      <c r="C12002">
        <v>30.344999999999999</v>
      </c>
      <c r="D12002">
        <v>0</v>
      </c>
      <c r="E12002">
        <v>0</v>
      </c>
      <c r="F12002">
        <v>0</v>
      </c>
      <c r="G12002">
        <v>0</v>
      </c>
      <c r="H12002">
        <v>962.59</v>
      </c>
      <c r="I12002" t="s">
        <v>3842</v>
      </c>
      <c r="J12002" t="s">
        <v>200</v>
      </c>
      <c r="K12002">
        <v>0</v>
      </c>
      <c r="L12002" s="83">
        <v>42489</v>
      </c>
      <c r="M12002">
        <v>0</v>
      </c>
      <c r="N12002" t="s">
        <v>1648</v>
      </c>
      <c r="O12002" t="s">
        <v>1649</v>
      </c>
    </row>
    <row r="12003" spans="1:15" x14ac:dyDescent="0.2">
      <c r="A12003" t="s">
        <v>4823</v>
      </c>
      <c r="B12003" t="s">
        <v>4653</v>
      </c>
      <c r="C12003">
        <v>14.65</v>
      </c>
      <c r="D12003">
        <v>0</v>
      </c>
      <c r="E12003">
        <v>0</v>
      </c>
      <c r="F12003">
        <v>0</v>
      </c>
      <c r="G12003">
        <v>0</v>
      </c>
      <c r="H12003">
        <v>-685.23</v>
      </c>
      <c r="I12003" t="s">
        <v>3842</v>
      </c>
      <c r="J12003" t="s">
        <v>169</v>
      </c>
      <c r="K12003">
        <v>0</v>
      </c>
      <c r="L12003" s="83">
        <v>42489</v>
      </c>
      <c r="M12003">
        <v>0</v>
      </c>
      <c r="N12003">
        <v>589584101</v>
      </c>
      <c r="O12003">
        <v>2580265</v>
      </c>
    </row>
    <row r="12004" spans="1:15" x14ac:dyDescent="0.2">
      <c r="A12004" t="s">
        <v>4824</v>
      </c>
      <c r="B12004" t="s">
        <v>1794</v>
      </c>
      <c r="C12004">
        <v>118.3</v>
      </c>
      <c r="D12004">
        <v>0</v>
      </c>
      <c r="E12004">
        <v>0</v>
      </c>
      <c r="F12004">
        <v>0</v>
      </c>
      <c r="G12004">
        <v>0</v>
      </c>
      <c r="H12004">
        <v>848.59</v>
      </c>
      <c r="I12004" t="s">
        <v>3842</v>
      </c>
      <c r="J12004" t="s">
        <v>164</v>
      </c>
      <c r="K12004">
        <v>0</v>
      </c>
      <c r="L12004" s="83">
        <v>42489</v>
      </c>
      <c r="M12004">
        <v>0</v>
      </c>
      <c r="N12004" s="84">
        <v>9.2343000000000008E+106</v>
      </c>
      <c r="O12004">
        <v>2142922</v>
      </c>
    </row>
    <row r="12005" spans="1:15" x14ac:dyDescent="0.2">
      <c r="A12005" t="s">
        <v>4825</v>
      </c>
      <c r="B12005" t="s">
        <v>4662</v>
      </c>
      <c r="C12005">
        <v>59.05</v>
      </c>
      <c r="D12005">
        <v>0</v>
      </c>
      <c r="E12005">
        <v>0</v>
      </c>
      <c r="F12005">
        <v>0</v>
      </c>
      <c r="G12005">
        <v>0</v>
      </c>
      <c r="H12005">
        <v>400.59</v>
      </c>
      <c r="I12005" t="s">
        <v>3842</v>
      </c>
      <c r="J12005" t="s">
        <v>190</v>
      </c>
      <c r="K12005">
        <v>0</v>
      </c>
      <c r="L12005" s="83">
        <v>42489</v>
      </c>
      <c r="M12005">
        <v>0</v>
      </c>
      <c r="N12005" t="s">
        <v>4826</v>
      </c>
      <c r="O12005">
        <v>2416973</v>
      </c>
    </row>
    <row r="12006" spans="1:15" x14ac:dyDescent="0.2">
      <c r="A12006" t="s">
        <v>4827</v>
      </c>
      <c r="B12006" t="s">
        <v>4654</v>
      </c>
      <c r="C12006">
        <v>88.94</v>
      </c>
      <c r="D12006">
        <v>0</v>
      </c>
      <c r="E12006">
        <v>0</v>
      </c>
      <c r="F12006">
        <v>0</v>
      </c>
      <c r="G12006">
        <v>0</v>
      </c>
      <c r="H12006">
        <v>86.12</v>
      </c>
      <c r="I12006" t="s">
        <v>3842</v>
      </c>
      <c r="J12006" t="s">
        <v>169</v>
      </c>
      <c r="K12006">
        <v>0</v>
      </c>
      <c r="L12006" s="83">
        <v>42489</v>
      </c>
      <c r="M12006">
        <v>0</v>
      </c>
      <c r="N12006">
        <v>955306105</v>
      </c>
      <c r="O12006">
        <v>2950482</v>
      </c>
    </row>
    <row r="12007" spans="1:15" x14ac:dyDescent="0.2">
      <c r="A12007" t="s">
        <v>4828</v>
      </c>
      <c r="B12007" t="s">
        <v>4657</v>
      </c>
      <c r="C12007">
        <v>36.869999999999997</v>
      </c>
      <c r="D12007">
        <v>0</v>
      </c>
      <c r="E12007">
        <v>0</v>
      </c>
      <c r="F12007">
        <v>0</v>
      </c>
      <c r="G12007">
        <v>0</v>
      </c>
      <c r="H12007">
        <v>927.68</v>
      </c>
      <c r="I12007" t="s">
        <v>3842</v>
      </c>
      <c r="J12007" t="s">
        <v>164</v>
      </c>
      <c r="K12007">
        <v>0</v>
      </c>
      <c r="L12007" s="83">
        <v>42489</v>
      </c>
      <c r="M12007">
        <v>0</v>
      </c>
      <c r="N12007" t="s">
        <v>177</v>
      </c>
      <c r="O12007" t="s">
        <v>4829</v>
      </c>
    </row>
    <row r="12008" spans="1:15" x14ac:dyDescent="0.2">
      <c r="A12008" t="s">
        <v>4830</v>
      </c>
      <c r="B12008" t="s">
        <v>4647</v>
      </c>
      <c r="C12008">
        <v>127.12</v>
      </c>
      <c r="D12008">
        <v>0</v>
      </c>
      <c r="E12008">
        <v>0</v>
      </c>
      <c r="F12008">
        <v>0</v>
      </c>
      <c r="G12008">
        <v>0</v>
      </c>
      <c r="H12008">
        <v>423.07</v>
      </c>
      <c r="I12008" t="s">
        <v>3842</v>
      </c>
      <c r="J12008" t="s">
        <v>169</v>
      </c>
      <c r="K12008">
        <v>0</v>
      </c>
      <c r="L12008" s="83">
        <v>42489</v>
      </c>
      <c r="M12008">
        <v>0</v>
      </c>
      <c r="N12008" t="s">
        <v>4831</v>
      </c>
      <c r="O12008">
        <v>2783815</v>
      </c>
    </row>
    <row r="12009" spans="1:15" x14ac:dyDescent="0.2">
      <c r="A12009" t="s">
        <v>4528</v>
      </c>
      <c r="B12009" t="s">
        <v>2403</v>
      </c>
      <c r="C12009">
        <v>120.39</v>
      </c>
      <c r="D12009">
        <v>0</v>
      </c>
      <c r="E12009">
        <v>0</v>
      </c>
      <c r="F12009">
        <v>0</v>
      </c>
      <c r="G12009">
        <v>0</v>
      </c>
      <c r="H12009" s="45">
        <v>135025.57</v>
      </c>
      <c r="I12009" t="s">
        <v>210</v>
      </c>
      <c r="J12009" t="s">
        <v>200</v>
      </c>
      <c r="K12009">
        <v>0</v>
      </c>
      <c r="L12009" s="83">
        <v>42488</v>
      </c>
      <c r="M12009">
        <v>0</v>
      </c>
      <c r="N12009">
        <v>571903202</v>
      </c>
      <c r="O12009">
        <v>2210614</v>
      </c>
    </row>
    <row r="12010" spans="1:15" x14ac:dyDescent="0.2">
      <c r="A12010" t="s">
        <v>4529</v>
      </c>
      <c r="B12010" t="s">
        <v>1316</v>
      </c>
      <c r="C12010">
        <v>189.1</v>
      </c>
      <c r="D12010">
        <v>0</v>
      </c>
      <c r="E12010">
        <v>0</v>
      </c>
      <c r="F12010">
        <v>0</v>
      </c>
      <c r="G12010">
        <v>0</v>
      </c>
      <c r="H12010" s="45">
        <v>1095.96</v>
      </c>
      <c r="I12010" t="s">
        <v>3842</v>
      </c>
      <c r="J12010" t="s">
        <v>164</v>
      </c>
      <c r="K12010">
        <v>0</v>
      </c>
      <c r="L12010" s="83">
        <v>42488</v>
      </c>
      <c r="M12010">
        <v>0</v>
      </c>
      <c r="N12010" t="s">
        <v>1541</v>
      </c>
      <c r="O12010" t="s">
        <v>1542</v>
      </c>
    </row>
    <row r="12011" spans="1:15" x14ac:dyDescent="0.2">
      <c r="A12011" t="s">
        <v>4530</v>
      </c>
      <c r="B12011" t="s">
        <v>2225</v>
      </c>
      <c r="C12011">
        <v>201.72</v>
      </c>
      <c r="D12011">
        <v>0</v>
      </c>
      <c r="E12011">
        <v>0</v>
      </c>
      <c r="F12011">
        <v>0</v>
      </c>
      <c r="G12011">
        <v>0</v>
      </c>
      <c r="H12011" s="45">
        <v>-2500.5100000000002</v>
      </c>
      <c r="I12011" t="s">
        <v>3842</v>
      </c>
      <c r="J12011" t="s">
        <v>164</v>
      </c>
      <c r="K12011">
        <v>0</v>
      </c>
      <c r="L12011" s="83">
        <v>42488</v>
      </c>
      <c r="M12011">
        <v>0</v>
      </c>
      <c r="N12011">
        <v>902252105</v>
      </c>
      <c r="O12011">
        <v>2909644</v>
      </c>
    </row>
    <row r="12012" spans="1:15" x14ac:dyDescent="0.2">
      <c r="A12012" t="s">
        <v>4531</v>
      </c>
      <c r="B12012" t="s">
        <v>2705</v>
      </c>
      <c r="C12012">
        <v>22.574999999999999</v>
      </c>
      <c r="D12012">
        <v>0</v>
      </c>
      <c r="E12012">
        <v>0</v>
      </c>
      <c r="F12012">
        <v>0</v>
      </c>
      <c r="G12012">
        <v>0</v>
      </c>
      <c r="H12012" s="45">
        <v>-7907.79</v>
      </c>
      <c r="I12012" t="s">
        <v>3842</v>
      </c>
      <c r="J12012" t="s">
        <v>190</v>
      </c>
      <c r="K12012">
        <v>0</v>
      </c>
      <c r="L12012" s="83">
        <v>42488</v>
      </c>
      <c r="M12012">
        <v>0</v>
      </c>
      <c r="N12012">
        <v>458665304</v>
      </c>
      <c r="O12012" t="s">
        <v>2799</v>
      </c>
    </row>
    <row r="12013" spans="1:15" x14ac:dyDescent="0.2">
      <c r="A12013" t="s">
        <v>4532</v>
      </c>
      <c r="B12013" t="s">
        <v>1074</v>
      </c>
      <c r="C12013">
        <v>74.849999999999994</v>
      </c>
      <c r="D12013">
        <v>0</v>
      </c>
      <c r="E12013">
        <v>0</v>
      </c>
      <c r="F12013">
        <v>0</v>
      </c>
      <c r="G12013">
        <v>0</v>
      </c>
      <c r="H12013" s="45">
        <v>6644.08</v>
      </c>
      <c r="I12013" t="s">
        <v>3842</v>
      </c>
      <c r="J12013" t="s">
        <v>190</v>
      </c>
      <c r="K12013">
        <v>0</v>
      </c>
      <c r="L12013" s="83">
        <v>42488</v>
      </c>
      <c r="M12013">
        <v>0</v>
      </c>
      <c r="N12013" t="s">
        <v>1411</v>
      </c>
      <c r="O12013">
        <v>2982399</v>
      </c>
    </row>
    <row r="12014" spans="1:15" x14ac:dyDescent="0.2">
      <c r="A12014" t="s">
        <v>4533</v>
      </c>
      <c r="B12014" t="s">
        <v>4248</v>
      </c>
      <c r="C12014">
        <v>10.15</v>
      </c>
      <c r="D12014">
        <v>0</v>
      </c>
      <c r="E12014">
        <v>0</v>
      </c>
      <c r="F12014">
        <v>0</v>
      </c>
      <c r="G12014">
        <v>0</v>
      </c>
      <c r="H12014" s="45">
        <v>1060.3800000000001</v>
      </c>
      <c r="I12014" t="s">
        <v>3842</v>
      </c>
      <c r="J12014" t="s">
        <v>200</v>
      </c>
      <c r="K12014">
        <v>0</v>
      </c>
      <c r="L12014" s="83">
        <v>42488</v>
      </c>
      <c r="M12014">
        <v>0</v>
      </c>
      <c r="N12014" t="s">
        <v>4311</v>
      </c>
      <c r="O12014">
        <v>2733092</v>
      </c>
    </row>
    <row r="12015" spans="1:15" x14ac:dyDescent="0.2">
      <c r="A12015" t="s">
        <v>4534</v>
      </c>
      <c r="B12015" t="s">
        <v>436</v>
      </c>
      <c r="C12015">
        <v>66.44</v>
      </c>
      <c r="D12015">
        <v>0</v>
      </c>
      <c r="E12015">
        <v>0</v>
      </c>
      <c r="F12015">
        <v>0</v>
      </c>
      <c r="G12015">
        <v>0</v>
      </c>
      <c r="H12015" s="45">
        <v>-12939.38</v>
      </c>
      <c r="I12015" t="s">
        <v>3842</v>
      </c>
      <c r="J12015" t="s">
        <v>164</v>
      </c>
      <c r="K12015">
        <v>0</v>
      </c>
      <c r="L12015" s="83">
        <v>42488</v>
      </c>
      <c r="M12015">
        <v>0</v>
      </c>
      <c r="N12015">
        <v>671044105</v>
      </c>
      <c r="O12015">
        <v>2111579</v>
      </c>
    </row>
    <row r="12016" spans="1:15" x14ac:dyDescent="0.2">
      <c r="A12016" t="s">
        <v>4535</v>
      </c>
      <c r="B12016" t="s">
        <v>1681</v>
      </c>
      <c r="C12016">
        <v>303.76</v>
      </c>
      <c r="D12016">
        <v>0</v>
      </c>
      <c r="E12016">
        <v>0</v>
      </c>
      <c r="F12016">
        <v>0</v>
      </c>
      <c r="G12016">
        <v>0</v>
      </c>
      <c r="H12016">
        <v>859.49</v>
      </c>
      <c r="I12016" t="s">
        <v>3842</v>
      </c>
      <c r="J12016" t="s">
        <v>200</v>
      </c>
      <c r="K12016">
        <v>0</v>
      </c>
      <c r="L12016" s="83">
        <v>42488</v>
      </c>
      <c r="M12016">
        <v>0</v>
      </c>
      <c r="N12016" t="s">
        <v>1729</v>
      </c>
      <c r="O12016" t="s">
        <v>1730</v>
      </c>
    </row>
    <row r="12017" spans="1:15" x14ac:dyDescent="0.2">
      <c r="A12017" t="s">
        <v>4536</v>
      </c>
      <c r="B12017" t="s">
        <v>2397</v>
      </c>
      <c r="C12017">
        <v>34.9</v>
      </c>
      <c r="D12017">
        <v>0</v>
      </c>
      <c r="E12017">
        <v>0</v>
      </c>
      <c r="F12017">
        <v>0</v>
      </c>
      <c r="G12017">
        <v>0</v>
      </c>
      <c r="H12017" s="45">
        <v>-4199.12</v>
      </c>
      <c r="I12017" t="s">
        <v>3842</v>
      </c>
      <c r="J12017" t="s">
        <v>182</v>
      </c>
      <c r="K12017">
        <v>0</v>
      </c>
      <c r="L12017" s="83">
        <v>42488</v>
      </c>
      <c r="M12017">
        <v>0</v>
      </c>
      <c r="N12017">
        <v>678026105</v>
      </c>
      <c r="O12017">
        <v>2724472</v>
      </c>
    </row>
    <row r="12018" spans="1:15" x14ac:dyDescent="0.2">
      <c r="A12018" t="s">
        <v>4537</v>
      </c>
      <c r="B12018" t="s">
        <v>1053</v>
      </c>
      <c r="C12018">
        <v>17.3</v>
      </c>
      <c r="D12018">
        <v>0</v>
      </c>
      <c r="E12018">
        <v>0</v>
      </c>
      <c r="F12018">
        <v>0</v>
      </c>
      <c r="G12018">
        <v>0</v>
      </c>
      <c r="H12018" s="45">
        <v>-5878.95</v>
      </c>
      <c r="I12018" t="s">
        <v>3842</v>
      </c>
      <c r="J12018" t="s">
        <v>235</v>
      </c>
      <c r="K12018">
        <v>0</v>
      </c>
      <c r="L12018" s="83">
        <v>42488</v>
      </c>
      <c r="M12018">
        <v>0</v>
      </c>
      <c r="N12018" t="s">
        <v>1141</v>
      </c>
      <c r="O12018">
        <v>2490847</v>
      </c>
    </row>
    <row r="12019" spans="1:15" x14ac:dyDescent="0.2">
      <c r="A12019" t="s">
        <v>4538</v>
      </c>
      <c r="B12019" t="s">
        <v>434</v>
      </c>
      <c r="C12019">
        <v>130.15</v>
      </c>
      <c r="D12019">
        <v>0</v>
      </c>
      <c r="E12019">
        <v>0</v>
      </c>
      <c r="F12019">
        <v>0</v>
      </c>
      <c r="G12019">
        <v>0</v>
      </c>
      <c r="H12019">
        <v>-893.41</v>
      </c>
      <c r="I12019" t="s">
        <v>3842</v>
      </c>
      <c r="J12019" t="s">
        <v>164</v>
      </c>
      <c r="K12019">
        <v>0</v>
      </c>
      <c r="L12019" s="83">
        <v>42488</v>
      </c>
      <c r="M12019">
        <v>0</v>
      </c>
      <c r="N12019">
        <v>594972408</v>
      </c>
      <c r="O12019">
        <v>2974329</v>
      </c>
    </row>
    <row r="12020" spans="1:15" x14ac:dyDescent="0.2">
      <c r="A12020" t="s">
        <v>4539</v>
      </c>
      <c r="B12020" t="s">
        <v>4244</v>
      </c>
      <c r="C12020">
        <v>193.77</v>
      </c>
      <c r="D12020">
        <v>0</v>
      </c>
      <c r="E12020">
        <v>0</v>
      </c>
      <c r="F12020">
        <v>0</v>
      </c>
      <c r="G12020">
        <v>0</v>
      </c>
      <c r="H12020" s="45">
        <v>3466.73</v>
      </c>
      <c r="I12020" t="s">
        <v>3842</v>
      </c>
      <c r="J12020" t="s">
        <v>186</v>
      </c>
      <c r="K12020">
        <v>0</v>
      </c>
      <c r="L12020" s="83">
        <v>42488</v>
      </c>
      <c r="M12020">
        <v>0</v>
      </c>
      <c r="N12020" t="s">
        <v>4299</v>
      </c>
      <c r="O12020" t="s">
        <v>4300</v>
      </c>
    </row>
    <row r="12021" spans="1:15" x14ac:dyDescent="0.2">
      <c r="A12021" t="s">
        <v>4540</v>
      </c>
      <c r="B12021" t="s">
        <v>1821</v>
      </c>
      <c r="C12021">
        <v>63.7</v>
      </c>
      <c r="D12021">
        <v>0</v>
      </c>
      <c r="E12021">
        <v>0</v>
      </c>
      <c r="F12021">
        <v>0</v>
      </c>
      <c r="G12021">
        <v>0</v>
      </c>
      <c r="H12021" s="45">
        <v>-1234.58</v>
      </c>
      <c r="I12021" t="s">
        <v>3842</v>
      </c>
      <c r="J12021" t="s">
        <v>186</v>
      </c>
      <c r="K12021">
        <v>0</v>
      </c>
      <c r="L12021" s="83">
        <v>42488</v>
      </c>
      <c r="M12021">
        <v>0</v>
      </c>
      <c r="N12021" t="s">
        <v>1916</v>
      </c>
      <c r="O12021" t="s">
        <v>1917</v>
      </c>
    </row>
    <row r="12022" spans="1:15" x14ac:dyDescent="0.2">
      <c r="A12022" t="s">
        <v>4541</v>
      </c>
      <c r="B12022" t="s">
        <v>390</v>
      </c>
      <c r="C12022">
        <v>41.43</v>
      </c>
      <c r="D12022">
        <v>0</v>
      </c>
      <c r="E12022">
        <v>0</v>
      </c>
      <c r="F12022">
        <v>0</v>
      </c>
      <c r="G12022">
        <v>0</v>
      </c>
      <c r="H12022" s="45">
        <v>1218.5999999999999</v>
      </c>
      <c r="I12022" t="s">
        <v>3842</v>
      </c>
      <c r="J12022" t="s">
        <v>169</v>
      </c>
      <c r="K12022">
        <v>0</v>
      </c>
      <c r="L12022" s="83">
        <v>42488</v>
      </c>
      <c r="M12022">
        <v>0</v>
      </c>
      <c r="N12022">
        <v>436440101</v>
      </c>
      <c r="O12022">
        <v>2433530</v>
      </c>
    </row>
    <row r="12023" spans="1:15" x14ac:dyDescent="0.2">
      <c r="A12023" t="s">
        <v>4542</v>
      </c>
      <c r="B12023" t="s">
        <v>4239</v>
      </c>
      <c r="C12023">
        <v>64.680000000000007</v>
      </c>
      <c r="D12023">
        <v>0</v>
      </c>
      <c r="E12023">
        <v>0</v>
      </c>
      <c r="F12023">
        <v>0</v>
      </c>
      <c r="G12023">
        <v>0</v>
      </c>
      <c r="H12023" s="45">
        <v>4796.1899999999996</v>
      </c>
      <c r="I12023" t="s">
        <v>3842</v>
      </c>
      <c r="J12023" t="s">
        <v>182</v>
      </c>
      <c r="K12023">
        <v>0</v>
      </c>
      <c r="L12023" s="83">
        <v>42488</v>
      </c>
      <c r="M12023">
        <v>0</v>
      </c>
      <c r="N12023" t="s">
        <v>4284</v>
      </c>
      <c r="O12023">
        <v>2023748</v>
      </c>
    </row>
    <row r="12024" spans="1:15" x14ac:dyDescent="0.2">
      <c r="A12024" t="s">
        <v>4543</v>
      </c>
      <c r="B12024" t="s">
        <v>2404</v>
      </c>
      <c r="C12024">
        <v>60.35</v>
      </c>
      <c r="D12024">
        <v>0</v>
      </c>
      <c r="E12024">
        <v>0</v>
      </c>
      <c r="F12024">
        <v>0</v>
      </c>
      <c r="G12024">
        <v>0</v>
      </c>
      <c r="H12024" s="45">
        <v>4844.79</v>
      </c>
      <c r="I12024" t="s">
        <v>3842</v>
      </c>
      <c r="J12024" t="s">
        <v>200</v>
      </c>
      <c r="K12024">
        <v>0</v>
      </c>
      <c r="L12024" s="83">
        <v>42488</v>
      </c>
      <c r="M12024">
        <v>0</v>
      </c>
      <c r="N12024" t="s">
        <v>177</v>
      </c>
      <c r="O12024" t="s">
        <v>2444</v>
      </c>
    </row>
    <row r="12025" spans="1:15" x14ac:dyDescent="0.2">
      <c r="A12025" t="s">
        <v>4544</v>
      </c>
      <c r="B12025" t="s">
        <v>2582</v>
      </c>
      <c r="C12025">
        <v>52.35</v>
      </c>
      <c r="D12025">
        <v>0</v>
      </c>
      <c r="E12025">
        <v>0</v>
      </c>
      <c r="F12025">
        <v>0</v>
      </c>
      <c r="G12025">
        <v>0</v>
      </c>
      <c r="H12025" s="45">
        <v>24882.82</v>
      </c>
      <c r="I12025" t="s">
        <v>3842</v>
      </c>
      <c r="J12025" t="s">
        <v>164</v>
      </c>
      <c r="K12025">
        <v>0</v>
      </c>
      <c r="L12025" s="83">
        <v>42488</v>
      </c>
      <c r="M12025">
        <v>0</v>
      </c>
      <c r="N12025">
        <v>336433107</v>
      </c>
      <c r="O12025" t="s">
        <v>2636</v>
      </c>
    </row>
    <row r="12026" spans="1:15" x14ac:dyDescent="0.2">
      <c r="A12026" t="s">
        <v>4545</v>
      </c>
      <c r="B12026" t="s">
        <v>4240</v>
      </c>
      <c r="C12026">
        <v>6.88</v>
      </c>
      <c r="D12026">
        <v>0</v>
      </c>
      <c r="E12026">
        <v>0</v>
      </c>
      <c r="F12026">
        <v>0</v>
      </c>
      <c r="G12026">
        <v>0</v>
      </c>
      <c r="H12026" s="45">
        <v>-1847.94</v>
      </c>
      <c r="I12026" t="s">
        <v>3842</v>
      </c>
      <c r="J12026" t="s">
        <v>182</v>
      </c>
      <c r="K12026">
        <v>0</v>
      </c>
      <c r="L12026" s="83">
        <v>42488</v>
      </c>
      <c r="M12026">
        <v>0</v>
      </c>
      <c r="N12026" t="s">
        <v>177</v>
      </c>
      <c r="O12026" t="s">
        <v>4279</v>
      </c>
    </row>
    <row r="12027" spans="1:15" x14ac:dyDescent="0.2">
      <c r="A12027" t="s">
        <v>4546</v>
      </c>
      <c r="B12027" t="s">
        <v>998</v>
      </c>
      <c r="C12027">
        <v>33.950000000000003</v>
      </c>
      <c r="D12027">
        <v>0</v>
      </c>
      <c r="E12027">
        <v>0</v>
      </c>
      <c r="F12027">
        <v>0</v>
      </c>
      <c r="G12027">
        <v>0</v>
      </c>
      <c r="H12027" s="45">
        <v>13944.26</v>
      </c>
      <c r="I12027" t="s">
        <v>3842</v>
      </c>
      <c r="J12027" t="s">
        <v>190</v>
      </c>
      <c r="K12027">
        <v>0</v>
      </c>
      <c r="L12027" s="83">
        <v>42488</v>
      </c>
      <c r="M12027">
        <v>0</v>
      </c>
      <c r="N12027" t="s">
        <v>1239</v>
      </c>
      <c r="O12027" t="s">
        <v>4276</v>
      </c>
    </row>
    <row r="12028" spans="1:15" x14ac:dyDescent="0.2">
      <c r="A12028" t="s">
        <v>4547</v>
      </c>
      <c r="B12028" t="s">
        <v>373</v>
      </c>
      <c r="C12028">
        <v>67.36</v>
      </c>
      <c r="D12028">
        <v>0</v>
      </c>
      <c r="E12028">
        <v>0</v>
      </c>
      <c r="F12028">
        <v>0</v>
      </c>
      <c r="G12028">
        <v>0</v>
      </c>
      <c r="H12028" s="45">
        <v>4022.93</v>
      </c>
      <c r="I12028" t="s">
        <v>3842</v>
      </c>
      <c r="J12028" t="s">
        <v>164</v>
      </c>
      <c r="K12028">
        <v>0</v>
      </c>
      <c r="L12028" s="83">
        <v>42488</v>
      </c>
      <c r="M12028">
        <v>0</v>
      </c>
      <c r="N12028" t="s">
        <v>374</v>
      </c>
      <c r="O12028" t="s">
        <v>375</v>
      </c>
    </row>
    <row r="12029" spans="1:15" x14ac:dyDescent="0.2">
      <c r="A12029" t="s">
        <v>4548</v>
      </c>
      <c r="B12029" t="s">
        <v>4245</v>
      </c>
      <c r="C12029">
        <v>49.06</v>
      </c>
      <c r="D12029">
        <v>0</v>
      </c>
      <c r="E12029">
        <v>0</v>
      </c>
      <c r="F12029">
        <v>0</v>
      </c>
      <c r="G12029">
        <v>0</v>
      </c>
      <c r="H12029" s="45">
        <v>-2423.75</v>
      </c>
      <c r="I12029" t="s">
        <v>3842</v>
      </c>
      <c r="J12029" t="s">
        <v>200</v>
      </c>
      <c r="K12029">
        <v>0</v>
      </c>
      <c r="L12029" s="83">
        <v>42488</v>
      </c>
      <c r="M12029">
        <v>0</v>
      </c>
      <c r="N12029">
        <v>163072101</v>
      </c>
      <c r="O12029">
        <v>2192392</v>
      </c>
    </row>
    <row r="12030" spans="1:15" x14ac:dyDescent="0.2">
      <c r="A12030" t="s">
        <v>4549</v>
      </c>
      <c r="B12030" t="s">
        <v>339</v>
      </c>
      <c r="C12030">
        <v>84.18</v>
      </c>
      <c r="D12030">
        <v>0</v>
      </c>
      <c r="E12030">
        <v>0</v>
      </c>
      <c r="F12030">
        <v>0</v>
      </c>
      <c r="G12030">
        <v>0</v>
      </c>
      <c r="H12030" s="45">
        <v>1652.99</v>
      </c>
      <c r="I12030" t="s">
        <v>3842</v>
      </c>
      <c r="J12030" t="s">
        <v>186</v>
      </c>
      <c r="K12030">
        <v>0</v>
      </c>
      <c r="L12030" s="83">
        <v>42488</v>
      </c>
      <c r="M12030">
        <v>0</v>
      </c>
      <c r="N12030" t="s">
        <v>340</v>
      </c>
      <c r="O12030">
        <v>2109091</v>
      </c>
    </row>
    <row r="12031" spans="1:15" x14ac:dyDescent="0.2">
      <c r="A12031" t="s">
        <v>4550</v>
      </c>
      <c r="B12031" t="s">
        <v>4242</v>
      </c>
      <c r="C12031">
        <v>107.04</v>
      </c>
      <c r="D12031">
        <v>0</v>
      </c>
      <c r="E12031">
        <v>0</v>
      </c>
      <c r="F12031">
        <v>0</v>
      </c>
      <c r="G12031">
        <v>0</v>
      </c>
      <c r="H12031" s="45">
        <v>-1161.95</v>
      </c>
      <c r="I12031" t="s">
        <v>3842</v>
      </c>
      <c r="J12031" t="s">
        <v>188</v>
      </c>
      <c r="K12031">
        <v>0</v>
      </c>
      <c r="L12031" s="83">
        <v>42488</v>
      </c>
      <c r="M12031">
        <v>0</v>
      </c>
      <c r="N12031">
        <v>53611109</v>
      </c>
      <c r="O12031">
        <v>2066408</v>
      </c>
    </row>
    <row r="12032" spans="1:15" x14ac:dyDescent="0.2">
      <c r="A12032" t="s">
        <v>4551</v>
      </c>
      <c r="B12032" t="s">
        <v>2218</v>
      </c>
      <c r="C12032">
        <v>92.1</v>
      </c>
      <c r="D12032">
        <v>0</v>
      </c>
      <c r="E12032">
        <v>0</v>
      </c>
      <c r="F12032">
        <v>0</v>
      </c>
      <c r="G12032">
        <v>0</v>
      </c>
      <c r="H12032" s="45">
        <v>8400.6</v>
      </c>
      <c r="I12032" t="s">
        <v>3842</v>
      </c>
      <c r="J12032" t="s">
        <v>190</v>
      </c>
      <c r="K12032">
        <v>0</v>
      </c>
      <c r="L12032" s="83">
        <v>42488</v>
      </c>
      <c r="M12032">
        <v>0</v>
      </c>
      <c r="N12032">
        <v>682159108</v>
      </c>
      <c r="O12032">
        <v>2658720</v>
      </c>
    </row>
    <row r="12033" spans="1:15" x14ac:dyDescent="0.2">
      <c r="A12033" t="s">
        <v>4552</v>
      </c>
      <c r="B12033" t="s">
        <v>3044</v>
      </c>
      <c r="C12033">
        <v>18.72</v>
      </c>
      <c r="D12033">
        <v>0</v>
      </c>
      <c r="E12033">
        <v>0</v>
      </c>
      <c r="F12033">
        <v>0</v>
      </c>
      <c r="G12033">
        <v>0</v>
      </c>
      <c r="H12033" s="45">
        <v>24272.31</v>
      </c>
      <c r="I12033" t="s">
        <v>3842</v>
      </c>
      <c r="J12033" t="s">
        <v>182</v>
      </c>
      <c r="K12033">
        <v>0</v>
      </c>
      <c r="L12033" s="83">
        <v>42488</v>
      </c>
      <c r="M12033">
        <v>0</v>
      </c>
      <c r="N12033" t="s">
        <v>3095</v>
      </c>
      <c r="O12033" t="s">
        <v>3096</v>
      </c>
    </row>
    <row r="12034" spans="1:15" x14ac:dyDescent="0.2">
      <c r="A12034" t="s">
        <v>4553</v>
      </c>
      <c r="B12034" t="s">
        <v>4246</v>
      </c>
      <c r="C12034">
        <v>61.59</v>
      </c>
      <c r="D12034">
        <v>0</v>
      </c>
      <c r="E12034">
        <v>0</v>
      </c>
      <c r="F12034">
        <v>0</v>
      </c>
      <c r="G12034">
        <v>0</v>
      </c>
      <c r="H12034">
        <v>325.07</v>
      </c>
      <c r="I12034" t="s">
        <v>3842</v>
      </c>
      <c r="J12034" t="s">
        <v>190</v>
      </c>
      <c r="K12034">
        <v>0</v>
      </c>
      <c r="L12034" s="83">
        <v>42488</v>
      </c>
      <c r="M12034">
        <v>0</v>
      </c>
      <c r="N12034">
        <v>1084102</v>
      </c>
      <c r="O12034">
        <v>2010278</v>
      </c>
    </row>
    <row r="12035" spans="1:15" x14ac:dyDescent="0.2">
      <c r="A12035" t="s">
        <v>4554</v>
      </c>
      <c r="B12035" t="s">
        <v>4236</v>
      </c>
      <c r="C12035">
        <v>30.26</v>
      </c>
      <c r="D12035">
        <v>0</v>
      </c>
      <c r="E12035">
        <v>0</v>
      </c>
      <c r="F12035">
        <v>0</v>
      </c>
      <c r="G12035">
        <v>0</v>
      </c>
      <c r="H12035" s="45">
        <v>7856.29</v>
      </c>
      <c r="I12035" t="s">
        <v>3842</v>
      </c>
      <c r="J12035" t="s">
        <v>186</v>
      </c>
      <c r="K12035">
        <v>0</v>
      </c>
      <c r="L12035" s="83">
        <v>42488</v>
      </c>
      <c r="M12035">
        <v>0</v>
      </c>
      <c r="N12035">
        <v>25676206</v>
      </c>
      <c r="O12035">
        <v>2191300</v>
      </c>
    </row>
    <row r="12036" spans="1:15" x14ac:dyDescent="0.2">
      <c r="A12036" t="s">
        <v>4555</v>
      </c>
      <c r="B12036" t="s">
        <v>2311</v>
      </c>
      <c r="C12036">
        <v>43.47</v>
      </c>
      <c r="D12036">
        <v>0</v>
      </c>
      <c r="E12036">
        <v>0</v>
      </c>
      <c r="F12036">
        <v>0</v>
      </c>
      <c r="G12036">
        <v>0</v>
      </c>
      <c r="H12036" s="45">
        <v>3936.55</v>
      </c>
      <c r="I12036" t="s">
        <v>3837</v>
      </c>
      <c r="J12036" t="s">
        <v>200</v>
      </c>
      <c r="K12036">
        <v>0</v>
      </c>
      <c r="L12036" s="83">
        <v>42488</v>
      </c>
      <c r="M12036">
        <v>0</v>
      </c>
      <c r="N12036">
        <v>2535300</v>
      </c>
      <c r="O12036">
        <v>2002918</v>
      </c>
    </row>
    <row r="12037" spans="1:15" x14ac:dyDescent="0.2">
      <c r="A12037" t="s">
        <v>4556</v>
      </c>
      <c r="B12037" t="s">
        <v>1818</v>
      </c>
      <c r="C12037">
        <v>95.6</v>
      </c>
      <c r="D12037">
        <v>0</v>
      </c>
      <c r="E12037">
        <v>0</v>
      </c>
      <c r="F12037">
        <v>0</v>
      </c>
      <c r="G12037">
        <v>0</v>
      </c>
      <c r="H12037">
        <v>-574.91</v>
      </c>
      <c r="I12037" t="s">
        <v>3842</v>
      </c>
      <c r="J12037" t="s">
        <v>186</v>
      </c>
      <c r="K12037">
        <v>0</v>
      </c>
      <c r="L12037" s="83">
        <v>42488</v>
      </c>
      <c r="M12037">
        <v>0</v>
      </c>
      <c r="N12037" t="s">
        <v>177</v>
      </c>
      <c r="O12037">
        <v>2740542</v>
      </c>
    </row>
    <row r="12038" spans="1:15" x14ac:dyDescent="0.2">
      <c r="A12038" t="s">
        <v>4557</v>
      </c>
      <c r="B12038" t="s">
        <v>4519</v>
      </c>
      <c r="C12038">
        <v>120.27</v>
      </c>
      <c r="D12038">
        <v>0</v>
      </c>
      <c r="E12038">
        <v>0</v>
      </c>
      <c r="F12038">
        <v>0</v>
      </c>
      <c r="G12038">
        <v>0</v>
      </c>
      <c r="H12038" s="45">
        <v>-2363.4</v>
      </c>
      <c r="I12038" t="s">
        <v>3842</v>
      </c>
      <c r="J12038" t="s">
        <v>186</v>
      </c>
      <c r="K12038">
        <v>0</v>
      </c>
      <c r="L12038" s="83">
        <v>42488</v>
      </c>
      <c r="M12038">
        <v>0</v>
      </c>
      <c r="N12038">
        <v>28591105</v>
      </c>
      <c r="O12038">
        <v>2028420</v>
      </c>
    </row>
    <row r="12039" spans="1:15" x14ac:dyDescent="0.2">
      <c r="A12039" t="s">
        <v>4558</v>
      </c>
      <c r="B12039" t="s">
        <v>4524</v>
      </c>
      <c r="C12039">
        <v>217.47</v>
      </c>
      <c r="D12039">
        <v>0</v>
      </c>
      <c r="E12039">
        <v>0</v>
      </c>
      <c r="F12039">
        <v>0</v>
      </c>
      <c r="G12039">
        <v>0</v>
      </c>
      <c r="H12039" s="45">
        <v>3442.09</v>
      </c>
      <c r="I12039" t="s">
        <v>3842</v>
      </c>
      <c r="J12039" t="s">
        <v>169</v>
      </c>
      <c r="K12039">
        <v>0</v>
      </c>
      <c r="L12039" s="83">
        <v>42488</v>
      </c>
      <c r="M12039">
        <v>0</v>
      </c>
      <c r="N12039">
        <v>36752103</v>
      </c>
      <c r="O12039" t="s">
        <v>4559</v>
      </c>
    </row>
    <row r="12040" spans="1:15" x14ac:dyDescent="0.2">
      <c r="A12040" t="s">
        <v>4560</v>
      </c>
      <c r="B12040" t="s">
        <v>142</v>
      </c>
      <c r="C12040">
        <v>59.87</v>
      </c>
      <c r="D12040">
        <v>0</v>
      </c>
      <c r="E12040">
        <v>0</v>
      </c>
      <c r="F12040">
        <v>0</v>
      </c>
      <c r="G12040">
        <v>0</v>
      </c>
      <c r="H12040">
        <v>-102.85</v>
      </c>
      <c r="I12040" t="s">
        <v>3842</v>
      </c>
      <c r="J12040" t="s">
        <v>190</v>
      </c>
      <c r="K12040">
        <v>0</v>
      </c>
      <c r="L12040" s="83">
        <v>42488</v>
      </c>
      <c r="M12040">
        <v>0</v>
      </c>
      <c r="N12040">
        <v>831865209</v>
      </c>
      <c r="O12040">
        <v>2816023</v>
      </c>
    </row>
    <row r="12041" spans="1:15" x14ac:dyDescent="0.2">
      <c r="A12041" t="s">
        <v>4561</v>
      </c>
      <c r="B12041" t="s">
        <v>840</v>
      </c>
      <c r="C12041">
        <v>46.4</v>
      </c>
      <c r="D12041">
        <v>0</v>
      </c>
      <c r="E12041">
        <v>0</v>
      </c>
      <c r="F12041">
        <v>0</v>
      </c>
      <c r="G12041">
        <v>0</v>
      </c>
      <c r="H12041" s="45">
        <v>21101.42</v>
      </c>
      <c r="I12041" t="s">
        <v>3837</v>
      </c>
      <c r="J12041" t="s">
        <v>190</v>
      </c>
      <c r="K12041">
        <v>0</v>
      </c>
      <c r="L12041" s="83">
        <v>42488</v>
      </c>
      <c r="M12041">
        <v>0</v>
      </c>
      <c r="N12041" t="s">
        <v>916</v>
      </c>
      <c r="O12041" t="s">
        <v>4562</v>
      </c>
    </row>
    <row r="12042" spans="1:15" x14ac:dyDescent="0.2">
      <c r="A12042" t="s">
        <v>4563</v>
      </c>
      <c r="B12042" t="s">
        <v>2703</v>
      </c>
      <c r="C12042">
        <v>25.05</v>
      </c>
      <c r="D12042">
        <v>0</v>
      </c>
      <c r="E12042">
        <v>0</v>
      </c>
      <c r="F12042">
        <v>0</v>
      </c>
      <c r="G12042">
        <v>0</v>
      </c>
      <c r="H12042" s="45">
        <v>3549.57</v>
      </c>
      <c r="I12042" t="s">
        <v>3842</v>
      </c>
      <c r="J12042" t="s">
        <v>164</v>
      </c>
      <c r="K12042">
        <v>0</v>
      </c>
      <c r="L12042" s="83">
        <v>42488</v>
      </c>
      <c r="M12042">
        <v>0</v>
      </c>
      <c r="N12042" t="s">
        <v>177</v>
      </c>
      <c r="O12042" t="s">
        <v>2731</v>
      </c>
    </row>
    <row r="12043" spans="1:15" x14ac:dyDescent="0.2">
      <c r="A12043" t="s">
        <v>4564</v>
      </c>
      <c r="B12043" t="s">
        <v>267</v>
      </c>
      <c r="C12043">
        <v>333.57</v>
      </c>
      <c r="D12043">
        <v>0</v>
      </c>
      <c r="E12043">
        <v>0</v>
      </c>
      <c r="F12043">
        <v>0</v>
      </c>
      <c r="G12043">
        <v>0</v>
      </c>
      <c r="H12043">
        <v>726.66</v>
      </c>
      <c r="I12043" t="s">
        <v>3842</v>
      </c>
      <c r="J12043" t="s">
        <v>169</v>
      </c>
      <c r="K12043">
        <v>0</v>
      </c>
      <c r="L12043" s="83">
        <v>42488</v>
      </c>
      <c r="M12043">
        <v>0</v>
      </c>
      <c r="N12043">
        <v>67383109</v>
      </c>
      <c r="O12043">
        <v>2077905</v>
      </c>
    </row>
    <row r="12044" spans="1:15" x14ac:dyDescent="0.2">
      <c r="A12044" t="s">
        <v>4565</v>
      </c>
      <c r="B12044" t="s">
        <v>1085</v>
      </c>
      <c r="C12044">
        <v>34.31</v>
      </c>
      <c r="D12044">
        <v>0</v>
      </c>
      <c r="E12044">
        <v>0</v>
      </c>
      <c r="F12044">
        <v>0</v>
      </c>
      <c r="G12044">
        <v>0</v>
      </c>
      <c r="H12044" s="45">
        <v>6260.16</v>
      </c>
      <c r="I12044" t="s">
        <v>3842</v>
      </c>
      <c r="J12044" t="s">
        <v>186</v>
      </c>
      <c r="K12044">
        <v>0</v>
      </c>
      <c r="L12044" s="83">
        <v>42488</v>
      </c>
      <c r="M12044">
        <v>0</v>
      </c>
      <c r="N12044">
        <v>354613101</v>
      </c>
      <c r="O12044">
        <v>2350684</v>
      </c>
    </row>
    <row r="12045" spans="1:15" x14ac:dyDescent="0.2">
      <c r="A12045" t="s">
        <v>4566</v>
      </c>
      <c r="B12045" t="s">
        <v>1571</v>
      </c>
      <c r="C12045">
        <v>98.77</v>
      </c>
      <c r="D12045">
        <v>0</v>
      </c>
      <c r="E12045">
        <v>0</v>
      </c>
      <c r="F12045">
        <v>0</v>
      </c>
      <c r="G12045">
        <v>0</v>
      </c>
      <c r="H12045" s="45">
        <v>-2566.0300000000002</v>
      </c>
      <c r="I12045" t="s">
        <v>3842</v>
      </c>
      <c r="J12045" t="s">
        <v>164</v>
      </c>
      <c r="K12045">
        <v>0</v>
      </c>
      <c r="L12045" s="83">
        <v>42488</v>
      </c>
      <c r="M12045">
        <v>0</v>
      </c>
      <c r="N12045" t="s">
        <v>1600</v>
      </c>
      <c r="O12045">
        <v>2458878</v>
      </c>
    </row>
    <row r="12046" spans="1:15" x14ac:dyDescent="0.2">
      <c r="A12046" t="s">
        <v>4567</v>
      </c>
      <c r="B12046" t="s">
        <v>861</v>
      </c>
      <c r="C12046">
        <v>150.44999999999999</v>
      </c>
      <c r="D12046">
        <v>0</v>
      </c>
      <c r="E12046">
        <v>0</v>
      </c>
      <c r="F12046">
        <v>0</v>
      </c>
      <c r="G12046">
        <v>0</v>
      </c>
      <c r="H12046" s="45">
        <v>7872.59</v>
      </c>
      <c r="I12046" t="s">
        <v>3842</v>
      </c>
      <c r="J12046" t="s">
        <v>164</v>
      </c>
      <c r="K12046">
        <v>0</v>
      </c>
      <c r="L12046" s="83">
        <v>42488</v>
      </c>
      <c r="M12046">
        <v>0</v>
      </c>
      <c r="N12046">
        <v>127190304</v>
      </c>
      <c r="O12046">
        <v>2159267</v>
      </c>
    </row>
    <row r="12047" spans="1:15" x14ac:dyDescent="0.2">
      <c r="A12047" t="s">
        <v>4568</v>
      </c>
      <c r="B12047" t="s">
        <v>4511</v>
      </c>
      <c r="C12047">
        <v>48.75</v>
      </c>
      <c r="D12047">
        <v>0</v>
      </c>
      <c r="E12047">
        <v>0</v>
      </c>
      <c r="F12047">
        <v>0</v>
      </c>
      <c r="G12047">
        <v>0</v>
      </c>
      <c r="H12047" s="45">
        <v>-16883.36</v>
      </c>
      <c r="I12047" t="s">
        <v>3837</v>
      </c>
      <c r="J12047" t="s">
        <v>169</v>
      </c>
      <c r="K12047">
        <v>0</v>
      </c>
      <c r="L12047" s="83">
        <v>42488</v>
      </c>
      <c r="M12047">
        <v>0</v>
      </c>
      <c r="N12047">
        <v>132011107</v>
      </c>
      <c r="O12047">
        <v>2165811</v>
      </c>
    </row>
    <row r="12048" spans="1:15" x14ac:dyDescent="0.2">
      <c r="A12048" t="s">
        <v>4569</v>
      </c>
      <c r="B12048" t="s">
        <v>425</v>
      </c>
      <c r="C12048">
        <v>146.78</v>
      </c>
      <c r="D12048">
        <v>0</v>
      </c>
      <c r="E12048">
        <v>0</v>
      </c>
      <c r="F12048">
        <v>0</v>
      </c>
      <c r="G12048">
        <v>0</v>
      </c>
      <c r="H12048" s="45">
        <v>4517.12</v>
      </c>
      <c r="I12048" t="s">
        <v>3842</v>
      </c>
      <c r="J12048" t="s">
        <v>164</v>
      </c>
      <c r="K12048">
        <v>0</v>
      </c>
      <c r="L12048" s="83">
        <v>42488</v>
      </c>
      <c r="M12048">
        <v>0</v>
      </c>
      <c r="N12048" t="s">
        <v>177</v>
      </c>
      <c r="O12048" t="s">
        <v>426</v>
      </c>
    </row>
    <row r="12049" spans="1:15" x14ac:dyDescent="0.2">
      <c r="A12049" t="s">
        <v>4570</v>
      </c>
      <c r="B12049" t="s">
        <v>402</v>
      </c>
      <c r="C12049">
        <v>65.03</v>
      </c>
      <c r="D12049">
        <v>0</v>
      </c>
      <c r="E12049">
        <v>0</v>
      </c>
      <c r="F12049">
        <v>0</v>
      </c>
      <c r="G12049">
        <v>0</v>
      </c>
      <c r="H12049" s="45">
        <v>9601.31</v>
      </c>
      <c r="I12049" t="s">
        <v>3842</v>
      </c>
      <c r="J12049" t="s">
        <v>169</v>
      </c>
      <c r="K12049">
        <v>0</v>
      </c>
      <c r="L12049" s="83">
        <v>42488</v>
      </c>
      <c r="M12049">
        <v>0</v>
      </c>
      <c r="N12049">
        <v>207410101</v>
      </c>
      <c r="O12049">
        <v>2216010</v>
      </c>
    </row>
    <row r="12050" spans="1:15" x14ac:dyDescent="0.2">
      <c r="A12050" t="s">
        <v>4571</v>
      </c>
      <c r="B12050" t="s">
        <v>2005</v>
      </c>
      <c r="C12050">
        <v>23.27</v>
      </c>
      <c r="D12050">
        <v>0</v>
      </c>
      <c r="E12050">
        <v>0</v>
      </c>
      <c r="F12050">
        <v>0</v>
      </c>
      <c r="G12050">
        <v>0</v>
      </c>
      <c r="H12050">
        <v>300.82</v>
      </c>
      <c r="I12050" t="s">
        <v>3842</v>
      </c>
      <c r="J12050" t="s">
        <v>186</v>
      </c>
      <c r="K12050">
        <v>0</v>
      </c>
      <c r="L12050" s="83">
        <v>42488</v>
      </c>
      <c r="M12050">
        <v>0</v>
      </c>
      <c r="N12050" s="84">
        <v>1.2621E+107</v>
      </c>
      <c r="O12050">
        <v>2657750</v>
      </c>
    </row>
    <row r="12051" spans="1:15" x14ac:dyDescent="0.2">
      <c r="A12051" t="s">
        <v>4572</v>
      </c>
      <c r="B12051" t="s">
        <v>4512</v>
      </c>
      <c r="C12051">
        <v>23.29</v>
      </c>
      <c r="D12051">
        <v>0</v>
      </c>
      <c r="E12051">
        <v>0</v>
      </c>
      <c r="F12051">
        <v>0</v>
      </c>
      <c r="G12051">
        <v>0</v>
      </c>
      <c r="H12051" s="45">
        <v>-2404.11</v>
      </c>
      <c r="I12051" t="s">
        <v>3837</v>
      </c>
      <c r="J12051" t="s">
        <v>182</v>
      </c>
      <c r="K12051">
        <v>0</v>
      </c>
      <c r="L12051" s="83">
        <v>42488</v>
      </c>
      <c r="M12051">
        <v>0</v>
      </c>
      <c r="N12051">
        <v>127097103</v>
      </c>
      <c r="O12051">
        <v>2162340</v>
      </c>
    </row>
    <row r="12052" spans="1:15" x14ac:dyDescent="0.2">
      <c r="A12052" t="s">
        <v>4573</v>
      </c>
      <c r="B12052" t="s">
        <v>1007</v>
      </c>
      <c r="C12052">
        <v>126.38</v>
      </c>
      <c r="D12052">
        <v>0</v>
      </c>
      <c r="E12052">
        <v>0</v>
      </c>
      <c r="F12052">
        <v>0</v>
      </c>
      <c r="G12052">
        <v>0</v>
      </c>
      <c r="H12052" s="45">
        <v>1528.86</v>
      </c>
      <c r="I12052" t="s">
        <v>3842</v>
      </c>
      <c r="J12052" t="s">
        <v>190</v>
      </c>
      <c r="K12052">
        <v>0</v>
      </c>
      <c r="L12052" s="83">
        <v>42488</v>
      </c>
      <c r="M12052">
        <v>0</v>
      </c>
      <c r="N12052">
        <v>142339100</v>
      </c>
      <c r="O12052">
        <v>2176318</v>
      </c>
    </row>
    <row r="12053" spans="1:15" x14ac:dyDescent="0.2">
      <c r="A12053" t="s">
        <v>4574</v>
      </c>
      <c r="B12053" t="s">
        <v>495</v>
      </c>
      <c r="C12053">
        <v>28.79</v>
      </c>
      <c r="D12053">
        <v>0</v>
      </c>
      <c r="E12053">
        <v>0</v>
      </c>
      <c r="F12053">
        <v>0</v>
      </c>
      <c r="G12053">
        <v>0</v>
      </c>
      <c r="H12053" s="45">
        <v>35232.54</v>
      </c>
      <c r="I12053" t="s">
        <v>3842</v>
      </c>
      <c r="J12053" t="s">
        <v>190</v>
      </c>
      <c r="K12053">
        <v>0</v>
      </c>
      <c r="L12053" s="83">
        <v>42488</v>
      </c>
      <c r="M12053">
        <v>0</v>
      </c>
      <c r="N12053" t="s">
        <v>496</v>
      </c>
      <c r="O12053">
        <v>2200853</v>
      </c>
    </row>
    <row r="12054" spans="1:15" x14ac:dyDescent="0.2">
      <c r="A12054" t="s">
        <v>4575</v>
      </c>
      <c r="B12054" t="s">
        <v>4517</v>
      </c>
      <c r="C12054">
        <v>29.05</v>
      </c>
      <c r="D12054">
        <v>0</v>
      </c>
      <c r="E12054">
        <v>0</v>
      </c>
      <c r="F12054">
        <v>0</v>
      </c>
      <c r="G12054">
        <v>0</v>
      </c>
      <c r="H12054" s="45">
        <v>-1425.89</v>
      </c>
      <c r="I12054" t="s">
        <v>3842</v>
      </c>
      <c r="J12054" t="s">
        <v>190</v>
      </c>
      <c r="K12054">
        <v>0</v>
      </c>
      <c r="L12054" s="83">
        <v>42488</v>
      </c>
      <c r="M12054">
        <v>0</v>
      </c>
      <c r="N12054" t="s">
        <v>4576</v>
      </c>
      <c r="O12054" t="s">
        <v>4577</v>
      </c>
    </row>
    <row r="12055" spans="1:15" x14ac:dyDescent="0.2">
      <c r="A12055" t="s">
        <v>4578</v>
      </c>
      <c r="B12055" t="s">
        <v>1830</v>
      </c>
      <c r="C12055">
        <v>74.97</v>
      </c>
      <c r="D12055">
        <v>0</v>
      </c>
      <c r="E12055">
        <v>0</v>
      </c>
      <c r="F12055">
        <v>0</v>
      </c>
      <c r="G12055">
        <v>0</v>
      </c>
      <c r="H12055" s="45">
        <v>10573.87</v>
      </c>
      <c r="I12055" t="s">
        <v>3842</v>
      </c>
      <c r="J12055" t="s">
        <v>164</v>
      </c>
      <c r="K12055">
        <v>0</v>
      </c>
      <c r="L12055" s="83">
        <v>42488</v>
      </c>
      <c r="M12055">
        <v>0</v>
      </c>
      <c r="N12055" t="s">
        <v>1894</v>
      </c>
      <c r="O12055" t="s">
        <v>1895</v>
      </c>
    </row>
    <row r="12056" spans="1:15" x14ac:dyDescent="0.2">
      <c r="A12056" t="s">
        <v>4579</v>
      </c>
      <c r="B12056" t="s">
        <v>2863</v>
      </c>
      <c r="C12056">
        <v>121.84</v>
      </c>
      <c r="D12056">
        <v>0</v>
      </c>
      <c r="E12056">
        <v>0</v>
      </c>
      <c r="F12056">
        <v>0</v>
      </c>
      <c r="G12056">
        <v>0</v>
      </c>
      <c r="H12056" s="45">
        <v>8433.2900000000009</v>
      </c>
      <c r="I12056" t="s">
        <v>3842</v>
      </c>
      <c r="J12056" t="s">
        <v>169</v>
      </c>
      <c r="K12056">
        <v>0</v>
      </c>
      <c r="L12056" s="83">
        <v>42488</v>
      </c>
      <c r="M12056">
        <v>0</v>
      </c>
      <c r="N12056">
        <v>252131107</v>
      </c>
      <c r="O12056" t="s">
        <v>2933</v>
      </c>
    </row>
    <row r="12057" spans="1:15" x14ac:dyDescent="0.2">
      <c r="A12057" t="s">
        <v>4580</v>
      </c>
      <c r="B12057" t="s">
        <v>1677</v>
      </c>
      <c r="C12057">
        <v>128.03</v>
      </c>
      <c r="D12057">
        <v>0</v>
      </c>
      <c r="E12057">
        <v>0</v>
      </c>
      <c r="F12057">
        <v>0</v>
      </c>
      <c r="G12057">
        <v>0</v>
      </c>
      <c r="H12057">
        <v>-546.57000000000005</v>
      </c>
      <c r="I12057" t="s">
        <v>3842</v>
      </c>
      <c r="J12057" t="s">
        <v>190</v>
      </c>
      <c r="K12057">
        <v>0</v>
      </c>
      <c r="L12057" s="83">
        <v>42488</v>
      </c>
      <c r="M12057">
        <v>0</v>
      </c>
      <c r="N12057">
        <v>294429105</v>
      </c>
      <c r="O12057">
        <v>2319146</v>
      </c>
    </row>
    <row r="12058" spans="1:15" x14ac:dyDescent="0.2">
      <c r="A12058" t="s">
        <v>4581</v>
      </c>
      <c r="B12058" t="s">
        <v>2402</v>
      </c>
      <c r="C12058">
        <v>47.8</v>
      </c>
      <c r="D12058">
        <v>0</v>
      </c>
      <c r="E12058">
        <v>0</v>
      </c>
      <c r="F12058">
        <v>0</v>
      </c>
      <c r="G12058">
        <v>0</v>
      </c>
      <c r="H12058" s="45">
        <v>-7308.14</v>
      </c>
      <c r="I12058" t="s">
        <v>3842</v>
      </c>
      <c r="J12058" t="s">
        <v>186</v>
      </c>
      <c r="K12058">
        <v>0</v>
      </c>
      <c r="L12058" s="83">
        <v>42488</v>
      </c>
      <c r="M12058">
        <v>0</v>
      </c>
      <c r="N12058">
        <v>292218104</v>
      </c>
      <c r="O12058" t="s">
        <v>2441</v>
      </c>
    </row>
    <row r="12059" spans="1:15" x14ac:dyDescent="0.2">
      <c r="A12059" t="s">
        <v>4582</v>
      </c>
      <c r="B12059" t="s">
        <v>4525</v>
      </c>
      <c r="C12059">
        <v>19.350000000000001</v>
      </c>
      <c r="D12059">
        <v>0</v>
      </c>
      <c r="E12059">
        <v>0</v>
      </c>
      <c r="F12059">
        <v>0</v>
      </c>
      <c r="G12059">
        <v>0</v>
      </c>
      <c r="H12059">
        <v>441.17</v>
      </c>
      <c r="I12059" t="s">
        <v>3842</v>
      </c>
      <c r="J12059" t="s">
        <v>186</v>
      </c>
      <c r="K12059">
        <v>0</v>
      </c>
      <c r="L12059" s="83">
        <v>42488</v>
      </c>
      <c r="M12059">
        <v>0</v>
      </c>
      <c r="N12059" t="s">
        <v>4583</v>
      </c>
      <c r="O12059" t="s">
        <v>4584</v>
      </c>
    </row>
    <row r="12060" spans="1:15" x14ac:dyDescent="0.2">
      <c r="A12060" t="s">
        <v>4585</v>
      </c>
      <c r="B12060" t="s">
        <v>1084</v>
      </c>
      <c r="C12060">
        <v>76.900000000000006</v>
      </c>
      <c r="D12060">
        <v>0</v>
      </c>
      <c r="E12060">
        <v>0</v>
      </c>
      <c r="F12060">
        <v>0</v>
      </c>
      <c r="G12060">
        <v>0</v>
      </c>
      <c r="H12060" s="45">
        <v>-1888.03</v>
      </c>
      <c r="I12060" t="s">
        <v>3842</v>
      </c>
      <c r="J12060" t="s">
        <v>186</v>
      </c>
      <c r="K12060">
        <v>0</v>
      </c>
      <c r="L12060" s="83">
        <v>42488</v>
      </c>
      <c r="M12060">
        <v>0</v>
      </c>
      <c r="N12060" t="s">
        <v>1389</v>
      </c>
      <c r="O12060" t="s">
        <v>1390</v>
      </c>
    </row>
    <row r="12061" spans="1:15" x14ac:dyDescent="0.2">
      <c r="A12061" t="s">
        <v>4586</v>
      </c>
      <c r="B12061" t="s">
        <v>348</v>
      </c>
      <c r="C12061">
        <v>174.7</v>
      </c>
      <c r="D12061">
        <v>0</v>
      </c>
      <c r="E12061">
        <v>0</v>
      </c>
      <c r="F12061">
        <v>0</v>
      </c>
      <c r="G12061">
        <v>0</v>
      </c>
      <c r="H12061" s="45">
        <v>1451.71</v>
      </c>
      <c r="I12061" t="s">
        <v>3842</v>
      </c>
      <c r="J12061" t="s">
        <v>164</v>
      </c>
      <c r="K12061">
        <v>0</v>
      </c>
      <c r="L12061" s="83">
        <v>42488</v>
      </c>
      <c r="M12061">
        <v>0</v>
      </c>
      <c r="N12061" t="s">
        <v>349</v>
      </c>
      <c r="O12061" t="s">
        <v>350</v>
      </c>
    </row>
    <row r="12062" spans="1:15" x14ac:dyDescent="0.2">
      <c r="A12062" t="s">
        <v>4587</v>
      </c>
      <c r="B12062" t="s">
        <v>4510</v>
      </c>
      <c r="C12062">
        <v>14.44</v>
      </c>
      <c r="D12062">
        <v>0</v>
      </c>
      <c r="E12062">
        <v>0</v>
      </c>
      <c r="F12062">
        <v>0</v>
      </c>
      <c r="G12062">
        <v>0</v>
      </c>
      <c r="H12062" s="45">
        <v>-36521.160000000003</v>
      </c>
      <c r="I12062" t="s">
        <v>3837</v>
      </c>
      <c r="J12062" t="s">
        <v>182</v>
      </c>
      <c r="K12062">
        <v>0</v>
      </c>
      <c r="L12062" s="83">
        <v>42488</v>
      </c>
      <c r="M12062">
        <v>0</v>
      </c>
      <c r="N12062" t="s">
        <v>4588</v>
      </c>
      <c r="O12062" t="s">
        <v>4589</v>
      </c>
    </row>
    <row r="12063" spans="1:15" x14ac:dyDescent="0.2">
      <c r="A12063" t="s">
        <v>4590</v>
      </c>
      <c r="B12063" t="s">
        <v>2869</v>
      </c>
      <c r="C12063">
        <v>55.774999999999999</v>
      </c>
      <c r="D12063">
        <v>0</v>
      </c>
      <c r="E12063">
        <v>0</v>
      </c>
      <c r="F12063">
        <v>0</v>
      </c>
      <c r="G12063">
        <v>0</v>
      </c>
      <c r="H12063" s="45">
        <v>1501.16</v>
      </c>
      <c r="I12063" t="s">
        <v>3842</v>
      </c>
      <c r="J12063" t="s">
        <v>190</v>
      </c>
      <c r="K12063">
        <v>0</v>
      </c>
      <c r="L12063" s="83">
        <v>42488</v>
      </c>
      <c r="M12063">
        <v>0</v>
      </c>
      <c r="N12063">
        <v>199908104</v>
      </c>
      <c r="O12063">
        <v>2036047</v>
      </c>
    </row>
    <row r="12064" spans="1:15" x14ac:dyDescent="0.2">
      <c r="A12064" t="s">
        <v>4591</v>
      </c>
      <c r="B12064" t="s">
        <v>2096</v>
      </c>
      <c r="C12064">
        <v>68.959999999999994</v>
      </c>
      <c r="D12064">
        <v>0</v>
      </c>
      <c r="E12064">
        <v>0</v>
      </c>
      <c r="F12064">
        <v>0</v>
      </c>
      <c r="G12064">
        <v>0</v>
      </c>
      <c r="H12064" s="45">
        <v>-12221.61</v>
      </c>
      <c r="I12064" t="s">
        <v>3842</v>
      </c>
      <c r="J12064" t="s">
        <v>200</v>
      </c>
      <c r="K12064">
        <v>0</v>
      </c>
      <c r="L12064" s="83">
        <v>42488</v>
      </c>
      <c r="M12064">
        <v>0</v>
      </c>
      <c r="N12064">
        <v>398905109</v>
      </c>
      <c r="O12064">
        <v>2121352</v>
      </c>
    </row>
    <row r="12065" spans="1:15" x14ac:dyDescent="0.2">
      <c r="A12065" t="s">
        <v>4592</v>
      </c>
      <c r="B12065" t="s">
        <v>4518</v>
      </c>
      <c r="C12065">
        <v>58.22</v>
      </c>
      <c r="D12065">
        <v>0</v>
      </c>
      <c r="E12065">
        <v>0</v>
      </c>
      <c r="F12065">
        <v>0</v>
      </c>
      <c r="G12065">
        <v>0</v>
      </c>
      <c r="H12065" s="45">
        <v>3869.14</v>
      </c>
      <c r="I12065" t="s">
        <v>3842</v>
      </c>
      <c r="J12065" t="s">
        <v>190</v>
      </c>
      <c r="K12065">
        <v>0</v>
      </c>
      <c r="L12065" s="83">
        <v>42488</v>
      </c>
      <c r="M12065">
        <v>0</v>
      </c>
      <c r="N12065">
        <v>449172105</v>
      </c>
      <c r="O12065" t="s">
        <v>4593</v>
      </c>
    </row>
    <row r="12066" spans="1:15" x14ac:dyDescent="0.2">
      <c r="A12066" t="s">
        <v>4594</v>
      </c>
      <c r="B12066" t="s">
        <v>3163</v>
      </c>
      <c r="C12066">
        <v>52.73</v>
      </c>
      <c r="D12066">
        <v>0</v>
      </c>
      <c r="E12066">
        <v>0</v>
      </c>
      <c r="F12066">
        <v>0</v>
      </c>
      <c r="G12066">
        <v>0</v>
      </c>
      <c r="H12066">
        <v>-301.13</v>
      </c>
      <c r="I12066" t="s">
        <v>3842</v>
      </c>
      <c r="J12066" t="s">
        <v>169</v>
      </c>
      <c r="K12066">
        <v>0</v>
      </c>
      <c r="L12066" s="83">
        <v>42488</v>
      </c>
      <c r="M12066">
        <v>0</v>
      </c>
      <c r="N12066">
        <v>457985208</v>
      </c>
      <c r="O12066">
        <v>2248693</v>
      </c>
    </row>
    <row r="12067" spans="1:15" x14ac:dyDescent="0.2">
      <c r="A12067" t="s">
        <v>4595</v>
      </c>
      <c r="B12067" t="s">
        <v>4521</v>
      </c>
      <c r="C12067">
        <v>83.45</v>
      </c>
      <c r="D12067">
        <v>0</v>
      </c>
      <c r="E12067">
        <v>0</v>
      </c>
      <c r="F12067">
        <v>0</v>
      </c>
      <c r="G12067">
        <v>0</v>
      </c>
      <c r="H12067">
        <v>-814.05</v>
      </c>
      <c r="I12067" t="s">
        <v>3842</v>
      </c>
      <c r="J12067" t="s">
        <v>186</v>
      </c>
      <c r="K12067">
        <v>0</v>
      </c>
      <c r="L12067" s="83">
        <v>42488</v>
      </c>
      <c r="M12067">
        <v>0</v>
      </c>
      <c r="N12067">
        <v>450828108</v>
      </c>
      <c r="O12067">
        <v>2452450</v>
      </c>
    </row>
    <row r="12068" spans="1:15" x14ac:dyDescent="0.2">
      <c r="A12068" t="s">
        <v>4596</v>
      </c>
      <c r="B12068" t="s">
        <v>4514</v>
      </c>
      <c r="C12068">
        <v>8.11</v>
      </c>
      <c r="D12068">
        <v>0</v>
      </c>
      <c r="E12068">
        <v>0</v>
      </c>
      <c r="F12068">
        <v>0</v>
      </c>
      <c r="G12068">
        <v>0</v>
      </c>
      <c r="H12068" s="45">
        <v>1544.19</v>
      </c>
      <c r="I12068" t="s">
        <v>3842</v>
      </c>
      <c r="J12068" t="s">
        <v>164</v>
      </c>
      <c r="K12068">
        <v>0</v>
      </c>
      <c r="L12068" s="83">
        <v>42488</v>
      </c>
      <c r="M12068">
        <v>0</v>
      </c>
      <c r="N12068" t="s">
        <v>4597</v>
      </c>
      <c r="O12068" t="s">
        <v>4598</v>
      </c>
    </row>
    <row r="12069" spans="1:15" x14ac:dyDescent="0.2">
      <c r="A12069" t="s">
        <v>4599</v>
      </c>
      <c r="B12069" t="s">
        <v>4522</v>
      </c>
      <c r="C12069">
        <v>162.88999999999999</v>
      </c>
      <c r="D12069">
        <v>0</v>
      </c>
      <c r="E12069">
        <v>0</v>
      </c>
      <c r="F12069">
        <v>0</v>
      </c>
      <c r="G12069">
        <v>0</v>
      </c>
      <c r="H12069" s="45">
        <v>2605.6999999999998</v>
      </c>
      <c r="I12069" t="s">
        <v>3842</v>
      </c>
      <c r="J12069" t="s">
        <v>188</v>
      </c>
      <c r="K12069">
        <v>0</v>
      </c>
      <c r="L12069" s="83">
        <v>42488</v>
      </c>
      <c r="M12069">
        <v>0</v>
      </c>
      <c r="N12069">
        <v>747316107</v>
      </c>
      <c r="O12069">
        <v>2715186</v>
      </c>
    </row>
    <row r="12070" spans="1:15" x14ac:dyDescent="0.2">
      <c r="A12070" t="s">
        <v>4600</v>
      </c>
      <c r="B12070" t="s">
        <v>2486</v>
      </c>
      <c r="C12070">
        <v>68.47</v>
      </c>
      <c r="D12070">
        <v>0</v>
      </c>
      <c r="E12070">
        <v>0</v>
      </c>
      <c r="F12070">
        <v>0</v>
      </c>
      <c r="G12070">
        <v>0</v>
      </c>
      <c r="H12070" s="45">
        <v>1446.07</v>
      </c>
      <c r="I12070" t="s">
        <v>3842</v>
      </c>
      <c r="J12070" t="s">
        <v>164</v>
      </c>
      <c r="K12070">
        <v>0</v>
      </c>
      <c r="L12070" s="83">
        <v>42488</v>
      </c>
      <c r="M12070">
        <v>0</v>
      </c>
      <c r="N12070">
        <v>525327102</v>
      </c>
      <c r="O12070" t="s">
        <v>2544</v>
      </c>
    </row>
    <row r="12071" spans="1:15" x14ac:dyDescent="0.2">
      <c r="A12071" t="s">
        <v>4601</v>
      </c>
      <c r="B12071" t="s">
        <v>2235</v>
      </c>
      <c r="C12071">
        <v>64.650000000000006</v>
      </c>
      <c r="D12071">
        <v>0</v>
      </c>
      <c r="E12071">
        <v>0</v>
      </c>
      <c r="F12071">
        <v>0</v>
      </c>
      <c r="G12071">
        <v>0</v>
      </c>
      <c r="H12071" s="45">
        <v>-25233.54</v>
      </c>
      <c r="I12071" t="s">
        <v>3837</v>
      </c>
      <c r="J12071" t="s">
        <v>169</v>
      </c>
      <c r="K12071">
        <v>0</v>
      </c>
      <c r="L12071" s="83">
        <v>42488</v>
      </c>
      <c r="M12071">
        <v>0</v>
      </c>
      <c r="N12071" t="s">
        <v>2272</v>
      </c>
      <c r="O12071">
        <v>2413037</v>
      </c>
    </row>
    <row r="12072" spans="1:15" x14ac:dyDescent="0.2">
      <c r="A12072" t="s">
        <v>4602</v>
      </c>
      <c r="B12072" t="s">
        <v>4603</v>
      </c>
      <c r="C12072">
        <v>67.2</v>
      </c>
      <c r="D12072">
        <v>0</v>
      </c>
      <c r="E12072">
        <v>0</v>
      </c>
      <c r="F12072">
        <v>0</v>
      </c>
      <c r="G12072">
        <v>0</v>
      </c>
      <c r="H12072" s="45">
        <v>22757.72</v>
      </c>
      <c r="I12072" t="s">
        <v>3837</v>
      </c>
      <c r="J12072" t="s">
        <v>190</v>
      </c>
      <c r="K12072">
        <v>0</v>
      </c>
      <c r="L12072" s="83">
        <v>42488</v>
      </c>
      <c r="M12072">
        <v>0</v>
      </c>
      <c r="N12072">
        <v>615394202</v>
      </c>
      <c r="O12072">
        <v>2601218</v>
      </c>
    </row>
    <row r="12073" spans="1:15" x14ac:dyDescent="0.2">
      <c r="A12073" t="s">
        <v>4604</v>
      </c>
      <c r="B12073" t="s">
        <v>865</v>
      </c>
      <c r="C12073">
        <v>400.77</v>
      </c>
      <c r="D12073">
        <v>0</v>
      </c>
      <c r="E12073">
        <v>0</v>
      </c>
      <c r="F12073">
        <v>0</v>
      </c>
      <c r="G12073">
        <v>0</v>
      </c>
      <c r="H12073" s="45">
        <v>-2953.99</v>
      </c>
      <c r="I12073" t="s">
        <v>3842</v>
      </c>
      <c r="J12073" t="s">
        <v>188</v>
      </c>
      <c r="K12073">
        <v>0</v>
      </c>
      <c r="L12073" s="83">
        <v>42488</v>
      </c>
      <c r="M12073">
        <v>0</v>
      </c>
      <c r="N12073">
        <v>651587107</v>
      </c>
      <c r="O12073" t="s">
        <v>4605</v>
      </c>
    </row>
    <row r="12074" spans="1:15" x14ac:dyDescent="0.2">
      <c r="A12074" t="s">
        <v>4606</v>
      </c>
      <c r="B12074" t="s">
        <v>1015</v>
      </c>
      <c r="C12074">
        <v>69.2</v>
      </c>
      <c r="D12074">
        <v>0</v>
      </c>
      <c r="E12074">
        <v>0</v>
      </c>
      <c r="F12074">
        <v>0</v>
      </c>
      <c r="G12074">
        <v>0</v>
      </c>
      <c r="H12074" s="45">
        <v>10570.59</v>
      </c>
      <c r="I12074" t="s">
        <v>3842</v>
      </c>
      <c r="J12074" t="s">
        <v>164</v>
      </c>
      <c r="K12074">
        <v>0</v>
      </c>
      <c r="L12074" s="83">
        <v>42488</v>
      </c>
      <c r="M12074">
        <v>0</v>
      </c>
      <c r="N12074" t="s">
        <v>1221</v>
      </c>
      <c r="O12074">
        <v>2688363</v>
      </c>
    </row>
    <row r="12075" spans="1:15" x14ac:dyDescent="0.2">
      <c r="A12075" t="s">
        <v>4607</v>
      </c>
      <c r="B12075" t="s">
        <v>139</v>
      </c>
      <c r="C12075">
        <v>26.96</v>
      </c>
      <c r="D12075">
        <v>0</v>
      </c>
      <c r="E12075">
        <v>0</v>
      </c>
      <c r="F12075">
        <v>0</v>
      </c>
      <c r="G12075">
        <v>0</v>
      </c>
      <c r="H12075" s="45">
        <v>-9394.32</v>
      </c>
      <c r="I12075" t="s">
        <v>3837</v>
      </c>
      <c r="J12075" t="s">
        <v>200</v>
      </c>
      <c r="K12075">
        <v>0</v>
      </c>
      <c r="L12075" s="83">
        <v>42488</v>
      </c>
      <c r="M12075">
        <v>0</v>
      </c>
      <c r="N12075">
        <v>651229106</v>
      </c>
      <c r="O12075">
        <v>2635701</v>
      </c>
    </row>
    <row r="12076" spans="1:15" x14ac:dyDescent="0.2">
      <c r="A12076" t="s">
        <v>4608</v>
      </c>
      <c r="B12076" t="s">
        <v>4513</v>
      </c>
      <c r="C12076">
        <v>89.72</v>
      </c>
      <c r="D12076">
        <v>0</v>
      </c>
      <c r="E12076">
        <v>0</v>
      </c>
      <c r="F12076">
        <v>0</v>
      </c>
      <c r="G12076">
        <v>0</v>
      </c>
      <c r="H12076" s="45">
        <v>-3006.51</v>
      </c>
      <c r="I12076" t="s">
        <v>3837</v>
      </c>
      <c r="J12076" t="s">
        <v>822</v>
      </c>
      <c r="K12076">
        <v>0</v>
      </c>
      <c r="L12076" s="83">
        <v>42488</v>
      </c>
      <c r="M12076">
        <v>0</v>
      </c>
      <c r="N12076">
        <v>723484101</v>
      </c>
      <c r="O12076">
        <v>2048804</v>
      </c>
    </row>
    <row r="12077" spans="1:15" x14ac:dyDescent="0.2">
      <c r="A12077" t="s">
        <v>4609</v>
      </c>
      <c r="B12077" t="s">
        <v>4520</v>
      </c>
      <c r="C12077">
        <v>17.64</v>
      </c>
      <c r="D12077">
        <v>0</v>
      </c>
      <c r="E12077">
        <v>0</v>
      </c>
      <c r="F12077">
        <v>0</v>
      </c>
      <c r="G12077">
        <v>0</v>
      </c>
      <c r="H12077" s="45">
        <v>-5464.08</v>
      </c>
      <c r="I12077" t="s">
        <v>3842</v>
      </c>
      <c r="J12077" t="s">
        <v>235</v>
      </c>
      <c r="K12077">
        <v>0</v>
      </c>
      <c r="L12077" s="83">
        <v>42488</v>
      </c>
      <c r="M12077">
        <v>0</v>
      </c>
      <c r="N12077" t="s">
        <v>4610</v>
      </c>
      <c r="O12077" t="s">
        <v>4611</v>
      </c>
    </row>
    <row r="12078" spans="1:15" x14ac:dyDescent="0.2">
      <c r="A12078" t="s">
        <v>4612</v>
      </c>
      <c r="B12078" t="s">
        <v>2675</v>
      </c>
      <c r="C12078">
        <v>104.82</v>
      </c>
      <c r="D12078">
        <v>0</v>
      </c>
      <c r="E12078">
        <v>0</v>
      </c>
      <c r="F12078">
        <v>0</v>
      </c>
      <c r="G12078">
        <v>0</v>
      </c>
      <c r="H12078" s="45">
        <v>-2744.04</v>
      </c>
      <c r="I12078" t="s">
        <v>3842</v>
      </c>
      <c r="J12078" t="s">
        <v>169</v>
      </c>
      <c r="K12078">
        <v>0</v>
      </c>
      <c r="L12078" s="83">
        <v>42488</v>
      </c>
      <c r="M12078">
        <v>0</v>
      </c>
      <c r="N12078" t="s">
        <v>2780</v>
      </c>
      <c r="O12078" t="s">
        <v>2781</v>
      </c>
    </row>
    <row r="12079" spans="1:15" x14ac:dyDescent="0.2">
      <c r="A12079" t="s">
        <v>4613</v>
      </c>
      <c r="B12079" t="s">
        <v>352</v>
      </c>
      <c r="C12079">
        <v>64.98</v>
      </c>
      <c r="D12079">
        <v>0</v>
      </c>
      <c r="E12079">
        <v>0</v>
      </c>
      <c r="F12079">
        <v>0</v>
      </c>
      <c r="G12079">
        <v>0</v>
      </c>
      <c r="H12079">
        <v>-294.33</v>
      </c>
      <c r="I12079" t="s">
        <v>3842</v>
      </c>
      <c r="J12079" t="s">
        <v>169</v>
      </c>
      <c r="K12079">
        <v>0</v>
      </c>
      <c r="L12079" s="83">
        <v>42488</v>
      </c>
      <c r="M12079">
        <v>0</v>
      </c>
      <c r="N12079">
        <v>699462107</v>
      </c>
      <c r="O12079">
        <v>2671318</v>
      </c>
    </row>
    <row r="12080" spans="1:15" x14ac:dyDescent="0.2">
      <c r="A12080" t="s">
        <v>4614</v>
      </c>
      <c r="B12080" t="s">
        <v>123</v>
      </c>
      <c r="C12080">
        <v>129.22999999999999</v>
      </c>
      <c r="D12080">
        <v>0</v>
      </c>
      <c r="E12080">
        <v>0</v>
      </c>
      <c r="F12080">
        <v>0</v>
      </c>
      <c r="G12080">
        <v>0</v>
      </c>
      <c r="H12080" s="45">
        <v>2095.66</v>
      </c>
      <c r="I12080" t="s">
        <v>3837</v>
      </c>
      <c r="J12080" t="s">
        <v>200</v>
      </c>
      <c r="K12080">
        <v>0</v>
      </c>
      <c r="L12080" s="83">
        <v>42488</v>
      </c>
      <c r="M12080">
        <v>0</v>
      </c>
      <c r="N12080" t="s">
        <v>177</v>
      </c>
      <c r="O12080">
        <v>2754907</v>
      </c>
    </row>
    <row r="12081" spans="1:15" x14ac:dyDescent="0.2">
      <c r="A12081" t="s">
        <v>4615</v>
      </c>
      <c r="B12081" t="s">
        <v>4515</v>
      </c>
      <c r="C12081">
        <v>18.760000000000002</v>
      </c>
      <c r="D12081">
        <v>0</v>
      </c>
      <c r="E12081">
        <v>0</v>
      </c>
      <c r="F12081">
        <v>0</v>
      </c>
      <c r="G12081">
        <v>0</v>
      </c>
      <c r="H12081" s="45">
        <v>12286.58</v>
      </c>
      <c r="I12081" t="s">
        <v>3842</v>
      </c>
      <c r="J12081" t="s">
        <v>182</v>
      </c>
      <c r="K12081">
        <v>0</v>
      </c>
      <c r="L12081" s="83">
        <v>42488</v>
      </c>
      <c r="M12081">
        <v>0</v>
      </c>
      <c r="N12081">
        <v>749660106</v>
      </c>
      <c r="O12081">
        <v>2719456</v>
      </c>
    </row>
    <row r="12082" spans="1:15" x14ac:dyDescent="0.2">
      <c r="A12082" t="s">
        <v>4616</v>
      </c>
      <c r="B12082" t="s">
        <v>1322</v>
      </c>
      <c r="C12082">
        <v>87.025000000000006</v>
      </c>
      <c r="D12082">
        <v>0</v>
      </c>
      <c r="E12082">
        <v>0</v>
      </c>
      <c r="F12082">
        <v>0</v>
      </c>
      <c r="G12082">
        <v>0</v>
      </c>
      <c r="H12082" s="45">
        <v>6862.94</v>
      </c>
      <c r="I12082" t="s">
        <v>3842</v>
      </c>
      <c r="J12082" t="s">
        <v>164</v>
      </c>
      <c r="K12082">
        <v>0</v>
      </c>
      <c r="L12082" s="83">
        <v>42488</v>
      </c>
      <c r="M12082">
        <v>0</v>
      </c>
      <c r="N12082" t="s">
        <v>1527</v>
      </c>
      <c r="O12082" t="s">
        <v>1528</v>
      </c>
    </row>
    <row r="12083" spans="1:15" x14ac:dyDescent="0.2">
      <c r="A12083" t="s">
        <v>4617</v>
      </c>
      <c r="B12083" t="s">
        <v>3037</v>
      </c>
      <c r="C12083">
        <v>36.1</v>
      </c>
      <c r="D12083">
        <v>0</v>
      </c>
      <c r="E12083">
        <v>0</v>
      </c>
      <c r="F12083">
        <v>0</v>
      </c>
      <c r="G12083">
        <v>0</v>
      </c>
      <c r="H12083" s="45">
        <v>-12926.97</v>
      </c>
      <c r="I12083" t="s">
        <v>3837</v>
      </c>
      <c r="J12083" t="s">
        <v>448</v>
      </c>
      <c r="K12083">
        <v>0</v>
      </c>
      <c r="L12083" s="83">
        <v>42488</v>
      </c>
      <c r="M12083">
        <v>0</v>
      </c>
      <c r="N12083" t="s">
        <v>3143</v>
      </c>
      <c r="O12083">
        <v>2676692</v>
      </c>
    </row>
    <row r="12084" spans="1:15" x14ac:dyDescent="0.2">
      <c r="A12084" t="s">
        <v>4618</v>
      </c>
      <c r="B12084" t="s">
        <v>2475</v>
      </c>
      <c r="C12084">
        <v>66.22</v>
      </c>
      <c r="D12084">
        <v>0</v>
      </c>
      <c r="E12084">
        <v>0</v>
      </c>
      <c r="F12084">
        <v>0</v>
      </c>
      <c r="G12084">
        <v>0</v>
      </c>
      <c r="H12084" s="45">
        <v>3219.15</v>
      </c>
      <c r="I12084" t="s">
        <v>3842</v>
      </c>
      <c r="J12084" t="s">
        <v>200</v>
      </c>
      <c r="K12084">
        <v>0</v>
      </c>
      <c r="L12084" s="83">
        <v>42488</v>
      </c>
      <c r="M12084">
        <v>0</v>
      </c>
      <c r="N12084" t="s">
        <v>2555</v>
      </c>
      <c r="O12084" t="s">
        <v>2556</v>
      </c>
    </row>
    <row r="12085" spans="1:15" x14ac:dyDescent="0.2">
      <c r="A12085" t="s">
        <v>4619</v>
      </c>
      <c r="B12085" t="s">
        <v>2208</v>
      </c>
      <c r="C12085">
        <v>25.06</v>
      </c>
      <c r="D12085">
        <v>0</v>
      </c>
      <c r="E12085">
        <v>0</v>
      </c>
      <c r="F12085">
        <v>0</v>
      </c>
      <c r="G12085">
        <v>0</v>
      </c>
      <c r="H12085">
        <v>-96.87</v>
      </c>
      <c r="I12085" t="s">
        <v>3842</v>
      </c>
      <c r="J12085" t="s">
        <v>822</v>
      </c>
      <c r="K12085">
        <v>0</v>
      </c>
      <c r="L12085" s="83">
        <v>42488</v>
      </c>
      <c r="M12085">
        <v>0</v>
      </c>
      <c r="N12085">
        <v>748356102</v>
      </c>
      <c r="O12085">
        <v>2717483</v>
      </c>
    </row>
    <row r="12086" spans="1:15" x14ac:dyDescent="0.2">
      <c r="A12086" t="s">
        <v>4620</v>
      </c>
      <c r="B12086" t="s">
        <v>4509</v>
      </c>
      <c r="C12086">
        <v>54.44</v>
      </c>
      <c r="D12086">
        <v>0</v>
      </c>
      <c r="E12086">
        <v>0</v>
      </c>
      <c r="F12086">
        <v>0</v>
      </c>
      <c r="G12086">
        <v>0</v>
      </c>
      <c r="H12086" s="45">
        <v>143365.49</v>
      </c>
      <c r="I12086" t="s">
        <v>3837</v>
      </c>
      <c r="J12086" t="s">
        <v>164</v>
      </c>
      <c r="K12086">
        <v>0</v>
      </c>
      <c r="L12086" s="83">
        <v>42488</v>
      </c>
      <c r="M12086">
        <v>0</v>
      </c>
      <c r="N12086" t="s">
        <v>177</v>
      </c>
      <c r="O12086" t="s">
        <v>4621</v>
      </c>
    </row>
    <row r="12087" spans="1:15" x14ac:dyDescent="0.2">
      <c r="A12087" t="s">
        <v>4622</v>
      </c>
      <c r="B12087" t="s">
        <v>3601</v>
      </c>
      <c r="C12087">
        <v>14.55</v>
      </c>
      <c r="D12087">
        <v>0</v>
      </c>
      <c r="E12087">
        <v>0</v>
      </c>
      <c r="F12087">
        <v>0</v>
      </c>
      <c r="G12087">
        <v>0</v>
      </c>
      <c r="H12087" s="45">
        <v>-1998.9</v>
      </c>
      <c r="I12087" t="s">
        <v>3842</v>
      </c>
      <c r="J12087" t="s">
        <v>200</v>
      </c>
      <c r="K12087">
        <v>0</v>
      </c>
      <c r="L12087" s="83">
        <v>42488</v>
      </c>
      <c r="M12087">
        <v>0</v>
      </c>
      <c r="N12087">
        <v>868168105</v>
      </c>
      <c r="O12087">
        <v>2864141</v>
      </c>
    </row>
    <row r="12088" spans="1:15" x14ac:dyDescent="0.2">
      <c r="A12088" t="s">
        <v>4623</v>
      </c>
      <c r="B12088" t="s">
        <v>4526</v>
      </c>
      <c r="C12088">
        <v>30.36</v>
      </c>
      <c r="D12088">
        <v>0</v>
      </c>
      <c r="E12088">
        <v>0</v>
      </c>
      <c r="F12088">
        <v>0</v>
      </c>
      <c r="G12088">
        <v>0</v>
      </c>
      <c r="H12088" s="45">
        <v>-10055.4</v>
      </c>
      <c r="I12088" t="s">
        <v>3842</v>
      </c>
      <c r="J12088" t="s">
        <v>190</v>
      </c>
      <c r="K12088">
        <v>0</v>
      </c>
      <c r="L12088" s="83">
        <v>42488</v>
      </c>
      <c r="M12088">
        <v>0</v>
      </c>
      <c r="N12088">
        <v>874083108</v>
      </c>
      <c r="O12088" t="s">
        <v>4624</v>
      </c>
    </row>
    <row r="12089" spans="1:15" x14ac:dyDescent="0.2">
      <c r="A12089" t="s">
        <v>4625</v>
      </c>
      <c r="B12089" t="s">
        <v>346</v>
      </c>
      <c r="C12089">
        <v>44.25</v>
      </c>
      <c r="D12089">
        <v>0</v>
      </c>
      <c r="E12089">
        <v>0</v>
      </c>
      <c r="F12089">
        <v>0</v>
      </c>
      <c r="G12089">
        <v>0</v>
      </c>
      <c r="H12089" s="45">
        <v>2714.61</v>
      </c>
      <c r="I12089" t="s">
        <v>3842</v>
      </c>
      <c r="J12089" t="s">
        <v>164</v>
      </c>
      <c r="K12089">
        <v>0</v>
      </c>
      <c r="L12089" s="83">
        <v>42488</v>
      </c>
      <c r="M12089">
        <v>0</v>
      </c>
      <c r="N12089">
        <v>880770102</v>
      </c>
      <c r="O12089">
        <v>2884183</v>
      </c>
    </row>
    <row r="12090" spans="1:15" x14ac:dyDescent="0.2">
      <c r="A12090" t="s">
        <v>4626</v>
      </c>
      <c r="B12090" t="s">
        <v>830</v>
      </c>
      <c r="C12090">
        <v>46.55</v>
      </c>
      <c r="D12090">
        <v>0</v>
      </c>
      <c r="E12090">
        <v>0</v>
      </c>
      <c r="F12090">
        <v>0</v>
      </c>
      <c r="G12090">
        <v>0</v>
      </c>
      <c r="H12090" s="45">
        <v>3612.33</v>
      </c>
      <c r="I12090" t="s">
        <v>3842</v>
      </c>
      <c r="J12090" t="s">
        <v>190</v>
      </c>
      <c r="K12090">
        <v>0</v>
      </c>
      <c r="L12090" s="83">
        <v>42488</v>
      </c>
      <c r="M12090">
        <v>0</v>
      </c>
      <c r="N12090">
        <v>887389104</v>
      </c>
      <c r="O12090">
        <v>2892807</v>
      </c>
    </row>
    <row r="12091" spans="1:15" x14ac:dyDescent="0.2">
      <c r="A12091" t="s">
        <v>4627</v>
      </c>
      <c r="B12091" t="s">
        <v>4523</v>
      </c>
      <c r="C12091">
        <v>23.26</v>
      </c>
      <c r="D12091">
        <v>0</v>
      </c>
      <c r="E12091">
        <v>0</v>
      </c>
      <c r="F12091">
        <v>0</v>
      </c>
      <c r="G12091">
        <v>0</v>
      </c>
      <c r="H12091">
        <v>213.55</v>
      </c>
      <c r="I12091" t="s">
        <v>3842</v>
      </c>
      <c r="J12091" t="s">
        <v>186</v>
      </c>
      <c r="K12091">
        <v>0</v>
      </c>
      <c r="L12091" s="83">
        <v>42488</v>
      </c>
      <c r="M12091">
        <v>0</v>
      </c>
      <c r="N12091" t="s">
        <v>4628</v>
      </c>
      <c r="O12091" t="s">
        <v>4629</v>
      </c>
    </row>
    <row r="12092" spans="1:15" x14ac:dyDescent="0.2">
      <c r="A12092" t="s">
        <v>4630</v>
      </c>
      <c r="B12092" t="s">
        <v>2808</v>
      </c>
      <c r="C12092">
        <v>46.03</v>
      </c>
      <c r="D12092">
        <v>0</v>
      </c>
      <c r="E12092">
        <v>0</v>
      </c>
      <c r="F12092">
        <v>0</v>
      </c>
      <c r="G12092">
        <v>0</v>
      </c>
      <c r="H12092" s="45">
        <v>1166.4000000000001</v>
      </c>
      <c r="I12092" t="s">
        <v>3837</v>
      </c>
      <c r="J12092" t="s">
        <v>182</v>
      </c>
      <c r="K12092">
        <v>0</v>
      </c>
      <c r="L12092" s="83">
        <v>42488</v>
      </c>
      <c r="M12092">
        <v>0</v>
      </c>
      <c r="N12092" t="s">
        <v>3008</v>
      </c>
      <c r="O12092" t="s">
        <v>3009</v>
      </c>
    </row>
    <row r="12093" spans="1:15" x14ac:dyDescent="0.2">
      <c r="A12093" t="s">
        <v>4631</v>
      </c>
      <c r="B12093" t="s">
        <v>3171</v>
      </c>
      <c r="C12093">
        <v>101.05</v>
      </c>
      <c r="D12093">
        <v>0</v>
      </c>
      <c r="E12093">
        <v>0</v>
      </c>
      <c r="F12093">
        <v>0</v>
      </c>
      <c r="G12093">
        <v>0</v>
      </c>
      <c r="H12093" s="45">
        <v>2138.2800000000002</v>
      </c>
      <c r="I12093" t="s">
        <v>3842</v>
      </c>
      <c r="J12093" t="s">
        <v>169</v>
      </c>
      <c r="K12093">
        <v>0</v>
      </c>
      <c r="L12093" s="83">
        <v>42488</v>
      </c>
      <c r="M12093">
        <v>0</v>
      </c>
      <c r="N12093">
        <v>913903100</v>
      </c>
      <c r="O12093">
        <v>2923785</v>
      </c>
    </row>
    <row r="12094" spans="1:15" x14ac:dyDescent="0.2">
      <c r="A12094" t="s">
        <v>4632</v>
      </c>
      <c r="B12094" t="s">
        <v>4527</v>
      </c>
      <c r="C12094">
        <v>172.99</v>
      </c>
      <c r="D12094">
        <v>0</v>
      </c>
      <c r="E12094">
        <v>0</v>
      </c>
      <c r="F12094">
        <v>0</v>
      </c>
      <c r="G12094">
        <v>0</v>
      </c>
      <c r="H12094" s="45">
        <v>-14506.96</v>
      </c>
      <c r="I12094" t="s">
        <v>3842</v>
      </c>
      <c r="J12094" t="s">
        <v>169</v>
      </c>
      <c r="K12094">
        <v>0</v>
      </c>
      <c r="L12094" s="83">
        <v>42488</v>
      </c>
      <c r="M12094">
        <v>0</v>
      </c>
      <c r="N12094" t="s">
        <v>4633</v>
      </c>
      <c r="O12094">
        <v>2931034</v>
      </c>
    </row>
    <row r="12095" spans="1:15" x14ac:dyDescent="0.2">
      <c r="A12095" t="s">
        <v>4634</v>
      </c>
      <c r="B12095" t="s">
        <v>2232</v>
      </c>
      <c r="C12095">
        <v>23.45</v>
      </c>
      <c r="D12095">
        <v>0</v>
      </c>
      <c r="E12095">
        <v>0</v>
      </c>
      <c r="F12095">
        <v>0</v>
      </c>
      <c r="G12095">
        <v>0</v>
      </c>
      <c r="H12095" s="45">
        <v>-7355.88</v>
      </c>
      <c r="I12095" t="s">
        <v>3842</v>
      </c>
      <c r="J12095" t="s">
        <v>200</v>
      </c>
      <c r="K12095">
        <v>0</v>
      </c>
      <c r="L12095" s="83">
        <v>42488</v>
      </c>
      <c r="M12095">
        <v>0</v>
      </c>
      <c r="N12095" t="s">
        <v>2294</v>
      </c>
      <c r="O12095" t="s">
        <v>2295</v>
      </c>
    </row>
    <row r="12096" spans="1:15" x14ac:dyDescent="0.2">
      <c r="A12096" t="s">
        <v>4635</v>
      </c>
      <c r="B12096" t="s">
        <v>209</v>
      </c>
      <c r="C12096">
        <v>66.59</v>
      </c>
      <c r="D12096">
        <v>0</v>
      </c>
      <c r="E12096">
        <v>0</v>
      </c>
      <c r="F12096">
        <v>0</v>
      </c>
      <c r="G12096">
        <v>0</v>
      </c>
      <c r="H12096">
        <v>-51.23</v>
      </c>
      <c r="I12096" t="s">
        <v>3842</v>
      </c>
      <c r="J12096" t="s">
        <v>169</v>
      </c>
      <c r="K12096">
        <v>0</v>
      </c>
      <c r="L12096" s="83">
        <v>42488</v>
      </c>
      <c r="M12096">
        <v>0</v>
      </c>
      <c r="N12096">
        <v>918194101</v>
      </c>
      <c r="O12096">
        <v>2818278</v>
      </c>
    </row>
    <row r="12097" spans="1:15" x14ac:dyDescent="0.2">
      <c r="A12097" t="s">
        <v>4636</v>
      </c>
      <c r="B12097" t="s">
        <v>4516</v>
      </c>
      <c r="C12097">
        <v>42</v>
      </c>
      <c r="D12097">
        <v>0</v>
      </c>
      <c r="E12097">
        <v>0</v>
      </c>
      <c r="F12097">
        <v>0</v>
      </c>
      <c r="G12097">
        <v>0</v>
      </c>
      <c r="H12097" s="45">
        <v>4978.3</v>
      </c>
      <c r="I12097" t="s">
        <v>3842</v>
      </c>
      <c r="J12097" t="s">
        <v>186</v>
      </c>
      <c r="K12097">
        <v>0</v>
      </c>
      <c r="L12097" s="83">
        <v>42488</v>
      </c>
      <c r="M12097">
        <v>0</v>
      </c>
      <c r="N12097" t="s">
        <v>177</v>
      </c>
      <c r="O12097" t="s">
        <v>4637</v>
      </c>
    </row>
    <row r="12098" spans="1:15" x14ac:dyDescent="0.2">
      <c r="A12098" t="s">
        <v>4351</v>
      </c>
      <c r="B12098" t="s">
        <v>4173</v>
      </c>
      <c r="C12098">
        <v>31.49</v>
      </c>
      <c r="D12098">
        <v>0</v>
      </c>
      <c r="E12098">
        <v>0</v>
      </c>
      <c r="F12098">
        <v>0</v>
      </c>
      <c r="G12098">
        <v>0</v>
      </c>
      <c r="H12098" s="45">
        <v>-7310.12</v>
      </c>
      <c r="I12098" t="s">
        <v>3842</v>
      </c>
      <c r="J12098" t="s">
        <v>188</v>
      </c>
      <c r="K12098">
        <v>0</v>
      </c>
      <c r="L12098" s="83">
        <v>42487</v>
      </c>
      <c r="M12098">
        <v>0</v>
      </c>
      <c r="N12098">
        <v>912909108</v>
      </c>
      <c r="O12098">
        <v>2824770</v>
      </c>
    </row>
    <row r="12099" spans="1:15" x14ac:dyDescent="0.2">
      <c r="A12099" t="s">
        <v>4352</v>
      </c>
      <c r="B12099" t="s">
        <v>1048</v>
      </c>
      <c r="C12099">
        <v>69.03</v>
      </c>
      <c r="D12099">
        <v>0</v>
      </c>
      <c r="E12099">
        <v>0</v>
      </c>
      <c r="F12099">
        <v>0</v>
      </c>
      <c r="G12099">
        <v>0</v>
      </c>
      <c r="H12099" s="45">
        <v>1698.19</v>
      </c>
      <c r="I12099" t="s">
        <v>3842</v>
      </c>
      <c r="J12099" t="s">
        <v>186</v>
      </c>
      <c r="K12099">
        <v>0</v>
      </c>
      <c r="L12099" s="83">
        <v>42487</v>
      </c>
      <c r="M12099">
        <v>0</v>
      </c>
      <c r="N12099">
        <v>84423102</v>
      </c>
      <c r="O12099">
        <v>2093644</v>
      </c>
    </row>
    <row r="12100" spans="1:15" x14ac:dyDescent="0.2">
      <c r="A12100" t="s">
        <v>4353</v>
      </c>
      <c r="B12100" t="s">
        <v>104</v>
      </c>
      <c r="C12100">
        <v>20.83</v>
      </c>
      <c r="D12100">
        <v>0</v>
      </c>
      <c r="E12100">
        <v>0</v>
      </c>
      <c r="F12100">
        <v>0</v>
      </c>
      <c r="G12100">
        <v>0</v>
      </c>
      <c r="H12100" s="45">
        <v>-16849.669999999998</v>
      </c>
      <c r="I12100" t="s">
        <v>3842</v>
      </c>
      <c r="J12100" t="s">
        <v>186</v>
      </c>
      <c r="K12100">
        <v>0</v>
      </c>
      <c r="L12100" s="83">
        <v>42487</v>
      </c>
      <c r="M12100">
        <v>0</v>
      </c>
      <c r="N12100">
        <v>930059100</v>
      </c>
      <c r="O12100">
        <v>2156503</v>
      </c>
    </row>
    <row r="12101" spans="1:15" x14ac:dyDescent="0.2">
      <c r="A12101" t="s">
        <v>4354</v>
      </c>
      <c r="B12101" t="s">
        <v>4176</v>
      </c>
      <c r="C12101">
        <v>70.92</v>
      </c>
      <c r="D12101">
        <v>0</v>
      </c>
      <c r="E12101">
        <v>0</v>
      </c>
      <c r="F12101">
        <v>0</v>
      </c>
      <c r="G12101">
        <v>0</v>
      </c>
      <c r="H12101" s="45">
        <v>-1996.96</v>
      </c>
      <c r="I12101" t="s">
        <v>3842</v>
      </c>
      <c r="J12101" t="s">
        <v>186</v>
      </c>
      <c r="K12101">
        <v>0</v>
      </c>
      <c r="L12101" s="83">
        <v>42487</v>
      </c>
      <c r="M12101">
        <v>0</v>
      </c>
      <c r="N12101">
        <v>902788108</v>
      </c>
      <c r="O12101">
        <v>2918510</v>
      </c>
    </row>
    <row r="12102" spans="1:15" x14ac:dyDescent="0.2">
      <c r="A12102" t="s">
        <v>4355</v>
      </c>
      <c r="B12102" t="s">
        <v>478</v>
      </c>
      <c r="C12102">
        <v>72</v>
      </c>
      <c r="D12102">
        <v>0</v>
      </c>
      <c r="E12102">
        <v>0</v>
      </c>
      <c r="F12102">
        <v>0</v>
      </c>
      <c r="G12102">
        <v>0</v>
      </c>
      <c r="H12102" s="45">
        <v>3699.66</v>
      </c>
      <c r="I12102" t="s">
        <v>3842</v>
      </c>
      <c r="J12102" t="s">
        <v>164</v>
      </c>
      <c r="K12102">
        <v>0</v>
      </c>
      <c r="L12102" s="83">
        <v>42487</v>
      </c>
      <c r="M12102">
        <v>0</v>
      </c>
      <c r="N12102">
        <v>891906109</v>
      </c>
      <c r="O12102">
        <v>2897697</v>
      </c>
    </row>
    <row r="12103" spans="1:15" x14ac:dyDescent="0.2">
      <c r="A12103" t="s">
        <v>4356</v>
      </c>
      <c r="B12103" t="s">
        <v>4175</v>
      </c>
      <c r="C12103">
        <v>121.6</v>
      </c>
      <c r="D12103">
        <v>0</v>
      </c>
      <c r="E12103">
        <v>0</v>
      </c>
      <c r="F12103">
        <v>0</v>
      </c>
      <c r="G12103">
        <v>0</v>
      </c>
      <c r="H12103" s="45">
        <v>2237.1999999999998</v>
      </c>
      <c r="I12103" t="s">
        <v>3842</v>
      </c>
      <c r="J12103" t="s">
        <v>186</v>
      </c>
      <c r="K12103">
        <v>0</v>
      </c>
      <c r="L12103" s="83">
        <v>42487</v>
      </c>
      <c r="M12103">
        <v>0</v>
      </c>
      <c r="N12103" t="s">
        <v>4229</v>
      </c>
      <c r="O12103">
        <v>2702337</v>
      </c>
    </row>
    <row r="12104" spans="1:15" x14ac:dyDescent="0.2">
      <c r="A12104" t="s">
        <v>4357</v>
      </c>
      <c r="B12104" t="s">
        <v>2211</v>
      </c>
      <c r="C12104">
        <v>59.36</v>
      </c>
      <c r="D12104">
        <v>0</v>
      </c>
      <c r="E12104">
        <v>0</v>
      </c>
      <c r="F12104">
        <v>0</v>
      </c>
      <c r="G12104">
        <v>0</v>
      </c>
      <c r="H12104" s="45">
        <v>3056.06</v>
      </c>
      <c r="I12104" t="s">
        <v>3842</v>
      </c>
      <c r="J12104" t="s">
        <v>448</v>
      </c>
      <c r="K12104">
        <v>0</v>
      </c>
      <c r="L12104" s="83">
        <v>42487</v>
      </c>
      <c r="M12104">
        <v>0</v>
      </c>
      <c r="N12104">
        <v>872590104</v>
      </c>
      <c r="O12104" t="s">
        <v>2291</v>
      </c>
    </row>
    <row r="12105" spans="1:15" x14ac:dyDescent="0.2">
      <c r="A12105" t="s">
        <v>4358</v>
      </c>
      <c r="B12105" t="s">
        <v>3053</v>
      </c>
      <c r="C12105">
        <v>85.98</v>
      </c>
      <c r="D12105">
        <v>0</v>
      </c>
      <c r="E12105">
        <v>0</v>
      </c>
      <c r="F12105">
        <v>0</v>
      </c>
      <c r="G12105">
        <v>0</v>
      </c>
      <c r="H12105" s="45">
        <v>3173.31</v>
      </c>
      <c r="I12105" t="s">
        <v>3842</v>
      </c>
      <c r="J12105" t="s">
        <v>188</v>
      </c>
      <c r="K12105">
        <v>0</v>
      </c>
      <c r="L12105" s="83">
        <v>42487</v>
      </c>
      <c r="M12105">
        <v>0</v>
      </c>
      <c r="N12105">
        <v>858586100</v>
      </c>
      <c r="O12105">
        <v>2845005</v>
      </c>
    </row>
    <row r="12106" spans="1:15" x14ac:dyDescent="0.2">
      <c r="A12106" t="s">
        <v>4359</v>
      </c>
      <c r="B12106" t="s">
        <v>4178</v>
      </c>
      <c r="C12106">
        <v>94.39</v>
      </c>
      <c r="D12106">
        <v>0</v>
      </c>
      <c r="E12106">
        <v>0</v>
      </c>
      <c r="F12106">
        <v>0</v>
      </c>
      <c r="G12106">
        <v>0</v>
      </c>
      <c r="H12106" s="45">
        <v>2475.63</v>
      </c>
      <c r="I12106" t="s">
        <v>3842</v>
      </c>
      <c r="J12106" t="s">
        <v>169</v>
      </c>
      <c r="K12106">
        <v>0</v>
      </c>
      <c r="L12106" s="83">
        <v>42487</v>
      </c>
      <c r="M12106">
        <v>0</v>
      </c>
      <c r="N12106">
        <v>761152107</v>
      </c>
      <c r="O12106">
        <v>2732903</v>
      </c>
    </row>
    <row r="12107" spans="1:15" x14ac:dyDescent="0.2">
      <c r="A12107" t="s">
        <v>4360</v>
      </c>
      <c r="B12107" t="s">
        <v>1552</v>
      </c>
      <c r="C12107">
        <v>212.21</v>
      </c>
      <c r="D12107">
        <v>0</v>
      </c>
      <c r="E12107">
        <v>0</v>
      </c>
      <c r="F12107">
        <v>0</v>
      </c>
      <c r="G12107">
        <v>0</v>
      </c>
      <c r="H12107" s="45">
        <v>1609.54</v>
      </c>
      <c r="I12107" t="s">
        <v>3842</v>
      </c>
      <c r="J12107" t="s">
        <v>200</v>
      </c>
      <c r="K12107">
        <v>0</v>
      </c>
      <c r="L12107" s="83">
        <v>42487</v>
      </c>
      <c r="M12107">
        <v>0</v>
      </c>
      <c r="N12107" t="s">
        <v>1635</v>
      </c>
      <c r="O12107">
        <v>2063034</v>
      </c>
    </row>
    <row r="12108" spans="1:15" x14ac:dyDescent="0.2">
      <c r="A12108" t="s">
        <v>4361</v>
      </c>
      <c r="B12108" t="s">
        <v>1332</v>
      </c>
      <c r="C12108">
        <v>18.649999999999999</v>
      </c>
      <c r="D12108">
        <v>0</v>
      </c>
      <c r="E12108">
        <v>0</v>
      </c>
      <c r="F12108">
        <v>0</v>
      </c>
      <c r="G12108">
        <v>0</v>
      </c>
      <c r="H12108" s="45">
        <v>3474.26</v>
      </c>
      <c r="I12108" t="s">
        <v>3842</v>
      </c>
      <c r="J12108" t="s">
        <v>200</v>
      </c>
      <c r="K12108">
        <v>0</v>
      </c>
      <c r="L12108" s="83">
        <v>42487</v>
      </c>
      <c r="M12108">
        <v>0</v>
      </c>
      <c r="N12108">
        <v>567908108</v>
      </c>
      <c r="O12108">
        <v>2250353</v>
      </c>
    </row>
    <row r="12109" spans="1:15" x14ac:dyDescent="0.2">
      <c r="A12109" t="s">
        <v>4362</v>
      </c>
      <c r="B12109" t="s">
        <v>2593</v>
      </c>
      <c r="C12109">
        <v>34.15</v>
      </c>
      <c r="D12109">
        <v>0</v>
      </c>
      <c r="E12109">
        <v>0</v>
      </c>
      <c r="F12109">
        <v>0</v>
      </c>
      <c r="G12109">
        <v>0</v>
      </c>
      <c r="H12109">
        <v>-305.33999999999997</v>
      </c>
      <c r="I12109" t="s">
        <v>3842</v>
      </c>
      <c r="J12109" t="s">
        <v>164</v>
      </c>
      <c r="K12109">
        <v>0</v>
      </c>
      <c r="L12109" s="83">
        <v>42487</v>
      </c>
      <c r="M12109">
        <v>0</v>
      </c>
      <c r="N12109" s="84">
        <v>9.2379999999999998E+107</v>
      </c>
      <c r="O12109" t="s">
        <v>2638</v>
      </c>
    </row>
    <row r="12110" spans="1:15" x14ac:dyDescent="0.2">
      <c r="A12110" t="s">
        <v>4363</v>
      </c>
      <c r="B12110" t="s">
        <v>1686</v>
      </c>
      <c r="C12110">
        <v>95.21</v>
      </c>
      <c r="D12110">
        <v>0</v>
      </c>
      <c r="E12110">
        <v>0</v>
      </c>
      <c r="F12110">
        <v>0</v>
      </c>
      <c r="G12110">
        <v>0</v>
      </c>
      <c r="H12110">
        <v>446.56</v>
      </c>
      <c r="I12110" t="s">
        <v>3842</v>
      </c>
      <c r="J12110" t="s">
        <v>164</v>
      </c>
      <c r="K12110">
        <v>0</v>
      </c>
      <c r="L12110" s="83">
        <v>42487</v>
      </c>
      <c r="M12110">
        <v>0</v>
      </c>
      <c r="N12110">
        <v>298736109</v>
      </c>
      <c r="O12110">
        <v>2320148</v>
      </c>
    </row>
    <row r="12111" spans="1:15" x14ac:dyDescent="0.2">
      <c r="A12111" t="s">
        <v>4364</v>
      </c>
      <c r="B12111" t="s">
        <v>2227</v>
      </c>
      <c r="C12111">
        <v>71.09</v>
      </c>
      <c r="D12111">
        <v>0</v>
      </c>
      <c r="E12111">
        <v>0</v>
      </c>
      <c r="F12111">
        <v>0</v>
      </c>
      <c r="G12111">
        <v>0</v>
      </c>
      <c r="H12111" s="45">
        <v>2099.36</v>
      </c>
      <c r="I12111" t="s">
        <v>3842</v>
      </c>
      <c r="J12111" t="s">
        <v>200</v>
      </c>
      <c r="K12111">
        <v>0</v>
      </c>
      <c r="L12111" s="83">
        <v>42487</v>
      </c>
      <c r="M12111">
        <v>0</v>
      </c>
      <c r="N12111">
        <v>258278100</v>
      </c>
      <c r="O12111">
        <v>2718594</v>
      </c>
    </row>
    <row r="12112" spans="1:15" x14ac:dyDescent="0.2">
      <c r="A12112" t="s">
        <v>4365</v>
      </c>
      <c r="B12112" t="s">
        <v>708</v>
      </c>
      <c r="C12112">
        <v>22.01</v>
      </c>
      <c r="D12112">
        <v>0</v>
      </c>
      <c r="E12112">
        <v>0</v>
      </c>
      <c r="F12112">
        <v>0</v>
      </c>
      <c r="G12112">
        <v>0</v>
      </c>
      <c r="H12112" s="45">
        <v>8005.66</v>
      </c>
      <c r="I12112" t="s">
        <v>3842</v>
      </c>
      <c r="J12112" t="s">
        <v>164</v>
      </c>
      <c r="K12112">
        <v>0</v>
      </c>
      <c r="L12112" s="83">
        <v>42487</v>
      </c>
      <c r="M12112">
        <v>0</v>
      </c>
      <c r="N12112">
        <v>68323104</v>
      </c>
      <c r="O12112" t="s">
        <v>709</v>
      </c>
    </row>
    <row r="12113" spans="1:15" x14ac:dyDescent="0.2">
      <c r="A12113" t="s">
        <v>4366</v>
      </c>
      <c r="B12113" t="s">
        <v>4180</v>
      </c>
      <c r="C12113">
        <v>43.18</v>
      </c>
      <c r="D12113">
        <v>0</v>
      </c>
      <c r="E12113">
        <v>0</v>
      </c>
      <c r="F12113">
        <v>0</v>
      </c>
      <c r="G12113">
        <v>0</v>
      </c>
      <c r="H12113" s="45">
        <v>3499.2</v>
      </c>
      <c r="I12113" t="s">
        <v>3842</v>
      </c>
      <c r="J12113" t="s">
        <v>164</v>
      </c>
      <c r="K12113">
        <v>0</v>
      </c>
      <c r="L12113" s="83">
        <v>42487</v>
      </c>
      <c r="M12113">
        <v>0</v>
      </c>
      <c r="N12113">
        <v>172755100</v>
      </c>
      <c r="O12113">
        <v>2197308</v>
      </c>
    </row>
    <row r="12114" spans="1:15" x14ac:dyDescent="0.2">
      <c r="A12114" t="s">
        <v>4367</v>
      </c>
      <c r="B12114" t="s">
        <v>630</v>
      </c>
      <c r="C12114">
        <v>45.11</v>
      </c>
      <c r="D12114">
        <v>0</v>
      </c>
      <c r="E12114">
        <v>0</v>
      </c>
      <c r="F12114">
        <v>0</v>
      </c>
      <c r="G12114">
        <v>0</v>
      </c>
      <c r="H12114" s="45">
        <v>-5826.95</v>
      </c>
      <c r="I12114" t="s">
        <v>3842</v>
      </c>
      <c r="J12114" t="s">
        <v>164</v>
      </c>
      <c r="K12114">
        <v>0</v>
      </c>
      <c r="L12114" s="83">
        <v>42487</v>
      </c>
      <c r="M12114">
        <v>0</v>
      </c>
      <c r="N12114">
        <v>225447101</v>
      </c>
      <c r="O12114">
        <v>2232351</v>
      </c>
    </row>
    <row r="12115" spans="1:15" x14ac:dyDescent="0.2">
      <c r="A12115" t="s">
        <v>4368</v>
      </c>
      <c r="B12115" t="s">
        <v>4174</v>
      </c>
      <c r="C12115">
        <v>35.32</v>
      </c>
      <c r="D12115">
        <v>0</v>
      </c>
      <c r="E12115">
        <v>0</v>
      </c>
      <c r="F12115">
        <v>0</v>
      </c>
      <c r="G12115">
        <v>0</v>
      </c>
      <c r="H12115" s="45">
        <v>5423.17</v>
      </c>
      <c r="I12115" t="s">
        <v>3842</v>
      </c>
      <c r="J12115" t="s">
        <v>200</v>
      </c>
      <c r="K12115">
        <v>0</v>
      </c>
      <c r="L12115" s="83">
        <v>42487</v>
      </c>
      <c r="M12115">
        <v>0</v>
      </c>
      <c r="N12115">
        <v>189754104</v>
      </c>
      <c r="O12115">
        <v>2646015</v>
      </c>
    </row>
    <row r="12116" spans="1:15" x14ac:dyDescent="0.2">
      <c r="A12116" t="s">
        <v>4369</v>
      </c>
      <c r="B12116" t="s">
        <v>113</v>
      </c>
      <c r="C12116">
        <v>82.9</v>
      </c>
      <c r="D12116">
        <v>0</v>
      </c>
      <c r="E12116">
        <v>0</v>
      </c>
      <c r="F12116">
        <v>0</v>
      </c>
      <c r="G12116">
        <v>0</v>
      </c>
      <c r="H12116">
        <v>887.41</v>
      </c>
      <c r="I12116" t="s">
        <v>3842</v>
      </c>
      <c r="J12116" t="s">
        <v>190</v>
      </c>
      <c r="K12116">
        <v>0</v>
      </c>
      <c r="L12116" s="83">
        <v>42487</v>
      </c>
      <c r="M12116">
        <v>0</v>
      </c>
      <c r="N12116" t="s">
        <v>820</v>
      </c>
      <c r="O12116">
        <v>2116228</v>
      </c>
    </row>
    <row r="12117" spans="1:15" x14ac:dyDescent="0.2">
      <c r="A12117" t="s">
        <v>4370</v>
      </c>
      <c r="B12117" t="s">
        <v>112</v>
      </c>
      <c r="C12117">
        <v>59.67</v>
      </c>
      <c r="D12117">
        <v>0</v>
      </c>
      <c r="E12117">
        <v>0</v>
      </c>
      <c r="F12117">
        <v>0</v>
      </c>
      <c r="G12117">
        <v>0</v>
      </c>
      <c r="H12117" s="45">
        <v>3903.39</v>
      </c>
      <c r="I12117" t="s">
        <v>3842</v>
      </c>
      <c r="J12117" t="s">
        <v>190</v>
      </c>
      <c r="K12117">
        <v>0</v>
      </c>
      <c r="L12117" s="83">
        <v>42487</v>
      </c>
      <c r="M12117">
        <v>0</v>
      </c>
      <c r="N12117">
        <v>73302101</v>
      </c>
      <c r="O12117">
        <v>2089427</v>
      </c>
    </row>
    <row r="12118" spans="1:15" x14ac:dyDescent="0.2">
      <c r="A12118" t="s">
        <v>4371</v>
      </c>
      <c r="B12118" t="s">
        <v>111</v>
      </c>
      <c r="C12118">
        <v>72.900000000000006</v>
      </c>
      <c r="D12118">
        <v>0</v>
      </c>
      <c r="E12118">
        <v>0</v>
      </c>
      <c r="F12118">
        <v>0</v>
      </c>
      <c r="G12118">
        <v>0</v>
      </c>
      <c r="H12118">
        <v>375.67</v>
      </c>
      <c r="I12118" t="s">
        <v>3842</v>
      </c>
      <c r="J12118" t="s">
        <v>164</v>
      </c>
      <c r="K12118">
        <v>0</v>
      </c>
      <c r="L12118" s="83">
        <v>42487</v>
      </c>
      <c r="M12118">
        <v>0</v>
      </c>
      <c r="N12118">
        <v>35290105</v>
      </c>
      <c r="O12118">
        <v>2468844</v>
      </c>
    </row>
    <row r="12119" spans="1:15" x14ac:dyDescent="0.2">
      <c r="A12119" t="s">
        <v>4372</v>
      </c>
      <c r="B12119" t="s">
        <v>4172</v>
      </c>
      <c r="C12119">
        <v>28.58</v>
      </c>
      <c r="D12119">
        <v>0</v>
      </c>
      <c r="E12119">
        <v>0</v>
      </c>
      <c r="F12119">
        <v>0</v>
      </c>
      <c r="G12119">
        <v>0</v>
      </c>
      <c r="H12119">
        <v>499.66</v>
      </c>
      <c r="I12119" t="s">
        <v>3842</v>
      </c>
      <c r="J12119" t="s">
        <v>188</v>
      </c>
      <c r="K12119">
        <v>0</v>
      </c>
      <c r="L12119" s="83">
        <v>42487</v>
      </c>
      <c r="M12119">
        <v>0</v>
      </c>
      <c r="N12119" t="s">
        <v>4195</v>
      </c>
      <c r="O12119">
        <v>2526117</v>
      </c>
    </row>
    <row r="12120" spans="1:15" x14ac:dyDescent="0.2">
      <c r="A12120" t="s">
        <v>4373</v>
      </c>
      <c r="B12120" t="s">
        <v>2592</v>
      </c>
      <c r="C12120">
        <v>46.08</v>
      </c>
      <c r="D12120">
        <v>0</v>
      </c>
      <c r="E12120">
        <v>0</v>
      </c>
      <c r="F12120">
        <v>0</v>
      </c>
      <c r="G12120">
        <v>0</v>
      </c>
      <c r="H12120">
        <v>-784.68</v>
      </c>
      <c r="I12120" t="s">
        <v>3842</v>
      </c>
      <c r="J12120" t="s">
        <v>190</v>
      </c>
      <c r="K12120">
        <v>0</v>
      </c>
      <c r="L12120" s="83">
        <v>42487</v>
      </c>
      <c r="M12120">
        <v>0</v>
      </c>
      <c r="N12120">
        <v>46224101</v>
      </c>
      <c r="O12120">
        <v>2060370</v>
      </c>
    </row>
    <row r="12121" spans="1:15" x14ac:dyDescent="0.2">
      <c r="A12121" t="s">
        <v>4374</v>
      </c>
      <c r="B12121" t="s">
        <v>224</v>
      </c>
      <c r="C12121">
        <v>67.319999999999993</v>
      </c>
      <c r="D12121">
        <v>0</v>
      </c>
      <c r="E12121">
        <v>0</v>
      </c>
      <c r="F12121">
        <v>0</v>
      </c>
      <c r="G12121">
        <v>0</v>
      </c>
      <c r="H12121" s="45">
        <v>-4036.2</v>
      </c>
      <c r="I12121" t="s">
        <v>3837</v>
      </c>
      <c r="J12121" t="s">
        <v>169</v>
      </c>
      <c r="K12121">
        <v>0</v>
      </c>
      <c r="L12121" s="83">
        <v>42487</v>
      </c>
      <c r="M12121">
        <v>0</v>
      </c>
      <c r="N12121">
        <v>2567105</v>
      </c>
      <c r="O12121">
        <v>2011550</v>
      </c>
    </row>
    <row r="12122" spans="1:15" x14ac:dyDescent="0.2">
      <c r="A12122" t="s">
        <v>4375</v>
      </c>
      <c r="B12122" t="s">
        <v>1004</v>
      </c>
      <c r="C12122">
        <v>68.650000000000006</v>
      </c>
      <c r="D12122">
        <v>0</v>
      </c>
      <c r="E12122">
        <v>0</v>
      </c>
      <c r="F12122">
        <v>0</v>
      </c>
      <c r="G12122">
        <v>0</v>
      </c>
      <c r="H12122" s="45">
        <v>2978.34</v>
      </c>
      <c r="I12122" t="s">
        <v>3842</v>
      </c>
      <c r="J12122" t="s">
        <v>200</v>
      </c>
      <c r="K12122">
        <v>0</v>
      </c>
      <c r="L12122" s="83">
        <v>42487</v>
      </c>
      <c r="M12122">
        <v>0</v>
      </c>
      <c r="N12122">
        <v>43436104</v>
      </c>
      <c r="O12122">
        <v>2855855</v>
      </c>
    </row>
    <row r="12123" spans="1:15" x14ac:dyDescent="0.2">
      <c r="A12123" t="s">
        <v>4376</v>
      </c>
      <c r="B12123" t="s">
        <v>1784</v>
      </c>
      <c r="C12123">
        <v>26.6</v>
      </c>
      <c r="D12123">
        <v>0</v>
      </c>
      <c r="E12123">
        <v>0</v>
      </c>
      <c r="F12123">
        <v>0</v>
      </c>
      <c r="G12123">
        <v>0</v>
      </c>
      <c r="H12123" s="45">
        <v>8045.35</v>
      </c>
      <c r="I12123" t="s">
        <v>3837</v>
      </c>
      <c r="J12123" t="s">
        <v>169</v>
      </c>
      <c r="K12123">
        <v>0</v>
      </c>
      <c r="L12123" s="83">
        <v>42487</v>
      </c>
      <c r="M12123">
        <v>0</v>
      </c>
      <c r="N12123" t="s">
        <v>1865</v>
      </c>
      <c r="O12123">
        <v>2925844</v>
      </c>
    </row>
    <row r="12124" spans="1:15" x14ac:dyDescent="0.2">
      <c r="A12124" t="s">
        <v>4377</v>
      </c>
      <c r="B12124" t="s">
        <v>860</v>
      </c>
      <c r="C12124">
        <v>132.96</v>
      </c>
      <c r="D12124">
        <v>0</v>
      </c>
      <c r="E12124">
        <v>0</v>
      </c>
      <c r="F12124">
        <v>0</v>
      </c>
      <c r="G12124">
        <v>0</v>
      </c>
      <c r="H12124" s="45">
        <v>-10687.78</v>
      </c>
      <c r="I12124" t="s">
        <v>3837</v>
      </c>
      <c r="J12124" t="s">
        <v>169</v>
      </c>
      <c r="K12124">
        <v>0</v>
      </c>
      <c r="L12124" s="83">
        <v>42487</v>
      </c>
      <c r="M12124">
        <v>0</v>
      </c>
      <c r="N12124">
        <v>15351109</v>
      </c>
      <c r="O12124">
        <v>2036070</v>
      </c>
    </row>
    <row r="12125" spans="1:15" x14ac:dyDescent="0.2">
      <c r="A12125" t="s">
        <v>4378</v>
      </c>
      <c r="B12125" t="s">
        <v>286</v>
      </c>
      <c r="C12125" s="45">
        <v>1123.17</v>
      </c>
      <c r="D12125">
        <v>0</v>
      </c>
      <c r="E12125">
        <v>0</v>
      </c>
      <c r="F12125">
        <v>0</v>
      </c>
      <c r="G12125">
        <v>0</v>
      </c>
      <c r="H12125" s="45">
        <v>8176.15</v>
      </c>
      <c r="I12125" t="s">
        <v>3837</v>
      </c>
      <c r="J12125" t="s">
        <v>200</v>
      </c>
      <c r="K12125">
        <v>0</v>
      </c>
      <c r="L12125" s="83">
        <v>42487</v>
      </c>
      <c r="M12125">
        <v>0</v>
      </c>
      <c r="N12125">
        <v>23135106</v>
      </c>
      <c r="O12125">
        <v>2000019</v>
      </c>
    </row>
    <row r="12126" spans="1:15" x14ac:dyDescent="0.2">
      <c r="A12126" t="s">
        <v>4379</v>
      </c>
      <c r="B12126" t="s">
        <v>4350</v>
      </c>
      <c r="C12126">
        <v>44.05</v>
      </c>
      <c r="D12126">
        <v>0</v>
      </c>
      <c r="E12126">
        <v>0</v>
      </c>
      <c r="F12126">
        <v>0</v>
      </c>
      <c r="G12126">
        <v>0</v>
      </c>
      <c r="H12126" s="45">
        <v>-8289.73</v>
      </c>
      <c r="I12126" t="s">
        <v>3837</v>
      </c>
      <c r="J12126" t="s">
        <v>190</v>
      </c>
      <c r="K12126">
        <v>0</v>
      </c>
      <c r="L12126" s="83">
        <v>42487</v>
      </c>
      <c r="M12126">
        <v>0</v>
      </c>
      <c r="N12126" t="s">
        <v>4380</v>
      </c>
      <c r="O12126" t="s">
        <v>4381</v>
      </c>
    </row>
    <row r="12127" spans="1:15" x14ac:dyDescent="0.2">
      <c r="A12127" t="s">
        <v>4382</v>
      </c>
      <c r="B12127" t="s">
        <v>3629</v>
      </c>
      <c r="C12127">
        <v>27.94</v>
      </c>
      <c r="D12127">
        <v>0</v>
      </c>
      <c r="E12127">
        <v>0</v>
      </c>
      <c r="F12127">
        <v>0</v>
      </c>
      <c r="G12127">
        <v>0</v>
      </c>
      <c r="H12127" s="45">
        <v>-22700.12</v>
      </c>
      <c r="I12127" t="s">
        <v>3837</v>
      </c>
      <c r="J12127" t="s">
        <v>186</v>
      </c>
      <c r="K12127">
        <v>0</v>
      </c>
      <c r="L12127" s="83">
        <v>42487</v>
      </c>
      <c r="M12127">
        <v>0</v>
      </c>
      <c r="N12127" t="s">
        <v>177</v>
      </c>
      <c r="O12127" t="s">
        <v>3640</v>
      </c>
    </row>
    <row r="12128" spans="1:15" x14ac:dyDescent="0.2">
      <c r="A12128" t="s">
        <v>4383</v>
      </c>
      <c r="B12128" t="s">
        <v>4348</v>
      </c>
      <c r="C12128">
        <v>150.71</v>
      </c>
      <c r="D12128">
        <v>0</v>
      </c>
      <c r="E12128">
        <v>0</v>
      </c>
      <c r="F12128">
        <v>0</v>
      </c>
      <c r="G12128">
        <v>0</v>
      </c>
      <c r="H12128" s="45">
        <v>-3663.76</v>
      </c>
      <c r="I12128" t="s">
        <v>3837</v>
      </c>
      <c r="J12128" t="s">
        <v>169</v>
      </c>
      <c r="K12128">
        <v>0</v>
      </c>
      <c r="L12128" s="83">
        <v>42487</v>
      </c>
      <c r="M12128">
        <v>0</v>
      </c>
      <c r="N12128" t="s">
        <v>4384</v>
      </c>
      <c r="O12128" t="s">
        <v>4385</v>
      </c>
    </row>
    <row r="12129" spans="1:15" x14ac:dyDescent="0.2">
      <c r="A12129" t="s">
        <v>4386</v>
      </c>
      <c r="B12129" t="s">
        <v>108</v>
      </c>
      <c r="C12129">
        <v>64.319999999999993</v>
      </c>
      <c r="D12129">
        <v>0</v>
      </c>
      <c r="E12129">
        <v>0</v>
      </c>
      <c r="F12129">
        <v>0</v>
      </c>
      <c r="G12129">
        <v>0</v>
      </c>
      <c r="H12129">
        <v>144.77000000000001</v>
      </c>
      <c r="I12129" t="s">
        <v>3842</v>
      </c>
      <c r="J12129" t="s">
        <v>169</v>
      </c>
      <c r="K12129">
        <v>0</v>
      </c>
      <c r="L12129" s="83">
        <v>42487</v>
      </c>
      <c r="M12129">
        <v>0</v>
      </c>
      <c r="N12129">
        <v>71813109</v>
      </c>
      <c r="O12129">
        <v>2085102</v>
      </c>
    </row>
    <row r="12130" spans="1:15" x14ac:dyDescent="0.2">
      <c r="A12130" t="s">
        <v>4387</v>
      </c>
      <c r="B12130" t="s">
        <v>246</v>
      </c>
      <c r="C12130">
        <v>59.47</v>
      </c>
      <c r="D12130">
        <v>0</v>
      </c>
      <c r="E12130">
        <v>0</v>
      </c>
      <c r="F12130">
        <v>0</v>
      </c>
      <c r="G12130">
        <v>0</v>
      </c>
      <c r="H12130" s="45">
        <v>-9706.35</v>
      </c>
      <c r="I12130" t="s">
        <v>3837</v>
      </c>
      <c r="J12130" t="s">
        <v>200</v>
      </c>
      <c r="K12130">
        <v>0</v>
      </c>
      <c r="L12130" s="83">
        <v>42487</v>
      </c>
      <c r="M12130">
        <v>0</v>
      </c>
      <c r="N12130">
        <v>117043109</v>
      </c>
      <c r="O12130">
        <v>2149309</v>
      </c>
    </row>
    <row r="12131" spans="1:15" x14ac:dyDescent="0.2">
      <c r="A12131" t="s">
        <v>4388</v>
      </c>
      <c r="B12131" t="s">
        <v>1804</v>
      </c>
      <c r="C12131">
        <v>69.36</v>
      </c>
      <c r="D12131">
        <v>0</v>
      </c>
      <c r="E12131">
        <v>0</v>
      </c>
      <c r="F12131">
        <v>0</v>
      </c>
      <c r="G12131">
        <v>0</v>
      </c>
      <c r="H12131" s="45">
        <v>3206.35</v>
      </c>
      <c r="I12131" t="s">
        <v>3837</v>
      </c>
      <c r="J12131" t="s">
        <v>235</v>
      </c>
      <c r="K12131">
        <v>0</v>
      </c>
      <c r="L12131" s="83">
        <v>42487</v>
      </c>
      <c r="M12131">
        <v>0</v>
      </c>
      <c r="N12131" t="s">
        <v>177</v>
      </c>
      <c r="O12131">
        <v>2788713</v>
      </c>
    </row>
    <row r="12132" spans="1:15" x14ac:dyDescent="0.2">
      <c r="A12132" t="s">
        <v>4389</v>
      </c>
      <c r="B12132" t="s">
        <v>2827</v>
      </c>
      <c r="C12132">
        <v>31.05</v>
      </c>
      <c r="D12132">
        <v>0</v>
      </c>
      <c r="E12132">
        <v>0</v>
      </c>
      <c r="F12132">
        <v>0</v>
      </c>
      <c r="G12132">
        <v>0</v>
      </c>
      <c r="H12132" s="45">
        <v>-45424.800000000003</v>
      </c>
      <c r="I12132" t="s">
        <v>3837</v>
      </c>
      <c r="J12132" t="s">
        <v>235</v>
      </c>
      <c r="K12132">
        <v>0</v>
      </c>
      <c r="L12132" s="83">
        <v>42487</v>
      </c>
      <c r="M12132">
        <v>0</v>
      </c>
      <c r="N12132" t="s">
        <v>2916</v>
      </c>
      <c r="O12132" t="s">
        <v>2917</v>
      </c>
    </row>
    <row r="12133" spans="1:15" x14ac:dyDescent="0.2">
      <c r="A12133" t="s">
        <v>4390</v>
      </c>
      <c r="B12133" t="s">
        <v>4344</v>
      </c>
      <c r="C12133">
        <v>44.34</v>
      </c>
      <c r="D12133">
        <v>0</v>
      </c>
      <c r="E12133">
        <v>0</v>
      </c>
      <c r="F12133">
        <v>0</v>
      </c>
      <c r="G12133">
        <v>0</v>
      </c>
      <c r="H12133" s="45">
        <v>6148.65</v>
      </c>
      <c r="I12133" t="s">
        <v>3837</v>
      </c>
      <c r="J12133" t="s">
        <v>188</v>
      </c>
      <c r="K12133">
        <v>0</v>
      </c>
      <c r="L12133" s="83">
        <v>42487</v>
      </c>
      <c r="M12133">
        <v>0</v>
      </c>
      <c r="N12133">
        <v>81437105</v>
      </c>
      <c r="O12133">
        <v>2090173</v>
      </c>
    </row>
    <row r="12134" spans="1:15" x14ac:dyDescent="0.2">
      <c r="A12134" t="s">
        <v>4391</v>
      </c>
      <c r="B12134" t="s">
        <v>308</v>
      </c>
      <c r="C12134">
        <v>38.83</v>
      </c>
      <c r="D12134">
        <v>0</v>
      </c>
      <c r="E12134">
        <v>0</v>
      </c>
      <c r="F12134">
        <v>0</v>
      </c>
      <c r="G12134">
        <v>0</v>
      </c>
      <c r="H12134" s="45">
        <v>-9104.1299999999992</v>
      </c>
      <c r="I12134" t="s">
        <v>3837</v>
      </c>
      <c r="J12134" t="s">
        <v>186</v>
      </c>
      <c r="K12134">
        <v>0</v>
      </c>
      <c r="L12134" s="83">
        <v>42487</v>
      </c>
      <c r="M12134">
        <v>0</v>
      </c>
      <c r="N12134" t="s">
        <v>309</v>
      </c>
      <c r="O12134" t="s">
        <v>310</v>
      </c>
    </row>
    <row r="12135" spans="1:15" x14ac:dyDescent="0.2">
      <c r="A12135" t="s">
        <v>4392</v>
      </c>
      <c r="B12135" t="s">
        <v>2102</v>
      </c>
      <c r="C12135">
        <v>48.44</v>
      </c>
      <c r="D12135">
        <v>0</v>
      </c>
      <c r="E12135">
        <v>0</v>
      </c>
      <c r="F12135">
        <v>0</v>
      </c>
      <c r="G12135">
        <v>0</v>
      </c>
      <c r="H12135" s="45">
        <v>5986.18</v>
      </c>
      <c r="I12135" t="s">
        <v>3837</v>
      </c>
      <c r="J12135" t="s">
        <v>200</v>
      </c>
      <c r="K12135">
        <v>0</v>
      </c>
      <c r="L12135" s="83">
        <v>42487</v>
      </c>
      <c r="M12135">
        <v>0</v>
      </c>
      <c r="N12135">
        <v>99724106</v>
      </c>
      <c r="O12135">
        <v>2111955</v>
      </c>
    </row>
    <row r="12136" spans="1:15" x14ac:dyDescent="0.2">
      <c r="A12136" t="s">
        <v>4393</v>
      </c>
      <c r="B12136" t="s">
        <v>4322</v>
      </c>
      <c r="C12136">
        <v>35.39</v>
      </c>
      <c r="D12136">
        <v>0</v>
      </c>
      <c r="E12136">
        <v>0</v>
      </c>
      <c r="F12136">
        <v>0</v>
      </c>
      <c r="G12136">
        <v>0</v>
      </c>
      <c r="H12136" s="45">
        <v>13976.38</v>
      </c>
      <c r="I12136" t="s">
        <v>3842</v>
      </c>
      <c r="J12136" t="s">
        <v>200</v>
      </c>
      <c r="K12136">
        <v>0</v>
      </c>
      <c r="L12136" s="83">
        <v>42487</v>
      </c>
      <c r="M12136">
        <v>0</v>
      </c>
      <c r="N12136">
        <v>103304101</v>
      </c>
      <c r="O12136">
        <v>2117232</v>
      </c>
    </row>
    <row r="12137" spans="1:15" x14ac:dyDescent="0.2">
      <c r="A12137" t="s">
        <v>4394</v>
      </c>
      <c r="B12137" t="s">
        <v>302</v>
      </c>
      <c r="C12137">
        <v>90.15</v>
      </c>
      <c r="D12137">
        <v>0</v>
      </c>
      <c r="E12137">
        <v>0</v>
      </c>
      <c r="F12137">
        <v>0</v>
      </c>
      <c r="G12137">
        <v>0</v>
      </c>
      <c r="H12137" s="45">
        <v>-4873.4799999999996</v>
      </c>
      <c r="I12137" t="s">
        <v>3837</v>
      </c>
      <c r="J12137" t="s">
        <v>169</v>
      </c>
      <c r="K12137">
        <v>0</v>
      </c>
      <c r="L12137" s="83">
        <v>42487</v>
      </c>
      <c r="M12137">
        <v>0</v>
      </c>
      <c r="N12137">
        <v>151020104</v>
      </c>
      <c r="O12137">
        <v>2182348</v>
      </c>
    </row>
    <row r="12138" spans="1:15" x14ac:dyDescent="0.2">
      <c r="A12138" t="s">
        <v>4395</v>
      </c>
      <c r="B12138" t="s">
        <v>4341</v>
      </c>
      <c r="C12138">
        <v>303.66000000000003</v>
      </c>
      <c r="D12138">
        <v>0</v>
      </c>
      <c r="E12138">
        <v>0</v>
      </c>
      <c r="F12138">
        <v>0</v>
      </c>
      <c r="G12138">
        <v>0</v>
      </c>
      <c r="H12138">
        <v>804.44</v>
      </c>
      <c r="I12138" t="s">
        <v>3837</v>
      </c>
      <c r="J12138" t="s">
        <v>200</v>
      </c>
      <c r="K12138">
        <v>0</v>
      </c>
      <c r="L12138" s="83">
        <v>42487</v>
      </c>
      <c r="M12138">
        <v>0</v>
      </c>
      <c r="N12138" t="s">
        <v>4396</v>
      </c>
      <c r="O12138" t="s">
        <v>4397</v>
      </c>
    </row>
    <row r="12139" spans="1:15" x14ac:dyDescent="0.2">
      <c r="A12139" t="s">
        <v>4398</v>
      </c>
      <c r="B12139" t="s">
        <v>4328</v>
      </c>
      <c r="C12139">
        <v>54.84</v>
      </c>
      <c r="D12139">
        <v>0</v>
      </c>
      <c r="E12139">
        <v>0</v>
      </c>
      <c r="F12139">
        <v>0</v>
      </c>
      <c r="G12139">
        <v>0</v>
      </c>
      <c r="H12139" s="45">
        <v>-3048.68</v>
      </c>
      <c r="I12139" t="s">
        <v>3842</v>
      </c>
      <c r="J12139" t="s">
        <v>182</v>
      </c>
      <c r="K12139">
        <v>0</v>
      </c>
      <c r="L12139" s="83">
        <v>42487</v>
      </c>
      <c r="M12139">
        <v>0</v>
      </c>
      <c r="N12139">
        <v>811904101</v>
      </c>
      <c r="O12139">
        <v>2797838</v>
      </c>
    </row>
    <row r="12140" spans="1:15" x14ac:dyDescent="0.2">
      <c r="A12140" t="s">
        <v>4399</v>
      </c>
      <c r="B12140" t="s">
        <v>1555</v>
      </c>
      <c r="C12140">
        <v>94.81</v>
      </c>
      <c r="D12140">
        <v>0</v>
      </c>
      <c r="E12140">
        <v>0</v>
      </c>
      <c r="F12140">
        <v>0</v>
      </c>
      <c r="G12140">
        <v>0</v>
      </c>
      <c r="H12140" s="45">
        <v>11997.91</v>
      </c>
      <c r="I12140" t="s">
        <v>3842</v>
      </c>
      <c r="J12140" t="s">
        <v>169</v>
      </c>
      <c r="K12140">
        <v>0</v>
      </c>
      <c r="L12140" s="83">
        <v>42487</v>
      </c>
      <c r="M12140">
        <v>0</v>
      </c>
      <c r="N12140" t="s">
        <v>1610</v>
      </c>
      <c r="O12140">
        <v>2807061</v>
      </c>
    </row>
    <row r="12141" spans="1:15" x14ac:dyDescent="0.2">
      <c r="A12141" t="s">
        <v>4400</v>
      </c>
      <c r="B12141" t="s">
        <v>2104</v>
      </c>
      <c r="C12141">
        <v>77.900000000000006</v>
      </c>
      <c r="D12141">
        <v>0</v>
      </c>
      <c r="E12141">
        <v>0</v>
      </c>
      <c r="F12141">
        <v>0</v>
      </c>
      <c r="G12141">
        <v>0</v>
      </c>
      <c r="H12141">
        <v>-524.97</v>
      </c>
      <c r="I12141" t="s">
        <v>3842</v>
      </c>
      <c r="J12141" t="s">
        <v>200</v>
      </c>
      <c r="K12141">
        <v>0</v>
      </c>
      <c r="L12141" s="83">
        <v>42487</v>
      </c>
      <c r="M12141">
        <v>0</v>
      </c>
      <c r="N12141">
        <v>139594105</v>
      </c>
      <c r="O12141" t="s">
        <v>2147</v>
      </c>
    </row>
    <row r="12142" spans="1:15" x14ac:dyDescent="0.2">
      <c r="A12142" t="s">
        <v>4401</v>
      </c>
      <c r="B12142" t="s">
        <v>1339</v>
      </c>
      <c r="C12142">
        <v>58.73</v>
      </c>
      <c r="D12142">
        <v>0</v>
      </c>
      <c r="E12142">
        <v>0</v>
      </c>
      <c r="F12142">
        <v>0</v>
      </c>
      <c r="G12142">
        <v>0</v>
      </c>
      <c r="H12142">
        <v>-828.52</v>
      </c>
      <c r="I12142" t="s">
        <v>3842</v>
      </c>
      <c r="J12142" t="s">
        <v>188</v>
      </c>
      <c r="K12142">
        <v>0</v>
      </c>
      <c r="L12142" s="83">
        <v>42487</v>
      </c>
      <c r="M12142">
        <v>0</v>
      </c>
      <c r="N12142">
        <v>144285103</v>
      </c>
      <c r="O12142">
        <v>2177504</v>
      </c>
    </row>
    <row r="12143" spans="1:15" x14ac:dyDescent="0.2">
      <c r="A12143" t="s">
        <v>4402</v>
      </c>
      <c r="B12143" t="s">
        <v>4324</v>
      </c>
      <c r="C12143">
        <v>17.399999999999999</v>
      </c>
      <c r="D12143">
        <v>0</v>
      </c>
      <c r="E12143">
        <v>0</v>
      </c>
      <c r="F12143">
        <v>0</v>
      </c>
      <c r="G12143">
        <v>0</v>
      </c>
      <c r="H12143" s="45">
        <v>-1376.67</v>
      </c>
      <c r="I12143" t="s">
        <v>3842</v>
      </c>
      <c r="J12143" t="s">
        <v>190</v>
      </c>
      <c r="K12143">
        <v>0</v>
      </c>
      <c r="L12143" s="83">
        <v>42487</v>
      </c>
      <c r="M12143">
        <v>0</v>
      </c>
      <c r="N12143" s="84">
        <v>2.2281999999999999E+106</v>
      </c>
      <c r="O12143">
        <v>2255778</v>
      </c>
    </row>
    <row r="12144" spans="1:15" x14ac:dyDescent="0.2">
      <c r="A12144" t="s">
        <v>4403</v>
      </c>
      <c r="B12144" t="s">
        <v>2296</v>
      </c>
      <c r="C12144">
        <v>39.299999999999997</v>
      </c>
      <c r="D12144">
        <v>0</v>
      </c>
      <c r="E12144">
        <v>0</v>
      </c>
      <c r="F12144">
        <v>0</v>
      </c>
      <c r="G12144">
        <v>0</v>
      </c>
      <c r="H12144" s="45">
        <v>16808.91</v>
      </c>
      <c r="I12144" t="s">
        <v>3837</v>
      </c>
      <c r="J12144" t="s">
        <v>182</v>
      </c>
      <c r="K12144">
        <v>0</v>
      </c>
      <c r="L12144" s="83">
        <v>42487</v>
      </c>
      <c r="M12144">
        <v>0</v>
      </c>
      <c r="N12144" t="s">
        <v>2339</v>
      </c>
      <c r="O12144" t="s">
        <v>2340</v>
      </c>
    </row>
    <row r="12145" spans="1:15" x14ac:dyDescent="0.2">
      <c r="A12145" t="s">
        <v>4404</v>
      </c>
      <c r="B12145" t="s">
        <v>4338</v>
      </c>
      <c r="C12145">
        <v>39.9</v>
      </c>
      <c r="D12145">
        <v>0</v>
      </c>
      <c r="E12145">
        <v>0</v>
      </c>
      <c r="F12145">
        <v>0</v>
      </c>
      <c r="G12145">
        <v>0</v>
      </c>
      <c r="H12145" s="45">
        <v>1732.58</v>
      </c>
      <c r="I12145" t="s">
        <v>3837</v>
      </c>
      <c r="J12145" t="s">
        <v>822</v>
      </c>
      <c r="K12145">
        <v>0</v>
      </c>
      <c r="L12145" s="83">
        <v>42487</v>
      </c>
      <c r="M12145">
        <v>0</v>
      </c>
      <c r="N12145">
        <v>130788102</v>
      </c>
      <c r="O12145">
        <v>2165383</v>
      </c>
    </row>
    <row r="12146" spans="1:15" x14ac:dyDescent="0.2">
      <c r="A12146" t="s">
        <v>4405</v>
      </c>
      <c r="B12146" t="s">
        <v>1560</v>
      </c>
      <c r="C12146">
        <v>45.75</v>
      </c>
      <c r="D12146">
        <v>0</v>
      </c>
      <c r="E12146">
        <v>0</v>
      </c>
      <c r="F12146">
        <v>0</v>
      </c>
      <c r="G12146">
        <v>0</v>
      </c>
      <c r="H12146" s="45">
        <v>6716.06</v>
      </c>
      <c r="I12146" t="s">
        <v>3842</v>
      </c>
      <c r="J12146" t="s">
        <v>169</v>
      </c>
      <c r="K12146">
        <v>0</v>
      </c>
      <c r="L12146" s="83">
        <v>42487</v>
      </c>
      <c r="M12146">
        <v>0</v>
      </c>
      <c r="N12146">
        <v>232577205</v>
      </c>
      <c r="O12146" t="s">
        <v>1614</v>
      </c>
    </row>
    <row r="12147" spans="1:15" x14ac:dyDescent="0.2">
      <c r="A12147" t="s">
        <v>4406</v>
      </c>
      <c r="B12147" t="s">
        <v>2099</v>
      </c>
      <c r="C12147">
        <v>18.05</v>
      </c>
      <c r="D12147">
        <v>0</v>
      </c>
      <c r="E12147">
        <v>0</v>
      </c>
      <c r="F12147">
        <v>0</v>
      </c>
      <c r="G12147">
        <v>0</v>
      </c>
      <c r="H12147" s="45">
        <v>-4772.79</v>
      </c>
      <c r="I12147" t="s">
        <v>3837</v>
      </c>
      <c r="J12147" t="s">
        <v>164</v>
      </c>
      <c r="K12147">
        <v>0</v>
      </c>
      <c r="L12147" s="83">
        <v>42487</v>
      </c>
      <c r="M12147">
        <v>0</v>
      </c>
      <c r="N12147">
        <v>253651103</v>
      </c>
      <c r="O12147">
        <v>2269229</v>
      </c>
    </row>
    <row r="12148" spans="1:15" x14ac:dyDescent="0.2">
      <c r="A12148" t="s">
        <v>4407</v>
      </c>
      <c r="B12148" t="s">
        <v>4336</v>
      </c>
      <c r="C12148">
        <v>58.54</v>
      </c>
      <c r="D12148">
        <v>0</v>
      </c>
      <c r="E12148">
        <v>0</v>
      </c>
      <c r="F12148">
        <v>0</v>
      </c>
      <c r="G12148">
        <v>0</v>
      </c>
      <c r="H12148" s="45">
        <v>-1810.02</v>
      </c>
      <c r="I12148" t="s">
        <v>3837</v>
      </c>
      <c r="J12148" t="s">
        <v>190</v>
      </c>
      <c r="K12148">
        <v>0</v>
      </c>
      <c r="L12148" s="83">
        <v>42487</v>
      </c>
      <c r="M12148">
        <v>0</v>
      </c>
      <c r="N12148">
        <v>248019101</v>
      </c>
      <c r="O12148">
        <v>2260363</v>
      </c>
    </row>
    <row r="12149" spans="1:15" x14ac:dyDescent="0.2">
      <c r="A12149" t="s">
        <v>4408</v>
      </c>
      <c r="B12149" t="s">
        <v>3190</v>
      </c>
      <c r="C12149">
        <v>51.55</v>
      </c>
      <c r="D12149">
        <v>0</v>
      </c>
      <c r="E12149">
        <v>0</v>
      </c>
      <c r="F12149">
        <v>0</v>
      </c>
      <c r="G12149">
        <v>0</v>
      </c>
      <c r="H12149" s="45">
        <v>-2904.25</v>
      </c>
      <c r="I12149" t="s">
        <v>3842</v>
      </c>
      <c r="J12149" t="s">
        <v>182</v>
      </c>
      <c r="K12149">
        <v>0</v>
      </c>
      <c r="L12149" s="83">
        <v>42487</v>
      </c>
      <c r="M12149">
        <v>0</v>
      </c>
      <c r="N12149">
        <v>262037104</v>
      </c>
      <c r="O12149">
        <v>2116767</v>
      </c>
    </row>
    <row r="12150" spans="1:15" x14ac:dyDescent="0.2">
      <c r="A12150" t="s">
        <v>4409</v>
      </c>
      <c r="B12150" t="s">
        <v>999</v>
      </c>
      <c r="C12150">
        <v>34.08</v>
      </c>
      <c r="D12150">
        <v>0</v>
      </c>
      <c r="E12150">
        <v>0</v>
      </c>
      <c r="F12150">
        <v>0</v>
      </c>
      <c r="G12150">
        <v>0</v>
      </c>
      <c r="H12150">
        <v>-258.70999999999998</v>
      </c>
      <c r="I12150" t="s">
        <v>3837</v>
      </c>
      <c r="J12150" t="s">
        <v>822</v>
      </c>
      <c r="K12150">
        <v>0</v>
      </c>
      <c r="L12150" s="83">
        <v>42487</v>
      </c>
      <c r="M12150">
        <v>0</v>
      </c>
      <c r="N12150">
        <v>291641108</v>
      </c>
      <c r="O12150">
        <v>2313803</v>
      </c>
    </row>
    <row r="12151" spans="1:15" x14ac:dyDescent="0.2">
      <c r="A12151" t="s">
        <v>4410</v>
      </c>
      <c r="B12151" t="s">
        <v>1005</v>
      </c>
      <c r="C12151">
        <v>49.85</v>
      </c>
      <c r="D12151">
        <v>0</v>
      </c>
      <c r="E12151">
        <v>0</v>
      </c>
      <c r="F12151">
        <v>0</v>
      </c>
      <c r="G12151">
        <v>0</v>
      </c>
      <c r="H12151" s="45">
        <v>2701.73</v>
      </c>
      <c r="I12151" t="s">
        <v>3837</v>
      </c>
      <c r="J12151" t="s">
        <v>182</v>
      </c>
      <c r="K12151">
        <v>0</v>
      </c>
      <c r="L12151" s="83">
        <v>42487</v>
      </c>
      <c r="M12151">
        <v>0</v>
      </c>
      <c r="N12151" t="s">
        <v>1297</v>
      </c>
      <c r="O12151">
        <v>2319414</v>
      </c>
    </row>
    <row r="12152" spans="1:15" x14ac:dyDescent="0.2">
      <c r="A12152" t="s">
        <v>4411</v>
      </c>
      <c r="B12152" t="s">
        <v>4325</v>
      </c>
      <c r="C12152">
        <v>141.87</v>
      </c>
      <c r="D12152">
        <v>0</v>
      </c>
      <c r="E12152">
        <v>0</v>
      </c>
      <c r="F12152">
        <v>0</v>
      </c>
      <c r="G12152">
        <v>0</v>
      </c>
      <c r="H12152" s="45">
        <v>3812.21</v>
      </c>
      <c r="I12152" t="s">
        <v>3842</v>
      </c>
      <c r="J12152" t="s">
        <v>169</v>
      </c>
      <c r="K12152">
        <v>0</v>
      </c>
      <c r="L12152" s="83">
        <v>42487</v>
      </c>
      <c r="M12152">
        <v>0</v>
      </c>
      <c r="N12152" s="84">
        <v>2.8176E+112</v>
      </c>
      <c r="O12152">
        <v>2567116</v>
      </c>
    </row>
    <row r="12153" spans="1:15" x14ac:dyDescent="0.2">
      <c r="A12153" t="s">
        <v>4412</v>
      </c>
      <c r="B12153" t="s">
        <v>4335</v>
      </c>
      <c r="C12153">
        <v>133.84</v>
      </c>
      <c r="D12153">
        <v>0</v>
      </c>
      <c r="E12153">
        <v>0</v>
      </c>
      <c r="F12153">
        <v>0</v>
      </c>
      <c r="G12153">
        <v>0</v>
      </c>
      <c r="H12153" s="45">
        <v>-18540.71</v>
      </c>
      <c r="I12153" t="s">
        <v>3837</v>
      </c>
      <c r="J12153" t="s">
        <v>200</v>
      </c>
      <c r="K12153">
        <v>0</v>
      </c>
      <c r="L12153" s="83">
        <v>42487</v>
      </c>
      <c r="M12153">
        <v>0</v>
      </c>
      <c r="N12153" t="s">
        <v>4413</v>
      </c>
      <c r="O12153" t="s">
        <v>4414</v>
      </c>
    </row>
    <row r="12154" spans="1:15" x14ac:dyDescent="0.2">
      <c r="A12154" t="s">
        <v>4415</v>
      </c>
      <c r="B12154" t="s">
        <v>457</v>
      </c>
      <c r="C12154">
        <v>37.72</v>
      </c>
      <c r="D12154">
        <v>0</v>
      </c>
      <c r="E12154">
        <v>0</v>
      </c>
      <c r="F12154">
        <v>0</v>
      </c>
      <c r="G12154">
        <v>0</v>
      </c>
      <c r="H12154" s="45">
        <v>2407.09</v>
      </c>
      <c r="I12154" t="s">
        <v>3842</v>
      </c>
      <c r="J12154" t="s">
        <v>186</v>
      </c>
      <c r="K12154">
        <v>0</v>
      </c>
      <c r="L12154" s="83">
        <v>42487</v>
      </c>
      <c r="M12154">
        <v>0</v>
      </c>
      <c r="N12154">
        <v>337930705</v>
      </c>
      <c r="O12154" t="s">
        <v>458</v>
      </c>
    </row>
    <row r="12155" spans="1:15" x14ac:dyDescent="0.2">
      <c r="A12155" t="s">
        <v>4416</v>
      </c>
      <c r="B12155" t="s">
        <v>2852</v>
      </c>
      <c r="C12155">
        <v>81.180000000000007</v>
      </c>
      <c r="D12155">
        <v>0</v>
      </c>
      <c r="E12155">
        <v>0</v>
      </c>
      <c r="F12155">
        <v>0</v>
      </c>
      <c r="G12155">
        <v>0</v>
      </c>
      <c r="H12155" s="45">
        <v>16908.05</v>
      </c>
      <c r="I12155" t="s">
        <v>3837</v>
      </c>
      <c r="J12155" t="s">
        <v>190</v>
      </c>
      <c r="K12155">
        <v>0</v>
      </c>
      <c r="L12155" s="83">
        <v>42487</v>
      </c>
      <c r="M12155">
        <v>0</v>
      </c>
      <c r="N12155">
        <v>302941109</v>
      </c>
      <c r="O12155">
        <v>2351449</v>
      </c>
    </row>
    <row r="12156" spans="1:15" x14ac:dyDescent="0.2">
      <c r="A12156" t="s">
        <v>4417</v>
      </c>
      <c r="B12156" t="s">
        <v>4345</v>
      </c>
      <c r="C12156">
        <v>23.1</v>
      </c>
      <c r="D12156">
        <v>0</v>
      </c>
      <c r="E12156">
        <v>0</v>
      </c>
      <c r="F12156">
        <v>0</v>
      </c>
      <c r="G12156">
        <v>0</v>
      </c>
      <c r="H12156" s="45">
        <v>1583.21</v>
      </c>
      <c r="I12156" t="s">
        <v>3837</v>
      </c>
      <c r="J12156" t="s">
        <v>186</v>
      </c>
      <c r="K12156">
        <v>0</v>
      </c>
      <c r="L12156" s="83">
        <v>42487</v>
      </c>
      <c r="M12156">
        <v>0</v>
      </c>
      <c r="N12156">
        <v>314211103</v>
      </c>
      <c r="O12156">
        <v>2246288</v>
      </c>
    </row>
    <row r="12157" spans="1:15" x14ac:dyDescent="0.2">
      <c r="A12157" t="s">
        <v>4418</v>
      </c>
      <c r="B12157" t="s">
        <v>4330</v>
      </c>
      <c r="C12157">
        <v>48.82</v>
      </c>
      <c r="D12157">
        <v>0</v>
      </c>
      <c r="E12157">
        <v>0</v>
      </c>
      <c r="F12157">
        <v>0</v>
      </c>
      <c r="G12157">
        <v>0</v>
      </c>
      <c r="H12157">
        <v>866.11</v>
      </c>
      <c r="I12157" t="s">
        <v>3842</v>
      </c>
      <c r="J12157" t="s">
        <v>164</v>
      </c>
      <c r="K12157">
        <v>0</v>
      </c>
      <c r="L12157" s="83">
        <v>42487</v>
      </c>
      <c r="M12157">
        <v>0</v>
      </c>
      <c r="N12157">
        <v>302445101</v>
      </c>
      <c r="O12157">
        <v>2344717</v>
      </c>
    </row>
    <row r="12158" spans="1:15" x14ac:dyDescent="0.2">
      <c r="A12158" t="s">
        <v>4419</v>
      </c>
      <c r="B12158" t="s">
        <v>2321</v>
      </c>
      <c r="C12158">
        <v>31.16</v>
      </c>
      <c r="D12158">
        <v>0</v>
      </c>
      <c r="E12158">
        <v>0</v>
      </c>
      <c r="F12158">
        <v>0</v>
      </c>
      <c r="G12158">
        <v>0</v>
      </c>
      <c r="H12158" s="45">
        <v>-1465.78</v>
      </c>
      <c r="I12158" t="s">
        <v>3842</v>
      </c>
      <c r="J12158" t="s">
        <v>182</v>
      </c>
      <c r="K12158">
        <v>0</v>
      </c>
      <c r="L12158" s="83">
        <v>42487</v>
      </c>
      <c r="M12158">
        <v>0</v>
      </c>
      <c r="N12158" t="s">
        <v>2356</v>
      </c>
      <c r="O12158">
        <v>2763561</v>
      </c>
    </row>
    <row r="12159" spans="1:15" x14ac:dyDescent="0.2">
      <c r="A12159" t="s">
        <v>4420</v>
      </c>
      <c r="B12159" t="s">
        <v>323</v>
      </c>
      <c r="C12159">
        <v>64.599999999999994</v>
      </c>
      <c r="D12159">
        <v>0</v>
      </c>
      <c r="E12159">
        <v>0</v>
      </c>
      <c r="F12159">
        <v>0</v>
      </c>
      <c r="G12159">
        <v>0</v>
      </c>
      <c r="H12159" s="45">
        <v>6967.19</v>
      </c>
      <c r="I12159" t="s">
        <v>3842</v>
      </c>
      <c r="J12159" t="s">
        <v>164</v>
      </c>
      <c r="K12159">
        <v>0</v>
      </c>
      <c r="L12159" s="83">
        <v>42487</v>
      </c>
      <c r="M12159">
        <v>0</v>
      </c>
      <c r="N12159" s="84">
        <v>3.4959000000000003E+113</v>
      </c>
      <c r="O12159" t="s">
        <v>324</v>
      </c>
    </row>
    <row r="12160" spans="1:15" x14ac:dyDescent="0.2">
      <c r="A12160" t="s">
        <v>4421</v>
      </c>
      <c r="B12160" t="s">
        <v>3734</v>
      </c>
      <c r="C12160">
        <v>30.93</v>
      </c>
      <c r="D12160">
        <v>0</v>
      </c>
      <c r="E12160">
        <v>0</v>
      </c>
      <c r="F12160">
        <v>0</v>
      </c>
      <c r="G12160">
        <v>0</v>
      </c>
      <c r="H12160" s="45">
        <v>-8207.16</v>
      </c>
      <c r="I12160" t="s">
        <v>3837</v>
      </c>
      <c r="J12160" t="s">
        <v>169</v>
      </c>
      <c r="K12160">
        <v>0</v>
      </c>
      <c r="L12160" s="83">
        <v>42487</v>
      </c>
      <c r="M12160">
        <v>0</v>
      </c>
      <c r="N12160" t="s">
        <v>3735</v>
      </c>
      <c r="O12160">
        <v>2641098</v>
      </c>
    </row>
    <row r="12161" spans="1:15" x14ac:dyDescent="0.2">
      <c r="A12161" t="s">
        <v>4422</v>
      </c>
      <c r="B12161" t="s">
        <v>474</v>
      </c>
      <c r="C12161">
        <v>33.630000000000003</v>
      </c>
      <c r="D12161">
        <v>0</v>
      </c>
      <c r="E12161">
        <v>0</v>
      </c>
      <c r="F12161">
        <v>0</v>
      </c>
      <c r="G12161">
        <v>0</v>
      </c>
      <c r="H12161" s="45">
        <v>3692.04</v>
      </c>
      <c r="I12161" t="s">
        <v>3842</v>
      </c>
      <c r="J12161" t="s">
        <v>164</v>
      </c>
      <c r="K12161">
        <v>0</v>
      </c>
      <c r="L12161" s="83">
        <v>42487</v>
      </c>
      <c r="M12161">
        <v>0</v>
      </c>
      <c r="N12161">
        <v>219350105</v>
      </c>
      <c r="O12161">
        <v>2224701</v>
      </c>
    </row>
    <row r="12162" spans="1:15" x14ac:dyDescent="0.2">
      <c r="A12162" t="s">
        <v>4423</v>
      </c>
      <c r="B12162" t="s">
        <v>2853</v>
      </c>
      <c r="C12162">
        <v>76.849999999999994</v>
      </c>
      <c r="D12162">
        <v>0</v>
      </c>
      <c r="E12162">
        <v>0</v>
      </c>
      <c r="F12162">
        <v>0</v>
      </c>
      <c r="G12162">
        <v>0</v>
      </c>
      <c r="H12162" s="45">
        <v>-12504.18</v>
      </c>
      <c r="I12162" t="s">
        <v>3837</v>
      </c>
      <c r="J12162" t="s">
        <v>190</v>
      </c>
      <c r="K12162">
        <v>0</v>
      </c>
      <c r="L12162" s="83">
        <v>42487</v>
      </c>
      <c r="M12162">
        <v>0</v>
      </c>
      <c r="N12162" t="s">
        <v>2939</v>
      </c>
      <c r="O12162" t="s">
        <v>2940</v>
      </c>
    </row>
    <row r="12163" spans="1:15" x14ac:dyDescent="0.2">
      <c r="A12163" t="s">
        <v>4424</v>
      </c>
      <c r="B12163" t="s">
        <v>273</v>
      </c>
      <c r="C12163">
        <v>110.93</v>
      </c>
      <c r="D12163">
        <v>0</v>
      </c>
      <c r="E12163">
        <v>0</v>
      </c>
      <c r="F12163">
        <v>0</v>
      </c>
      <c r="G12163">
        <v>0</v>
      </c>
      <c r="H12163" s="45">
        <v>-28411.1</v>
      </c>
      <c r="I12163" t="s">
        <v>3837</v>
      </c>
      <c r="J12163" t="s">
        <v>200</v>
      </c>
      <c r="K12163">
        <v>0</v>
      </c>
      <c r="L12163" s="83">
        <v>42487</v>
      </c>
      <c r="M12163">
        <v>0</v>
      </c>
      <c r="N12163">
        <v>413086109</v>
      </c>
      <c r="O12163">
        <v>2411138</v>
      </c>
    </row>
    <row r="12164" spans="1:15" x14ac:dyDescent="0.2">
      <c r="A12164" t="s">
        <v>4425</v>
      </c>
      <c r="B12164" t="s">
        <v>4339</v>
      </c>
      <c r="C12164">
        <v>34.28</v>
      </c>
      <c r="D12164">
        <v>0</v>
      </c>
      <c r="E12164">
        <v>0</v>
      </c>
      <c r="F12164">
        <v>0</v>
      </c>
      <c r="G12164">
        <v>0</v>
      </c>
      <c r="H12164" s="45">
        <v>-11921.1</v>
      </c>
      <c r="I12164" t="s">
        <v>3837</v>
      </c>
      <c r="J12164" t="s">
        <v>190</v>
      </c>
      <c r="K12164">
        <v>0</v>
      </c>
      <c r="L12164" s="83">
        <v>42487</v>
      </c>
      <c r="M12164">
        <v>0</v>
      </c>
      <c r="N12164">
        <v>404030108</v>
      </c>
      <c r="O12164" t="s">
        <v>4426</v>
      </c>
    </row>
    <row r="12165" spans="1:15" x14ac:dyDescent="0.2">
      <c r="A12165" t="s">
        <v>4427</v>
      </c>
      <c r="B12165" t="s">
        <v>2581</v>
      </c>
      <c r="C12165">
        <v>48.96</v>
      </c>
      <c r="D12165">
        <v>0</v>
      </c>
      <c r="E12165">
        <v>0</v>
      </c>
      <c r="F12165">
        <v>0</v>
      </c>
      <c r="G12165">
        <v>0</v>
      </c>
      <c r="H12165">
        <v>-763.59</v>
      </c>
      <c r="I12165" t="s">
        <v>3842</v>
      </c>
      <c r="J12165" t="s">
        <v>169</v>
      </c>
      <c r="K12165">
        <v>0</v>
      </c>
      <c r="L12165" s="83">
        <v>42487</v>
      </c>
      <c r="M12165">
        <v>0</v>
      </c>
      <c r="N12165">
        <v>421924309</v>
      </c>
      <c r="O12165" t="s">
        <v>2643</v>
      </c>
    </row>
    <row r="12166" spans="1:15" x14ac:dyDescent="0.2">
      <c r="A12166" t="s">
        <v>4428</v>
      </c>
      <c r="B12166" t="s">
        <v>4333</v>
      </c>
      <c r="C12166">
        <v>32.65</v>
      </c>
      <c r="D12166">
        <v>0</v>
      </c>
      <c r="E12166">
        <v>0</v>
      </c>
      <c r="F12166">
        <v>0</v>
      </c>
      <c r="G12166">
        <v>0</v>
      </c>
      <c r="H12166" s="45">
        <v>-1092.98</v>
      </c>
      <c r="I12166" t="s">
        <v>3837</v>
      </c>
      <c r="J12166" t="s">
        <v>188</v>
      </c>
      <c r="K12166">
        <v>0</v>
      </c>
      <c r="L12166" s="83">
        <v>42487</v>
      </c>
      <c r="M12166">
        <v>0</v>
      </c>
      <c r="N12166">
        <v>447011107</v>
      </c>
      <c r="O12166" t="s">
        <v>4429</v>
      </c>
    </row>
    <row r="12167" spans="1:15" x14ac:dyDescent="0.2">
      <c r="A12167" t="s">
        <v>4430</v>
      </c>
      <c r="B12167" t="s">
        <v>2491</v>
      </c>
      <c r="C12167">
        <v>75.7</v>
      </c>
      <c r="D12167">
        <v>0</v>
      </c>
      <c r="E12167">
        <v>0</v>
      </c>
      <c r="F12167">
        <v>0</v>
      </c>
      <c r="G12167">
        <v>0</v>
      </c>
      <c r="H12167" s="45">
        <v>1734.18</v>
      </c>
      <c r="I12167" t="s">
        <v>3837</v>
      </c>
      <c r="J12167" t="s">
        <v>164</v>
      </c>
      <c r="K12167">
        <v>0</v>
      </c>
      <c r="L12167" s="83">
        <v>42487</v>
      </c>
      <c r="M12167">
        <v>0</v>
      </c>
      <c r="N12167" t="s">
        <v>2540</v>
      </c>
      <c r="O12167">
        <v>2465737</v>
      </c>
    </row>
    <row r="12168" spans="1:15" x14ac:dyDescent="0.2">
      <c r="A12168" t="s">
        <v>4431</v>
      </c>
      <c r="B12168" t="s">
        <v>480</v>
      </c>
      <c r="C12168">
        <v>40.35</v>
      </c>
      <c r="D12168">
        <v>0</v>
      </c>
      <c r="E12168">
        <v>0</v>
      </c>
      <c r="F12168">
        <v>0</v>
      </c>
      <c r="G12168">
        <v>0</v>
      </c>
      <c r="H12168" s="45">
        <v>2180.2600000000002</v>
      </c>
      <c r="I12168" t="s">
        <v>3842</v>
      </c>
      <c r="J12168" t="s">
        <v>164</v>
      </c>
      <c r="K12168">
        <v>0</v>
      </c>
      <c r="L12168" s="83">
        <v>42487</v>
      </c>
      <c r="M12168">
        <v>0</v>
      </c>
      <c r="N12168">
        <v>902104108</v>
      </c>
      <c r="O12168">
        <v>2452698</v>
      </c>
    </row>
    <row r="12169" spans="1:15" x14ac:dyDescent="0.2">
      <c r="A12169" t="s">
        <v>4432</v>
      </c>
      <c r="B12169" t="s">
        <v>2574</v>
      </c>
      <c r="C12169">
        <v>4.97</v>
      </c>
      <c r="D12169">
        <v>0</v>
      </c>
      <c r="E12169">
        <v>0</v>
      </c>
      <c r="F12169">
        <v>0</v>
      </c>
      <c r="G12169">
        <v>0</v>
      </c>
      <c r="H12169" s="45">
        <v>3268.6</v>
      </c>
      <c r="I12169" t="s">
        <v>3837</v>
      </c>
      <c r="J12169" t="s">
        <v>169</v>
      </c>
      <c r="K12169">
        <v>0</v>
      </c>
      <c r="L12169" s="83">
        <v>42487</v>
      </c>
      <c r="M12169">
        <v>0</v>
      </c>
      <c r="N12169" t="s">
        <v>2605</v>
      </c>
      <c r="O12169" t="s">
        <v>2606</v>
      </c>
    </row>
    <row r="12170" spans="1:15" x14ac:dyDescent="0.2">
      <c r="A12170" t="s">
        <v>4433</v>
      </c>
      <c r="B12170" t="s">
        <v>1026</v>
      </c>
      <c r="C12170">
        <v>33.42</v>
      </c>
      <c r="D12170">
        <v>0</v>
      </c>
      <c r="E12170">
        <v>0</v>
      </c>
      <c r="F12170">
        <v>0</v>
      </c>
      <c r="G12170">
        <v>0</v>
      </c>
      <c r="H12170" s="45">
        <v>-29450.31</v>
      </c>
      <c r="I12170" t="s">
        <v>3837</v>
      </c>
      <c r="J12170" t="s">
        <v>164</v>
      </c>
      <c r="K12170">
        <v>0</v>
      </c>
      <c r="L12170" s="83">
        <v>42487</v>
      </c>
      <c r="M12170">
        <v>0</v>
      </c>
      <c r="N12170" t="s">
        <v>1203</v>
      </c>
      <c r="O12170" t="s">
        <v>4434</v>
      </c>
    </row>
    <row r="12171" spans="1:15" x14ac:dyDescent="0.2">
      <c r="A12171" t="s">
        <v>4435</v>
      </c>
      <c r="B12171" t="s">
        <v>1825</v>
      </c>
      <c r="C12171">
        <v>97.42</v>
      </c>
      <c r="D12171">
        <v>0</v>
      </c>
      <c r="E12171">
        <v>0</v>
      </c>
      <c r="F12171">
        <v>0</v>
      </c>
      <c r="G12171">
        <v>0</v>
      </c>
      <c r="H12171">
        <v>500.6</v>
      </c>
      <c r="I12171" t="s">
        <v>3842</v>
      </c>
      <c r="J12171" t="s">
        <v>190</v>
      </c>
      <c r="K12171">
        <v>0</v>
      </c>
      <c r="L12171" s="83">
        <v>42487</v>
      </c>
      <c r="M12171">
        <v>0</v>
      </c>
      <c r="N12171" t="s">
        <v>177</v>
      </c>
      <c r="O12171" t="s">
        <v>1906</v>
      </c>
    </row>
    <row r="12172" spans="1:15" x14ac:dyDescent="0.2">
      <c r="A12172" t="s">
        <v>4436</v>
      </c>
      <c r="B12172" t="s">
        <v>1664</v>
      </c>
      <c r="C12172">
        <v>80.16</v>
      </c>
      <c r="D12172">
        <v>0</v>
      </c>
      <c r="E12172">
        <v>0</v>
      </c>
      <c r="F12172">
        <v>0</v>
      </c>
      <c r="G12172">
        <v>0</v>
      </c>
      <c r="H12172">
        <v>-210.26</v>
      </c>
      <c r="I12172" t="s">
        <v>3842</v>
      </c>
      <c r="J12172" t="s">
        <v>200</v>
      </c>
      <c r="K12172">
        <v>0</v>
      </c>
      <c r="L12172" s="83">
        <v>42487</v>
      </c>
      <c r="M12172">
        <v>0</v>
      </c>
      <c r="N12172">
        <v>462726100</v>
      </c>
      <c r="O12172" t="s">
        <v>1724</v>
      </c>
    </row>
    <row r="12173" spans="1:15" x14ac:dyDescent="0.2">
      <c r="A12173" t="s">
        <v>4437</v>
      </c>
      <c r="B12173" t="s">
        <v>261</v>
      </c>
      <c r="C12173">
        <v>57.39</v>
      </c>
      <c r="D12173">
        <v>0</v>
      </c>
      <c r="E12173">
        <v>0</v>
      </c>
      <c r="F12173">
        <v>0</v>
      </c>
      <c r="G12173">
        <v>0</v>
      </c>
      <c r="H12173" s="45">
        <v>-1246.1300000000001</v>
      </c>
      <c r="I12173" t="s">
        <v>3842</v>
      </c>
      <c r="J12173" t="s">
        <v>235</v>
      </c>
      <c r="K12173">
        <v>0</v>
      </c>
      <c r="L12173" s="83">
        <v>42487</v>
      </c>
      <c r="M12173">
        <v>0</v>
      </c>
      <c r="N12173">
        <v>800422107</v>
      </c>
      <c r="O12173">
        <v>2772998</v>
      </c>
    </row>
    <row r="12174" spans="1:15" x14ac:dyDescent="0.2">
      <c r="A12174" t="s">
        <v>4438</v>
      </c>
      <c r="B12174" t="s">
        <v>4323</v>
      </c>
      <c r="C12174">
        <v>109.27500000000001</v>
      </c>
      <c r="D12174">
        <v>0</v>
      </c>
      <c r="E12174">
        <v>0</v>
      </c>
      <c r="F12174">
        <v>0</v>
      </c>
      <c r="G12174">
        <v>0</v>
      </c>
      <c r="H12174" s="45">
        <v>2582.3200000000002</v>
      </c>
      <c r="I12174" t="s">
        <v>3842</v>
      </c>
      <c r="J12174" t="s">
        <v>190</v>
      </c>
      <c r="K12174">
        <v>0</v>
      </c>
      <c r="L12174" s="83">
        <v>42487</v>
      </c>
      <c r="M12174">
        <v>0</v>
      </c>
      <c r="N12174">
        <v>477839104</v>
      </c>
      <c r="O12174" t="s">
        <v>4439</v>
      </c>
    </row>
    <row r="12175" spans="1:15" x14ac:dyDescent="0.2">
      <c r="A12175" t="s">
        <v>4440</v>
      </c>
      <c r="B12175" t="s">
        <v>379</v>
      </c>
      <c r="C12175">
        <v>24.92</v>
      </c>
      <c r="D12175">
        <v>0</v>
      </c>
      <c r="E12175">
        <v>0</v>
      </c>
      <c r="F12175">
        <v>0</v>
      </c>
      <c r="G12175">
        <v>0</v>
      </c>
      <c r="H12175" s="45">
        <v>-2018.71</v>
      </c>
      <c r="I12175" t="s">
        <v>3837</v>
      </c>
      <c r="J12175" t="s">
        <v>164</v>
      </c>
      <c r="K12175">
        <v>0</v>
      </c>
      <c r="L12175" s="83">
        <v>42487</v>
      </c>
      <c r="M12175">
        <v>0</v>
      </c>
      <c r="N12175" t="s">
        <v>380</v>
      </c>
      <c r="O12175">
        <v>2431846</v>
      </c>
    </row>
    <row r="12176" spans="1:15" x14ac:dyDescent="0.2">
      <c r="A12176" t="s">
        <v>4441</v>
      </c>
      <c r="B12176" t="s">
        <v>4326</v>
      </c>
      <c r="C12176">
        <v>13.47</v>
      </c>
      <c r="D12176">
        <v>0</v>
      </c>
      <c r="E12176">
        <v>0</v>
      </c>
      <c r="F12176">
        <v>0</v>
      </c>
      <c r="G12176">
        <v>0</v>
      </c>
      <c r="H12176" s="45">
        <v>6825.06</v>
      </c>
      <c r="I12176" t="s">
        <v>3842</v>
      </c>
      <c r="J12176" t="s">
        <v>186</v>
      </c>
      <c r="K12176">
        <v>0</v>
      </c>
      <c r="L12176" s="83">
        <v>42487</v>
      </c>
      <c r="M12176">
        <v>0</v>
      </c>
      <c r="N12176" t="s">
        <v>4442</v>
      </c>
      <c r="O12176">
        <v>2605555</v>
      </c>
    </row>
    <row r="12177" spans="1:15" x14ac:dyDescent="0.2">
      <c r="A12177" t="s">
        <v>4443</v>
      </c>
      <c r="B12177" t="s">
        <v>871</v>
      </c>
      <c r="C12177">
        <v>41.05</v>
      </c>
      <c r="D12177">
        <v>0</v>
      </c>
      <c r="E12177">
        <v>0</v>
      </c>
      <c r="F12177">
        <v>0</v>
      </c>
      <c r="G12177">
        <v>0</v>
      </c>
      <c r="H12177">
        <v>369.63</v>
      </c>
      <c r="I12177" t="s">
        <v>3837</v>
      </c>
      <c r="J12177" t="s">
        <v>200</v>
      </c>
      <c r="K12177">
        <v>0</v>
      </c>
      <c r="L12177" s="83">
        <v>42487</v>
      </c>
      <c r="M12177">
        <v>0</v>
      </c>
      <c r="N12177">
        <v>524660107</v>
      </c>
      <c r="O12177">
        <v>2510682</v>
      </c>
    </row>
    <row r="12178" spans="1:15" x14ac:dyDescent="0.2">
      <c r="A12178" t="s">
        <v>4444</v>
      </c>
      <c r="B12178" t="s">
        <v>4331</v>
      </c>
      <c r="C12178">
        <v>324.36</v>
      </c>
      <c r="D12178">
        <v>0</v>
      </c>
      <c r="E12178">
        <v>0</v>
      </c>
      <c r="F12178">
        <v>0</v>
      </c>
      <c r="G12178">
        <v>0</v>
      </c>
      <c r="H12178">
        <v>198.72</v>
      </c>
      <c r="I12178" t="s">
        <v>3842</v>
      </c>
      <c r="J12178" t="s">
        <v>190</v>
      </c>
      <c r="K12178">
        <v>0</v>
      </c>
      <c r="L12178" s="83">
        <v>42487</v>
      </c>
      <c r="M12178">
        <v>0</v>
      </c>
      <c r="N12178">
        <v>539830109</v>
      </c>
      <c r="O12178">
        <v>2522096</v>
      </c>
    </row>
    <row r="12179" spans="1:15" x14ac:dyDescent="0.2">
      <c r="A12179" t="s">
        <v>4445</v>
      </c>
      <c r="B12179" t="s">
        <v>1010</v>
      </c>
      <c r="C12179">
        <v>195.96</v>
      </c>
      <c r="D12179">
        <v>0</v>
      </c>
      <c r="E12179">
        <v>0</v>
      </c>
      <c r="F12179">
        <v>0</v>
      </c>
      <c r="G12179">
        <v>0</v>
      </c>
      <c r="H12179" s="45">
        <v>7083.29</v>
      </c>
      <c r="I12179" t="s">
        <v>3837</v>
      </c>
      <c r="J12179" t="s">
        <v>164</v>
      </c>
      <c r="K12179">
        <v>0</v>
      </c>
      <c r="L12179" s="83">
        <v>42487</v>
      </c>
      <c r="M12179">
        <v>0</v>
      </c>
      <c r="N12179" t="s">
        <v>1261</v>
      </c>
      <c r="O12179" t="s">
        <v>1444</v>
      </c>
    </row>
    <row r="12180" spans="1:15" x14ac:dyDescent="0.2">
      <c r="A12180" t="s">
        <v>4446</v>
      </c>
      <c r="B12180" t="s">
        <v>1785</v>
      </c>
      <c r="C12180">
        <v>81.05</v>
      </c>
      <c r="D12180">
        <v>0</v>
      </c>
      <c r="E12180">
        <v>0</v>
      </c>
      <c r="F12180">
        <v>0</v>
      </c>
      <c r="G12180">
        <v>0</v>
      </c>
      <c r="H12180" s="45">
        <v>14925.29</v>
      </c>
      <c r="I12180" t="s">
        <v>3837</v>
      </c>
      <c r="J12180" t="s">
        <v>164</v>
      </c>
      <c r="K12180">
        <v>0</v>
      </c>
      <c r="L12180" s="83">
        <v>42487</v>
      </c>
      <c r="M12180">
        <v>0</v>
      </c>
      <c r="N12180" t="s">
        <v>1908</v>
      </c>
      <c r="O12180" t="s">
        <v>1909</v>
      </c>
    </row>
    <row r="12181" spans="1:15" x14ac:dyDescent="0.2">
      <c r="A12181" t="s">
        <v>4447</v>
      </c>
      <c r="B12181" t="s">
        <v>4508</v>
      </c>
      <c r="C12181">
        <v>159.07</v>
      </c>
      <c r="D12181">
        <v>0</v>
      </c>
      <c r="E12181">
        <v>0</v>
      </c>
      <c r="F12181">
        <v>0</v>
      </c>
      <c r="G12181">
        <v>0</v>
      </c>
      <c r="H12181" s="45">
        <v>1466.46</v>
      </c>
      <c r="I12181" t="s">
        <v>3842</v>
      </c>
      <c r="J12181" t="s">
        <v>186</v>
      </c>
      <c r="K12181">
        <v>0</v>
      </c>
      <c r="L12181" s="83">
        <v>42487</v>
      </c>
      <c r="M12181">
        <v>0</v>
      </c>
      <c r="N12181">
        <v>580645109</v>
      </c>
      <c r="O12181">
        <v>2551443</v>
      </c>
    </row>
    <row r="12182" spans="1:15" x14ac:dyDescent="0.2">
      <c r="A12182" t="s">
        <v>4448</v>
      </c>
      <c r="B12182" t="s">
        <v>1071</v>
      </c>
      <c r="C12182">
        <v>46.024999999999999</v>
      </c>
      <c r="D12182">
        <v>0</v>
      </c>
      <c r="E12182">
        <v>0</v>
      </c>
      <c r="F12182">
        <v>0</v>
      </c>
      <c r="G12182">
        <v>0</v>
      </c>
      <c r="H12182" s="45">
        <v>-1366.89</v>
      </c>
      <c r="I12182" t="s">
        <v>3837</v>
      </c>
      <c r="J12182" t="s">
        <v>190</v>
      </c>
      <c r="K12182">
        <v>0</v>
      </c>
      <c r="L12182" s="83">
        <v>42487</v>
      </c>
      <c r="M12182">
        <v>0</v>
      </c>
      <c r="N12182" t="s">
        <v>1413</v>
      </c>
      <c r="O12182">
        <v>2548177</v>
      </c>
    </row>
    <row r="12183" spans="1:15" x14ac:dyDescent="0.2">
      <c r="A12183" t="s">
        <v>4449</v>
      </c>
      <c r="B12183" t="s">
        <v>1831</v>
      </c>
      <c r="C12183">
        <v>35.25</v>
      </c>
      <c r="D12183">
        <v>0</v>
      </c>
      <c r="E12183">
        <v>0</v>
      </c>
      <c r="F12183">
        <v>0</v>
      </c>
      <c r="G12183">
        <v>0</v>
      </c>
      <c r="H12183" s="45">
        <v>-15446.74</v>
      </c>
      <c r="I12183" t="s">
        <v>3842</v>
      </c>
      <c r="J12183" t="s">
        <v>164</v>
      </c>
      <c r="K12183">
        <v>0</v>
      </c>
      <c r="L12183" s="83">
        <v>42487</v>
      </c>
      <c r="M12183">
        <v>0</v>
      </c>
      <c r="N12183" t="s">
        <v>1919</v>
      </c>
      <c r="O12183" t="s">
        <v>1920</v>
      </c>
    </row>
    <row r="12184" spans="1:15" x14ac:dyDescent="0.2">
      <c r="A12184" t="s">
        <v>4450</v>
      </c>
      <c r="B12184" t="s">
        <v>2468</v>
      </c>
      <c r="C12184">
        <v>55.4</v>
      </c>
      <c r="D12184">
        <v>0</v>
      </c>
      <c r="E12184">
        <v>0</v>
      </c>
      <c r="F12184">
        <v>0</v>
      </c>
      <c r="G12184">
        <v>0</v>
      </c>
      <c r="H12184" s="45">
        <v>1875.6</v>
      </c>
      <c r="I12184" t="s">
        <v>3837</v>
      </c>
      <c r="J12184" t="s">
        <v>169</v>
      </c>
      <c r="K12184">
        <v>0</v>
      </c>
      <c r="L12184" s="83">
        <v>42487</v>
      </c>
      <c r="M12184">
        <v>0</v>
      </c>
      <c r="N12184">
        <v>589889104</v>
      </c>
      <c r="O12184">
        <v>2580555</v>
      </c>
    </row>
    <row r="12185" spans="1:15" x14ac:dyDescent="0.2">
      <c r="A12185" t="s">
        <v>4451</v>
      </c>
      <c r="B12185" t="s">
        <v>1313</v>
      </c>
      <c r="C12185">
        <v>121.94</v>
      </c>
      <c r="D12185">
        <v>0</v>
      </c>
      <c r="E12185">
        <v>0</v>
      </c>
      <c r="F12185">
        <v>0</v>
      </c>
      <c r="G12185">
        <v>0</v>
      </c>
      <c r="H12185" s="45">
        <v>47342.36</v>
      </c>
      <c r="I12185" t="s">
        <v>3837</v>
      </c>
      <c r="J12185" t="s">
        <v>169</v>
      </c>
      <c r="K12185">
        <v>0</v>
      </c>
      <c r="L12185" s="83">
        <v>42487</v>
      </c>
      <c r="M12185">
        <v>0</v>
      </c>
      <c r="N12185" t="s">
        <v>1506</v>
      </c>
      <c r="O12185">
        <v>2212706</v>
      </c>
    </row>
    <row r="12186" spans="1:15" x14ac:dyDescent="0.2">
      <c r="A12186" t="s">
        <v>4452</v>
      </c>
      <c r="B12186" t="s">
        <v>441</v>
      </c>
      <c r="C12186">
        <v>49.6</v>
      </c>
      <c r="D12186">
        <v>0</v>
      </c>
      <c r="E12186">
        <v>0</v>
      </c>
      <c r="F12186">
        <v>0</v>
      </c>
      <c r="G12186">
        <v>0</v>
      </c>
      <c r="H12186" s="45">
        <v>-1059.04</v>
      </c>
      <c r="I12186" t="s">
        <v>3842</v>
      </c>
      <c r="J12186" t="s">
        <v>164</v>
      </c>
      <c r="K12186">
        <v>0</v>
      </c>
      <c r="L12186" s="83">
        <v>42487</v>
      </c>
      <c r="M12186">
        <v>0</v>
      </c>
      <c r="N12186">
        <v>589378108</v>
      </c>
      <c r="O12186">
        <v>2144047</v>
      </c>
    </row>
    <row r="12187" spans="1:15" x14ac:dyDescent="0.2">
      <c r="A12187" t="s">
        <v>4453</v>
      </c>
      <c r="B12187" t="s">
        <v>243</v>
      </c>
      <c r="C12187">
        <v>42.8</v>
      </c>
      <c r="D12187">
        <v>0</v>
      </c>
      <c r="E12187">
        <v>0</v>
      </c>
      <c r="F12187">
        <v>0</v>
      </c>
      <c r="G12187">
        <v>0</v>
      </c>
      <c r="H12187" s="45">
        <v>18219.62</v>
      </c>
      <c r="I12187" t="s">
        <v>3837</v>
      </c>
      <c r="J12187" t="s">
        <v>200</v>
      </c>
      <c r="K12187">
        <v>0</v>
      </c>
      <c r="L12187" s="83">
        <v>42487</v>
      </c>
      <c r="M12187">
        <v>0</v>
      </c>
      <c r="N12187" t="s">
        <v>244</v>
      </c>
      <c r="O12187">
        <v>2601326</v>
      </c>
    </row>
    <row r="12188" spans="1:15" x14ac:dyDescent="0.2">
      <c r="A12188" t="s">
        <v>4454</v>
      </c>
      <c r="B12188" t="s">
        <v>470</v>
      </c>
      <c r="C12188">
        <v>21.18</v>
      </c>
      <c r="D12188">
        <v>0</v>
      </c>
      <c r="E12188">
        <v>0</v>
      </c>
      <c r="F12188">
        <v>0</v>
      </c>
      <c r="G12188">
        <v>0</v>
      </c>
      <c r="H12188" s="45">
        <v>7678.31</v>
      </c>
      <c r="I12188" t="s">
        <v>3842</v>
      </c>
      <c r="J12188" t="s">
        <v>164</v>
      </c>
      <c r="K12188">
        <v>0</v>
      </c>
      <c r="L12188" s="83">
        <v>42487</v>
      </c>
      <c r="M12188">
        <v>0</v>
      </c>
      <c r="N12188" t="s">
        <v>471</v>
      </c>
      <c r="O12188" t="s">
        <v>472</v>
      </c>
    </row>
    <row r="12189" spans="1:15" x14ac:dyDescent="0.2">
      <c r="A12189" t="s">
        <v>4455</v>
      </c>
      <c r="B12189" t="s">
        <v>1558</v>
      </c>
      <c r="C12189">
        <v>28.21</v>
      </c>
      <c r="D12189">
        <v>0</v>
      </c>
      <c r="E12189">
        <v>0</v>
      </c>
      <c r="F12189">
        <v>0</v>
      </c>
      <c r="G12189">
        <v>0</v>
      </c>
      <c r="H12189" s="45">
        <v>3354.17</v>
      </c>
      <c r="I12189" t="s">
        <v>3842</v>
      </c>
      <c r="J12189" t="s">
        <v>164</v>
      </c>
      <c r="K12189">
        <v>0</v>
      </c>
      <c r="L12189" s="83">
        <v>42487</v>
      </c>
      <c r="M12189">
        <v>0</v>
      </c>
      <c r="N12189" s="84">
        <v>6.2886000000000003E+112</v>
      </c>
      <c r="O12189">
        <v>2632650</v>
      </c>
    </row>
    <row r="12190" spans="1:15" x14ac:dyDescent="0.2">
      <c r="A12190" t="s">
        <v>4456</v>
      </c>
      <c r="B12190" t="s">
        <v>4343</v>
      </c>
      <c r="C12190">
        <v>16.45</v>
      </c>
      <c r="D12190">
        <v>0</v>
      </c>
      <c r="E12190">
        <v>0</v>
      </c>
      <c r="F12190">
        <v>0</v>
      </c>
      <c r="G12190">
        <v>0</v>
      </c>
      <c r="H12190">
        <v>915.07</v>
      </c>
      <c r="I12190" t="s">
        <v>3837</v>
      </c>
      <c r="J12190" t="s">
        <v>200</v>
      </c>
      <c r="K12190">
        <v>0</v>
      </c>
      <c r="L12190" s="83">
        <v>42487</v>
      </c>
      <c r="M12190">
        <v>0</v>
      </c>
      <c r="N12190" t="s">
        <v>4457</v>
      </c>
      <c r="O12190" t="s">
        <v>4458</v>
      </c>
    </row>
    <row r="12191" spans="1:15" x14ac:dyDescent="0.2">
      <c r="A12191" t="s">
        <v>4459</v>
      </c>
      <c r="B12191" t="s">
        <v>4346</v>
      </c>
      <c r="C12191">
        <v>58</v>
      </c>
      <c r="D12191">
        <v>0</v>
      </c>
      <c r="E12191">
        <v>0</v>
      </c>
      <c r="F12191">
        <v>0</v>
      </c>
      <c r="G12191">
        <v>0</v>
      </c>
      <c r="H12191">
        <v>-926.64</v>
      </c>
      <c r="I12191" t="s">
        <v>3837</v>
      </c>
      <c r="J12191" t="s">
        <v>822</v>
      </c>
      <c r="K12191">
        <v>0</v>
      </c>
      <c r="L12191" s="83">
        <v>42487</v>
      </c>
      <c r="M12191">
        <v>0</v>
      </c>
      <c r="N12191">
        <v>636180101</v>
      </c>
      <c r="O12191">
        <v>2626103</v>
      </c>
    </row>
    <row r="12192" spans="1:15" x14ac:dyDescent="0.2">
      <c r="A12192" t="s">
        <v>4460</v>
      </c>
      <c r="B12192" t="s">
        <v>829</v>
      </c>
      <c r="C12192">
        <v>46.91</v>
      </c>
      <c r="D12192">
        <v>0</v>
      </c>
      <c r="E12192">
        <v>0</v>
      </c>
      <c r="F12192">
        <v>0</v>
      </c>
      <c r="G12192">
        <v>0</v>
      </c>
      <c r="H12192" s="45">
        <v>-55424.62</v>
      </c>
      <c r="I12192" t="s">
        <v>3837</v>
      </c>
      <c r="J12192" t="s">
        <v>182</v>
      </c>
      <c r="K12192">
        <v>0</v>
      </c>
      <c r="L12192" s="83">
        <v>42487</v>
      </c>
      <c r="M12192">
        <v>0</v>
      </c>
      <c r="N12192">
        <v>637071101</v>
      </c>
      <c r="O12192">
        <v>2624486</v>
      </c>
    </row>
    <row r="12193" spans="1:15" x14ac:dyDescent="0.2">
      <c r="A12193" t="s">
        <v>4461</v>
      </c>
      <c r="B12193" t="s">
        <v>1780</v>
      </c>
      <c r="C12193">
        <v>70.83</v>
      </c>
      <c r="D12193">
        <v>0</v>
      </c>
      <c r="E12193">
        <v>0</v>
      </c>
      <c r="F12193">
        <v>0</v>
      </c>
      <c r="G12193">
        <v>0</v>
      </c>
      <c r="H12193" s="45">
        <v>8828.56</v>
      </c>
      <c r="I12193" t="s">
        <v>3837</v>
      </c>
      <c r="J12193" t="s">
        <v>235</v>
      </c>
      <c r="K12193">
        <v>0</v>
      </c>
      <c r="L12193" s="83">
        <v>42487</v>
      </c>
      <c r="M12193">
        <v>0</v>
      </c>
      <c r="N12193" t="s">
        <v>1928</v>
      </c>
      <c r="O12193">
        <v>2616870</v>
      </c>
    </row>
    <row r="12194" spans="1:15" x14ac:dyDescent="0.2">
      <c r="A12194" t="s">
        <v>4462</v>
      </c>
      <c r="B12194" t="s">
        <v>1797</v>
      </c>
      <c r="C12194">
        <v>49.95</v>
      </c>
      <c r="D12194">
        <v>0</v>
      </c>
      <c r="E12194">
        <v>0</v>
      </c>
      <c r="F12194">
        <v>0</v>
      </c>
      <c r="G12194">
        <v>0</v>
      </c>
      <c r="H12194" s="45">
        <v>9876.51</v>
      </c>
      <c r="I12194" t="s">
        <v>3842</v>
      </c>
      <c r="J12194" t="s">
        <v>169</v>
      </c>
      <c r="K12194">
        <v>0</v>
      </c>
      <c r="L12194" s="83">
        <v>42487</v>
      </c>
      <c r="M12194">
        <v>0</v>
      </c>
      <c r="N12194">
        <v>670704105</v>
      </c>
      <c r="O12194" t="s">
        <v>1930</v>
      </c>
    </row>
    <row r="12195" spans="1:15" x14ac:dyDescent="0.2">
      <c r="A12195" t="s">
        <v>4463</v>
      </c>
      <c r="B12195" t="s">
        <v>1341</v>
      </c>
      <c r="C12195">
        <v>142.52000000000001</v>
      </c>
      <c r="D12195">
        <v>0</v>
      </c>
      <c r="E12195">
        <v>0</v>
      </c>
      <c r="F12195">
        <v>0</v>
      </c>
      <c r="G12195">
        <v>0</v>
      </c>
      <c r="H12195" s="45">
        <v>8496.5400000000009</v>
      </c>
      <c r="I12195" t="s">
        <v>3837</v>
      </c>
      <c r="J12195" t="s">
        <v>190</v>
      </c>
      <c r="K12195">
        <v>0</v>
      </c>
      <c r="L12195" s="83">
        <v>42487</v>
      </c>
      <c r="M12195">
        <v>0</v>
      </c>
      <c r="N12195">
        <v>679580100</v>
      </c>
      <c r="O12195">
        <v>2656423</v>
      </c>
    </row>
    <row r="12196" spans="1:15" x14ac:dyDescent="0.2">
      <c r="A12196" t="s">
        <v>4464</v>
      </c>
      <c r="B12196" t="s">
        <v>4347</v>
      </c>
      <c r="C12196">
        <v>51.99</v>
      </c>
      <c r="D12196">
        <v>0</v>
      </c>
      <c r="E12196">
        <v>0</v>
      </c>
      <c r="F12196">
        <v>0</v>
      </c>
      <c r="G12196">
        <v>0</v>
      </c>
      <c r="H12196">
        <v>-212.53</v>
      </c>
      <c r="I12196" t="s">
        <v>3837</v>
      </c>
      <c r="J12196" t="s">
        <v>169</v>
      </c>
      <c r="K12196">
        <v>0</v>
      </c>
      <c r="L12196" s="83">
        <v>42487</v>
      </c>
      <c r="M12196">
        <v>0</v>
      </c>
      <c r="N12196" t="s">
        <v>177</v>
      </c>
      <c r="O12196">
        <v>2644547</v>
      </c>
    </row>
    <row r="12197" spans="1:15" x14ac:dyDescent="0.2">
      <c r="A12197" t="s">
        <v>4465</v>
      </c>
      <c r="B12197" t="s">
        <v>1001</v>
      </c>
      <c r="C12197">
        <v>52</v>
      </c>
      <c r="D12197">
        <v>0</v>
      </c>
      <c r="E12197">
        <v>0</v>
      </c>
      <c r="F12197">
        <v>0</v>
      </c>
      <c r="G12197">
        <v>0</v>
      </c>
      <c r="H12197" s="45">
        <v>7145.09</v>
      </c>
      <c r="I12197" t="s">
        <v>3837</v>
      </c>
      <c r="J12197" t="s">
        <v>200</v>
      </c>
      <c r="K12197">
        <v>0</v>
      </c>
      <c r="L12197" s="83">
        <v>42487</v>
      </c>
      <c r="M12197">
        <v>0</v>
      </c>
      <c r="N12197">
        <v>690070107</v>
      </c>
      <c r="O12197" t="s">
        <v>1438</v>
      </c>
    </row>
    <row r="12198" spans="1:15" x14ac:dyDescent="0.2">
      <c r="A12198" t="s">
        <v>4466</v>
      </c>
      <c r="B12198" t="s">
        <v>2089</v>
      </c>
      <c r="C12198">
        <v>50.83</v>
      </c>
      <c r="D12198">
        <v>0</v>
      </c>
      <c r="E12198">
        <v>0</v>
      </c>
      <c r="F12198">
        <v>0</v>
      </c>
      <c r="G12198">
        <v>0</v>
      </c>
      <c r="H12198" s="45">
        <v>10037.969999999999</v>
      </c>
      <c r="I12198" t="s">
        <v>3837</v>
      </c>
      <c r="J12198" t="s">
        <v>182</v>
      </c>
      <c r="K12198">
        <v>0</v>
      </c>
      <c r="L12198" s="83">
        <v>42487</v>
      </c>
      <c r="M12198">
        <v>0</v>
      </c>
      <c r="N12198" t="s">
        <v>2182</v>
      </c>
      <c r="O12198" t="s">
        <v>2183</v>
      </c>
    </row>
    <row r="12199" spans="1:15" x14ac:dyDescent="0.2">
      <c r="A12199" t="s">
        <v>4467</v>
      </c>
      <c r="B12199" t="s">
        <v>1036</v>
      </c>
      <c r="C12199">
        <v>77.099999999999994</v>
      </c>
      <c r="D12199">
        <v>0</v>
      </c>
      <c r="E12199">
        <v>0</v>
      </c>
      <c r="F12199">
        <v>0</v>
      </c>
      <c r="G12199">
        <v>0</v>
      </c>
      <c r="H12199" s="45">
        <v>12718.48</v>
      </c>
      <c r="I12199" t="s">
        <v>3837</v>
      </c>
      <c r="J12199" t="s">
        <v>186</v>
      </c>
      <c r="K12199">
        <v>0</v>
      </c>
      <c r="L12199" s="83">
        <v>42487</v>
      </c>
      <c r="M12199">
        <v>0</v>
      </c>
      <c r="N12199">
        <v>724078100</v>
      </c>
      <c r="O12199">
        <v>2227089</v>
      </c>
    </row>
    <row r="12200" spans="1:15" x14ac:dyDescent="0.2">
      <c r="A12200" t="s">
        <v>4468</v>
      </c>
      <c r="B12200" t="s">
        <v>4337</v>
      </c>
      <c r="C12200">
        <v>19.170000000000002</v>
      </c>
      <c r="D12200">
        <v>0</v>
      </c>
      <c r="E12200">
        <v>0</v>
      </c>
      <c r="F12200">
        <v>0</v>
      </c>
      <c r="G12200">
        <v>0</v>
      </c>
      <c r="H12200" s="45">
        <v>5506.15</v>
      </c>
      <c r="I12200" t="s">
        <v>3837</v>
      </c>
      <c r="J12200" t="s">
        <v>188</v>
      </c>
      <c r="K12200">
        <v>0</v>
      </c>
      <c r="L12200" s="83">
        <v>42487</v>
      </c>
      <c r="M12200">
        <v>0</v>
      </c>
      <c r="N12200" t="s">
        <v>4469</v>
      </c>
      <c r="O12200">
        <v>2696377</v>
      </c>
    </row>
    <row r="12201" spans="1:15" x14ac:dyDescent="0.2">
      <c r="A12201" t="s">
        <v>4470</v>
      </c>
      <c r="B12201" t="s">
        <v>1027</v>
      </c>
      <c r="C12201">
        <v>122.3</v>
      </c>
      <c r="D12201">
        <v>0</v>
      </c>
      <c r="E12201">
        <v>0</v>
      </c>
      <c r="F12201">
        <v>0</v>
      </c>
      <c r="G12201">
        <v>0</v>
      </c>
      <c r="H12201" s="45">
        <v>50630.239999999998</v>
      </c>
      <c r="I12201" t="s">
        <v>3837</v>
      </c>
      <c r="J12201" t="s">
        <v>190</v>
      </c>
      <c r="K12201">
        <v>0</v>
      </c>
      <c r="L12201" s="83">
        <v>42487</v>
      </c>
      <c r="M12201">
        <v>0</v>
      </c>
      <c r="N12201">
        <v>743713109</v>
      </c>
      <c r="O12201" t="s">
        <v>1431</v>
      </c>
    </row>
    <row r="12202" spans="1:15" x14ac:dyDescent="0.2">
      <c r="A12202" t="s">
        <v>4471</v>
      </c>
      <c r="B12202" t="s">
        <v>4342</v>
      </c>
      <c r="C12202">
        <v>17.190000000000001</v>
      </c>
      <c r="D12202">
        <v>0</v>
      </c>
      <c r="E12202">
        <v>0</v>
      </c>
      <c r="F12202">
        <v>0</v>
      </c>
      <c r="G12202">
        <v>0</v>
      </c>
      <c r="H12202" s="45">
        <v>-4641.1499999999996</v>
      </c>
      <c r="I12202" t="s">
        <v>3837</v>
      </c>
      <c r="J12202" t="s">
        <v>182</v>
      </c>
      <c r="K12202">
        <v>0</v>
      </c>
      <c r="L12202" s="83">
        <v>42487</v>
      </c>
      <c r="M12202">
        <v>0</v>
      </c>
      <c r="N12202">
        <v>703481101</v>
      </c>
      <c r="O12202">
        <v>2672537</v>
      </c>
    </row>
    <row r="12203" spans="1:15" x14ac:dyDescent="0.2">
      <c r="A12203" t="s">
        <v>4472</v>
      </c>
      <c r="B12203" t="s">
        <v>1802</v>
      </c>
      <c r="C12203">
        <v>30.5</v>
      </c>
      <c r="D12203">
        <v>0</v>
      </c>
      <c r="E12203">
        <v>0</v>
      </c>
      <c r="F12203">
        <v>0</v>
      </c>
      <c r="G12203">
        <v>0</v>
      </c>
      <c r="H12203" s="45">
        <v>17059.2</v>
      </c>
      <c r="I12203" t="s">
        <v>3837</v>
      </c>
      <c r="J12203" t="s">
        <v>164</v>
      </c>
      <c r="K12203">
        <v>0</v>
      </c>
      <c r="L12203" s="83">
        <v>42487</v>
      </c>
      <c r="M12203">
        <v>0</v>
      </c>
      <c r="N12203" t="s">
        <v>1939</v>
      </c>
      <c r="O12203" t="s">
        <v>1940</v>
      </c>
    </row>
    <row r="12204" spans="1:15" x14ac:dyDescent="0.2">
      <c r="A12204" t="s">
        <v>4473</v>
      </c>
      <c r="B12204" t="s">
        <v>1828</v>
      </c>
      <c r="C12204">
        <v>15.36</v>
      </c>
      <c r="D12204">
        <v>0</v>
      </c>
      <c r="E12204">
        <v>0</v>
      </c>
      <c r="F12204">
        <v>0</v>
      </c>
      <c r="G12204">
        <v>0</v>
      </c>
      <c r="H12204" s="45">
        <v>4219.3599999999997</v>
      </c>
      <c r="I12204" t="s">
        <v>3837</v>
      </c>
      <c r="J12204" t="s">
        <v>200</v>
      </c>
      <c r="K12204">
        <v>0</v>
      </c>
      <c r="L12204" s="83">
        <v>42487</v>
      </c>
      <c r="M12204">
        <v>0</v>
      </c>
      <c r="N12204">
        <v>758766109</v>
      </c>
      <c r="O12204">
        <v>2866824</v>
      </c>
    </row>
    <row r="12205" spans="1:15" x14ac:dyDescent="0.2">
      <c r="A12205" t="s">
        <v>4474</v>
      </c>
      <c r="B12205" t="s">
        <v>996</v>
      </c>
      <c r="C12205">
        <v>89.02</v>
      </c>
      <c r="D12205">
        <v>0</v>
      </c>
      <c r="E12205">
        <v>0</v>
      </c>
      <c r="F12205">
        <v>0</v>
      </c>
      <c r="G12205">
        <v>0</v>
      </c>
      <c r="H12205" s="45">
        <v>-20225.5</v>
      </c>
      <c r="I12205" t="s">
        <v>3837</v>
      </c>
      <c r="J12205" t="s">
        <v>188</v>
      </c>
      <c r="K12205">
        <v>0</v>
      </c>
      <c r="L12205" s="83">
        <v>42487</v>
      </c>
      <c r="M12205">
        <v>0</v>
      </c>
      <c r="N12205">
        <v>780287108</v>
      </c>
      <c r="O12205">
        <v>2755706</v>
      </c>
    </row>
    <row r="12206" spans="1:15" x14ac:dyDescent="0.2">
      <c r="A12206" t="s">
        <v>4475</v>
      </c>
      <c r="B12206" t="s">
        <v>4329</v>
      </c>
      <c r="C12206">
        <v>139.09</v>
      </c>
      <c r="D12206">
        <v>0</v>
      </c>
      <c r="E12206">
        <v>0</v>
      </c>
      <c r="F12206">
        <v>0</v>
      </c>
      <c r="G12206">
        <v>0</v>
      </c>
      <c r="H12206">
        <v>-664.41</v>
      </c>
      <c r="I12206" t="s">
        <v>3842</v>
      </c>
      <c r="J12206" t="s">
        <v>186</v>
      </c>
      <c r="K12206">
        <v>0</v>
      </c>
      <c r="L12206" s="83">
        <v>42487</v>
      </c>
      <c r="M12206">
        <v>0</v>
      </c>
      <c r="N12206" t="s">
        <v>177</v>
      </c>
      <c r="O12206">
        <v>2728429</v>
      </c>
    </row>
    <row r="12207" spans="1:15" x14ac:dyDescent="0.2">
      <c r="A12207" t="s">
        <v>4476</v>
      </c>
      <c r="B12207" t="s">
        <v>737</v>
      </c>
      <c r="C12207">
        <v>22.42</v>
      </c>
      <c r="D12207">
        <v>0</v>
      </c>
      <c r="E12207">
        <v>0</v>
      </c>
      <c r="F12207">
        <v>0</v>
      </c>
      <c r="G12207">
        <v>0</v>
      </c>
      <c r="H12207" s="45">
        <v>3249.97</v>
      </c>
      <c r="I12207" t="s">
        <v>3837</v>
      </c>
      <c r="J12207" t="s">
        <v>164</v>
      </c>
      <c r="K12207">
        <v>0</v>
      </c>
      <c r="L12207" s="83">
        <v>42487</v>
      </c>
      <c r="M12207">
        <v>0</v>
      </c>
      <c r="N12207">
        <v>779376102</v>
      </c>
      <c r="O12207" t="s">
        <v>738</v>
      </c>
    </row>
    <row r="12208" spans="1:15" x14ac:dyDescent="0.2">
      <c r="A12208" t="s">
        <v>4477</v>
      </c>
      <c r="B12208" t="s">
        <v>3147</v>
      </c>
      <c r="C12208">
        <v>15.43</v>
      </c>
      <c r="D12208">
        <v>0</v>
      </c>
      <c r="E12208">
        <v>0</v>
      </c>
      <c r="F12208">
        <v>0</v>
      </c>
      <c r="G12208">
        <v>0</v>
      </c>
      <c r="H12208" s="45">
        <v>-14651.01</v>
      </c>
      <c r="I12208" t="s">
        <v>3837</v>
      </c>
      <c r="J12208" t="s">
        <v>182</v>
      </c>
      <c r="K12208">
        <v>0</v>
      </c>
      <c r="L12208" s="83">
        <v>42487</v>
      </c>
      <c r="M12208">
        <v>0</v>
      </c>
      <c r="N12208" t="s">
        <v>3341</v>
      </c>
      <c r="O12208">
        <v>2523334</v>
      </c>
    </row>
    <row r="12209" spans="1:15" x14ac:dyDescent="0.2">
      <c r="A12209" t="s">
        <v>4478</v>
      </c>
      <c r="B12209" t="s">
        <v>1835</v>
      </c>
      <c r="C12209">
        <v>42.67</v>
      </c>
      <c r="D12209">
        <v>0</v>
      </c>
      <c r="E12209">
        <v>0</v>
      </c>
      <c r="F12209">
        <v>0</v>
      </c>
      <c r="G12209">
        <v>0</v>
      </c>
      <c r="H12209" s="45">
        <v>11245.69</v>
      </c>
      <c r="I12209" t="s">
        <v>3842</v>
      </c>
      <c r="J12209" t="s">
        <v>190</v>
      </c>
      <c r="K12209">
        <v>0</v>
      </c>
      <c r="L12209" s="83">
        <v>42487</v>
      </c>
      <c r="M12209">
        <v>0</v>
      </c>
      <c r="N12209">
        <v>848577102</v>
      </c>
      <c r="O12209" t="s">
        <v>1945</v>
      </c>
    </row>
    <row r="12210" spans="1:15" x14ac:dyDescent="0.2">
      <c r="A12210" t="s">
        <v>4479</v>
      </c>
      <c r="B12210" t="s">
        <v>2087</v>
      </c>
      <c r="C12210">
        <v>23.26</v>
      </c>
      <c r="D12210">
        <v>0</v>
      </c>
      <c r="E12210">
        <v>0</v>
      </c>
      <c r="F12210">
        <v>0</v>
      </c>
      <c r="G12210">
        <v>0</v>
      </c>
      <c r="H12210" s="45">
        <v>34742.120000000003</v>
      </c>
      <c r="I12210" t="s">
        <v>3837</v>
      </c>
      <c r="J12210" t="s">
        <v>200</v>
      </c>
      <c r="K12210">
        <v>0</v>
      </c>
      <c r="L12210" s="83">
        <v>42487</v>
      </c>
      <c r="M12210">
        <v>0</v>
      </c>
      <c r="N12210" t="s">
        <v>2188</v>
      </c>
      <c r="O12210">
        <v>2320892</v>
      </c>
    </row>
    <row r="12211" spans="1:15" x14ac:dyDescent="0.2">
      <c r="A12211" t="s">
        <v>4480</v>
      </c>
      <c r="B12211" t="s">
        <v>1337</v>
      </c>
      <c r="C12211">
        <v>59.8</v>
      </c>
      <c r="D12211">
        <v>0</v>
      </c>
      <c r="E12211">
        <v>0</v>
      </c>
      <c r="F12211">
        <v>0</v>
      </c>
      <c r="G12211">
        <v>0</v>
      </c>
      <c r="H12211" s="45">
        <v>12799.16</v>
      </c>
      <c r="I12211" t="s">
        <v>3837</v>
      </c>
      <c r="J12211" t="s">
        <v>190</v>
      </c>
      <c r="K12211">
        <v>0</v>
      </c>
      <c r="L12211" s="83">
        <v>42487</v>
      </c>
      <c r="M12211">
        <v>0</v>
      </c>
      <c r="N12211">
        <v>830879102</v>
      </c>
      <c r="O12211">
        <v>2814210</v>
      </c>
    </row>
    <row r="12212" spans="1:15" x14ac:dyDescent="0.2">
      <c r="A12212" t="s">
        <v>4481</v>
      </c>
      <c r="B12212" t="s">
        <v>4332</v>
      </c>
      <c r="C12212">
        <v>19.8</v>
      </c>
      <c r="D12212">
        <v>0</v>
      </c>
      <c r="E12212">
        <v>0</v>
      </c>
      <c r="F12212">
        <v>0</v>
      </c>
      <c r="G12212">
        <v>0</v>
      </c>
      <c r="H12212" s="45">
        <v>16706.310000000001</v>
      </c>
      <c r="I12212" t="s">
        <v>3837</v>
      </c>
      <c r="J12212" t="s">
        <v>164</v>
      </c>
      <c r="K12212">
        <v>0</v>
      </c>
      <c r="L12212" s="83">
        <v>42487</v>
      </c>
      <c r="M12212">
        <v>0</v>
      </c>
      <c r="N12212" t="s">
        <v>4482</v>
      </c>
      <c r="O12212" t="s">
        <v>4483</v>
      </c>
    </row>
    <row r="12213" spans="1:15" x14ac:dyDescent="0.2">
      <c r="A12213" t="s">
        <v>4484</v>
      </c>
      <c r="B12213" t="s">
        <v>4334</v>
      </c>
      <c r="C12213">
        <v>9.6199999999999992</v>
      </c>
      <c r="D12213">
        <v>0</v>
      </c>
      <c r="E12213">
        <v>0</v>
      </c>
      <c r="F12213">
        <v>0</v>
      </c>
      <c r="G12213">
        <v>0</v>
      </c>
      <c r="H12213" s="45">
        <v>-17310.96</v>
      </c>
      <c r="I12213" t="s">
        <v>3837</v>
      </c>
      <c r="J12213" t="s">
        <v>182</v>
      </c>
      <c r="K12213">
        <v>0</v>
      </c>
      <c r="L12213" s="83">
        <v>42487</v>
      </c>
      <c r="M12213">
        <v>0</v>
      </c>
      <c r="N12213">
        <v>868157108</v>
      </c>
      <c r="O12213">
        <v>2806109</v>
      </c>
    </row>
    <row r="12214" spans="1:15" x14ac:dyDescent="0.2">
      <c r="A12214" t="s">
        <v>4485</v>
      </c>
      <c r="B12214" t="s">
        <v>4327</v>
      </c>
      <c r="C12214">
        <v>23.2</v>
      </c>
      <c r="D12214">
        <v>0</v>
      </c>
      <c r="E12214">
        <v>0</v>
      </c>
      <c r="F12214">
        <v>0</v>
      </c>
      <c r="G12214">
        <v>0</v>
      </c>
      <c r="H12214">
        <v>-635.99</v>
      </c>
      <c r="I12214" t="s">
        <v>3842</v>
      </c>
      <c r="J12214" t="s">
        <v>186</v>
      </c>
      <c r="K12214">
        <v>0</v>
      </c>
      <c r="L12214" s="83">
        <v>42487</v>
      </c>
      <c r="M12214">
        <v>0</v>
      </c>
      <c r="N12214" t="s">
        <v>4486</v>
      </c>
      <c r="O12214" t="s">
        <v>4487</v>
      </c>
    </row>
    <row r="12215" spans="1:15" x14ac:dyDescent="0.2">
      <c r="A12215" t="s">
        <v>4488</v>
      </c>
      <c r="B12215" t="s">
        <v>3179</v>
      </c>
      <c r="C12215">
        <v>35.520000000000003</v>
      </c>
      <c r="D12215">
        <v>0</v>
      </c>
      <c r="E12215">
        <v>0</v>
      </c>
      <c r="F12215">
        <v>0</v>
      </c>
      <c r="G12215">
        <v>0</v>
      </c>
      <c r="H12215" s="45">
        <v>-6839.89</v>
      </c>
      <c r="I12215" t="s">
        <v>3837</v>
      </c>
      <c r="J12215" t="s">
        <v>200</v>
      </c>
      <c r="K12215">
        <v>0</v>
      </c>
      <c r="L12215" s="83">
        <v>42487</v>
      </c>
      <c r="M12215">
        <v>0</v>
      </c>
      <c r="N12215" t="s">
        <v>3344</v>
      </c>
      <c r="O12215" t="s">
        <v>3345</v>
      </c>
    </row>
    <row r="12216" spans="1:15" x14ac:dyDescent="0.2">
      <c r="A12216" t="s">
        <v>4489</v>
      </c>
      <c r="B12216" t="s">
        <v>4349</v>
      </c>
      <c r="C12216">
        <v>96.99</v>
      </c>
      <c r="D12216">
        <v>0</v>
      </c>
      <c r="E12216">
        <v>0</v>
      </c>
      <c r="F12216">
        <v>0</v>
      </c>
      <c r="G12216">
        <v>0</v>
      </c>
      <c r="H12216" s="45">
        <v>-5413.5</v>
      </c>
      <c r="I12216" t="s">
        <v>3837</v>
      </c>
      <c r="J12216" t="s">
        <v>164</v>
      </c>
      <c r="K12216">
        <v>0</v>
      </c>
      <c r="L12216" s="83">
        <v>42487</v>
      </c>
      <c r="M12216">
        <v>0</v>
      </c>
      <c r="N12216" t="s">
        <v>4490</v>
      </c>
      <c r="O12216">
        <v>2961053</v>
      </c>
    </row>
    <row r="12217" spans="1:15" x14ac:dyDescent="0.2">
      <c r="A12217" t="s">
        <v>4491</v>
      </c>
      <c r="B12217" t="s">
        <v>2216</v>
      </c>
      <c r="C12217">
        <v>37.729999999999997</v>
      </c>
      <c r="D12217">
        <v>0</v>
      </c>
      <c r="E12217">
        <v>0</v>
      </c>
      <c r="F12217">
        <v>0</v>
      </c>
      <c r="G12217">
        <v>0</v>
      </c>
      <c r="H12217">
        <v>-946.04</v>
      </c>
      <c r="I12217" t="s">
        <v>3842</v>
      </c>
      <c r="J12217" t="s">
        <v>190</v>
      </c>
      <c r="K12217">
        <v>0</v>
      </c>
      <c r="L12217" s="83">
        <v>42487</v>
      </c>
      <c r="M12217">
        <v>0</v>
      </c>
      <c r="N12217">
        <v>880779103</v>
      </c>
      <c r="O12217">
        <v>2884224</v>
      </c>
    </row>
    <row r="12218" spans="1:15" x14ac:dyDescent="0.2">
      <c r="A12218" t="s">
        <v>4492</v>
      </c>
      <c r="B12218" t="s">
        <v>2603</v>
      </c>
      <c r="C12218">
        <v>44.05</v>
      </c>
      <c r="D12218">
        <v>0</v>
      </c>
      <c r="E12218">
        <v>0</v>
      </c>
      <c r="F12218">
        <v>0</v>
      </c>
      <c r="G12218">
        <v>0</v>
      </c>
      <c r="H12218" s="45">
        <v>-13590.03</v>
      </c>
      <c r="I12218" t="s">
        <v>3837</v>
      </c>
      <c r="J12218" t="s">
        <v>200</v>
      </c>
      <c r="K12218">
        <v>0</v>
      </c>
      <c r="L12218" s="83">
        <v>42487</v>
      </c>
      <c r="M12218">
        <v>0</v>
      </c>
      <c r="N12218" t="s">
        <v>2663</v>
      </c>
      <c r="O12218" t="s">
        <v>2664</v>
      </c>
    </row>
    <row r="12219" spans="1:15" x14ac:dyDescent="0.2">
      <c r="A12219" t="s">
        <v>4493</v>
      </c>
      <c r="B12219" t="s">
        <v>1787</v>
      </c>
      <c r="C12219">
        <v>31.3</v>
      </c>
      <c r="D12219">
        <v>0</v>
      </c>
      <c r="E12219">
        <v>0</v>
      </c>
      <c r="F12219">
        <v>0</v>
      </c>
      <c r="G12219">
        <v>0</v>
      </c>
      <c r="H12219" s="45">
        <v>-32442.32</v>
      </c>
      <c r="I12219" t="s">
        <v>3837</v>
      </c>
      <c r="J12219" t="s">
        <v>200</v>
      </c>
      <c r="K12219">
        <v>0</v>
      </c>
      <c r="L12219" s="83">
        <v>42487</v>
      </c>
      <c r="M12219">
        <v>0</v>
      </c>
      <c r="N12219">
        <v>891826109</v>
      </c>
      <c r="O12219" t="s">
        <v>1960</v>
      </c>
    </row>
    <row r="12220" spans="1:15" x14ac:dyDescent="0.2">
      <c r="A12220" t="s">
        <v>4494</v>
      </c>
      <c r="B12220" t="s">
        <v>1336</v>
      </c>
      <c r="C12220">
        <v>48.45</v>
      </c>
      <c r="D12220">
        <v>0</v>
      </c>
      <c r="E12220">
        <v>0</v>
      </c>
      <c r="F12220">
        <v>0</v>
      </c>
      <c r="G12220">
        <v>0</v>
      </c>
      <c r="H12220" s="45">
        <v>1675.79</v>
      </c>
      <c r="I12220" t="s">
        <v>3837</v>
      </c>
      <c r="J12220" t="s">
        <v>200</v>
      </c>
      <c r="K12220">
        <v>0</v>
      </c>
      <c r="L12220" s="83">
        <v>42487</v>
      </c>
      <c r="M12220">
        <v>0</v>
      </c>
      <c r="N12220" t="s">
        <v>1535</v>
      </c>
      <c r="O12220">
        <v>2216991</v>
      </c>
    </row>
    <row r="12221" spans="1:15" x14ac:dyDescent="0.2">
      <c r="A12221" t="s">
        <v>4495</v>
      </c>
      <c r="B12221" t="s">
        <v>730</v>
      </c>
      <c r="C12221">
        <v>31.91</v>
      </c>
      <c r="D12221">
        <v>0</v>
      </c>
      <c r="E12221">
        <v>0</v>
      </c>
      <c r="F12221">
        <v>0</v>
      </c>
      <c r="G12221">
        <v>0</v>
      </c>
      <c r="H12221" s="45">
        <v>5265.28</v>
      </c>
      <c r="I12221" t="s">
        <v>3842</v>
      </c>
      <c r="J12221" t="s">
        <v>164</v>
      </c>
      <c r="K12221">
        <v>0</v>
      </c>
      <c r="L12221" s="83">
        <v>42487</v>
      </c>
      <c r="M12221">
        <v>0</v>
      </c>
      <c r="N12221" t="s">
        <v>731</v>
      </c>
      <c r="O12221" t="s">
        <v>732</v>
      </c>
    </row>
    <row r="12222" spans="1:15" x14ac:dyDescent="0.2">
      <c r="A12222" t="s">
        <v>4496</v>
      </c>
      <c r="B12222" t="s">
        <v>1582</v>
      </c>
      <c r="C12222">
        <v>48.93</v>
      </c>
      <c r="D12222">
        <v>0</v>
      </c>
      <c r="E12222">
        <v>0</v>
      </c>
      <c r="F12222">
        <v>0</v>
      </c>
      <c r="G12222">
        <v>0</v>
      </c>
      <c r="H12222" s="45">
        <v>7071.5</v>
      </c>
      <c r="I12222" t="s">
        <v>3837</v>
      </c>
      <c r="J12222" t="s">
        <v>188</v>
      </c>
      <c r="K12222">
        <v>0</v>
      </c>
      <c r="L12222" s="83">
        <v>42487</v>
      </c>
      <c r="M12222">
        <v>0</v>
      </c>
      <c r="N12222">
        <v>257559203</v>
      </c>
      <c r="O12222" t="s">
        <v>1644</v>
      </c>
    </row>
    <row r="12223" spans="1:15" x14ac:dyDescent="0.2">
      <c r="A12223" t="s">
        <v>4497</v>
      </c>
      <c r="B12223" t="s">
        <v>114</v>
      </c>
      <c r="C12223">
        <v>228.87</v>
      </c>
      <c r="D12223">
        <v>0</v>
      </c>
      <c r="E12223">
        <v>0</v>
      </c>
      <c r="F12223">
        <v>0</v>
      </c>
      <c r="G12223">
        <v>0</v>
      </c>
      <c r="H12223" s="45">
        <v>4165.99</v>
      </c>
      <c r="I12223" t="s">
        <v>3842</v>
      </c>
      <c r="J12223" t="s">
        <v>164</v>
      </c>
      <c r="K12223">
        <v>0</v>
      </c>
      <c r="L12223" s="83">
        <v>42487</v>
      </c>
      <c r="M12223">
        <v>0</v>
      </c>
      <c r="N12223" t="s">
        <v>784</v>
      </c>
      <c r="O12223">
        <v>2249964</v>
      </c>
    </row>
    <row r="12224" spans="1:15" x14ac:dyDescent="0.2">
      <c r="A12224" t="s">
        <v>4498</v>
      </c>
      <c r="B12224" t="s">
        <v>1059</v>
      </c>
      <c r="C12224">
        <v>119.15</v>
      </c>
      <c r="D12224">
        <v>0</v>
      </c>
      <c r="E12224">
        <v>0</v>
      </c>
      <c r="F12224">
        <v>0</v>
      </c>
      <c r="G12224">
        <v>0</v>
      </c>
      <c r="H12224" s="45">
        <v>1371.64</v>
      </c>
      <c r="I12224" t="s">
        <v>3837</v>
      </c>
      <c r="J12224" t="s">
        <v>190</v>
      </c>
      <c r="K12224">
        <v>0</v>
      </c>
      <c r="L12224" s="83">
        <v>42487</v>
      </c>
      <c r="M12224">
        <v>0</v>
      </c>
      <c r="N12224">
        <v>911312106</v>
      </c>
      <c r="O12224">
        <v>2517382</v>
      </c>
    </row>
    <row r="12225" spans="1:15" x14ac:dyDescent="0.2">
      <c r="A12225" t="s">
        <v>4499</v>
      </c>
      <c r="B12225" t="s">
        <v>3182</v>
      </c>
      <c r="C12225">
        <v>116.66</v>
      </c>
      <c r="D12225">
        <v>0</v>
      </c>
      <c r="E12225">
        <v>0</v>
      </c>
      <c r="F12225">
        <v>0</v>
      </c>
      <c r="G12225">
        <v>0</v>
      </c>
      <c r="H12225" s="45">
        <v>14709.5</v>
      </c>
      <c r="I12225" t="s">
        <v>3837</v>
      </c>
      <c r="J12225" t="s">
        <v>169</v>
      </c>
      <c r="K12225">
        <v>0</v>
      </c>
      <c r="L12225" s="83">
        <v>42487</v>
      </c>
      <c r="M12225">
        <v>0</v>
      </c>
      <c r="N12225" t="s">
        <v>3355</v>
      </c>
      <c r="O12225">
        <v>2430412</v>
      </c>
    </row>
    <row r="12226" spans="1:15" x14ac:dyDescent="0.2">
      <c r="A12226" t="s">
        <v>4500</v>
      </c>
      <c r="B12226" t="s">
        <v>2480</v>
      </c>
      <c r="C12226">
        <v>56.975000000000001</v>
      </c>
      <c r="D12226">
        <v>0</v>
      </c>
      <c r="E12226">
        <v>0</v>
      </c>
      <c r="F12226">
        <v>0</v>
      </c>
      <c r="G12226">
        <v>0</v>
      </c>
      <c r="H12226">
        <v>-233.32</v>
      </c>
      <c r="I12226" t="s">
        <v>3837</v>
      </c>
      <c r="J12226" t="s">
        <v>190</v>
      </c>
      <c r="K12226">
        <v>0</v>
      </c>
      <c r="L12226" s="83">
        <v>42487</v>
      </c>
      <c r="M12226">
        <v>0</v>
      </c>
      <c r="N12226" t="s">
        <v>2564</v>
      </c>
      <c r="O12226" t="s">
        <v>2565</v>
      </c>
    </row>
    <row r="12227" spans="1:15" x14ac:dyDescent="0.2">
      <c r="A12227" t="s">
        <v>4501</v>
      </c>
      <c r="B12227" t="s">
        <v>2813</v>
      </c>
      <c r="C12227">
        <v>113.96</v>
      </c>
      <c r="D12227">
        <v>0</v>
      </c>
      <c r="E12227">
        <v>0</v>
      </c>
      <c r="F12227">
        <v>0</v>
      </c>
      <c r="G12227">
        <v>0</v>
      </c>
      <c r="H12227">
        <v>334</v>
      </c>
      <c r="I12227" t="s">
        <v>3837</v>
      </c>
      <c r="J12227" t="s">
        <v>200</v>
      </c>
      <c r="K12227">
        <v>0</v>
      </c>
      <c r="L12227" s="83">
        <v>42487</v>
      </c>
      <c r="M12227">
        <v>0</v>
      </c>
      <c r="N12227" t="s">
        <v>3016</v>
      </c>
      <c r="O12227" t="s">
        <v>3017</v>
      </c>
    </row>
    <row r="12228" spans="1:15" x14ac:dyDescent="0.2">
      <c r="A12228" t="s">
        <v>4502</v>
      </c>
      <c r="B12228" t="s">
        <v>4340</v>
      </c>
      <c r="C12228">
        <v>13.3</v>
      </c>
      <c r="D12228">
        <v>0</v>
      </c>
      <c r="E12228">
        <v>0</v>
      </c>
      <c r="F12228">
        <v>0</v>
      </c>
      <c r="G12228">
        <v>0</v>
      </c>
      <c r="H12228" s="45">
        <v>1176.27</v>
      </c>
      <c r="I12228" t="s">
        <v>3837</v>
      </c>
      <c r="J12228" t="s">
        <v>164</v>
      </c>
      <c r="K12228">
        <v>0</v>
      </c>
      <c r="L12228" s="83">
        <v>42487</v>
      </c>
      <c r="M12228">
        <v>0</v>
      </c>
      <c r="N12228" t="s">
        <v>4503</v>
      </c>
      <c r="O12228">
        <v>2245229</v>
      </c>
    </row>
    <row r="12229" spans="1:15" x14ac:dyDescent="0.2">
      <c r="A12229" t="s">
        <v>4504</v>
      </c>
      <c r="B12229" t="s">
        <v>836</v>
      </c>
      <c r="C12229">
        <v>68.209999999999994</v>
      </c>
      <c r="D12229">
        <v>0</v>
      </c>
      <c r="E12229">
        <v>0</v>
      </c>
      <c r="F12229">
        <v>0</v>
      </c>
      <c r="G12229">
        <v>0</v>
      </c>
      <c r="H12229" s="45">
        <v>5676.05</v>
      </c>
      <c r="I12229" t="s">
        <v>3842</v>
      </c>
      <c r="J12229" t="s">
        <v>164</v>
      </c>
      <c r="K12229">
        <v>0</v>
      </c>
      <c r="L12229" s="83">
        <v>42487</v>
      </c>
      <c r="M12229">
        <v>0</v>
      </c>
      <c r="N12229" t="s">
        <v>989</v>
      </c>
      <c r="O12229" t="s">
        <v>4505</v>
      </c>
    </row>
    <row r="12230" spans="1:15" x14ac:dyDescent="0.2">
      <c r="A12230" t="s">
        <v>4506</v>
      </c>
      <c r="B12230" t="s">
        <v>241</v>
      </c>
      <c r="C12230">
        <v>71.13</v>
      </c>
      <c r="D12230">
        <v>0</v>
      </c>
      <c r="E12230">
        <v>0</v>
      </c>
      <c r="F12230">
        <v>0</v>
      </c>
      <c r="G12230">
        <v>0</v>
      </c>
      <c r="H12230" s="45">
        <v>39150.21</v>
      </c>
      <c r="I12230" t="s">
        <v>3837</v>
      </c>
      <c r="J12230" t="s">
        <v>164</v>
      </c>
      <c r="K12230">
        <v>0</v>
      </c>
      <c r="L12230" s="83">
        <v>42487</v>
      </c>
      <c r="M12230">
        <v>0</v>
      </c>
      <c r="N12230">
        <v>958102105</v>
      </c>
      <c r="O12230">
        <v>2954699</v>
      </c>
    </row>
    <row r="12231" spans="1:15" x14ac:dyDescent="0.2">
      <c r="A12231" t="s">
        <v>4507</v>
      </c>
      <c r="B12231" t="s">
        <v>87</v>
      </c>
      <c r="C12231">
        <v>127.64</v>
      </c>
      <c r="D12231">
        <v>0</v>
      </c>
      <c r="E12231">
        <v>0</v>
      </c>
      <c r="F12231">
        <v>0</v>
      </c>
      <c r="G12231">
        <v>0</v>
      </c>
      <c r="H12231" s="45">
        <v>1761.34</v>
      </c>
      <c r="I12231" t="s">
        <v>3842</v>
      </c>
      <c r="J12231" t="s">
        <v>200</v>
      </c>
      <c r="K12231">
        <v>0</v>
      </c>
      <c r="L12231" s="83">
        <v>42487</v>
      </c>
      <c r="M12231">
        <v>0</v>
      </c>
      <c r="N12231">
        <v>963320106</v>
      </c>
      <c r="O12231">
        <v>2960384</v>
      </c>
    </row>
    <row r="12232" spans="1:15" x14ac:dyDescent="0.2">
      <c r="A12232" t="s">
        <v>4255</v>
      </c>
      <c r="B12232" t="s">
        <v>526</v>
      </c>
      <c r="C12232">
        <v>29.1</v>
      </c>
      <c r="D12232">
        <v>0</v>
      </c>
      <c r="E12232">
        <v>0</v>
      </c>
      <c r="F12232">
        <v>0</v>
      </c>
      <c r="G12232">
        <v>0</v>
      </c>
      <c r="H12232" s="45">
        <v>13894.42</v>
      </c>
      <c r="I12232" t="s">
        <v>3842</v>
      </c>
      <c r="J12232" t="s">
        <v>164</v>
      </c>
      <c r="K12232">
        <v>0</v>
      </c>
      <c r="L12232" s="83">
        <v>42486</v>
      </c>
      <c r="M12232">
        <v>0</v>
      </c>
      <c r="N12232">
        <v>801056102</v>
      </c>
      <c r="O12232" t="s">
        <v>527</v>
      </c>
    </row>
    <row r="12233" spans="1:15" x14ac:dyDescent="0.2">
      <c r="A12233" t="s">
        <v>4256</v>
      </c>
      <c r="B12233" t="s">
        <v>853</v>
      </c>
      <c r="C12233">
        <v>89.64</v>
      </c>
      <c r="D12233">
        <v>0</v>
      </c>
      <c r="E12233">
        <v>0</v>
      </c>
      <c r="F12233">
        <v>0</v>
      </c>
      <c r="G12233">
        <v>0</v>
      </c>
      <c r="H12233" s="45">
        <v>-5573.69</v>
      </c>
      <c r="I12233" t="s">
        <v>3842</v>
      </c>
      <c r="J12233" t="s">
        <v>164</v>
      </c>
      <c r="K12233">
        <v>0</v>
      </c>
      <c r="L12233" s="83">
        <v>42486</v>
      </c>
      <c r="M12233">
        <v>0</v>
      </c>
      <c r="N12233" t="s">
        <v>177</v>
      </c>
      <c r="O12233" t="s">
        <v>1358</v>
      </c>
    </row>
    <row r="12234" spans="1:15" x14ac:dyDescent="0.2">
      <c r="A12234" t="s">
        <v>4257</v>
      </c>
      <c r="B12234" t="s">
        <v>4120</v>
      </c>
      <c r="C12234">
        <v>22.5</v>
      </c>
      <c r="D12234">
        <v>0</v>
      </c>
      <c r="E12234">
        <v>0</v>
      </c>
      <c r="F12234">
        <v>0</v>
      </c>
      <c r="G12234">
        <v>0</v>
      </c>
      <c r="H12234">
        <v>644.33000000000004</v>
      </c>
      <c r="I12234" t="s">
        <v>3842</v>
      </c>
      <c r="J12234" t="s">
        <v>200</v>
      </c>
      <c r="K12234">
        <v>0</v>
      </c>
      <c r="L12234" s="83">
        <v>42486</v>
      </c>
      <c r="M12234">
        <v>0</v>
      </c>
      <c r="N12234">
        <v>297602104</v>
      </c>
      <c r="O12234">
        <v>2320825</v>
      </c>
    </row>
    <row r="12235" spans="1:15" x14ac:dyDescent="0.2">
      <c r="A12235" t="s">
        <v>4258</v>
      </c>
      <c r="B12235" t="s">
        <v>4236</v>
      </c>
      <c r="C12235">
        <v>30.26</v>
      </c>
      <c r="D12235">
        <v>0</v>
      </c>
      <c r="E12235">
        <v>0</v>
      </c>
      <c r="F12235">
        <v>0</v>
      </c>
      <c r="G12235">
        <v>0</v>
      </c>
      <c r="H12235" s="45">
        <v>92009.5</v>
      </c>
      <c r="I12235" t="s">
        <v>3837</v>
      </c>
      <c r="J12235" t="s">
        <v>186</v>
      </c>
      <c r="K12235">
        <v>0</v>
      </c>
      <c r="L12235" s="83">
        <v>42486</v>
      </c>
      <c r="M12235">
        <v>0</v>
      </c>
      <c r="N12235">
        <v>25676206</v>
      </c>
      <c r="O12235">
        <v>2191300</v>
      </c>
    </row>
    <row r="12236" spans="1:15" x14ac:dyDescent="0.2">
      <c r="A12236" t="s">
        <v>4259</v>
      </c>
      <c r="B12236" t="s">
        <v>4246</v>
      </c>
      <c r="C12236">
        <v>61.59</v>
      </c>
      <c r="D12236">
        <v>0</v>
      </c>
      <c r="E12236">
        <v>0</v>
      </c>
      <c r="F12236">
        <v>0</v>
      </c>
      <c r="G12236">
        <v>0</v>
      </c>
      <c r="H12236">
        <v>-297.11</v>
      </c>
      <c r="I12236" t="s">
        <v>3837</v>
      </c>
      <c r="J12236" t="s">
        <v>190</v>
      </c>
      <c r="K12236">
        <v>0</v>
      </c>
      <c r="L12236" s="83">
        <v>42486</v>
      </c>
      <c r="M12236">
        <v>0</v>
      </c>
      <c r="N12236">
        <v>1084102</v>
      </c>
      <c r="O12236">
        <v>2010278</v>
      </c>
    </row>
    <row r="12237" spans="1:15" x14ac:dyDescent="0.2">
      <c r="A12237" t="s">
        <v>4260</v>
      </c>
      <c r="B12237" t="s">
        <v>4243</v>
      </c>
      <c r="C12237">
        <v>40.03</v>
      </c>
      <c r="D12237">
        <v>0</v>
      </c>
      <c r="E12237">
        <v>0</v>
      </c>
      <c r="F12237">
        <v>0</v>
      </c>
      <c r="G12237">
        <v>0</v>
      </c>
      <c r="H12237" s="45">
        <v>-4271.08</v>
      </c>
      <c r="I12237" t="s">
        <v>3837</v>
      </c>
      <c r="J12237" t="s">
        <v>169</v>
      </c>
      <c r="K12237">
        <v>0</v>
      </c>
      <c r="L12237" s="83">
        <v>42486</v>
      </c>
      <c r="M12237">
        <v>0</v>
      </c>
      <c r="N12237">
        <v>35255108</v>
      </c>
      <c r="O12237">
        <v>2035754</v>
      </c>
    </row>
    <row r="12238" spans="1:15" x14ac:dyDescent="0.2">
      <c r="A12238" t="s">
        <v>4261</v>
      </c>
      <c r="B12238" t="s">
        <v>3044</v>
      </c>
      <c r="C12238">
        <v>18.72</v>
      </c>
      <c r="D12238">
        <v>0</v>
      </c>
      <c r="E12238">
        <v>0</v>
      </c>
      <c r="F12238">
        <v>0</v>
      </c>
      <c r="G12238">
        <v>0</v>
      </c>
      <c r="H12238" s="45">
        <v>-2005.78</v>
      </c>
      <c r="I12238" t="s">
        <v>3837</v>
      </c>
      <c r="J12238" t="s">
        <v>182</v>
      </c>
      <c r="K12238">
        <v>0</v>
      </c>
      <c r="L12238" s="83">
        <v>42486</v>
      </c>
      <c r="M12238">
        <v>0</v>
      </c>
      <c r="N12238" t="s">
        <v>3095</v>
      </c>
      <c r="O12238" t="s">
        <v>3096</v>
      </c>
    </row>
    <row r="12239" spans="1:15" x14ac:dyDescent="0.2">
      <c r="A12239" t="s">
        <v>4262</v>
      </c>
      <c r="B12239" t="s">
        <v>2218</v>
      </c>
      <c r="C12239">
        <v>92.1</v>
      </c>
      <c r="D12239">
        <v>0</v>
      </c>
      <c r="E12239">
        <v>0</v>
      </c>
      <c r="F12239">
        <v>0</v>
      </c>
      <c r="G12239">
        <v>0</v>
      </c>
      <c r="H12239" s="45">
        <v>13814.77</v>
      </c>
      <c r="I12239" t="s">
        <v>3837</v>
      </c>
      <c r="J12239" t="s">
        <v>190</v>
      </c>
      <c r="K12239">
        <v>0</v>
      </c>
      <c r="L12239" s="83">
        <v>42486</v>
      </c>
      <c r="M12239">
        <v>0</v>
      </c>
      <c r="N12239">
        <v>682159108</v>
      </c>
      <c r="O12239">
        <v>2658720</v>
      </c>
    </row>
    <row r="12240" spans="1:15" x14ac:dyDescent="0.2">
      <c r="A12240" t="s">
        <v>4263</v>
      </c>
      <c r="B12240" t="s">
        <v>4247</v>
      </c>
      <c r="C12240">
        <v>53</v>
      </c>
      <c r="D12240">
        <v>0</v>
      </c>
      <c r="E12240">
        <v>0</v>
      </c>
      <c r="F12240">
        <v>0</v>
      </c>
      <c r="G12240">
        <v>0</v>
      </c>
      <c r="H12240">
        <v>-67.03</v>
      </c>
      <c r="I12240" t="s">
        <v>3837</v>
      </c>
      <c r="J12240" t="s">
        <v>448</v>
      </c>
      <c r="K12240">
        <v>0</v>
      </c>
      <c r="L12240" s="83">
        <v>42486</v>
      </c>
      <c r="M12240">
        <v>0</v>
      </c>
      <c r="N12240">
        <v>49079205</v>
      </c>
      <c r="O12240">
        <v>2141349</v>
      </c>
    </row>
    <row r="12241" spans="1:15" x14ac:dyDescent="0.2">
      <c r="A12241" t="s">
        <v>4264</v>
      </c>
      <c r="B12241" t="s">
        <v>4242</v>
      </c>
      <c r="C12241">
        <v>107.04</v>
      </c>
      <c r="D12241">
        <v>0</v>
      </c>
      <c r="E12241">
        <v>0</v>
      </c>
      <c r="F12241">
        <v>0</v>
      </c>
      <c r="G12241">
        <v>0</v>
      </c>
      <c r="H12241" s="45">
        <v>-4082.01</v>
      </c>
      <c r="I12241" t="s">
        <v>3837</v>
      </c>
      <c r="J12241" t="s">
        <v>188</v>
      </c>
      <c r="K12241">
        <v>0</v>
      </c>
      <c r="L12241" s="83">
        <v>42486</v>
      </c>
      <c r="M12241">
        <v>0</v>
      </c>
      <c r="N12241">
        <v>53611109</v>
      </c>
      <c r="O12241">
        <v>2066408</v>
      </c>
    </row>
    <row r="12242" spans="1:15" x14ac:dyDescent="0.2">
      <c r="A12242" t="s">
        <v>4265</v>
      </c>
      <c r="B12242" t="s">
        <v>4253</v>
      </c>
      <c r="C12242">
        <v>78.510000000000005</v>
      </c>
      <c r="D12242">
        <v>0</v>
      </c>
      <c r="E12242">
        <v>0</v>
      </c>
      <c r="F12242">
        <v>0</v>
      </c>
      <c r="G12242">
        <v>0</v>
      </c>
      <c r="H12242" s="45">
        <v>2500.91</v>
      </c>
      <c r="I12242" t="s">
        <v>3842</v>
      </c>
      <c r="J12242" t="s">
        <v>186</v>
      </c>
      <c r="K12242">
        <v>0</v>
      </c>
      <c r="L12242" s="83">
        <v>42486</v>
      </c>
      <c r="M12242">
        <v>0</v>
      </c>
      <c r="N12242">
        <v>62540109</v>
      </c>
      <c r="O12242">
        <v>2074070</v>
      </c>
    </row>
    <row r="12243" spans="1:15" x14ac:dyDescent="0.2">
      <c r="A12243" t="s">
        <v>4266</v>
      </c>
      <c r="B12243" t="s">
        <v>339</v>
      </c>
      <c r="C12243">
        <v>84.18</v>
      </c>
      <c r="D12243">
        <v>0</v>
      </c>
      <c r="E12243">
        <v>0</v>
      </c>
      <c r="F12243">
        <v>0</v>
      </c>
      <c r="G12243">
        <v>0</v>
      </c>
      <c r="H12243" s="45">
        <v>10268.33</v>
      </c>
      <c r="I12243" t="s">
        <v>3837</v>
      </c>
      <c r="J12243" t="s">
        <v>186</v>
      </c>
      <c r="K12243">
        <v>0</v>
      </c>
      <c r="L12243" s="83">
        <v>42486</v>
      </c>
      <c r="M12243">
        <v>0</v>
      </c>
      <c r="N12243" t="s">
        <v>340</v>
      </c>
      <c r="O12243">
        <v>2109091</v>
      </c>
    </row>
    <row r="12244" spans="1:15" x14ac:dyDescent="0.2">
      <c r="A12244" t="s">
        <v>4267</v>
      </c>
      <c r="B12244" t="s">
        <v>489</v>
      </c>
      <c r="C12244">
        <v>47.87</v>
      </c>
      <c r="D12244">
        <v>0</v>
      </c>
      <c r="E12244">
        <v>0</v>
      </c>
      <c r="F12244">
        <v>0</v>
      </c>
      <c r="G12244">
        <v>0</v>
      </c>
      <c r="H12244" s="45">
        <v>-1109.93</v>
      </c>
      <c r="I12244" t="s">
        <v>3842</v>
      </c>
      <c r="J12244" t="s">
        <v>186</v>
      </c>
      <c r="K12244">
        <v>0</v>
      </c>
      <c r="L12244" s="83">
        <v>42486</v>
      </c>
      <c r="M12244">
        <v>0</v>
      </c>
      <c r="N12244">
        <v>733174700</v>
      </c>
      <c r="O12244" t="s">
        <v>490</v>
      </c>
    </row>
    <row r="12245" spans="1:15" x14ac:dyDescent="0.2">
      <c r="A12245" t="s">
        <v>4268</v>
      </c>
      <c r="B12245" t="s">
        <v>4245</v>
      </c>
      <c r="C12245">
        <v>49.06</v>
      </c>
      <c r="D12245">
        <v>0</v>
      </c>
      <c r="E12245">
        <v>0</v>
      </c>
      <c r="F12245">
        <v>0</v>
      </c>
      <c r="G12245">
        <v>0</v>
      </c>
      <c r="H12245" s="45">
        <v>1254.46</v>
      </c>
      <c r="I12245" t="s">
        <v>3837</v>
      </c>
      <c r="J12245" t="s">
        <v>200</v>
      </c>
      <c r="K12245">
        <v>0</v>
      </c>
      <c r="L12245" s="83">
        <v>42486</v>
      </c>
      <c r="M12245">
        <v>0</v>
      </c>
      <c r="N12245">
        <v>163072101</v>
      </c>
      <c r="O12245">
        <v>2192392</v>
      </c>
    </row>
    <row r="12246" spans="1:15" x14ac:dyDescent="0.2">
      <c r="A12246" t="s">
        <v>4269</v>
      </c>
      <c r="B12246" t="s">
        <v>382</v>
      </c>
      <c r="C12246">
        <v>76.239999999999995</v>
      </c>
      <c r="D12246">
        <v>0</v>
      </c>
      <c r="E12246">
        <v>0</v>
      </c>
      <c r="F12246">
        <v>0</v>
      </c>
      <c r="G12246">
        <v>0</v>
      </c>
      <c r="H12246" s="45">
        <v>-16459.07</v>
      </c>
      <c r="I12246" t="s">
        <v>3837</v>
      </c>
      <c r="J12246" t="s">
        <v>164</v>
      </c>
      <c r="K12246">
        <v>0</v>
      </c>
      <c r="L12246" s="83">
        <v>42486</v>
      </c>
      <c r="M12246">
        <v>0</v>
      </c>
      <c r="N12246" t="s">
        <v>383</v>
      </c>
      <c r="O12246" t="s">
        <v>384</v>
      </c>
    </row>
    <row r="12247" spans="1:15" x14ac:dyDescent="0.2">
      <c r="A12247" t="s">
        <v>4270</v>
      </c>
      <c r="B12247" t="s">
        <v>4254</v>
      </c>
      <c r="C12247">
        <v>64.63</v>
      </c>
      <c r="D12247">
        <v>0</v>
      </c>
      <c r="E12247">
        <v>0</v>
      </c>
      <c r="F12247">
        <v>0</v>
      </c>
      <c r="G12247">
        <v>0</v>
      </c>
      <c r="H12247">
        <v>-602.78</v>
      </c>
      <c r="I12247" t="s">
        <v>3842</v>
      </c>
      <c r="J12247" t="s">
        <v>186</v>
      </c>
      <c r="K12247">
        <v>0</v>
      </c>
      <c r="L12247" s="83">
        <v>42486</v>
      </c>
      <c r="M12247">
        <v>0</v>
      </c>
      <c r="N12247">
        <v>203607106</v>
      </c>
      <c r="O12247">
        <v>2222062</v>
      </c>
    </row>
    <row r="12248" spans="1:15" x14ac:dyDescent="0.2">
      <c r="A12248" t="s">
        <v>4271</v>
      </c>
      <c r="B12248" t="s">
        <v>850</v>
      </c>
      <c r="C12248">
        <v>44.3</v>
      </c>
      <c r="D12248">
        <v>0</v>
      </c>
      <c r="E12248">
        <v>0</v>
      </c>
      <c r="F12248">
        <v>0</v>
      </c>
      <c r="G12248">
        <v>0</v>
      </c>
      <c r="H12248" s="45">
        <v>-3114.64</v>
      </c>
      <c r="I12248" t="s">
        <v>3842</v>
      </c>
      <c r="J12248" t="s">
        <v>164</v>
      </c>
      <c r="K12248">
        <v>0</v>
      </c>
      <c r="L12248" s="83">
        <v>42486</v>
      </c>
      <c r="M12248">
        <v>0</v>
      </c>
      <c r="N12248">
        <v>127387108</v>
      </c>
      <c r="O12248">
        <v>2302232</v>
      </c>
    </row>
    <row r="12249" spans="1:15" x14ac:dyDescent="0.2">
      <c r="A12249" t="s">
        <v>4272</v>
      </c>
      <c r="B12249" t="s">
        <v>838</v>
      </c>
      <c r="C12249">
        <v>60</v>
      </c>
      <c r="D12249">
        <v>0</v>
      </c>
      <c r="E12249">
        <v>0</v>
      </c>
      <c r="F12249">
        <v>0</v>
      </c>
      <c r="G12249">
        <v>0</v>
      </c>
      <c r="H12249" s="45">
        <v>-10259.42</v>
      </c>
      <c r="I12249" t="s">
        <v>3842</v>
      </c>
      <c r="J12249" t="s">
        <v>190</v>
      </c>
      <c r="K12249">
        <v>0</v>
      </c>
      <c r="L12249" s="83">
        <v>42486</v>
      </c>
      <c r="M12249">
        <v>0</v>
      </c>
      <c r="N12249">
        <v>125134106</v>
      </c>
      <c r="O12249" t="s">
        <v>1370</v>
      </c>
    </row>
    <row r="12250" spans="1:15" x14ac:dyDescent="0.2">
      <c r="A12250" t="s">
        <v>4273</v>
      </c>
      <c r="B12250" t="s">
        <v>4237</v>
      </c>
      <c r="C12250">
        <v>95.16</v>
      </c>
      <c r="D12250">
        <v>0</v>
      </c>
      <c r="E12250">
        <v>0</v>
      </c>
      <c r="F12250">
        <v>0</v>
      </c>
      <c r="G12250">
        <v>0</v>
      </c>
      <c r="H12250" s="45">
        <v>-20171.5</v>
      </c>
      <c r="I12250" t="s">
        <v>3837</v>
      </c>
      <c r="J12250" t="s">
        <v>186</v>
      </c>
      <c r="K12250">
        <v>0</v>
      </c>
      <c r="L12250" s="83">
        <v>42486</v>
      </c>
      <c r="M12250">
        <v>0</v>
      </c>
      <c r="N12250">
        <v>229899109</v>
      </c>
      <c r="O12250">
        <v>2239556</v>
      </c>
    </row>
    <row r="12251" spans="1:15" x14ac:dyDescent="0.2">
      <c r="A12251" t="s">
        <v>4274</v>
      </c>
      <c r="B12251" t="s">
        <v>373</v>
      </c>
      <c r="C12251">
        <v>67.36</v>
      </c>
      <c r="D12251">
        <v>0</v>
      </c>
      <c r="E12251">
        <v>0</v>
      </c>
      <c r="F12251">
        <v>0</v>
      </c>
      <c r="G12251">
        <v>0</v>
      </c>
      <c r="H12251" s="45">
        <v>-47528.09</v>
      </c>
      <c r="I12251" t="s">
        <v>3837</v>
      </c>
      <c r="J12251" t="s">
        <v>164</v>
      </c>
      <c r="K12251">
        <v>0</v>
      </c>
      <c r="L12251" s="83">
        <v>42486</v>
      </c>
      <c r="M12251">
        <v>0</v>
      </c>
      <c r="N12251" t="s">
        <v>374</v>
      </c>
      <c r="O12251" t="s">
        <v>375</v>
      </c>
    </row>
    <row r="12252" spans="1:15" x14ac:dyDescent="0.2">
      <c r="A12252" t="s">
        <v>4275</v>
      </c>
      <c r="B12252" t="s">
        <v>998</v>
      </c>
      <c r="C12252">
        <v>33.950000000000003</v>
      </c>
      <c r="D12252">
        <v>0</v>
      </c>
      <c r="E12252">
        <v>0</v>
      </c>
      <c r="F12252">
        <v>0</v>
      </c>
      <c r="G12252">
        <v>0</v>
      </c>
      <c r="H12252" s="45">
        <v>13702.69</v>
      </c>
      <c r="I12252" t="s">
        <v>3837</v>
      </c>
      <c r="J12252" t="s">
        <v>190</v>
      </c>
      <c r="K12252">
        <v>0</v>
      </c>
      <c r="L12252" s="83">
        <v>42486</v>
      </c>
      <c r="M12252">
        <v>0</v>
      </c>
      <c r="N12252" t="s">
        <v>1239</v>
      </c>
      <c r="O12252" t="s">
        <v>4276</v>
      </c>
    </row>
    <row r="12253" spans="1:15" x14ac:dyDescent="0.2">
      <c r="A12253" t="s">
        <v>4277</v>
      </c>
      <c r="B12253" t="s">
        <v>1686</v>
      </c>
      <c r="C12253">
        <v>95.21</v>
      </c>
      <c r="D12253">
        <v>0</v>
      </c>
      <c r="E12253">
        <v>0</v>
      </c>
      <c r="F12253">
        <v>0</v>
      </c>
      <c r="G12253">
        <v>0</v>
      </c>
      <c r="H12253" s="45">
        <v>8421.3799999999992</v>
      </c>
      <c r="I12253" t="s">
        <v>3837</v>
      </c>
      <c r="J12253" t="s">
        <v>164</v>
      </c>
      <c r="K12253">
        <v>0</v>
      </c>
      <c r="L12253" s="83">
        <v>42486</v>
      </c>
      <c r="M12253">
        <v>0</v>
      </c>
      <c r="N12253">
        <v>298736109</v>
      </c>
      <c r="O12253">
        <v>2320148</v>
      </c>
    </row>
    <row r="12254" spans="1:15" x14ac:dyDescent="0.2">
      <c r="A12254" t="s">
        <v>4278</v>
      </c>
      <c r="B12254" t="s">
        <v>4240</v>
      </c>
      <c r="C12254">
        <v>6.88</v>
      </c>
      <c r="D12254">
        <v>0</v>
      </c>
      <c r="E12254">
        <v>0</v>
      </c>
      <c r="F12254">
        <v>0</v>
      </c>
      <c r="G12254">
        <v>0</v>
      </c>
      <c r="H12254" s="45">
        <v>3823.75</v>
      </c>
      <c r="I12254" t="s">
        <v>3837</v>
      </c>
      <c r="J12254" t="s">
        <v>182</v>
      </c>
      <c r="K12254">
        <v>0</v>
      </c>
      <c r="L12254" s="83">
        <v>42486</v>
      </c>
      <c r="M12254">
        <v>0</v>
      </c>
      <c r="N12254" t="s">
        <v>177</v>
      </c>
      <c r="O12254" t="s">
        <v>4279</v>
      </c>
    </row>
    <row r="12255" spans="1:15" x14ac:dyDescent="0.2">
      <c r="A12255" t="s">
        <v>4280</v>
      </c>
      <c r="B12255" t="s">
        <v>2582</v>
      </c>
      <c r="C12255">
        <v>52.35</v>
      </c>
      <c r="D12255">
        <v>0</v>
      </c>
      <c r="E12255">
        <v>0</v>
      </c>
      <c r="F12255">
        <v>0</v>
      </c>
      <c r="G12255">
        <v>0</v>
      </c>
      <c r="H12255" s="45">
        <v>36107.07</v>
      </c>
      <c r="I12255" t="s">
        <v>3837</v>
      </c>
      <c r="J12255" t="s">
        <v>164</v>
      </c>
      <c r="K12255">
        <v>0</v>
      </c>
      <c r="L12255" s="83">
        <v>42486</v>
      </c>
      <c r="M12255">
        <v>0</v>
      </c>
      <c r="N12255">
        <v>336433107</v>
      </c>
      <c r="O12255" t="s">
        <v>2636</v>
      </c>
    </row>
    <row r="12256" spans="1:15" x14ac:dyDescent="0.2">
      <c r="A12256" t="s">
        <v>4281</v>
      </c>
      <c r="B12256" t="s">
        <v>2404</v>
      </c>
      <c r="C12256">
        <v>60.35</v>
      </c>
      <c r="D12256">
        <v>0</v>
      </c>
      <c r="E12256">
        <v>0</v>
      </c>
      <c r="F12256">
        <v>0</v>
      </c>
      <c r="G12256">
        <v>0</v>
      </c>
      <c r="H12256" s="45">
        <v>-13421.01</v>
      </c>
      <c r="I12256" t="s">
        <v>3837</v>
      </c>
      <c r="J12256" t="s">
        <v>200</v>
      </c>
      <c r="K12256">
        <v>0</v>
      </c>
      <c r="L12256" s="83">
        <v>42486</v>
      </c>
      <c r="M12256">
        <v>0</v>
      </c>
      <c r="N12256" t="s">
        <v>177</v>
      </c>
      <c r="O12256" t="s">
        <v>2444</v>
      </c>
    </row>
    <row r="12257" spans="1:15" x14ac:dyDescent="0.2">
      <c r="A12257" t="s">
        <v>4282</v>
      </c>
      <c r="B12257" t="s">
        <v>1547</v>
      </c>
      <c r="C12257">
        <v>23.9</v>
      </c>
      <c r="D12257">
        <v>0</v>
      </c>
      <c r="E12257">
        <v>0</v>
      </c>
      <c r="F12257">
        <v>0</v>
      </c>
      <c r="G12257">
        <v>0</v>
      </c>
      <c r="H12257" s="45">
        <v>21764</v>
      </c>
      <c r="I12257" t="s">
        <v>3837</v>
      </c>
      <c r="J12257" t="s">
        <v>200</v>
      </c>
      <c r="K12257">
        <v>0</v>
      </c>
      <c r="L12257" s="83">
        <v>42486</v>
      </c>
      <c r="M12257">
        <v>0</v>
      </c>
      <c r="N12257">
        <v>382550101</v>
      </c>
      <c r="O12257">
        <v>2378200</v>
      </c>
    </row>
    <row r="12258" spans="1:15" x14ac:dyDescent="0.2">
      <c r="A12258" t="s">
        <v>4283</v>
      </c>
      <c r="B12258" t="s">
        <v>4239</v>
      </c>
      <c r="C12258">
        <v>64.680000000000007</v>
      </c>
      <c r="D12258">
        <v>0</v>
      </c>
      <c r="E12258">
        <v>0</v>
      </c>
      <c r="F12258">
        <v>0</v>
      </c>
      <c r="G12258">
        <v>0</v>
      </c>
      <c r="H12258" s="45">
        <v>22274.68</v>
      </c>
      <c r="I12258" t="s">
        <v>3837</v>
      </c>
      <c r="J12258" t="s">
        <v>182</v>
      </c>
      <c r="K12258">
        <v>0</v>
      </c>
      <c r="L12258" s="83">
        <v>42486</v>
      </c>
      <c r="M12258">
        <v>0</v>
      </c>
      <c r="N12258" t="s">
        <v>4284</v>
      </c>
      <c r="O12258">
        <v>2023748</v>
      </c>
    </row>
    <row r="12259" spans="1:15" x14ac:dyDescent="0.2">
      <c r="A12259" t="s">
        <v>4285</v>
      </c>
      <c r="B12259" t="s">
        <v>390</v>
      </c>
      <c r="C12259">
        <v>41.43</v>
      </c>
      <c r="D12259">
        <v>0</v>
      </c>
      <c r="E12259">
        <v>0</v>
      </c>
      <c r="F12259">
        <v>0</v>
      </c>
      <c r="G12259">
        <v>0</v>
      </c>
      <c r="H12259" s="45">
        <v>-34418.19</v>
      </c>
      <c r="I12259" t="s">
        <v>3837</v>
      </c>
      <c r="J12259" t="s">
        <v>169</v>
      </c>
      <c r="K12259">
        <v>0</v>
      </c>
      <c r="L12259" s="83">
        <v>42486</v>
      </c>
      <c r="M12259">
        <v>0</v>
      </c>
      <c r="N12259">
        <v>436440101</v>
      </c>
      <c r="O12259">
        <v>2433530</v>
      </c>
    </row>
    <row r="12260" spans="1:15" x14ac:dyDescent="0.2">
      <c r="A12260" t="s">
        <v>4286</v>
      </c>
      <c r="B12260" t="s">
        <v>4250</v>
      </c>
      <c r="C12260">
        <v>44.51</v>
      </c>
      <c r="D12260">
        <v>0</v>
      </c>
      <c r="E12260">
        <v>0</v>
      </c>
      <c r="F12260">
        <v>0</v>
      </c>
      <c r="G12260">
        <v>0</v>
      </c>
      <c r="H12260" s="45">
        <v>3244.15</v>
      </c>
      <c r="I12260" t="s">
        <v>3837</v>
      </c>
      <c r="J12260" t="s">
        <v>188</v>
      </c>
      <c r="K12260">
        <v>0</v>
      </c>
      <c r="L12260" s="83">
        <v>42486</v>
      </c>
      <c r="M12260">
        <v>0</v>
      </c>
      <c r="N12260" t="s">
        <v>4287</v>
      </c>
      <c r="O12260" t="s">
        <v>4288</v>
      </c>
    </row>
    <row r="12261" spans="1:15" x14ac:dyDescent="0.2">
      <c r="A12261" t="s">
        <v>4289</v>
      </c>
      <c r="B12261" t="s">
        <v>1079</v>
      </c>
      <c r="C12261">
        <v>154.88499999999999</v>
      </c>
      <c r="D12261">
        <v>0</v>
      </c>
      <c r="E12261">
        <v>0</v>
      </c>
      <c r="F12261">
        <v>0</v>
      </c>
      <c r="G12261">
        <v>0</v>
      </c>
      <c r="H12261" s="45">
        <v>28923.63</v>
      </c>
      <c r="I12261" t="s">
        <v>3837</v>
      </c>
      <c r="J12261" t="s">
        <v>186</v>
      </c>
      <c r="K12261">
        <v>0</v>
      </c>
      <c r="L12261" s="83">
        <v>42486</v>
      </c>
      <c r="M12261">
        <v>0</v>
      </c>
      <c r="N12261" t="s">
        <v>1398</v>
      </c>
      <c r="O12261">
        <v>2040640</v>
      </c>
    </row>
    <row r="12262" spans="1:15" x14ac:dyDescent="0.2">
      <c r="A12262" t="s">
        <v>4290</v>
      </c>
      <c r="B12262" t="s">
        <v>4241</v>
      </c>
      <c r="C12262">
        <v>46.07</v>
      </c>
      <c r="D12262">
        <v>0</v>
      </c>
      <c r="E12262">
        <v>0</v>
      </c>
      <c r="F12262">
        <v>0</v>
      </c>
      <c r="G12262">
        <v>0</v>
      </c>
      <c r="H12262" s="45">
        <v>-11053.41</v>
      </c>
      <c r="I12262" t="s">
        <v>3837</v>
      </c>
      <c r="J12262" t="s">
        <v>188</v>
      </c>
      <c r="K12262">
        <v>0</v>
      </c>
      <c r="L12262" s="83">
        <v>42486</v>
      </c>
      <c r="M12262">
        <v>0</v>
      </c>
      <c r="N12262" t="s">
        <v>4291</v>
      </c>
      <c r="O12262" t="s">
        <v>4292</v>
      </c>
    </row>
    <row r="12263" spans="1:15" x14ac:dyDescent="0.2">
      <c r="A12263" t="s">
        <v>4293</v>
      </c>
      <c r="B12263" t="s">
        <v>2307</v>
      </c>
      <c r="C12263">
        <v>172.48</v>
      </c>
      <c r="D12263">
        <v>0</v>
      </c>
      <c r="E12263">
        <v>0</v>
      </c>
      <c r="F12263">
        <v>0</v>
      </c>
      <c r="G12263">
        <v>0</v>
      </c>
      <c r="H12263">
        <v>-766.72</v>
      </c>
      <c r="I12263" t="s">
        <v>3842</v>
      </c>
      <c r="J12263" t="s">
        <v>169</v>
      </c>
      <c r="K12263">
        <v>0</v>
      </c>
      <c r="L12263" s="83">
        <v>42486</v>
      </c>
      <c r="M12263">
        <v>0</v>
      </c>
      <c r="N12263" t="s">
        <v>2372</v>
      </c>
      <c r="O12263">
        <v>2586122</v>
      </c>
    </row>
    <row r="12264" spans="1:15" x14ac:dyDescent="0.2">
      <c r="A12264" t="s">
        <v>4294</v>
      </c>
      <c r="B12264" t="s">
        <v>1821</v>
      </c>
      <c r="C12264">
        <v>63.7</v>
      </c>
      <c r="D12264">
        <v>0</v>
      </c>
      <c r="E12264">
        <v>0</v>
      </c>
      <c r="F12264">
        <v>0</v>
      </c>
      <c r="G12264">
        <v>0</v>
      </c>
      <c r="H12264" s="45">
        <v>-2399.38</v>
      </c>
      <c r="I12264" t="s">
        <v>3837</v>
      </c>
      <c r="J12264" t="s">
        <v>186</v>
      </c>
      <c r="K12264">
        <v>0</v>
      </c>
      <c r="L12264" s="83">
        <v>42486</v>
      </c>
      <c r="M12264">
        <v>0</v>
      </c>
      <c r="N12264" t="s">
        <v>1916</v>
      </c>
      <c r="O12264" t="s">
        <v>1917</v>
      </c>
    </row>
    <row r="12265" spans="1:15" x14ac:dyDescent="0.2">
      <c r="A12265" t="s">
        <v>4295</v>
      </c>
      <c r="B12265" t="s">
        <v>4249</v>
      </c>
      <c r="C12265">
        <v>41.21</v>
      </c>
      <c r="D12265">
        <v>0</v>
      </c>
      <c r="E12265">
        <v>0</v>
      </c>
      <c r="F12265">
        <v>0</v>
      </c>
      <c r="G12265">
        <v>0</v>
      </c>
      <c r="H12265" s="45">
        <v>7291.16</v>
      </c>
      <c r="I12265" t="s">
        <v>3837</v>
      </c>
      <c r="J12265" t="s">
        <v>235</v>
      </c>
      <c r="K12265">
        <v>0</v>
      </c>
      <c r="L12265" s="83">
        <v>42486</v>
      </c>
      <c r="M12265">
        <v>0</v>
      </c>
      <c r="N12265">
        <v>609207105</v>
      </c>
      <c r="O12265" t="s">
        <v>4296</v>
      </c>
    </row>
    <row r="12266" spans="1:15" x14ac:dyDescent="0.2">
      <c r="A12266" t="s">
        <v>4297</v>
      </c>
      <c r="B12266" t="s">
        <v>395</v>
      </c>
      <c r="C12266">
        <v>103.55</v>
      </c>
      <c r="D12266">
        <v>0</v>
      </c>
      <c r="E12266">
        <v>0</v>
      </c>
      <c r="F12266">
        <v>0</v>
      </c>
      <c r="G12266">
        <v>0</v>
      </c>
      <c r="H12266" s="45">
        <v>8054.11</v>
      </c>
      <c r="I12266" t="s">
        <v>3842</v>
      </c>
      <c r="J12266" t="s">
        <v>164</v>
      </c>
      <c r="K12266">
        <v>0</v>
      </c>
      <c r="L12266" s="83">
        <v>42486</v>
      </c>
      <c r="M12266">
        <v>0</v>
      </c>
      <c r="N12266" t="s">
        <v>396</v>
      </c>
      <c r="O12266">
        <v>2404871</v>
      </c>
    </row>
    <row r="12267" spans="1:15" x14ac:dyDescent="0.2">
      <c r="A12267" t="s">
        <v>4298</v>
      </c>
      <c r="B12267" t="s">
        <v>4244</v>
      </c>
      <c r="C12267">
        <v>193.77</v>
      </c>
      <c r="D12267">
        <v>0</v>
      </c>
      <c r="E12267">
        <v>0</v>
      </c>
      <c r="F12267">
        <v>0</v>
      </c>
      <c r="G12267">
        <v>0</v>
      </c>
      <c r="H12267" s="45">
        <v>9797.49</v>
      </c>
      <c r="I12267" t="s">
        <v>3837</v>
      </c>
      <c r="J12267" t="s">
        <v>186</v>
      </c>
      <c r="K12267">
        <v>0</v>
      </c>
      <c r="L12267" s="83">
        <v>42486</v>
      </c>
      <c r="M12267">
        <v>0</v>
      </c>
      <c r="N12267" t="s">
        <v>4299</v>
      </c>
      <c r="O12267" t="s">
        <v>4300</v>
      </c>
    </row>
    <row r="12268" spans="1:15" x14ac:dyDescent="0.2">
      <c r="A12268" t="s">
        <v>4301</v>
      </c>
      <c r="B12268" t="s">
        <v>434</v>
      </c>
      <c r="C12268">
        <v>130.15</v>
      </c>
      <c r="D12268">
        <v>0</v>
      </c>
      <c r="E12268">
        <v>0</v>
      </c>
      <c r="F12268">
        <v>0</v>
      </c>
      <c r="G12268">
        <v>0</v>
      </c>
      <c r="H12268" s="45">
        <v>8433.36</v>
      </c>
      <c r="I12268" t="s">
        <v>3837</v>
      </c>
      <c r="J12268" t="s">
        <v>164</v>
      </c>
      <c r="K12268">
        <v>0</v>
      </c>
      <c r="L12268" s="83">
        <v>42486</v>
      </c>
      <c r="M12268">
        <v>0</v>
      </c>
      <c r="N12268">
        <v>594972408</v>
      </c>
      <c r="O12268">
        <v>2974329</v>
      </c>
    </row>
    <row r="12269" spans="1:15" x14ac:dyDescent="0.2">
      <c r="A12269" t="s">
        <v>4302</v>
      </c>
      <c r="B12269" t="s">
        <v>1053</v>
      </c>
      <c r="C12269">
        <v>17.3</v>
      </c>
      <c r="D12269">
        <v>0</v>
      </c>
      <c r="E12269">
        <v>0</v>
      </c>
      <c r="F12269">
        <v>0</v>
      </c>
      <c r="G12269">
        <v>0</v>
      </c>
      <c r="H12269" s="45">
        <v>-11099.01</v>
      </c>
      <c r="I12269" t="s">
        <v>3837</v>
      </c>
      <c r="J12269" t="s">
        <v>235</v>
      </c>
      <c r="K12269">
        <v>0</v>
      </c>
      <c r="L12269" s="83">
        <v>42486</v>
      </c>
      <c r="M12269">
        <v>0</v>
      </c>
      <c r="N12269" t="s">
        <v>1141</v>
      </c>
      <c r="O12269">
        <v>2490847</v>
      </c>
    </row>
    <row r="12270" spans="1:15" x14ac:dyDescent="0.2">
      <c r="A12270" t="s">
        <v>4303</v>
      </c>
      <c r="B12270" t="s">
        <v>2397</v>
      </c>
      <c r="C12270">
        <v>34.9</v>
      </c>
      <c r="D12270">
        <v>0</v>
      </c>
      <c r="E12270">
        <v>0</v>
      </c>
      <c r="F12270">
        <v>0</v>
      </c>
      <c r="G12270">
        <v>0</v>
      </c>
      <c r="H12270" s="45">
        <v>-22020.639999999999</v>
      </c>
      <c r="I12270" t="s">
        <v>3837</v>
      </c>
      <c r="J12270" t="s">
        <v>182</v>
      </c>
      <c r="K12270">
        <v>0</v>
      </c>
      <c r="L12270" s="83">
        <v>42486</v>
      </c>
      <c r="M12270">
        <v>0</v>
      </c>
      <c r="N12270">
        <v>678026105</v>
      </c>
      <c r="O12270">
        <v>2724472</v>
      </c>
    </row>
    <row r="12271" spans="1:15" x14ac:dyDescent="0.2">
      <c r="A12271" t="s">
        <v>4304</v>
      </c>
      <c r="B12271" t="s">
        <v>4251</v>
      </c>
      <c r="C12271">
        <v>16.2</v>
      </c>
      <c r="D12271">
        <v>0</v>
      </c>
      <c r="E12271">
        <v>0</v>
      </c>
      <c r="F12271">
        <v>0</v>
      </c>
      <c r="G12271">
        <v>0</v>
      </c>
      <c r="H12271" s="45">
        <v>-3129.56</v>
      </c>
      <c r="I12271" t="s">
        <v>3842</v>
      </c>
      <c r="J12271" t="s">
        <v>186</v>
      </c>
      <c r="K12271">
        <v>0</v>
      </c>
      <c r="L12271" s="83">
        <v>42486</v>
      </c>
      <c r="M12271">
        <v>0</v>
      </c>
      <c r="N12271" t="s">
        <v>4305</v>
      </c>
      <c r="O12271" t="s">
        <v>4306</v>
      </c>
    </row>
    <row r="12272" spans="1:15" x14ac:dyDescent="0.2">
      <c r="A12272" t="s">
        <v>4307</v>
      </c>
      <c r="B12272" t="s">
        <v>1681</v>
      </c>
      <c r="C12272">
        <v>303.76</v>
      </c>
      <c r="D12272">
        <v>0</v>
      </c>
      <c r="E12272">
        <v>0</v>
      </c>
      <c r="F12272">
        <v>0</v>
      </c>
      <c r="G12272">
        <v>0</v>
      </c>
      <c r="H12272" s="45">
        <v>6233.84</v>
      </c>
      <c r="I12272" t="s">
        <v>3837</v>
      </c>
      <c r="J12272" t="s">
        <v>200</v>
      </c>
      <c r="K12272">
        <v>0</v>
      </c>
      <c r="L12272" s="83">
        <v>42486</v>
      </c>
      <c r="M12272">
        <v>0</v>
      </c>
      <c r="N12272" t="s">
        <v>1729</v>
      </c>
      <c r="O12272" t="s">
        <v>1730</v>
      </c>
    </row>
    <row r="12273" spans="1:15" x14ac:dyDescent="0.2">
      <c r="A12273" t="s">
        <v>4308</v>
      </c>
      <c r="B12273" t="s">
        <v>436</v>
      </c>
      <c r="C12273">
        <v>66.44</v>
      </c>
      <c r="D12273">
        <v>0</v>
      </c>
      <c r="E12273">
        <v>0</v>
      </c>
      <c r="F12273">
        <v>0</v>
      </c>
      <c r="G12273">
        <v>0</v>
      </c>
      <c r="H12273" s="45">
        <v>-61487.81</v>
      </c>
      <c r="I12273" t="s">
        <v>3837</v>
      </c>
      <c r="J12273" t="s">
        <v>164</v>
      </c>
      <c r="K12273">
        <v>0</v>
      </c>
      <c r="L12273" s="83">
        <v>42486</v>
      </c>
      <c r="M12273">
        <v>0</v>
      </c>
      <c r="N12273">
        <v>671044105</v>
      </c>
      <c r="O12273">
        <v>2111579</v>
      </c>
    </row>
    <row r="12274" spans="1:15" x14ac:dyDescent="0.2">
      <c r="A12274" t="s">
        <v>4309</v>
      </c>
      <c r="B12274" t="s">
        <v>4238</v>
      </c>
      <c r="C12274">
        <v>70.150000000000006</v>
      </c>
      <c r="D12274">
        <v>0</v>
      </c>
      <c r="E12274">
        <v>0</v>
      </c>
      <c r="F12274">
        <v>0</v>
      </c>
      <c r="G12274">
        <v>0</v>
      </c>
      <c r="H12274" s="45">
        <v>-8079.67</v>
      </c>
      <c r="I12274" t="s">
        <v>3837</v>
      </c>
      <c r="J12274" t="s">
        <v>186</v>
      </c>
      <c r="K12274">
        <v>0</v>
      </c>
      <c r="L12274" s="83">
        <v>42486</v>
      </c>
      <c r="M12274">
        <v>0</v>
      </c>
      <c r="N12274">
        <v>743606105</v>
      </c>
      <c r="O12274">
        <v>2310257</v>
      </c>
    </row>
    <row r="12275" spans="1:15" x14ac:dyDescent="0.2">
      <c r="A12275" t="s">
        <v>4310</v>
      </c>
      <c r="B12275" t="s">
        <v>4248</v>
      </c>
      <c r="C12275">
        <v>10.15</v>
      </c>
      <c r="D12275">
        <v>0</v>
      </c>
      <c r="E12275">
        <v>0</v>
      </c>
      <c r="F12275">
        <v>0</v>
      </c>
      <c r="G12275">
        <v>0</v>
      </c>
      <c r="H12275" s="45">
        <v>-20390.02</v>
      </c>
      <c r="I12275" t="s">
        <v>3837</v>
      </c>
      <c r="J12275" t="s">
        <v>200</v>
      </c>
      <c r="K12275">
        <v>0</v>
      </c>
      <c r="L12275" s="83">
        <v>42486</v>
      </c>
      <c r="M12275">
        <v>0</v>
      </c>
      <c r="N12275" t="s">
        <v>4311</v>
      </c>
      <c r="O12275">
        <v>2733092</v>
      </c>
    </row>
    <row r="12276" spans="1:15" x14ac:dyDescent="0.2">
      <c r="A12276" t="s">
        <v>4312</v>
      </c>
      <c r="B12276" t="s">
        <v>4252</v>
      </c>
      <c r="C12276">
        <v>227.03</v>
      </c>
      <c r="D12276">
        <v>0</v>
      </c>
      <c r="E12276">
        <v>0</v>
      </c>
      <c r="F12276">
        <v>0</v>
      </c>
      <c r="G12276">
        <v>0</v>
      </c>
      <c r="H12276" s="45">
        <v>4232.66</v>
      </c>
      <c r="I12276" t="s">
        <v>3842</v>
      </c>
      <c r="J12276" t="s">
        <v>186</v>
      </c>
      <c r="K12276">
        <v>0</v>
      </c>
      <c r="L12276" s="83">
        <v>42486</v>
      </c>
      <c r="M12276">
        <v>0</v>
      </c>
      <c r="N12276" t="s">
        <v>177</v>
      </c>
      <c r="O12276">
        <v>2556868</v>
      </c>
    </row>
    <row r="12277" spans="1:15" x14ac:dyDescent="0.2">
      <c r="A12277" t="s">
        <v>4313</v>
      </c>
      <c r="B12277" t="s">
        <v>386</v>
      </c>
      <c r="C12277">
        <v>184.39</v>
      </c>
      <c r="D12277">
        <v>0</v>
      </c>
      <c r="E12277">
        <v>0</v>
      </c>
      <c r="F12277">
        <v>0</v>
      </c>
      <c r="G12277">
        <v>0</v>
      </c>
      <c r="H12277" s="45">
        <v>1179.8499999999999</v>
      </c>
      <c r="I12277" t="s">
        <v>3837</v>
      </c>
      <c r="J12277" t="s">
        <v>190</v>
      </c>
      <c r="K12277">
        <v>0</v>
      </c>
      <c r="L12277" s="83">
        <v>42486</v>
      </c>
      <c r="M12277">
        <v>0</v>
      </c>
      <c r="N12277">
        <v>773903109</v>
      </c>
      <c r="O12277">
        <v>2754060</v>
      </c>
    </row>
    <row r="12278" spans="1:15" x14ac:dyDescent="0.2">
      <c r="A12278" t="s">
        <v>4314</v>
      </c>
      <c r="B12278" t="s">
        <v>1074</v>
      </c>
      <c r="C12278">
        <v>74.849999999999994</v>
      </c>
      <c r="D12278">
        <v>0</v>
      </c>
      <c r="E12278">
        <v>0</v>
      </c>
      <c r="F12278">
        <v>0</v>
      </c>
      <c r="G12278">
        <v>0</v>
      </c>
      <c r="H12278" s="45">
        <v>-16818.169999999998</v>
      </c>
      <c r="I12278" t="s">
        <v>3837</v>
      </c>
      <c r="J12278" t="s">
        <v>190</v>
      </c>
      <c r="K12278">
        <v>0</v>
      </c>
      <c r="L12278" s="83">
        <v>42486</v>
      </c>
      <c r="M12278">
        <v>0</v>
      </c>
      <c r="N12278" t="s">
        <v>1411</v>
      </c>
      <c r="O12278">
        <v>2982399</v>
      </c>
    </row>
    <row r="12279" spans="1:15" x14ac:dyDescent="0.2">
      <c r="A12279" t="s">
        <v>4315</v>
      </c>
      <c r="B12279" t="s">
        <v>2077</v>
      </c>
      <c r="C12279">
        <v>11.82</v>
      </c>
      <c r="D12279">
        <v>0</v>
      </c>
      <c r="E12279">
        <v>0</v>
      </c>
      <c r="F12279">
        <v>0</v>
      </c>
      <c r="G12279">
        <v>0</v>
      </c>
      <c r="H12279" s="45">
        <v>6484.85</v>
      </c>
      <c r="I12279" t="s">
        <v>3837</v>
      </c>
      <c r="J12279" t="s">
        <v>200</v>
      </c>
      <c r="K12279">
        <v>0</v>
      </c>
      <c r="L12279" s="83">
        <v>42486</v>
      </c>
      <c r="M12279">
        <v>0</v>
      </c>
      <c r="N12279" t="s">
        <v>2194</v>
      </c>
      <c r="O12279" t="s">
        <v>2195</v>
      </c>
    </row>
    <row r="12280" spans="1:15" x14ac:dyDescent="0.2">
      <c r="A12280" t="s">
        <v>4316</v>
      </c>
      <c r="B12280" t="s">
        <v>2705</v>
      </c>
      <c r="C12280">
        <v>22.574999999999999</v>
      </c>
      <c r="D12280">
        <v>0</v>
      </c>
      <c r="E12280">
        <v>0</v>
      </c>
      <c r="F12280">
        <v>0</v>
      </c>
      <c r="G12280">
        <v>0</v>
      </c>
      <c r="H12280" s="45">
        <v>-22797.57</v>
      </c>
      <c r="I12280" t="s">
        <v>3837</v>
      </c>
      <c r="J12280" t="s">
        <v>190</v>
      </c>
      <c r="K12280">
        <v>0</v>
      </c>
      <c r="L12280" s="83">
        <v>42486</v>
      </c>
      <c r="M12280">
        <v>0</v>
      </c>
      <c r="N12280">
        <v>458665304</v>
      </c>
      <c r="O12280" t="s">
        <v>2799</v>
      </c>
    </row>
    <row r="12281" spans="1:15" x14ac:dyDescent="0.2">
      <c r="A12281" t="s">
        <v>4317</v>
      </c>
      <c r="B12281" t="s">
        <v>2225</v>
      </c>
      <c r="C12281">
        <v>201.72</v>
      </c>
      <c r="D12281">
        <v>0</v>
      </c>
      <c r="E12281">
        <v>0</v>
      </c>
      <c r="F12281">
        <v>0</v>
      </c>
      <c r="G12281">
        <v>0</v>
      </c>
      <c r="H12281" s="45">
        <v>13338</v>
      </c>
      <c r="I12281" t="s">
        <v>3837</v>
      </c>
      <c r="J12281" t="s">
        <v>164</v>
      </c>
      <c r="K12281">
        <v>0</v>
      </c>
      <c r="L12281" s="83">
        <v>42486</v>
      </c>
      <c r="M12281">
        <v>0</v>
      </c>
      <c r="N12281">
        <v>902252105</v>
      </c>
      <c r="O12281">
        <v>2909644</v>
      </c>
    </row>
    <row r="12282" spans="1:15" x14ac:dyDescent="0.2">
      <c r="A12282" t="s">
        <v>4318</v>
      </c>
      <c r="B12282" t="s">
        <v>559</v>
      </c>
      <c r="C12282">
        <v>55.65</v>
      </c>
      <c r="D12282">
        <v>0</v>
      </c>
      <c r="E12282">
        <v>0</v>
      </c>
      <c r="F12282">
        <v>0</v>
      </c>
      <c r="G12282">
        <v>0</v>
      </c>
      <c r="H12282" s="45">
        <v>32595.83</v>
      </c>
      <c r="I12282" t="s">
        <v>3842</v>
      </c>
      <c r="J12282" t="s">
        <v>169</v>
      </c>
      <c r="K12282">
        <v>0</v>
      </c>
      <c r="L12282" s="83">
        <v>42486</v>
      </c>
      <c r="M12282">
        <v>0</v>
      </c>
      <c r="N12282" t="s">
        <v>560</v>
      </c>
      <c r="O12282">
        <v>2504061</v>
      </c>
    </row>
    <row r="12283" spans="1:15" x14ac:dyDescent="0.2">
      <c r="A12283" t="s">
        <v>4319</v>
      </c>
      <c r="B12283" t="s">
        <v>1691</v>
      </c>
      <c r="C12283">
        <v>77.22</v>
      </c>
      <c r="D12283">
        <v>0</v>
      </c>
      <c r="E12283">
        <v>0</v>
      </c>
      <c r="F12283">
        <v>0</v>
      </c>
      <c r="G12283">
        <v>0</v>
      </c>
      <c r="H12283" s="45">
        <v>-6933.28</v>
      </c>
      <c r="I12283" t="s">
        <v>3837</v>
      </c>
      <c r="J12283" t="s">
        <v>190</v>
      </c>
      <c r="K12283">
        <v>0</v>
      </c>
      <c r="L12283" s="83">
        <v>42486</v>
      </c>
      <c r="M12283">
        <v>0</v>
      </c>
      <c r="N12283">
        <v>941053100</v>
      </c>
      <c r="O12283">
        <v>2248240</v>
      </c>
    </row>
    <row r="12284" spans="1:15" x14ac:dyDescent="0.2">
      <c r="A12284" t="s">
        <v>4320</v>
      </c>
      <c r="B12284" t="s">
        <v>1316</v>
      </c>
      <c r="C12284">
        <v>189.1</v>
      </c>
      <c r="D12284">
        <v>0</v>
      </c>
      <c r="E12284">
        <v>0</v>
      </c>
      <c r="F12284">
        <v>0</v>
      </c>
      <c r="G12284">
        <v>0</v>
      </c>
      <c r="H12284" s="45">
        <v>36780.400000000001</v>
      </c>
      <c r="I12284" t="s">
        <v>3837</v>
      </c>
      <c r="J12284" t="s">
        <v>164</v>
      </c>
      <c r="K12284">
        <v>0</v>
      </c>
      <c r="L12284" s="83">
        <v>42486</v>
      </c>
      <c r="M12284">
        <v>0</v>
      </c>
      <c r="N12284" t="s">
        <v>1541</v>
      </c>
      <c r="O12284" t="s">
        <v>1542</v>
      </c>
    </row>
    <row r="12285" spans="1:15" x14ac:dyDescent="0.2">
      <c r="A12285" t="s">
        <v>4321</v>
      </c>
      <c r="B12285" t="s">
        <v>2478</v>
      </c>
      <c r="C12285">
        <v>51.7</v>
      </c>
      <c r="D12285">
        <v>0</v>
      </c>
      <c r="E12285">
        <v>0</v>
      </c>
      <c r="F12285">
        <v>0</v>
      </c>
      <c r="G12285">
        <v>0</v>
      </c>
      <c r="H12285" s="45">
        <v>-4218.87</v>
      </c>
      <c r="I12285" t="s">
        <v>3837</v>
      </c>
      <c r="J12285" t="s">
        <v>190</v>
      </c>
      <c r="K12285">
        <v>0</v>
      </c>
      <c r="L12285" s="83">
        <v>42486</v>
      </c>
      <c r="M12285">
        <v>0</v>
      </c>
      <c r="N12285">
        <v>292562105</v>
      </c>
      <c r="O12285">
        <v>2273446</v>
      </c>
    </row>
    <row r="12286" spans="1:15" x14ac:dyDescent="0.2">
      <c r="A12286" t="s">
        <v>4185</v>
      </c>
      <c r="B12286" t="s">
        <v>4072</v>
      </c>
      <c r="C12286">
        <v>39.450000000000003</v>
      </c>
      <c r="D12286">
        <v>0</v>
      </c>
      <c r="E12286">
        <v>0</v>
      </c>
      <c r="F12286">
        <v>0</v>
      </c>
      <c r="G12286">
        <v>0</v>
      </c>
      <c r="H12286" s="45">
        <v>-15831.85</v>
      </c>
      <c r="I12286" t="s">
        <v>3842</v>
      </c>
      <c r="J12286" t="s">
        <v>186</v>
      </c>
      <c r="K12286">
        <v>0</v>
      </c>
      <c r="L12286" s="83">
        <v>42485</v>
      </c>
      <c r="M12286">
        <v>0</v>
      </c>
      <c r="N12286">
        <v>139794101</v>
      </c>
      <c r="O12286" t="s">
        <v>4098</v>
      </c>
    </row>
    <row r="12287" spans="1:15" x14ac:dyDescent="0.2">
      <c r="A12287" t="s">
        <v>4186</v>
      </c>
      <c r="B12287" t="s">
        <v>4071</v>
      </c>
      <c r="C12287">
        <v>140.75</v>
      </c>
      <c r="D12287">
        <v>0</v>
      </c>
      <c r="E12287">
        <v>0</v>
      </c>
      <c r="F12287">
        <v>0</v>
      </c>
      <c r="G12287">
        <v>0</v>
      </c>
      <c r="H12287" s="45">
        <v>-14344.43</v>
      </c>
      <c r="I12287" t="s">
        <v>3842</v>
      </c>
      <c r="J12287" t="s">
        <v>190</v>
      </c>
      <c r="K12287">
        <v>0</v>
      </c>
      <c r="L12287" s="83">
        <v>42485</v>
      </c>
      <c r="M12287">
        <v>0</v>
      </c>
      <c r="N12287">
        <v>149123101</v>
      </c>
      <c r="O12287">
        <v>2180201</v>
      </c>
    </row>
    <row r="12288" spans="1:15" x14ac:dyDescent="0.2">
      <c r="A12288" t="s">
        <v>4187</v>
      </c>
      <c r="B12288" t="s">
        <v>137</v>
      </c>
      <c r="C12288">
        <v>38.14</v>
      </c>
      <c r="D12288">
        <v>0</v>
      </c>
      <c r="E12288">
        <v>0</v>
      </c>
      <c r="F12288">
        <v>0</v>
      </c>
      <c r="G12288">
        <v>0</v>
      </c>
      <c r="H12288" s="45">
        <v>-6816.47</v>
      </c>
      <c r="I12288" t="s">
        <v>3842</v>
      </c>
      <c r="J12288" t="s">
        <v>190</v>
      </c>
      <c r="K12288">
        <v>0</v>
      </c>
      <c r="L12288" s="83">
        <v>42485</v>
      </c>
      <c r="M12288">
        <v>0</v>
      </c>
      <c r="N12288" t="s">
        <v>779</v>
      </c>
      <c r="O12288" t="s">
        <v>780</v>
      </c>
    </row>
    <row r="12289" spans="1:15" x14ac:dyDescent="0.2">
      <c r="A12289" t="s">
        <v>4188</v>
      </c>
      <c r="B12289" t="s">
        <v>4177</v>
      </c>
      <c r="C12289">
        <v>13.99</v>
      </c>
      <c r="D12289">
        <v>0</v>
      </c>
      <c r="E12289">
        <v>0</v>
      </c>
      <c r="F12289">
        <v>0</v>
      </c>
      <c r="G12289">
        <v>0</v>
      </c>
      <c r="H12289" s="45">
        <v>-11625.83</v>
      </c>
      <c r="I12289" t="s">
        <v>3837</v>
      </c>
      <c r="J12289" t="s">
        <v>188</v>
      </c>
      <c r="K12289">
        <v>0</v>
      </c>
      <c r="L12289" s="83">
        <v>42485</v>
      </c>
      <c r="M12289">
        <v>0</v>
      </c>
      <c r="N12289">
        <v>67901108</v>
      </c>
      <c r="O12289">
        <v>2024677</v>
      </c>
    </row>
    <row r="12290" spans="1:15" x14ac:dyDescent="0.2">
      <c r="A12290" t="s">
        <v>4189</v>
      </c>
      <c r="B12290" t="s">
        <v>1817</v>
      </c>
      <c r="C12290">
        <v>106.27500000000001</v>
      </c>
      <c r="D12290">
        <v>0</v>
      </c>
      <c r="E12290">
        <v>0</v>
      </c>
      <c r="F12290">
        <v>0</v>
      </c>
      <c r="G12290">
        <v>0</v>
      </c>
      <c r="H12290" s="45">
        <v>21085.360000000001</v>
      </c>
      <c r="I12290" t="s">
        <v>3837</v>
      </c>
      <c r="J12290" t="s">
        <v>186</v>
      </c>
      <c r="K12290">
        <v>0</v>
      </c>
      <c r="L12290" s="83">
        <v>42485</v>
      </c>
      <c r="M12290">
        <v>0</v>
      </c>
      <c r="N12290" t="s">
        <v>1868</v>
      </c>
      <c r="O12290">
        <v>2331430</v>
      </c>
    </row>
    <row r="12291" spans="1:15" x14ac:dyDescent="0.2">
      <c r="A12291" t="s">
        <v>4190</v>
      </c>
      <c r="B12291" t="s">
        <v>1576</v>
      </c>
      <c r="C12291">
        <v>71.63</v>
      </c>
      <c r="D12291">
        <v>0</v>
      </c>
      <c r="E12291">
        <v>0</v>
      </c>
      <c r="F12291">
        <v>0</v>
      </c>
      <c r="G12291">
        <v>0</v>
      </c>
      <c r="H12291" s="45">
        <v>-40236.1</v>
      </c>
      <c r="I12291" t="s">
        <v>3837</v>
      </c>
      <c r="J12291" t="s">
        <v>164</v>
      </c>
      <c r="K12291">
        <v>0</v>
      </c>
      <c r="L12291" s="83">
        <v>42485</v>
      </c>
      <c r="M12291">
        <v>0</v>
      </c>
      <c r="N12291" t="s">
        <v>1594</v>
      </c>
      <c r="O12291">
        <v>2507457</v>
      </c>
    </row>
    <row r="12292" spans="1:15" x14ac:dyDescent="0.2">
      <c r="A12292" t="s">
        <v>4191</v>
      </c>
      <c r="B12292" t="s">
        <v>4184</v>
      </c>
      <c r="C12292">
        <v>47.26</v>
      </c>
      <c r="D12292">
        <v>0</v>
      </c>
      <c r="E12292">
        <v>0</v>
      </c>
      <c r="F12292">
        <v>0</v>
      </c>
      <c r="G12292">
        <v>0</v>
      </c>
      <c r="H12292" s="45">
        <v>9784.23</v>
      </c>
      <c r="I12292" t="s">
        <v>3842</v>
      </c>
      <c r="J12292" t="s">
        <v>200</v>
      </c>
      <c r="K12292">
        <v>0</v>
      </c>
      <c r="L12292" s="83">
        <v>42485</v>
      </c>
      <c r="M12292">
        <v>0</v>
      </c>
      <c r="N12292" t="s">
        <v>4192</v>
      </c>
      <c r="O12292">
        <v>2732635</v>
      </c>
    </row>
    <row r="12293" spans="1:15" x14ac:dyDescent="0.2">
      <c r="A12293" t="s">
        <v>4193</v>
      </c>
      <c r="B12293" t="s">
        <v>2592</v>
      </c>
      <c r="C12293">
        <v>46.08</v>
      </c>
      <c r="D12293">
        <v>0</v>
      </c>
      <c r="E12293">
        <v>0</v>
      </c>
      <c r="F12293">
        <v>0</v>
      </c>
      <c r="G12293">
        <v>0</v>
      </c>
      <c r="H12293" s="45">
        <v>-15228.68</v>
      </c>
      <c r="I12293" t="s">
        <v>3837</v>
      </c>
      <c r="J12293" t="s">
        <v>190</v>
      </c>
      <c r="K12293">
        <v>0</v>
      </c>
      <c r="L12293" s="83">
        <v>42485</v>
      </c>
      <c r="M12293">
        <v>0</v>
      </c>
      <c r="N12293">
        <v>46224101</v>
      </c>
      <c r="O12293">
        <v>2060370</v>
      </c>
    </row>
    <row r="12294" spans="1:15" x14ac:dyDescent="0.2">
      <c r="A12294" t="s">
        <v>4194</v>
      </c>
      <c r="B12294" t="s">
        <v>4172</v>
      </c>
      <c r="C12294">
        <v>28.58</v>
      </c>
      <c r="D12294">
        <v>0</v>
      </c>
      <c r="E12294">
        <v>0</v>
      </c>
      <c r="F12294">
        <v>0</v>
      </c>
      <c r="G12294">
        <v>0</v>
      </c>
      <c r="H12294" s="45">
        <v>21217.63</v>
      </c>
      <c r="I12294" t="s">
        <v>3837</v>
      </c>
      <c r="J12294" t="s">
        <v>188</v>
      </c>
      <c r="K12294">
        <v>0</v>
      </c>
      <c r="L12294" s="83">
        <v>42485</v>
      </c>
      <c r="M12294">
        <v>0</v>
      </c>
      <c r="N12294" t="s">
        <v>4195</v>
      </c>
      <c r="O12294">
        <v>2526117</v>
      </c>
    </row>
    <row r="12295" spans="1:15" x14ac:dyDescent="0.2">
      <c r="A12295" t="s">
        <v>4196</v>
      </c>
      <c r="B12295" t="s">
        <v>111</v>
      </c>
      <c r="C12295">
        <v>72.900000000000006</v>
      </c>
      <c r="D12295">
        <v>0</v>
      </c>
      <c r="E12295">
        <v>0</v>
      </c>
      <c r="F12295">
        <v>0</v>
      </c>
      <c r="G12295">
        <v>0</v>
      </c>
      <c r="H12295" s="45">
        <v>27990.19</v>
      </c>
      <c r="I12295" t="s">
        <v>3837</v>
      </c>
      <c r="J12295" t="s">
        <v>164</v>
      </c>
      <c r="K12295">
        <v>0</v>
      </c>
      <c r="L12295" s="83">
        <v>42485</v>
      </c>
      <c r="M12295">
        <v>0</v>
      </c>
      <c r="N12295">
        <v>35290105</v>
      </c>
      <c r="O12295">
        <v>2468844</v>
      </c>
    </row>
    <row r="12296" spans="1:15" x14ac:dyDescent="0.2">
      <c r="A12296" t="s">
        <v>4197</v>
      </c>
      <c r="B12296" t="s">
        <v>112</v>
      </c>
      <c r="C12296">
        <v>59.67</v>
      </c>
      <c r="D12296">
        <v>0</v>
      </c>
      <c r="E12296">
        <v>0</v>
      </c>
      <c r="F12296">
        <v>0</v>
      </c>
      <c r="G12296">
        <v>0</v>
      </c>
      <c r="H12296" s="45">
        <v>-3948.45</v>
      </c>
      <c r="I12296" t="s">
        <v>3837</v>
      </c>
      <c r="J12296" t="s">
        <v>190</v>
      </c>
      <c r="K12296">
        <v>0</v>
      </c>
      <c r="L12296" s="83">
        <v>42485</v>
      </c>
      <c r="M12296">
        <v>0</v>
      </c>
      <c r="N12296">
        <v>73302101</v>
      </c>
      <c r="O12296">
        <v>2089427</v>
      </c>
    </row>
    <row r="12297" spans="1:15" x14ac:dyDescent="0.2">
      <c r="A12297" t="s">
        <v>4198</v>
      </c>
      <c r="B12297" t="s">
        <v>4181</v>
      </c>
      <c r="C12297">
        <v>18.13</v>
      </c>
      <c r="D12297">
        <v>0</v>
      </c>
      <c r="E12297">
        <v>0</v>
      </c>
      <c r="F12297">
        <v>0</v>
      </c>
      <c r="G12297">
        <v>0</v>
      </c>
      <c r="H12297" s="45">
        <v>77691.09</v>
      </c>
      <c r="I12297" t="s">
        <v>3837</v>
      </c>
      <c r="J12297" t="s">
        <v>200</v>
      </c>
      <c r="K12297">
        <v>0</v>
      </c>
      <c r="L12297" s="83">
        <v>42485</v>
      </c>
      <c r="M12297">
        <v>0</v>
      </c>
      <c r="N12297">
        <v>94235108</v>
      </c>
      <c r="O12297" t="s">
        <v>4199</v>
      </c>
    </row>
    <row r="12298" spans="1:15" x14ac:dyDescent="0.2">
      <c r="A12298" t="s">
        <v>4200</v>
      </c>
      <c r="B12298" t="s">
        <v>862</v>
      </c>
      <c r="C12298">
        <v>117.55</v>
      </c>
      <c r="D12298">
        <v>0</v>
      </c>
      <c r="E12298">
        <v>0</v>
      </c>
      <c r="F12298">
        <v>0</v>
      </c>
      <c r="G12298">
        <v>0</v>
      </c>
      <c r="H12298" s="45">
        <v>51684.11</v>
      </c>
      <c r="I12298" t="s">
        <v>3837</v>
      </c>
      <c r="J12298" t="s">
        <v>200</v>
      </c>
      <c r="K12298">
        <v>0</v>
      </c>
      <c r="L12298" s="83">
        <v>42485</v>
      </c>
      <c r="M12298">
        <v>0</v>
      </c>
      <c r="N12298">
        <v>119848109</v>
      </c>
      <c r="O12298">
        <v>2170309</v>
      </c>
    </row>
    <row r="12299" spans="1:15" x14ac:dyDescent="0.2">
      <c r="A12299" t="s">
        <v>4201</v>
      </c>
      <c r="B12299" t="s">
        <v>113</v>
      </c>
      <c r="C12299">
        <v>82.9</v>
      </c>
      <c r="D12299">
        <v>0</v>
      </c>
      <c r="E12299">
        <v>0</v>
      </c>
      <c r="F12299">
        <v>0</v>
      </c>
      <c r="G12299">
        <v>0</v>
      </c>
      <c r="H12299" s="45">
        <v>20708.53</v>
      </c>
      <c r="I12299" t="s">
        <v>3837</v>
      </c>
      <c r="J12299" t="s">
        <v>190</v>
      </c>
      <c r="K12299">
        <v>0</v>
      </c>
      <c r="L12299" s="83">
        <v>42485</v>
      </c>
      <c r="M12299">
        <v>0</v>
      </c>
      <c r="N12299" t="s">
        <v>820</v>
      </c>
      <c r="O12299">
        <v>2116228</v>
      </c>
    </row>
    <row r="12300" spans="1:15" x14ac:dyDescent="0.2">
      <c r="A12300" t="s">
        <v>4202</v>
      </c>
      <c r="B12300" t="s">
        <v>128</v>
      </c>
      <c r="C12300">
        <v>433.66</v>
      </c>
      <c r="D12300">
        <v>0</v>
      </c>
      <c r="E12300">
        <v>0</v>
      </c>
      <c r="F12300">
        <v>0</v>
      </c>
      <c r="G12300">
        <v>0</v>
      </c>
      <c r="H12300" s="45">
        <v>32666.02</v>
      </c>
      <c r="I12300" t="s">
        <v>3837</v>
      </c>
      <c r="J12300" t="s">
        <v>200</v>
      </c>
      <c r="K12300">
        <v>0</v>
      </c>
      <c r="L12300" s="83">
        <v>42485</v>
      </c>
      <c r="M12300">
        <v>0</v>
      </c>
      <c r="N12300">
        <v>169656105</v>
      </c>
      <c r="O12300" t="s">
        <v>818</v>
      </c>
    </row>
    <row r="12301" spans="1:15" x14ac:dyDescent="0.2">
      <c r="A12301" t="s">
        <v>4203</v>
      </c>
      <c r="B12301" t="s">
        <v>4174</v>
      </c>
      <c r="C12301">
        <v>35.32</v>
      </c>
      <c r="D12301">
        <v>0</v>
      </c>
      <c r="E12301">
        <v>0</v>
      </c>
      <c r="F12301">
        <v>0</v>
      </c>
      <c r="G12301">
        <v>0</v>
      </c>
      <c r="H12301" s="45">
        <v>-24306.87</v>
      </c>
      <c r="I12301" t="s">
        <v>3837</v>
      </c>
      <c r="J12301" t="s">
        <v>200</v>
      </c>
      <c r="K12301">
        <v>0</v>
      </c>
      <c r="L12301" s="83">
        <v>42485</v>
      </c>
      <c r="M12301">
        <v>0</v>
      </c>
      <c r="N12301">
        <v>189754104</v>
      </c>
      <c r="O12301">
        <v>2646015</v>
      </c>
    </row>
    <row r="12302" spans="1:15" x14ac:dyDescent="0.2">
      <c r="A12302" t="s">
        <v>4204</v>
      </c>
      <c r="B12302" t="s">
        <v>630</v>
      </c>
      <c r="C12302">
        <v>45.11</v>
      </c>
      <c r="D12302">
        <v>0</v>
      </c>
      <c r="E12302">
        <v>0</v>
      </c>
      <c r="F12302">
        <v>0</v>
      </c>
      <c r="G12302">
        <v>0</v>
      </c>
      <c r="H12302" s="45">
        <v>-62645.9</v>
      </c>
      <c r="I12302" t="s">
        <v>3837</v>
      </c>
      <c r="J12302" t="s">
        <v>164</v>
      </c>
      <c r="K12302">
        <v>0</v>
      </c>
      <c r="L12302" s="83">
        <v>42485</v>
      </c>
      <c r="M12302">
        <v>0</v>
      </c>
      <c r="N12302">
        <v>225447101</v>
      </c>
      <c r="O12302">
        <v>2232351</v>
      </c>
    </row>
    <row r="12303" spans="1:15" x14ac:dyDescent="0.2">
      <c r="A12303" t="s">
        <v>4205</v>
      </c>
      <c r="B12303" t="s">
        <v>4180</v>
      </c>
      <c r="C12303">
        <v>43.18</v>
      </c>
      <c r="D12303">
        <v>0</v>
      </c>
      <c r="E12303">
        <v>0</v>
      </c>
      <c r="F12303">
        <v>0</v>
      </c>
      <c r="G12303">
        <v>0</v>
      </c>
      <c r="H12303" s="45">
        <v>24030.21</v>
      </c>
      <c r="I12303" t="s">
        <v>3837</v>
      </c>
      <c r="J12303" t="s">
        <v>164</v>
      </c>
      <c r="K12303">
        <v>0</v>
      </c>
      <c r="L12303" s="83">
        <v>42485</v>
      </c>
      <c r="M12303">
        <v>0</v>
      </c>
      <c r="N12303">
        <v>172755100</v>
      </c>
      <c r="O12303">
        <v>2197308</v>
      </c>
    </row>
    <row r="12304" spans="1:15" x14ac:dyDescent="0.2">
      <c r="A12304" t="s">
        <v>4206</v>
      </c>
      <c r="B12304" t="s">
        <v>708</v>
      </c>
      <c r="C12304">
        <v>22.01</v>
      </c>
      <c r="D12304">
        <v>0</v>
      </c>
      <c r="E12304">
        <v>0</v>
      </c>
      <c r="F12304">
        <v>0</v>
      </c>
      <c r="G12304">
        <v>0</v>
      </c>
      <c r="H12304" s="45">
        <v>91481.56</v>
      </c>
      <c r="I12304" t="s">
        <v>3837</v>
      </c>
      <c r="J12304" t="s">
        <v>164</v>
      </c>
      <c r="K12304">
        <v>0</v>
      </c>
      <c r="L12304" s="83">
        <v>42485</v>
      </c>
      <c r="M12304">
        <v>0</v>
      </c>
      <c r="N12304">
        <v>68323104</v>
      </c>
      <c r="O12304" t="s">
        <v>709</v>
      </c>
    </row>
    <row r="12305" spans="1:15" x14ac:dyDescent="0.2">
      <c r="A12305" t="s">
        <v>4207</v>
      </c>
      <c r="B12305" t="s">
        <v>2227</v>
      </c>
      <c r="C12305">
        <v>71.09</v>
      </c>
      <c r="D12305">
        <v>0</v>
      </c>
      <c r="E12305">
        <v>0</v>
      </c>
      <c r="F12305">
        <v>0</v>
      </c>
      <c r="G12305">
        <v>0</v>
      </c>
      <c r="H12305" s="45">
        <v>-14248.98</v>
      </c>
      <c r="I12305" t="s">
        <v>3837</v>
      </c>
      <c r="J12305" t="s">
        <v>200</v>
      </c>
      <c r="K12305">
        <v>0</v>
      </c>
      <c r="L12305" s="83">
        <v>42485</v>
      </c>
      <c r="M12305">
        <v>0</v>
      </c>
      <c r="N12305">
        <v>258278100</v>
      </c>
      <c r="O12305">
        <v>2718594</v>
      </c>
    </row>
    <row r="12306" spans="1:15" x14ac:dyDescent="0.2">
      <c r="A12306" t="s">
        <v>4208</v>
      </c>
      <c r="B12306" t="s">
        <v>354</v>
      </c>
      <c r="C12306">
        <v>33.520000000000003</v>
      </c>
      <c r="D12306">
        <v>0</v>
      </c>
      <c r="E12306">
        <v>0</v>
      </c>
      <c r="F12306">
        <v>0</v>
      </c>
      <c r="G12306">
        <v>0</v>
      </c>
      <c r="H12306" s="45">
        <v>47675.64</v>
      </c>
      <c r="I12306" t="s">
        <v>3837</v>
      </c>
      <c r="J12306" t="s">
        <v>164</v>
      </c>
      <c r="K12306">
        <v>0</v>
      </c>
      <c r="L12306" s="83">
        <v>42485</v>
      </c>
      <c r="M12306">
        <v>0</v>
      </c>
      <c r="N12306">
        <v>278642103</v>
      </c>
      <c r="O12306">
        <v>2293819</v>
      </c>
    </row>
    <row r="12307" spans="1:15" x14ac:dyDescent="0.2">
      <c r="A12307" t="s">
        <v>4209</v>
      </c>
      <c r="B12307" t="s">
        <v>4179</v>
      </c>
      <c r="C12307">
        <v>21.61</v>
      </c>
      <c r="D12307">
        <v>0</v>
      </c>
      <c r="E12307">
        <v>0</v>
      </c>
      <c r="F12307">
        <v>0</v>
      </c>
      <c r="G12307">
        <v>0</v>
      </c>
      <c r="H12307" s="45">
        <v>-4130.1899999999996</v>
      </c>
      <c r="I12307" t="s">
        <v>3837</v>
      </c>
      <c r="J12307" t="s">
        <v>186</v>
      </c>
      <c r="K12307">
        <v>0</v>
      </c>
      <c r="L12307" s="83">
        <v>42485</v>
      </c>
      <c r="M12307">
        <v>0</v>
      </c>
      <c r="N12307">
        <v>337915102</v>
      </c>
      <c r="O12307">
        <v>2339434</v>
      </c>
    </row>
    <row r="12308" spans="1:15" x14ac:dyDescent="0.2">
      <c r="A12308" t="s">
        <v>4210</v>
      </c>
      <c r="B12308" t="s">
        <v>4183</v>
      </c>
      <c r="C12308">
        <v>22.5</v>
      </c>
      <c r="D12308">
        <v>0</v>
      </c>
      <c r="E12308">
        <v>0</v>
      </c>
      <c r="F12308">
        <v>0</v>
      </c>
      <c r="G12308">
        <v>0</v>
      </c>
      <c r="H12308" s="45">
        <v>-4037.46</v>
      </c>
      <c r="I12308" t="s">
        <v>3842</v>
      </c>
      <c r="J12308" t="s">
        <v>200</v>
      </c>
      <c r="K12308">
        <v>0</v>
      </c>
      <c r="L12308" s="83">
        <v>42485</v>
      </c>
      <c r="M12308">
        <v>0</v>
      </c>
      <c r="N12308">
        <v>371901109</v>
      </c>
      <c r="O12308">
        <v>2366799</v>
      </c>
    </row>
    <row r="12309" spans="1:15" x14ac:dyDescent="0.2">
      <c r="A12309" t="s">
        <v>4211</v>
      </c>
      <c r="B12309" t="s">
        <v>2593</v>
      </c>
      <c r="C12309">
        <v>34.15</v>
      </c>
      <c r="D12309">
        <v>0</v>
      </c>
      <c r="E12309">
        <v>0</v>
      </c>
      <c r="F12309">
        <v>0</v>
      </c>
      <c r="G12309">
        <v>0</v>
      </c>
      <c r="H12309" s="45">
        <v>-76164.47</v>
      </c>
      <c r="I12309" t="s">
        <v>3837</v>
      </c>
      <c r="J12309" t="s">
        <v>164</v>
      </c>
      <c r="K12309">
        <v>0</v>
      </c>
      <c r="L12309" s="83">
        <v>42485</v>
      </c>
      <c r="M12309">
        <v>0</v>
      </c>
      <c r="N12309" s="84">
        <v>9.2379999999999998E+107</v>
      </c>
      <c r="O12309" t="s">
        <v>2638</v>
      </c>
    </row>
    <row r="12310" spans="1:15" x14ac:dyDescent="0.2">
      <c r="A12310" t="s">
        <v>4212</v>
      </c>
      <c r="B12310" t="s">
        <v>1332</v>
      </c>
      <c r="C12310">
        <v>18.649999999999999</v>
      </c>
      <c r="D12310">
        <v>0</v>
      </c>
      <c r="E12310">
        <v>0</v>
      </c>
      <c r="F12310">
        <v>0</v>
      </c>
      <c r="G12310">
        <v>0</v>
      </c>
      <c r="H12310" s="45">
        <v>-18095.849999999999</v>
      </c>
      <c r="I12310" t="s">
        <v>3837</v>
      </c>
      <c r="J12310" t="s">
        <v>200</v>
      </c>
      <c r="K12310">
        <v>0</v>
      </c>
      <c r="L12310" s="83">
        <v>42485</v>
      </c>
      <c r="M12310">
        <v>0</v>
      </c>
      <c r="N12310">
        <v>567908108</v>
      </c>
      <c r="O12310">
        <v>2250353</v>
      </c>
    </row>
    <row r="12311" spans="1:15" x14ac:dyDescent="0.2">
      <c r="A12311" t="s">
        <v>4213</v>
      </c>
      <c r="B12311" t="s">
        <v>1556</v>
      </c>
      <c r="C12311">
        <v>39.125</v>
      </c>
      <c r="D12311">
        <v>0</v>
      </c>
      <c r="E12311">
        <v>0</v>
      </c>
      <c r="F12311">
        <v>0</v>
      </c>
      <c r="G12311">
        <v>0</v>
      </c>
      <c r="H12311" s="45">
        <v>7644.91</v>
      </c>
      <c r="I12311" t="s">
        <v>3837</v>
      </c>
      <c r="J12311" t="s">
        <v>190</v>
      </c>
      <c r="K12311">
        <v>0</v>
      </c>
      <c r="L12311" s="83">
        <v>42485</v>
      </c>
      <c r="M12311">
        <v>0</v>
      </c>
      <c r="N12311">
        <v>574599106</v>
      </c>
      <c r="O12311">
        <v>2570200</v>
      </c>
    </row>
    <row r="12312" spans="1:15" x14ac:dyDescent="0.2">
      <c r="A12312" t="s">
        <v>4214</v>
      </c>
      <c r="B12312" t="s">
        <v>2100</v>
      </c>
      <c r="C12312">
        <v>50.99</v>
      </c>
      <c r="D12312">
        <v>0</v>
      </c>
      <c r="E12312">
        <v>0</v>
      </c>
      <c r="F12312">
        <v>0</v>
      </c>
      <c r="G12312">
        <v>0</v>
      </c>
      <c r="H12312" s="45">
        <v>-30391.24</v>
      </c>
      <c r="I12312" t="s">
        <v>3837</v>
      </c>
      <c r="J12312" t="s">
        <v>200</v>
      </c>
      <c r="K12312">
        <v>0</v>
      </c>
      <c r="L12312" s="83">
        <v>42485</v>
      </c>
      <c r="M12312">
        <v>0</v>
      </c>
      <c r="N12312" t="s">
        <v>2180</v>
      </c>
      <c r="O12312">
        <v>2943523</v>
      </c>
    </row>
    <row r="12313" spans="1:15" x14ac:dyDescent="0.2">
      <c r="A12313" t="s">
        <v>4215</v>
      </c>
      <c r="B12313" t="s">
        <v>85</v>
      </c>
      <c r="C12313">
        <v>64.17</v>
      </c>
      <c r="D12313">
        <v>0</v>
      </c>
      <c r="E12313">
        <v>0</v>
      </c>
      <c r="F12313">
        <v>0</v>
      </c>
      <c r="G12313">
        <v>0</v>
      </c>
      <c r="H12313" s="45">
        <v>-30583.69</v>
      </c>
      <c r="I12313" t="s">
        <v>3837</v>
      </c>
      <c r="J12313" t="s">
        <v>190</v>
      </c>
      <c r="K12313">
        <v>0</v>
      </c>
      <c r="L12313" s="83">
        <v>42485</v>
      </c>
      <c r="M12313">
        <v>0</v>
      </c>
      <c r="N12313">
        <v>693718108</v>
      </c>
      <c r="O12313">
        <v>2665861</v>
      </c>
    </row>
    <row r="12314" spans="1:15" x14ac:dyDescent="0.2">
      <c r="A12314" t="s">
        <v>4216</v>
      </c>
      <c r="B12314" t="s">
        <v>1552</v>
      </c>
      <c r="C12314">
        <v>212.21</v>
      </c>
      <c r="D12314">
        <v>0</v>
      </c>
      <c r="E12314">
        <v>0</v>
      </c>
      <c r="F12314">
        <v>0</v>
      </c>
      <c r="G12314">
        <v>0</v>
      </c>
      <c r="H12314" s="45">
        <v>2358.58</v>
      </c>
      <c r="I12314" t="s">
        <v>3837</v>
      </c>
      <c r="J12314" t="s">
        <v>200</v>
      </c>
      <c r="K12314">
        <v>0</v>
      </c>
      <c r="L12314" s="83">
        <v>42485</v>
      </c>
      <c r="M12314">
        <v>0</v>
      </c>
      <c r="N12314" t="s">
        <v>1635</v>
      </c>
      <c r="O12314">
        <v>2063034</v>
      </c>
    </row>
    <row r="12315" spans="1:15" x14ac:dyDescent="0.2">
      <c r="A12315" t="s">
        <v>4217</v>
      </c>
      <c r="B12315" t="s">
        <v>118</v>
      </c>
      <c r="C12315">
        <v>79.36</v>
      </c>
      <c r="D12315">
        <v>0</v>
      </c>
      <c r="E12315">
        <v>0</v>
      </c>
      <c r="F12315">
        <v>0</v>
      </c>
      <c r="G12315">
        <v>0</v>
      </c>
      <c r="H12315" s="45">
        <v>-60018.55</v>
      </c>
      <c r="I12315" t="s">
        <v>3837</v>
      </c>
      <c r="J12315" t="s">
        <v>190</v>
      </c>
      <c r="K12315">
        <v>0</v>
      </c>
      <c r="L12315" s="83">
        <v>42485</v>
      </c>
      <c r="M12315">
        <v>0</v>
      </c>
      <c r="N12315">
        <v>770323103</v>
      </c>
      <c r="O12315">
        <v>2110703</v>
      </c>
    </row>
    <row r="12316" spans="1:15" x14ac:dyDescent="0.2">
      <c r="A12316" t="s">
        <v>4218</v>
      </c>
      <c r="B12316" t="s">
        <v>4178</v>
      </c>
      <c r="C12316">
        <v>94.39</v>
      </c>
      <c r="D12316">
        <v>0</v>
      </c>
      <c r="E12316">
        <v>0</v>
      </c>
      <c r="F12316">
        <v>0</v>
      </c>
      <c r="G12316">
        <v>0</v>
      </c>
      <c r="H12316" s="45">
        <v>27457.48</v>
      </c>
      <c r="I12316" t="s">
        <v>3837</v>
      </c>
      <c r="J12316" t="s">
        <v>169</v>
      </c>
      <c r="K12316">
        <v>0</v>
      </c>
      <c r="L12316" s="83">
        <v>42485</v>
      </c>
      <c r="M12316">
        <v>0</v>
      </c>
      <c r="N12316">
        <v>761152107</v>
      </c>
      <c r="O12316">
        <v>2732903</v>
      </c>
    </row>
    <row r="12317" spans="1:15" x14ac:dyDescent="0.2">
      <c r="A12317" t="s">
        <v>4219</v>
      </c>
      <c r="B12317" t="s">
        <v>2576</v>
      </c>
      <c r="C12317">
        <v>20.2</v>
      </c>
      <c r="D12317">
        <v>0</v>
      </c>
      <c r="E12317">
        <v>0</v>
      </c>
      <c r="F12317">
        <v>0</v>
      </c>
      <c r="G12317">
        <v>0</v>
      </c>
      <c r="H12317" s="45">
        <v>-93194.96</v>
      </c>
      <c r="I12317" t="s">
        <v>3837</v>
      </c>
      <c r="J12317" t="s">
        <v>200</v>
      </c>
      <c r="K12317">
        <v>0</v>
      </c>
      <c r="L12317" s="83">
        <v>42485</v>
      </c>
      <c r="M12317">
        <v>0</v>
      </c>
      <c r="N12317" t="s">
        <v>2659</v>
      </c>
      <c r="O12317">
        <v>2125246</v>
      </c>
    </row>
    <row r="12318" spans="1:15" x14ac:dyDescent="0.2">
      <c r="A12318" t="s">
        <v>4220</v>
      </c>
      <c r="B12318" t="s">
        <v>3053</v>
      </c>
      <c r="C12318">
        <v>85.98</v>
      </c>
      <c r="D12318">
        <v>0</v>
      </c>
      <c r="E12318">
        <v>0</v>
      </c>
      <c r="F12318">
        <v>0</v>
      </c>
      <c r="G12318">
        <v>0</v>
      </c>
      <c r="H12318" s="45">
        <v>-17479.62</v>
      </c>
      <c r="I12318" t="s">
        <v>3837</v>
      </c>
      <c r="J12318" t="s">
        <v>188</v>
      </c>
      <c r="K12318">
        <v>0</v>
      </c>
      <c r="L12318" s="83">
        <v>42485</v>
      </c>
      <c r="M12318">
        <v>0</v>
      </c>
      <c r="N12318">
        <v>858586100</v>
      </c>
      <c r="O12318">
        <v>2845005</v>
      </c>
    </row>
    <row r="12319" spans="1:15" x14ac:dyDescent="0.2">
      <c r="A12319" t="s">
        <v>4221</v>
      </c>
      <c r="B12319" t="s">
        <v>2572</v>
      </c>
      <c r="C12319">
        <v>25.16</v>
      </c>
      <c r="D12319">
        <v>0</v>
      </c>
      <c r="E12319">
        <v>0</v>
      </c>
      <c r="F12319">
        <v>0</v>
      </c>
      <c r="G12319">
        <v>0</v>
      </c>
      <c r="H12319" s="45">
        <v>-37012.57</v>
      </c>
      <c r="I12319" t="s">
        <v>3837</v>
      </c>
      <c r="J12319" t="s">
        <v>182</v>
      </c>
      <c r="K12319">
        <v>0</v>
      </c>
      <c r="L12319" s="83">
        <v>42485</v>
      </c>
      <c r="M12319">
        <v>0</v>
      </c>
      <c r="N12319" s="84">
        <v>9.0346000000000003E+107</v>
      </c>
      <c r="O12319" t="s">
        <v>2661</v>
      </c>
    </row>
    <row r="12320" spans="1:15" x14ac:dyDescent="0.2">
      <c r="A12320" t="s">
        <v>4222</v>
      </c>
      <c r="B12320" t="s">
        <v>1063</v>
      </c>
      <c r="C12320">
        <v>52.31</v>
      </c>
      <c r="D12320">
        <v>0</v>
      </c>
      <c r="E12320">
        <v>0</v>
      </c>
      <c r="F12320">
        <v>0</v>
      </c>
      <c r="G12320">
        <v>0</v>
      </c>
      <c r="H12320" s="45">
        <v>20881.38</v>
      </c>
      <c r="I12320" t="s">
        <v>3837</v>
      </c>
      <c r="J12320" t="s">
        <v>190</v>
      </c>
      <c r="K12320">
        <v>0</v>
      </c>
      <c r="L12320" s="83">
        <v>42485</v>
      </c>
      <c r="M12320">
        <v>0</v>
      </c>
      <c r="N12320" t="s">
        <v>177</v>
      </c>
      <c r="O12320" t="s">
        <v>4223</v>
      </c>
    </row>
    <row r="12321" spans="1:15" x14ac:dyDescent="0.2">
      <c r="A12321" t="s">
        <v>4224</v>
      </c>
      <c r="B12321" t="s">
        <v>447</v>
      </c>
      <c r="C12321">
        <v>33.090000000000003</v>
      </c>
      <c r="D12321">
        <v>0</v>
      </c>
      <c r="E12321">
        <v>0</v>
      </c>
      <c r="F12321">
        <v>0</v>
      </c>
      <c r="G12321">
        <v>0</v>
      </c>
      <c r="H12321" s="45">
        <v>-4441.93</v>
      </c>
      <c r="I12321" t="s">
        <v>3837</v>
      </c>
      <c r="J12321" t="s">
        <v>448</v>
      </c>
      <c r="K12321">
        <v>0</v>
      </c>
      <c r="L12321" s="83">
        <v>42485</v>
      </c>
      <c r="M12321">
        <v>0</v>
      </c>
      <c r="N12321" t="s">
        <v>449</v>
      </c>
      <c r="O12321">
        <v>2831811</v>
      </c>
    </row>
    <row r="12322" spans="1:15" x14ac:dyDescent="0.2">
      <c r="A12322" t="s">
        <v>4225</v>
      </c>
      <c r="B12322" t="s">
        <v>1826</v>
      </c>
      <c r="C12322">
        <v>45.71</v>
      </c>
      <c r="D12322">
        <v>0</v>
      </c>
      <c r="E12322">
        <v>0</v>
      </c>
      <c r="F12322">
        <v>0</v>
      </c>
      <c r="G12322">
        <v>0</v>
      </c>
      <c r="H12322" s="45">
        <v>-40073.08</v>
      </c>
      <c r="I12322" t="s">
        <v>3837</v>
      </c>
      <c r="J12322" t="s">
        <v>200</v>
      </c>
      <c r="K12322">
        <v>0</v>
      </c>
      <c r="L12322" s="83">
        <v>42485</v>
      </c>
      <c r="M12322">
        <v>0</v>
      </c>
      <c r="N12322">
        <v>880349105</v>
      </c>
      <c r="O12322">
        <v>2512600</v>
      </c>
    </row>
    <row r="12323" spans="1:15" x14ac:dyDescent="0.2">
      <c r="A12323" t="s">
        <v>4226</v>
      </c>
      <c r="B12323" t="s">
        <v>4182</v>
      </c>
      <c r="C12323">
        <v>81.13</v>
      </c>
      <c r="D12323">
        <v>0</v>
      </c>
      <c r="E12323">
        <v>0</v>
      </c>
      <c r="F12323">
        <v>0</v>
      </c>
      <c r="G12323">
        <v>0</v>
      </c>
      <c r="H12323" s="45">
        <v>-1949.08</v>
      </c>
      <c r="I12323" t="s">
        <v>3842</v>
      </c>
      <c r="J12323" t="s">
        <v>186</v>
      </c>
      <c r="K12323">
        <v>0</v>
      </c>
      <c r="L12323" s="83">
        <v>42485</v>
      </c>
      <c r="M12323">
        <v>0</v>
      </c>
      <c r="N12323">
        <v>890110109</v>
      </c>
      <c r="O12323">
        <v>2888613</v>
      </c>
    </row>
    <row r="12324" spans="1:15" x14ac:dyDescent="0.2">
      <c r="A12324" t="s">
        <v>4227</v>
      </c>
      <c r="B12324" t="s">
        <v>2211</v>
      </c>
      <c r="C12324">
        <v>59.36</v>
      </c>
      <c r="D12324">
        <v>0</v>
      </c>
      <c r="E12324">
        <v>0</v>
      </c>
      <c r="F12324">
        <v>0</v>
      </c>
      <c r="G12324">
        <v>0</v>
      </c>
      <c r="H12324" s="45">
        <v>12409.97</v>
      </c>
      <c r="I12324" t="s">
        <v>3837</v>
      </c>
      <c r="J12324" t="s">
        <v>448</v>
      </c>
      <c r="K12324">
        <v>0</v>
      </c>
      <c r="L12324" s="83">
        <v>42485</v>
      </c>
      <c r="M12324">
        <v>0</v>
      </c>
      <c r="N12324">
        <v>872590104</v>
      </c>
      <c r="O12324" t="s">
        <v>2291</v>
      </c>
    </row>
    <row r="12325" spans="1:15" x14ac:dyDescent="0.2">
      <c r="A12325" t="s">
        <v>4228</v>
      </c>
      <c r="B12325" t="s">
        <v>4175</v>
      </c>
      <c r="C12325">
        <v>121.6</v>
      </c>
      <c r="D12325">
        <v>0</v>
      </c>
      <c r="E12325">
        <v>0</v>
      </c>
      <c r="F12325">
        <v>0</v>
      </c>
      <c r="G12325">
        <v>0</v>
      </c>
      <c r="H12325" s="45">
        <v>-3576.58</v>
      </c>
      <c r="I12325" t="s">
        <v>3837</v>
      </c>
      <c r="J12325" t="s">
        <v>186</v>
      </c>
      <c r="K12325">
        <v>0</v>
      </c>
      <c r="L12325" s="83">
        <v>42485</v>
      </c>
      <c r="M12325">
        <v>0</v>
      </c>
      <c r="N12325" t="s">
        <v>4229</v>
      </c>
      <c r="O12325">
        <v>2702337</v>
      </c>
    </row>
    <row r="12326" spans="1:15" x14ac:dyDescent="0.2">
      <c r="A12326" t="s">
        <v>4230</v>
      </c>
      <c r="B12326" t="s">
        <v>478</v>
      </c>
      <c r="C12326">
        <v>72</v>
      </c>
      <c r="D12326">
        <v>0</v>
      </c>
      <c r="E12326">
        <v>0</v>
      </c>
      <c r="F12326">
        <v>0</v>
      </c>
      <c r="G12326">
        <v>0</v>
      </c>
      <c r="H12326" s="45">
        <v>10065.780000000001</v>
      </c>
      <c r="I12326" t="s">
        <v>3837</v>
      </c>
      <c r="J12326" t="s">
        <v>164</v>
      </c>
      <c r="K12326">
        <v>0</v>
      </c>
      <c r="L12326" s="83">
        <v>42485</v>
      </c>
      <c r="M12326">
        <v>0</v>
      </c>
      <c r="N12326">
        <v>891906109</v>
      </c>
      <c r="O12326">
        <v>2897697</v>
      </c>
    </row>
    <row r="12327" spans="1:15" x14ac:dyDescent="0.2">
      <c r="A12327" t="s">
        <v>4231</v>
      </c>
      <c r="B12327" t="s">
        <v>4176</v>
      </c>
      <c r="C12327">
        <v>70.92</v>
      </c>
      <c r="D12327">
        <v>0</v>
      </c>
      <c r="E12327">
        <v>0</v>
      </c>
      <c r="F12327">
        <v>0</v>
      </c>
      <c r="G12327">
        <v>0</v>
      </c>
      <c r="H12327" s="45">
        <v>-20708.330000000002</v>
      </c>
      <c r="I12327" t="s">
        <v>3837</v>
      </c>
      <c r="J12327" t="s">
        <v>186</v>
      </c>
      <c r="K12327">
        <v>0</v>
      </c>
      <c r="L12327" s="83">
        <v>42485</v>
      </c>
      <c r="M12327">
        <v>0</v>
      </c>
      <c r="N12327">
        <v>902788108</v>
      </c>
      <c r="O12327">
        <v>2918510</v>
      </c>
    </row>
    <row r="12328" spans="1:15" x14ac:dyDescent="0.2">
      <c r="A12328" t="s">
        <v>4232</v>
      </c>
      <c r="B12328" t="s">
        <v>1789</v>
      </c>
      <c r="C12328">
        <v>119.5</v>
      </c>
      <c r="D12328">
        <v>0</v>
      </c>
      <c r="E12328">
        <v>0</v>
      </c>
      <c r="F12328">
        <v>0</v>
      </c>
      <c r="G12328">
        <v>0</v>
      </c>
      <c r="H12328" s="45">
        <v>-3304.6</v>
      </c>
      <c r="I12328" t="s">
        <v>3842</v>
      </c>
      <c r="J12328" t="s">
        <v>190</v>
      </c>
      <c r="K12328">
        <v>0</v>
      </c>
      <c r="L12328" s="83">
        <v>42485</v>
      </c>
      <c r="M12328">
        <v>0</v>
      </c>
      <c r="N12328" t="s">
        <v>1970</v>
      </c>
      <c r="O12328" t="s">
        <v>1971</v>
      </c>
    </row>
    <row r="12329" spans="1:15" x14ac:dyDescent="0.2">
      <c r="A12329" t="s">
        <v>4233</v>
      </c>
      <c r="B12329" t="s">
        <v>104</v>
      </c>
      <c r="C12329">
        <v>20.83</v>
      </c>
      <c r="D12329">
        <v>0</v>
      </c>
      <c r="E12329">
        <v>0</v>
      </c>
      <c r="F12329">
        <v>0</v>
      </c>
      <c r="G12329">
        <v>0</v>
      </c>
      <c r="H12329" s="45">
        <v>50647.31</v>
      </c>
      <c r="I12329" t="s">
        <v>3837</v>
      </c>
      <c r="J12329" t="s">
        <v>186</v>
      </c>
      <c r="K12329">
        <v>0</v>
      </c>
      <c r="L12329" s="83">
        <v>42485</v>
      </c>
      <c r="M12329">
        <v>0</v>
      </c>
      <c r="N12329">
        <v>930059100</v>
      </c>
      <c r="O12329">
        <v>2156503</v>
      </c>
    </row>
    <row r="12330" spans="1:15" x14ac:dyDescent="0.2">
      <c r="A12330" t="s">
        <v>4234</v>
      </c>
      <c r="B12330" t="s">
        <v>1048</v>
      </c>
      <c r="C12330">
        <v>69.03</v>
      </c>
      <c r="D12330">
        <v>0</v>
      </c>
      <c r="E12330">
        <v>0</v>
      </c>
      <c r="F12330">
        <v>0</v>
      </c>
      <c r="G12330">
        <v>0</v>
      </c>
      <c r="H12330" s="45">
        <v>-7875.41</v>
      </c>
      <c r="I12330" t="s">
        <v>3837</v>
      </c>
      <c r="J12330" t="s">
        <v>186</v>
      </c>
      <c r="K12330">
        <v>0</v>
      </c>
      <c r="L12330" s="83">
        <v>42485</v>
      </c>
      <c r="M12330">
        <v>0</v>
      </c>
      <c r="N12330">
        <v>84423102</v>
      </c>
      <c r="O12330">
        <v>2093644</v>
      </c>
    </row>
    <row r="12331" spans="1:15" x14ac:dyDescent="0.2">
      <c r="A12331" t="s">
        <v>4235</v>
      </c>
      <c r="B12331" t="s">
        <v>4173</v>
      </c>
      <c r="C12331">
        <v>31.49</v>
      </c>
      <c r="D12331">
        <v>0</v>
      </c>
      <c r="E12331">
        <v>0</v>
      </c>
      <c r="F12331">
        <v>0</v>
      </c>
      <c r="G12331">
        <v>0</v>
      </c>
      <c r="H12331" s="45">
        <v>22479.69</v>
      </c>
      <c r="I12331" t="s">
        <v>3837</v>
      </c>
      <c r="J12331" t="s">
        <v>188</v>
      </c>
      <c r="K12331">
        <v>0</v>
      </c>
      <c r="L12331" s="83">
        <v>42485</v>
      </c>
      <c r="M12331">
        <v>0</v>
      </c>
      <c r="N12331">
        <v>912909108</v>
      </c>
      <c r="O12331">
        <v>2824770</v>
      </c>
    </row>
    <row r="12332" spans="1:15" x14ac:dyDescent="0.2">
      <c r="A12332" t="s">
        <v>4128</v>
      </c>
      <c r="B12332" t="s">
        <v>1073</v>
      </c>
      <c r="C12332">
        <v>43.18</v>
      </c>
      <c r="D12332">
        <v>0</v>
      </c>
      <c r="E12332">
        <v>0</v>
      </c>
      <c r="F12332">
        <v>0</v>
      </c>
      <c r="G12332">
        <v>0</v>
      </c>
      <c r="H12332" s="45">
        <v>8907.4500000000007</v>
      </c>
      <c r="I12332" t="s">
        <v>3842</v>
      </c>
      <c r="J12332" t="s">
        <v>190</v>
      </c>
      <c r="K12332">
        <v>0</v>
      </c>
      <c r="L12332" s="83">
        <v>42482</v>
      </c>
      <c r="M12332">
        <v>0</v>
      </c>
      <c r="N12332">
        <v>903293405</v>
      </c>
      <c r="O12332">
        <v>2910602</v>
      </c>
    </row>
    <row r="12333" spans="1:15" x14ac:dyDescent="0.2">
      <c r="A12333" t="s">
        <v>4129</v>
      </c>
      <c r="B12333" t="s">
        <v>2300</v>
      </c>
      <c r="C12333">
        <v>28.17</v>
      </c>
      <c r="D12333">
        <v>0</v>
      </c>
      <c r="E12333">
        <v>0</v>
      </c>
      <c r="F12333">
        <v>0</v>
      </c>
      <c r="G12333">
        <v>0</v>
      </c>
      <c r="H12333" s="45">
        <v>-1743.11</v>
      </c>
      <c r="I12333" t="s">
        <v>3842</v>
      </c>
      <c r="J12333" t="s">
        <v>164</v>
      </c>
      <c r="K12333">
        <v>0</v>
      </c>
      <c r="L12333" s="83">
        <v>42482</v>
      </c>
      <c r="M12333">
        <v>0</v>
      </c>
      <c r="N12333" t="s">
        <v>2382</v>
      </c>
      <c r="O12333">
        <v>2095703</v>
      </c>
    </row>
    <row r="12334" spans="1:15" x14ac:dyDescent="0.2">
      <c r="A12334" t="s">
        <v>4130</v>
      </c>
      <c r="B12334" t="s">
        <v>858</v>
      </c>
      <c r="C12334">
        <v>71.819999999999993</v>
      </c>
      <c r="D12334">
        <v>0</v>
      </c>
      <c r="E12334">
        <v>0</v>
      </c>
      <c r="F12334">
        <v>0</v>
      </c>
      <c r="G12334">
        <v>0</v>
      </c>
      <c r="H12334" s="45">
        <v>-10476.31</v>
      </c>
      <c r="I12334" t="s">
        <v>3842</v>
      </c>
      <c r="J12334" t="s">
        <v>164</v>
      </c>
      <c r="K12334">
        <v>0</v>
      </c>
      <c r="L12334" s="83">
        <v>42482</v>
      </c>
      <c r="M12334">
        <v>0</v>
      </c>
      <c r="N12334" t="s">
        <v>978</v>
      </c>
      <c r="O12334" t="s">
        <v>1348</v>
      </c>
    </row>
    <row r="12335" spans="1:15" x14ac:dyDescent="0.2">
      <c r="A12335" t="s">
        <v>4131</v>
      </c>
      <c r="B12335" t="s">
        <v>1690</v>
      </c>
      <c r="C12335">
        <v>29.21</v>
      </c>
      <c r="D12335">
        <v>0</v>
      </c>
      <c r="E12335">
        <v>0</v>
      </c>
      <c r="F12335">
        <v>0</v>
      </c>
      <c r="G12335">
        <v>0</v>
      </c>
      <c r="H12335" s="45">
        <v>-38953.35</v>
      </c>
      <c r="I12335" t="s">
        <v>3842</v>
      </c>
      <c r="J12335" t="s">
        <v>200</v>
      </c>
      <c r="K12335">
        <v>0</v>
      </c>
      <c r="L12335" s="83">
        <v>42482</v>
      </c>
      <c r="M12335">
        <v>0</v>
      </c>
      <c r="N12335">
        <v>830566105</v>
      </c>
      <c r="O12335">
        <v>2428042</v>
      </c>
    </row>
    <row r="12336" spans="1:15" x14ac:dyDescent="0.2">
      <c r="A12336" t="s">
        <v>4132</v>
      </c>
      <c r="B12336" t="s">
        <v>554</v>
      </c>
      <c r="C12336">
        <v>215.06</v>
      </c>
      <c r="D12336">
        <v>0</v>
      </c>
      <c r="E12336">
        <v>0</v>
      </c>
      <c r="F12336">
        <v>0</v>
      </c>
      <c r="G12336">
        <v>0</v>
      </c>
      <c r="H12336" s="45">
        <v>-4295.18</v>
      </c>
      <c r="I12336" t="s">
        <v>3842</v>
      </c>
      <c r="J12336" t="s">
        <v>186</v>
      </c>
      <c r="K12336">
        <v>0</v>
      </c>
      <c r="L12336" s="83">
        <v>42482</v>
      </c>
      <c r="M12336">
        <v>0</v>
      </c>
      <c r="N12336" t="s">
        <v>555</v>
      </c>
      <c r="O12336">
        <v>2808053</v>
      </c>
    </row>
    <row r="12337" spans="1:15" x14ac:dyDescent="0.2">
      <c r="A12337" t="s">
        <v>4133</v>
      </c>
      <c r="B12337" t="s">
        <v>2482</v>
      </c>
      <c r="C12337">
        <v>277.55</v>
      </c>
      <c r="D12337">
        <v>0</v>
      </c>
      <c r="E12337">
        <v>0</v>
      </c>
      <c r="F12337">
        <v>0</v>
      </c>
      <c r="G12337">
        <v>0</v>
      </c>
      <c r="H12337">
        <v>-935.61</v>
      </c>
      <c r="I12337" t="s">
        <v>3842</v>
      </c>
      <c r="J12337" t="s">
        <v>235</v>
      </c>
      <c r="K12337">
        <v>0</v>
      </c>
      <c r="L12337" s="83">
        <v>42482</v>
      </c>
      <c r="M12337">
        <v>0</v>
      </c>
      <c r="N12337">
        <v>100557107</v>
      </c>
      <c r="O12337">
        <v>2113393</v>
      </c>
    </row>
    <row r="12338" spans="1:15" x14ac:dyDescent="0.2">
      <c r="A12338" t="s">
        <v>4134</v>
      </c>
      <c r="B12338" t="s">
        <v>3997</v>
      </c>
      <c r="C12338">
        <v>149.4</v>
      </c>
      <c r="D12338">
        <v>0</v>
      </c>
      <c r="E12338">
        <v>0</v>
      </c>
      <c r="F12338">
        <v>0</v>
      </c>
      <c r="G12338">
        <v>0</v>
      </c>
      <c r="H12338">
        <v>513.64</v>
      </c>
      <c r="I12338" t="s">
        <v>3842</v>
      </c>
      <c r="J12338" t="s">
        <v>200</v>
      </c>
      <c r="K12338">
        <v>0</v>
      </c>
      <c r="L12338" s="83">
        <v>42482</v>
      </c>
      <c r="M12338">
        <v>0</v>
      </c>
      <c r="N12338" t="s">
        <v>4047</v>
      </c>
      <c r="O12338">
        <v>2781585</v>
      </c>
    </row>
    <row r="12339" spans="1:15" x14ac:dyDescent="0.2">
      <c r="A12339" t="s">
        <v>4135</v>
      </c>
      <c r="B12339" t="s">
        <v>3054</v>
      </c>
      <c r="C12339">
        <v>85.01</v>
      </c>
      <c r="D12339">
        <v>0</v>
      </c>
      <c r="E12339">
        <v>0</v>
      </c>
      <c r="F12339">
        <v>0</v>
      </c>
      <c r="G12339">
        <v>0</v>
      </c>
      <c r="H12339" s="45">
        <v>-9903.6</v>
      </c>
      <c r="I12339" t="s">
        <v>3842</v>
      </c>
      <c r="J12339" t="s">
        <v>200</v>
      </c>
      <c r="K12339">
        <v>0</v>
      </c>
      <c r="L12339" s="83">
        <v>42482</v>
      </c>
      <c r="M12339">
        <v>0</v>
      </c>
      <c r="N12339">
        <v>536797103</v>
      </c>
      <c r="O12339">
        <v>2515030</v>
      </c>
    </row>
    <row r="12340" spans="1:15" x14ac:dyDescent="0.2">
      <c r="A12340" t="s">
        <v>4136</v>
      </c>
      <c r="B12340" t="s">
        <v>3990</v>
      </c>
      <c r="C12340">
        <v>39</v>
      </c>
      <c r="D12340">
        <v>0</v>
      </c>
      <c r="E12340">
        <v>0</v>
      </c>
      <c r="F12340">
        <v>0</v>
      </c>
      <c r="G12340">
        <v>0</v>
      </c>
      <c r="H12340" s="45">
        <v>6289.53</v>
      </c>
      <c r="I12340" t="s">
        <v>3842</v>
      </c>
      <c r="J12340" t="s">
        <v>190</v>
      </c>
      <c r="K12340">
        <v>0</v>
      </c>
      <c r="L12340" s="83">
        <v>42482</v>
      </c>
      <c r="M12340">
        <v>0</v>
      </c>
      <c r="N12340">
        <v>419879101</v>
      </c>
      <c r="O12340">
        <v>2408044</v>
      </c>
    </row>
    <row r="12341" spans="1:15" x14ac:dyDescent="0.2">
      <c r="A12341" t="s">
        <v>4137</v>
      </c>
      <c r="B12341" t="s">
        <v>3994</v>
      </c>
      <c r="C12341">
        <v>36.58</v>
      </c>
      <c r="D12341">
        <v>0</v>
      </c>
      <c r="E12341">
        <v>0</v>
      </c>
      <c r="F12341">
        <v>0</v>
      </c>
      <c r="G12341">
        <v>0</v>
      </c>
      <c r="H12341" s="45">
        <v>-2288.92</v>
      </c>
      <c r="I12341" t="s">
        <v>3842</v>
      </c>
      <c r="J12341" t="s">
        <v>186</v>
      </c>
      <c r="K12341">
        <v>0</v>
      </c>
      <c r="L12341" s="83">
        <v>42482</v>
      </c>
      <c r="M12341">
        <v>0</v>
      </c>
      <c r="N12341" t="s">
        <v>4026</v>
      </c>
      <c r="O12341">
        <v>2370585</v>
      </c>
    </row>
    <row r="12342" spans="1:15" x14ac:dyDescent="0.2">
      <c r="A12342" t="s">
        <v>4138</v>
      </c>
      <c r="B12342" t="s">
        <v>422</v>
      </c>
      <c r="C12342">
        <v>352.59</v>
      </c>
      <c r="D12342">
        <v>0</v>
      </c>
      <c r="E12342">
        <v>0</v>
      </c>
      <c r="F12342">
        <v>0</v>
      </c>
      <c r="G12342">
        <v>0</v>
      </c>
      <c r="H12342" s="45">
        <v>-2054.9</v>
      </c>
      <c r="I12342" t="s">
        <v>3842</v>
      </c>
      <c r="J12342" t="s">
        <v>169</v>
      </c>
      <c r="K12342">
        <v>0</v>
      </c>
      <c r="L12342" s="83">
        <v>42482</v>
      </c>
      <c r="M12342">
        <v>0</v>
      </c>
      <c r="N12342" t="s">
        <v>423</v>
      </c>
      <c r="O12342">
        <v>2455965</v>
      </c>
    </row>
    <row r="12343" spans="1:15" x14ac:dyDescent="0.2">
      <c r="A12343" t="s">
        <v>4139</v>
      </c>
      <c r="B12343" t="s">
        <v>597</v>
      </c>
      <c r="C12343">
        <v>19.64</v>
      </c>
      <c r="D12343">
        <v>0</v>
      </c>
      <c r="E12343">
        <v>0</v>
      </c>
      <c r="F12343">
        <v>0</v>
      </c>
      <c r="G12343">
        <v>0</v>
      </c>
      <c r="H12343" s="45">
        <v>-9801.15</v>
      </c>
      <c r="I12343" t="s">
        <v>3842</v>
      </c>
      <c r="J12343" t="s">
        <v>190</v>
      </c>
      <c r="K12343">
        <v>0</v>
      </c>
      <c r="L12343" s="83">
        <v>42482</v>
      </c>
      <c r="M12343">
        <v>0</v>
      </c>
      <c r="N12343">
        <v>109043109</v>
      </c>
      <c r="O12343">
        <v>2156581</v>
      </c>
    </row>
    <row r="12344" spans="1:15" x14ac:dyDescent="0.2">
      <c r="A12344" t="s">
        <v>4140</v>
      </c>
      <c r="B12344" t="s">
        <v>3992</v>
      </c>
      <c r="C12344">
        <v>20</v>
      </c>
      <c r="D12344">
        <v>0</v>
      </c>
      <c r="E12344">
        <v>0</v>
      </c>
      <c r="F12344">
        <v>0</v>
      </c>
      <c r="G12344">
        <v>0</v>
      </c>
      <c r="H12344" s="45">
        <v>-22934.74</v>
      </c>
      <c r="I12344" t="s">
        <v>3842</v>
      </c>
      <c r="J12344" t="s">
        <v>186</v>
      </c>
      <c r="K12344">
        <v>0</v>
      </c>
      <c r="L12344" s="83">
        <v>42482</v>
      </c>
      <c r="M12344">
        <v>0</v>
      </c>
      <c r="N12344" t="s">
        <v>4014</v>
      </c>
      <c r="O12344" t="s">
        <v>4015</v>
      </c>
    </row>
    <row r="12345" spans="1:15" x14ac:dyDescent="0.2">
      <c r="A12345" t="s">
        <v>4141</v>
      </c>
      <c r="B12345" t="s">
        <v>587</v>
      </c>
      <c r="C12345">
        <v>63.65</v>
      </c>
      <c r="D12345">
        <v>0</v>
      </c>
      <c r="E12345">
        <v>0</v>
      </c>
      <c r="F12345">
        <v>0</v>
      </c>
      <c r="G12345">
        <v>0</v>
      </c>
      <c r="H12345" s="45">
        <v>10640.16</v>
      </c>
      <c r="I12345" t="s">
        <v>3842</v>
      </c>
      <c r="J12345" t="s">
        <v>190</v>
      </c>
      <c r="K12345">
        <v>0</v>
      </c>
      <c r="L12345" s="83">
        <v>42482</v>
      </c>
      <c r="M12345">
        <v>0</v>
      </c>
      <c r="N12345">
        <v>11659109</v>
      </c>
      <c r="O12345">
        <v>2012605</v>
      </c>
    </row>
    <row r="12346" spans="1:15" x14ac:dyDescent="0.2">
      <c r="A12346" t="s">
        <v>4142</v>
      </c>
      <c r="B12346" t="s">
        <v>300</v>
      </c>
      <c r="C12346">
        <v>232.51</v>
      </c>
      <c r="D12346">
        <v>0</v>
      </c>
      <c r="E12346">
        <v>0</v>
      </c>
      <c r="F12346">
        <v>0</v>
      </c>
      <c r="G12346">
        <v>0</v>
      </c>
      <c r="H12346" s="45">
        <v>-12783.71</v>
      </c>
      <c r="I12346" t="s">
        <v>3842</v>
      </c>
      <c r="J12346" t="s">
        <v>164</v>
      </c>
      <c r="K12346">
        <v>0</v>
      </c>
      <c r="L12346" s="83">
        <v>42482</v>
      </c>
      <c r="M12346">
        <v>0</v>
      </c>
      <c r="N12346">
        <v>18581108</v>
      </c>
      <c r="O12346">
        <v>2762030</v>
      </c>
    </row>
    <row r="12347" spans="1:15" x14ac:dyDescent="0.2">
      <c r="A12347" t="s">
        <v>4143</v>
      </c>
      <c r="B12347" t="s">
        <v>4124</v>
      </c>
      <c r="C12347">
        <v>36.799999999999997</v>
      </c>
      <c r="D12347">
        <v>0</v>
      </c>
      <c r="E12347">
        <v>0</v>
      </c>
      <c r="F12347">
        <v>0</v>
      </c>
      <c r="G12347">
        <v>0</v>
      </c>
      <c r="H12347" s="45">
        <v>-2565.66</v>
      </c>
      <c r="I12347" t="s">
        <v>3842</v>
      </c>
      <c r="J12347" t="s">
        <v>186</v>
      </c>
      <c r="K12347">
        <v>0</v>
      </c>
      <c r="L12347" s="83">
        <v>42482</v>
      </c>
      <c r="M12347">
        <v>0</v>
      </c>
      <c r="N12347" t="s">
        <v>177</v>
      </c>
      <c r="O12347">
        <v>2172372</v>
      </c>
    </row>
    <row r="12348" spans="1:15" x14ac:dyDescent="0.2">
      <c r="A12348" t="s">
        <v>4144</v>
      </c>
      <c r="B12348" t="s">
        <v>692</v>
      </c>
      <c r="C12348">
        <v>54.2</v>
      </c>
      <c r="D12348">
        <v>0</v>
      </c>
      <c r="E12348">
        <v>0</v>
      </c>
      <c r="F12348">
        <v>0</v>
      </c>
      <c r="G12348">
        <v>0</v>
      </c>
      <c r="H12348" s="45">
        <v>6708.53</v>
      </c>
      <c r="I12348" t="s">
        <v>3842</v>
      </c>
      <c r="J12348" t="s">
        <v>190</v>
      </c>
      <c r="K12348">
        <v>0</v>
      </c>
      <c r="L12348" s="83">
        <v>42482</v>
      </c>
      <c r="M12348">
        <v>0</v>
      </c>
      <c r="N12348">
        <v>2474104</v>
      </c>
      <c r="O12348">
        <v>2067672</v>
      </c>
    </row>
    <row r="12349" spans="1:15" x14ac:dyDescent="0.2">
      <c r="A12349" t="s">
        <v>4145</v>
      </c>
      <c r="B12349" t="s">
        <v>4126</v>
      </c>
      <c r="C12349">
        <v>48.23</v>
      </c>
      <c r="D12349">
        <v>0</v>
      </c>
      <c r="E12349">
        <v>0</v>
      </c>
      <c r="F12349">
        <v>0</v>
      </c>
      <c r="G12349">
        <v>0</v>
      </c>
      <c r="H12349" s="45">
        <v>2791.56</v>
      </c>
      <c r="I12349" t="s">
        <v>3842</v>
      </c>
      <c r="J12349" t="s">
        <v>186</v>
      </c>
      <c r="K12349">
        <v>0</v>
      </c>
      <c r="L12349" s="83">
        <v>42482</v>
      </c>
      <c r="M12349">
        <v>0</v>
      </c>
      <c r="N12349">
        <v>54937107</v>
      </c>
      <c r="O12349">
        <v>2830904</v>
      </c>
    </row>
    <row r="12350" spans="1:15" x14ac:dyDescent="0.2">
      <c r="A12350" t="s">
        <v>4146</v>
      </c>
      <c r="B12350" t="s">
        <v>1304</v>
      </c>
      <c r="C12350">
        <v>65.3</v>
      </c>
      <c r="D12350">
        <v>0</v>
      </c>
      <c r="E12350">
        <v>0</v>
      </c>
      <c r="F12350">
        <v>0</v>
      </c>
      <c r="G12350">
        <v>0</v>
      </c>
      <c r="H12350" s="45">
        <v>-6888.17</v>
      </c>
      <c r="I12350" t="s">
        <v>3837</v>
      </c>
      <c r="J12350" t="s">
        <v>188</v>
      </c>
      <c r="K12350">
        <v>0</v>
      </c>
      <c r="L12350" s="83">
        <v>42482</v>
      </c>
      <c r="M12350">
        <v>0</v>
      </c>
      <c r="N12350" t="s">
        <v>1480</v>
      </c>
      <c r="O12350">
        <v>2202763</v>
      </c>
    </row>
    <row r="12351" spans="1:15" x14ac:dyDescent="0.2">
      <c r="A12351" t="s">
        <v>4147</v>
      </c>
      <c r="B12351" t="s">
        <v>517</v>
      </c>
      <c r="C12351">
        <v>44.95</v>
      </c>
      <c r="D12351">
        <v>0</v>
      </c>
      <c r="E12351">
        <v>0</v>
      </c>
      <c r="F12351">
        <v>0</v>
      </c>
      <c r="G12351">
        <v>0</v>
      </c>
      <c r="H12351" s="45">
        <v>-1466.39</v>
      </c>
      <c r="I12351" t="s">
        <v>3842</v>
      </c>
      <c r="J12351" t="s">
        <v>200</v>
      </c>
      <c r="K12351">
        <v>0</v>
      </c>
      <c r="L12351" s="83">
        <v>42482</v>
      </c>
      <c r="M12351">
        <v>0</v>
      </c>
      <c r="N12351" t="s">
        <v>518</v>
      </c>
      <c r="O12351">
        <v>2250687</v>
      </c>
    </row>
    <row r="12352" spans="1:15" x14ac:dyDescent="0.2">
      <c r="A12352" t="s">
        <v>4148</v>
      </c>
      <c r="B12352" t="s">
        <v>4120</v>
      </c>
      <c r="C12352">
        <v>22.5</v>
      </c>
      <c r="D12352">
        <v>0</v>
      </c>
      <c r="E12352">
        <v>0</v>
      </c>
      <c r="F12352">
        <v>0</v>
      </c>
      <c r="G12352">
        <v>0</v>
      </c>
      <c r="H12352" s="45">
        <v>-46486.3</v>
      </c>
      <c r="I12352" t="s">
        <v>3837</v>
      </c>
      <c r="J12352" t="s">
        <v>200</v>
      </c>
      <c r="K12352">
        <v>0</v>
      </c>
      <c r="L12352" s="83">
        <v>42482</v>
      </c>
      <c r="M12352">
        <v>0</v>
      </c>
      <c r="N12352">
        <v>297602104</v>
      </c>
      <c r="O12352">
        <v>2320825</v>
      </c>
    </row>
    <row r="12353" spans="1:15" x14ac:dyDescent="0.2">
      <c r="A12353" t="s">
        <v>4149</v>
      </c>
      <c r="B12353" t="s">
        <v>500</v>
      </c>
      <c r="C12353">
        <v>59.25</v>
      </c>
      <c r="D12353">
        <v>0</v>
      </c>
      <c r="E12353">
        <v>0</v>
      </c>
      <c r="F12353">
        <v>0</v>
      </c>
      <c r="G12353">
        <v>0</v>
      </c>
      <c r="H12353" s="45">
        <v>-11457.61</v>
      </c>
      <c r="I12353" t="s">
        <v>3842</v>
      </c>
      <c r="J12353" t="s">
        <v>186</v>
      </c>
      <c r="K12353">
        <v>0</v>
      </c>
      <c r="L12353" s="83">
        <v>42482</v>
      </c>
      <c r="M12353">
        <v>0</v>
      </c>
      <c r="N12353" t="s">
        <v>501</v>
      </c>
      <c r="O12353" t="s">
        <v>502</v>
      </c>
    </row>
    <row r="12354" spans="1:15" x14ac:dyDescent="0.2">
      <c r="A12354" t="s">
        <v>4150</v>
      </c>
      <c r="B12354" t="s">
        <v>4127</v>
      </c>
      <c r="C12354">
        <v>41.7</v>
      </c>
      <c r="D12354">
        <v>0</v>
      </c>
      <c r="E12354">
        <v>0</v>
      </c>
      <c r="F12354">
        <v>0</v>
      </c>
      <c r="G12354">
        <v>0</v>
      </c>
      <c r="H12354" s="45">
        <v>-2139.73</v>
      </c>
      <c r="I12354" t="s">
        <v>3842</v>
      </c>
      <c r="J12354" t="s">
        <v>200</v>
      </c>
      <c r="K12354">
        <v>0</v>
      </c>
      <c r="L12354" s="83">
        <v>42482</v>
      </c>
      <c r="M12354">
        <v>0</v>
      </c>
      <c r="N12354" t="s">
        <v>4151</v>
      </c>
      <c r="O12354" t="s">
        <v>4152</v>
      </c>
    </row>
    <row r="12355" spans="1:15" x14ac:dyDescent="0.2">
      <c r="A12355" t="s">
        <v>4153</v>
      </c>
      <c r="B12355" t="s">
        <v>726</v>
      </c>
      <c r="C12355" s="45">
        <v>1224.06</v>
      </c>
      <c r="D12355">
        <v>0</v>
      </c>
      <c r="E12355">
        <v>0</v>
      </c>
      <c r="F12355">
        <v>0</v>
      </c>
      <c r="G12355">
        <v>0</v>
      </c>
      <c r="H12355" s="45">
        <v>2537.5</v>
      </c>
      <c r="I12355" t="s">
        <v>3842</v>
      </c>
      <c r="J12355" t="s">
        <v>164</v>
      </c>
      <c r="K12355">
        <v>0</v>
      </c>
      <c r="L12355" s="83">
        <v>42482</v>
      </c>
      <c r="M12355">
        <v>0</v>
      </c>
      <c r="N12355" t="s">
        <v>727</v>
      </c>
      <c r="O12355" t="s">
        <v>728</v>
      </c>
    </row>
    <row r="12356" spans="1:15" x14ac:dyDescent="0.2">
      <c r="A12356" t="s">
        <v>4154</v>
      </c>
      <c r="B12356" t="s">
        <v>4125</v>
      </c>
      <c r="C12356">
        <v>42.185000000000002</v>
      </c>
      <c r="D12356">
        <v>0</v>
      </c>
      <c r="E12356">
        <v>0</v>
      </c>
      <c r="F12356">
        <v>0</v>
      </c>
      <c r="G12356">
        <v>0</v>
      </c>
      <c r="H12356" s="45">
        <v>4100.33</v>
      </c>
      <c r="I12356" t="s">
        <v>3842</v>
      </c>
      <c r="J12356" t="s">
        <v>190</v>
      </c>
      <c r="K12356">
        <v>0</v>
      </c>
      <c r="L12356" s="83">
        <v>42482</v>
      </c>
      <c r="M12356">
        <v>0</v>
      </c>
      <c r="N12356" t="s">
        <v>4155</v>
      </c>
      <c r="O12356">
        <v>2325875</v>
      </c>
    </row>
    <row r="12357" spans="1:15" x14ac:dyDescent="0.2">
      <c r="A12357" t="s">
        <v>4156</v>
      </c>
      <c r="B12357" t="s">
        <v>2681</v>
      </c>
      <c r="C12357">
        <v>22.75</v>
      </c>
      <c r="D12357">
        <v>0</v>
      </c>
      <c r="E12357">
        <v>0</v>
      </c>
      <c r="F12357">
        <v>0</v>
      </c>
      <c r="G12357">
        <v>0</v>
      </c>
      <c r="H12357">
        <v>381.31</v>
      </c>
      <c r="I12357" t="s">
        <v>3842</v>
      </c>
      <c r="J12357" t="s">
        <v>200</v>
      </c>
      <c r="K12357">
        <v>0</v>
      </c>
      <c r="L12357" s="83">
        <v>42482</v>
      </c>
      <c r="M12357">
        <v>0</v>
      </c>
      <c r="N12357" s="84">
        <v>4.5245E+113</v>
      </c>
      <c r="O12357">
        <v>2473859</v>
      </c>
    </row>
    <row r="12358" spans="1:15" x14ac:dyDescent="0.2">
      <c r="A12358" t="s">
        <v>4157</v>
      </c>
      <c r="B12358" t="s">
        <v>237</v>
      </c>
      <c r="C12358">
        <v>36.65</v>
      </c>
      <c r="D12358">
        <v>0</v>
      </c>
      <c r="E12358">
        <v>0</v>
      </c>
      <c r="F12358">
        <v>0</v>
      </c>
      <c r="G12358">
        <v>0</v>
      </c>
      <c r="H12358" s="45">
        <v>-1661.63</v>
      </c>
      <c r="I12358" t="s">
        <v>3842</v>
      </c>
      <c r="J12358" t="s">
        <v>200</v>
      </c>
      <c r="K12358">
        <v>0</v>
      </c>
      <c r="L12358" s="83">
        <v>42482</v>
      </c>
      <c r="M12358">
        <v>0</v>
      </c>
      <c r="N12358">
        <v>478366107</v>
      </c>
      <c r="O12358">
        <v>2476803</v>
      </c>
    </row>
    <row r="12359" spans="1:15" x14ac:dyDescent="0.2">
      <c r="A12359" t="s">
        <v>4158</v>
      </c>
      <c r="B12359" t="s">
        <v>552</v>
      </c>
      <c r="C12359">
        <v>58.82</v>
      </c>
      <c r="D12359">
        <v>0</v>
      </c>
      <c r="E12359">
        <v>0</v>
      </c>
      <c r="F12359">
        <v>0</v>
      </c>
      <c r="G12359">
        <v>0</v>
      </c>
      <c r="H12359" s="45">
        <v>5952.88</v>
      </c>
      <c r="I12359" t="s">
        <v>3842</v>
      </c>
      <c r="J12359" t="s">
        <v>190</v>
      </c>
      <c r="K12359">
        <v>0</v>
      </c>
      <c r="L12359" s="83">
        <v>42482</v>
      </c>
      <c r="M12359">
        <v>0</v>
      </c>
      <c r="N12359">
        <v>844741108</v>
      </c>
      <c r="O12359">
        <v>2831543</v>
      </c>
    </row>
    <row r="12360" spans="1:15" x14ac:dyDescent="0.2">
      <c r="A12360" t="s">
        <v>4159</v>
      </c>
      <c r="B12360" t="s">
        <v>853</v>
      </c>
      <c r="C12360">
        <v>89.64</v>
      </c>
      <c r="D12360">
        <v>0</v>
      </c>
      <c r="E12360">
        <v>0</v>
      </c>
      <c r="F12360">
        <v>0</v>
      </c>
      <c r="G12360">
        <v>0</v>
      </c>
      <c r="H12360" s="45">
        <v>9387.7800000000007</v>
      </c>
      <c r="I12360" t="s">
        <v>3837</v>
      </c>
      <c r="J12360" t="s">
        <v>164</v>
      </c>
      <c r="K12360">
        <v>0</v>
      </c>
      <c r="L12360" s="83">
        <v>42482</v>
      </c>
      <c r="M12360">
        <v>0</v>
      </c>
      <c r="N12360" t="s">
        <v>177</v>
      </c>
      <c r="O12360" t="s">
        <v>1358</v>
      </c>
    </row>
    <row r="12361" spans="1:15" x14ac:dyDescent="0.2">
      <c r="A12361" t="s">
        <v>4160</v>
      </c>
      <c r="B12361" t="s">
        <v>2007</v>
      </c>
      <c r="C12361">
        <v>27.29</v>
      </c>
      <c r="D12361">
        <v>0</v>
      </c>
      <c r="E12361">
        <v>0</v>
      </c>
      <c r="F12361">
        <v>0</v>
      </c>
      <c r="G12361">
        <v>0</v>
      </c>
      <c r="H12361" s="45">
        <v>45072.83</v>
      </c>
      <c r="I12361" t="s">
        <v>3837</v>
      </c>
      <c r="J12361" t="s">
        <v>182</v>
      </c>
      <c r="K12361">
        <v>0</v>
      </c>
      <c r="L12361" s="83">
        <v>42482</v>
      </c>
      <c r="M12361">
        <v>0</v>
      </c>
      <c r="N12361">
        <v>675232102</v>
      </c>
      <c r="O12361">
        <v>2655583</v>
      </c>
    </row>
    <row r="12362" spans="1:15" x14ac:dyDescent="0.2">
      <c r="A12362" t="s">
        <v>4161</v>
      </c>
      <c r="B12362" t="s">
        <v>4121</v>
      </c>
      <c r="C12362">
        <v>114.05</v>
      </c>
      <c r="D12362">
        <v>0</v>
      </c>
      <c r="E12362">
        <v>0</v>
      </c>
      <c r="F12362">
        <v>0</v>
      </c>
      <c r="G12362">
        <v>0</v>
      </c>
      <c r="H12362" s="45">
        <v>-16252.73</v>
      </c>
      <c r="I12362" t="s">
        <v>3842</v>
      </c>
      <c r="J12362" t="s">
        <v>164</v>
      </c>
      <c r="K12362">
        <v>0</v>
      </c>
      <c r="L12362" s="83">
        <v>42482</v>
      </c>
      <c r="M12362">
        <v>0</v>
      </c>
      <c r="N12362">
        <v>743424103</v>
      </c>
      <c r="O12362" t="s">
        <v>4162</v>
      </c>
    </row>
    <row r="12363" spans="1:15" x14ac:dyDescent="0.2">
      <c r="A12363" t="s">
        <v>4163</v>
      </c>
      <c r="B12363" t="s">
        <v>526</v>
      </c>
      <c r="C12363">
        <v>29.1</v>
      </c>
      <c r="D12363">
        <v>0</v>
      </c>
      <c r="E12363">
        <v>0</v>
      </c>
      <c r="F12363">
        <v>0</v>
      </c>
      <c r="G12363">
        <v>0</v>
      </c>
      <c r="H12363" s="45">
        <v>41317.730000000003</v>
      </c>
      <c r="I12363" t="s">
        <v>3837</v>
      </c>
      <c r="J12363" t="s">
        <v>164</v>
      </c>
      <c r="K12363">
        <v>0</v>
      </c>
      <c r="L12363" s="83">
        <v>42482</v>
      </c>
      <c r="M12363">
        <v>0</v>
      </c>
      <c r="N12363">
        <v>801056102</v>
      </c>
      <c r="O12363" t="s">
        <v>527</v>
      </c>
    </row>
    <row r="12364" spans="1:15" x14ac:dyDescent="0.2">
      <c r="A12364" t="s">
        <v>4164</v>
      </c>
      <c r="B12364" t="s">
        <v>568</v>
      </c>
      <c r="C12364">
        <v>79.790000000000006</v>
      </c>
      <c r="D12364">
        <v>0</v>
      </c>
      <c r="E12364">
        <v>0</v>
      </c>
      <c r="F12364">
        <v>0</v>
      </c>
      <c r="G12364">
        <v>0</v>
      </c>
      <c r="H12364" s="45">
        <v>5146.66</v>
      </c>
      <c r="I12364" t="s">
        <v>3842</v>
      </c>
      <c r="J12364" t="s">
        <v>182</v>
      </c>
      <c r="K12364">
        <v>0</v>
      </c>
      <c r="L12364" s="83">
        <v>42482</v>
      </c>
      <c r="M12364">
        <v>0</v>
      </c>
      <c r="N12364">
        <v>806857108</v>
      </c>
      <c r="O12364">
        <v>2779201</v>
      </c>
    </row>
    <row r="12365" spans="1:15" x14ac:dyDescent="0.2">
      <c r="A12365" t="s">
        <v>4165</v>
      </c>
      <c r="B12365" t="s">
        <v>101</v>
      </c>
      <c r="C12365">
        <v>33.79</v>
      </c>
      <c r="D12365">
        <v>0</v>
      </c>
      <c r="E12365">
        <v>0</v>
      </c>
      <c r="F12365">
        <v>0</v>
      </c>
      <c r="G12365">
        <v>0</v>
      </c>
      <c r="H12365" s="45">
        <v>-17201.759999999998</v>
      </c>
      <c r="I12365" t="s">
        <v>3837</v>
      </c>
      <c r="J12365" t="s">
        <v>164</v>
      </c>
      <c r="K12365">
        <v>0</v>
      </c>
      <c r="L12365" s="83">
        <v>42482</v>
      </c>
      <c r="M12365">
        <v>0</v>
      </c>
      <c r="N12365" t="s">
        <v>184</v>
      </c>
      <c r="O12365">
        <v>2608123</v>
      </c>
    </row>
    <row r="12366" spans="1:15" x14ac:dyDescent="0.2">
      <c r="A12366" t="s">
        <v>4166</v>
      </c>
      <c r="B12366" t="s">
        <v>2479</v>
      </c>
      <c r="C12366">
        <v>38.03</v>
      </c>
      <c r="D12366">
        <v>0</v>
      </c>
      <c r="E12366">
        <v>0</v>
      </c>
      <c r="F12366">
        <v>0</v>
      </c>
      <c r="G12366">
        <v>0</v>
      </c>
      <c r="H12366" s="45">
        <v>4900.1000000000004</v>
      </c>
      <c r="I12366" t="s">
        <v>3842</v>
      </c>
      <c r="J12366" t="s">
        <v>190</v>
      </c>
      <c r="K12366">
        <v>0</v>
      </c>
      <c r="L12366" s="83">
        <v>42482</v>
      </c>
      <c r="M12366">
        <v>0</v>
      </c>
      <c r="N12366">
        <v>896522109</v>
      </c>
      <c r="O12366">
        <v>2904627</v>
      </c>
    </row>
    <row r="12367" spans="1:15" x14ac:dyDescent="0.2">
      <c r="A12367" t="s">
        <v>4167</v>
      </c>
      <c r="B12367" t="s">
        <v>4122</v>
      </c>
      <c r="C12367">
        <v>23.53</v>
      </c>
      <c r="D12367">
        <v>0</v>
      </c>
      <c r="E12367">
        <v>0</v>
      </c>
      <c r="F12367">
        <v>0</v>
      </c>
      <c r="G12367">
        <v>0</v>
      </c>
      <c r="H12367" s="45">
        <v>-13770.61</v>
      </c>
      <c r="I12367" t="s">
        <v>3842</v>
      </c>
      <c r="J12367" t="s">
        <v>164</v>
      </c>
      <c r="K12367">
        <v>0</v>
      </c>
      <c r="L12367" s="83">
        <v>42482</v>
      </c>
      <c r="M12367">
        <v>0</v>
      </c>
      <c r="N12367">
        <v>904034105</v>
      </c>
      <c r="O12367">
        <v>2907217</v>
      </c>
    </row>
    <row r="12368" spans="1:15" x14ac:dyDescent="0.2">
      <c r="A12368" t="s">
        <v>4168</v>
      </c>
      <c r="B12368" t="s">
        <v>4123</v>
      </c>
      <c r="C12368">
        <v>33.520000000000003</v>
      </c>
      <c r="D12368">
        <v>0</v>
      </c>
      <c r="E12368">
        <v>0</v>
      </c>
      <c r="F12368">
        <v>0</v>
      </c>
      <c r="G12368">
        <v>0</v>
      </c>
      <c r="H12368" s="45">
        <v>1119.5899999999999</v>
      </c>
      <c r="I12368" t="s">
        <v>3842</v>
      </c>
      <c r="J12368" t="s">
        <v>186</v>
      </c>
      <c r="K12368">
        <v>0</v>
      </c>
      <c r="L12368" s="83">
        <v>42482</v>
      </c>
      <c r="M12368">
        <v>0</v>
      </c>
      <c r="N12368">
        <v>984305102</v>
      </c>
      <c r="O12368" t="s">
        <v>4169</v>
      </c>
    </row>
    <row r="12369" spans="1:15" x14ac:dyDescent="0.2">
      <c r="A12369" t="s">
        <v>4170</v>
      </c>
      <c r="B12369" t="s">
        <v>4171</v>
      </c>
      <c r="C12369">
        <v>50</v>
      </c>
      <c r="D12369">
        <v>0</v>
      </c>
      <c r="E12369">
        <v>0</v>
      </c>
      <c r="F12369">
        <v>0</v>
      </c>
      <c r="G12369">
        <v>0</v>
      </c>
      <c r="H12369" s="45">
        <v>22729</v>
      </c>
      <c r="I12369" t="s">
        <v>210</v>
      </c>
      <c r="J12369" t="s">
        <v>235</v>
      </c>
      <c r="K12369">
        <v>0</v>
      </c>
      <c r="L12369" s="83">
        <v>42482</v>
      </c>
      <c r="M12369">
        <v>0</v>
      </c>
    </row>
    <row r="12370" spans="1:15" x14ac:dyDescent="0.2">
      <c r="A12370" t="s">
        <v>4079</v>
      </c>
      <c r="B12370" t="s">
        <v>2106</v>
      </c>
      <c r="C12370">
        <v>172.53</v>
      </c>
      <c r="D12370">
        <v>0</v>
      </c>
      <c r="E12370">
        <v>0</v>
      </c>
      <c r="F12370">
        <v>0</v>
      </c>
      <c r="G12370">
        <v>0</v>
      </c>
      <c r="H12370" s="45">
        <v>3251.68</v>
      </c>
      <c r="I12370" t="s">
        <v>3842</v>
      </c>
      <c r="J12370" t="s">
        <v>190</v>
      </c>
      <c r="K12370">
        <v>0</v>
      </c>
      <c r="L12370" s="83">
        <v>42481</v>
      </c>
      <c r="M12370">
        <v>0</v>
      </c>
      <c r="N12370">
        <v>942622200</v>
      </c>
      <c r="O12370">
        <v>2943039</v>
      </c>
    </row>
    <row r="12371" spans="1:15" x14ac:dyDescent="0.2">
      <c r="A12371" t="s">
        <v>4080</v>
      </c>
      <c r="B12371" t="s">
        <v>3937</v>
      </c>
      <c r="C12371">
        <v>36.049999999999997</v>
      </c>
      <c r="D12371">
        <v>0</v>
      </c>
      <c r="E12371">
        <v>0</v>
      </c>
      <c r="F12371">
        <v>0</v>
      </c>
      <c r="G12371">
        <v>0</v>
      </c>
      <c r="H12371" s="45">
        <v>3060.28</v>
      </c>
      <c r="I12371" t="s">
        <v>3842</v>
      </c>
      <c r="J12371" t="s">
        <v>190</v>
      </c>
      <c r="K12371">
        <v>0</v>
      </c>
      <c r="L12371" s="83">
        <v>42481</v>
      </c>
      <c r="M12371">
        <v>0</v>
      </c>
      <c r="N12371">
        <v>950755108</v>
      </c>
      <c r="O12371">
        <v>2948852</v>
      </c>
    </row>
    <row r="12372" spans="1:15" x14ac:dyDescent="0.2">
      <c r="A12372" t="s">
        <v>4081</v>
      </c>
      <c r="B12372" t="s">
        <v>3933</v>
      </c>
      <c r="C12372">
        <v>49.12</v>
      </c>
      <c r="D12372">
        <v>0</v>
      </c>
      <c r="E12372">
        <v>0</v>
      </c>
      <c r="F12372">
        <v>0</v>
      </c>
      <c r="G12372">
        <v>0</v>
      </c>
      <c r="H12372" s="45">
        <v>3224.24</v>
      </c>
      <c r="I12372" t="s">
        <v>3842</v>
      </c>
      <c r="J12372" t="s">
        <v>188</v>
      </c>
      <c r="K12372">
        <v>0</v>
      </c>
      <c r="L12372" s="83">
        <v>42481</v>
      </c>
      <c r="M12372">
        <v>0</v>
      </c>
      <c r="N12372">
        <v>858119100</v>
      </c>
      <c r="O12372">
        <v>2849472</v>
      </c>
    </row>
    <row r="12373" spans="1:15" x14ac:dyDescent="0.2">
      <c r="A12373" t="s">
        <v>4082</v>
      </c>
      <c r="B12373" t="s">
        <v>1834</v>
      </c>
      <c r="C12373">
        <v>41.75</v>
      </c>
      <c r="D12373">
        <v>0</v>
      </c>
      <c r="E12373">
        <v>0</v>
      </c>
      <c r="F12373">
        <v>0</v>
      </c>
      <c r="G12373">
        <v>0</v>
      </c>
      <c r="H12373" s="45">
        <v>7785.91</v>
      </c>
      <c r="I12373" t="s">
        <v>3842</v>
      </c>
      <c r="J12373" t="s">
        <v>190</v>
      </c>
      <c r="K12373">
        <v>0</v>
      </c>
      <c r="L12373" s="83">
        <v>42481</v>
      </c>
      <c r="M12373">
        <v>0</v>
      </c>
      <c r="N12373">
        <v>781846209</v>
      </c>
      <c r="O12373">
        <v>2966876</v>
      </c>
    </row>
    <row r="12374" spans="1:15" x14ac:dyDescent="0.2">
      <c r="A12374" t="s">
        <v>4083</v>
      </c>
      <c r="B12374" t="s">
        <v>593</v>
      </c>
      <c r="C12374">
        <v>97.03</v>
      </c>
      <c r="D12374">
        <v>0</v>
      </c>
      <c r="E12374">
        <v>0</v>
      </c>
      <c r="F12374">
        <v>0</v>
      </c>
      <c r="G12374">
        <v>0</v>
      </c>
      <c r="H12374" s="45">
        <v>2012.91</v>
      </c>
      <c r="I12374" t="s">
        <v>3842</v>
      </c>
      <c r="J12374" t="s">
        <v>164</v>
      </c>
      <c r="K12374">
        <v>0</v>
      </c>
      <c r="L12374" s="83">
        <v>42481</v>
      </c>
      <c r="M12374">
        <v>0</v>
      </c>
      <c r="N12374" t="s">
        <v>594</v>
      </c>
      <c r="O12374" t="s">
        <v>595</v>
      </c>
    </row>
    <row r="12375" spans="1:15" x14ac:dyDescent="0.2">
      <c r="A12375" t="s">
        <v>4084</v>
      </c>
      <c r="B12375" t="s">
        <v>408</v>
      </c>
      <c r="C12375">
        <v>83.4</v>
      </c>
      <c r="D12375">
        <v>0</v>
      </c>
      <c r="E12375">
        <v>0</v>
      </c>
      <c r="F12375">
        <v>0</v>
      </c>
      <c r="G12375">
        <v>0</v>
      </c>
      <c r="H12375" s="45">
        <v>-2509.98</v>
      </c>
      <c r="I12375" t="s">
        <v>3842</v>
      </c>
      <c r="J12375" t="s">
        <v>164</v>
      </c>
      <c r="K12375">
        <v>0</v>
      </c>
      <c r="L12375" s="83">
        <v>42481</v>
      </c>
      <c r="M12375">
        <v>0</v>
      </c>
      <c r="N12375" t="s">
        <v>177</v>
      </c>
      <c r="O12375" t="s">
        <v>409</v>
      </c>
    </row>
    <row r="12376" spans="1:15" x14ac:dyDescent="0.2">
      <c r="A12376" t="s">
        <v>4085</v>
      </c>
      <c r="B12376" t="s">
        <v>3930</v>
      </c>
      <c r="C12376">
        <v>17</v>
      </c>
      <c r="D12376">
        <v>0</v>
      </c>
      <c r="E12376">
        <v>0</v>
      </c>
      <c r="F12376">
        <v>0</v>
      </c>
      <c r="G12376">
        <v>0</v>
      </c>
      <c r="H12376" s="45">
        <v>-16906.240000000002</v>
      </c>
      <c r="I12376" t="s">
        <v>3842</v>
      </c>
      <c r="J12376" t="s">
        <v>200</v>
      </c>
      <c r="K12376">
        <v>0</v>
      </c>
      <c r="L12376" s="83">
        <v>42481</v>
      </c>
      <c r="M12376">
        <v>0</v>
      </c>
      <c r="N12376">
        <v>577081102</v>
      </c>
      <c r="O12376">
        <v>2572303</v>
      </c>
    </row>
    <row r="12377" spans="1:15" x14ac:dyDescent="0.2">
      <c r="A12377" t="s">
        <v>4086</v>
      </c>
      <c r="B12377" t="s">
        <v>400</v>
      </c>
      <c r="C12377">
        <v>186.29</v>
      </c>
      <c r="D12377">
        <v>0</v>
      </c>
      <c r="E12377">
        <v>0</v>
      </c>
      <c r="F12377">
        <v>0</v>
      </c>
      <c r="G12377">
        <v>0</v>
      </c>
      <c r="H12377" s="45">
        <v>11223.21</v>
      </c>
      <c r="I12377" t="s">
        <v>3842</v>
      </c>
      <c r="J12377" t="s">
        <v>164</v>
      </c>
      <c r="K12377">
        <v>0</v>
      </c>
      <c r="L12377" s="83">
        <v>42481</v>
      </c>
      <c r="M12377">
        <v>0</v>
      </c>
      <c r="N12377">
        <v>512807108</v>
      </c>
      <c r="O12377">
        <v>2502247</v>
      </c>
    </row>
    <row r="12378" spans="1:15" x14ac:dyDescent="0.2">
      <c r="A12378" t="s">
        <v>4087</v>
      </c>
      <c r="B12378" t="s">
        <v>616</v>
      </c>
      <c r="C12378">
        <v>66.400000000000006</v>
      </c>
      <c r="D12378">
        <v>0</v>
      </c>
      <c r="E12378">
        <v>0</v>
      </c>
      <c r="F12378">
        <v>0</v>
      </c>
      <c r="G12378">
        <v>0</v>
      </c>
      <c r="H12378" s="45">
        <v>-7273.6</v>
      </c>
      <c r="I12378" t="s">
        <v>3842</v>
      </c>
      <c r="J12378" t="s">
        <v>186</v>
      </c>
      <c r="K12378">
        <v>0</v>
      </c>
      <c r="L12378" s="83">
        <v>42481</v>
      </c>
      <c r="M12378">
        <v>0</v>
      </c>
      <c r="N12378">
        <v>268948106</v>
      </c>
      <c r="O12378">
        <v>2648055</v>
      </c>
    </row>
    <row r="12379" spans="1:15" x14ac:dyDescent="0.2">
      <c r="A12379" t="s">
        <v>4088</v>
      </c>
      <c r="B12379" t="s">
        <v>413</v>
      </c>
      <c r="C12379">
        <v>34.119999999999997</v>
      </c>
      <c r="D12379">
        <v>0</v>
      </c>
      <c r="E12379">
        <v>0</v>
      </c>
      <c r="F12379">
        <v>0</v>
      </c>
      <c r="G12379">
        <v>0</v>
      </c>
      <c r="H12379" s="45">
        <v>-26663.56</v>
      </c>
      <c r="I12379" t="s">
        <v>3842</v>
      </c>
      <c r="J12379" t="s">
        <v>164</v>
      </c>
      <c r="K12379">
        <v>0</v>
      </c>
      <c r="L12379" s="83">
        <v>42481</v>
      </c>
      <c r="M12379">
        <v>0</v>
      </c>
      <c r="N12379">
        <v>286082102</v>
      </c>
      <c r="O12379">
        <v>2310202</v>
      </c>
    </row>
    <row r="12380" spans="1:15" x14ac:dyDescent="0.2">
      <c r="A12380" t="s">
        <v>4089</v>
      </c>
      <c r="B12380" t="s">
        <v>3159</v>
      </c>
      <c r="C12380">
        <v>16.41</v>
      </c>
      <c r="D12380">
        <v>0</v>
      </c>
      <c r="E12380">
        <v>0</v>
      </c>
      <c r="F12380">
        <v>0</v>
      </c>
      <c r="G12380">
        <v>0</v>
      </c>
      <c r="H12380" s="45">
        <v>-7915.48</v>
      </c>
      <c r="I12380" t="s">
        <v>3842</v>
      </c>
      <c r="J12380" t="s">
        <v>190</v>
      </c>
      <c r="K12380">
        <v>0</v>
      </c>
      <c r="L12380" s="83">
        <v>42481</v>
      </c>
      <c r="M12380">
        <v>0</v>
      </c>
      <c r="N12380">
        <v>167250109</v>
      </c>
      <c r="O12380">
        <v>2200530</v>
      </c>
    </row>
    <row r="12381" spans="1:15" x14ac:dyDescent="0.2">
      <c r="A12381" t="s">
        <v>4090</v>
      </c>
      <c r="B12381" t="s">
        <v>334</v>
      </c>
      <c r="C12381">
        <v>36.5</v>
      </c>
      <c r="D12381">
        <v>0</v>
      </c>
      <c r="E12381">
        <v>0</v>
      </c>
      <c r="F12381">
        <v>0</v>
      </c>
      <c r="G12381">
        <v>0</v>
      </c>
      <c r="H12381" s="45">
        <v>15508.49</v>
      </c>
      <c r="I12381" t="s">
        <v>3842</v>
      </c>
      <c r="J12381" t="s">
        <v>169</v>
      </c>
      <c r="K12381">
        <v>0</v>
      </c>
      <c r="L12381" s="83">
        <v>42481</v>
      </c>
      <c r="M12381">
        <v>0</v>
      </c>
      <c r="N12381">
        <v>639050103</v>
      </c>
      <c r="O12381">
        <v>2771133</v>
      </c>
    </row>
    <row r="12382" spans="1:15" x14ac:dyDescent="0.2">
      <c r="A12382" t="s">
        <v>4091</v>
      </c>
      <c r="B12382" t="s">
        <v>2693</v>
      </c>
      <c r="C12382">
        <v>8.41</v>
      </c>
      <c r="D12382">
        <v>0</v>
      </c>
      <c r="E12382">
        <v>0</v>
      </c>
      <c r="F12382">
        <v>0</v>
      </c>
      <c r="G12382">
        <v>0</v>
      </c>
      <c r="H12382" s="45">
        <v>-53844.12</v>
      </c>
      <c r="I12382" t="s">
        <v>3842</v>
      </c>
      <c r="J12382" t="s">
        <v>169</v>
      </c>
      <c r="K12382">
        <v>0</v>
      </c>
      <c r="L12382" s="83">
        <v>42481</v>
      </c>
      <c r="M12382">
        <v>0</v>
      </c>
      <c r="N12382">
        <v>6855100</v>
      </c>
      <c r="O12382" t="s">
        <v>2727</v>
      </c>
    </row>
    <row r="12383" spans="1:15" x14ac:dyDescent="0.2">
      <c r="A12383" t="s">
        <v>4092</v>
      </c>
      <c r="B12383" t="s">
        <v>4076</v>
      </c>
      <c r="C12383">
        <v>55.16</v>
      </c>
      <c r="D12383">
        <v>0</v>
      </c>
      <c r="E12383">
        <v>0</v>
      </c>
      <c r="F12383">
        <v>0</v>
      </c>
      <c r="G12383">
        <v>0</v>
      </c>
      <c r="H12383" s="45">
        <v>-1313.55</v>
      </c>
      <c r="I12383" t="s">
        <v>3842</v>
      </c>
      <c r="J12383" t="s">
        <v>169</v>
      </c>
      <c r="K12383">
        <v>0</v>
      </c>
      <c r="L12383" s="83">
        <v>42481</v>
      </c>
      <c r="M12383">
        <v>0</v>
      </c>
      <c r="N12383">
        <v>2824100</v>
      </c>
      <c r="O12383">
        <v>2002305</v>
      </c>
    </row>
    <row r="12384" spans="1:15" x14ac:dyDescent="0.2">
      <c r="A12384" t="s">
        <v>4093</v>
      </c>
      <c r="B12384" t="s">
        <v>4078</v>
      </c>
      <c r="C12384">
        <v>42.53</v>
      </c>
      <c r="D12384">
        <v>0</v>
      </c>
      <c r="E12384">
        <v>0</v>
      </c>
      <c r="F12384">
        <v>0</v>
      </c>
      <c r="G12384">
        <v>0</v>
      </c>
      <c r="H12384" s="45">
        <v>4240.28</v>
      </c>
      <c r="I12384" t="s">
        <v>3842</v>
      </c>
      <c r="J12384" t="s">
        <v>186</v>
      </c>
      <c r="K12384">
        <v>0</v>
      </c>
      <c r="L12384" s="83">
        <v>42481</v>
      </c>
      <c r="M12384">
        <v>0</v>
      </c>
      <c r="N12384" t="s">
        <v>4094</v>
      </c>
      <c r="O12384" t="s">
        <v>4095</v>
      </c>
    </row>
    <row r="12385" spans="1:15" x14ac:dyDescent="0.2">
      <c r="A12385" t="s">
        <v>4096</v>
      </c>
      <c r="B12385" t="s">
        <v>4071</v>
      </c>
      <c r="C12385">
        <v>140.75</v>
      </c>
      <c r="D12385">
        <v>0</v>
      </c>
      <c r="E12385">
        <v>0</v>
      </c>
      <c r="F12385">
        <v>0</v>
      </c>
      <c r="G12385">
        <v>0</v>
      </c>
      <c r="H12385" s="45">
        <v>8329.39</v>
      </c>
      <c r="I12385" t="s">
        <v>3837</v>
      </c>
      <c r="J12385" t="s">
        <v>190</v>
      </c>
      <c r="K12385">
        <v>0</v>
      </c>
      <c r="L12385" s="83">
        <v>42481</v>
      </c>
      <c r="M12385">
        <v>0</v>
      </c>
      <c r="N12385">
        <v>149123101</v>
      </c>
      <c r="O12385">
        <v>2180201</v>
      </c>
    </row>
    <row r="12386" spans="1:15" x14ac:dyDescent="0.2">
      <c r="A12386" t="s">
        <v>4097</v>
      </c>
      <c r="B12386" t="s">
        <v>4072</v>
      </c>
      <c r="C12386">
        <v>39.450000000000003</v>
      </c>
      <c r="D12386">
        <v>0</v>
      </c>
      <c r="E12386">
        <v>0</v>
      </c>
      <c r="F12386">
        <v>0</v>
      </c>
      <c r="G12386">
        <v>0</v>
      </c>
      <c r="H12386" s="45">
        <v>16346.84</v>
      </c>
      <c r="I12386" t="s">
        <v>3837</v>
      </c>
      <c r="J12386" t="s">
        <v>186</v>
      </c>
      <c r="K12386">
        <v>0</v>
      </c>
      <c r="L12386" s="83">
        <v>42481</v>
      </c>
      <c r="M12386">
        <v>0</v>
      </c>
      <c r="N12386">
        <v>139794101</v>
      </c>
      <c r="O12386" t="s">
        <v>4098</v>
      </c>
    </row>
    <row r="12387" spans="1:15" x14ac:dyDescent="0.2">
      <c r="A12387" t="s">
        <v>4099</v>
      </c>
      <c r="B12387" t="s">
        <v>278</v>
      </c>
      <c r="C12387">
        <v>116.67</v>
      </c>
      <c r="D12387">
        <v>0</v>
      </c>
      <c r="E12387">
        <v>0</v>
      </c>
      <c r="F12387">
        <v>0</v>
      </c>
      <c r="G12387">
        <v>0</v>
      </c>
      <c r="H12387" s="45">
        <v>4349.12</v>
      </c>
      <c r="I12387" t="s">
        <v>3842</v>
      </c>
      <c r="J12387" t="s">
        <v>164</v>
      </c>
      <c r="K12387">
        <v>0</v>
      </c>
      <c r="L12387" s="83">
        <v>42481</v>
      </c>
      <c r="M12387">
        <v>0</v>
      </c>
      <c r="N12387" t="s">
        <v>177</v>
      </c>
      <c r="O12387">
        <v>2181334</v>
      </c>
    </row>
    <row r="12388" spans="1:15" x14ac:dyDescent="0.2">
      <c r="A12388" t="s">
        <v>4100</v>
      </c>
      <c r="B12388" t="s">
        <v>2700</v>
      </c>
      <c r="C12388">
        <v>45.82</v>
      </c>
      <c r="D12388">
        <v>0</v>
      </c>
      <c r="E12388">
        <v>0</v>
      </c>
      <c r="F12388">
        <v>0</v>
      </c>
      <c r="G12388">
        <v>0</v>
      </c>
      <c r="H12388" s="45">
        <v>-10677.42</v>
      </c>
      <c r="I12388" t="s">
        <v>3842</v>
      </c>
      <c r="J12388" t="s">
        <v>164</v>
      </c>
      <c r="K12388">
        <v>0</v>
      </c>
      <c r="L12388" s="83">
        <v>42481</v>
      </c>
      <c r="M12388">
        <v>0</v>
      </c>
      <c r="N12388" t="s">
        <v>2736</v>
      </c>
      <c r="O12388" t="s">
        <v>2737</v>
      </c>
    </row>
    <row r="12389" spans="1:15" x14ac:dyDescent="0.2">
      <c r="A12389" t="s">
        <v>4101</v>
      </c>
      <c r="B12389" t="s">
        <v>411</v>
      </c>
      <c r="C12389">
        <v>113.01</v>
      </c>
      <c r="D12389">
        <v>0</v>
      </c>
      <c r="E12389">
        <v>0</v>
      </c>
      <c r="F12389">
        <v>0</v>
      </c>
      <c r="G12389">
        <v>0</v>
      </c>
      <c r="H12389" s="45">
        <v>17191.830000000002</v>
      </c>
      <c r="I12389" t="s">
        <v>3842</v>
      </c>
      <c r="J12389" t="s">
        <v>164</v>
      </c>
      <c r="K12389">
        <v>0</v>
      </c>
      <c r="L12389" s="83">
        <v>42481</v>
      </c>
      <c r="M12389">
        <v>0</v>
      </c>
      <c r="N12389">
        <v>177376100</v>
      </c>
      <c r="O12389">
        <v>2182553</v>
      </c>
    </row>
    <row r="12390" spans="1:15" x14ac:dyDescent="0.2">
      <c r="A12390" t="s">
        <v>4102</v>
      </c>
      <c r="B12390" t="s">
        <v>4077</v>
      </c>
      <c r="C12390">
        <v>23</v>
      </c>
      <c r="D12390">
        <v>0</v>
      </c>
      <c r="E12390">
        <v>0</v>
      </c>
      <c r="F12390">
        <v>0</v>
      </c>
      <c r="G12390">
        <v>0</v>
      </c>
      <c r="H12390" s="45">
        <v>3570.43</v>
      </c>
      <c r="I12390" t="s">
        <v>3842</v>
      </c>
      <c r="J12390" t="s">
        <v>186</v>
      </c>
      <c r="K12390">
        <v>0</v>
      </c>
      <c r="L12390" s="83">
        <v>42481</v>
      </c>
      <c r="M12390">
        <v>0</v>
      </c>
      <c r="N12390">
        <v>126600105</v>
      </c>
      <c r="O12390">
        <v>2160645</v>
      </c>
    </row>
    <row r="12391" spans="1:15" x14ac:dyDescent="0.2">
      <c r="A12391" t="s">
        <v>4103</v>
      </c>
      <c r="B12391" t="s">
        <v>1083</v>
      </c>
      <c r="C12391">
        <v>64.459999999999994</v>
      </c>
      <c r="D12391">
        <v>0</v>
      </c>
      <c r="E12391">
        <v>0</v>
      </c>
      <c r="F12391">
        <v>0</v>
      </c>
      <c r="G12391">
        <v>0</v>
      </c>
      <c r="H12391" s="45">
        <v>5486.85</v>
      </c>
      <c r="I12391" t="s">
        <v>3842</v>
      </c>
      <c r="J12391" t="s">
        <v>190</v>
      </c>
      <c r="K12391">
        <v>0</v>
      </c>
      <c r="L12391" s="83">
        <v>42481</v>
      </c>
      <c r="M12391">
        <v>0</v>
      </c>
      <c r="N12391" t="s">
        <v>1406</v>
      </c>
      <c r="O12391" t="s">
        <v>1407</v>
      </c>
    </row>
    <row r="12392" spans="1:15" x14ac:dyDescent="0.2">
      <c r="A12392" t="s">
        <v>4104</v>
      </c>
      <c r="B12392" t="s">
        <v>522</v>
      </c>
      <c r="C12392">
        <v>131.86000000000001</v>
      </c>
      <c r="D12392">
        <v>0</v>
      </c>
      <c r="E12392">
        <v>0</v>
      </c>
      <c r="F12392">
        <v>0</v>
      </c>
      <c r="G12392">
        <v>0</v>
      </c>
      <c r="H12392">
        <v>224.94</v>
      </c>
      <c r="I12392" t="s">
        <v>3842</v>
      </c>
      <c r="J12392" t="s">
        <v>190</v>
      </c>
      <c r="K12392">
        <v>0</v>
      </c>
      <c r="L12392" s="83">
        <v>42481</v>
      </c>
      <c r="M12392">
        <v>0</v>
      </c>
      <c r="N12392">
        <v>384109104</v>
      </c>
      <c r="O12392">
        <v>2380443</v>
      </c>
    </row>
    <row r="12393" spans="1:15" x14ac:dyDescent="0.2">
      <c r="A12393" t="s">
        <v>4105</v>
      </c>
      <c r="B12393" t="s">
        <v>547</v>
      </c>
      <c r="C12393">
        <v>61.45</v>
      </c>
      <c r="D12393">
        <v>0</v>
      </c>
      <c r="E12393">
        <v>0</v>
      </c>
      <c r="F12393">
        <v>0</v>
      </c>
      <c r="G12393">
        <v>0</v>
      </c>
      <c r="H12393" s="45">
        <v>4876.22</v>
      </c>
      <c r="I12393" t="s">
        <v>3842</v>
      </c>
      <c r="J12393" t="s">
        <v>190</v>
      </c>
      <c r="K12393">
        <v>0</v>
      </c>
      <c r="L12393" s="83">
        <v>42481</v>
      </c>
      <c r="M12393">
        <v>0</v>
      </c>
      <c r="N12393">
        <v>428291108</v>
      </c>
      <c r="O12393">
        <v>2416779</v>
      </c>
    </row>
    <row r="12394" spans="1:15" x14ac:dyDescent="0.2">
      <c r="A12394" t="s">
        <v>4106</v>
      </c>
      <c r="B12394" t="s">
        <v>4074</v>
      </c>
      <c r="C12394">
        <v>71.3</v>
      </c>
      <c r="D12394">
        <v>0</v>
      </c>
      <c r="E12394">
        <v>0</v>
      </c>
      <c r="F12394">
        <v>0</v>
      </c>
      <c r="G12394">
        <v>0</v>
      </c>
      <c r="H12394" s="45">
        <v>13287.33</v>
      </c>
      <c r="I12394" t="s">
        <v>3842</v>
      </c>
      <c r="J12394" t="s">
        <v>200</v>
      </c>
      <c r="K12394">
        <v>0</v>
      </c>
      <c r="L12394" s="83">
        <v>42481</v>
      </c>
      <c r="M12394">
        <v>0</v>
      </c>
      <c r="N12394">
        <v>517834107</v>
      </c>
      <c r="O12394" t="s">
        <v>4107</v>
      </c>
    </row>
    <row r="12395" spans="1:15" x14ac:dyDescent="0.2">
      <c r="A12395" t="s">
        <v>4108</v>
      </c>
      <c r="B12395" t="s">
        <v>2209</v>
      </c>
      <c r="C12395">
        <v>36.44</v>
      </c>
      <c r="D12395">
        <v>0</v>
      </c>
      <c r="E12395">
        <v>0</v>
      </c>
      <c r="F12395">
        <v>0</v>
      </c>
      <c r="G12395">
        <v>0</v>
      </c>
      <c r="H12395" s="45">
        <v>10021.26</v>
      </c>
      <c r="I12395" t="s">
        <v>3842</v>
      </c>
      <c r="J12395" t="s">
        <v>188</v>
      </c>
      <c r="K12395">
        <v>0</v>
      </c>
      <c r="L12395" s="83">
        <v>42481</v>
      </c>
      <c r="M12395">
        <v>0</v>
      </c>
      <c r="N12395">
        <v>651639106</v>
      </c>
      <c r="O12395">
        <v>2636607</v>
      </c>
    </row>
    <row r="12396" spans="1:15" x14ac:dyDescent="0.2">
      <c r="A12396" t="s">
        <v>4109</v>
      </c>
      <c r="B12396" t="s">
        <v>4073</v>
      </c>
      <c r="C12396">
        <v>178.81</v>
      </c>
      <c r="D12396">
        <v>0</v>
      </c>
      <c r="E12396">
        <v>0</v>
      </c>
      <c r="F12396">
        <v>0</v>
      </c>
      <c r="G12396">
        <v>0</v>
      </c>
      <c r="H12396" s="45">
        <v>14473.13</v>
      </c>
      <c r="I12396" t="s">
        <v>3842</v>
      </c>
      <c r="J12396" t="s">
        <v>164</v>
      </c>
      <c r="K12396">
        <v>0</v>
      </c>
      <c r="L12396" s="83">
        <v>42481</v>
      </c>
      <c r="M12396">
        <v>0</v>
      </c>
      <c r="N12396" t="s">
        <v>4110</v>
      </c>
      <c r="O12396" t="s">
        <v>4111</v>
      </c>
    </row>
    <row r="12397" spans="1:15" x14ac:dyDescent="0.2">
      <c r="A12397" t="s">
        <v>4112</v>
      </c>
      <c r="B12397" t="s">
        <v>605</v>
      </c>
      <c r="C12397">
        <v>61.79</v>
      </c>
      <c r="D12397">
        <v>0</v>
      </c>
      <c r="E12397">
        <v>0</v>
      </c>
      <c r="F12397">
        <v>0</v>
      </c>
      <c r="G12397">
        <v>0</v>
      </c>
      <c r="H12397">
        <v>-709.11</v>
      </c>
      <c r="I12397" t="s">
        <v>3842</v>
      </c>
      <c r="J12397" t="s">
        <v>164</v>
      </c>
      <c r="K12397">
        <v>0</v>
      </c>
      <c r="L12397" s="83">
        <v>42481</v>
      </c>
      <c r="M12397">
        <v>0</v>
      </c>
      <c r="N12397">
        <v>729132100</v>
      </c>
      <c r="O12397">
        <v>2692160</v>
      </c>
    </row>
    <row r="12398" spans="1:15" x14ac:dyDescent="0.2">
      <c r="A12398" t="s">
        <v>4113</v>
      </c>
      <c r="B12398" t="s">
        <v>4075</v>
      </c>
      <c r="C12398">
        <v>114.49</v>
      </c>
      <c r="D12398">
        <v>0</v>
      </c>
      <c r="E12398">
        <v>0</v>
      </c>
      <c r="F12398">
        <v>0</v>
      </c>
      <c r="G12398">
        <v>0</v>
      </c>
      <c r="H12398" s="45">
        <v>-6700.49</v>
      </c>
      <c r="I12398" t="s">
        <v>3842</v>
      </c>
      <c r="J12398" t="s">
        <v>186</v>
      </c>
      <c r="K12398">
        <v>0</v>
      </c>
      <c r="L12398" s="83">
        <v>42481</v>
      </c>
      <c r="M12398">
        <v>0</v>
      </c>
      <c r="N12398" t="s">
        <v>4114</v>
      </c>
      <c r="O12398" t="s">
        <v>4115</v>
      </c>
    </row>
    <row r="12399" spans="1:15" x14ac:dyDescent="0.2">
      <c r="A12399" t="s">
        <v>4116</v>
      </c>
      <c r="B12399" t="s">
        <v>852</v>
      </c>
      <c r="C12399">
        <v>27.05</v>
      </c>
      <c r="D12399">
        <v>0</v>
      </c>
      <c r="E12399">
        <v>0</v>
      </c>
      <c r="F12399">
        <v>0</v>
      </c>
      <c r="G12399">
        <v>0</v>
      </c>
      <c r="H12399" s="45">
        <v>-15840.92</v>
      </c>
      <c r="I12399" t="s">
        <v>3842</v>
      </c>
      <c r="J12399" t="s">
        <v>190</v>
      </c>
      <c r="K12399">
        <v>0</v>
      </c>
      <c r="L12399" s="83">
        <v>42481</v>
      </c>
      <c r="M12399">
        <v>0</v>
      </c>
      <c r="N12399" t="s">
        <v>981</v>
      </c>
      <c r="O12399">
        <v>2519849</v>
      </c>
    </row>
    <row r="12400" spans="1:15" x14ac:dyDescent="0.2">
      <c r="A12400" t="s">
        <v>4117</v>
      </c>
      <c r="B12400" t="s">
        <v>574</v>
      </c>
      <c r="C12400">
        <v>81.34</v>
      </c>
      <c r="D12400">
        <v>0</v>
      </c>
      <c r="E12400">
        <v>0</v>
      </c>
      <c r="F12400">
        <v>0</v>
      </c>
      <c r="G12400">
        <v>0</v>
      </c>
      <c r="H12400" s="45">
        <v>25274.400000000001</v>
      </c>
      <c r="I12400" t="s">
        <v>3842</v>
      </c>
      <c r="J12400" t="s">
        <v>190</v>
      </c>
      <c r="K12400">
        <v>0</v>
      </c>
      <c r="L12400" s="83">
        <v>42481</v>
      </c>
      <c r="M12400">
        <v>0</v>
      </c>
      <c r="N12400">
        <v>910047109</v>
      </c>
      <c r="O12400" t="s">
        <v>575</v>
      </c>
    </row>
    <row r="12401" spans="1:15" x14ac:dyDescent="0.2">
      <c r="A12401" t="s">
        <v>4118</v>
      </c>
      <c r="B12401" t="s">
        <v>2400</v>
      </c>
      <c r="C12401">
        <v>35.96</v>
      </c>
      <c r="D12401">
        <v>0</v>
      </c>
      <c r="E12401">
        <v>0</v>
      </c>
      <c r="F12401">
        <v>0</v>
      </c>
      <c r="G12401">
        <v>0</v>
      </c>
      <c r="H12401" s="45">
        <v>4437.95</v>
      </c>
      <c r="I12401" t="s">
        <v>3842</v>
      </c>
      <c r="J12401" t="s">
        <v>190</v>
      </c>
      <c r="K12401">
        <v>0</v>
      </c>
      <c r="L12401" s="83">
        <v>42481</v>
      </c>
      <c r="M12401">
        <v>0</v>
      </c>
      <c r="N12401">
        <v>913543104</v>
      </c>
      <c r="O12401">
        <v>2906496</v>
      </c>
    </row>
    <row r="12402" spans="1:15" x14ac:dyDescent="0.2">
      <c r="A12402" t="s">
        <v>4119</v>
      </c>
      <c r="B12402" t="s">
        <v>2391</v>
      </c>
      <c r="C12402">
        <v>139.75</v>
      </c>
      <c r="D12402">
        <v>0</v>
      </c>
      <c r="E12402">
        <v>0</v>
      </c>
      <c r="F12402">
        <v>0</v>
      </c>
      <c r="G12402">
        <v>0</v>
      </c>
      <c r="H12402" s="45">
        <v>-2503.6999999999998</v>
      </c>
      <c r="I12402" t="s">
        <v>3842</v>
      </c>
      <c r="J12402" t="s">
        <v>190</v>
      </c>
      <c r="K12402">
        <v>0</v>
      </c>
      <c r="L12402" s="83">
        <v>42481</v>
      </c>
      <c r="M12402">
        <v>0</v>
      </c>
      <c r="N12402">
        <v>920253101</v>
      </c>
      <c r="O12402">
        <v>2926825</v>
      </c>
    </row>
    <row r="12403" spans="1:15" x14ac:dyDescent="0.2">
      <c r="A12403" t="s">
        <v>4007</v>
      </c>
      <c r="B12403" t="s">
        <v>486</v>
      </c>
      <c r="C12403">
        <v>145.93</v>
      </c>
      <c r="D12403">
        <v>0</v>
      </c>
      <c r="E12403">
        <v>0</v>
      </c>
      <c r="F12403">
        <v>0</v>
      </c>
      <c r="G12403">
        <v>0</v>
      </c>
      <c r="H12403">
        <v>-64.010000000000005</v>
      </c>
      <c r="I12403" t="s">
        <v>3842</v>
      </c>
      <c r="J12403" t="s">
        <v>164</v>
      </c>
      <c r="K12403">
        <v>0</v>
      </c>
      <c r="L12403" s="83">
        <v>42480</v>
      </c>
      <c r="M12403">
        <v>0</v>
      </c>
      <c r="N12403">
        <v>928563402</v>
      </c>
      <c r="O12403" t="s">
        <v>487</v>
      </c>
    </row>
    <row r="12404" spans="1:15" x14ac:dyDescent="0.2">
      <c r="A12404" t="s">
        <v>4008</v>
      </c>
      <c r="B12404" t="s">
        <v>3915</v>
      </c>
      <c r="C12404">
        <v>70.599999999999994</v>
      </c>
      <c r="D12404">
        <v>0</v>
      </c>
      <c r="E12404">
        <v>0</v>
      </c>
      <c r="F12404">
        <v>0</v>
      </c>
      <c r="G12404">
        <v>0</v>
      </c>
      <c r="H12404">
        <v>-700.51</v>
      </c>
      <c r="I12404" t="s">
        <v>3842</v>
      </c>
      <c r="J12404" t="s">
        <v>200</v>
      </c>
      <c r="K12404">
        <v>0</v>
      </c>
      <c r="L12404" s="83">
        <v>42480</v>
      </c>
      <c r="M12404">
        <v>0</v>
      </c>
      <c r="N12404">
        <v>681919106</v>
      </c>
      <c r="O12404">
        <v>2279303</v>
      </c>
    </row>
    <row r="12405" spans="1:15" x14ac:dyDescent="0.2">
      <c r="A12405" t="s">
        <v>4009</v>
      </c>
      <c r="B12405" t="s">
        <v>3913</v>
      </c>
      <c r="C12405">
        <v>45.56</v>
      </c>
      <c r="D12405">
        <v>0</v>
      </c>
      <c r="E12405">
        <v>0</v>
      </c>
      <c r="F12405">
        <v>0</v>
      </c>
      <c r="G12405">
        <v>0</v>
      </c>
      <c r="H12405" s="45">
        <v>5771.94</v>
      </c>
      <c r="I12405" t="s">
        <v>3842</v>
      </c>
      <c r="J12405" t="s">
        <v>186</v>
      </c>
      <c r="K12405">
        <v>0</v>
      </c>
      <c r="L12405" s="83">
        <v>42480</v>
      </c>
      <c r="M12405">
        <v>0</v>
      </c>
      <c r="N12405" t="s">
        <v>3922</v>
      </c>
      <c r="O12405" t="s">
        <v>3923</v>
      </c>
    </row>
    <row r="12406" spans="1:15" x14ac:dyDescent="0.2">
      <c r="A12406" t="s">
        <v>4010</v>
      </c>
      <c r="B12406" t="s">
        <v>3914</v>
      </c>
      <c r="C12406">
        <v>24.15</v>
      </c>
      <c r="D12406">
        <v>0</v>
      </c>
      <c r="E12406">
        <v>0</v>
      </c>
      <c r="F12406">
        <v>0</v>
      </c>
      <c r="G12406">
        <v>0</v>
      </c>
      <c r="H12406" s="45">
        <v>-1861.23</v>
      </c>
      <c r="I12406" t="s">
        <v>3842</v>
      </c>
      <c r="J12406" t="s">
        <v>164</v>
      </c>
      <c r="K12406">
        <v>0</v>
      </c>
      <c r="L12406" s="83">
        <v>42480</v>
      </c>
      <c r="M12406">
        <v>0</v>
      </c>
      <c r="N12406">
        <v>128126109</v>
      </c>
      <c r="O12406">
        <v>2164700</v>
      </c>
    </row>
    <row r="12407" spans="1:15" x14ac:dyDescent="0.2">
      <c r="A12407" t="s">
        <v>4011</v>
      </c>
      <c r="B12407" t="s">
        <v>300</v>
      </c>
      <c r="C12407">
        <v>232.51</v>
      </c>
      <c r="D12407">
        <v>0</v>
      </c>
      <c r="E12407">
        <v>0</v>
      </c>
      <c r="F12407">
        <v>0</v>
      </c>
      <c r="G12407">
        <v>0</v>
      </c>
      <c r="H12407" s="45">
        <v>-31485.4</v>
      </c>
      <c r="I12407" t="s">
        <v>3837</v>
      </c>
      <c r="J12407" t="s">
        <v>164</v>
      </c>
      <c r="K12407">
        <v>0</v>
      </c>
      <c r="L12407" s="83">
        <v>42480</v>
      </c>
      <c r="M12407">
        <v>0</v>
      </c>
      <c r="N12407">
        <v>18581108</v>
      </c>
      <c r="O12407">
        <v>2762030</v>
      </c>
    </row>
    <row r="12408" spans="1:15" x14ac:dyDescent="0.2">
      <c r="A12408" t="s">
        <v>4012</v>
      </c>
      <c r="B12408" t="s">
        <v>587</v>
      </c>
      <c r="C12408">
        <v>63.65</v>
      </c>
      <c r="D12408">
        <v>0</v>
      </c>
      <c r="E12408">
        <v>0</v>
      </c>
      <c r="F12408">
        <v>0</v>
      </c>
      <c r="G12408">
        <v>0</v>
      </c>
      <c r="H12408" s="45">
        <v>22011.24</v>
      </c>
      <c r="I12408" t="s">
        <v>3837</v>
      </c>
      <c r="J12408" t="s">
        <v>190</v>
      </c>
      <c r="K12408">
        <v>0</v>
      </c>
      <c r="L12408" s="83">
        <v>42480</v>
      </c>
      <c r="M12408">
        <v>0</v>
      </c>
      <c r="N12408">
        <v>11659109</v>
      </c>
      <c r="O12408">
        <v>2012605</v>
      </c>
    </row>
    <row r="12409" spans="1:15" x14ac:dyDescent="0.2">
      <c r="A12409" t="s">
        <v>4013</v>
      </c>
      <c r="B12409" t="s">
        <v>3992</v>
      </c>
      <c r="C12409">
        <v>20</v>
      </c>
      <c r="D12409">
        <v>0</v>
      </c>
      <c r="E12409">
        <v>0</v>
      </c>
      <c r="F12409">
        <v>0</v>
      </c>
      <c r="G12409">
        <v>0</v>
      </c>
      <c r="H12409" s="45">
        <v>-6398.22</v>
      </c>
      <c r="I12409" t="s">
        <v>3837</v>
      </c>
      <c r="J12409" t="s">
        <v>186</v>
      </c>
      <c r="K12409">
        <v>0</v>
      </c>
      <c r="L12409" s="83">
        <v>42480</v>
      </c>
      <c r="M12409">
        <v>0</v>
      </c>
      <c r="N12409" t="s">
        <v>4014</v>
      </c>
      <c r="O12409" t="s">
        <v>4015</v>
      </c>
    </row>
    <row r="12410" spans="1:15" x14ac:dyDescent="0.2">
      <c r="A12410" t="s">
        <v>4016</v>
      </c>
      <c r="B12410" t="s">
        <v>597</v>
      </c>
      <c r="C12410">
        <v>19.64</v>
      </c>
      <c r="D12410">
        <v>0</v>
      </c>
      <c r="E12410">
        <v>0</v>
      </c>
      <c r="F12410">
        <v>0</v>
      </c>
      <c r="G12410">
        <v>0</v>
      </c>
      <c r="H12410" s="45">
        <v>44891.67</v>
      </c>
      <c r="I12410" t="s">
        <v>3837</v>
      </c>
      <c r="J12410" t="s">
        <v>190</v>
      </c>
      <c r="K12410">
        <v>0</v>
      </c>
      <c r="L12410" s="83">
        <v>42480</v>
      </c>
      <c r="M12410">
        <v>0</v>
      </c>
      <c r="N12410">
        <v>109043109</v>
      </c>
      <c r="O12410">
        <v>2156581</v>
      </c>
    </row>
    <row r="12411" spans="1:15" x14ac:dyDescent="0.2">
      <c r="A12411" t="s">
        <v>4017</v>
      </c>
      <c r="B12411" t="s">
        <v>422</v>
      </c>
      <c r="C12411">
        <v>352.59</v>
      </c>
      <c r="D12411">
        <v>0</v>
      </c>
      <c r="E12411">
        <v>0</v>
      </c>
      <c r="F12411">
        <v>0</v>
      </c>
      <c r="G12411">
        <v>0</v>
      </c>
      <c r="H12411" s="45">
        <v>16670.3</v>
      </c>
      <c r="I12411" t="s">
        <v>3837</v>
      </c>
      <c r="J12411" t="s">
        <v>169</v>
      </c>
      <c r="K12411">
        <v>0</v>
      </c>
      <c r="L12411" s="83">
        <v>42480</v>
      </c>
      <c r="M12411">
        <v>0</v>
      </c>
      <c r="N12411" t="s">
        <v>423</v>
      </c>
      <c r="O12411">
        <v>2455965</v>
      </c>
    </row>
    <row r="12412" spans="1:15" x14ac:dyDescent="0.2">
      <c r="A12412" t="s">
        <v>4018</v>
      </c>
      <c r="B12412" t="s">
        <v>535</v>
      </c>
      <c r="C12412">
        <v>42.51</v>
      </c>
      <c r="D12412">
        <v>0</v>
      </c>
      <c r="E12412">
        <v>0</v>
      </c>
      <c r="F12412">
        <v>0</v>
      </c>
      <c r="G12412">
        <v>0</v>
      </c>
      <c r="H12412" s="45">
        <v>4400.68</v>
      </c>
      <c r="I12412" t="s">
        <v>3837</v>
      </c>
      <c r="J12412" t="s">
        <v>186</v>
      </c>
      <c r="K12412">
        <v>0</v>
      </c>
      <c r="L12412" s="83">
        <v>42480</v>
      </c>
      <c r="M12412">
        <v>0</v>
      </c>
      <c r="N12412">
        <v>174610105</v>
      </c>
      <c r="O12412" t="s">
        <v>536</v>
      </c>
    </row>
    <row r="12413" spans="1:15" x14ac:dyDescent="0.2">
      <c r="A12413" t="s">
        <v>4019</v>
      </c>
      <c r="B12413" t="s">
        <v>370</v>
      </c>
      <c r="C12413">
        <v>66.44</v>
      </c>
      <c r="D12413">
        <v>0</v>
      </c>
      <c r="E12413">
        <v>0</v>
      </c>
      <c r="F12413">
        <v>0</v>
      </c>
      <c r="G12413">
        <v>0</v>
      </c>
      <c r="H12413">
        <v>382.55</v>
      </c>
      <c r="I12413" t="s">
        <v>3842</v>
      </c>
      <c r="J12413" t="s">
        <v>186</v>
      </c>
      <c r="K12413">
        <v>0</v>
      </c>
      <c r="L12413" s="83">
        <v>42480</v>
      </c>
      <c r="M12413">
        <v>0</v>
      </c>
      <c r="N12413">
        <v>254709108</v>
      </c>
      <c r="O12413" t="s">
        <v>371</v>
      </c>
    </row>
    <row r="12414" spans="1:15" x14ac:dyDescent="0.2">
      <c r="A12414" t="s">
        <v>4020</v>
      </c>
      <c r="B12414" t="s">
        <v>3993</v>
      </c>
      <c r="C12414">
        <v>92.66</v>
      </c>
      <c r="D12414">
        <v>0</v>
      </c>
      <c r="E12414">
        <v>0</v>
      </c>
      <c r="F12414">
        <v>0</v>
      </c>
      <c r="G12414">
        <v>0</v>
      </c>
      <c r="H12414" s="45">
        <v>-2101.17</v>
      </c>
      <c r="I12414" t="s">
        <v>3837</v>
      </c>
      <c r="J12414" t="s">
        <v>169</v>
      </c>
      <c r="K12414">
        <v>0</v>
      </c>
      <c r="L12414" s="83">
        <v>42480</v>
      </c>
      <c r="M12414">
        <v>0</v>
      </c>
      <c r="N12414" t="s">
        <v>4021</v>
      </c>
      <c r="O12414">
        <v>2702791</v>
      </c>
    </row>
    <row r="12415" spans="1:15" x14ac:dyDescent="0.2">
      <c r="A12415" t="s">
        <v>4022</v>
      </c>
      <c r="B12415" t="s">
        <v>4006</v>
      </c>
      <c r="C12415">
        <v>56.5</v>
      </c>
      <c r="D12415">
        <v>0</v>
      </c>
      <c r="E12415">
        <v>0</v>
      </c>
      <c r="F12415">
        <v>0</v>
      </c>
      <c r="G12415">
        <v>0</v>
      </c>
      <c r="H12415">
        <v>552.33000000000004</v>
      </c>
      <c r="I12415" t="s">
        <v>3837</v>
      </c>
      <c r="J12415" t="s">
        <v>186</v>
      </c>
      <c r="K12415">
        <v>0</v>
      </c>
      <c r="L12415" s="83">
        <v>42480</v>
      </c>
      <c r="M12415">
        <v>0</v>
      </c>
      <c r="N12415" t="s">
        <v>4023</v>
      </c>
      <c r="O12415">
        <v>2266026</v>
      </c>
    </row>
    <row r="12416" spans="1:15" x14ac:dyDescent="0.2">
      <c r="A12416" t="s">
        <v>4024</v>
      </c>
      <c r="B12416" t="s">
        <v>3998</v>
      </c>
      <c r="C12416">
        <v>62.58</v>
      </c>
      <c r="D12416">
        <v>0</v>
      </c>
      <c r="E12416">
        <v>0</v>
      </c>
      <c r="F12416">
        <v>0</v>
      </c>
      <c r="G12416">
        <v>0</v>
      </c>
      <c r="H12416">
        <v>200.2</v>
      </c>
      <c r="I12416" t="s">
        <v>3837</v>
      </c>
      <c r="J12416" t="s">
        <v>190</v>
      </c>
      <c r="K12416">
        <v>0</v>
      </c>
      <c r="L12416" s="83">
        <v>42480</v>
      </c>
      <c r="M12416">
        <v>0</v>
      </c>
      <c r="N12416">
        <v>349853101</v>
      </c>
      <c r="O12416">
        <v>2510790</v>
      </c>
    </row>
    <row r="12417" spans="1:15" x14ac:dyDescent="0.2">
      <c r="A12417" t="s">
        <v>4025</v>
      </c>
      <c r="B12417" t="s">
        <v>3994</v>
      </c>
      <c r="C12417">
        <v>36.58</v>
      </c>
      <c r="D12417">
        <v>0</v>
      </c>
      <c r="E12417">
        <v>0</v>
      </c>
      <c r="F12417">
        <v>0</v>
      </c>
      <c r="G12417">
        <v>0</v>
      </c>
      <c r="H12417">
        <v>577.86</v>
      </c>
      <c r="I12417" t="s">
        <v>3837</v>
      </c>
      <c r="J12417" t="s">
        <v>186</v>
      </c>
      <c r="K12417">
        <v>0</v>
      </c>
      <c r="L12417" s="83">
        <v>42480</v>
      </c>
      <c r="M12417">
        <v>0</v>
      </c>
      <c r="N12417" t="s">
        <v>4026</v>
      </c>
      <c r="O12417">
        <v>2370585</v>
      </c>
    </row>
    <row r="12418" spans="1:15" x14ac:dyDescent="0.2">
      <c r="A12418" t="s">
        <v>4027</v>
      </c>
      <c r="B12418" t="s">
        <v>579</v>
      </c>
      <c r="C12418">
        <v>43.97</v>
      </c>
      <c r="D12418">
        <v>0</v>
      </c>
      <c r="E12418">
        <v>0</v>
      </c>
      <c r="F12418">
        <v>0</v>
      </c>
      <c r="G12418">
        <v>0</v>
      </c>
      <c r="H12418" s="45">
        <v>48308.61</v>
      </c>
      <c r="I12418" t="s">
        <v>3837</v>
      </c>
      <c r="J12418" t="s">
        <v>190</v>
      </c>
      <c r="K12418">
        <v>0</v>
      </c>
      <c r="L12418" s="83">
        <v>42480</v>
      </c>
      <c r="M12418">
        <v>0</v>
      </c>
      <c r="N12418">
        <v>361448103</v>
      </c>
      <c r="O12418">
        <v>2362128</v>
      </c>
    </row>
    <row r="12419" spans="1:15" x14ac:dyDescent="0.2">
      <c r="A12419" t="s">
        <v>4028</v>
      </c>
      <c r="B12419" t="s">
        <v>613</v>
      </c>
      <c r="C12419">
        <v>231.24</v>
      </c>
      <c r="D12419">
        <v>0</v>
      </c>
      <c r="E12419">
        <v>0</v>
      </c>
      <c r="F12419">
        <v>0</v>
      </c>
      <c r="G12419">
        <v>0</v>
      </c>
      <c r="H12419" s="45">
        <v>-2222.77</v>
      </c>
      <c r="I12419" t="s">
        <v>3842</v>
      </c>
      <c r="J12419" t="s">
        <v>186</v>
      </c>
      <c r="K12419">
        <v>0</v>
      </c>
      <c r="L12419" s="83">
        <v>42480</v>
      </c>
      <c r="M12419">
        <v>0</v>
      </c>
      <c r="N12419" t="s">
        <v>614</v>
      </c>
      <c r="O12419">
        <v>2407966</v>
      </c>
    </row>
    <row r="12420" spans="1:15" x14ac:dyDescent="0.2">
      <c r="A12420" t="s">
        <v>4029</v>
      </c>
      <c r="B12420" t="s">
        <v>3990</v>
      </c>
      <c r="C12420">
        <v>39</v>
      </c>
      <c r="D12420">
        <v>0</v>
      </c>
      <c r="E12420">
        <v>0</v>
      </c>
      <c r="F12420">
        <v>0</v>
      </c>
      <c r="G12420">
        <v>0</v>
      </c>
      <c r="H12420" s="45">
        <v>57610.53</v>
      </c>
      <c r="I12420" t="s">
        <v>3837</v>
      </c>
      <c r="J12420" t="s">
        <v>190</v>
      </c>
      <c r="K12420">
        <v>0</v>
      </c>
      <c r="L12420" s="83">
        <v>42480</v>
      </c>
      <c r="M12420">
        <v>0</v>
      </c>
      <c r="N12420">
        <v>419879101</v>
      </c>
      <c r="O12420">
        <v>2408044</v>
      </c>
    </row>
    <row r="12421" spans="1:15" x14ac:dyDescent="0.2">
      <c r="A12421" t="s">
        <v>4030</v>
      </c>
      <c r="B12421" t="s">
        <v>4000</v>
      </c>
      <c r="C12421">
        <v>18.12</v>
      </c>
      <c r="D12421">
        <v>0</v>
      </c>
      <c r="E12421">
        <v>0</v>
      </c>
      <c r="F12421">
        <v>0</v>
      </c>
      <c r="G12421">
        <v>0</v>
      </c>
      <c r="H12421" s="45">
        <v>10459.65</v>
      </c>
      <c r="I12421" t="s">
        <v>3837</v>
      </c>
      <c r="J12421" t="s">
        <v>200</v>
      </c>
      <c r="K12421">
        <v>0</v>
      </c>
      <c r="L12421" s="83">
        <v>42480</v>
      </c>
      <c r="M12421">
        <v>0</v>
      </c>
      <c r="N12421">
        <v>410345102</v>
      </c>
      <c r="O12421" t="s">
        <v>4031</v>
      </c>
    </row>
    <row r="12422" spans="1:15" x14ac:dyDescent="0.2">
      <c r="A12422" t="s">
        <v>4032</v>
      </c>
      <c r="B12422" t="s">
        <v>4001</v>
      </c>
      <c r="C12422">
        <v>65.34</v>
      </c>
      <c r="D12422">
        <v>0</v>
      </c>
      <c r="E12422">
        <v>0</v>
      </c>
      <c r="F12422">
        <v>0</v>
      </c>
      <c r="G12422">
        <v>0</v>
      </c>
      <c r="H12422" s="45">
        <v>-1955.76</v>
      </c>
      <c r="I12422" t="s">
        <v>3842</v>
      </c>
      <c r="J12422" t="s">
        <v>186</v>
      </c>
      <c r="K12422">
        <v>0</v>
      </c>
      <c r="L12422" s="83">
        <v>42480</v>
      </c>
      <c r="M12422">
        <v>0</v>
      </c>
      <c r="N12422" t="s">
        <v>4033</v>
      </c>
      <c r="O12422" t="s">
        <v>4034</v>
      </c>
    </row>
    <row r="12423" spans="1:15" x14ac:dyDescent="0.2">
      <c r="A12423" t="s">
        <v>4035</v>
      </c>
      <c r="B12423" t="s">
        <v>3996</v>
      </c>
      <c r="C12423">
        <v>69.349999999999994</v>
      </c>
      <c r="D12423">
        <v>0</v>
      </c>
      <c r="E12423">
        <v>0</v>
      </c>
      <c r="F12423">
        <v>0</v>
      </c>
      <c r="G12423">
        <v>0</v>
      </c>
      <c r="H12423" s="45">
        <v>-3707.69</v>
      </c>
      <c r="I12423" t="s">
        <v>3837</v>
      </c>
      <c r="J12423" t="s">
        <v>186</v>
      </c>
      <c r="K12423">
        <v>0</v>
      </c>
      <c r="L12423" s="83">
        <v>42480</v>
      </c>
      <c r="M12423">
        <v>0</v>
      </c>
      <c r="N12423">
        <v>453836108</v>
      </c>
      <c r="O12423">
        <v>2447821</v>
      </c>
    </row>
    <row r="12424" spans="1:15" x14ac:dyDescent="0.2">
      <c r="A12424" t="s">
        <v>4036</v>
      </c>
      <c r="B12424" t="s">
        <v>4003</v>
      </c>
      <c r="C12424">
        <v>523.22</v>
      </c>
      <c r="D12424">
        <v>0</v>
      </c>
      <c r="E12424">
        <v>0</v>
      </c>
      <c r="F12424">
        <v>0</v>
      </c>
      <c r="G12424">
        <v>0</v>
      </c>
      <c r="H12424" s="45">
        <v>8552.67</v>
      </c>
      <c r="I12424" t="s">
        <v>3842</v>
      </c>
      <c r="J12424" t="s">
        <v>169</v>
      </c>
      <c r="K12424">
        <v>0</v>
      </c>
      <c r="L12424" s="83">
        <v>42480</v>
      </c>
      <c r="M12424">
        <v>0</v>
      </c>
      <c r="N12424" s="84" t="s">
        <v>4037</v>
      </c>
      <c r="O12424">
        <v>2871301</v>
      </c>
    </row>
    <row r="12425" spans="1:15" x14ac:dyDescent="0.2">
      <c r="A12425" t="s">
        <v>4038</v>
      </c>
      <c r="B12425" t="s">
        <v>4005</v>
      </c>
      <c r="C12425">
        <v>139.77000000000001</v>
      </c>
      <c r="D12425">
        <v>0</v>
      </c>
      <c r="E12425">
        <v>0</v>
      </c>
      <c r="F12425">
        <v>0</v>
      </c>
      <c r="G12425">
        <v>0</v>
      </c>
      <c r="H12425">
        <v>448.48</v>
      </c>
      <c r="I12425" t="s">
        <v>3842</v>
      </c>
      <c r="J12425" t="s">
        <v>169</v>
      </c>
      <c r="K12425">
        <v>0</v>
      </c>
      <c r="L12425" s="83">
        <v>42480</v>
      </c>
      <c r="M12425">
        <v>0</v>
      </c>
      <c r="N12425">
        <v>478160104</v>
      </c>
      <c r="O12425">
        <v>2475833</v>
      </c>
    </row>
    <row r="12426" spans="1:15" x14ac:dyDescent="0.2">
      <c r="A12426" t="s">
        <v>4039</v>
      </c>
      <c r="B12426" t="s">
        <v>542</v>
      </c>
      <c r="C12426">
        <v>115.79</v>
      </c>
      <c r="D12426">
        <v>0</v>
      </c>
      <c r="E12426">
        <v>0</v>
      </c>
      <c r="F12426">
        <v>0</v>
      </c>
      <c r="G12426">
        <v>0</v>
      </c>
      <c r="H12426" s="45">
        <v>-2023.87</v>
      </c>
      <c r="I12426" t="s">
        <v>3842</v>
      </c>
      <c r="J12426" t="s">
        <v>190</v>
      </c>
      <c r="K12426">
        <v>0</v>
      </c>
      <c r="L12426" s="83">
        <v>42480</v>
      </c>
      <c r="M12426">
        <v>0</v>
      </c>
      <c r="N12426">
        <v>485170302</v>
      </c>
      <c r="O12426">
        <v>2607647</v>
      </c>
    </row>
    <row r="12427" spans="1:15" x14ac:dyDescent="0.2">
      <c r="A12427" t="s">
        <v>4040</v>
      </c>
      <c r="B12427" t="s">
        <v>3054</v>
      </c>
      <c r="C12427">
        <v>85.01</v>
      </c>
      <c r="D12427">
        <v>0</v>
      </c>
      <c r="E12427">
        <v>0</v>
      </c>
      <c r="F12427">
        <v>0</v>
      </c>
      <c r="G12427">
        <v>0</v>
      </c>
      <c r="H12427" s="45">
        <v>60451.55</v>
      </c>
      <c r="I12427" t="s">
        <v>3837</v>
      </c>
      <c r="J12427" t="s">
        <v>200</v>
      </c>
      <c r="K12427">
        <v>0</v>
      </c>
      <c r="L12427" s="83">
        <v>42480</v>
      </c>
      <c r="M12427">
        <v>0</v>
      </c>
      <c r="N12427">
        <v>536797103</v>
      </c>
      <c r="O12427">
        <v>2515030</v>
      </c>
    </row>
    <row r="12428" spans="1:15" x14ac:dyDescent="0.2">
      <c r="A12428" t="s">
        <v>4041</v>
      </c>
      <c r="B12428" t="s">
        <v>655</v>
      </c>
      <c r="C12428">
        <v>62.12</v>
      </c>
      <c r="D12428">
        <v>0</v>
      </c>
      <c r="E12428">
        <v>0</v>
      </c>
      <c r="F12428">
        <v>0</v>
      </c>
      <c r="G12428">
        <v>0</v>
      </c>
      <c r="H12428">
        <v>-597.92999999999995</v>
      </c>
      <c r="I12428" t="s">
        <v>3842</v>
      </c>
      <c r="J12428" t="s">
        <v>164</v>
      </c>
      <c r="K12428">
        <v>0</v>
      </c>
      <c r="L12428" s="83">
        <v>42480</v>
      </c>
      <c r="M12428">
        <v>0</v>
      </c>
      <c r="N12428">
        <v>535678106</v>
      </c>
      <c r="O12428">
        <v>2516839</v>
      </c>
    </row>
    <row r="12429" spans="1:15" x14ac:dyDescent="0.2">
      <c r="A12429" t="s">
        <v>4042</v>
      </c>
      <c r="B12429" t="s">
        <v>117</v>
      </c>
      <c r="C12429">
        <v>41.88</v>
      </c>
      <c r="D12429">
        <v>0</v>
      </c>
      <c r="E12429">
        <v>0</v>
      </c>
      <c r="F12429">
        <v>0</v>
      </c>
      <c r="G12429">
        <v>0</v>
      </c>
      <c r="H12429" s="45">
        <v>6052.62</v>
      </c>
      <c r="I12429" t="s">
        <v>3842</v>
      </c>
      <c r="J12429" t="s">
        <v>164</v>
      </c>
      <c r="K12429">
        <v>0</v>
      </c>
      <c r="L12429" s="83">
        <v>42480</v>
      </c>
      <c r="M12429">
        <v>0</v>
      </c>
      <c r="N12429">
        <v>562750109</v>
      </c>
      <c r="O12429">
        <v>2239471</v>
      </c>
    </row>
    <row r="12430" spans="1:15" x14ac:dyDescent="0.2">
      <c r="A12430" t="s">
        <v>4043</v>
      </c>
      <c r="B12430" t="s">
        <v>1685</v>
      </c>
      <c r="C12430">
        <v>74.53</v>
      </c>
      <c r="D12430">
        <v>0</v>
      </c>
      <c r="E12430">
        <v>0</v>
      </c>
      <c r="F12430">
        <v>0</v>
      </c>
      <c r="G12430">
        <v>0</v>
      </c>
      <c r="H12430" s="45">
        <v>56020.87</v>
      </c>
      <c r="I12430" t="s">
        <v>3837</v>
      </c>
      <c r="J12430" t="s">
        <v>169</v>
      </c>
      <c r="K12430">
        <v>0</v>
      </c>
      <c r="L12430" s="83">
        <v>42480</v>
      </c>
      <c r="M12430">
        <v>0</v>
      </c>
      <c r="N12430" t="s">
        <v>1703</v>
      </c>
      <c r="O12430" t="s">
        <v>1704</v>
      </c>
    </row>
    <row r="12431" spans="1:15" x14ac:dyDescent="0.2">
      <c r="A12431" t="s">
        <v>4044</v>
      </c>
      <c r="B12431" t="s">
        <v>549</v>
      </c>
      <c r="C12431">
        <v>54.49</v>
      </c>
      <c r="D12431">
        <v>0</v>
      </c>
      <c r="E12431">
        <v>0</v>
      </c>
      <c r="F12431">
        <v>0</v>
      </c>
      <c r="G12431">
        <v>0</v>
      </c>
      <c r="H12431" s="45">
        <v>10717.63</v>
      </c>
      <c r="I12431" t="s">
        <v>3837</v>
      </c>
      <c r="J12431" t="s">
        <v>164</v>
      </c>
      <c r="K12431">
        <v>0</v>
      </c>
      <c r="L12431" s="83">
        <v>42480</v>
      </c>
      <c r="M12431">
        <v>0</v>
      </c>
      <c r="N12431" t="s">
        <v>550</v>
      </c>
      <c r="O12431">
        <v>2573760</v>
      </c>
    </row>
    <row r="12432" spans="1:15" x14ac:dyDescent="0.2">
      <c r="A12432" t="s">
        <v>4045</v>
      </c>
      <c r="B12432" t="s">
        <v>3999</v>
      </c>
      <c r="C12432">
        <v>103.74</v>
      </c>
      <c r="D12432">
        <v>0</v>
      </c>
      <c r="E12432">
        <v>0</v>
      </c>
      <c r="F12432">
        <v>0</v>
      </c>
      <c r="G12432">
        <v>0</v>
      </c>
      <c r="H12432" s="45">
        <v>24719.21</v>
      </c>
      <c r="I12432" t="s">
        <v>3837</v>
      </c>
      <c r="J12432" t="s">
        <v>200</v>
      </c>
      <c r="K12432">
        <v>0</v>
      </c>
      <c r="L12432" s="83">
        <v>42480</v>
      </c>
      <c r="M12432">
        <v>0</v>
      </c>
      <c r="N12432">
        <v>731068102</v>
      </c>
      <c r="O12432">
        <v>2692933</v>
      </c>
    </row>
    <row r="12433" spans="1:15" x14ac:dyDescent="0.2">
      <c r="A12433" t="s">
        <v>4046</v>
      </c>
      <c r="B12433" t="s">
        <v>3997</v>
      </c>
      <c r="C12433">
        <v>149.4</v>
      </c>
      <c r="D12433">
        <v>0</v>
      </c>
      <c r="E12433">
        <v>0</v>
      </c>
      <c r="F12433">
        <v>0</v>
      </c>
      <c r="G12433">
        <v>0</v>
      </c>
      <c r="H12433" s="45">
        <v>4047.76</v>
      </c>
      <c r="I12433" t="s">
        <v>3837</v>
      </c>
      <c r="J12433" t="s">
        <v>200</v>
      </c>
      <c r="K12433">
        <v>0</v>
      </c>
      <c r="L12433" s="83">
        <v>42480</v>
      </c>
      <c r="M12433">
        <v>0</v>
      </c>
      <c r="N12433" t="s">
        <v>4047</v>
      </c>
      <c r="O12433">
        <v>2781585</v>
      </c>
    </row>
    <row r="12434" spans="1:15" x14ac:dyDescent="0.2">
      <c r="A12434" t="s">
        <v>4048</v>
      </c>
      <c r="B12434" t="s">
        <v>566</v>
      </c>
      <c r="C12434">
        <v>52.66</v>
      </c>
      <c r="D12434">
        <v>0</v>
      </c>
      <c r="E12434">
        <v>0</v>
      </c>
      <c r="F12434">
        <v>0</v>
      </c>
      <c r="G12434">
        <v>0</v>
      </c>
      <c r="H12434" s="45">
        <v>-7094.85</v>
      </c>
      <c r="I12434" t="s">
        <v>3837</v>
      </c>
      <c r="J12434" t="s">
        <v>186</v>
      </c>
      <c r="K12434">
        <v>0</v>
      </c>
      <c r="L12434" s="83">
        <v>42480</v>
      </c>
      <c r="M12434">
        <v>0</v>
      </c>
      <c r="N12434">
        <v>742962103</v>
      </c>
      <c r="O12434">
        <v>2486578</v>
      </c>
    </row>
    <row r="12435" spans="1:15" x14ac:dyDescent="0.2">
      <c r="A12435" t="s">
        <v>4049</v>
      </c>
      <c r="B12435" t="s">
        <v>2482</v>
      </c>
      <c r="C12435">
        <v>277.55</v>
      </c>
      <c r="D12435">
        <v>0</v>
      </c>
      <c r="E12435">
        <v>0</v>
      </c>
      <c r="F12435">
        <v>0</v>
      </c>
      <c r="G12435">
        <v>0</v>
      </c>
      <c r="H12435" s="45">
        <v>25847.09</v>
      </c>
      <c r="I12435" t="s">
        <v>3837</v>
      </c>
      <c r="J12435" t="s">
        <v>235</v>
      </c>
      <c r="K12435">
        <v>0</v>
      </c>
      <c r="L12435" s="83">
        <v>42480</v>
      </c>
      <c r="M12435">
        <v>0</v>
      </c>
      <c r="N12435">
        <v>100557107</v>
      </c>
      <c r="O12435">
        <v>2113393</v>
      </c>
    </row>
    <row r="12436" spans="1:15" x14ac:dyDescent="0.2">
      <c r="A12436" t="s">
        <v>4050</v>
      </c>
      <c r="B12436" t="s">
        <v>554</v>
      </c>
      <c r="C12436">
        <v>215.06</v>
      </c>
      <c r="D12436">
        <v>0</v>
      </c>
      <c r="E12436">
        <v>0</v>
      </c>
      <c r="F12436">
        <v>0</v>
      </c>
      <c r="G12436">
        <v>0</v>
      </c>
      <c r="H12436" s="45">
        <v>30180.639999999999</v>
      </c>
      <c r="I12436" t="s">
        <v>3837</v>
      </c>
      <c r="J12436" t="s">
        <v>186</v>
      </c>
      <c r="K12436">
        <v>0</v>
      </c>
      <c r="L12436" s="83">
        <v>42480</v>
      </c>
      <c r="M12436">
        <v>0</v>
      </c>
      <c r="N12436" t="s">
        <v>555</v>
      </c>
      <c r="O12436">
        <v>2808053</v>
      </c>
    </row>
    <row r="12437" spans="1:15" x14ac:dyDescent="0.2">
      <c r="A12437" t="s">
        <v>4051</v>
      </c>
      <c r="B12437" t="s">
        <v>1690</v>
      </c>
      <c r="C12437">
        <v>29.21</v>
      </c>
      <c r="D12437">
        <v>0</v>
      </c>
      <c r="E12437">
        <v>0</v>
      </c>
      <c r="F12437">
        <v>0</v>
      </c>
      <c r="G12437">
        <v>0</v>
      </c>
      <c r="H12437" s="45">
        <v>-72598.06</v>
      </c>
      <c r="I12437" t="s">
        <v>3837</v>
      </c>
      <c r="J12437" t="s">
        <v>200</v>
      </c>
      <c r="K12437">
        <v>0</v>
      </c>
      <c r="L12437" s="83">
        <v>42480</v>
      </c>
      <c r="M12437">
        <v>0</v>
      </c>
      <c r="N12437">
        <v>830566105</v>
      </c>
      <c r="O12437">
        <v>2428042</v>
      </c>
    </row>
    <row r="12438" spans="1:15" x14ac:dyDescent="0.2">
      <c r="A12438" t="s">
        <v>4052</v>
      </c>
      <c r="B12438" t="s">
        <v>4004</v>
      </c>
      <c r="C12438">
        <v>45.61</v>
      </c>
      <c r="D12438">
        <v>0</v>
      </c>
      <c r="E12438">
        <v>0</v>
      </c>
      <c r="F12438">
        <v>0</v>
      </c>
      <c r="G12438">
        <v>0</v>
      </c>
      <c r="H12438">
        <v>-408.51</v>
      </c>
      <c r="I12438" t="s">
        <v>3842</v>
      </c>
      <c r="J12438" t="s">
        <v>186</v>
      </c>
      <c r="K12438">
        <v>0</v>
      </c>
      <c r="L12438" s="83">
        <v>42480</v>
      </c>
      <c r="M12438">
        <v>0</v>
      </c>
      <c r="N12438" t="s">
        <v>4053</v>
      </c>
      <c r="O12438" t="s">
        <v>4054</v>
      </c>
    </row>
    <row r="12439" spans="1:15" x14ac:dyDescent="0.2">
      <c r="A12439" t="s">
        <v>4055</v>
      </c>
      <c r="B12439" t="s">
        <v>858</v>
      </c>
      <c r="C12439">
        <v>71.819999999999993</v>
      </c>
      <c r="D12439">
        <v>0</v>
      </c>
      <c r="E12439">
        <v>0</v>
      </c>
      <c r="F12439">
        <v>0</v>
      </c>
      <c r="G12439">
        <v>0</v>
      </c>
      <c r="H12439" s="45">
        <v>21702.12</v>
      </c>
      <c r="I12439" t="s">
        <v>3837</v>
      </c>
      <c r="J12439" t="s">
        <v>164</v>
      </c>
      <c r="K12439">
        <v>0</v>
      </c>
      <c r="L12439" s="83">
        <v>42480</v>
      </c>
      <c r="M12439">
        <v>0</v>
      </c>
      <c r="N12439" t="s">
        <v>978</v>
      </c>
      <c r="O12439" t="s">
        <v>1348</v>
      </c>
    </row>
    <row r="12440" spans="1:15" x14ac:dyDescent="0.2">
      <c r="A12440" t="s">
        <v>4056</v>
      </c>
      <c r="B12440" t="s">
        <v>3989</v>
      </c>
      <c r="C12440">
        <v>24.9</v>
      </c>
      <c r="D12440">
        <v>0</v>
      </c>
      <c r="E12440">
        <v>0</v>
      </c>
      <c r="F12440">
        <v>0</v>
      </c>
      <c r="G12440">
        <v>0</v>
      </c>
      <c r="H12440" s="45">
        <v>-25590.81</v>
      </c>
      <c r="I12440" t="s">
        <v>3837</v>
      </c>
      <c r="J12440" t="s">
        <v>190</v>
      </c>
      <c r="K12440">
        <v>0</v>
      </c>
      <c r="L12440" s="83">
        <v>42480</v>
      </c>
      <c r="M12440">
        <v>0</v>
      </c>
      <c r="N12440" t="s">
        <v>4057</v>
      </c>
      <c r="O12440" t="s">
        <v>4058</v>
      </c>
    </row>
    <row r="12441" spans="1:15" x14ac:dyDescent="0.2">
      <c r="A12441" t="s">
        <v>4059</v>
      </c>
      <c r="B12441" t="s">
        <v>2300</v>
      </c>
      <c r="C12441">
        <v>28.17</v>
      </c>
      <c r="D12441">
        <v>0</v>
      </c>
      <c r="E12441">
        <v>0</v>
      </c>
      <c r="F12441">
        <v>0</v>
      </c>
      <c r="G12441">
        <v>0</v>
      </c>
      <c r="H12441" s="45">
        <v>-20497.55</v>
      </c>
      <c r="I12441" t="s">
        <v>3837</v>
      </c>
      <c r="J12441" t="s">
        <v>164</v>
      </c>
      <c r="K12441">
        <v>0</v>
      </c>
      <c r="L12441" s="83">
        <v>42480</v>
      </c>
      <c r="M12441">
        <v>0</v>
      </c>
      <c r="N12441" t="s">
        <v>2382</v>
      </c>
      <c r="O12441">
        <v>2095703</v>
      </c>
    </row>
    <row r="12442" spans="1:15" x14ac:dyDescent="0.2">
      <c r="A12442" t="s">
        <v>4060</v>
      </c>
      <c r="B12442" t="s">
        <v>3995</v>
      </c>
      <c r="C12442">
        <v>133.72</v>
      </c>
      <c r="D12442">
        <v>0</v>
      </c>
      <c r="E12442">
        <v>0</v>
      </c>
      <c r="F12442">
        <v>0</v>
      </c>
      <c r="G12442">
        <v>0</v>
      </c>
      <c r="H12442" s="45">
        <v>10119.08</v>
      </c>
      <c r="I12442" t="s">
        <v>3837</v>
      </c>
      <c r="J12442" t="s">
        <v>186</v>
      </c>
      <c r="K12442">
        <v>0</v>
      </c>
      <c r="L12442" s="83">
        <v>42480</v>
      </c>
      <c r="M12442">
        <v>0</v>
      </c>
      <c r="N12442" s="84">
        <v>8.9417000000000005E+113</v>
      </c>
      <c r="O12442">
        <v>2769503</v>
      </c>
    </row>
    <row r="12443" spans="1:15" x14ac:dyDescent="0.2">
      <c r="A12443" t="s">
        <v>4061</v>
      </c>
      <c r="B12443" t="s">
        <v>4002</v>
      </c>
      <c r="C12443">
        <v>8.3000000000000007</v>
      </c>
      <c r="D12443">
        <v>0</v>
      </c>
      <c r="E12443">
        <v>0</v>
      </c>
      <c r="F12443">
        <v>0</v>
      </c>
      <c r="G12443">
        <v>0</v>
      </c>
      <c r="H12443" s="45">
        <v>-16883.060000000001</v>
      </c>
      <c r="I12443" t="s">
        <v>3842</v>
      </c>
      <c r="J12443" t="s">
        <v>200</v>
      </c>
      <c r="K12443">
        <v>0</v>
      </c>
      <c r="L12443" s="83">
        <v>42480</v>
      </c>
      <c r="M12443">
        <v>0</v>
      </c>
      <c r="N12443" t="s">
        <v>4062</v>
      </c>
      <c r="O12443" t="s">
        <v>4063</v>
      </c>
    </row>
    <row r="12444" spans="1:15" x14ac:dyDescent="0.2">
      <c r="A12444" t="s">
        <v>4064</v>
      </c>
      <c r="B12444" t="s">
        <v>328</v>
      </c>
      <c r="C12444">
        <v>10.74</v>
      </c>
      <c r="D12444">
        <v>0</v>
      </c>
      <c r="E12444">
        <v>0</v>
      </c>
      <c r="F12444">
        <v>0</v>
      </c>
      <c r="G12444">
        <v>0</v>
      </c>
      <c r="H12444" s="45">
        <v>-42220.81</v>
      </c>
      <c r="I12444" t="s">
        <v>3837</v>
      </c>
      <c r="J12444" t="s">
        <v>200</v>
      </c>
      <c r="K12444">
        <v>0</v>
      </c>
      <c r="L12444" s="83">
        <v>42480</v>
      </c>
      <c r="M12444">
        <v>0</v>
      </c>
      <c r="N12444">
        <v>904311107</v>
      </c>
      <c r="O12444" t="s">
        <v>329</v>
      </c>
    </row>
    <row r="12445" spans="1:15" x14ac:dyDescent="0.2">
      <c r="A12445" t="s">
        <v>4065</v>
      </c>
      <c r="B12445" t="s">
        <v>659</v>
      </c>
      <c r="C12445">
        <v>212.7</v>
      </c>
      <c r="D12445">
        <v>0</v>
      </c>
      <c r="E12445">
        <v>0</v>
      </c>
      <c r="F12445">
        <v>0</v>
      </c>
      <c r="G12445">
        <v>0</v>
      </c>
      <c r="H12445">
        <v>259.73</v>
      </c>
      <c r="I12445" t="s">
        <v>3842</v>
      </c>
      <c r="J12445" t="s">
        <v>169</v>
      </c>
      <c r="K12445">
        <v>0</v>
      </c>
      <c r="L12445" s="83">
        <v>42480</v>
      </c>
      <c r="M12445">
        <v>0</v>
      </c>
      <c r="N12445" t="s">
        <v>660</v>
      </c>
      <c r="O12445">
        <v>2917766</v>
      </c>
    </row>
    <row r="12446" spans="1:15" x14ac:dyDescent="0.2">
      <c r="A12446" t="s">
        <v>4066</v>
      </c>
      <c r="B12446" t="s">
        <v>1073</v>
      </c>
      <c r="C12446">
        <v>43.18</v>
      </c>
      <c r="D12446">
        <v>0</v>
      </c>
      <c r="E12446">
        <v>0</v>
      </c>
      <c r="F12446">
        <v>0</v>
      </c>
      <c r="G12446">
        <v>0</v>
      </c>
      <c r="H12446" s="45">
        <v>-12782.43</v>
      </c>
      <c r="I12446" t="s">
        <v>3837</v>
      </c>
      <c r="J12446" t="s">
        <v>190</v>
      </c>
      <c r="K12446">
        <v>0</v>
      </c>
      <c r="L12446" s="83">
        <v>42480</v>
      </c>
      <c r="M12446">
        <v>0</v>
      </c>
      <c r="N12446">
        <v>903293405</v>
      </c>
      <c r="O12446">
        <v>2910602</v>
      </c>
    </row>
    <row r="12447" spans="1:15" x14ac:dyDescent="0.2">
      <c r="A12447" t="s">
        <v>4067</v>
      </c>
      <c r="B12447" t="s">
        <v>544</v>
      </c>
      <c r="C12447">
        <v>45.57</v>
      </c>
      <c r="D12447">
        <v>0</v>
      </c>
      <c r="E12447">
        <v>0</v>
      </c>
      <c r="F12447">
        <v>0</v>
      </c>
      <c r="G12447">
        <v>0</v>
      </c>
      <c r="H12447" s="45">
        <v>8425.44</v>
      </c>
      <c r="I12447" t="s">
        <v>3837</v>
      </c>
      <c r="J12447" t="s">
        <v>448</v>
      </c>
      <c r="K12447">
        <v>0</v>
      </c>
      <c r="L12447" s="83">
        <v>42480</v>
      </c>
      <c r="M12447">
        <v>0</v>
      </c>
      <c r="N12447" t="s">
        <v>545</v>
      </c>
      <c r="O12447">
        <v>2090571</v>
      </c>
    </row>
    <row r="12448" spans="1:15" x14ac:dyDescent="0.2">
      <c r="A12448" t="s">
        <v>4068</v>
      </c>
      <c r="B12448" t="s">
        <v>3991</v>
      </c>
      <c r="C12448">
        <v>59.12</v>
      </c>
      <c r="D12448">
        <v>0</v>
      </c>
      <c r="E12448">
        <v>0</v>
      </c>
      <c r="F12448">
        <v>0</v>
      </c>
      <c r="G12448">
        <v>0</v>
      </c>
      <c r="H12448">
        <v>651.41999999999996</v>
      </c>
      <c r="I12448" t="s">
        <v>3837</v>
      </c>
      <c r="J12448" t="s">
        <v>186</v>
      </c>
      <c r="K12448">
        <v>0</v>
      </c>
      <c r="L12448" s="83">
        <v>42480</v>
      </c>
      <c r="M12448">
        <v>0</v>
      </c>
      <c r="N12448">
        <v>957090103</v>
      </c>
      <c r="O12448">
        <v>2950374</v>
      </c>
    </row>
    <row r="12449" spans="1:15" x14ac:dyDescent="0.2">
      <c r="A12449" t="s">
        <v>4069</v>
      </c>
      <c r="B12449" t="s">
        <v>657</v>
      </c>
      <c r="C12449">
        <v>80.040000000000006</v>
      </c>
      <c r="D12449">
        <v>0</v>
      </c>
      <c r="E12449">
        <v>0</v>
      </c>
      <c r="F12449">
        <v>0</v>
      </c>
      <c r="G12449">
        <v>0</v>
      </c>
      <c r="H12449" s="45">
        <v>2185.84</v>
      </c>
      <c r="I12449" t="s">
        <v>3842</v>
      </c>
      <c r="J12449" t="s">
        <v>190</v>
      </c>
      <c r="K12449">
        <v>0</v>
      </c>
      <c r="L12449" s="83">
        <v>42480</v>
      </c>
      <c r="M12449">
        <v>0</v>
      </c>
      <c r="N12449">
        <v>980745103</v>
      </c>
      <c r="O12449">
        <v>2948089</v>
      </c>
    </row>
    <row r="12450" spans="1:15" x14ac:dyDescent="0.2">
      <c r="A12450" t="s">
        <v>4070</v>
      </c>
      <c r="B12450" t="s">
        <v>121</v>
      </c>
      <c r="C12450">
        <v>38.61</v>
      </c>
      <c r="D12450">
        <v>0</v>
      </c>
      <c r="E12450">
        <v>0</v>
      </c>
      <c r="F12450">
        <v>0</v>
      </c>
      <c r="G12450">
        <v>0</v>
      </c>
      <c r="H12450" s="45">
        <v>2958.73</v>
      </c>
      <c r="I12450" t="s">
        <v>3842</v>
      </c>
      <c r="J12450" t="s">
        <v>164</v>
      </c>
      <c r="K12450">
        <v>0</v>
      </c>
      <c r="L12450" s="83">
        <v>42480</v>
      </c>
      <c r="M12450">
        <v>0</v>
      </c>
      <c r="N12450">
        <v>984332106</v>
      </c>
      <c r="O12450">
        <v>2986539</v>
      </c>
    </row>
    <row r="12451" spans="1:15" x14ac:dyDescent="0.2">
      <c r="A12451" t="s">
        <v>3943</v>
      </c>
      <c r="B12451" t="s">
        <v>627</v>
      </c>
      <c r="C12451">
        <v>250.29</v>
      </c>
      <c r="D12451">
        <v>0</v>
      </c>
      <c r="E12451">
        <v>0</v>
      </c>
      <c r="F12451">
        <v>0</v>
      </c>
      <c r="G12451">
        <v>0</v>
      </c>
      <c r="H12451" s="45">
        <v>6517.33</v>
      </c>
      <c r="I12451" t="s">
        <v>3842</v>
      </c>
      <c r="J12451" t="s">
        <v>200</v>
      </c>
      <c r="K12451">
        <v>0</v>
      </c>
      <c r="L12451" s="83">
        <v>42479</v>
      </c>
      <c r="M12451">
        <v>0</v>
      </c>
      <c r="N12451" t="s">
        <v>628</v>
      </c>
      <c r="O12451">
        <v>2857817</v>
      </c>
    </row>
    <row r="12452" spans="1:15" x14ac:dyDescent="0.2">
      <c r="A12452" t="s">
        <v>3944</v>
      </c>
      <c r="B12452" t="s">
        <v>3891</v>
      </c>
      <c r="C12452">
        <v>43.81</v>
      </c>
      <c r="D12452">
        <v>0</v>
      </c>
      <c r="E12452">
        <v>0</v>
      </c>
      <c r="F12452">
        <v>0</v>
      </c>
      <c r="G12452">
        <v>0</v>
      </c>
      <c r="H12452" s="45">
        <v>-8241.44</v>
      </c>
      <c r="I12452" t="s">
        <v>3842</v>
      </c>
      <c r="J12452" t="s">
        <v>186</v>
      </c>
      <c r="K12452">
        <v>0</v>
      </c>
      <c r="L12452" s="83">
        <v>42479</v>
      </c>
      <c r="M12452">
        <v>0</v>
      </c>
      <c r="N12452" t="s">
        <v>3906</v>
      </c>
      <c r="O12452">
        <v>2817651</v>
      </c>
    </row>
    <row r="12453" spans="1:15" x14ac:dyDescent="0.2">
      <c r="A12453" t="s">
        <v>3945</v>
      </c>
      <c r="B12453" t="s">
        <v>476</v>
      </c>
      <c r="C12453">
        <v>341.97</v>
      </c>
      <c r="D12453">
        <v>0</v>
      </c>
      <c r="E12453">
        <v>0</v>
      </c>
      <c r="F12453">
        <v>0</v>
      </c>
      <c r="G12453">
        <v>0</v>
      </c>
      <c r="H12453" s="45">
        <v>2814.25</v>
      </c>
      <c r="I12453" t="s">
        <v>3842</v>
      </c>
      <c r="J12453" t="s">
        <v>190</v>
      </c>
      <c r="K12453">
        <v>0</v>
      </c>
      <c r="L12453" s="83">
        <v>42479</v>
      </c>
      <c r="M12453">
        <v>0</v>
      </c>
      <c r="N12453">
        <v>384802104</v>
      </c>
      <c r="O12453">
        <v>2380863</v>
      </c>
    </row>
    <row r="12454" spans="1:15" x14ac:dyDescent="0.2">
      <c r="A12454" t="s">
        <v>3946</v>
      </c>
      <c r="B12454" t="s">
        <v>1009</v>
      </c>
      <c r="C12454">
        <v>52.55</v>
      </c>
      <c r="D12454">
        <v>0</v>
      </c>
      <c r="E12454">
        <v>0</v>
      </c>
      <c r="F12454">
        <v>0</v>
      </c>
      <c r="G12454">
        <v>0</v>
      </c>
      <c r="H12454" s="45">
        <v>5531.84</v>
      </c>
      <c r="I12454" t="s">
        <v>3842</v>
      </c>
      <c r="J12454" t="s">
        <v>164</v>
      </c>
      <c r="K12454">
        <v>0</v>
      </c>
      <c r="L12454" s="83">
        <v>42479</v>
      </c>
      <c r="M12454">
        <v>0</v>
      </c>
      <c r="N12454">
        <v>56525108</v>
      </c>
      <c r="O12454">
        <v>2069128</v>
      </c>
    </row>
    <row r="12455" spans="1:15" x14ac:dyDescent="0.2">
      <c r="A12455" t="s">
        <v>3947</v>
      </c>
      <c r="B12455" t="s">
        <v>2693</v>
      </c>
      <c r="C12455">
        <v>8.41</v>
      </c>
      <c r="D12455">
        <v>0</v>
      </c>
      <c r="E12455">
        <v>0</v>
      </c>
      <c r="F12455">
        <v>0</v>
      </c>
      <c r="G12455">
        <v>0</v>
      </c>
      <c r="H12455" s="45">
        <v>-93516.22</v>
      </c>
      <c r="I12455" t="s">
        <v>3837</v>
      </c>
      <c r="J12455" t="s">
        <v>169</v>
      </c>
      <c r="K12455">
        <v>0</v>
      </c>
      <c r="L12455" s="83">
        <v>42479</v>
      </c>
      <c r="M12455">
        <v>0</v>
      </c>
      <c r="N12455">
        <v>6855100</v>
      </c>
      <c r="O12455" t="s">
        <v>2727</v>
      </c>
    </row>
    <row r="12456" spans="1:15" x14ac:dyDescent="0.2">
      <c r="A12456" t="s">
        <v>3948</v>
      </c>
      <c r="B12456" t="s">
        <v>334</v>
      </c>
      <c r="C12456">
        <v>36.5</v>
      </c>
      <c r="D12456">
        <v>0</v>
      </c>
      <c r="E12456">
        <v>0</v>
      </c>
      <c r="F12456">
        <v>0</v>
      </c>
      <c r="G12456">
        <v>0</v>
      </c>
      <c r="H12456" s="45">
        <v>-41565.480000000003</v>
      </c>
      <c r="I12456" t="s">
        <v>3837</v>
      </c>
      <c r="J12456" t="s">
        <v>169</v>
      </c>
      <c r="K12456">
        <v>0</v>
      </c>
      <c r="L12456" s="83">
        <v>42479</v>
      </c>
      <c r="M12456">
        <v>0</v>
      </c>
      <c r="N12456">
        <v>639050103</v>
      </c>
      <c r="O12456">
        <v>2771133</v>
      </c>
    </row>
    <row r="12457" spans="1:15" x14ac:dyDescent="0.2">
      <c r="A12457" t="s">
        <v>3949</v>
      </c>
      <c r="B12457" t="s">
        <v>3941</v>
      </c>
      <c r="C12457">
        <v>50.23</v>
      </c>
      <c r="D12457">
        <v>0</v>
      </c>
      <c r="E12457">
        <v>0</v>
      </c>
      <c r="F12457">
        <v>0</v>
      </c>
      <c r="G12457">
        <v>0</v>
      </c>
      <c r="H12457">
        <v>480.9</v>
      </c>
      <c r="I12457" t="s">
        <v>3842</v>
      </c>
      <c r="J12457" t="s">
        <v>186</v>
      </c>
      <c r="K12457">
        <v>0</v>
      </c>
      <c r="L12457" s="83">
        <v>42479</v>
      </c>
      <c r="M12457">
        <v>0</v>
      </c>
      <c r="N12457">
        <v>115236101</v>
      </c>
      <c r="O12457">
        <v>2692687</v>
      </c>
    </row>
    <row r="12458" spans="1:15" x14ac:dyDescent="0.2">
      <c r="A12458" t="s">
        <v>3950</v>
      </c>
      <c r="B12458" t="s">
        <v>3159</v>
      </c>
      <c r="C12458">
        <v>16.41</v>
      </c>
      <c r="D12458">
        <v>0</v>
      </c>
      <c r="E12458">
        <v>0</v>
      </c>
      <c r="F12458">
        <v>0</v>
      </c>
      <c r="G12458">
        <v>0</v>
      </c>
      <c r="H12458" s="45">
        <v>-23245.15</v>
      </c>
      <c r="I12458" t="s">
        <v>3837</v>
      </c>
      <c r="J12458" t="s">
        <v>190</v>
      </c>
      <c r="K12458">
        <v>0</v>
      </c>
      <c r="L12458" s="83">
        <v>42479</v>
      </c>
      <c r="M12458">
        <v>0</v>
      </c>
      <c r="N12458">
        <v>167250109</v>
      </c>
      <c r="O12458">
        <v>2200530</v>
      </c>
    </row>
    <row r="12459" spans="1:15" x14ac:dyDescent="0.2">
      <c r="A12459" t="s">
        <v>3951</v>
      </c>
      <c r="B12459" t="s">
        <v>3942</v>
      </c>
      <c r="C12459">
        <v>106.86</v>
      </c>
      <c r="D12459">
        <v>0</v>
      </c>
      <c r="E12459">
        <v>0</v>
      </c>
      <c r="F12459">
        <v>0</v>
      </c>
      <c r="G12459">
        <v>0</v>
      </c>
      <c r="H12459" s="45">
        <v>-1021.07</v>
      </c>
      <c r="I12459" t="s">
        <v>3842</v>
      </c>
      <c r="J12459" t="s">
        <v>188</v>
      </c>
      <c r="K12459">
        <v>0</v>
      </c>
      <c r="L12459" s="83">
        <v>42479</v>
      </c>
      <c r="M12459">
        <v>0</v>
      </c>
      <c r="N12459">
        <v>150870103</v>
      </c>
      <c r="O12459" t="s">
        <v>3952</v>
      </c>
    </row>
    <row r="12460" spans="1:15" x14ac:dyDescent="0.2">
      <c r="A12460" t="s">
        <v>3953</v>
      </c>
      <c r="B12460" t="s">
        <v>3928</v>
      </c>
      <c r="C12460">
        <v>111.27</v>
      </c>
      <c r="D12460">
        <v>0</v>
      </c>
      <c r="E12460">
        <v>0</v>
      </c>
      <c r="F12460">
        <v>0</v>
      </c>
      <c r="G12460">
        <v>0</v>
      </c>
      <c r="H12460" s="45">
        <v>-36368.199999999997</v>
      </c>
      <c r="I12460" t="s">
        <v>3837</v>
      </c>
      <c r="J12460" t="s">
        <v>182</v>
      </c>
      <c r="K12460">
        <v>0</v>
      </c>
      <c r="L12460" s="83">
        <v>42479</v>
      </c>
      <c r="M12460">
        <v>0</v>
      </c>
      <c r="N12460" t="s">
        <v>177</v>
      </c>
      <c r="O12460">
        <v>2182531</v>
      </c>
    </row>
    <row r="12461" spans="1:15" x14ac:dyDescent="0.2">
      <c r="A12461" t="s">
        <v>3954</v>
      </c>
      <c r="B12461" t="s">
        <v>3931</v>
      </c>
      <c r="C12461">
        <v>42.77</v>
      </c>
      <c r="D12461">
        <v>0</v>
      </c>
      <c r="E12461">
        <v>0</v>
      </c>
      <c r="F12461">
        <v>0</v>
      </c>
      <c r="G12461">
        <v>0</v>
      </c>
      <c r="H12461" s="45">
        <v>6574.32</v>
      </c>
      <c r="I12461" t="s">
        <v>3837</v>
      </c>
      <c r="J12461" t="s">
        <v>186</v>
      </c>
      <c r="K12461">
        <v>0</v>
      </c>
      <c r="L12461" s="83">
        <v>42479</v>
      </c>
      <c r="M12461">
        <v>0</v>
      </c>
      <c r="N12461" t="s">
        <v>3955</v>
      </c>
      <c r="O12461" t="s">
        <v>3956</v>
      </c>
    </row>
    <row r="12462" spans="1:15" x14ac:dyDescent="0.2">
      <c r="A12462" t="s">
        <v>3957</v>
      </c>
      <c r="B12462" t="s">
        <v>413</v>
      </c>
      <c r="C12462">
        <v>34.119999999999997</v>
      </c>
      <c r="D12462">
        <v>0</v>
      </c>
      <c r="E12462">
        <v>0</v>
      </c>
      <c r="F12462">
        <v>0</v>
      </c>
      <c r="G12462">
        <v>0</v>
      </c>
      <c r="H12462" s="45">
        <v>18365.64</v>
      </c>
      <c r="I12462" t="s">
        <v>3837</v>
      </c>
      <c r="J12462" t="s">
        <v>164</v>
      </c>
      <c r="K12462">
        <v>0</v>
      </c>
      <c r="L12462" s="83">
        <v>42479</v>
      </c>
      <c r="M12462">
        <v>0</v>
      </c>
      <c r="N12462">
        <v>286082102</v>
      </c>
      <c r="O12462">
        <v>2310202</v>
      </c>
    </row>
    <row r="12463" spans="1:15" x14ac:dyDescent="0.2">
      <c r="A12463" t="s">
        <v>3958</v>
      </c>
      <c r="B12463" t="s">
        <v>616</v>
      </c>
      <c r="C12463">
        <v>66.400000000000006</v>
      </c>
      <c r="D12463">
        <v>0</v>
      </c>
      <c r="E12463">
        <v>0</v>
      </c>
      <c r="F12463">
        <v>0</v>
      </c>
      <c r="G12463">
        <v>0</v>
      </c>
      <c r="H12463">
        <v>-890.81</v>
      </c>
      <c r="I12463" t="s">
        <v>3837</v>
      </c>
      <c r="J12463" t="s">
        <v>186</v>
      </c>
      <c r="K12463">
        <v>0</v>
      </c>
      <c r="L12463" s="83">
        <v>42479</v>
      </c>
      <c r="M12463">
        <v>0</v>
      </c>
      <c r="N12463">
        <v>268948106</v>
      </c>
      <c r="O12463">
        <v>2648055</v>
      </c>
    </row>
    <row r="12464" spans="1:15" x14ac:dyDescent="0.2">
      <c r="A12464" t="s">
        <v>3959</v>
      </c>
      <c r="B12464" t="s">
        <v>3927</v>
      </c>
      <c r="C12464">
        <v>32.950000000000003</v>
      </c>
      <c r="D12464">
        <v>0</v>
      </c>
      <c r="E12464">
        <v>0</v>
      </c>
      <c r="F12464">
        <v>0</v>
      </c>
      <c r="G12464">
        <v>0</v>
      </c>
      <c r="H12464" s="45">
        <v>-85513.03</v>
      </c>
      <c r="I12464" t="s">
        <v>3837</v>
      </c>
      <c r="J12464" t="s">
        <v>186</v>
      </c>
      <c r="K12464">
        <v>0</v>
      </c>
      <c r="L12464" s="83">
        <v>42479</v>
      </c>
      <c r="M12464">
        <v>0</v>
      </c>
      <c r="N12464">
        <v>395259104</v>
      </c>
      <c r="O12464" t="s">
        <v>3960</v>
      </c>
    </row>
    <row r="12465" spans="1:15" x14ac:dyDescent="0.2">
      <c r="A12465" t="s">
        <v>3961</v>
      </c>
      <c r="B12465" t="s">
        <v>1308</v>
      </c>
      <c r="C12465">
        <v>86.26</v>
      </c>
      <c r="D12465">
        <v>0</v>
      </c>
      <c r="E12465">
        <v>0</v>
      </c>
      <c r="F12465">
        <v>0</v>
      </c>
      <c r="G12465">
        <v>0</v>
      </c>
      <c r="H12465">
        <v>470.71</v>
      </c>
      <c r="I12465" t="s">
        <v>3842</v>
      </c>
      <c r="J12465" t="s">
        <v>200</v>
      </c>
      <c r="K12465">
        <v>0</v>
      </c>
      <c r="L12465" s="83">
        <v>42479</v>
      </c>
      <c r="M12465">
        <v>0</v>
      </c>
      <c r="N12465">
        <v>418056107</v>
      </c>
      <c r="O12465">
        <v>2414580</v>
      </c>
    </row>
    <row r="12466" spans="1:15" x14ac:dyDescent="0.2">
      <c r="A12466" t="s">
        <v>3962</v>
      </c>
      <c r="B12466" t="s">
        <v>3939</v>
      </c>
      <c r="C12466">
        <v>151.35</v>
      </c>
      <c r="D12466">
        <v>0</v>
      </c>
      <c r="E12466">
        <v>0</v>
      </c>
      <c r="F12466">
        <v>0</v>
      </c>
      <c r="G12466">
        <v>0</v>
      </c>
      <c r="H12466" s="45">
        <v>-9365.69</v>
      </c>
      <c r="I12466" t="s">
        <v>3842</v>
      </c>
      <c r="J12466" t="s">
        <v>164</v>
      </c>
      <c r="K12466">
        <v>0</v>
      </c>
      <c r="L12466" s="83">
        <v>42479</v>
      </c>
      <c r="M12466">
        <v>0</v>
      </c>
      <c r="N12466">
        <v>459200101</v>
      </c>
      <c r="O12466">
        <v>2005973</v>
      </c>
    </row>
    <row r="12467" spans="1:15" x14ac:dyDescent="0.2">
      <c r="A12467" t="s">
        <v>3963</v>
      </c>
      <c r="B12467" t="s">
        <v>564</v>
      </c>
      <c r="C12467">
        <v>119.75</v>
      </c>
      <c r="D12467">
        <v>0</v>
      </c>
      <c r="E12467">
        <v>0</v>
      </c>
      <c r="F12467">
        <v>0</v>
      </c>
      <c r="G12467">
        <v>0</v>
      </c>
      <c r="H12467" s="45">
        <v>2575.12</v>
      </c>
      <c r="I12467" t="s">
        <v>3842</v>
      </c>
      <c r="J12467" t="s">
        <v>190</v>
      </c>
      <c r="K12467">
        <v>0</v>
      </c>
      <c r="L12467" s="83">
        <v>42479</v>
      </c>
      <c r="M12467">
        <v>0</v>
      </c>
      <c r="N12467">
        <v>445658107</v>
      </c>
      <c r="O12467">
        <v>2445416</v>
      </c>
    </row>
    <row r="12468" spans="1:15" x14ac:dyDescent="0.2">
      <c r="A12468" t="s">
        <v>3964</v>
      </c>
      <c r="B12468" t="s">
        <v>3525</v>
      </c>
      <c r="C12468">
        <v>17.82</v>
      </c>
      <c r="D12468">
        <v>0</v>
      </c>
      <c r="E12468">
        <v>0</v>
      </c>
      <c r="F12468">
        <v>0</v>
      </c>
      <c r="G12468">
        <v>0</v>
      </c>
      <c r="H12468" s="45">
        <v>12492.71</v>
      </c>
      <c r="I12468" t="s">
        <v>3837</v>
      </c>
      <c r="J12468" t="s">
        <v>182</v>
      </c>
      <c r="K12468">
        <v>0</v>
      </c>
      <c r="L12468" s="83">
        <v>42479</v>
      </c>
      <c r="M12468">
        <v>0</v>
      </c>
      <c r="N12468" t="s">
        <v>3526</v>
      </c>
      <c r="O12468" t="s">
        <v>3527</v>
      </c>
    </row>
    <row r="12469" spans="1:15" x14ac:dyDescent="0.2">
      <c r="A12469" t="s">
        <v>3965</v>
      </c>
      <c r="B12469" t="s">
        <v>3932</v>
      </c>
      <c r="C12469">
        <v>32.979999999999997</v>
      </c>
      <c r="D12469">
        <v>0</v>
      </c>
      <c r="E12469">
        <v>0</v>
      </c>
      <c r="F12469">
        <v>0</v>
      </c>
      <c r="G12469">
        <v>0</v>
      </c>
      <c r="H12469" s="45">
        <v>-1026.93</v>
      </c>
      <c r="I12469" t="s">
        <v>3837</v>
      </c>
      <c r="J12469" t="s">
        <v>190</v>
      </c>
      <c r="K12469">
        <v>0</v>
      </c>
      <c r="L12469" s="83">
        <v>42479</v>
      </c>
      <c r="M12469">
        <v>0</v>
      </c>
      <c r="N12469">
        <v>499064103</v>
      </c>
      <c r="O12469">
        <v>2487690</v>
      </c>
    </row>
    <row r="12470" spans="1:15" x14ac:dyDescent="0.2">
      <c r="A12470" t="s">
        <v>3966</v>
      </c>
      <c r="B12470" t="s">
        <v>1693</v>
      </c>
      <c r="C12470">
        <v>189.28</v>
      </c>
      <c r="D12470">
        <v>0</v>
      </c>
      <c r="E12470">
        <v>0</v>
      </c>
      <c r="F12470">
        <v>0</v>
      </c>
      <c r="G12470">
        <v>0</v>
      </c>
      <c r="H12470" s="45">
        <v>1152.28</v>
      </c>
      <c r="I12470" t="s">
        <v>3842</v>
      </c>
      <c r="J12470" t="s">
        <v>190</v>
      </c>
      <c r="K12470">
        <v>0</v>
      </c>
      <c r="L12470" s="83">
        <v>42479</v>
      </c>
      <c r="M12470">
        <v>0</v>
      </c>
      <c r="N12470">
        <v>526107107</v>
      </c>
      <c r="O12470">
        <v>2442053</v>
      </c>
    </row>
    <row r="12471" spans="1:15" x14ac:dyDescent="0.2">
      <c r="A12471" t="s">
        <v>3967</v>
      </c>
      <c r="B12471" t="s">
        <v>400</v>
      </c>
      <c r="C12471">
        <v>186.29</v>
      </c>
      <c r="D12471">
        <v>0</v>
      </c>
      <c r="E12471">
        <v>0</v>
      </c>
      <c r="F12471">
        <v>0</v>
      </c>
      <c r="G12471">
        <v>0</v>
      </c>
      <c r="H12471" s="45">
        <v>4240.8500000000004</v>
      </c>
      <c r="I12471" t="s">
        <v>3837</v>
      </c>
      <c r="J12471" t="s">
        <v>164</v>
      </c>
      <c r="K12471">
        <v>0</v>
      </c>
      <c r="L12471" s="83">
        <v>42479</v>
      </c>
      <c r="M12471">
        <v>0</v>
      </c>
      <c r="N12471">
        <v>512807108</v>
      </c>
      <c r="O12471">
        <v>2502247</v>
      </c>
    </row>
    <row r="12472" spans="1:15" x14ac:dyDescent="0.2">
      <c r="A12472" t="s">
        <v>3968</v>
      </c>
      <c r="B12472" t="s">
        <v>3930</v>
      </c>
      <c r="C12472">
        <v>17</v>
      </c>
      <c r="D12472">
        <v>0</v>
      </c>
      <c r="E12472">
        <v>0</v>
      </c>
      <c r="F12472">
        <v>0</v>
      </c>
      <c r="G12472">
        <v>0</v>
      </c>
      <c r="H12472" s="45">
        <v>37836.65</v>
      </c>
      <c r="I12472" t="s">
        <v>3837</v>
      </c>
      <c r="J12472" t="s">
        <v>200</v>
      </c>
      <c r="K12472">
        <v>0</v>
      </c>
      <c r="L12472" s="83">
        <v>42479</v>
      </c>
      <c r="M12472">
        <v>0</v>
      </c>
      <c r="N12472">
        <v>577081102</v>
      </c>
      <c r="O12472">
        <v>2572303</v>
      </c>
    </row>
    <row r="12473" spans="1:15" x14ac:dyDescent="0.2">
      <c r="A12473" t="s">
        <v>3969</v>
      </c>
      <c r="B12473" t="s">
        <v>408</v>
      </c>
      <c r="C12473">
        <v>83.4</v>
      </c>
      <c r="D12473">
        <v>0</v>
      </c>
      <c r="E12473">
        <v>0</v>
      </c>
      <c r="F12473">
        <v>0</v>
      </c>
      <c r="G12473">
        <v>0</v>
      </c>
      <c r="H12473" s="45">
        <v>23442.400000000001</v>
      </c>
      <c r="I12473" t="s">
        <v>3837</v>
      </c>
      <c r="J12473" t="s">
        <v>164</v>
      </c>
      <c r="K12473">
        <v>0</v>
      </c>
      <c r="L12473" s="83">
        <v>42479</v>
      </c>
      <c r="M12473">
        <v>0</v>
      </c>
      <c r="N12473" t="s">
        <v>177</v>
      </c>
      <c r="O12473" t="s">
        <v>409</v>
      </c>
    </row>
    <row r="12474" spans="1:15" x14ac:dyDescent="0.2">
      <c r="A12474" t="s">
        <v>3970</v>
      </c>
      <c r="B12474" t="s">
        <v>3934</v>
      </c>
      <c r="C12474">
        <v>12.19</v>
      </c>
      <c r="D12474">
        <v>0</v>
      </c>
      <c r="E12474">
        <v>0</v>
      </c>
      <c r="F12474">
        <v>0</v>
      </c>
      <c r="G12474">
        <v>0</v>
      </c>
      <c r="H12474" s="45">
        <v>7668.55</v>
      </c>
      <c r="I12474" t="s">
        <v>3837</v>
      </c>
      <c r="J12474" t="s">
        <v>186</v>
      </c>
      <c r="K12474">
        <v>0</v>
      </c>
      <c r="L12474" s="83">
        <v>42479</v>
      </c>
      <c r="M12474">
        <v>0</v>
      </c>
      <c r="N12474">
        <v>649445103</v>
      </c>
      <c r="O12474">
        <v>2711656</v>
      </c>
    </row>
    <row r="12475" spans="1:15" x14ac:dyDescent="0.2">
      <c r="A12475" t="s">
        <v>3971</v>
      </c>
      <c r="B12475" t="s">
        <v>3940</v>
      </c>
      <c r="C12475">
        <v>84.31</v>
      </c>
      <c r="D12475">
        <v>0</v>
      </c>
      <c r="E12475">
        <v>0</v>
      </c>
      <c r="F12475">
        <v>0</v>
      </c>
      <c r="G12475">
        <v>0</v>
      </c>
      <c r="H12475" s="45">
        <v>4288.18</v>
      </c>
      <c r="I12475" t="s">
        <v>3842</v>
      </c>
      <c r="J12475" t="s">
        <v>235</v>
      </c>
      <c r="K12475">
        <v>0</v>
      </c>
      <c r="L12475" s="83">
        <v>42479</v>
      </c>
      <c r="M12475">
        <v>0</v>
      </c>
      <c r="N12475">
        <v>718172109</v>
      </c>
      <c r="O12475" t="s">
        <v>3972</v>
      </c>
    </row>
    <row r="12476" spans="1:15" x14ac:dyDescent="0.2">
      <c r="A12476" t="s">
        <v>3973</v>
      </c>
      <c r="B12476" t="s">
        <v>3938</v>
      </c>
      <c r="C12476">
        <v>64.7</v>
      </c>
      <c r="D12476">
        <v>0</v>
      </c>
      <c r="E12476">
        <v>0</v>
      </c>
      <c r="F12476">
        <v>0</v>
      </c>
      <c r="G12476">
        <v>0</v>
      </c>
      <c r="H12476" s="45">
        <v>2694.21</v>
      </c>
      <c r="I12476" t="s">
        <v>3842</v>
      </c>
      <c r="J12476" t="s">
        <v>186</v>
      </c>
      <c r="K12476">
        <v>0</v>
      </c>
      <c r="L12476" s="83">
        <v>42479</v>
      </c>
      <c r="M12476">
        <v>0</v>
      </c>
      <c r="N12476" t="s">
        <v>3974</v>
      </c>
      <c r="O12476">
        <v>2675097</v>
      </c>
    </row>
    <row r="12477" spans="1:15" x14ac:dyDescent="0.2">
      <c r="A12477" t="s">
        <v>3975</v>
      </c>
      <c r="B12477" t="s">
        <v>593</v>
      </c>
      <c r="C12477">
        <v>97.03</v>
      </c>
      <c r="D12477">
        <v>0</v>
      </c>
      <c r="E12477">
        <v>0</v>
      </c>
      <c r="F12477">
        <v>0</v>
      </c>
      <c r="G12477">
        <v>0</v>
      </c>
      <c r="H12477" s="45">
        <v>47059.57</v>
      </c>
      <c r="I12477" t="s">
        <v>3837</v>
      </c>
      <c r="J12477" t="s">
        <v>164</v>
      </c>
      <c r="K12477">
        <v>0</v>
      </c>
      <c r="L12477" s="83">
        <v>42479</v>
      </c>
      <c r="M12477">
        <v>0</v>
      </c>
      <c r="N12477" t="s">
        <v>594</v>
      </c>
      <c r="O12477" t="s">
        <v>595</v>
      </c>
    </row>
    <row r="12478" spans="1:15" x14ac:dyDescent="0.2">
      <c r="A12478" t="s">
        <v>3976</v>
      </c>
      <c r="B12478" t="s">
        <v>415</v>
      </c>
      <c r="C12478">
        <v>63.58</v>
      </c>
      <c r="D12478">
        <v>0</v>
      </c>
      <c r="E12478">
        <v>0</v>
      </c>
      <c r="F12478">
        <v>0</v>
      </c>
      <c r="G12478">
        <v>0</v>
      </c>
      <c r="H12478" s="45">
        <v>-2516.5300000000002</v>
      </c>
      <c r="I12478" t="s">
        <v>3837</v>
      </c>
      <c r="J12478" t="s">
        <v>164</v>
      </c>
      <c r="K12478">
        <v>0</v>
      </c>
      <c r="L12478" s="83">
        <v>42479</v>
      </c>
      <c r="M12478">
        <v>0</v>
      </c>
      <c r="N12478">
        <v>747525103</v>
      </c>
      <c r="O12478">
        <v>2714923</v>
      </c>
    </row>
    <row r="12479" spans="1:15" x14ac:dyDescent="0.2">
      <c r="A12479" t="s">
        <v>3977</v>
      </c>
      <c r="B12479" t="s">
        <v>3935</v>
      </c>
      <c r="C12479">
        <v>63.76</v>
      </c>
      <c r="D12479">
        <v>0</v>
      </c>
      <c r="E12479">
        <v>0</v>
      </c>
      <c r="F12479">
        <v>0</v>
      </c>
      <c r="G12479">
        <v>0</v>
      </c>
      <c r="H12479" s="45">
        <v>7616.03</v>
      </c>
      <c r="I12479" t="s">
        <v>3837</v>
      </c>
      <c r="J12479" t="s">
        <v>186</v>
      </c>
      <c r="K12479">
        <v>0</v>
      </c>
      <c r="L12479" s="83">
        <v>42479</v>
      </c>
      <c r="M12479">
        <v>0</v>
      </c>
      <c r="N12479">
        <v>749607107</v>
      </c>
      <c r="O12479">
        <v>2719070</v>
      </c>
    </row>
    <row r="12480" spans="1:15" x14ac:dyDescent="0.2">
      <c r="A12480" t="s">
        <v>3978</v>
      </c>
      <c r="B12480" t="s">
        <v>1834</v>
      </c>
      <c r="C12480">
        <v>41.75</v>
      </c>
      <c r="D12480">
        <v>0</v>
      </c>
      <c r="E12480">
        <v>0</v>
      </c>
      <c r="F12480">
        <v>0</v>
      </c>
      <c r="G12480">
        <v>0</v>
      </c>
      <c r="H12480">
        <v>-657.95</v>
      </c>
      <c r="I12480" t="s">
        <v>3837</v>
      </c>
      <c r="J12480" t="s">
        <v>190</v>
      </c>
      <c r="K12480">
        <v>0</v>
      </c>
      <c r="L12480" s="83">
        <v>42479</v>
      </c>
      <c r="M12480">
        <v>0</v>
      </c>
      <c r="N12480">
        <v>781846209</v>
      </c>
      <c r="O12480">
        <v>2966876</v>
      </c>
    </row>
    <row r="12481" spans="1:15" x14ac:dyDescent="0.2">
      <c r="A12481" t="s">
        <v>3979</v>
      </c>
      <c r="B12481" t="s">
        <v>388</v>
      </c>
      <c r="C12481">
        <v>60.87</v>
      </c>
      <c r="D12481">
        <v>0</v>
      </c>
      <c r="E12481">
        <v>0</v>
      </c>
      <c r="F12481">
        <v>0</v>
      </c>
      <c r="G12481">
        <v>0</v>
      </c>
      <c r="H12481" s="45">
        <v>14272.16</v>
      </c>
      <c r="I12481" t="s">
        <v>3837</v>
      </c>
      <c r="J12481" t="s">
        <v>186</v>
      </c>
      <c r="K12481">
        <v>0</v>
      </c>
      <c r="L12481" s="83">
        <v>42479</v>
      </c>
      <c r="M12481">
        <v>0</v>
      </c>
      <c r="N12481">
        <v>784117103</v>
      </c>
      <c r="O12481">
        <v>2793610</v>
      </c>
    </row>
    <row r="12482" spans="1:15" x14ac:dyDescent="0.2">
      <c r="A12482" t="s">
        <v>3980</v>
      </c>
      <c r="B12482" t="s">
        <v>509</v>
      </c>
      <c r="C12482">
        <v>39.64</v>
      </c>
      <c r="D12482">
        <v>0</v>
      </c>
      <c r="E12482">
        <v>0</v>
      </c>
      <c r="F12482">
        <v>0</v>
      </c>
      <c r="G12482">
        <v>0</v>
      </c>
      <c r="H12482" s="45">
        <v>-1918.25</v>
      </c>
      <c r="I12482" t="s">
        <v>3842</v>
      </c>
      <c r="J12482" t="s">
        <v>186</v>
      </c>
      <c r="K12482">
        <v>0</v>
      </c>
      <c r="L12482" s="83">
        <v>42479</v>
      </c>
      <c r="M12482">
        <v>0</v>
      </c>
      <c r="N12482" t="s">
        <v>510</v>
      </c>
      <c r="O12482" t="s">
        <v>511</v>
      </c>
    </row>
    <row r="12483" spans="1:15" x14ac:dyDescent="0.2">
      <c r="A12483" t="s">
        <v>3981</v>
      </c>
      <c r="B12483" t="s">
        <v>3933</v>
      </c>
      <c r="C12483">
        <v>49.12</v>
      </c>
      <c r="D12483">
        <v>0</v>
      </c>
      <c r="E12483">
        <v>0</v>
      </c>
      <c r="F12483">
        <v>0</v>
      </c>
      <c r="G12483">
        <v>0</v>
      </c>
      <c r="H12483" s="45">
        <v>-2642.68</v>
      </c>
      <c r="I12483" t="s">
        <v>3837</v>
      </c>
      <c r="J12483" t="s">
        <v>188</v>
      </c>
      <c r="K12483">
        <v>0</v>
      </c>
      <c r="L12483" s="83">
        <v>42479</v>
      </c>
      <c r="M12483">
        <v>0</v>
      </c>
      <c r="N12483">
        <v>858119100</v>
      </c>
      <c r="O12483">
        <v>2849472</v>
      </c>
    </row>
    <row r="12484" spans="1:15" x14ac:dyDescent="0.2">
      <c r="A12484" t="s">
        <v>3982</v>
      </c>
      <c r="B12484" t="s">
        <v>3929</v>
      </c>
      <c r="C12484">
        <v>96.2</v>
      </c>
      <c r="D12484">
        <v>0</v>
      </c>
      <c r="E12484">
        <v>0</v>
      </c>
      <c r="F12484">
        <v>0</v>
      </c>
      <c r="G12484">
        <v>0</v>
      </c>
      <c r="H12484" s="45">
        <v>-39189.53</v>
      </c>
      <c r="I12484" t="s">
        <v>3837</v>
      </c>
      <c r="J12484" t="s">
        <v>186</v>
      </c>
      <c r="K12484">
        <v>0</v>
      </c>
      <c r="L12484" s="83">
        <v>42479</v>
      </c>
      <c r="M12484">
        <v>0</v>
      </c>
      <c r="N12484" t="s">
        <v>3983</v>
      </c>
      <c r="O12484">
        <v>2977209</v>
      </c>
    </row>
    <row r="12485" spans="1:15" x14ac:dyDescent="0.2">
      <c r="A12485" t="s">
        <v>3984</v>
      </c>
      <c r="B12485" t="s">
        <v>342</v>
      </c>
      <c r="C12485">
        <v>54.28</v>
      </c>
      <c r="D12485">
        <v>0</v>
      </c>
      <c r="E12485">
        <v>0</v>
      </c>
      <c r="F12485">
        <v>0</v>
      </c>
      <c r="G12485">
        <v>0</v>
      </c>
      <c r="H12485" s="45">
        <v>24607.86</v>
      </c>
      <c r="I12485" t="s">
        <v>3837</v>
      </c>
      <c r="J12485" t="s">
        <v>190</v>
      </c>
      <c r="K12485">
        <v>0</v>
      </c>
      <c r="L12485" s="83">
        <v>42479</v>
      </c>
      <c r="M12485">
        <v>0</v>
      </c>
      <c r="N12485">
        <v>883203101</v>
      </c>
      <c r="O12485">
        <v>2885937</v>
      </c>
    </row>
    <row r="12486" spans="1:15" x14ac:dyDescent="0.2">
      <c r="A12486" t="s">
        <v>3985</v>
      </c>
      <c r="B12486" t="s">
        <v>3936</v>
      </c>
      <c r="C12486">
        <v>149.32</v>
      </c>
      <c r="D12486">
        <v>0</v>
      </c>
      <c r="E12486">
        <v>0</v>
      </c>
      <c r="F12486">
        <v>0</v>
      </c>
      <c r="G12486">
        <v>0</v>
      </c>
      <c r="H12486" s="45">
        <v>13271.01</v>
      </c>
      <c r="I12486" t="s">
        <v>3837</v>
      </c>
      <c r="J12486" t="s">
        <v>190</v>
      </c>
      <c r="K12486">
        <v>0</v>
      </c>
      <c r="L12486" s="83">
        <v>42479</v>
      </c>
      <c r="M12486">
        <v>0</v>
      </c>
      <c r="N12486">
        <v>911363109</v>
      </c>
      <c r="O12486">
        <v>2134781</v>
      </c>
    </row>
    <row r="12487" spans="1:15" x14ac:dyDescent="0.2">
      <c r="A12487" t="s">
        <v>3986</v>
      </c>
      <c r="B12487" t="s">
        <v>3937</v>
      </c>
      <c r="C12487">
        <v>36.049999999999997</v>
      </c>
      <c r="D12487">
        <v>0</v>
      </c>
      <c r="E12487">
        <v>0</v>
      </c>
      <c r="F12487">
        <v>0</v>
      </c>
      <c r="G12487">
        <v>0</v>
      </c>
      <c r="H12487" s="45">
        <v>30712.76</v>
      </c>
      <c r="I12487" t="s">
        <v>3837</v>
      </c>
      <c r="J12487" t="s">
        <v>190</v>
      </c>
      <c r="K12487">
        <v>0</v>
      </c>
      <c r="L12487" s="83">
        <v>42479</v>
      </c>
      <c r="M12487">
        <v>0</v>
      </c>
      <c r="N12487">
        <v>950755108</v>
      </c>
      <c r="O12487">
        <v>2948852</v>
      </c>
    </row>
    <row r="12488" spans="1:15" x14ac:dyDescent="0.2">
      <c r="A12488" t="s">
        <v>3987</v>
      </c>
      <c r="B12488" t="s">
        <v>2106</v>
      </c>
      <c r="C12488">
        <v>172.53</v>
      </c>
      <c r="D12488">
        <v>0</v>
      </c>
      <c r="E12488">
        <v>0</v>
      </c>
      <c r="F12488">
        <v>0</v>
      </c>
      <c r="G12488">
        <v>0</v>
      </c>
      <c r="H12488" s="45">
        <v>-2802.99</v>
      </c>
      <c r="I12488" t="s">
        <v>3837</v>
      </c>
      <c r="J12488" t="s">
        <v>190</v>
      </c>
      <c r="K12488">
        <v>0</v>
      </c>
      <c r="L12488" s="83">
        <v>42479</v>
      </c>
      <c r="M12488">
        <v>0</v>
      </c>
      <c r="N12488">
        <v>942622200</v>
      </c>
      <c r="O12488">
        <v>2943039</v>
      </c>
    </row>
    <row r="12489" spans="1:15" x14ac:dyDescent="0.2">
      <c r="A12489" t="s">
        <v>3988</v>
      </c>
      <c r="B12489" t="s">
        <v>635</v>
      </c>
      <c r="C12489">
        <v>92.02</v>
      </c>
      <c r="D12489">
        <v>0</v>
      </c>
      <c r="E12489">
        <v>0</v>
      </c>
      <c r="F12489">
        <v>0</v>
      </c>
      <c r="G12489">
        <v>0</v>
      </c>
      <c r="H12489" s="45">
        <v>-4435.16</v>
      </c>
      <c r="I12489" t="s">
        <v>3842</v>
      </c>
      <c r="J12489" t="s">
        <v>186</v>
      </c>
      <c r="K12489">
        <v>0</v>
      </c>
      <c r="L12489" s="83">
        <v>42479</v>
      </c>
      <c r="M12489">
        <v>0</v>
      </c>
      <c r="N12489" t="s">
        <v>636</v>
      </c>
      <c r="O12489">
        <v>2425258</v>
      </c>
    </row>
    <row r="12490" spans="1:15" x14ac:dyDescent="0.2">
      <c r="A12490" t="s">
        <v>3917</v>
      </c>
      <c r="B12490" t="s">
        <v>3914</v>
      </c>
      <c r="C12490">
        <v>24.15</v>
      </c>
      <c r="D12490">
        <v>0</v>
      </c>
      <c r="E12490">
        <v>0</v>
      </c>
      <c r="F12490">
        <v>0</v>
      </c>
      <c r="G12490">
        <v>0</v>
      </c>
      <c r="H12490" s="45">
        <v>30965.200000000001</v>
      </c>
      <c r="I12490" t="s">
        <v>3837</v>
      </c>
      <c r="J12490" t="s">
        <v>164</v>
      </c>
      <c r="K12490">
        <v>0</v>
      </c>
      <c r="L12490" s="83">
        <v>42478</v>
      </c>
      <c r="M12490">
        <v>0</v>
      </c>
      <c r="N12490">
        <v>128126109</v>
      </c>
      <c r="O12490">
        <v>2164700</v>
      </c>
    </row>
    <row r="12491" spans="1:15" x14ac:dyDescent="0.2">
      <c r="A12491" t="s">
        <v>3918</v>
      </c>
      <c r="B12491" t="s">
        <v>3916</v>
      </c>
      <c r="C12491">
        <v>51.75</v>
      </c>
      <c r="D12491">
        <v>0</v>
      </c>
      <c r="E12491">
        <v>0</v>
      </c>
      <c r="F12491">
        <v>0</v>
      </c>
      <c r="G12491">
        <v>0</v>
      </c>
      <c r="H12491" s="45">
        <v>-17426.27</v>
      </c>
      <c r="I12491" t="s">
        <v>3842</v>
      </c>
      <c r="J12491" t="s">
        <v>186</v>
      </c>
      <c r="K12491">
        <v>0</v>
      </c>
      <c r="L12491" s="83">
        <v>42478</v>
      </c>
      <c r="M12491">
        <v>0</v>
      </c>
      <c r="N12491">
        <v>163731102</v>
      </c>
      <c r="O12491">
        <v>2190277</v>
      </c>
    </row>
    <row r="12492" spans="1:15" x14ac:dyDescent="0.2">
      <c r="A12492" t="s">
        <v>3919</v>
      </c>
      <c r="B12492" t="s">
        <v>3912</v>
      </c>
      <c r="C12492">
        <v>55.85</v>
      </c>
      <c r="D12492">
        <v>0</v>
      </c>
      <c r="E12492">
        <v>0</v>
      </c>
      <c r="F12492">
        <v>0</v>
      </c>
      <c r="G12492">
        <v>0</v>
      </c>
      <c r="H12492" s="45">
        <v>-23087.62</v>
      </c>
      <c r="I12492" t="s">
        <v>3837</v>
      </c>
      <c r="J12492" t="s">
        <v>186</v>
      </c>
      <c r="K12492">
        <v>0</v>
      </c>
      <c r="L12492" s="83">
        <v>42478</v>
      </c>
      <c r="M12492">
        <v>0</v>
      </c>
      <c r="N12492">
        <v>410120109</v>
      </c>
      <c r="O12492">
        <v>2415497</v>
      </c>
    </row>
    <row r="12493" spans="1:15" x14ac:dyDescent="0.2">
      <c r="A12493" t="s">
        <v>3920</v>
      </c>
      <c r="B12493" t="s">
        <v>326</v>
      </c>
      <c r="C12493">
        <v>45.09</v>
      </c>
      <c r="D12493">
        <v>0</v>
      </c>
      <c r="E12493">
        <v>0</v>
      </c>
      <c r="F12493">
        <v>0</v>
      </c>
      <c r="G12493">
        <v>0</v>
      </c>
      <c r="H12493" s="45">
        <v>1523.82</v>
      </c>
      <c r="I12493" t="s">
        <v>3837</v>
      </c>
      <c r="J12493" t="s">
        <v>200</v>
      </c>
      <c r="K12493">
        <v>0</v>
      </c>
      <c r="L12493" s="83">
        <v>42478</v>
      </c>
      <c r="M12493">
        <v>0</v>
      </c>
      <c r="N12493">
        <v>412822108</v>
      </c>
      <c r="O12493">
        <v>2411053</v>
      </c>
    </row>
    <row r="12494" spans="1:15" x14ac:dyDescent="0.2">
      <c r="A12494" t="s">
        <v>3921</v>
      </c>
      <c r="B12494" t="s">
        <v>3913</v>
      </c>
      <c r="C12494">
        <v>45.56</v>
      </c>
      <c r="D12494">
        <v>0</v>
      </c>
      <c r="E12494">
        <v>0</v>
      </c>
      <c r="F12494">
        <v>0</v>
      </c>
      <c r="G12494">
        <v>0</v>
      </c>
      <c r="H12494" s="45">
        <v>-100451.21</v>
      </c>
      <c r="I12494" t="s">
        <v>3837</v>
      </c>
      <c r="J12494" t="s">
        <v>186</v>
      </c>
      <c r="K12494">
        <v>0</v>
      </c>
      <c r="L12494" s="83">
        <v>42478</v>
      </c>
      <c r="M12494">
        <v>0</v>
      </c>
      <c r="N12494" t="s">
        <v>3922</v>
      </c>
      <c r="O12494" t="s">
        <v>3923</v>
      </c>
    </row>
    <row r="12495" spans="1:15" x14ac:dyDescent="0.2">
      <c r="A12495" t="s">
        <v>3924</v>
      </c>
      <c r="B12495" t="s">
        <v>3915</v>
      </c>
      <c r="C12495">
        <v>70.599999999999994</v>
      </c>
      <c r="D12495">
        <v>0</v>
      </c>
      <c r="E12495">
        <v>0</v>
      </c>
      <c r="F12495">
        <v>0</v>
      </c>
      <c r="G12495">
        <v>0</v>
      </c>
      <c r="H12495" s="45">
        <v>3231.8</v>
      </c>
      <c r="I12495" t="s">
        <v>3837</v>
      </c>
      <c r="J12495" t="s">
        <v>200</v>
      </c>
      <c r="K12495">
        <v>0</v>
      </c>
      <c r="L12495" s="83">
        <v>42478</v>
      </c>
      <c r="M12495">
        <v>0</v>
      </c>
      <c r="N12495">
        <v>681919106</v>
      </c>
      <c r="O12495">
        <v>2279303</v>
      </c>
    </row>
    <row r="12496" spans="1:15" x14ac:dyDescent="0.2">
      <c r="A12496" t="s">
        <v>3925</v>
      </c>
      <c r="B12496" t="s">
        <v>645</v>
      </c>
      <c r="C12496">
        <v>52.61</v>
      </c>
      <c r="D12496">
        <v>0</v>
      </c>
      <c r="E12496">
        <v>0</v>
      </c>
      <c r="F12496">
        <v>0</v>
      </c>
      <c r="G12496">
        <v>0</v>
      </c>
      <c r="H12496" s="45">
        <v>-2476.54</v>
      </c>
      <c r="I12496" t="s">
        <v>3842</v>
      </c>
      <c r="J12496" t="s">
        <v>186</v>
      </c>
      <c r="K12496">
        <v>0</v>
      </c>
      <c r="L12496" s="83">
        <v>42478</v>
      </c>
      <c r="M12496">
        <v>0</v>
      </c>
      <c r="N12496">
        <v>808513105</v>
      </c>
      <c r="O12496">
        <v>2779397</v>
      </c>
    </row>
    <row r="12497" spans="1:15" x14ac:dyDescent="0.2">
      <c r="A12497" t="s">
        <v>3926</v>
      </c>
      <c r="B12497" t="s">
        <v>486</v>
      </c>
      <c r="C12497">
        <v>145.93</v>
      </c>
      <c r="D12497">
        <v>0</v>
      </c>
      <c r="E12497">
        <v>0</v>
      </c>
      <c r="F12497">
        <v>0</v>
      </c>
      <c r="G12497">
        <v>0</v>
      </c>
      <c r="H12497" s="45">
        <v>-53629.79</v>
      </c>
      <c r="I12497" t="s">
        <v>3837</v>
      </c>
      <c r="J12497" t="s">
        <v>164</v>
      </c>
      <c r="K12497">
        <v>0</v>
      </c>
      <c r="L12497" s="83">
        <v>42478</v>
      </c>
      <c r="M12497">
        <v>0</v>
      </c>
      <c r="N12497">
        <v>928563402</v>
      </c>
      <c r="O12497" t="s">
        <v>487</v>
      </c>
    </row>
    <row r="12498" spans="1:15" x14ac:dyDescent="0.2">
      <c r="A12498" t="s">
        <v>3896</v>
      </c>
      <c r="B12498" t="s">
        <v>3882</v>
      </c>
      <c r="C12498">
        <v>28</v>
      </c>
      <c r="D12498">
        <v>0</v>
      </c>
      <c r="E12498">
        <v>0</v>
      </c>
      <c r="F12498">
        <v>0</v>
      </c>
      <c r="G12498">
        <v>0</v>
      </c>
      <c r="H12498" s="45">
        <v>-5339.4</v>
      </c>
      <c r="I12498" t="s">
        <v>3842</v>
      </c>
      <c r="J12498" t="s">
        <v>186</v>
      </c>
      <c r="K12498">
        <v>0</v>
      </c>
      <c r="L12498" s="83">
        <v>42475</v>
      </c>
      <c r="M12498">
        <v>0</v>
      </c>
      <c r="N12498" t="s">
        <v>177</v>
      </c>
      <c r="O12498">
        <v>2069485</v>
      </c>
    </row>
    <row r="12499" spans="1:15" x14ac:dyDescent="0.2">
      <c r="A12499" t="s">
        <v>3897</v>
      </c>
      <c r="B12499" t="s">
        <v>3877</v>
      </c>
      <c r="C12499">
        <v>38.450000000000003</v>
      </c>
      <c r="D12499">
        <v>0</v>
      </c>
      <c r="E12499">
        <v>0</v>
      </c>
      <c r="F12499">
        <v>0</v>
      </c>
      <c r="G12499">
        <v>0</v>
      </c>
      <c r="H12499" s="45">
        <v>-22477.55</v>
      </c>
      <c r="I12499" t="s">
        <v>3842</v>
      </c>
      <c r="J12499" t="s">
        <v>190</v>
      </c>
      <c r="K12499">
        <v>0</v>
      </c>
      <c r="L12499" s="83">
        <v>42475</v>
      </c>
      <c r="M12499">
        <v>0</v>
      </c>
      <c r="N12499" s="84">
        <v>4.0100000000000002E+112</v>
      </c>
      <c r="O12499">
        <v>2804501</v>
      </c>
    </row>
    <row r="12500" spans="1:15" x14ac:dyDescent="0.2">
      <c r="A12500" t="s">
        <v>3898</v>
      </c>
      <c r="B12500" t="s">
        <v>669</v>
      </c>
      <c r="C12500">
        <v>473.37</v>
      </c>
      <c r="D12500">
        <v>0</v>
      </c>
      <c r="E12500">
        <v>0</v>
      </c>
      <c r="F12500">
        <v>0</v>
      </c>
      <c r="G12500">
        <v>0</v>
      </c>
      <c r="H12500" s="45">
        <v>-5362.62</v>
      </c>
      <c r="I12500" t="s">
        <v>3842</v>
      </c>
      <c r="J12500" t="s">
        <v>186</v>
      </c>
      <c r="K12500">
        <v>0</v>
      </c>
      <c r="L12500" s="83">
        <v>42475</v>
      </c>
      <c r="M12500">
        <v>0</v>
      </c>
      <c r="N12500" t="s">
        <v>670</v>
      </c>
      <c r="O12500">
        <v>2494504</v>
      </c>
    </row>
    <row r="12501" spans="1:15" x14ac:dyDescent="0.2">
      <c r="A12501" t="s">
        <v>3899</v>
      </c>
      <c r="B12501" t="s">
        <v>1009</v>
      </c>
      <c r="C12501">
        <v>52.55</v>
      </c>
      <c r="D12501">
        <v>0</v>
      </c>
      <c r="E12501">
        <v>0</v>
      </c>
      <c r="F12501">
        <v>0</v>
      </c>
      <c r="G12501">
        <v>0</v>
      </c>
      <c r="H12501" s="45">
        <v>-27092.880000000001</v>
      </c>
      <c r="I12501" t="s">
        <v>3837</v>
      </c>
      <c r="J12501" t="s">
        <v>164</v>
      </c>
      <c r="K12501">
        <v>0</v>
      </c>
      <c r="L12501" s="83">
        <v>42475</v>
      </c>
      <c r="M12501">
        <v>0</v>
      </c>
      <c r="N12501">
        <v>56525108</v>
      </c>
      <c r="O12501">
        <v>2069128</v>
      </c>
    </row>
    <row r="12502" spans="1:15" x14ac:dyDescent="0.2">
      <c r="A12502" t="s">
        <v>3900</v>
      </c>
      <c r="B12502" t="s">
        <v>640</v>
      </c>
      <c r="C12502">
        <v>52.8</v>
      </c>
      <c r="D12502">
        <v>0</v>
      </c>
      <c r="E12502">
        <v>0</v>
      </c>
      <c r="F12502">
        <v>0</v>
      </c>
      <c r="G12502">
        <v>0</v>
      </c>
      <c r="H12502" s="45">
        <v>2205.3000000000002</v>
      </c>
      <c r="I12502" t="s">
        <v>3842</v>
      </c>
      <c r="J12502" t="s">
        <v>190</v>
      </c>
      <c r="K12502">
        <v>0</v>
      </c>
      <c r="L12502" s="83">
        <v>42475</v>
      </c>
      <c r="M12502">
        <v>0</v>
      </c>
      <c r="N12502">
        <v>247361702</v>
      </c>
      <c r="O12502" t="s">
        <v>641</v>
      </c>
    </row>
    <row r="12503" spans="1:15" x14ac:dyDescent="0.2">
      <c r="A12503" t="s">
        <v>3901</v>
      </c>
      <c r="B12503" t="s">
        <v>3892</v>
      </c>
      <c r="C12503">
        <v>97.09</v>
      </c>
      <c r="D12503">
        <v>0</v>
      </c>
      <c r="E12503">
        <v>0</v>
      </c>
      <c r="F12503">
        <v>0</v>
      </c>
      <c r="G12503">
        <v>0</v>
      </c>
      <c r="H12503" s="45">
        <v>-3800.08</v>
      </c>
      <c r="I12503" t="s">
        <v>3842</v>
      </c>
      <c r="J12503" t="s">
        <v>186</v>
      </c>
      <c r="K12503">
        <v>0</v>
      </c>
      <c r="L12503" s="83">
        <v>42475</v>
      </c>
      <c r="M12503">
        <v>0</v>
      </c>
      <c r="N12503" t="s">
        <v>3902</v>
      </c>
      <c r="O12503" t="s">
        <v>3903</v>
      </c>
    </row>
    <row r="12504" spans="1:15" x14ac:dyDescent="0.2">
      <c r="A12504" t="s">
        <v>3904</v>
      </c>
      <c r="B12504" t="s">
        <v>476</v>
      </c>
      <c r="C12504">
        <v>341.97</v>
      </c>
      <c r="D12504">
        <v>0</v>
      </c>
      <c r="E12504">
        <v>0</v>
      </c>
      <c r="F12504">
        <v>0</v>
      </c>
      <c r="G12504">
        <v>0</v>
      </c>
      <c r="H12504" s="45">
        <v>4951.59</v>
      </c>
      <c r="I12504" t="s">
        <v>3837</v>
      </c>
      <c r="J12504" t="s">
        <v>190</v>
      </c>
      <c r="K12504">
        <v>0</v>
      </c>
      <c r="L12504" s="83">
        <v>42475</v>
      </c>
      <c r="M12504">
        <v>0</v>
      </c>
      <c r="N12504">
        <v>384802104</v>
      </c>
      <c r="O12504">
        <v>2380863</v>
      </c>
    </row>
    <row r="12505" spans="1:15" x14ac:dyDescent="0.2">
      <c r="A12505" t="s">
        <v>3905</v>
      </c>
      <c r="B12505" t="s">
        <v>3891</v>
      </c>
      <c r="C12505">
        <v>43.81</v>
      </c>
      <c r="D12505">
        <v>0</v>
      </c>
      <c r="E12505">
        <v>0</v>
      </c>
      <c r="F12505">
        <v>0</v>
      </c>
      <c r="G12505">
        <v>0</v>
      </c>
      <c r="H12505" s="45">
        <v>-16574.64</v>
      </c>
      <c r="I12505" t="s">
        <v>3837</v>
      </c>
      <c r="J12505" t="s">
        <v>186</v>
      </c>
      <c r="K12505">
        <v>0</v>
      </c>
      <c r="L12505" s="83">
        <v>42475</v>
      </c>
      <c r="M12505">
        <v>0</v>
      </c>
      <c r="N12505" t="s">
        <v>3906</v>
      </c>
      <c r="O12505">
        <v>2817651</v>
      </c>
    </row>
    <row r="12506" spans="1:15" x14ac:dyDescent="0.2">
      <c r="A12506" t="s">
        <v>3907</v>
      </c>
      <c r="B12506" t="s">
        <v>627</v>
      </c>
      <c r="C12506">
        <v>250.29</v>
      </c>
      <c r="D12506">
        <v>0</v>
      </c>
      <c r="E12506">
        <v>0</v>
      </c>
      <c r="F12506">
        <v>0</v>
      </c>
      <c r="G12506">
        <v>0</v>
      </c>
      <c r="H12506" s="45">
        <v>40216.870000000003</v>
      </c>
      <c r="I12506" t="s">
        <v>3837</v>
      </c>
      <c r="J12506" t="s">
        <v>200</v>
      </c>
      <c r="K12506">
        <v>0</v>
      </c>
      <c r="L12506" s="83">
        <v>42475</v>
      </c>
      <c r="M12506">
        <v>0</v>
      </c>
      <c r="N12506" t="s">
        <v>628</v>
      </c>
      <c r="O12506">
        <v>2857817</v>
      </c>
    </row>
    <row r="12507" spans="1:15" x14ac:dyDescent="0.2">
      <c r="A12507" t="s">
        <v>3908</v>
      </c>
      <c r="B12507" t="s">
        <v>3893</v>
      </c>
      <c r="C12507">
        <v>51.14</v>
      </c>
      <c r="D12507">
        <v>0</v>
      </c>
      <c r="E12507">
        <v>0</v>
      </c>
      <c r="F12507">
        <v>0</v>
      </c>
      <c r="G12507">
        <v>0</v>
      </c>
      <c r="H12507" s="45">
        <v>-6017.4</v>
      </c>
      <c r="I12507" t="s">
        <v>3842</v>
      </c>
      <c r="J12507" t="s">
        <v>186</v>
      </c>
      <c r="K12507">
        <v>0</v>
      </c>
      <c r="L12507" s="83">
        <v>42475</v>
      </c>
      <c r="M12507">
        <v>0</v>
      </c>
      <c r="N12507">
        <v>695263103</v>
      </c>
      <c r="O12507">
        <v>2619772</v>
      </c>
    </row>
    <row r="12508" spans="1:15" x14ac:dyDescent="0.2">
      <c r="A12508" t="s">
        <v>3909</v>
      </c>
      <c r="B12508" t="s">
        <v>3894</v>
      </c>
      <c r="C12508">
        <v>50.49</v>
      </c>
      <c r="D12508">
        <v>0</v>
      </c>
      <c r="E12508">
        <v>0</v>
      </c>
      <c r="F12508">
        <v>0</v>
      </c>
      <c r="G12508">
        <v>0</v>
      </c>
      <c r="H12508" s="45">
        <v>-1328.9</v>
      </c>
      <c r="I12508" t="s">
        <v>3842</v>
      </c>
      <c r="J12508" t="s">
        <v>186</v>
      </c>
      <c r="K12508">
        <v>0</v>
      </c>
      <c r="L12508" s="83">
        <v>42475</v>
      </c>
      <c r="M12508">
        <v>0</v>
      </c>
      <c r="N12508">
        <v>743315103</v>
      </c>
      <c r="O12508">
        <v>2705024</v>
      </c>
    </row>
    <row r="12509" spans="1:15" x14ac:dyDescent="0.2">
      <c r="A12509" t="s">
        <v>3910</v>
      </c>
      <c r="B12509" t="s">
        <v>647</v>
      </c>
      <c r="C12509">
        <v>34.25</v>
      </c>
      <c r="D12509">
        <v>0</v>
      </c>
      <c r="E12509">
        <v>0</v>
      </c>
      <c r="F12509">
        <v>0</v>
      </c>
      <c r="G12509">
        <v>0</v>
      </c>
      <c r="H12509" s="45">
        <v>-2504.04</v>
      </c>
      <c r="I12509" t="s">
        <v>3842</v>
      </c>
      <c r="J12509" t="s">
        <v>186</v>
      </c>
      <c r="K12509">
        <v>0</v>
      </c>
      <c r="L12509" s="83">
        <v>42475</v>
      </c>
      <c r="M12509">
        <v>0</v>
      </c>
      <c r="N12509">
        <v>938824109</v>
      </c>
      <c r="O12509">
        <v>2941981</v>
      </c>
    </row>
    <row r="12510" spans="1:15" x14ac:dyDescent="0.2">
      <c r="A12510" t="s">
        <v>3911</v>
      </c>
      <c r="B12510" t="s">
        <v>3895</v>
      </c>
      <c r="C12510">
        <v>51.54</v>
      </c>
      <c r="D12510">
        <v>0</v>
      </c>
      <c r="E12510">
        <v>0</v>
      </c>
      <c r="F12510">
        <v>0</v>
      </c>
      <c r="G12510">
        <v>0</v>
      </c>
      <c r="H12510" s="45">
        <v>4583.26</v>
      </c>
      <c r="I12510" t="s">
        <v>3842</v>
      </c>
      <c r="J12510" t="s">
        <v>186</v>
      </c>
      <c r="K12510">
        <v>0</v>
      </c>
      <c r="L12510" s="83">
        <v>42475</v>
      </c>
      <c r="M12510">
        <v>0</v>
      </c>
      <c r="N12510">
        <v>949746101</v>
      </c>
      <c r="O12510">
        <v>2649100</v>
      </c>
    </row>
    <row r="12511" spans="1:15" x14ac:dyDescent="0.2">
      <c r="A12511" t="s">
        <v>3890</v>
      </c>
      <c r="B12511" t="s">
        <v>3876</v>
      </c>
      <c r="C12511">
        <v>56.1</v>
      </c>
      <c r="D12511">
        <v>0</v>
      </c>
      <c r="E12511">
        <v>0</v>
      </c>
      <c r="F12511">
        <v>0</v>
      </c>
      <c r="G12511">
        <v>0</v>
      </c>
      <c r="H12511" s="45">
        <v>-2876.52</v>
      </c>
      <c r="I12511" t="s">
        <v>3842</v>
      </c>
      <c r="J12511" t="s">
        <v>186</v>
      </c>
      <c r="K12511">
        <v>0</v>
      </c>
      <c r="L12511" s="83">
        <v>42474</v>
      </c>
      <c r="M12511">
        <v>0</v>
      </c>
      <c r="N12511">
        <v>200525103</v>
      </c>
      <c r="O12511">
        <v>2213204</v>
      </c>
    </row>
    <row r="12512" spans="1:15" x14ac:dyDescent="0.2">
      <c r="A12512" t="s">
        <v>3884</v>
      </c>
      <c r="B12512" t="s">
        <v>3885</v>
      </c>
      <c r="C12512">
        <v>14.65</v>
      </c>
      <c r="D12512">
        <v>0</v>
      </c>
      <c r="E12512">
        <v>0</v>
      </c>
      <c r="F12512">
        <v>0</v>
      </c>
      <c r="G12512">
        <v>0</v>
      </c>
      <c r="H12512" s="45">
        <v>-27249.98</v>
      </c>
      <c r="I12512" t="s">
        <v>205</v>
      </c>
      <c r="J12512" t="s">
        <v>200</v>
      </c>
      <c r="K12512">
        <v>0</v>
      </c>
      <c r="L12512" s="83">
        <v>42473</v>
      </c>
      <c r="M12512">
        <v>0</v>
      </c>
      <c r="N12512" t="s">
        <v>3886</v>
      </c>
      <c r="O12512" t="s">
        <v>3887</v>
      </c>
    </row>
    <row r="12513" spans="1:15" x14ac:dyDescent="0.2">
      <c r="A12513" t="s">
        <v>3888</v>
      </c>
      <c r="B12513" t="s">
        <v>3882</v>
      </c>
      <c r="C12513">
        <v>28</v>
      </c>
      <c r="D12513">
        <v>0</v>
      </c>
      <c r="E12513">
        <v>0</v>
      </c>
      <c r="F12513">
        <v>0</v>
      </c>
      <c r="G12513">
        <v>0</v>
      </c>
      <c r="H12513" s="45">
        <v>-19494.09</v>
      </c>
      <c r="I12513" t="s">
        <v>3837</v>
      </c>
      <c r="J12513" t="s">
        <v>186</v>
      </c>
      <c r="K12513">
        <v>0</v>
      </c>
      <c r="L12513" s="83">
        <v>42473</v>
      </c>
      <c r="M12513">
        <v>0</v>
      </c>
      <c r="N12513" t="s">
        <v>177</v>
      </c>
      <c r="O12513">
        <v>2069485</v>
      </c>
    </row>
    <row r="12514" spans="1:15" x14ac:dyDescent="0.2">
      <c r="A12514" t="s">
        <v>3889</v>
      </c>
      <c r="B12514" t="s">
        <v>3883</v>
      </c>
      <c r="C12514">
        <v>39.65</v>
      </c>
      <c r="D12514">
        <v>0</v>
      </c>
      <c r="E12514">
        <v>0</v>
      </c>
      <c r="F12514">
        <v>0</v>
      </c>
      <c r="G12514">
        <v>0</v>
      </c>
      <c r="H12514" s="45">
        <v>-1179.8399999999999</v>
      </c>
      <c r="I12514" t="s">
        <v>3842</v>
      </c>
      <c r="J12514" t="s">
        <v>190</v>
      </c>
      <c r="K12514">
        <v>0</v>
      </c>
      <c r="L12514" s="83">
        <v>42473</v>
      </c>
      <c r="M12514">
        <v>0</v>
      </c>
      <c r="N12514">
        <v>421906108</v>
      </c>
      <c r="O12514">
        <v>2417619</v>
      </c>
    </row>
    <row r="12515" spans="1:15" x14ac:dyDescent="0.2">
      <c r="A12515" t="s">
        <v>3879</v>
      </c>
      <c r="B12515" t="s">
        <v>3877</v>
      </c>
      <c r="C12515">
        <v>38.450000000000003</v>
      </c>
      <c r="D12515">
        <v>0</v>
      </c>
      <c r="E12515">
        <v>0</v>
      </c>
      <c r="F12515">
        <v>0</v>
      </c>
      <c r="G12515">
        <v>0</v>
      </c>
      <c r="H12515" s="45">
        <v>-3281.72</v>
      </c>
      <c r="I12515" t="s">
        <v>3837</v>
      </c>
      <c r="J12515" t="s">
        <v>190</v>
      </c>
      <c r="K12515">
        <v>0</v>
      </c>
      <c r="L12515" s="83">
        <v>42472</v>
      </c>
      <c r="M12515">
        <v>0</v>
      </c>
      <c r="N12515" s="84">
        <v>4.0100000000000002E+112</v>
      </c>
      <c r="O12515">
        <v>2804501</v>
      </c>
    </row>
    <row r="12516" spans="1:15" x14ac:dyDescent="0.2">
      <c r="A12516" t="s">
        <v>3880</v>
      </c>
      <c r="B12516" t="s">
        <v>3876</v>
      </c>
      <c r="C12516">
        <v>56.1</v>
      </c>
      <c r="D12516">
        <v>0</v>
      </c>
      <c r="E12516">
        <v>0</v>
      </c>
      <c r="F12516">
        <v>0</v>
      </c>
      <c r="G12516">
        <v>0</v>
      </c>
      <c r="H12516" s="45">
        <v>-10934.68</v>
      </c>
      <c r="I12516" t="s">
        <v>3837</v>
      </c>
      <c r="J12516" t="s">
        <v>186</v>
      </c>
      <c r="K12516">
        <v>0</v>
      </c>
      <c r="L12516" s="83">
        <v>42472</v>
      </c>
      <c r="M12516">
        <v>0</v>
      </c>
      <c r="N12516">
        <v>200525103</v>
      </c>
      <c r="O12516">
        <v>2213204</v>
      </c>
    </row>
    <row r="12517" spans="1:15" x14ac:dyDescent="0.2">
      <c r="A12517" t="s">
        <v>3881</v>
      </c>
      <c r="B12517" t="s">
        <v>3878</v>
      </c>
      <c r="C12517">
        <v>42.12</v>
      </c>
      <c r="D12517">
        <v>0</v>
      </c>
      <c r="E12517">
        <v>0</v>
      </c>
      <c r="F12517">
        <v>0</v>
      </c>
      <c r="G12517">
        <v>0</v>
      </c>
      <c r="H12517" s="45">
        <v>-7409.55</v>
      </c>
      <c r="I12517" t="s">
        <v>3842</v>
      </c>
      <c r="J12517" t="s">
        <v>186</v>
      </c>
      <c r="K12517">
        <v>0</v>
      </c>
      <c r="L12517" s="83">
        <v>42472</v>
      </c>
      <c r="M12517">
        <v>0</v>
      </c>
      <c r="N12517">
        <v>63904106</v>
      </c>
      <c r="O12517">
        <v>2085856</v>
      </c>
    </row>
    <row r="12518" spans="1:15" x14ac:dyDescent="0.2">
      <c r="A12518" t="s">
        <v>3872</v>
      </c>
      <c r="B12518" t="s">
        <v>3840</v>
      </c>
      <c r="C12518">
        <v>124.05</v>
      </c>
      <c r="D12518">
        <v>0</v>
      </c>
      <c r="E12518">
        <v>0</v>
      </c>
      <c r="F12518">
        <v>0</v>
      </c>
      <c r="G12518">
        <v>0</v>
      </c>
      <c r="H12518" s="45">
        <v>1139.17</v>
      </c>
      <c r="I12518" t="s">
        <v>3842</v>
      </c>
      <c r="J12518" t="s">
        <v>235</v>
      </c>
      <c r="K12518">
        <v>0</v>
      </c>
      <c r="L12518" s="83">
        <v>42468</v>
      </c>
      <c r="M12518">
        <v>0</v>
      </c>
      <c r="N12518">
        <v>929236107</v>
      </c>
      <c r="O12518">
        <v>2944742</v>
      </c>
    </row>
    <row r="12519" spans="1:15" x14ac:dyDescent="0.2">
      <c r="A12519" t="s">
        <v>3873</v>
      </c>
      <c r="B12519" t="s">
        <v>3870</v>
      </c>
      <c r="C12519">
        <v>37.18</v>
      </c>
      <c r="D12519">
        <v>0</v>
      </c>
      <c r="E12519">
        <v>0</v>
      </c>
      <c r="F12519">
        <v>0</v>
      </c>
      <c r="G12519">
        <v>0</v>
      </c>
      <c r="H12519">
        <v>-389.83</v>
      </c>
      <c r="I12519" t="s">
        <v>3842</v>
      </c>
      <c r="J12519" t="s">
        <v>235</v>
      </c>
      <c r="K12519">
        <v>0</v>
      </c>
      <c r="L12519" s="83">
        <v>42468</v>
      </c>
      <c r="M12519">
        <v>0</v>
      </c>
      <c r="N12519">
        <v>205887102</v>
      </c>
      <c r="O12519">
        <v>2215460</v>
      </c>
    </row>
    <row r="12520" spans="1:15" x14ac:dyDescent="0.2">
      <c r="A12520" t="s">
        <v>3874</v>
      </c>
      <c r="B12520" t="s">
        <v>3871</v>
      </c>
      <c r="C12520">
        <v>58.77</v>
      </c>
      <c r="D12520">
        <v>0</v>
      </c>
      <c r="E12520">
        <v>0</v>
      </c>
      <c r="F12520">
        <v>0</v>
      </c>
      <c r="G12520">
        <v>0</v>
      </c>
      <c r="H12520" s="45">
        <v>6225.64</v>
      </c>
      <c r="I12520" t="s">
        <v>3842</v>
      </c>
      <c r="J12520" t="s">
        <v>200</v>
      </c>
      <c r="K12520">
        <v>0</v>
      </c>
      <c r="L12520" s="83">
        <v>42468</v>
      </c>
      <c r="M12520">
        <v>0</v>
      </c>
      <c r="N12520">
        <v>143130102</v>
      </c>
      <c r="O12520">
        <v>2983563</v>
      </c>
    </row>
    <row r="12521" spans="1:15" x14ac:dyDescent="0.2">
      <c r="A12521" t="s">
        <v>3875</v>
      </c>
      <c r="B12521" t="s">
        <v>3869</v>
      </c>
      <c r="C12521">
        <v>88.95</v>
      </c>
      <c r="D12521">
        <v>0</v>
      </c>
      <c r="E12521">
        <v>0</v>
      </c>
      <c r="F12521">
        <v>0</v>
      </c>
      <c r="G12521">
        <v>0</v>
      </c>
      <c r="H12521" s="45">
        <v>-12607.75</v>
      </c>
      <c r="I12521" t="s">
        <v>3842</v>
      </c>
      <c r="J12521" t="s">
        <v>235</v>
      </c>
      <c r="K12521">
        <v>0</v>
      </c>
      <c r="L12521" s="83">
        <v>42468</v>
      </c>
      <c r="M12521">
        <v>0</v>
      </c>
      <c r="N12521">
        <v>741511109</v>
      </c>
      <c r="O12521">
        <v>2092942</v>
      </c>
    </row>
    <row r="12522" spans="1:15" x14ac:dyDescent="0.2">
      <c r="A12522" t="s">
        <v>3856</v>
      </c>
      <c r="B12522" t="s">
        <v>711</v>
      </c>
      <c r="C12522">
        <v>81.98</v>
      </c>
      <c r="D12522">
        <v>0</v>
      </c>
      <c r="E12522">
        <v>0</v>
      </c>
      <c r="F12522">
        <v>0</v>
      </c>
      <c r="G12522">
        <v>0</v>
      </c>
      <c r="H12522" s="45">
        <v>-16773.599999999999</v>
      </c>
      <c r="I12522" t="s">
        <v>3842</v>
      </c>
      <c r="J12522" t="s">
        <v>190</v>
      </c>
      <c r="K12522">
        <v>0</v>
      </c>
      <c r="L12522" s="83">
        <v>42467</v>
      </c>
      <c r="M12522">
        <v>0</v>
      </c>
      <c r="N12522">
        <v>553530106</v>
      </c>
      <c r="O12522">
        <v>2567655</v>
      </c>
    </row>
    <row r="12523" spans="1:15" x14ac:dyDescent="0.2">
      <c r="A12523" t="s">
        <v>3857</v>
      </c>
      <c r="B12523" t="s">
        <v>3851</v>
      </c>
      <c r="C12523">
        <v>48.5</v>
      </c>
      <c r="D12523">
        <v>0</v>
      </c>
      <c r="E12523">
        <v>0</v>
      </c>
      <c r="F12523">
        <v>0</v>
      </c>
      <c r="G12523">
        <v>0</v>
      </c>
      <c r="H12523" s="45">
        <v>5727.36</v>
      </c>
      <c r="I12523" t="s">
        <v>3842</v>
      </c>
      <c r="J12523" t="s">
        <v>190</v>
      </c>
      <c r="K12523">
        <v>0</v>
      </c>
      <c r="L12523" s="83">
        <v>42467</v>
      </c>
      <c r="M12523">
        <v>0</v>
      </c>
      <c r="N12523">
        <v>37598109</v>
      </c>
      <c r="O12523">
        <v>2046176</v>
      </c>
    </row>
    <row r="12524" spans="1:15" x14ac:dyDescent="0.2">
      <c r="A12524" t="s">
        <v>3858</v>
      </c>
      <c r="B12524" t="s">
        <v>3850</v>
      </c>
      <c r="C12524">
        <v>133.1</v>
      </c>
      <c r="D12524">
        <v>0</v>
      </c>
      <c r="E12524">
        <v>0</v>
      </c>
      <c r="F12524">
        <v>0</v>
      </c>
      <c r="G12524">
        <v>0</v>
      </c>
      <c r="H12524" s="45">
        <v>-1343.19</v>
      </c>
      <c r="I12524" t="s">
        <v>3842</v>
      </c>
      <c r="J12524" t="s">
        <v>190</v>
      </c>
      <c r="K12524">
        <v>0</v>
      </c>
      <c r="L12524" s="83">
        <v>42467</v>
      </c>
      <c r="M12524">
        <v>0</v>
      </c>
      <c r="N12524" t="s">
        <v>3859</v>
      </c>
      <c r="O12524">
        <v>2818461</v>
      </c>
    </row>
    <row r="12525" spans="1:15" x14ac:dyDescent="0.2">
      <c r="A12525" t="s">
        <v>3860</v>
      </c>
      <c r="B12525" t="s">
        <v>3849</v>
      </c>
      <c r="C12525">
        <v>20.79</v>
      </c>
      <c r="D12525">
        <v>0</v>
      </c>
      <c r="E12525">
        <v>0</v>
      </c>
      <c r="F12525">
        <v>0</v>
      </c>
      <c r="G12525">
        <v>0</v>
      </c>
      <c r="H12525">
        <v>-539.59</v>
      </c>
      <c r="I12525" t="s">
        <v>3842</v>
      </c>
      <c r="J12525" t="s">
        <v>190</v>
      </c>
      <c r="K12525">
        <v>0</v>
      </c>
      <c r="L12525" s="83">
        <v>42467</v>
      </c>
      <c r="M12525">
        <v>0</v>
      </c>
      <c r="N12525" t="s">
        <v>3861</v>
      </c>
      <c r="O12525" t="s">
        <v>3862</v>
      </c>
    </row>
    <row r="12526" spans="1:15" x14ac:dyDescent="0.2">
      <c r="A12526" t="s">
        <v>3863</v>
      </c>
      <c r="B12526" t="s">
        <v>3855</v>
      </c>
      <c r="C12526">
        <v>119.54</v>
      </c>
      <c r="D12526">
        <v>0</v>
      </c>
      <c r="E12526">
        <v>0</v>
      </c>
      <c r="F12526">
        <v>0</v>
      </c>
      <c r="G12526">
        <v>0</v>
      </c>
      <c r="H12526" s="45">
        <v>2715.6</v>
      </c>
      <c r="I12526" t="s">
        <v>3842</v>
      </c>
      <c r="J12526" t="s">
        <v>188</v>
      </c>
      <c r="K12526">
        <v>0</v>
      </c>
      <c r="L12526" s="83">
        <v>42467</v>
      </c>
      <c r="M12526">
        <v>0</v>
      </c>
      <c r="N12526" t="s">
        <v>3864</v>
      </c>
      <c r="O12526">
        <v>2654320</v>
      </c>
    </row>
    <row r="12527" spans="1:15" x14ac:dyDescent="0.2">
      <c r="A12527" t="s">
        <v>3865</v>
      </c>
      <c r="B12527" t="s">
        <v>3852</v>
      </c>
      <c r="C12527">
        <v>52.2</v>
      </c>
      <c r="D12527">
        <v>0</v>
      </c>
      <c r="E12527">
        <v>0</v>
      </c>
      <c r="F12527">
        <v>0</v>
      </c>
      <c r="G12527">
        <v>0</v>
      </c>
      <c r="H12527" s="45">
        <v>-3893.84</v>
      </c>
      <c r="I12527" t="s">
        <v>3842</v>
      </c>
      <c r="J12527" t="s">
        <v>188</v>
      </c>
      <c r="K12527">
        <v>0</v>
      </c>
      <c r="L12527" s="83">
        <v>42467</v>
      </c>
      <c r="M12527">
        <v>0</v>
      </c>
      <c r="N12527">
        <v>749685103</v>
      </c>
      <c r="O12527">
        <v>2756174</v>
      </c>
    </row>
    <row r="12528" spans="1:15" x14ac:dyDescent="0.2">
      <c r="A12528" t="s">
        <v>3866</v>
      </c>
      <c r="B12528" t="s">
        <v>3853</v>
      </c>
      <c r="C12528">
        <v>28.2</v>
      </c>
      <c r="D12528">
        <v>0</v>
      </c>
      <c r="E12528">
        <v>0</v>
      </c>
      <c r="F12528">
        <v>0</v>
      </c>
      <c r="G12528">
        <v>0</v>
      </c>
      <c r="H12528" s="45">
        <v>-21609.77</v>
      </c>
      <c r="I12528" t="s">
        <v>3842</v>
      </c>
      <c r="J12528" t="s">
        <v>188</v>
      </c>
      <c r="K12528">
        <v>0</v>
      </c>
      <c r="L12528" s="83">
        <v>42467</v>
      </c>
      <c r="M12528">
        <v>0</v>
      </c>
      <c r="N12528">
        <v>806882106</v>
      </c>
      <c r="O12528">
        <v>2821298</v>
      </c>
    </row>
    <row r="12529" spans="1:15" x14ac:dyDescent="0.2">
      <c r="A12529" t="s">
        <v>3867</v>
      </c>
      <c r="B12529" t="s">
        <v>3854</v>
      </c>
      <c r="C12529">
        <v>220.78</v>
      </c>
      <c r="D12529">
        <v>0</v>
      </c>
      <c r="E12529">
        <v>0</v>
      </c>
      <c r="F12529">
        <v>0</v>
      </c>
      <c r="G12529">
        <v>0</v>
      </c>
      <c r="H12529" s="45">
        <v>-1681.94</v>
      </c>
      <c r="I12529" t="s">
        <v>3842</v>
      </c>
      <c r="J12529" t="s">
        <v>235</v>
      </c>
      <c r="K12529">
        <v>0</v>
      </c>
      <c r="L12529" s="83">
        <v>42467</v>
      </c>
      <c r="M12529">
        <v>0</v>
      </c>
      <c r="N12529" t="s">
        <v>3868</v>
      </c>
      <c r="O12529">
        <v>2170473</v>
      </c>
    </row>
    <row r="12530" spans="1:15" x14ac:dyDescent="0.2">
      <c r="A12530" t="s">
        <v>3841</v>
      </c>
      <c r="B12530" t="s">
        <v>6</v>
      </c>
      <c r="C12530">
        <v>284.06</v>
      </c>
      <c r="D12530">
        <v>0</v>
      </c>
      <c r="E12530">
        <v>0</v>
      </c>
      <c r="F12530">
        <v>0</v>
      </c>
      <c r="G12530">
        <v>0</v>
      </c>
      <c r="H12530" s="45">
        <v>-464609.94</v>
      </c>
      <c r="I12530" t="s">
        <v>3842</v>
      </c>
      <c r="J12530" t="s">
        <v>713</v>
      </c>
      <c r="K12530">
        <v>0</v>
      </c>
      <c r="L12530" s="83">
        <v>42466</v>
      </c>
      <c r="M12530">
        <v>0</v>
      </c>
      <c r="N12530" t="s">
        <v>714</v>
      </c>
      <c r="O12530">
        <v>2840215</v>
      </c>
    </row>
    <row r="12531" spans="1:15" x14ac:dyDescent="0.2">
      <c r="A12531" t="s">
        <v>3843</v>
      </c>
      <c r="B12531" t="s">
        <v>3835</v>
      </c>
      <c r="C12531">
        <v>108.87</v>
      </c>
      <c r="D12531">
        <v>0</v>
      </c>
      <c r="E12531">
        <v>0</v>
      </c>
      <c r="F12531">
        <v>0</v>
      </c>
      <c r="G12531">
        <v>0</v>
      </c>
      <c r="H12531">
        <v>879.62</v>
      </c>
      <c r="I12531" t="s">
        <v>3842</v>
      </c>
      <c r="J12531" t="s">
        <v>200</v>
      </c>
      <c r="K12531">
        <v>0</v>
      </c>
      <c r="L12531" s="83">
        <v>42466</v>
      </c>
      <c r="M12531">
        <v>0</v>
      </c>
      <c r="N12531">
        <v>237194105</v>
      </c>
      <c r="O12531">
        <v>2289874</v>
      </c>
    </row>
    <row r="12532" spans="1:15" x14ac:dyDescent="0.2">
      <c r="A12532" t="s">
        <v>3844</v>
      </c>
      <c r="B12532" t="s">
        <v>706</v>
      </c>
      <c r="C12532">
        <v>57.7</v>
      </c>
      <c r="D12532">
        <v>0</v>
      </c>
      <c r="E12532">
        <v>0</v>
      </c>
      <c r="F12532">
        <v>0</v>
      </c>
      <c r="G12532">
        <v>0</v>
      </c>
      <c r="H12532" s="45">
        <v>7303.23</v>
      </c>
      <c r="I12532" t="s">
        <v>3842</v>
      </c>
      <c r="J12532" t="s">
        <v>190</v>
      </c>
      <c r="K12532">
        <v>0</v>
      </c>
      <c r="L12532" s="83">
        <v>42466</v>
      </c>
      <c r="M12532">
        <v>0</v>
      </c>
      <c r="N12532">
        <v>393657101</v>
      </c>
      <c r="O12532">
        <v>2387530</v>
      </c>
    </row>
    <row r="12533" spans="1:15" x14ac:dyDescent="0.2">
      <c r="A12533" t="s">
        <v>3845</v>
      </c>
      <c r="B12533" t="s">
        <v>455</v>
      </c>
      <c r="C12533">
        <v>46.85</v>
      </c>
      <c r="D12533">
        <v>0</v>
      </c>
      <c r="E12533">
        <v>0</v>
      </c>
      <c r="F12533">
        <v>0</v>
      </c>
      <c r="G12533">
        <v>0</v>
      </c>
      <c r="H12533">
        <v>-667.03</v>
      </c>
      <c r="I12533" t="s">
        <v>3842</v>
      </c>
      <c r="J12533" t="s">
        <v>200</v>
      </c>
      <c r="K12533">
        <v>0</v>
      </c>
      <c r="L12533" s="83">
        <v>42466</v>
      </c>
      <c r="M12533">
        <v>0</v>
      </c>
      <c r="N12533">
        <v>460335201</v>
      </c>
      <c r="O12533">
        <v>2478144</v>
      </c>
    </row>
    <row r="12534" spans="1:15" x14ac:dyDescent="0.2">
      <c r="A12534" t="s">
        <v>3846</v>
      </c>
      <c r="B12534" t="s">
        <v>683</v>
      </c>
      <c r="C12534">
        <v>38.25</v>
      </c>
      <c r="D12534">
        <v>0</v>
      </c>
      <c r="E12534">
        <v>0</v>
      </c>
      <c r="F12534">
        <v>0</v>
      </c>
      <c r="G12534">
        <v>0</v>
      </c>
      <c r="H12534" s="45">
        <v>-17745.52</v>
      </c>
      <c r="I12534" t="s">
        <v>3842</v>
      </c>
      <c r="J12534" t="s">
        <v>188</v>
      </c>
      <c r="K12534">
        <v>0</v>
      </c>
      <c r="L12534" s="83">
        <v>42466</v>
      </c>
      <c r="M12534">
        <v>0</v>
      </c>
      <c r="N12534">
        <v>808194104</v>
      </c>
      <c r="O12534">
        <v>2779342</v>
      </c>
    </row>
    <row r="12535" spans="1:15" x14ac:dyDescent="0.2">
      <c r="A12535" t="s">
        <v>3847</v>
      </c>
      <c r="B12535" t="s">
        <v>701</v>
      </c>
      <c r="C12535">
        <v>65.510000000000005</v>
      </c>
      <c r="D12535">
        <v>0</v>
      </c>
      <c r="E12535">
        <v>0</v>
      </c>
      <c r="F12535">
        <v>0</v>
      </c>
      <c r="G12535">
        <v>0</v>
      </c>
      <c r="H12535" s="45">
        <v>13353.69</v>
      </c>
      <c r="I12535" t="s">
        <v>3842</v>
      </c>
      <c r="J12535" t="s">
        <v>235</v>
      </c>
      <c r="K12535">
        <v>0</v>
      </c>
      <c r="L12535" s="83">
        <v>42466</v>
      </c>
      <c r="M12535">
        <v>0</v>
      </c>
      <c r="N12535">
        <v>931427108</v>
      </c>
      <c r="O12535" t="s">
        <v>702</v>
      </c>
    </row>
    <row r="12536" spans="1:15" x14ac:dyDescent="0.2">
      <c r="A12536" t="s">
        <v>3848</v>
      </c>
      <c r="B12536" t="s">
        <v>3840</v>
      </c>
      <c r="C12536">
        <v>124.05</v>
      </c>
      <c r="D12536">
        <v>0</v>
      </c>
      <c r="E12536">
        <v>0</v>
      </c>
      <c r="F12536">
        <v>0</v>
      </c>
      <c r="G12536">
        <v>0</v>
      </c>
      <c r="H12536" s="45">
        <v>13312.51</v>
      </c>
      <c r="I12536" t="s">
        <v>3837</v>
      </c>
      <c r="J12536" t="s">
        <v>235</v>
      </c>
      <c r="K12536">
        <v>0</v>
      </c>
      <c r="L12536" s="83">
        <v>42466</v>
      </c>
      <c r="M12536">
        <v>0</v>
      </c>
      <c r="N12536">
        <v>929236107</v>
      </c>
      <c r="O12536">
        <v>2944742</v>
      </c>
    </row>
    <row r="12537" spans="1:15" x14ac:dyDescent="0.2">
      <c r="A12537" t="s">
        <v>3839</v>
      </c>
      <c r="B12537" t="s">
        <v>711</v>
      </c>
      <c r="C12537">
        <v>81.98</v>
      </c>
      <c r="D12537">
        <v>0</v>
      </c>
      <c r="E12537">
        <v>0</v>
      </c>
      <c r="F12537">
        <v>0</v>
      </c>
      <c r="G12537">
        <v>0</v>
      </c>
      <c r="H12537">
        <v>36.39</v>
      </c>
      <c r="I12537" t="s">
        <v>3837</v>
      </c>
      <c r="J12537" t="s">
        <v>190</v>
      </c>
      <c r="K12537">
        <v>0</v>
      </c>
      <c r="L12537" s="83">
        <v>42465</v>
      </c>
      <c r="M12537">
        <v>0</v>
      </c>
      <c r="N12537">
        <v>553530106</v>
      </c>
      <c r="O12537">
        <v>2567655</v>
      </c>
    </row>
    <row r="12538" spans="1:15" x14ac:dyDescent="0.2">
      <c r="A12538" t="s">
        <v>3836</v>
      </c>
      <c r="B12538" t="s">
        <v>6</v>
      </c>
      <c r="C12538">
        <v>284.06</v>
      </c>
      <c r="D12538">
        <v>0</v>
      </c>
      <c r="E12538">
        <v>0</v>
      </c>
      <c r="F12538">
        <v>0</v>
      </c>
      <c r="G12538">
        <v>0</v>
      </c>
      <c r="H12538" s="45">
        <v>-197434.65</v>
      </c>
      <c r="I12538" t="s">
        <v>3837</v>
      </c>
      <c r="J12538" t="s">
        <v>713</v>
      </c>
      <c r="K12538">
        <v>0</v>
      </c>
      <c r="L12538" s="83">
        <v>42464</v>
      </c>
      <c r="M12538">
        <v>0</v>
      </c>
      <c r="N12538" t="s">
        <v>714</v>
      </c>
      <c r="O12538">
        <v>2840215</v>
      </c>
    </row>
    <row r="12539" spans="1:15" x14ac:dyDescent="0.2">
      <c r="A12539" t="s">
        <v>3838</v>
      </c>
      <c r="B12539" t="s">
        <v>3835</v>
      </c>
      <c r="C12539">
        <v>108.87</v>
      </c>
      <c r="D12539">
        <v>0</v>
      </c>
      <c r="E12539">
        <v>0</v>
      </c>
      <c r="F12539">
        <v>0</v>
      </c>
      <c r="G12539">
        <v>0</v>
      </c>
      <c r="H12539" s="45">
        <v>10632.83</v>
      </c>
      <c r="I12539" t="s">
        <v>3837</v>
      </c>
      <c r="J12539" t="s">
        <v>200</v>
      </c>
      <c r="K12539">
        <v>0</v>
      </c>
      <c r="L12539" s="83">
        <v>42464</v>
      </c>
      <c r="M12539">
        <v>0</v>
      </c>
      <c r="N12539">
        <v>237194105</v>
      </c>
      <c r="O12539">
        <v>2289874</v>
      </c>
    </row>
    <row r="12540" spans="1:15" x14ac:dyDescent="0.2">
      <c r="A12540" t="s">
        <v>3834</v>
      </c>
      <c r="B12540" t="s">
        <v>3833</v>
      </c>
      <c r="C12540">
        <v>92.07</v>
      </c>
      <c r="D12540">
        <v>0</v>
      </c>
      <c r="E12540">
        <v>0</v>
      </c>
      <c r="F12540">
        <v>0</v>
      </c>
      <c r="G12540">
        <v>0</v>
      </c>
      <c r="H12540" s="45">
        <v>8869.85</v>
      </c>
      <c r="I12540" t="s">
        <v>758</v>
      </c>
      <c r="J12540" t="s">
        <v>190</v>
      </c>
      <c r="K12540">
        <v>0</v>
      </c>
      <c r="L12540" s="83">
        <v>42461</v>
      </c>
      <c r="M12540">
        <v>0</v>
      </c>
      <c r="N12540">
        <v>535555106</v>
      </c>
      <c r="O12540">
        <v>2516613</v>
      </c>
    </row>
    <row r="12541" spans="1:15" x14ac:dyDescent="0.2">
      <c r="A12541" t="s">
        <v>3829</v>
      </c>
      <c r="B12541" t="s">
        <v>3820</v>
      </c>
      <c r="C12541">
        <v>87.27</v>
      </c>
      <c r="D12541">
        <v>0</v>
      </c>
      <c r="E12541">
        <v>0</v>
      </c>
      <c r="F12541">
        <v>0</v>
      </c>
      <c r="G12541">
        <v>0</v>
      </c>
      <c r="H12541" s="45">
        <v>-7091.78</v>
      </c>
      <c r="I12541" t="s">
        <v>758</v>
      </c>
      <c r="J12541" t="s">
        <v>200</v>
      </c>
      <c r="K12541">
        <v>0</v>
      </c>
      <c r="L12541" s="83">
        <v>42460</v>
      </c>
      <c r="M12541">
        <v>0</v>
      </c>
      <c r="N12541">
        <v>550021109</v>
      </c>
      <c r="O12541" t="s">
        <v>3824</v>
      </c>
    </row>
    <row r="12542" spans="1:15" x14ac:dyDescent="0.2">
      <c r="A12542" t="s">
        <v>3830</v>
      </c>
      <c r="B12542" t="s">
        <v>3819</v>
      </c>
      <c r="C12542">
        <v>66.38</v>
      </c>
      <c r="D12542">
        <v>0</v>
      </c>
      <c r="E12542">
        <v>0</v>
      </c>
      <c r="F12542">
        <v>0</v>
      </c>
      <c r="G12542">
        <v>0</v>
      </c>
      <c r="H12542" s="45">
        <v>-3327.52</v>
      </c>
      <c r="I12542" t="s">
        <v>758</v>
      </c>
      <c r="J12542" t="s">
        <v>200</v>
      </c>
      <c r="K12542">
        <v>0</v>
      </c>
      <c r="L12542" s="83">
        <v>42460</v>
      </c>
      <c r="M12542">
        <v>0</v>
      </c>
      <c r="N12542">
        <v>143658300</v>
      </c>
      <c r="O12542">
        <v>2523044</v>
      </c>
    </row>
    <row r="12543" spans="1:15" x14ac:dyDescent="0.2">
      <c r="A12543" t="s">
        <v>3831</v>
      </c>
      <c r="B12543" t="s">
        <v>3828</v>
      </c>
      <c r="C12543">
        <v>49.66</v>
      </c>
      <c r="D12543">
        <v>0</v>
      </c>
      <c r="E12543">
        <v>0</v>
      </c>
      <c r="F12543">
        <v>0</v>
      </c>
      <c r="G12543">
        <v>0</v>
      </c>
      <c r="H12543" s="45">
        <v>-19724.29</v>
      </c>
      <c r="I12543" t="s">
        <v>758</v>
      </c>
      <c r="J12543" t="s">
        <v>182</v>
      </c>
      <c r="K12543">
        <v>0</v>
      </c>
      <c r="L12543" s="83">
        <v>42460</v>
      </c>
      <c r="M12543">
        <v>0</v>
      </c>
      <c r="N12543">
        <v>460951106</v>
      </c>
      <c r="O12543" t="s">
        <v>3832</v>
      </c>
    </row>
    <row r="12544" spans="1:15" x14ac:dyDescent="0.2">
      <c r="A12544" t="s">
        <v>3826</v>
      </c>
      <c r="B12544" t="s">
        <v>3797</v>
      </c>
      <c r="C12544">
        <v>45.3</v>
      </c>
      <c r="D12544">
        <v>0</v>
      </c>
      <c r="E12544">
        <v>0</v>
      </c>
      <c r="F12544">
        <v>0</v>
      </c>
      <c r="G12544">
        <v>0</v>
      </c>
      <c r="H12544" s="45">
        <v>23934.99</v>
      </c>
      <c r="I12544" t="s">
        <v>758</v>
      </c>
      <c r="J12544" t="s">
        <v>164</v>
      </c>
      <c r="K12544">
        <v>0</v>
      </c>
      <c r="L12544" s="83">
        <v>42459</v>
      </c>
      <c r="M12544">
        <v>0</v>
      </c>
      <c r="N12544" t="s">
        <v>3817</v>
      </c>
      <c r="O12544">
        <v>2849193</v>
      </c>
    </row>
    <row r="12545" spans="1:15" x14ac:dyDescent="0.2">
      <c r="A12545" t="s">
        <v>3827</v>
      </c>
      <c r="B12545" t="s">
        <v>3798</v>
      </c>
      <c r="C12545">
        <v>25.6</v>
      </c>
      <c r="D12545">
        <v>0</v>
      </c>
      <c r="E12545">
        <v>0</v>
      </c>
      <c r="F12545">
        <v>0</v>
      </c>
      <c r="G12545">
        <v>0</v>
      </c>
      <c r="H12545" s="45">
        <v>9583.02</v>
      </c>
      <c r="I12545" t="s">
        <v>758</v>
      </c>
      <c r="J12545" t="s">
        <v>200</v>
      </c>
      <c r="K12545">
        <v>0</v>
      </c>
      <c r="L12545" s="83">
        <v>42459</v>
      </c>
      <c r="M12545">
        <v>0</v>
      </c>
      <c r="N12545">
        <v>835451105</v>
      </c>
      <c r="O12545">
        <v>2821113</v>
      </c>
    </row>
    <row r="12546" spans="1:15" x14ac:dyDescent="0.2">
      <c r="A12546" t="s">
        <v>3821</v>
      </c>
      <c r="B12546" t="s">
        <v>3818</v>
      </c>
      <c r="C12546">
        <v>45</v>
      </c>
      <c r="D12546">
        <v>0</v>
      </c>
      <c r="E12546">
        <v>0</v>
      </c>
      <c r="F12546">
        <v>0</v>
      </c>
      <c r="G12546">
        <v>0</v>
      </c>
      <c r="H12546" s="45">
        <v>-5949.45</v>
      </c>
      <c r="I12546" t="s">
        <v>758</v>
      </c>
      <c r="J12546" t="s">
        <v>235</v>
      </c>
      <c r="K12546">
        <v>0</v>
      </c>
      <c r="L12546" s="83">
        <v>42458</v>
      </c>
      <c r="M12546">
        <v>0</v>
      </c>
      <c r="N12546">
        <v>128030202</v>
      </c>
      <c r="O12546">
        <v>2158781</v>
      </c>
    </row>
    <row r="12547" spans="1:15" x14ac:dyDescent="0.2">
      <c r="A12547" t="s">
        <v>3822</v>
      </c>
      <c r="B12547" t="s">
        <v>3819</v>
      </c>
      <c r="C12547">
        <v>66.38</v>
      </c>
      <c r="D12547">
        <v>0</v>
      </c>
      <c r="E12547">
        <v>0</v>
      </c>
      <c r="F12547">
        <v>0</v>
      </c>
      <c r="G12547">
        <v>0</v>
      </c>
      <c r="H12547" s="45">
        <v>17329.189999999999</v>
      </c>
      <c r="I12547" t="s">
        <v>163</v>
      </c>
      <c r="J12547" t="s">
        <v>200</v>
      </c>
      <c r="K12547">
        <v>0</v>
      </c>
      <c r="L12547" s="83">
        <v>42458</v>
      </c>
      <c r="M12547">
        <v>0</v>
      </c>
      <c r="N12547">
        <v>143658300</v>
      </c>
      <c r="O12547">
        <v>2523044</v>
      </c>
    </row>
    <row r="12548" spans="1:15" x14ac:dyDescent="0.2">
      <c r="A12548" t="s">
        <v>3823</v>
      </c>
      <c r="B12548" t="s">
        <v>3820</v>
      </c>
      <c r="C12548">
        <v>87.27</v>
      </c>
      <c r="D12548">
        <v>0</v>
      </c>
      <c r="E12548">
        <v>0</v>
      </c>
      <c r="F12548">
        <v>0</v>
      </c>
      <c r="G12548">
        <v>0</v>
      </c>
      <c r="H12548" s="45">
        <v>88383.32</v>
      </c>
      <c r="I12548" t="s">
        <v>163</v>
      </c>
      <c r="J12548" t="s">
        <v>200</v>
      </c>
      <c r="K12548">
        <v>0</v>
      </c>
      <c r="L12548" s="83">
        <v>42458</v>
      </c>
      <c r="M12548">
        <v>0</v>
      </c>
      <c r="N12548">
        <v>550021109</v>
      </c>
      <c r="O12548" t="s">
        <v>3824</v>
      </c>
    </row>
    <row r="12549" spans="1:15" x14ac:dyDescent="0.2">
      <c r="A12549" t="s">
        <v>3825</v>
      </c>
      <c r="B12549" t="s">
        <v>679</v>
      </c>
      <c r="C12549">
        <v>41.91</v>
      </c>
      <c r="D12549">
        <v>0</v>
      </c>
      <c r="E12549">
        <v>0</v>
      </c>
      <c r="F12549">
        <v>0</v>
      </c>
      <c r="G12549">
        <v>0</v>
      </c>
      <c r="H12549" s="45">
        <v>-22219.78</v>
      </c>
      <c r="I12549" t="s">
        <v>163</v>
      </c>
      <c r="J12549" t="s">
        <v>164</v>
      </c>
      <c r="K12549">
        <v>0</v>
      </c>
      <c r="L12549" s="83">
        <v>42458</v>
      </c>
      <c r="M12549">
        <v>0</v>
      </c>
      <c r="N12549">
        <v>743312100</v>
      </c>
      <c r="O12549">
        <v>2705198</v>
      </c>
    </row>
    <row r="12550" spans="1:15" x14ac:dyDescent="0.2">
      <c r="A12550" t="s">
        <v>3802</v>
      </c>
      <c r="B12550" t="s">
        <v>3774</v>
      </c>
      <c r="C12550">
        <v>46.4</v>
      </c>
      <c r="D12550">
        <v>0</v>
      </c>
      <c r="E12550">
        <v>0</v>
      </c>
      <c r="F12550">
        <v>0</v>
      </c>
      <c r="G12550">
        <v>0</v>
      </c>
      <c r="H12550" s="45">
        <v>7124.07</v>
      </c>
      <c r="I12550" t="s">
        <v>758</v>
      </c>
      <c r="J12550" t="s">
        <v>200</v>
      </c>
      <c r="K12550">
        <v>0</v>
      </c>
      <c r="L12550" s="83">
        <v>42457</v>
      </c>
      <c r="M12550">
        <v>0</v>
      </c>
      <c r="N12550">
        <v>974637100</v>
      </c>
      <c r="O12550">
        <v>2972721</v>
      </c>
    </row>
    <row r="12551" spans="1:15" x14ac:dyDescent="0.2">
      <c r="A12551" t="s">
        <v>3803</v>
      </c>
      <c r="B12551" t="s">
        <v>3799</v>
      </c>
      <c r="C12551">
        <v>17.37</v>
      </c>
      <c r="D12551">
        <v>0</v>
      </c>
      <c r="E12551">
        <v>0</v>
      </c>
      <c r="F12551">
        <v>0</v>
      </c>
      <c r="G12551">
        <v>0</v>
      </c>
      <c r="H12551" s="45">
        <v>9794.02</v>
      </c>
      <c r="I12551" t="s">
        <v>758</v>
      </c>
      <c r="J12551" t="s">
        <v>200</v>
      </c>
      <c r="K12551">
        <v>0</v>
      </c>
      <c r="L12551" s="83">
        <v>42457</v>
      </c>
      <c r="M12551">
        <v>0</v>
      </c>
      <c r="N12551" t="s">
        <v>3804</v>
      </c>
      <c r="O12551" t="s">
        <v>3805</v>
      </c>
    </row>
    <row r="12552" spans="1:15" x14ac:dyDescent="0.2">
      <c r="A12552" t="s">
        <v>3806</v>
      </c>
      <c r="B12552" t="s">
        <v>3795</v>
      </c>
      <c r="C12552">
        <v>51.26</v>
      </c>
      <c r="D12552">
        <v>0</v>
      </c>
      <c r="E12552">
        <v>0</v>
      </c>
      <c r="F12552">
        <v>0</v>
      </c>
      <c r="G12552">
        <v>0</v>
      </c>
      <c r="H12552" s="45">
        <v>10090.75</v>
      </c>
      <c r="I12552" t="s">
        <v>163</v>
      </c>
      <c r="J12552" t="s">
        <v>200</v>
      </c>
      <c r="K12552">
        <v>0</v>
      </c>
      <c r="L12552" s="83">
        <v>42457</v>
      </c>
      <c r="M12552">
        <v>0</v>
      </c>
      <c r="N12552">
        <v>526057104</v>
      </c>
      <c r="O12552">
        <v>2511920</v>
      </c>
    </row>
    <row r="12553" spans="1:15" x14ac:dyDescent="0.2">
      <c r="A12553" t="s">
        <v>3807</v>
      </c>
      <c r="B12553" t="s">
        <v>3796</v>
      </c>
      <c r="C12553">
        <v>42.65</v>
      </c>
      <c r="D12553">
        <v>0</v>
      </c>
      <c r="E12553">
        <v>0</v>
      </c>
      <c r="F12553">
        <v>0</v>
      </c>
      <c r="G12553">
        <v>0</v>
      </c>
      <c r="H12553" s="45">
        <v>9514.25</v>
      </c>
      <c r="I12553" t="s">
        <v>163</v>
      </c>
      <c r="J12553" t="s">
        <v>200</v>
      </c>
      <c r="K12553">
        <v>0</v>
      </c>
      <c r="L12553" s="83">
        <v>42457</v>
      </c>
      <c r="M12553">
        <v>0</v>
      </c>
      <c r="N12553">
        <v>238337109</v>
      </c>
      <c r="O12553" t="s">
        <v>3808</v>
      </c>
    </row>
    <row r="12554" spans="1:15" x14ac:dyDescent="0.2">
      <c r="A12554" t="s">
        <v>3809</v>
      </c>
      <c r="B12554" t="s">
        <v>3048</v>
      </c>
      <c r="C12554">
        <v>89.44</v>
      </c>
      <c r="D12554">
        <v>0</v>
      </c>
      <c r="E12554">
        <v>0</v>
      </c>
      <c r="F12554">
        <v>0</v>
      </c>
      <c r="G12554">
        <v>0</v>
      </c>
      <c r="H12554" s="45">
        <v>-26418.959999999999</v>
      </c>
      <c r="I12554" t="s">
        <v>163</v>
      </c>
      <c r="J12554" t="s">
        <v>200</v>
      </c>
      <c r="K12554">
        <v>0</v>
      </c>
      <c r="L12554" s="83">
        <v>42457</v>
      </c>
      <c r="M12554">
        <v>0</v>
      </c>
      <c r="N12554">
        <v>761283100</v>
      </c>
      <c r="O12554" t="s">
        <v>3135</v>
      </c>
    </row>
    <row r="12555" spans="1:15" x14ac:dyDescent="0.2">
      <c r="A12555" t="s">
        <v>3810</v>
      </c>
      <c r="B12555" t="s">
        <v>3794</v>
      </c>
      <c r="C12555">
        <v>77.31</v>
      </c>
      <c r="D12555">
        <v>0</v>
      </c>
      <c r="E12555">
        <v>0</v>
      </c>
      <c r="F12555">
        <v>0</v>
      </c>
      <c r="G12555">
        <v>0</v>
      </c>
      <c r="H12555" s="45">
        <v>34713.74</v>
      </c>
      <c r="I12555" t="s">
        <v>163</v>
      </c>
      <c r="J12555" t="s">
        <v>164</v>
      </c>
      <c r="K12555">
        <v>0</v>
      </c>
      <c r="L12555" s="83">
        <v>42457</v>
      </c>
      <c r="M12555">
        <v>0</v>
      </c>
      <c r="N12555">
        <v>808625107</v>
      </c>
      <c r="O12555" t="s">
        <v>3811</v>
      </c>
    </row>
    <row r="12556" spans="1:15" x14ac:dyDescent="0.2">
      <c r="A12556" t="s">
        <v>3812</v>
      </c>
      <c r="B12556" t="s">
        <v>3800</v>
      </c>
      <c r="C12556">
        <v>36.729999999999997</v>
      </c>
      <c r="D12556">
        <v>0</v>
      </c>
      <c r="E12556">
        <v>0</v>
      </c>
      <c r="F12556">
        <v>0</v>
      </c>
      <c r="G12556">
        <v>0</v>
      </c>
      <c r="H12556" s="45">
        <v>3742.75</v>
      </c>
      <c r="I12556" t="s">
        <v>758</v>
      </c>
      <c r="J12556" t="s">
        <v>200</v>
      </c>
      <c r="K12556">
        <v>0</v>
      </c>
      <c r="L12556" s="83">
        <v>42457</v>
      </c>
      <c r="M12556">
        <v>0</v>
      </c>
      <c r="N12556">
        <v>807066105</v>
      </c>
      <c r="O12556">
        <v>2779234</v>
      </c>
    </row>
    <row r="12557" spans="1:15" x14ac:dyDescent="0.2">
      <c r="A12557" t="s">
        <v>3813</v>
      </c>
      <c r="B12557" t="s">
        <v>3801</v>
      </c>
      <c r="C12557">
        <v>38.270000000000003</v>
      </c>
      <c r="D12557">
        <v>0</v>
      </c>
      <c r="E12557">
        <v>0</v>
      </c>
      <c r="F12557">
        <v>0</v>
      </c>
      <c r="G12557">
        <v>0</v>
      </c>
      <c r="H12557" s="45">
        <v>-3357.37</v>
      </c>
      <c r="I12557" t="s">
        <v>758</v>
      </c>
      <c r="J12557" t="s">
        <v>200</v>
      </c>
      <c r="K12557">
        <v>0</v>
      </c>
      <c r="L12557" s="83">
        <v>42457</v>
      </c>
      <c r="M12557">
        <v>0</v>
      </c>
      <c r="N12557" t="s">
        <v>177</v>
      </c>
      <c r="O12557" t="s">
        <v>3814</v>
      </c>
    </row>
    <row r="12558" spans="1:15" x14ac:dyDescent="0.2">
      <c r="A12558" t="s">
        <v>3815</v>
      </c>
      <c r="B12558" t="s">
        <v>3798</v>
      </c>
      <c r="C12558">
        <v>25.6</v>
      </c>
      <c r="D12558">
        <v>0</v>
      </c>
      <c r="E12558">
        <v>0</v>
      </c>
      <c r="F12558">
        <v>0</v>
      </c>
      <c r="G12558">
        <v>0</v>
      </c>
      <c r="H12558" s="45">
        <v>54380.75</v>
      </c>
      <c r="I12558" t="s">
        <v>163</v>
      </c>
      <c r="J12558" t="s">
        <v>200</v>
      </c>
      <c r="K12558">
        <v>0</v>
      </c>
      <c r="L12558" s="83">
        <v>42457</v>
      </c>
      <c r="M12558">
        <v>0</v>
      </c>
      <c r="N12558">
        <v>835451105</v>
      </c>
      <c r="O12558">
        <v>2821113</v>
      </c>
    </row>
    <row r="12559" spans="1:15" x14ac:dyDescent="0.2">
      <c r="A12559" t="s">
        <v>3816</v>
      </c>
      <c r="B12559" t="s">
        <v>3797</v>
      </c>
      <c r="C12559">
        <v>45.3</v>
      </c>
      <c r="D12559">
        <v>0</v>
      </c>
      <c r="E12559">
        <v>0</v>
      </c>
      <c r="F12559">
        <v>0</v>
      </c>
      <c r="G12559">
        <v>0</v>
      </c>
      <c r="H12559" s="45">
        <v>-82705.960000000006</v>
      </c>
      <c r="I12559" t="s">
        <v>163</v>
      </c>
      <c r="J12559" t="s">
        <v>164</v>
      </c>
      <c r="K12559">
        <v>0</v>
      </c>
      <c r="L12559" s="83">
        <v>42457</v>
      </c>
      <c r="M12559">
        <v>0</v>
      </c>
      <c r="N12559" t="s">
        <v>3817</v>
      </c>
      <c r="O12559">
        <v>2849193</v>
      </c>
    </row>
    <row r="12560" spans="1:15" x14ac:dyDescent="0.2">
      <c r="A12560" t="s">
        <v>3788</v>
      </c>
      <c r="B12560" t="s">
        <v>3759</v>
      </c>
      <c r="C12560">
        <v>75.77</v>
      </c>
      <c r="D12560">
        <v>0</v>
      </c>
      <c r="E12560">
        <v>0</v>
      </c>
      <c r="F12560">
        <v>0</v>
      </c>
      <c r="G12560">
        <v>0</v>
      </c>
      <c r="H12560" s="45">
        <v>-4714.1099999999997</v>
      </c>
      <c r="I12560" t="s">
        <v>758</v>
      </c>
      <c r="J12560" t="s">
        <v>182</v>
      </c>
      <c r="K12560">
        <v>0</v>
      </c>
      <c r="L12560" s="83">
        <v>42453</v>
      </c>
      <c r="M12560">
        <v>0</v>
      </c>
      <c r="N12560">
        <v>761624105</v>
      </c>
      <c r="O12560">
        <v>2063670</v>
      </c>
    </row>
    <row r="12561" spans="1:15" x14ac:dyDescent="0.2">
      <c r="A12561" t="s">
        <v>3789</v>
      </c>
      <c r="B12561" t="s">
        <v>3757</v>
      </c>
      <c r="C12561">
        <v>88.15</v>
      </c>
      <c r="D12561">
        <v>0</v>
      </c>
      <c r="E12561">
        <v>0</v>
      </c>
      <c r="F12561">
        <v>0</v>
      </c>
      <c r="G12561">
        <v>0</v>
      </c>
      <c r="H12561" s="45">
        <v>1194.73</v>
      </c>
      <c r="I12561" t="s">
        <v>758</v>
      </c>
      <c r="J12561" t="s">
        <v>200</v>
      </c>
      <c r="K12561">
        <v>0</v>
      </c>
      <c r="L12561" s="83">
        <v>42453</v>
      </c>
      <c r="M12561">
        <v>0</v>
      </c>
      <c r="N12561">
        <v>691497309</v>
      </c>
      <c r="O12561">
        <v>2665300</v>
      </c>
    </row>
    <row r="12562" spans="1:15" x14ac:dyDescent="0.2">
      <c r="A12562" t="s">
        <v>3790</v>
      </c>
      <c r="B12562" t="s">
        <v>696</v>
      </c>
      <c r="C12562">
        <v>96.51</v>
      </c>
      <c r="D12562">
        <v>0</v>
      </c>
      <c r="E12562">
        <v>0</v>
      </c>
      <c r="F12562">
        <v>0</v>
      </c>
      <c r="G12562">
        <v>0</v>
      </c>
      <c r="H12562" s="45">
        <v>-48023.07</v>
      </c>
      <c r="I12562" t="s">
        <v>163</v>
      </c>
      <c r="J12562" t="s">
        <v>164</v>
      </c>
      <c r="K12562">
        <v>0</v>
      </c>
      <c r="L12562" s="83">
        <v>42453</v>
      </c>
      <c r="M12562">
        <v>0</v>
      </c>
      <c r="N12562" t="s">
        <v>697</v>
      </c>
      <c r="O12562">
        <v>2002554</v>
      </c>
    </row>
    <row r="12563" spans="1:15" x14ac:dyDescent="0.2">
      <c r="A12563" t="s">
        <v>3791</v>
      </c>
      <c r="B12563" t="s">
        <v>3787</v>
      </c>
      <c r="C12563">
        <v>28.51</v>
      </c>
      <c r="D12563">
        <v>0</v>
      </c>
      <c r="E12563">
        <v>0</v>
      </c>
      <c r="F12563">
        <v>0</v>
      </c>
      <c r="G12563">
        <v>0</v>
      </c>
      <c r="H12563" s="45">
        <v>1248.52</v>
      </c>
      <c r="I12563" t="s">
        <v>758</v>
      </c>
      <c r="J12563" t="s">
        <v>235</v>
      </c>
      <c r="K12563">
        <v>0</v>
      </c>
      <c r="L12563" s="83">
        <v>42453</v>
      </c>
      <c r="M12563">
        <v>0</v>
      </c>
      <c r="N12563" t="s">
        <v>3792</v>
      </c>
      <c r="O12563" t="s">
        <v>3793</v>
      </c>
    </row>
    <row r="12564" spans="1:15" x14ac:dyDescent="0.2">
      <c r="A12564" t="s">
        <v>3779</v>
      </c>
      <c r="B12564" t="s">
        <v>3777</v>
      </c>
      <c r="C12564">
        <v>46.49</v>
      </c>
      <c r="D12564">
        <v>0</v>
      </c>
      <c r="E12564">
        <v>0</v>
      </c>
      <c r="F12564">
        <v>0</v>
      </c>
      <c r="G12564">
        <v>0</v>
      </c>
      <c r="H12564" s="45">
        <v>-9081.7999999999993</v>
      </c>
      <c r="I12564" t="s">
        <v>758</v>
      </c>
      <c r="J12564" t="s">
        <v>190</v>
      </c>
      <c r="K12564">
        <v>0</v>
      </c>
      <c r="L12564" s="83">
        <v>42452</v>
      </c>
      <c r="M12564">
        <v>0</v>
      </c>
      <c r="N12564">
        <v>361105</v>
      </c>
      <c r="O12564">
        <v>2001119</v>
      </c>
    </row>
    <row r="12565" spans="1:15" x14ac:dyDescent="0.2">
      <c r="A12565" t="s">
        <v>3780</v>
      </c>
      <c r="B12565" t="s">
        <v>3772</v>
      </c>
      <c r="C12565">
        <v>23.36</v>
      </c>
      <c r="D12565">
        <v>0</v>
      </c>
      <c r="E12565">
        <v>0</v>
      </c>
      <c r="F12565">
        <v>0</v>
      </c>
      <c r="G12565">
        <v>0</v>
      </c>
      <c r="H12565" s="45">
        <v>-2837.85</v>
      </c>
      <c r="I12565" t="s">
        <v>163</v>
      </c>
      <c r="J12565" t="s">
        <v>188</v>
      </c>
      <c r="K12565">
        <v>0</v>
      </c>
      <c r="L12565" s="83">
        <v>42452</v>
      </c>
      <c r="M12565">
        <v>0</v>
      </c>
      <c r="N12565">
        <v>201723103</v>
      </c>
      <c r="O12565">
        <v>2213260</v>
      </c>
    </row>
    <row r="12566" spans="1:15" x14ac:dyDescent="0.2">
      <c r="A12566" t="s">
        <v>3781</v>
      </c>
      <c r="B12566" t="s">
        <v>3773</v>
      </c>
      <c r="C12566">
        <v>9.3800000000000008</v>
      </c>
      <c r="D12566">
        <v>0</v>
      </c>
      <c r="E12566">
        <v>0</v>
      </c>
      <c r="F12566">
        <v>0</v>
      </c>
      <c r="G12566">
        <v>0</v>
      </c>
      <c r="H12566" s="45">
        <v>45704.26</v>
      </c>
      <c r="I12566" t="s">
        <v>163</v>
      </c>
      <c r="J12566" t="s">
        <v>200</v>
      </c>
      <c r="K12566">
        <v>0</v>
      </c>
      <c r="L12566" s="83">
        <v>42452</v>
      </c>
      <c r="M12566">
        <v>0</v>
      </c>
      <c r="N12566">
        <v>317923100</v>
      </c>
      <c r="O12566">
        <v>2349819</v>
      </c>
    </row>
    <row r="12567" spans="1:15" x14ac:dyDescent="0.2">
      <c r="A12567" t="s">
        <v>3782</v>
      </c>
      <c r="B12567" t="s">
        <v>3775</v>
      </c>
      <c r="C12567">
        <v>48.6</v>
      </c>
      <c r="D12567">
        <v>0</v>
      </c>
      <c r="E12567">
        <v>0</v>
      </c>
      <c r="F12567">
        <v>0</v>
      </c>
      <c r="G12567">
        <v>0</v>
      </c>
      <c r="H12567" s="45">
        <v>-31449.22</v>
      </c>
      <c r="I12567" t="s">
        <v>758</v>
      </c>
      <c r="J12567" t="s">
        <v>200</v>
      </c>
      <c r="K12567">
        <v>0</v>
      </c>
      <c r="L12567" s="83">
        <v>42452</v>
      </c>
      <c r="M12567">
        <v>0</v>
      </c>
      <c r="N12567" t="s">
        <v>3783</v>
      </c>
      <c r="O12567">
        <v>2369721</v>
      </c>
    </row>
    <row r="12568" spans="1:15" x14ac:dyDescent="0.2">
      <c r="A12568" t="s">
        <v>3784</v>
      </c>
      <c r="B12568" t="s">
        <v>3778</v>
      </c>
      <c r="C12568">
        <v>138.46</v>
      </c>
      <c r="D12568">
        <v>0</v>
      </c>
      <c r="E12568">
        <v>0</v>
      </c>
      <c r="F12568">
        <v>0</v>
      </c>
      <c r="G12568">
        <v>0</v>
      </c>
      <c r="H12568" s="45">
        <v>1222.04</v>
      </c>
      <c r="I12568" t="s">
        <v>758</v>
      </c>
      <c r="J12568" t="s">
        <v>164</v>
      </c>
      <c r="K12568">
        <v>0</v>
      </c>
      <c r="L12568" s="83">
        <v>42452</v>
      </c>
      <c r="M12568">
        <v>0</v>
      </c>
      <c r="N12568">
        <v>756577102</v>
      </c>
      <c r="O12568">
        <v>2447218</v>
      </c>
    </row>
    <row r="12569" spans="1:15" x14ac:dyDescent="0.2">
      <c r="A12569" t="s">
        <v>3785</v>
      </c>
      <c r="B12569" t="s">
        <v>3776</v>
      </c>
      <c r="C12569">
        <v>14</v>
      </c>
      <c r="D12569">
        <v>0</v>
      </c>
      <c r="E12569">
        <v>0</v>
      </c>
      <c r="F12569">
        <v>0</v>
      </c>
      <c r="G12569">
        <v>0</v>
      </c>
      <c r="H12569" s="45">
        <v>-6736.29</v>
      </c>
      <c r="I12569" t="s">
        <v>758</v>
      </c>
      <c r="J12569" t="s">
        <v>190</v>
      </c>
      <c r="K12569">
        <v>0</v>
      </c>
      <c r="L12569" s="83">
        <v>42452</v>
      </c>
      <c r="M12569">
        <v>0</v>
      </c>
      <c r="N12569">
        <v>858155203</v>
      </c>
      <c r="O12569">
        <v>2150420</v>
      </c>
    </row>
    <row r="12570" spans="1:15" x14ac:dyDescent="0.2">
      <c r="A12570" t="s">
        <v>3786</v>
      </c>
      <c r="B12570" t="s">
        <v>3774</v>
      </c>
      <c r="C12570">
        <v>46.4</v>
      </c>
      <c r="D12570">
        <v>0</v>
      </c>
      <c r="E12570">
        <v>0</v>
      </c>
      <c r="F12570">
        <v>0</v>
      </c>
      <c r="G12570">
        <v>0</v>
      </c>
      <c r="H12570" s="45">
        <v>21803.71</v>
      </c>
      <c r="I12570" t="s">
        <v>163</v>
      </c>
      <c r="J12570" t="s">
        <v>200</v>
      </c>
      <c r="K12570">
        <v>0</v>
      </c>
      <c r="L12570" s="83">
        <v>42452</v>
      </c>
      <c r="M12570">
        <v>0</v>
      </c>
      <c r="N12570">
        <v>974637100</v>
      </c>
      <c r="O12570">
        <v>2972721</v>
      </c>
    </row>
    <row r="12571" spans="1:15" x14ac:dyDescent="0.2">
      <c r="A12571" t="s">
        <v>3762</v>
      </c>
      <c r="B12571" t="s">
        <v>3730</v>
      </c>
      <c r="C12571">
        <v>64.02</v>
      </c>
      <c r="D12571">
        <v>0</v>
      </c>
      <c r="E12571">
        <v>0</v>
      </c>
      <c r="F12571">
        <v>0</v>
      </c>
      <c r="G12571">
        <v>0</v>
      </c>
      <c r="H12571" s="45">
        <v>18461.28</v>
      </c>
      <c r="I12571" t="s">
        <v>758</v>
      </c>
      <c r="J12571" t="s">
        <v>200</v>
      </c>
      <c r="K12571">
        <v>0</v>
      </c>
      <c r="L12571" s="83">
        <v>42451</v>
      </c>
      <c r="M12571">
        <v>0</v>
      </c>
      <c r="N12571" t="s">
        <v>3741</v>
      </c>
      <c r="O12571" t="s">
        <v>3742</v>
      </c>
    </row>
    <row r="12572" spans="1:15" x14ac:dyDescent="0.2">
      <c r="A12572" t="s">
        <v>3763</v>
      </c>
      <c r="B12572" t="s">
        <v>3731</v>
      </c>
      <c r="C12572">
        <v>117.25</v>
      </c>
      <c r="D12572">
        <v>0</v>
      </c>
      <c r="E12572">
        <v>0</v>
      </c>
      <c r="F12572">
        <v>0</v>
      </c>
      <c r="G12572">
        <v>0</v>
      </c>
      <c r="H12572" s="45">
        <v>-2528.83</v>
      </c>
      <c r="I12572" t="s">
        <v>758</v>
      </c>
      <c r="J12572" t="s">
        <v>190</v>
      </c>
      <c r="K12572">
        <v>0</v>
      </c>
      <c r="L12572" s="83">
        <v>42451</v>
      </c>
      <c r="M12572">
        <v>0</v>
      </c>
      <c r="N12572">
        <v>451734107</v>
      </c>
      <c r="O12572" t="s">
        <v>3739</v>
      </c>
    </row>
    <row r="12573" spans="1:15" x14ac:dyDescent="0.2">
      <c r="A12573" t="s">
        <v>3764</v>
      </c>
      <c r="B12573" t="s">
        <v>3758</v>
      </c>
      <c r="C12573">
        <v>6.53</v>
      </c>
      <c r="D12573">
        <v>0</v>
      </c>
      <c r="E12573">
        <v>0</v>
      </c>
      <c r="F12573">
        <v>0</v>
      </c>
      <c r="G12573">
        <v>0</v>
      </c>
      <c r="H12573" s="45">
        <v>40048.01</v>
      </c>
      <c r="I12573" t="s">
        <v>163</v>
      </c>
      <c r="J12573" t="s">
        <v>200</v>
      </c>
      <c r="K12573">
        <v>0</v>
      </c>
      <c r="L12573" s="83">
        <v>42451</v>
      </c>
      <c r="M12573">
        <v>0</v>
      </c>
      <c r="N12573">
        <v>351793104</v>
      </c>
      <c r="O12573" t="s">
        <v>3765</v>
      </c>
    </row>
    <row r="12574" spans="1:15" x14ac:dyDescent="0.2">
      <c r="A12574" t="s">
        <v>3766</v>
      </c>
      <c r="B12574" t="s">
        <v>3756</v>
      </c>
      <c r="C12574">
        <v>4.25</v>
      </c>
      <c r="D12574">
        <v>0</v>
      </c>
      <c r="E12574">
        <v>0</v>
      </c>
      <c r="F12574">
        <v>0</v>
      </c>
      <c r="G12574">
        <v>0</v>
      </c>
      <c r="H12574" s="45">
        <v>12043.1</v>
      </c>
      <c r="I12574" t="s">
        <v>163</v>
      </c>
      <c r="J12574" t="s">
        <v>200</v>
      </c>
      <c r="K12574">
        <v>0</v>
      </c>
      <c r="L12574" s="83">
        <v>42451</v>
      </c>
      <c r="M12574">
        <v>0</v>
      </c>
      <c r="N12574">
        <v>356108100</v>
      </c>
      <c r="O12574">
        <v>2354385</v>
      </c>
    </row>
    <row r="12575" spans="1:15" x14ac:dyDescent="0.2">
      <c r="A12575" t="s">
        <v>3767</v>
      </c>
      <c r="B12575" t="s">
        <v>3761</v>
      </c>
      <c r="C12575">
        <v>62.19</v>
      </c>
      <c r="D12575">
        <v>0</v>
      </c>
      <c r="E12575">
        <v>0</v>
      </c>
      <c r="F12575">
        <v>0</v>
      </c>
      <c r="G12575">
        <v>0</v>
      </c>
      <c r="H12575" s="45">
        <v>-95496.57</v>
      </c>
      <c r="I12575" t="s">
        <v>163</v>
      </c>
      <c r="J12575" t="s">
        <v>169</v>
      </c>
      <c r="K12575">
        <v>0</v>
      </c>
      <c r="L12575" s="83">
        <v>42451</v>
      </c>
      <c r="M12575">
        <v>0</v>
      </c>
      <c r="N12575">
        <v>640491106</v>
      </c>
      <c r="O12575">
        <v>2630085</v>
      </c>
    </row>
    <row r="12576" spans="1:15" x14ac:dyDescent="0.2">
      <c r="A12576" t="s">
        <v>3768</v>
      </c>
      <c r="B12576" t="s">
        <v>3757</v>
      </c>
      <c r="C12576">
        <v>88.15</v>
      </c>
      <c r="D12576">
        <v>0</v>
      </c>
      <c r="E12576">
        <v>0</v>
      </c>
      <c r="F12576">
        <v>0</v>
      </c>
      <c r="G12576">
        <v>0</v>
      </c>
      <c r="H12576" s="45">
        <v>-38874.400000000001</v>
      </c>
      <c r="I12576" t="s">
        <v>163</v>
      </c>
      <c r="J12576" t="s">
        <v>200</v>
      </c>
      <c r="K12576">
        <v>0</v>
      </c>
      <c r="L12576" s="83">
        <v>42451</v>
      </c>
      <c r="M12576">
        <v>0</v>
      </c>
      <c r="N12576">
        <v>691497309</v>
      </c>
      <c r="O12576">
        <v>2665300</v>
      </c>
    </row>
    <row r="12577" spans="1:15" x14ac:dyDescent="0.2">
      <c r="A12577" t="s">
        <v>3769</v>
      </c>
      <c r="B12577" t="s">
        <v>3760</v>
      </c>
      <c r="C12577">
        <v>151.43</v>
      </c>
      <c r="D12577">
        <v>0</v>
      </c>
      <c r="E12577">
        <v>0</v>
      </c>
      <c r="F12577">
        <v>0</v>
      </c>
      <c r="G12577">
        <v>0</v>
      </c>
      <c r="H12577" s="45">
        <v>29763.439999999999</v>
      </c>
      <c r="I12577" t="s">
        <v>163</v>
      </c>
      <c r="J12577" t="s">
        <v>200</v>
      </c>
      <c r="K12577">
        <v>0</v>
      </c>
      <c r="L12577" s="83">
        <v>42451</v>
      </c>
      <c r="M12577">
        <v>0</v>
      </c>
      <c r="N12577">
        <v>693656100</v>
      </c>
      <c r="O12577" t="s">
        <v>3770</v>
      </c>
    </row>
    <row r="12578" spans="1:15" x14ac:dyDescent="0.2">
      <c r="A12578" t="s">
        <v>3771</v>
      </c>
      <c r="B12578" t="s">
        <v>3759</v>
      </c>
      <c r="C12578">
        <v>75.77</v>
      </c>
      <c r="D12578">
        <v>0</v>
      </c>
      <c r="E12578">
        <v>0</v>
      </c>
      <c r="F12578">
        <v>0</v>
      </c>
      <c r="G12578">
        <v>0</v>
      </c>
      <c r="H12578" s="45">
        <v>-28684.959999999999</v>
      </c>
      <c r="I12578" t="s">
        <v>163</v>
      </c>
      <c r="J12578" t="s">
        <v>182</v>
      </c>
      <c r="K12578">
        <v>0</v>
      </c>
      <c r="L12578" s="83">
        <v>42451</v>
      </c>
      <c r="M12578">
        <v>0</v>
      </c>
      <c r="N12578">
        <v>761624105</v>
      </c>
      <c r="O12578">
        <v>2063670</v>
      </c>
    </row>
    <row r="12579" spans="1:15" x14ac:dyDescent="0.2">
      <c r="A12579" t="s">
        <v>3748</v>
      </c>
      <c r="B12579" t="s">
        <v>3206</v>
      </c>
      <c r="C12579">
        <v>20.25</v>
      </c>
      <c r="D12579">
        <v>0</v>
      </c>
      <c r="E12579">
        <v>0</v>
      </c>
      <c r="F12579">
        <v>0</v>
      </c>
      <c r="G12579">
        <v>0</v>
      </c>
      <c r="H12579" s="45">
        <v>-22995.17</v>
      </c>
      <c r="I12579" t="s">
        <v>205</v>
      </c>
      <c r="J12579" t="s">
        <v>169</v>
      </c>
      <c r="K12579">
        <v>0</v>
      </c>
      <c r="L12579" s="83">
        <v>42450</v>
      </c>
      <c r="M12579">
        <v>0</v>
      </c>
      <c r="N12579" t="s">
        <v>3357</v>
      </c>
      <c r="O12579" t="s">
        <v>3358</v>
      </c>
    </row>
    <row r="12580" spans="1:15" x14ac:dyDescent="0.2">
      <c r="A12580" t="s">
        <v>3749</v>
      </c>
      <c r="B12580" t="s">
        <v>3746</v>
      </c>
      <c r="C12580">
        <v>21</v>
      </c>
      <c r="D12580">
        <v>0</v>
      </c>
      <c r="E12580">
        <v>0</v>
      </c>
      <c r="F12580">
        <v>0</v>
      </c>
      <c r="G12580">
        <v>0</v>
      </c>
      <c r="H12580" s="45">
        <v>-17659.3</v>
      </c>
      <c r="I12580" t="s">
        <v>163</v>
      </c>
      <c r="J12580" t="s">
        <v>200</v>
      </c>
      <c r="K12580">
        <v>0</v>
      </c>
      <c r="L12580" s="83">
        <v>42450</v>
      </c>
      <c r="M12580">
        <v>0</v>
      </c>
      <c r="N12580">
        <v>501014104</v>
      </c>
      <c r="O12580">
        <v>2576811</v>
      </c>
    </row>
    <row r="12581" spans="1:15" x14ac:dyDescent="0.2">
      <c r="A12581" t="s">
        <v>3750</v>
      </c>
      <c r="B12581" t="s">
        <v>3747</v>
      </c>
      <c r="C12581">
        <v>66.17</v>
      </c>
      <c r="D12581">
        <v>0</v>
      </c>
      <c r="E12581">
        <v>0</v>
      </c>
      <c r="F12581">
        <v>0</v>
      </c>
      <c r="G12581">
        <v>0</v>
      </c>
      <c r="H12581" s="45">
        <v>-9560.11</v>
      </c>
      <c r="I12581" t="s">
        <v>163</v>
      </c>
      <c r="J12581" t="s">
        <v>200</v>
      </c>
      <c r="K12581">
        <v>0</v>
      </c>
      <c r="L12581" s="83">
        <v>42450</v>
      </c>
      <c r="M12581">
        <v>0</v>
      </c>
      <c r="N12581">
        <v>654106103</v>
      </c>
      <c r="O12581">
        <v>2640147</v>
      </c>
    </row>
    <row r="12582" spans="1:15" x14ac:dyDescent="0.2">
      <c r="A12582" t="s">
        <v>5989</v>
      </c>
      <c r="B12582" t="s">
        <v>5975</v>
      </c>
      <c r="C12582">
        <v>70.75</v>
      </c>
      <c r="D12582">
        <v>0</v>
      </c>
      <c r="E12582">
        <v>0</v>
      </c>
      <c r="F12582">
        <v>0</v>
      </c>
      <c r="G12582">
        <v>0</v>
      </c>
      <c r="H12582" s="45">
        <v>-49937.7</v>
      </c>
      <c r="I12582" t="s">
        <v>205</v>
      </c>
      <c r="J12582" t="s">
        <v>169</v>
      </c>
      <c r="K12582">
        <v>0</v>
      </c>
      <c r="L12582" s="83">
        <v>42447</v>
      </c>
      <c r="M12582">
        <v>0</v>
      </c>
      <c r="N12582" t="s">
        <v>3735</v>
      </c>
      <c r="O12582">
        <v>2641098</v>
      </c>
    </row>
    <row r="12583" spans="1:15" x14ac:dyDescent="0.2">
      <c r="A12583" t="s">
        <v>3736</v>
      </c>
      <c r="B12583" t="s">
        <v>3715</v>
      </c>
      <c r="C12583">
        <v>225.55</v>
      </c>
      <c r="D12583">
        <v>0</v>
      </c>
      <c r="E12583">
        <v>0</v>
      </c>
      <c r="F12583">
        <v>0</v>
      </c>
      <c r="G12583">
        <v>0</v>
      </c>
      <c r="H12583" s="45">
        <v>-6215.15</v>
      </c>
      <c r="I12583" t="s">
        <v>758</v>
      </c>
      <c r="J12583" t="s">
        <v>164</v>
      </c>
      <c r="K12583">
        <v>0</v>
      </c>
      <c r="L12583" s="83">
        <v>42447</v>
      </c>
      <c r="M12583">
        <v>0</v>
      </c>
      <c r="N12583" t="s">
        <v>3721</v>
      </c>
      <c r="O12583">
        <v>2008154</v>
      </c>
    </row>
    <row r="12584" spans="1:15" x14ac:dyDescent="0.2">
      <c r="A12584" t="s">
        <v>3737</v>
      </c>
      <c r="B12584" t="s">
        <v>3733</v>
      </c>
      <c r="C12584">
        <v>15.62</v>
      </c>
      <c r="D12584">
        <v>0</v>
      </c>
      <c r="E12584">
        <v>0</v>
      </c>
      <c r="F12584">
        <v>0</v>
      </c>
      <c r="G12584">
        <v>0</v>
      </c>
      <c r="H12584" s="45">
        <v>-12586.1</v>
      </c>
      <c r="I12584" t="s">
        <v>758</v>
      </c>
      <c r="J12584" t="s">
        <v>200</v>
      </c>
      <c r="K12584">
        <v>0</v>
      </c>
      <c r="L12584" s="83">
        <v>42447</v>
      </c>
      <c r="M12584">
        <v>0</v>
      </c>
      <c r="N12584">
        <v>149205106</v>
      </c>
      <c r="O12584">
        <v>2180438</v>
      </c>
    </row>
    <row r="12585" spans="1:15" x14ac:dyDescent="0.2">
      <c r="A12585" t="s">
        <v>3738</v>
      </c>
      <c r="B12585" t="s">
        <v>3731</v>
      </c>
      <c r="C12585">
        <v>117.25</v>
      </c>
      <c r="D12585">
        <v>0</v>
      </c>
      <c r="E12585">
        <v>0</v>
      </c>
      <c r="F12585">
        <v>0</v>
      </c>
      <c r="G12585">
        <v>0</v>
      </c>
      <c r="H12585" s="45">
        <v>43856</v>
      </c>
      <c r="I12585" t="s">
        <v>163</v>
      </c>
      <c r="J12585" t="s">
        <v>190</v>
      </c>
      <c r="K12585">
        <v>0</v>
      </c>
      <c r="L12585" s="83">
        <v>42447</v>
      </c>
      <c r="M12585">
        <v>0</v>
      </c>
      <c r="N12585">
        <v>451734107</v>
      </c>
      <c r="O12585" t="s">
        <v>3739</v>
      </c>
    </row>
    <row r="12586" spans="1:15" x14ac:dyDescent="0.2">
      <c r="A12586" t="s">
        <v>3740</v>
      </c>
      <c r="B12586" t="s">
        <v>3730</v>
      </c>
      <c r="C12586">
        <v>64.02</v>
      </c>
      <c r="D12586">
        <v>0</v>
      </c>
      <c r="E12586">
        <v>0</v>
      </c>
      <c r="F12586">
        <v>0</v>
      </c>
      <c r="G12586">
        <v>0</v>
      </c>
      <c r="H12586" s="45">
        <v>-28714.46</v>
      </c>
      <c r="I12586" t="s">
        <v>163</v>
      </c>
      <c r="J12586" t="s">
        <v>200</v>
      </c>
      <c r="K12586">
        <v>0</v>
      </c>
      <c r="L12586" s="83">
        <v>42447</v>
      </c>
      <c r="M12586">
        <v>0</v>
      </c>
      <c r="N12586" t="s">
        <v>3741</v>
      </c>
      <c r="O12586" t="s">
        <v>3742</v>
      </c>
    </row>
    <row r="12587" spans="1:15" x14ac:dyDescent="0.2">
      <c r="A12587" t="s">
        <v>3743</v>
      </c>
      <c r="B12587" t="s">
        <v>3732</v>
      </c>
      <c r="C12587">
        <v>18</v>
      </c>
      <c r="D12587">
        <v>0</v>
      </c>
      <c r="E12587">
        <v>0</v>
      </c>
      <c r="F12587">
        <v>0</v>
      </c>
      <c r="G12587">
        <v>0</v>
      </c>
      <c r="H12587" s="45">
        <v>-12582.22</v>
      </c>
      <c r="I12587" t="s">
        <v>758</v>
      </c>
      <c r="J12587" t="s">
        <v>200</v>
      </c>
      <c r="K12587">
        <v>0</v>
      </c>
      <c r="L12587" s="83">
        <v>42447</v>
      </c>
      <c r="M12587">
        <v>0</v>
      </c>
      <c r="N12587" t="s">
        <v>3744</v>
      </c>
      <c r="O12587" t="s">
        <v>3745</v>
      </c>
    </row>
    <row r="12588" spans="1:15" x14ac:dyDescent="0.2">
      <c r="A12588" t="s">
        <v>3728</v>
      </c>
      <c r="B12588" t="s">
        <v>12</v>
      </c>
      <c r="C12588">
        <v>94.5</v>
      </c>
      <c r="D12588">
        <v>0</v>
      </c>
      <c r="E12588">
        <v>0</v>
      </c>
      <c r="F12588">
        <v>0</v>
      </c>
      <c r="G12588">
        <v>0</v>
      </c>
      <c r="H12588" s="45">
        <v>4649.3900000000003</v>
      </c>
      <c r="I12588" t="s">
        <v>163</v>
      </c>
      <c r="J12588" t="s">
        <v>200</v>
      </c>
      <c r="K12588">
        <v>0</v>
      </c>
      <c r="L12588" s="83">
        <v>42446</v>
      </c>
      <c r="M12588">
        <v>0</v>
      </c>
      <c r="N12588">
        <v>886547108</v>
      </c>
      <c r="O12588">
        <v>2892090</v>
      </c>
    </row>
    <row r="12589" spans="1:15" x14ac:dyDescent="0.2">
      <c r="A12589" t="s">
        <v>3729</v>
      </c>
      <c r="B12589" t="s">
        <v>3727</v>
      </c>
      <c r="C12589">
        <v>51.96</v>
      </c>
      <c r="D12589">
        <v>0</v>
      </c>
      <c r="E12589">
        <v>0</v>
      </c>
      <c r="F12589">
        <v>0</v>
      </c>
      <c r="G12589">
        <v>0</v>
      </c>
      <c r="H12589">
        <v>692.8</v>
      </c>
      <c r="I12589" t="s">
        <v>758</v>
      </c>
      <c r="J12589" t="s">
        <v>200</v>
      </c>
      <c r="K12589">
        <v>0</v>
      </c>
      <c r="L12589" s="83">
        <v>42446</v>
      </c>
      <c r="M12589">
        <v>0</v>
      </c>
      <c r="N12589">
        <v>969904101</v>
      </c>
      <c r="O12589">
        <v>2967589</v>
      </c>
    </row>
    <row r="12590" spans="1:15" x14ac:dyDescent="0.2">
      <c r="A12590" t="s">
        <v>3717</v>
      </c>
      <c r="B12590" t="s">
        <v>3041</v>
      </c>
      <c r="C12590">
        <v>72.61</v>
      </c>
      <c r="D12590">
        <v>0</v>
      </c>
      <c r="E12590">
        <v>0</v>
      </c>
      <c r="F12590">
        <v>0</v>
      </c>
      <c r="G12590">
        <v>0</v>
      </c>
      <c r="H12590" s="45">
        <v>47372.87</v>
      </c>
      <c r="I12590" t="s">
        <v>210</v>
      </c>
      <c r="J12590" t="s">
        <v>200</v>
      </c>
      <c r="K12590">
        <v>0</v>
      </c>
      <c r="L12590" s="83">
        <v>42445</v>
      </c>
      <c r="M12590">
        <v>0</v>
      </c>
      <c r="N12590" t="s">
        <v>3120</v>
      </c>
      <c r="O12590" t="s">
        <v>3121</v>
      </c>
    </row>
    <row r="12591" spans="1:15" x14ac:dyDescent="0.2">
      <c r="A12591" t="s">
        <v>3718</v>
      </c>
      <c r="B12591" t="s">
        <v>3691</v>
      </c>
      <c r="C12591">
        <v>198.44</v>
      </c>
      <c r="D12591">
        <v>0</v>
      </c>
      <c r="E12591">
        <v>0</v>
      </c>
      <c r="F12591">
        <v>0</v>
      </c>
      <c r="G12591">
        <v>0</v>
      </c>
      <c r="H12591">
        <v>700.03</v>
      </c>
      <c r="I12591" t="s">
        <v>758</v>
      </c>
      <c r="J12591" t="s">
        <v>186</v>
      </c>
      <c r="K12591">
        <v>0</v>
      </c>
      <c r="L12591" s="83">
        <v>42445</v>
      </c>
      <c r="M12591">
        <v>0</v>
      </c>
      <c r="N12591">
        <v>303075105</v>
      </c>
      <c r="O12591">
        <v>2329770</v>
      </c>
    </row>
    <row r="12592" spans="1:15" x14ac:dyDescent="0.2">
      <c r="A12592" t="s">
        <v>3719</v>
      </c>
      <c r="B12592" t="s">
        <v>3692</v>
      </c>
      <c r="C12592">
        <v>34.6</v>
      </c>
      <c r="D12592">
        <v>0</v>
      </c>
      <c r="E12592">
        <v>0</v>
      </c>
      <c r="F12592">
        <v>0</v>
      </c>
      <c r="G12592">
        <v>0</v>
      </c>
      <c r="H12592" s="45">
        <v>-5165.13</v>
      </c>
      <c r="I12592" t="s">
        <v>758</v>
      </c>
      <c r="J12592" t="s">
        <v>200</v>
      </c>
      <c r="K12592">
        <v>0</v>
      </c>
      <c r="L12592" s="83">
        <v>42445</v>
      </c>
      <c r="M12592">
        <v>0</v>
      </c>
      <c r="N12592">
        <v>129500104</v>
      </c>
      <c r="O12592" t="s">
        <v>3699</v>
      </c>
    </row>
    <row r="12593" spans="1:15" x14ac:dyDescent="0.2">
      <c r="A12593" t="s">
        <v>3720</v>
      </c>
      <c r="B12593" t="s">
        <v>3715</v>
      </c>
      <c r="C12593">
        <v>225.55</v>
      </c>
      <c r="D12593">
        <v>0</v>
      </c>
      <c r="E12593">
        <v>0</v>
      </c>
      <c r="F12593">
        <v>0</v>
      </c>
      <c r="G12593">
        <v>0</v>
      </c>
      <c r="H12593" s="45">
        <v>36802.29</v>
      </c>
      <c r="I12593" t="s">
        <v>163</v>
      </c>
      <c r="J12593" t="s">
        <v>164</v>
      </c>
      <c r="K12593">
        <v>0</v>
      </c>
      <c r="L12593" s="83">
        <v>42445</v>
      </c>
      <c r="M12593">
        <v>0</v>
      </c>
      <c r="N12593" t="s">
        <v>3721</v>
      </c>
      <c r="O12593">
        <v>2008154</v>
      </c>
    </row>
    <row r="12594" spans="1:15" x14ac:dyDescent="0.2">
      <c r="A12594" t="s">
        <v>3722</v>
      </c>
      <c r="B12594" t="s">
        <v>3716</v>
      </c>
      <c r="C12594">
        <v>26.45</v>
      </c>
      <c r="D12594">
        <v>0</v>
      </c>
      <c r="E12594">
        <v>0</v>
      </c>
      <c r="F12594">
        <v>0</v>
      </c>
      <c r="G12594">
        <v>0</v>
      </c>
      <c r="H12594" s="45">
        <v>27166.26</v>
      </c>
      <c r="I12594" t="s">
        <v>163</v>
      </c>
      <c r="J12594" t="s">
        <v>200</v>
      </c>
      <c r="K12594">
        <v>0</v>
      </c>
      <c r="L12594" s="83">
        <v>42445</v>
      </c>
      <c r="M12594">
        <v>0</v>
      </c>
      <c r="N12594" t="s">
        <v>3723</v>
      </c>
      <c r="O12594" t="s">
        <v>3724</v>
      </c>
    </row>
    <row r="12595" spans="1:15" x14ac:dyDescent="0.2">
      <c r="A12595" t="s">
        <v>3725</v>
      </c>
      <c r="B12595" t="s">
        <v>3714</v>
      </c>
      <c r="C12595">
        <v>127.5</v>
      </c>
      <c r="D12595">
        <v>0</v>
      </c>
      <c r="E12595">
        <v>0</v>
      </c>
      <c r="F12595">
        <v>0</v>
      </c>
      <c r="G12595">
        <v>0</v>
      </c>
      <c r="H12595" s="45">
        <v>7898.47</v>
      </c>
      <c r="I12595" t="s">
        <v>758</v>
      </c>
      <c r="J12595" t="s">
        <v>200</v>
      </c>
      <c r="K12595">
        <v>0</v>
      </c>
      <c r="L12595" s="83">
        <v>42445</v>
      </c>
      <c r="M12595">
        <v>0</v>
      </c>
      <c r="N12595">
        <v>168905107</v>
      </c>
      <c r="O12595">
        <v>2106791</v>
      </c>
    </row>
    <row r="12596" spans="1:15" x14ac:dyDescent="0.2">
      <c r="A12596" t="s">
        <v>3710</v>
      </c>
      <c r="B12596" t="s">
        <v>3711</v>
      </c>
      <c r="C12596">
        <v>6.97</v>
      </c>
      <c r="D12596">
        <v>0</v>
      </c>
      <c r="E12596">
        <v>0</v>
      </c>
      <c r="F12596">
        <v>0</v>
      </c>
      <c r="G12596">
        <v>0</v>
      </c>
      <c r="H12596" s="45">
        <v>-2828.49</v>
      </c>
      <c r="I12596" t="s">
        <v>205</v>
      </c>
      <c r="J12596" t="s">
        <v>713</v>
      </c>
      <c r="K12596">
        <v>0</v>
      </c>
      <c r="L12596" s="83">
        <v>42444</v>
      </c>
      <c r="M12596">
        <v>0</v>
      </c>
      <c r="N12596" t="s">
        <v>3712</v>
      </c>
      <c r="O12596">
        <v>2422561</v>
      </c>
    </row>
    <row r="12597" spans="1:15" x14ac:dyDescent="0.2">
      <c r="A12597" t="s">
        <v>3713</v>
      </c>
      <c r="B12597" t="s">
        <v>3709</v>
      </c>
      <c r="C12597">
        <v>31.37</v>
      </c>
      <c r="D12597">
        <v>0</v>
      </c>
      <c r="E12597">
        <v>0</v>
      </c>
      <c r="F12597">
        <v>0</v>
      </c>
      <c r="G12597">
        <v>0</v>
      </c>
      <c r="H12597" s="45">
        <v>-41311.07</v>
      </c>
      <c r="I12597" t="s">
        <v>163</v>
      </c>
      <c r="J12597" t="s">
        <v>164</v>
      </c>
      <c r="K12597">
        <v>0</v>
      </c>
      <c r="L12597" s="83">
        <v>42444</v>
      </c>
      <c r="M12597">
        <v>0</v>
      </c>
      <c r="N12597">
        <v>466313103</v>
      </c>
      <c r="O12597">
        <v>2471789</v>
      </c>
    </row>
    <row r="12598" spans="1:15" x14ac:dyDescent="0.2">
      <c r="A12598" t="s">
        <v>3697</v>
      </c>
      <c r="B12598" t="s">
        <v>3695</v>
      </c>
      <c r="C12598">
        <v>25.7</v>
      </c>
      <c r="D12598">
        <v>0</v>
      </c>
      <c r="E12598">
        <v>0</v>
      </c>
      <c r="F12598">
        <v>0</v>
      </c>
      <c r="G12598">
        <v>0</v>
      </c>
      <c r="H12598">
        <v>24.24</v>
      </c>
      <c r="I12598" t="s">
        <v>758</v>
      </c>
      <c r="J12598" t="s">
        <v>200</v>
      </c>
      <c r="K12598">
        <v>0</v>
      </c>
      <c r="L12598" s="83">
        <v>42443</v>
      </c>
      <c r="M12598">
        <v>0</v>
      </c>
      <c r="N12598">
        <v>118440106</v>
      </c>
      <c r="O12598">
        <v>2149934</v>
      </c>
    </row>
    <row r="12599" spans="1:15" x14ac:dyDescent="0.2">
      <c r="A12599" t="s">
        <v>3698</v>
      </c>
      <c r="B12599" t="s">
        <v>3692</v>
      </c>
      <c r="C12599">
        <v>34.6</v>
      </c>
      <c r="D12599">
        <v>0</v>
      </c>
      <c r="E12599">
        <v>0</v>
      </c>
      <c r="F12599">
        <v>0</v>
      </c>
      <c r="G12599">
        <v>0</v>
      </c>
      <c r="H12599" s="45">
        <v>-23646.92</v>
      </c>
      <c r="I12599" t="s">
        <v>163</v>
      </c>
      <c r="J12599" t="s">
        <v>200</v>
      </c>
      <c r="K12599">
        <v>0</v>
      </c>
      <c r="L12599" s="83">
        <v>42443</v>
      </c>
      <c r="M12599">
        <v>0</v>
      </c>
      <c r="N12599">
        <v>129500104</v>
      </c>
      <c r="O12599" t="s">
        <v>3699</v>
      </c>
    </row>
    <row r="12600" spans="1:15" x14ac:dyDescent="0.2">
      <c r="A12600" t="s">
        <v>3700</v>
      </c>
      <c r="B12600" t="s">
        <v>3691</v>
      </c>
      <c r="C12600">
        <v>198.44</v>
      </c>
      <c r="D12600">
        <v>0</v>
      </c>
      <c r="E12600">
        <v>0</v>
      </c>
      <c r="F12600">
        <v>0</v>
      </c>
      <c r="G12600">
        <v>0</v>
      </c>
      <c r="H12600" s="45">
        <v>-12610.5</v>
      </c>
      <c r="I12600" t="s">
        <v>163</v>
      </c>
      <c r="J12600" t="s">
        <v>186</v>
      </c>
      <c r="K12600">
        <v>0</v>
      </c>
      <c r="L12600" s="83">
        <v>42443</v>
      </c>
      <c r="M12600">
        <v>0</v>
      </c>
      <c r="N12600">
        <v>303075105</v>
      </c>
      <c r="O12600">
        <v>2329770</v>
      </c>
    </row>
    <row r="12601" spans="1:15" x14ac:dyDescent="0.2">
      <c r="A12601" t="s">
        <v>3701</v>
      </c>
      <c r="B12601" t="s">
        <v>3693</v>
      </c>
      <c r="C12601">
        <v>43.29</v>
      </c>
      <c r="D12601">
        <v>0</v>
      </c>
      <c r="E12601">
        <v>0</v>
      </c>
      <c r="F12601">
        <v>0</v>
      </c>
      <c r="G12601">
        <v>0</v>
      </c>
      <c r="H12601" s="45">
        <v>41184.949999999997</v>
      </c>
      <c r="I12601" t="s">
        <v>163</v>
      </c>
      <c r="J12601" t="s">
        <v>190</v>
      </c>
      <c r="K12601">
        <v>0</v>
      </c>
      <c r="L12601" s="83">
        <v>42443</v>
      </c>
      <c r="M12601">
        <v>0</v>
      </c>
      <c r="N12601" t="s">
        <v>3702</v>
      </c>
      <c r="O12601" t="s">
        <v>3703</v>
      </c>
    </row>
    <row r="12602" spans="1:15" x14ac:dyDescent="0.2">
      <c r="A12602" t="s">
        <v>3704</v>
      </c>
      <c r="B12602" t="s">
        <v>3694</v>
      </c>
      <c r="C12602">
        <v>26</v>
      </c>
      <c r="D12602">
        <v>0</v>
      </c>
      <c r="E12602">
        <v>0</v>
      </c>
      <c r="F12602">
        <v>0</v>
      </c>
      <c r="G12602">
        <v>0</v>
      </c>
      <c r="H12602" s="45">
        <v>2868.41</v>
      </c>
      <c r="I12602" t="s">
        <v>758</v>
      </c>
      <c r="J12602" t="s">
        <v>200</v>
      </c>
      <c r="K12602">
        <v>0</v>
      </c>
      <c r="L12602" s="83">
        <v>42443</v>
      </c>
      <c r="M12602">
        <v>0</v>
      </c>
      <c r="N12602">
        <v>428567101</v>
      </c>
      <c r="O12602">
        <v>2428376</v>
      </c>
    </row>
    <row r="12603" spans="1:15" x14ac:dyDescent="0.2">
      <c r="A12603" t="s">
        <v>3705</v>
      </c>
      <c r="B12603" t="s">
        <v>3690</v>
      </c>
      <c r="C12603">
        <v>42.82</v>
      </c>
      <c r="D12603">
        <v>0</v>
      </c>
      <c r="E12603">
        <v>0</v>
      </c>
      <c r="F12603">
        <v>0</v>
      </c>
      <c r="G12603">
        <v>0</v>
      </c>
      <c r="H12603" s="45">
        <v>10840.33</v>
      </c>
      <c r="I12603" t="s">
        <v>163</v>
      </c>
      <c r="J12603" t="s">
        <v>164</v>
      </c>
      <c r="K12603">
        <v>0</v>
      </c>
      <c r="L12603" s="83">
        <v>42443</v>
      </c>
      <c r="M12603">
        <v>0</v>
      </c>
      <c r="N12603" t="s">
        <v>3706</v>
      </c>
      <c r="O12603">
        <v>2661568</v>
      </c>
    </row>
    <row r="12604" spans="1:15" x14ac:dyDescent="0.2">
      <c r="A12604" t="s">
        <v>3707</v>
      </c>
      <c r="B12604" t="s">
        <v>3696</v>
      </c>
      <c r="C12604">
        <v>181.5</v>
      </c>
      <c r="D12604">
        <v>0</v>
      </c>
      <c r="E12604">
        <v>0</v>
      </c>
      <c r="F12604">
        <v>0</v>
      </c>
      <c r="G12604">
        <v>0</v>
      </c>
      <c r="H12604" s="45">
        <v>-40154.76</v>
      </c>
      <c r="I12604" t="s">
        <v>758</v>
      </c>
      <c r="J12604" t="s">
        <v>448</v>
      </c>
      <c r="K12604">
        <v>0</v>
      </c>
      <c r="L12604" s="83">
        <v>42443</v>
      </c>
      <c r="M12604">
        <v>0</v>
      </c>
      <c r="N12604">
        <v>862578101</v>
      </c>
      <c r="O12604" t="s">
        <v>3708</v>
      </c>
    </row>
    <row r="12605" spans="1:15" x14ac:dyDescent="0.2">
      <c r="A12605" t="s">
        <v>3679</v>
      </c>
      <c r="B12605" t="s">
        <v>3632</v>
      </c>
      <c r="C12605">
        <v>17.920000000000002</v>
      </c>
      <c r="D12605">
        <v>0</v>
      </c>
      <c r="E12605">
        <v>0</v>
      </c>
      <c r="F12605">
        <v>0</v>
      </c>
      <c r="G12605">
        <v>0</v>
      </c>
      <c r="H12605">
        <v>-778.89</v>
      </c>
      <c r="I12605" t="s">
        <v>758</v>
      </c>
      <c r="J12605" t="s">
        <v>164</v>
      </c>
      <c r="K12605">
        <v>0</v>
      </c>
      <c r="L12605" s="83">
        <v>42440</v>
      </c>
      <c r="M12605">
        <v>0</v>
      </c>
      <c r="N12605" t="s">
        <v>3656</v>
      </c>
      <c r="O12605" t="s">
        <v>3657</v>
      </c>
    </row>
    <row r="12606" spans="1:15" x14ac:dyDescent="0.2">
      <c r="A12606" t="s">
        <v>3680</v>
      </c>
      <c r="B12606" t="s">
        <v>3633</v>
      </c>
      <c r="C12606">
        <v>37.229999999999997</v>
      </c>
      <c r="D12606">
        <v>0</v>
      </c>
      <c r="E12606">
        <v>0</v>
      </c>
      <c r="F12606">
        <v>0</v>
      </c>
      <c r="G12606">
        <v>0</v>
      </c>
      <c r="H12606" s="45">
        <v>-15538.86</v>
      </c>
      <c r="I12606" t="s">
        <v>758</v>
      </c>
      <c r="J12606" t="s">
        <v>186</v>
      </c>
      <c r="K12606">
        <v>0</v>
      </c>
      <c r="L12606" s="83">
        <v>42440</v>
      </c>
      <c r="M12606">
        <v>0</v>
      </c>
      <c r="N12606">
        <v>566324109</v>
      </c>
      <c r="O12606" t="s">
        <v>3654</v>
      </c>
    </row>
    <row r="12607" spans="1:15" x14ac:dyDescent="0.2">
      <c r="A12607" t="s">
        <v>3681</v>
      </c>
      <c r="B12607" t="s">
        <v>3626</v>
      </c>
      <c r="C12607">
        <v>9.65</v>
      </c>
      <c r="D12607">
        <v>0</v>
      </c>
      <c r="E12607">
        <v>0</v>
      </c>
      <c r="F12607">
        <v>0</v>
      </c>
      <c r="G12607">
        <v>0</v>
      </c>
      <c r="H12607" s="45">
        <v>-22158.32</v>
      </c>
      <c r="I12607" t="s">
        <v>758</v>
      </c>
      <c r="J12607" t="s">
        <v>200</v>
      </c>
      <c r="K12607">
        <v>0</v>
      </c>
      <c r="L12607" s="83">
        <v>42440</v>
      </c>
      <c r="M12607">
        <v>0</v>
      </c>
      <c r="N12607">
        <v>268603107</v>
      </c>
      <c r="O12607" t="s">
        <v>3650</v>
      </c>
    </row>
    <row r="12608" spans="1:15" x14ac:dyDescent="0.2">
      <c r="A12608" t="s">
        <v>3682</v>
      </c>
      <c r="B12608" t="s">
        <v>3630</v>
      </c>
      <c r="C12608">
        <v>10.11</v>
      </c>
      <c r="D12608">
        <v>0</v>
      </c>
      <c r="E12608">
        <v>0</v>
      </c>
      <c r="F12608">
        <v>0</v>
      </c>
      <c r="G12608">
        <v>0</v>
      </c>
      <c r="H12608" s="45">
        <v>-29101.62</v>
      </c>
      <c r="I12608" t="s">
        <v>758</v>
      </c>
      <c r="J12608" t="s">
        <v>200</v>
      </c>
      <c r="K12608">
        <v>0</v>
      </c>
      <c r="L12608" s="83">
        <v>42440</v>
      </c>
      <c r="M12608">
        <v>0</v>
      </c>
      <c r="N12608" t="s">
        <v>3647</v>
      </c>
      <c r="O12608" t="s">
        <v>3648</v>
      </c>
    </row>
    <row r="12609" spans="1:15" x14ac:dyDescent="0.2">
      <c r="A12609" t="s">
        <v>3683</v>
      </c>
      <c r="B12609" t="s">
        <v>3629</v>
      </c>
      <c r="C12609">
        <v>27.94</v>
      </c>
      <c r="D12609">
        <v>0</v>
      </c>
      <c r="E12609">
        <v>0</v>
      </c>
      <c r="F12609">
        <v>0</v>
      </c>
      <c r="G12609">
        <v>0</v>
      </c>
      <c r="H12609" s="45">
        <v>-10400.620000000001</v>
      </c>
      <c r="I12609" t="s">
        <v>758</v>
      </c>
      <c r="J12609" t="s">
        <v>186</v>
      </c>
      <c r="K12609">
        <v>0</v>
      </c>
      <c r="L12609" s="83">
        <v>42440</v>
      </c>
      <c r="M12609">
        <v>0</v>
      </c>
      <c r="N12609" t="s">
        <v>177</v>
      </c>
      <c r="O12609" t="s">
        <v>3640</v>
      </c>
    </row>
    <row r="12610" spans="1:15" x14ac:dyDescent="0.2">
      <c r="A12610" t="s">
        <v>3684</v>
      </c>
      <c r="B12610" t="s">
        <v>3676</v>
      </c>
      <c r="C12610">
        <v>95.43</v>
      </c>
      <c r="D12610">
        <v>0</v>
      </c>
      <c r="E12610">
        <v>0</v>
      </c>
      <c r="F12610">
        <v>0</v>
      </c>
      <c r="G12610">
        <v>0</v>
      </c>
      <c r="H12610" s="45">
        <v>-2529.4899999999998</v>
      </c>
      <c r="I12610" t="s">
        <v>758</v>
      </c>
      <c r="J12610" t="s">
        <v>200</v>
      </c>
      <c r="K12610">
        <v>0</v>
      </c>
      <c r="L12610" s="83">
        <v>42440</v>
      </c>
      <c r="M12610">
        <v>0</v>
      </c>
      <c r="N12610">
        <v>256677105</v>
      </c>
      <c r="O12610" t="s">
        <v>3685</v>
      </c>
    </row>
    <row r="12611" spans="1:15" x14ac:dyDescent="0.2">
      <c r="A12611" t="s">
        <v>3686</v>
      </c>
      <c r="B12611" t="s">
        <v>3678</v>
      </c>
      <c r="C12611">
        <v>90.6</v>
      </c>
      <c r="D12611">
        <v>0</v>
      </c>
      <c r="E12611">
        <v>0</v>
      </c>
      <c r="F12611">
        <v>0</v>
      </c>
      <c r="G12611">
        <v>0</v>
      </c>
      <c r="H12611" s="45">
        <v>-10231.73</v>
      </c>
      <c r="I12611" t="s">
        <v>758</v>
      </c>
      <c r="J12611" t="s">
        <v>235</v>
      </c>
      <c r="K12611">
        <v>0</v>
      </c>
      <c r="L12611" s="83">
        <v>42440</v>
      </c>
      <c r="M12611">
        <v>0</v>
      </c>
      <c r="N12611">
        <v>635017106</v>
      </c>
      <c r="O12611">
        <v>2638625</v>
      </c>
    </row>
    <row r="12612" spans="1:15" x14ac:dyDescent="0.2">
      <c r="A12612" t="s">
        <v>3687</v>
      </c>
      <c r="B12612" t="s">
        <v>3675</v>
      </c>
      <c r="C12612">
        <v>19.82</v>
      </c>
      <c r="D12612">
        <v>0</v>
      </c>
      <c r="E12612">
        <v>0</v>
      </c>
      <c r="F12612">
        <v>0</v>
      </c>
      <c r="G12612">
        <v>0</v>
      </c>
      <c r="H12612" s="45">
        <v>-4787.78</v>
      </c>
      <c r="I12612" t="s">
        <v>758</v>
      </c>
      <c r="J12612" t="s">
        <v>164</v>
      </c>
      <c r="K12612">
        <v>0</v>
      </c>
      <c r="L12612" s="83">
        <v>42440</v>
      </c>
      <c r="M12612">
        <v>0</v>
      </c>
      <c r="N12612" t="s">
        <v>177</v>
      </c>
      <c r="O12612">
        <v>2774585</v>
      </c>
    </row>
    <row r="12613" spans="1:15" x14ac:dyDescent="0.2">
      <c r="A12613" t="s">
        <v>3688</v>
      </c>
      <c r="B12613" t="s">
        <v>3677</v>
      </c>
      <c r="C12613">
        <v>27.2</v>
      </c>
      <c r="D12613">
        <v>0</v>
      </c>
      <c r="E12613">
        <v>0</v>
      </c>
      <c r="F12613">
        <v>0</v>
      </c>
      <c r="G12613">
        <v>0</v>
      </c>
      <c r="H12613" s="45">
        <v>-7821.95</v>
      </c>
      <c r="I12613" t="s">
        <v>758</v>
      </c>
      <c r="J12613" t="s">
        <v>200</v>
      </c>
      <c r="K12613">
        <v>0</v>
      </c>
      <c r="L12613" s="83">
        <v>42440</v>
      </c>
      <c r="M12613">
        <v>0</v>
      </c>
      <c r="N12613">
        <v>989817101</v>
      </c>
      <c r="O12613" t="s">
        <v>3689</v>
      </c>
    </row>
    <row r="12614" spans="1:15" x14ac:dyDescent="0.2">
      <c r="A12614" t="s">
        <v>3664</v>
      </c>
      <c r="B12614" t="s">
        <v>3594</v>
      </c>
      <c r="C12614">
        <v>7.18</v>
      </c>
      <c r="D12614">
        <v>0</v>
      </c>
      <c r="E12614">
        <v>0</v>
      </c>
      <c r="F12614">
        <v>0</v>
      </c>
      <c r="G12614">
        <v>0</v>
      </c>
      <c r="H12614">
        <v>-991.68</v>
      </c>
      <c r="I12614" t="s">
        <v>758</v>
      </c>
      <c r="J12614" t="s">
        <v>200</v>
      </c>
      <c r="K12614">
        <v>0</v>
      </c>
      <c r="L12614" s="83">
        <v>42439</v>
      </c>
      <c r="M12614">
        <v>0</v>
      </c>
      <c r="N12614" t="s">
        <v>3624</v>
      </c>
      <c r="O12614" t="s">
        <v>3625</v>
      </c>
    </row>
    <row r="12615" spans="1:15" x14ac:dyDescent="0.2">
      <c r="A12615" t="s">
        <v>3665</v>
      </c>
      <c r="B12615" t="s">
        <v>3599</v>
      </c>
      <c r="C12615">
        <v>21.9</v>
      </c>
      <c r="D12615">
        <v>0</v>
      </c>
      <c r="E12615">
        <v>0</v>
      </c>
      <c r="F12615">
        <v>0</v>
      </c>
      <c r="G12615">
        <v>0</v>
      </c>
      <c r="H12615" s="45">
        <v>21545.7</v>
      </c>
      <c r="I12615" t="s">
        <v>758</v>
      </c>
      <c r="J12615" t="s">
        <v>235</v>
      </c>
      <c r="K12615">
        <v>0</v>
      </c>
      <c r="L12615" s="83">
        <v>42439</v>
      </c>
      <c r="M12615">
        <v>0</v>
      </c>
      <c r="N12615" t="s">
        <v>3617</v>
      </c>
      <c r="O12615">
        <v>2232652</v>
      </c>
    </row>
    <row r="12616" spans="1:15" x14ac:dyDescent="0.2">
      <c r="A12616" t="s">
        <v>3666</v>
      </c>
      <c r="B12616" t="s">
        <v>3595</v>
      </c>
      <c r="C12616">
        <v>55.87</v>
      </c>
      <c r="D12616">
        <v>0</v>
      </c>
      <c r="E12616">
        <v>0</v>
      </c>
      <c r="F12616">
        <v>0</v>
      </c>
      <c r="G12616">
        <v>0</v>
      </c>
      <c r="H12616" s="45">
        <v>-34622.699999999997</v>
      </c>
      <c r="I12616" t="s">
        <v>758</v>
      </c>
      <c r="J12616" t="s">
        <v>200</v>
      </c>
      <c r="K12616">
        <v>0</v>
      </c>
      <c r="L12616" s="83">
        <v>42439</v>
      </c>
      <c r="M12616">
        <v>0</v>
      </c>
      <c r="N12616" t="s">
        <v>3614</v>
      </c>
      <c r="O12616" t="s">
        <v>3615</v>
      </c>
    </row>
    <row r="12617" spans="1:15" x14ac:dyDescent="0.2">
      <c r="A12617" t="s">
        <v>3667</v>
      </c>
      <c r="B12617" t="s">
        <v>3596</v>
      </c>
      <c r="C12617">
        <v>6.44</v>
      </c>
      <c r="D12617">
        <v>0</v>
      </c>
      <c r="E12617">
        <v>0</v>
      </c>
      <c r="F12617">
        <v>0</v>
      </c>
      <c r="G12617">
        <v>0</v>
      </c>
      <c r="H12617" s="45">
        <v>7369.57</v>
      </c>
      <c r="I12617" t="s">
        <v>758</v>
      </c>
      <c r="J12617" t="s">
        <v>200</v>
      </c>
      <c r="K12617">
        <v>0</v>
      </c>
      <c r="L12617" s="83">
        <v>42439</v>
      </c>
      <c r="M12617">
        <v>0</v>
      </c>
      <c r="N12617" s="84">
        <v>3.0219E+107</v>
      </c>
      <c r="O12617" t="s">
        <v>3611</v>
      </c>
    </row>
    <row r="12618" spans="1:15" x14ac:dyDescent="0.2">
      <c r="A12618" t="s">
        <v>3668</v>
      </c>
      <c r="B12618" t="s">
        <v>3597</v>
      </c>
      <c r="C12618">
        <v>166.22</v>
      </c>
      <c r="D12618">
        <v>0</v>
      </c>
      <c r="E12618">
        <v>0</v>
      </c>
      <c r="F12618">
        <v>0</v>
      </c>
      <c r="G12618">
        <v>0</v>
      </c>
      <c r="H12618" s="45">
        <v>-16655.009999999998</v>
      </c>
      <c r="I12618" t="s">
        <v>758</v>
      </c>
      <c r="J12618" t="s">
        <v>235</v>
      </c>
      <c r="K12618">
        <v>0</v>
      </c>
      <c r="L12618" s="83">
        <v>42439</v>
      </c>
      <c r="M12618">
        <v>0</v>
      </c>
      <c r="N12618">
        <v>191098102</v>
      </c>
      <c r="O12618">
        <v>2206721</v>
      </c>
    </row>
    <row r="12619" spans="1:15" x14ac:dyDescent="0.2">
      <c r="A12619" t="s">
        <v>3669</v>
      </c>
      <c r="B12619" t="s">
        <v>3663</v>
      </c>
      <c r="C12619">
        <v>59.1</v>
      </c>
      <c r="D12619">
        <v>0</v>
      </c>
      <c r="E12619">
        <v>0</v>
      </c>
      <c r="F12619">
        <v>0</v>
      </c>
      <c r="G12619">
        <v>0</v>
      </c>
      <c r="H12619" s="45">
        <v>-31642.79</v>
      </c>
      <c r="I12619" t="s">
        <v>758</v>
      </c>
      <c r="J12619" t="s">
        <v>169</v>
      </c>
      <c r="K12619">
        <v>0</v>
      </c>
      <c r="L12619" s="83">
        <v>42439</v>
      </c>
      <c r="M12619">
        <v>0</v>
      </c>
      <c r="N12619" t="s">
        <v>3670</v>
      </c>
      <c r="O12619" t="s">
        <v>3671</v>
      </c>
    </row>
    <row r="12620" spans="1:15" x14ac:dyDescent="0.2">
      <c r="A12620" t="s">
        <v>3672</v>
      </c>
      <c r="B12620" t="s">
        <v>3662</v>
      </c>
      <c r="C12620">
        <v>26.48</v>
      </c>
      <c r="D12620">
        <v>0</v>
      </c>
      <c r="E12620">
        <v>0</v>
      </c>
      <c r="F12620">
        <v>0</v>
      </c>
      <c r="G12620">
        <v>0</v>
      </c>
      <c r="H12620" s="45">
        <v>-25952.69</v>
      </c>
      <c r="I12620" t="s">
        <v>758</v>
      </c>
      <c r="J12620" t="s">
        <v>200</v>
      </c>
      <c r="K12620">
        <v>0</v>
      </c>
      <c r="L12620" s="83">
        <v>42439</v>
      </c>
      <c r="M12620">
        <v>0</v>
      </c>
      <c r="N12620" t="s">
        <v>3673</v>
      </c>
      <c r="O12620" t="s">
        <v>3674</v>
      </c>
    </row>
    <row r="12621" spans="1:15" x14ac:dyDescent="0.2">
      <c r="A12621" t="s">
        <v>3637</v>
      </c>
      <c r="B12621" t="s">
        <v>3585</v>
      </c>
      <c r="C12621">
        <v>36.6</v>
      </c>
      <c r="D12621">
        <v>0</v>
      </c>
      <c r="E12621">
        <v>0</v>
      </c>
      <c r="F12621">
        <v>0</v>
      </c>
      <c r="G12621">
        <v>0</v>
      </c>
      <c r="H12621" s="45">
        <v>3484.58</v>
      </c>
      <c r="I12621" t="s">
        <v>758</v>
      </c>
      <c r="J12621" t="s">
        <v>200</v>
      </c>
      <c r="K12621">
        <v>0</v>
      </c>
      <c r="L12621" s="83">
        <v>42438</v>
      </c>
      <c r="M12621">
        <v>0</v>
      </c>
      <c r="N12621">
        <v>253393102</v>
      </c>
      <c r="O12621">
        <v>2969637</v>
      </c>
    </row>
    <row r="12622" spans="1:15" x14ac:dyDescent="0.2">
      <c r="A12622" t="s">
        <v>3638</v>
      </c>
      <c r="B12622" t="s">
        <v>3584</v>
      </c>
      <c r="C12622">
        <v>31.11</v>
      </c>
      <c r="D12622">
        <v>0</v>
      </c>
      <c r="E12622">
        <v>0</v>
      </c>
      <c r="F12622">
        <v>0</v>
      </c>
      <c r="G12622">
        <v>0</v>
      </c>
      <c r="H12622" s="45">
        <v>2832.95</v>
      </c>
      <c r="I12622" t="s">
        <v>758</v>
      </c>
      <c r="J12622" t="s">
        <v>190</v>
      </c>
      <c r="K12622">
        <v>0</v>
      </c>
      <c r="L12622" s="83">
        <v>42438</v>
      </c>
      <c r="M12622">
        <v>0</v>
      </c>
      <c r="N12622">
        <v>957100</v>
      </c>
      <c r="O12622">
        <v>2024901</v>
      </c>
    </row>
    <row r="12623" spans="1:15" x14ac:dyDescent="0.2">
      <c r="A12623" t="s">
        <v>3639</v>
      </c>
      <c r="B12623" t="s">
        <v>3629</v>
      </c>
      <c r="C12623">
        <v>27.94</v>
      </c>
      <c r="D12623">
        <v>0</v>
      </c>
      <c r="E12623">
        <v>0</v>
      </c>
      <c r="F12623">
        <v>0</v>
      </c>
      <c r="G12623">
        <v>0</v>
      </c>
      <c r="H12623" s="45">
        <v>46641.43</v>
      </c>
      <c r="I12623" t="s">
        <v>163</v>
      </c>
      <c r="J12623" t="s">
        <v>186</v>
      </c>
      <c r="K12623">
        <v>0</v>
      </c>
      <c r="L12623" s="83">
        <v>42438</v>
      </c>
      <c r="M12623">
        <v>0</v>
      </c>
      <c r="N12623" t="s">
        <v>177</v>
      </c>
      <c r="O12623" t="s">
        <v>3640</v>
      </c>
    </row>
    <row r="12624" spans="1:15" x14ac:dyDescent="0.2">
      <c r="A12624" t="s">
        <v>3641</v>
      </c>
      <c r="B12624" t="s">
        <v>3628</v>
      </c>
      <c r="C12624">
        <v>18.760000000000002</v>
      </c>
      <c r="D12624">
        <v>0</v>
      </c>
      <c r="E12624">
        <v>0</v>
      </c>
      <c r="F12624">
        <v>0</v>
      </c>
      <c r="G12624">
        <v>0</v>
      </c>
      <c r="H12624" s="45">
        <v>-37286.15</v>
      </c>
      <c r="I12624" t="s">
        <v>163</v>
      </c>
      <c r="J12624" t="s">
        <v>164</v>
      </c>
      <c r="K12624">
        <v>0</v>
      </c>
      <c r="L12624" s="83">
        <v>42438</v>
      </c>
      <c r="M12624">
        <v>0</v>
      </c>
      <c r="N12624">
        <v>136635109</v>
      </c>
      <c r="O12624" t="s">
        <v>3642</v>
      </c>
    </row>
    <row r="12625" spans="1:15" x14ac:dyDescent="0.2">
      <c r="A12625" t="s">
        <v>3643</v>
      </c>
      <c r="B12625" t="s">
        <v>3635</v>
      </c>
      <c r="C12625">
        <v>87.2</v>
      </c>
      <c r="D12625">
        <v>0</v>
      </c>
      <c r="E12625">
        <v>0</v>
      </c>
      <c r="F12625">
        <v>0</v>
      </c>
      <c r="G12625">
        <v>0</v>
      </c>
      <c r="H12625" s="45">
        <v>-3439.46</v>
      </c>
      <c r="I12625" t="s">
        <v>758</v>
      </c>
      <c r="J12625" t="s">
        <v>235</v>
      </c>
      <c r="K12625">
        <v>0</v>
      </c>
      <c r="L12625" s="83">
        <v>42438</v>
      </c>
      <c r="M12625">
        <v>0</v>
      </c>
      <c r="N12625">
        <v>128246105</v>
      </c>
      <c r="O12625">
        <v>2859200</v>
      </c>
    </row>
    <row r="12626" spans="1:15" x14ac:dyDescent="0.2">
      <c r="A12626" t="s">
        <v>3644</v>
      </c>
      <c r="B12626" t="s">
        <v>3636</v>
      </c>
      <c r="C12626">
        <v>19.95</v>
      </c>
      <c r="D12626">
        <v>0</v>
      </c>
      <c r="E12626">
        <v>0</v>
      </c>
      <c r="F12626">
        <v>0</v>
      </c>
      <c r="G12626">
        <v>0</v>
      </c>
      <c r="H12626" s="45">
        <v>19271.16</v>
      </c>
      <c r="I12626" t="s">
        <v>758</v>
      </c>
      <c r="J12626" t="s">
        <v>169</v>
      </c>
      <c r="K12626">
        <v>0</v>
      </c>
      <c r="L12626" s="83">
        <v>42438</v>
      </c>
      <c r="M12626">
        <v>0</v>
      </c>
      <c r="N12626">
        <v>268158201</v>
      </c>
      <c r="O12626" t="s">
        <v>3645</v>
      </c>
    </row>
    <row r="12627" spans="1:15" x14ac:dyDescent="0.2">
      <c r="A12627" t="s">
        <v>3646</v>
      </c>
      <c r="B12627" t="s">
        <v>3630</v>
      </c>
      <c r="C12627">
        <v>10.11</v>
      </c>
      <c r="D12627">
        <v>0</v>
      </c>
      <c r="E12627">
        <v>0</v>
      </c>
      <c r="F12627">
        <v>0</v>
      </c>
      <c r="G12627">
        <v>0</v>
      </c>
      <c r="H12627" s="45">
        <v>4030.43</v>
      </c>
      <c r="I12627" t="s">
        <v>163</v>
      </c>
      <c r="J12627" t="s">
        <v>200</v>
      </c>
      <c r="K12627">
        <v>0</v>
      </c>
      <c r="L12627" s="83">
        <v>42438</v>
      </c>
      <c r="M12627">
        <v>0</v>
      </c>
      <c r="N12627" t="s">
        <v>3647</v>
      </c>
      <c r="O12627" t="s">
        <v>3648</v>
      </c>
    </row>
    <row r="12628" spans="1:15" x14ac:dyDescent="0.2">
      <c r="A12628" t="s">
        <v>3649</v>
      </c>
      <c r="B12628" t="s">
        <v>3626</v>
      </c>
      <c r="C12628">
        <v>9.65</v>
      </c>
      <c r="D12628">
        <v>0</v>
      </c>
      <c r="E12628">
        <v>0</v>
      </c>
      <c r="F12628">
        <v>0</v>
      </c>
      <c r="G12628">
        <v>0</v>
      </c>
      <c r="H12628" s="45">
        <v>29319.1</v>
      </c>
      <c r="I12628" t="s">
        <v>163</v>
      </c>
      <c r="J12628" t="s">
        <v>200</v>
      </c>
      <c r="K12628">
        <v>0</v>
      </c>
      <c r="L12628" s="83">
        <v>42438</v>
      </c>
      <c r="M12628">
        <v>0</v>
      </c>
      <c r="N12628">
        <v>268603107</v>
      </c>
      <c r="O12628" t="s">
        <v>3650</v>
      </c>
    </row>
    <row r="12629" spans="1:15" x14ac:dyDescent="0.2">
      <c r="A12629" t="s">
        <v>3651</v>
      </c>
      <c r="B12629" t="s">
        <v>3627</v>
      </c>
      <c r="C12629">
        <v>198.88</v>
      </c>
      <c r="D12629">
        <v>0</v>
      </c>
      <c r="E12629">
        <v>0</v>
      </c>
      <c r="F12629">
        <v>0</v>
      </c>
      <c r="G12629">
        <v>0</v>
      </c>
      <c r="H12629" s="45">
        <v>14396.1</v>
      </c>
      <c r="I12629" t="s">
        <v>163</v>
      </c>
      <c r="J12629" t="s">
        <v>235</v>
      </c>
      <c r="K12629">
        <v>0</v>
      </c>
      <c r="L12629" s="83">
        <v>42438</v>
      </c>
      <c r="M12629">
        <v>0</v>
      </c>
      <c r="N12629" t="s">
        <v>3652</v>
      </c>
      <c r="O12629">
        <v>2934033</v>
      </c>
    </row>
    <row r="12630" spans="1:15" x14ac:dyDescent="0.2">
      <c r="A12630" t="s">
        <v>3653</v>
      </c>
      <c r="B12630" t="s">
        <v>3633</v>
      </c>
      <c r="C12630">
        <v>37.229999999999997</v>
      </c>
      <c r="D12630">
        <v>0</v>
      </c>
      <c r="E12630">
        <v>0</v>
      </c>
      <c r="F12630">
        <v>0</v>
      </c>
      <c r="G12630">
        <v>0</v>
      </c>
      <c r="H12630" s="45">
        <v>1007.98</v>
      </c>
      <c r="I12630" t="s">
        <v>163</v>
      </c>
      <c r="J12630" t="s">
        <v>186</v>
      </c>
      <c r="K12630">
        <v>0</v>
      </c>
      <c r="L12630" s="83">
        <v>42438</v>
      </c>
      <c r="M12630">
        <v>0</v>
      </c>
      <c r="N12630">
        <v>566324109</v>
      </c>
      <c r="O12630" t="s">
        <v>3654</v>
      </c>
    </row>
    <row r="12631" spans="1:15" x14ac:dyDescent="0.2">
      <c r="A12631" t="s">
        <v>3655</v>
      </c>
      <c r="B12631" t="s">
        <v>3632</v>
      </c>
      <c r="C12631">
        <v>17.920000000000002</v>
      </c>
      <c r="D12631">
        <v>0</v>
      </c>
      <c r="E12631">
        <v>0</v>
      </c>
      <c r="F12631">
        <v>0</v>
      </c>
      <c r="G12631">
        <v>0</v>
      </c>
      <c r="H12631" s="45">
        <v>40723.43</v>
      </c>
      <c r="I12631" t="s">
        <v>163</v>
      </c>
      <c r="J12631" t="s">
        <v>164</v>
      </c>
      <c r="K12631">
        <v>0</v>
      </c>
      <c r="L12631" s="83">
        <v>42438</v>
      </c>
      <c r="M12631">
        <v>0</v>
      </c>
      <c r="N12631" t="s">
        <v>3656</v>
      </c>
      <c r="O12631" t="s">
        <v>3657</v>
      </c>
    </row>
    <row r="12632" spans="1:15" x14ac:dyDescent="0.2">
      <c r="A12632" t="s">
        <v>3658</v>
      </c>
      <c r="B12632" t="s">
        <v>3634</v>
      </c>
      <c r="C12632">
        <v>65.959999999999994</v>
      </c>
      <c r="D12632">
        <v>0</v>
      </c>
      <c r="E12632">
        <v>0</v>
      </c>
      <c r="F12632">
        <v>0</v>
      </c>
      <c r="G12632">
        <v>0</v>
      </c>
      <c r="H12632" s="45">
        <v>103018.35</v>
      </c>
      <c r="I12632" t="s">
        <v>163</v>
      </c>
      <c r="J12632" t="s">
        <v>169</v>
      </c>
      <c r="K12632">
        <v>0</v>
      </c>
      <c r="L12632" s="83">
        <v>42438</v>
      </c>
      <c r="M12632">
        <v>0</v>
      </c>
      <c r="N12632">
        <v>743815102</v>
      </c>
      <c r="O12632">
        <v>2918576</v>
      </c>
    </row>
    <row r="12633" spans="1:15" x14ac:dyDescent="0.2">
      <c r="A12633" t="s">
        <v>3659</v>
      </c>
      <c r="B12633" t="s">
        <v>3631</v>
      </c>
      <c r="C12633">
        <v>253.93</v>
      </c>
      <c r="D12633">
        <v>0</v>
      </c>
      <c r="E12633">
        <v>0</v>
      </c>
      <c r="F12633">
        <v>0</v>
      </c>
      <c r="G12633">
        <v>0</v>
      </c>
      <c r="H12633" s="45">
        <v>85394.73</v>
      </c>
      <c r="I12633" t="s">
        <v>163</v>
      </c>
      <c r="J12633" t="s">
        <v>200</v>
      </c>
      <c r="K12633">
        <v>0</v>
      </c>
      <c r="L12633" s="83">
        <v>42438</v>
      </c>
      <c r="M12633">
        <v>0</v>
      </c>
      <c r="N12633" t="s">
        <v>3660</v>
      </c>
      <c r="O12633" t="s">
        <v>3661</v>
      </c>
    </row>
    <row r="12634" spans="1:15" x14ac:dyDescent="0.2">
      <c r="A12634" t="s">
        <v>3603</v>
      </c>
      <c r="B12634" t="s">
        <v>3604</v>
      </c>
      <c r="C12634">
        <v>3.48</v>
      </c>
      <c r="D12634">
        <v>0</v>
      </c>
      <c r="E12634">
        <v>0</v>
      </c>
      <c r="F12634">
        <v>0</v>
      </c>
      <c r="G12634">
        <v>0</v>
      </c>
      <c r="H12634" s="45">
        <v>50222.400000000001</v>
      </c>
      <c r="I12634" t="s">
        <v>205</v>
      </c>
      <c r="J12634" t="s">
        <v>200</v>
      </c>
      <c r="K12634">
        <v>0</v>
      </c>
      <c r="L12634" s="83">
        <v>42437</v>
      </c>
      <c r="M12634">
        <v>0</v>
      </c>
      <c r="N12634" t="s">
        <v>3605</v>
      </c>
      <c r="O12634" t="s">
        <v>3606</v>
      </c>
    </row>
    <row r="12635" spans="1:15" x14ac:dyDescent="0.2">
      <c r="A12635" t="s">
        <v>3607</v>
      </c>
      <c r="B12635" t="s">
        <v>3555</v>
      </c>
      <c r="C12635">
        <v>42.19</v>
      </c>
      <c r="D12635">
        <v>0</v>
      </c>
      <c r="E12635">
        <v>0</v>
      </c>
      <c r="F12635">
        <v>0</v>
      </c>
      <c r="G12635">
        <v>0</v>
      </c>
      <c r="H12635" s="45">
        <v>8512.1</v>
      </c>
      <c r="I12635" t="s">
        <v>758</v>
      </c>
      <c r="J12635" t="s">
        <v>200</v>
      </c>
      <c r="K12635">
        <v>0</v>
      </c>
      <c r="L12635" s="83">
        <v>42437</v>
      </c>
      <c r="M12635">
        <v>0</v>
      </c>
      <c r="N12635">
        <v>917047102</v>
      </c>
      <c r="O12635">
        <v>2933438</v>
      </c>
    </row>
    <row r="12636" spans="1:15" x14ac:dyDescent="0.2">
      <c r="A12636" t="s">
        <v>3608</v>
      </c>
      <c r="B12636" t="s">
        <v>3553</v>
      </c>
      <c r="C12636">
        <v>99.18</v>
      </c>
      <c r="D12636">
        <v>0</v>
      </c>
      <c r="E12636">
        <v>0</v>
      </c>
      <c r="F12636">
        <v>0</v>
      </c>
      <c r="G12636">
        <v>0</v>
      </c>
      <c r="H12636" s="45">
        <v>9421.2900000000009</v>
      </c>
      <c r="I12636" t="s">
        <v>758</v>
      </c>
      <c r="J12636" t="s">
        <v>235</v>
      </c>
      <c r="K12636">
        <v>0</v>
      </c>
      <c r="L12636" s="83">
        <v>42437</v>
      </c>
      <c r="M12636">
        <v>0</v>
      </c>
      <c r="N12636">
        <v>147528103</v>
      </c>
      <c r="O12636">
        <v>2179414</v>
      </c>
    </row>
    <row r="12637" spans="1:15" x14ac:dyDescent="0.2">
      <c r="A12637" t="s">
        <v>3609</v>
      </c>
      <c r="B12637" t="s">
        <v>3597</v>
      </c>
      <c r="C12637">
        <v>166.22</v>
      </c>
      <c r="D12637">
        <v>0</v>
      </c>
      <c r="E12637">
        <v>0</v>
      </c>
      <c r="F12637">
        <v>0</v>
      </c>
      <c r="G12637">
        <v>0</v>
      </c>
      <c r="H12637" s="45">
        <v>1203.9100000000001</v>
      </c>
      <c r="I12637" t="s">
        <v>163</v>
      </c>
      <c r="J12637" t="s">
        <v>235</v>
      </c>
      <c r="K12637">
        <v>0</v>
      </c>
      <c r="L12637" s="83">
        <v>42437</v>
      </c>
      <c r="M12637">
        <v>0</v>
      </c>
      <c r="N12637">
        <v>191098102</v>
      </c>
      <c r="O12637">
        <v>2206721</v>
      </c>
    </row>
    <row r="12638" spans="1:15" x14ac:dyDescent="0.2">
      <c r="A12638" t="s">
        <v>3610</v>
      </c>
      <c r="B12638" t="s">
        <v>3596</v>
      </c>
      <c r="C12638">
        <v>6.44</v>
      </c>
      <c r="D12638">
        <v>0</v>
      </c>
      <c r="E12638">
        <v>0</v>
      </c>
      <c r="F12638">
        <v>0</v>
      </c>
      <c r="G12638">
        <v>0</v>
      </c>
      <c r="H12638" s="45">
        <v>17029.73</v>
      </c>
      <c r="I12638" t="s">
        <v>163</v>
      </c>
      <c r="J12638" t="s">
        <v>200</v>
      </c>
      <c r="K12638">
        <v>0</v>
      </c>
      <c r="L12638" s="83">
        <v>42437</v>
      </c>
      <c r="M12638">
        <v>0</v>
      </c>
      <c r="N12638" s="84">
        <v>3.0219E+107</v>
      </c>
      <c r="O12638" t="s">
        <v>3611</v>
      </c>
    </row>
    <row r="12639" spans="1:15" x14ac:dyDescent="0.2">
      <c r="A12639" t="s">
        <v>3612</v>
      </c>
      <c r="B12639" t="s">
        <v>3598</v>
      </c>
      <c r="C12639">
        <v>63.68</v>
      </c>
      <c r="D12639">
        <v>0</v>
      </c>
      <c r="E12639">
        <v>0</v>
      </c>
      <c r="F12639">
        <v>0</v>
      </c>
      <c r="G12639">
        <v>0</v>
      </c>
      <c r="H12639" s="45">
        <v>-33925.06</v>
      </c>
      <c r="I12639" t="s">
        <v>163</v>
      </c>
      <c r="J12639" t="s">
        <v>190</v>
      </c>
      <c r="K12639">
        <v>0</v>
      </c>
      <c r="L12639" s="83">
        <v>42437</v>
      </c>
      <c r="M12639">
        <v>0</v>
      </c>
      <c r="N12639">
        <v>500643200</v>
      </c>
      <c r="O12639">
        <v>2386849</v>
      </c>
    </row>
    <row r="12640" spans="1:15" x14ac:dyDescent="0.2">
      <c r="A12640" t="s">
        <v>3613</v>
      </c>
      <c r="B12640" t="s">
        <v>3595</v>
      </c>
      <c r="C12640">
        <v>55.87</v>
      </c>
      <c r="D12640">
        <v>0</v>
      </c>
      <c r="E12640">
        <v>0</v>
      </c>
      <c r="F12640">
        <v>0</v>
      </c>
      <c r="G12640">
        <v>0</v>
      </c>
      <c r="H12640" s="45">
        <v>14141.88</v>
      </c>
      <c r="I12640" t="s">
        <v>163</v>
      </c>
      <c r="J12640" t="s">
        <v>200</v>
      </c>
      <c r="K12640">
        <v>0</v>
      </c>
      <c r="L12640" s="83">
        <v>42437</v>
      </c>
      <c r="M12640">
        <v>0</v>
      </c>
      <c r="N12640" t="s">
        <v>3614</v>
      </c>
      <c r="O12640" t="s">
        <v>3615</v>
      </c>
    </row>
    <row r="12641" spans="1:15" x14ac:dyDescent="0.2">
      <c r="A12641" t="s">
        <v>3616</v>
      </c>
      <c r="B12641" t="s">
        <v>3599</v>
      </c>
      <c r="C12641">
        <v>21.9</v>
      </c>
      <c r="D12641">
        <v>0</v>
      </c>
      <c r="E12641">
        <v>0</v>
      </c>
      <c r="F12641">
        <v>0</v>
      </c>
      <c r="G12641">
        <v>0</v>
      </c>
      <c r="H12641" s="45">
        <v>-131126.82</v>
      </c>
      <c r="I12641" t="s">
        <v>163</v>
      </c>
      <c r="J12641" t="s">
        <v>235</v>
      </c>
      <c r="K12641">
        <v>0</v>
      </c>
      <c r="L12641" s="83">
        <v>42437</v>
      </c>
      <c r="M12641">
        <v>0</v>
      </c>
      <c r="N12641" t="s">
        <v>3617</v>
      </c>
      <c r="O12641">
        <v>2232652</v>
      </c>
    </row>
    <row r="12642" spans="1:15" x14ac:dyDescent="0.2">
      <c r="A12642" t="s">
        <v>3618</v>
      </c>
      <c r="B12642" t="s">
        <v>3602</v>
      </c>
      <c r="C12642">
        <v>2.85</v>
      </c>
      <c r="D12642">
        <v>0</v>
      </c>
      <c r="E12642">
        <v>0</v>
      </c>
      <c r="F12642">
        <v>0</v>
      </c>
      <c r="G12642">
        <v>0</v>
      </c>
      <c r="H12642" s="45">
        <v>-9001.09</v>
      </c>
      <c r="I12642" t="s">
        <v>758</v>
      </c>
      <c r="J12642" t="s">
        <v>169</v>
      </c>
      <c r="K12642">
        <v>0</v>
      </c>
      <c r="L12642" s="83">
        <v>42437</v>
      </c>
      <c r="M12642">
        <v>0</v>
      </c>
      <c r="N12642" t="s">
        <v>3619</v>
      </c>
      <c r="O12642" t="s">
        <v>3620</v>
      </c>
    </row>
    <row r="12643" spans="1:15" x14ac:dyDescent="0.2">
      <c r="A12643" t="s">
        <v>3621</v>
      </c>
      <c r="B12643" t="s">
        <v>3601</v>
      </c>
      <c r="C12643">
        <v>14.55</v>
      </c>
      <c r="D12643">
        <v>0</v>
      </c>
      <c r="E12643">
        <v>0</v>
      </c>
      <c r="F12643">
        <v>0</v>
      </c>
      <c r="G12643">
        <v>0</v>
      </c>
      <c r="H12643" s="45">
        <v>1990.51</v>
      </c>
      <c r="I12643" t="s">
        <v>758</v>
      </c>
      <c r="J12643" t="s">
        <v>200</v>
      </c>
      <c r="K12643">
        <v>0</v>
      </c>
      <c r="L12643" s="83">
        <v>42437</v>
      </c>
      <c r="M12643">
        <v>0</v>
      </c>
      <c r="N12643">
        <v>868168105</v>
      </c>
      <c r="O12643">
        <v>2864141</v>
      </c>
    </row>
    <row r="12644" spans="1:15" x14ac:dyDescent="0.2">
      <c r="A12644" t="s">
        <v>3622</v>
      </c>
      <c r="B12644" t="s">
        <v>3600</v>
      </c>
      <c r="C12644">
        <v>41.01</v>
      </c>
      <c r="D12644">
        <v>0</v>
      </c>
      <c r="E12644">
        <v>0</v>
      </c>
      <c r="F12644">
        <v>0</v>
      </c>
      <c r="G12644">
        <v>0</v>
      </c>
      <c r="H12644" s="45">
        <v>-1203.81</v>
      </c>
      <c r="I12644" t="s">
        <v>758</v>
      </c>
      <c r="J12644" t="s">
        <v>235</v>
      </c>
      <c r="K12644">
        <v>0</v>
      </c>
      <c r="L12644" s="83">
        <v>42437</v>
      </c>
      <c r="M12644">
        <v>0</v>
      </c>
      <c r="N12644">
        <v>911163103</v>
      </c>
      <c r="O12644">
        <v>2895163</v>
      </c>
    </row>
    <row r="12645" spans="1:15" x14ac:dyDescent="0.2">
      <c r="A12645" t="s">
        <v>3623</v>
      </c>
      <c r="B12645" t="s">
        <v>3594</v>
      </c>
      <c r="C12645">
        <v>7.18</v>
      </c>
      <c r="D12645">
        <v>0</v>
      </c>
      <c r="E12645">
        <v>0</v>
      </c>
      <c r="F12645">
        <v>0</v>
      </c>
      <c r="G12645">
        <v>0</v>
      </c>
      <c r="H12645" s="45">
        <v>-42718.49</v>
      </c>
      <c r="I12645" t="s">
        <v>163</v>
      </c>
      <c r="J12645" t="s">
        <v>200</v>
      </c>
      <c r="K12645">
        <v>0</v>
      </c>
      <c r="L12645" s="83">
        <v>42437</v>
      </c>
      <c r="M12645">
        <v>0</v>
      </c>
      <c r="N12645" t="s">
        <v>3624</v>
      </c>
      <c r="O12645" t="s">
        <v>3625</v>
      </c>
    </row>
    <row r="12646" spans="1:15" x14ac:dyDescent="0.2">
      <c r="A12646" t="s">
        <v>3587</v>
      </c>
      <c r="B12646" t="s">
        <v>1559</v>
      </c>
      <c r="C12646">
        <v>101.61</v>
      </c>
      <c r="D12646">
        <v>0</v>
      </c>
      <c r="E12646">
        <v>0</v>
      </c>
      <c r="F12646">
        <v>0</v>
      </c>
      <c r="G12646">
        <v>0</v>
      </c>
      <c r="H12646" s="45">
        <v>6052.36</v>
      </c>
      <c r="I12646" t="s">
        <v>210</v>
      </c>
      <c r="J12646" t="s">
        <v>200</v>
      </c>
      <c r="K12646">
        <v>0</v>
      </c>
      <c r="L12646" s="83">
        <v>42436</v>
      </c>
      <c r="M12646">
        <v>0</v>
      </c>
      <c r="N12646">
        <v>254687106</v>
      </c>
      <c r="O12646">
        <v>2270726</v>
      </c>
    </row>
    <row r="12647" spans="1:15" x14ac:dyDescent="0.2">
      <c r="A12647" t="s">
        <v>3588</v>
      </c>
      <c r="B12647" t="s">
        <v>3518</v>
      </c>
      <c r="C12647">
        <v>42.7</v>
      </c>
      <c r="D12647">
        <v>0</v>
      </c>
      <c r="E12647">
        <v>0</v>
      </c>
      <c r="F12647">
        <v>0</v>
      </c>
      <c r="G12647">
        <v>0</v>
      </c>
      <c r="H12647">
        <v>-290.75</v>
      </c>
      <c r="I12647" t="s">
        <v>758</v>
      </c>
      <c r="J12647" t="s">
        <v>200</v>
      </c>
      <c r="K12647">
        <v>0</v>
      </c>
      <c r="L12647" s="83">
        <v>42436</v>
      </c>
      <c r="M12647">
        <v>0</v>
      </c>
      <c r="N12647">
        <v>89302103</v>
      </c>
      <c r="O12647">
        <v>2218447</v>
      </c>
    </row>
    <row r="12648" spans="1:15" x14ac:dyDescent="0.2">
      <c r="A12648" t="s">
        <v>3589</v>
      </c>
      <c r="B12648" t="s">
        <v>3584</v>
      </c>
      <c r="C12648">
        <v>31.11</v>
      </c>
      <c r="D12648">
        <v>0</v>
      </c>
      <c r="E12648">
        <v>0</v>
      </c>
      <c r="F12648">
        <v>0</v>
      </c>
      <c r="G12648">
        <v>0</v>
      </c>
      <c r="H12648" s="45">
        <v>7938.07</v>
      </c>
      <c r="I12648" t="s">
        <v>163</v>
      </c>
      <c r="J12648" t="s">
        <v>190</v>
      </c>
      <c r="K12648">
        <v>0</v>
      </c>
      <c r="L12648" s="83">
        <v>42436</v>
      </c>
      <c r="M12648">
        <v>0</v>
      </c>
      <c r="N12648">
        <v>957100</v>
      </c>
      <c r="O12648">
        <v>2024901</v>
      </c>
    </row>
    <row r="12649" spans="1:15" x14ac:dyDescent="0.2">
      <c r="A12649" t="s">
        <v>3590</v>
      </c>
      <c r="B12649" t="s">
        <v>3583</v>
      </c>
      <c r="C12649">
        <v>72.09</v>
      </c>
      <c r="D12649">
        <v>0</v>
      </c>
      <c r="E12649">
        <v>0</v>
      </c>
      <c r="F12649">
        <v>0</v>
      </c>
      <c r="G12649">
        <v>0</v>
      </c>
      <c r="H12649" s="45">
        <v>-16695.849999999999</v>
      </c>
      <c r="I12649" t="s">
        <v>163</v>
      </c>
      <c r="J12649" t="s">
        <v>190</v>
      </c>
      <c r="K12649">
        <v>0</v>
      </c>
      <c r="L12649" s="83">
        <v>42436</v>
      </c>
      <c r="M12649">
        <v>0</v>
      </c>
      <c r="N12649">
        <v>8073108</v>
      </c>
      <c r="O12649" t="s">
        <v>3591</v>
      </c>
    </row>
    <row r="12650" spans="1:15" x14ac:dyDescent="0.2">
      <c r="A12650" t="s">
        <v>3592</v>
      </c>
      <c r="B12650" t="s">
        <v>3585</v>
      </c>
      <c r="C12650">
        <v>36.6</v>
      </c>
      <c r="D12650">
        <v>0</v>
      </c>
      <c r="E12650">
        <v>0</v>
      </c>
      <c r="F12650">
        <v>0</v>
      </c>
      <c r="G12650">
        <v>0</v>
      </c>
      <c r="H12650" s="45">
        <v>20852.39</v>
      </c>
      <c r="I12650" t="s">
        <v>163</v>
      </c>
      <c r="J12650" t="s">
        <v>200</v>
      </c>
      <c r="K12650">
        <v>0</v>
      </c>
      <c r="L12650" s="83">
        <v>42436</v>
      </c>
      <c r="M12650">
        <v>0</v>
      </c>
      <c r="N12650">
        <v>253393102</v>
      </c>
      <c r="O12650">
        <v>2969637</v>
      </c>
    </row>
    <row r="12651" spans="1:15" x14ac:dyDescent="0.2">
      <c r="A12651" t="s">
        <v>3593</v>
      </c>
      <c r="B12651" t="s">
        <v>3586</v>
      </c>
      <c r="C12651">
        <v>44.925800000000002</v>
      </c>
      <c r="D12651">
        <v>0</v>
      </c>
      <c r="E12651">
        <v>0</v>
      </c>
      <c r="F12651">
        <v>0</v>
      </c>
      <c r="G12651">
        <v>0</v>
      </c>
      <c r="H12651" s="45">
        <v>-4007.89</v>
      </c>
      <c r="I12651" t="s">
        <v>163</v>
      </c>
      <c r="J12651" t="s">
        <v>177</v>
      </c>
      <c r="K12651">
        <v>0</v>
      </c>
      <c r="L12651" s="83">
        <v>42436</v>
      </c>
      <c r="M12651">
        <v>0</v>
      </c>
      <c r="N12651" t="s">
        <v>177</v>
      </c>
      <c r="O12651">
        <v>4474731</v>
      </c>
    </row>
    <row r="12652" spans="1:15" x14ac:dyDescent="0.2">
      <c r="A12652" t="s">
        <v>3556</v>
      </c>
      <c r="B12652" t="s">
        <v>3491</v>
      </c>
      <c r="C12652">
        <v>88.33</v>
      </c>
      <c r="D12652">
        <v>0</v>
      </c>
      <c r="E12652">
        <v>0</v>
      </c>
      <c r="F12652">
        <v>0</v>
      </c>
      <c r="G12652">
        <v>0</v>
      </c>
      <c r="H12652">
        <v>-57.78</v>
      </c>
      <c r="I12652" t="s">
        <v>758</v>
      </c>
      <c r="J12652" t="s">
        <v>164</v>
      </c>
      <c r="K12652">
        <v>0</v>
      </c>
      <c r="L12652" s="83">
        <v>42433</v>
      </c>
      <c r="M12652">
        <v>0</v>
      </c>
      <c r="N12652">
        <v>878237106</v>
      </c>
      <c r="O12652">
        <v>2879532</v>
      </c>
    </row>
    <row r="12653" spans="1:15" x14ac:dyDescent="0.2">
      <c r="A12653" t="s">
        <v>3557</v>
      </c>
      <c r="B12653" t="s">
        <v>3484</v>
      </c>
      <c r="C12653">
        <v>21.59</v>
      </c>
      <c r="D12653">
        <v>0</v>
      </c>
      <c r="E12653">
        <v>0</v>
      </c>
      <c r="F12653">
        <v>0</v>
      </c>
      <c r="G12653">
        <v>0</v>
      </c>
      <c r="H12653" s="45">
        <v>8357.83</v>
      </c>
      <c r="I12653" t="s">
        <v>758</v>
      </c>
      <c r="J12653" t="s">
        <v>200</v>
      </c>
      <c r="K12653">
        <v>0</v>
      </c>
      <c r="L12653" s="83">
        <v>42433</v>
      </c>
      <c r="M12653">
        <v>0</v>
      </c>
      <c r="N12653">
        <v>831756101</v>
      </c>
      <c r="O12653">
        <v>2568164</v>
      </c>
    </row>
    <row r="12654" spans="1:15" x14ac:dyDescent="0.2">
      <c r="A12654" t="s">
        <v>3558</v>
      </c>
      <c r="B12654" t="s">
        <v>3488</v>
      </c>
      <c r="C12654">
        <v>36.619999999999997</v>
      </c>
      <c r="D12654">
        <v>0</v>
      </c>
      <c r="E12654">
        <v>0</v>
      </c>
      <c r="F12654">
        <v>0</v>
      </c>
      <c r="G12654">
        <v>0</v>
      </c>
      <c r="H12654" s="45">
        <v>-9235.82</v>
      </c>
      <c r="I12654" t="s">
        <v>758</v>
      </c>
      <c r="J12654" t="s">
        <v>164</v>
      </c>
      <c r="K12654">
        <v>0</v>
      </c>
      <c r="L12654" s="83">
        <v>42433</v>
      </c>
      <c r="M12654">
        <v>0</v>
      </c>
      <c r="N12654">
        <v>587200106</v>
      </c>
      <c r="O12654">
        <v>2578033</v>
      </c>
    </row>
    <row r="12655" spans="1:15" x14ac:dyDescent="0.2">
      <c r="A12655" t="s">
        <v>3559</v>
      </c>
      <c r="B12655" t="s">
        <v>3489</v>
      </c>
      <c r="C12655">
        <v>40.200000000000003</v>
      </c>
      <c r="D12655">
        <v>0</v>
      </c>
      <c r="E12655">
        <v>0</v>
      </c>
      <c r="F12655">
        <v>0</v>
      </c>
      <c r="G12655">
        <v>0</v>
      </c>
      <c r="H12655" s="45">
        <v>-3578.59</v>
      </c>
      <c r="I12655" t="s">
        <v>758</v>
      </c>
      <c r="J12655" t="s">
        <v>164</v>
      </c>
      <c r="K12655">
        <v>0</v>
      </c>
      <c r="L12655" s="83">
        <v>42433</v>
      </c>
      <c r="M12655">
        <v>0</v>
      </c>
      <c r="N12655">
        <v>591520200</v>
      </c>
      <c r="O12655">
        <v>2583297</v>
      </c>
    </row>
    <row r="12656" spans="1:15" x14ac:dyDescent="0.2">
      <c r="A12656" t="s">
        <v>3560</v>
      </c>
      <c r="B12656" t="s">
        <v>3483</v>
      </c>
      <c r="C12656">
        <v>37.9</v>
      </c>
      <c r="D12656">
        <v>0</v>
      </c>
      <c r="E12656">
        <v>0</v>
      </c>
      <c r="F12656">
        <v>0</v>
      </c>
      <c r="G12656">
        <v>0</v>
      </c>
      <c r="H12656" s="45">
        <v>-18889.86</v>
      </c>
      <c r="I12656" t="s">
        <v>758</v>
      </c>
      <c r="J12656" t="s">
        <v>164</v>
      </c>
      <c r="K12656">
        <v>0</v>
      </c>
      <c r="L12656" s="83">
        <v>42433</v>
      </c>
      <c r="M12656">
        <v>0</v>
      </c>
      <c r="N12656">
        <v>362393100</v>
      </c>
      <c r="O12656" t="s">
        <v>3506</v>
      </c>
    </row>
    <row r="12657" spans="1:15" x14ac:dyDescent="0.2">
      <c r="A12657" t="s">
        <v>3561</v>
      </c>
      <c r="B12657" t="s">
        <v>3482</v>
      </c>
      <c r="C12657">
        <v>33.86</v>
      </c>
      <c r="D12657">
        <v>0</v>
      </c>
      <c r="E12657">
        <v>0</v>
      </c>
      <c r="F12657">
        <v>0</v>
      </c>
      <c r="G12657">
        <v>0</v>
      </c>
      <c r="H12657" s="45">
        <v>-10385.08</v>
      </c>
      <c r="I12657" t="s">
        <v>758</v>
      </c>
      <c r="J12657" t="s">
        <v>190</v>
      </c>
      <c r="K12657">
        <v>0</v>
      </c>
      <c r="L12657" s="83">
        <v>42433</v>
      </c>
      <c r="M12657">
        <v>0</v>
      </c>
      <c r="N12657" t="s">
        <v>3503</v>
      </c>
      <c r="O12657" t="s">
        <v>3504</v>
      </c>
    </row>
    <row r="12658" spans="1:15" x14ac:dyDescent="0.2">
      <c r="A12658" t="s">
        <v>3562</v>
      </c>
      <c r="B12658" t="s">
        <v>3490</v>
      </c>
      <c r="C12658">
        <v>24.11</v>
      </c>
      <c r="D12658">
        <v>0</v>
      </c>
      <c r="E12658">
        <v>0</v>
      </c>
      <c r="F12658">
        <v>0</v>
      </c>
      <c r="G12658">
        <v>0</v>
      </c>
      <c r="H12658" s="45">
        <v>9239.9</v>
      </c>
      <c r="I12658" t="s">
        <v>758</v>
      </c>
      <c r="J12658" t="s">
        <v>164</v>
      </c>
      <c r="K12658">
        <v>0</v>
      </c>
      <c r="L12658" s="83">
        <v>42433</v>
      </c>
      <c r="M12658">
        <v>0</v>
      </c>
      <c r="N12658">
        <v>171779309</v>
      </c>
      <c r="O12658" t="s">
        <v>3500</v>
      </c>
    </row>
    <row r="12659" spans="1:15" x14ac:dyDescent="0.2">
      <c r="A12659" t="s">
        <v>3563</v>
      </c>
      <c r="B12659" t="s">
        <v>3547</v>
      </c>
      <c r="C12659">
        <v>42.66</v>
      </c>
      <c r="D12659">
        <v>0</v>
      </c>
      <c r="E12659">
        <v>0</v>
      </c>
      <c r="F12659">
        <v>0</v>
      </c>
      <c r="G12659">
        <v>0</v>
      </c>
      <c r="H12659" s="45">
        <v>-25690.87</v>
      </c>
      <c r="I12659" t="s">
        <v>758</v>
      </c>
      <c r="J12659" t="s">
        <v>164</v>
      </c>
      <c r="K12659">
        <v>0</v>
      </c>
      <c r="L12659" s="83">
        <v>42433</v>
      </c>
      <c r="M12659">
        <v>0</v>
      </c>
      <c r="N12659" t="s">
        <v>177</v>
      </c>
      <c r="O12659" t="s">
        <v>3564</v>
      </c>
    </row>
    <row r="12660" spans="1:15" x14ac:dyDescent="0.2">
      <c r="A12660" t="s">
        <v>3565</v>
      </c>
      <c r="B12660" t="s">
        <v>3553</v>
      </c>
      <c r="C12660">
        <v>99.18</v>
      </c>
      <c r="D12660">
        <v>0</v>
      </c>
      <c r="E12660">
        <v>0</v>
      </c>
      <c r="F12660">
        <v>0</v>
      </c>
      <c r="G12660">
        <v>0</v>
      </c>
      <c r="H12660" s="45">
        <v>-5072.01</v>
      </c>
      <c r="I12660" t="s">
        <v>163</v>
      </c>
      <c r="J12660" t="s">
        <v>235</v>
      </c>
      <c r="K12660">
        <v>0</v>
      </c>
      <c r="L12660" s="83">
        <v>42433</v>
      </c>
      <c r="M12660">
        <v>0</v>
      </c>
      <c r="N12660">
        <v>147528103</v>
      </c>
      <c r="O12660">
        <v>2179414</v>
      </c>
    </row>
    <row r="12661" spans="1:15" x14ac:dyDescent="0.2">
      <c r="A12661" t="s">
        <v>3566</v>
      </c>
      <c r="B12661" t="s">
        <v>3551</v>
      </c>
      <c r="C12661">
        <v>27.27</v>
      </c>
      <c r="D12661">
        <v>0</v>
      </c>
      <c r="E12661">
        <v>0</v>
      </c>
      <c r="F12661">
        <v>0</v>
      </c>
      <c r="G12661">
        <v>0</v>
      </c>
      <c r="H12661" s="45">
        <v>-31915.200000000001</v>
      </c>
      <c r="I12661" t="s">
        <v>758</v>
      </c>
      <c r="J12661" t="s">
        <v>169</v>
      </c>
      <c r="K12661">
        <v>0</v>
      </c>
      <c r="L12661" s="83">
        <v>42433</v>
      </c>
      <c r="M12661">
        <v>0</v>
      </c>
      <c r="N12661" t="s">
        <v>3567</v>
      </c>
      <c r="O12661" t="s">
        <v>3568</v>
      </c>
    </row>
    <row r="12662" spans="1:15" x14ac:dyDescent="0.2">
      <c r="A12662" t="s">
        <v>3569</v>
      </c>
      <c r="B12662" t="s">
        <v>3552</v>
      </c>
      <c r="C12662">
        <v>57.3</v>
      </c>
      <c r="D12662">
        <v>0</v>
      </c>
      <c r="E12662">
        <v>0</v>
      </c>
      <c r="F12662">
        <v>0</v>
      </c>
      <c r="G12662">
        <v>0</v>
      </c>
      <c r="H12662" s="45">
        <v>-7459.71</v>
      </c>
      <c r="I12662" t="s">
        <v>163</v>
      </c>
      <c r="J12662" t="s">
        <v>188</v>
      </c>
      <c r="K12662">
        <v>0</v>
      </c>
      <c r="L12662" s="83">
        <v>42433</v>
      </c>
      <c r="M12662">
        <v>0</v>
      </c>
      <c r="N12662">
        <v>397624107</v>
      </c>
      <c r="O12662">
        <v>2388016</v>
      </c>
    </row>
    <row r="12663" spans="1:15" x14ac:dyDescent="0.2">
      <c r="A12663" t="s">
        <v>3570</v>
      </c>
      <c r="B12663" t="s">
        <v>3545</v>
      </c>
      <c r="C12663">
        <v>40.590000000000003</v>
      </c>
      <c r="D12663">
        <v>0</v>
      </c>
      <c r="E12663">
        <v>0</v>
      </c>
      <c r="F12663">
        <v>0</v>
      </c>
      <c r="G12663">
        <v>0</v>
      </c>
      <c r="H12663" s="45">
        <v>3233.64</v>
      </c>
      <c r="I12663" t="s">
        <v>758</v>
      </c>
      <c r="J12663" t="s">
        <v>186</v>
      </c>
      <c r="K12663">
        <v>0</v>
      </c>
      <c r="L12663" s="83">
        <v>42433</v>
      </c>
      <c r="M12663">
        <v>0</v>
      </c>
      <c r="N12663" s="84">
        <v>4.0416000000000002E+107</v>
      </c>
      <c r="O12663" t="s">
        <v>3571</v>
      </c>
    </row>
    <row r="12664" spans="1:15" x14ac:dyDescent="0.2">
      <c r="A12664" t="s">
        <v>3572</v>
      </c>
      <c r="B12664" t="s">
        <v>3549</v>
      </c>
      <c r="C12664">
        <v>28.01</v>
      </c>
      <c r="D12664">
        <v>0</v>
      </c>
      <c r="E12664">
        <v>0</v>
      </c>
      <c r="F12664">
        <v>0</v>
      </c>
      <c r="G12664">
        <v>0</v>
      </c>
      <c r="H12664" s="45">
        <v>-50867.13</v>
      </c>
      <c r="I12664" t="s">
        <v>758</v>
      </c>
      <c r="J12664" t="s">
        <v>190</v>
      </c>
      <c r="K12664">
        <v>0</v>
      </c>
      <c r="L12664" s="83">
        <v>42433</v>
      </c>
      <c r="M12664">
        <v>0</v>
      </c>
      <c r="N12664">
        <v>481165108</v>
      </c>
      <c r="O12664">
        <v>2781905</v>
      </c>
    </row>
    <row r="12665" spans="1:15" x14ac:dyDescent="0.2">
      <c r="A12665" t="s">
        <v>3573</v>
      </c>
      <c r="B12665" t="s">
        <v>3548</v>
      </c>
      <c r="C12665">
        <v>29.69</v>
      </c>
      <c r="D12665">
        <v>0</v>
      </c>
      <c r="E12665">
        <v>0</v>
      </c>
      <c r="F12665">
        <v>0</v>
      </c>
      <c r="G12665">
        <v>0</v>
      </c>
      <c r="H12665" s="45">
        <v>6802.54</v>
      </c>
      <c r="I12665" t="s">
        <v>758</v>
      </c>
      <c r="J12665" t="s">
        <v>235</v>
      </c>
      <c r="K12665">
        <v>0</v>
      </c>
      <c r="L12665" s="83">
        <v>42433</v>
      </c>
      <c r="M12665">
        <v>0</v>
      </c>
      <c r="N12665">
        <v>501044101</v>
      </c>
      <c r="O12665">
        <v>2497406</v>
      </c>
    </row>
    <row r="12666" spans="1:15" x14ac:dyDescent="0.2">
      <c r="A12666" t="s">
        <v>3574</v>
      </c>
      <c r="B12666" t="s">
        <v>3546</v>
      </c>
      <c r="C12666">
        <v>36.79</v>
      </c>
      <c r="D12666">
        <v>0</v>
      </c>
      <c r="E12666">
        <v>0</v>
      </c>
      <c r="F12666">
        <v>0</v>
      </c>
      <c r="G12666">
        <v>0</v>
      </c>
      <c r="H12666" s="45">
        <v>2731.93</v>
      </c>
      <c r="I12666" t="s">
        <v>758</v>
      </c>
      <c r="J12666" t="s">
        <v>190</v>
      </c>
      <c r="K12666">
        <v>0</v>
      </c>
      <c r="L12666" s="83">
        <v>42433</v>
      </c>
      <c r="M12666">
        <v>0</v>
      </c>
      <c r="N12666" t="s">
        <v>3575</v>
      </c>
      <c r="O12666" t="s">
        <v>3576</v>
      </c>
    </row>
    <row r="12667" spans="1:15" x14ac:dyDescent="0.2">
      <c r="A12667" t="s">
        <v>3577</v>
      </c>
      <c r="B12667" t="s">
        <v>3554</v>
      </c>
      <c r="C12667">
        <v>18.25</v>
      </c>
      <c r="D12667">
        <v>0</v>
      </c>
      <c r="E12667">
        <v>0</v>
      </c>
      <c r="F12667">
        <v>0</v>
      </c>
      <c r="G12667">
        <v>0</v>
      </c>
      <c r="H12667" s="45">
        <v>-34434.5</v>
      </c>
      <c r="I12667" t="s">
        <v>163</v>
      </c>
      <c r="J12667" t="s">
        <v>190</v>
      </c>
      <c r="K12667">
        <v>0</v>
      </c>
      <c r="L12667" s="83">
        <v>42433</v>
      </c>
      <c r="M12667">
        <v>0</v>
      </c>
      <c r="N12667">
        <v>747619104</v>
      </c>
      <c r="O12667" t="s">
        <v>3578</v>
      </c>
    </row>
    <row r="12668" spans="1:15" x14ac:dyDescent="0.2">
      <c r="A12668" t="s">
        <v>3579</v>
      </c>
      <c r="B12668" t="s">
        <v>3550</v>
      </c>
      <c r="C12668">
        <v>22.44</v>
      </c>
      <c r="D12668">
        <v>0</v>
      </c>
      <c r="E12668">
        <v>0</v>
      </c>
      <c r="F12668">
        <v>0</v>
      </c>
      <c r="G12668">
        <v>0</v>
      </c>
      <c r="H12668" s="45">
        <v>-53889.89</v>
      </c>
      <c r="I12668" t="s">
        <v>758</v>
      </c>
      <c r="J12668" t="s">
        <v>164</v>
      </c>
      <c r="K12668">
        <v>0</v>
      </c>
      <c r="L12668" s="83">
        <v>42433</v>
      </c>
      <c r="M12668">
        <v>0</v>
      </c>
      <c r="N12668" t="s">
        <v>177</v>
      </c>
      <c r="O12668" t="s">
        <v>3580</v>
      </c>
    </row>
    <row r="12669" spans="1:15" x14ac:dyDescent="0.2">
      <c r="A12669" t="s">
        <v>3581</v>
      </c>
      <c r="B12669" t="s">
        <v>3555</v>
      </c>
      <c r="C12669">
        <v>42.19</v>
      </c>
      <c r="D12669">
        <v>0</v>
      </c>
      <c r="E12669">
        <v>0</v>
      </c>
      <c r="F12669">
        <v>0</v>
      </c>
      <c r="G12669">
        <v>0</v>
      </c>
      <c r="H12669" s="45">
        <v>113812.39</v>
      </c>
      <c r="I12669" t="s">
        <v>163</v>
      </c>
      <c r="J12669" t="s">
        <v>200</v>
      </c>
      <c r="K12669">
        <v>0</v>
      </c>
      <c r="L12669" s="83">
        <v>42433</v>
      </c>
      <c r="M12669">
        <v>0</v>
      </c>
      <c r="N12669">
        <v>917047102</v>
      </c>
      <c r="O12669">
        <v>2933438</v>
      </c>
    </row>
    <row r="12670" spans="1:15" x14ac:dyDescent="0.2">
      <c r="A12670" t="s">
        <v>12413</v>
      </c>
      <c r="B12670" t="s">
        <v>3525</v>
      </c>
      <c r="C12670">
        <v>17.82</v>
      </c>
      <c r="D12670" s="45">
        <v>30966</v>
      </c>
      <c r="E12670" s="45">
        <v>551814.12</v>
      </c>
      <c r="F12670">
        <v>1.2</v>
      </c>
      <c r="G12670" s="45">
        <v>2786.94</v>
      </c>
      <c r="H12670" s="45">
        <v>-244011.51</v>
      </c>
      <c r="I12670" t="s">
        <v>210</v>
      </c>
      <c r="J12670" t="s">
        <v>182</v>
      </c>
      <c r="K12670">
        <v>0</v>
      </c>
      <c r="L12670" s="83">
        <v>42432</v>
      </c>
      <c r="M12670">
        <v>20.18</v>
      </c>
      <c r="N12670" t="s">
        <v>3526</v>
      </c>
      <c r="O12670" t="s">
        <v>3527</v>
      </c>
    </row>
    <row r="12671" spans="1:15" x14ac:dyDescent="0.2">
      <c r="A12671" t="s">
        <v>3528</v>
      </c>
      <c r="B12671" t="s">
        <v>3529</v>
      </c>
      <c r="C12671">
        <v>72.989999999999995</v>
      </c>
      <c r="D12671">
        <v>0</v>
      </c>
      <c r="E12671">
        <v>0</v>
      </c>
      <c r="F12671">
        <v>0</v>
      </c>
      <c r="G12671">
        <v>0</v>
      </c>
      <c r="H12671" s="45">
        <v>59329.69</v>
      </c>
      <c r="I12671" t="s">
        <v>205</v>
      </c>
      <c r="J12671" t="s">
        <v>190</v>
      </c>
      <c r="K12671">
        <v>0</v>
      </c>
      <c r="L12671" s="83">
        <v>42432</v>
      </c>
      <c r="M12671">
        <v>0</v>
      </c>
      <c r="N12671">
        <v>482539103</v>
      </c>
      <c r="O12671" t="s">
        <v>3530</v>
      </c>
    </row>
    <row r="12672" spans="1:15" x14ac:dyDescent="0.2">
      <c r="A12672" t="s">
        <v>3531</v>
      </c>
      <c r="B12672" t="s">
        <v>3400</v>
      </c>
      <c r="C12672">
        <v>70.19</v>
      </c>
      <c r="D12672">
        <v>0</v>
      </c>
      <c r="E12672">
        <v>0</v>
      </c>
      <c r="F12672">
        <v>0</v>
      </c>
      <c r="G12672">
        <v>0</v>
      </c>
      <c r="H12672" s="45">
        <v>1059.8900000000001</v>
      </c>
      <c r="I12672" t="s">
        <v>758</v>
      </c>
      <c r="J12672" t="s">
        <v>164</v>
      </c>
      <c r="K12672">
        <v>0</v>
      </c>
      <c r="L12672" s="83">
        <v>42432</v>
      </c>
      <c r="M12672">
        <v>0</v>
      </c>
      <c r="N12672" t="s">
        <v>177</v>
      </c>
      <c r="O12672">
        <v>2579230</v>
      </c>
    </row>
    <row r="12673" spans="1:15" x14ac:dyDescent="0.2">
      <c r="A12673" t="s">
        <v>3532</v>
      </c>
      <c r="B12673" t="s">
        <v>3401</v>
      </c>
      <c r="C12673">
        <v>70.430000000000007</v>
      </c>
      <c r="D12673">
        <v>0</v>
      </c>
      <c r="E12673">
        <v>0</v>
      </c>
      <c r="F12673">
        <v>0</v>
      </c>
      <c r="G12673">
        <v>0</v>
      </c>
      <c r="H12673" s="45">
        <v>-22218.22</v>
      </c>
      <c r="I12673" t="s">
        <v>758</v>
      </c>
      <c r="J12673" t="s">
        <v>169</v>
      </c>
      <c r="K12673">
        <v>0</v>
      </c>
      <c r="L12673" s="83">
        <v>42432</v>
      </c>
      <c r="M12673">
        <v>0</v>
      </c>
      <c r="N12673" t="s">
        <v>3452</v>
      </c>
      <c r="O12673" t="s">
        <v>3453</v>
      </c>
    </row>
    <row r="12674" spans="1:15" x14ac:dyDescent="0.2">
      <c r="A12674" t="s">
        <v>3533</v>
      </c>
      <c r="B12674" t="s">
        <v>3399</v>
      </c>
      <c r="C12674">
        <v>50.65</v>
      </c>
      <c r="D12674">
        <v>0</v>
      </c>
      <c r="E12674">
        <v>0</v>
      </c>
      <c r="F12674">
        <v>0</v>
      </c>
      <c r="G12674">
        <v>0</v>
      </c>
      <c r="H12674" s="45">
        <v>-23720.98</v>
      </c>
      <c r="I12674" t="s">
        <v>758</v>
      </c>
      <c r="J12674" t="s">
        <v>200</v>
      </c>
      <c r="K12674">
        <v>0</v>
      </c>
      <c r="L12674" s="83">
        <v>42432</v>
      </c>
      <c r="M12674">
        <v>0</v>
      </c>
      <c r="N12674" t="s">
        <v>3443</v>
      </c>
      <c r="O12674" t="s">
        <v>3444</v>
      </c>
    </row>
    <row r="12675" spans="1:15" x14ac:dyDescent="0.2">
      <c r="A12675" t="s">
        <v>3534</v>
      </c>
      <c r="B12675" t="s">
        <v>3398</v>
      </c>
      <c r="C12675">
        <v>9.0500000000000007</v>
      </c>
      <c r="D12675">
        <v>0</v>
      </c>
      <c r="E12675">
        <v>0</v>
      </c>
      <c r="F12675">
        <v>0</v>
      </c>
      <c r="G12675">
        <v>0</v>
      </c>
      <c r="H12675" s="45">
        <v>13258.65</v>
      </c>
      <c r="I12675" t="s">
        <v>758</v>
      </c>
      <c r="J12675" t="s">
        <v>200</v>
      </c>
      <c r="K12675">
        <v>0</v>
      </c>
      <c r="L12675" s="83">
        <v>42432</v>
      </c>
      <c r="M12675">
        <v>0</v>
      </c>
      <c r="N12675" t="s">
        <v>3437</v>
      </c>
      <c r="O12675" t="s">
        <v>3438</v>
      </c>
    </row>
    <row r="12676" spans="1:15" x14ac:dyDescent="0.2">
      <c r="A12676" t="s">
        <v>3535</v>
      </c>
      <c r="B12676" t="s">
        <v>3523</v>
      </c>
      <c r="C12676">
        <v>22.56</v>
      </c>
      <c r="D12676">
        <v>0</v>
      </c>
      <c r="E12676">
        <v>0</v>
      </c>
      <c r="F12676">
        <v>0</v>
      </c>
      <c r="G12676">
        <v>0</v>
      </c>
      <c r="H12676" s="45">
        <v>33592.559999999998</v>
      </c>
      <c r="I12676" t="s">
        <v>758</v>
      </c>
      <c r="J12676" t="s">
        <v>200</v>
      </c>
      <c r="K12676">
        <v>0</v>
      </c>
      <c r="L12676" s="83">
        <v>42432</v>
      </c>
      <c r="M12676">
        <v>0</v>
      </c>
      <c r="N12676" s="84">
        <v>2.5529999999999999E+109</v>
      </c>
      <c r="O12676">
        <v>2048592</v>
      </c>
    </row>
    <row r="12677" spans="1:15" x14ac:dyDescent="0.2">
      <c r="A12677" t="s">
        <v>3536</v>
      </c>
      <c r="B12677" t="s">
        <v>3520</v>
      </c>
      <c r="C12677">
        <v>25.32</v>
      </c>
      <c r="D12677">
        <v>0</v>
      </c>
      <c r="E12677">
        <v>0</v>
      </c>
      <c r="F12677">
        <v>0</v>
      </c>
      <c r="G12677">
        <v>0</v>
      </c>
      <c r="H12677" s="45">
        <v>6367.71</v>
      </c>
      <c r="I12677" t="s">
        <v>758</v>
      </c>
      <c r="J12677" t="s">
        <v>200</v>
      </c>
      <c r="K12677">
        <v>0</v>
      </c>
      <c r="L12677" s="83">
        <v>42432</v>
      </c>
      <c r="M12677">
        <v>0</v>
      </c>
      <c r="N12677">
        <v>2896207</v>
      </c>
      <c r="O12677">
        <v>2004185</v>
      </c>
    </row>
    <row r="12678" spans="1:15" x14ac:dyDescent="0.2">
      <c r="A12678" t="s">
        <v>3537</v>
      </c>
      <c r="B12678" t="s">
        <v>3518</v>
      </c>
      <c r="C12678">
        <v>42.7</v>
      </c>
      <c r="D12678">
        <v>0</v>
      </c>
      <c r="E12678">
        <v>0</v>
      </c>
      <c r="F12678">
        <v>0</v>
      </c>
      <c r="G12678">
        <v>0</v>
      </c>
      <c r="H12678" s="45">
        <v>69584.460000000006</v>
      </c>
      <c r="I12678" t="s">
        <v>163</v>
      </c>
      <c r="J12678" t="s">
        <v>200</v>
      </c>
      <c r="K12678">
        <v>0</v>
      </c>
      <c r="L12678" s="83">
        <v>42432</v>
      </c>
      <c r="M12678">
        <v>0</v>
      </c>
      <c r="N12678">
        <v>89302103</v>
      </c>
      <c r="O12678">
        <v>2218447</v>
      </c>
    </row>
    <row r="12679" spans="1:15" x14ac:dyDescent="0.2">
      <c r="A12679" t="s">
        <v>3538</v>
      </c>
      <c r="B12679" t="s">
        <v>3519</v>
      </c>
      <c r="C12679">
        <v>166.28</v>
      </c>
      <c r="D12679">
        <v>0</v>
      </c>
      <c r="E12679">
        <v>0</v>
      </c>
      <c r="F12679">
        <v>0</v>
      </c>
      <c r="G12679">
        <v>0</v>
      </c>
      <c r="H12679">
        <v>-82.55</v>
      </c>
      <c r="I12679" t="s">
        <v>758</v>
      </c>
      <c r="J12679" t="s">
        <v>235</v>
      </c>
      <c r="K12679">
        <v>0</v>
      </c>
      <c r="L12679" s="83">
        <v>42432</v>
      </c>
      <c r="M12679">
        <v>0</v>
      </c>
      <c r="N12679" t="s">
        <v>3539</v>
      </c>
      <c r="O12679">
        <v>2701271</v>
      </c>
    </row>
    <row r="12680" spans="1:15" x14ac:dyDescent="0.2">
      <c r="A12680" t="s">
        <v>3540</v>
      </c>
      <c r="B12680" t="s">
        <v>3521</v>
      </c>
      <c r="C12680">
        <v>17.95</v>
      </c>
      <c r="D12680">
        <v>0</v>
      </c>
      <c r="E12680">
        <v>0</v>
      </c>
      <c r="F12680">
        <v>0</v>
      </c>
      <c r="G12680">
        <v>0</v>
      </c>
      <c r="H12680" s="45">
        <v>-3484.71</v>
      </c>
      <c r="I12680" t="s">
        <v>758</v>
      </c>
      <c r="J12680" t="s">
        <v>186</v>
      </c>
      <c r="K12680">
        <v>0</v>
      </c>
      <c r="L12680" s="83">
        <v>42432</v>
      </c>
      <c r="M12680">
        <v>0</v>
      </c>
      <c r="N12680">
        <v>790148100</v>
      </c>
      <c r="O12680">
        <v>2768663</v>
      </c>
    </row>
    <row r="12681" spans="1:15" x14ac:dyDescent="0.2">
      <c r="A12681" t="s">
        <v>3541</v>
      </c>
      <c r="B12681" t="s">
        <v>3524</v>
      </c>
      <c r="C12681">
        <v>30.75</v>
      </c>
      <c r="D12681">
        <v>0</v>
      </c>
      <c r="E12681">
        <v>0</v>
      </c>
      <c r="F12681">
        <v>0</v>
      </c>
      <c r="G12681">
        <v>0</v>
      </c>
      <c r="H12681" s="45">
        <v>-37893.57</v>
      </c>
      <c r="I12681" t="s">
        <v>758</v>
      </c>
      <c r="J12681" t="s">
        <v>169</v>
      </c>
      <c r="K12681">
        <v>0</v>
      </c>
      <c r="L12681" s="83">
        <v>42432</v>
      </c>
      <c r="M12681">
        <v>0</v>
      </c>
      <c r="N12681">
        <v>761330109</v>
      </c>
      <c r="O12681" t="s">
        <v>3542</v>
      </c>
    </row>
    <row r="12682" spans="1:15" x14ac:dyDescent="0.2">
      <c r="A12682" t="s">
        <v>3543</v>
      </c>
      <c r="B12682" t="s">
        <v>3522</v>
      </c>
      <c r="C12682">
        <v>80.650000000000006</v>
      </c>
      <c r="D12682">
        <v>0</v>
      </c>
      <c r="E12682">
        <v>0</v>
      </c>
      <c r="F12682">
        <v>0</v>
      </c>
      <c r="G12682">
        <v>0</v>
      </c>
      <c r="H12682" s="45">
        <v>24612.59</v>
      </c>
      <c r="I12682" t="s">
        <v>758</v>
      </c>
      <c r="J12682" t="s">
        <v>188</v>
      </c>
      <c r="K12682">
        <v>0</v>
      </c>
      <c r="L12682" s="83">
        <v>42432</v>
      </c>
      <c r="M12682">
        <v>0</v>
      </c>
      <c r="N12682" t="s">
        <v>177</v>
      </c>
      <c r="O12682" t="s">
        <v>3544</v>
      </c>
    </row>
    <row r="12683" spans="1:15" x14ac:dyDescent="0.2">
      <c r="A12683" t="s">
        <v>3492</v>
      </c>
      <c r="B12683" t="s">
        <v>3368</v>
      </c>
      <c r="C12683">
        <v>14.57</v>
      </c>
      <c r="D12683">
        <v>0</v>
      </c>
      <c r="E12683">
        <v>0</v>
      </c>
      <c r="F12683">
        <v>0</v>
      </c>
      <c r="G12683">
        <v>0</v>
      </c>
      <c r="H12683" s="45">
        <v>30320.400000000001</v>
      </c>
      <c r="I12683" t="s">
        <v>758</v>
      </c>
      <c r="J12683" t="s">
        <v>200</v>
      </c>
      <c r="K12683">
        <v>0</v>
      </c>
      <c r="L12683" s="83">
        <v>42431</v>
      </c>
      <c r="M12683">
        <v>0</v>
      </c>
      <c r="N12683">
        <v>485865109</v>
      </c>
      <c r="O12683" t="s">
        <v>3391</v>
      </c>
    </row>
    <row r="12684" spans="1:15" x14ac:dyDescent="0.2">
      <c r="A12684" t="s">
        <v>3493</v>
      </c>
      <c r="B12684" t="s">
        <v>3481</v>
      </c>
      <c r="C12684">
        <v>64.150000000000006</v>
      </c>
      <c r="D12684">
        <v>0</v>
      </c>
      <c r="E12684">
        <v>0</v>
      </c>
      <c r="F12684">
        <v>0</v>
      </c>
      <c r="G12684">
        <v>0</v>
      </c>
      <c r="H12684" s="45">
        <v>-103701.32</v>
      </c>
      <c r="I12684" t="s">
        <v>758</v>
      </c>
      <c r="J12684" t="s">
        <v>169</v>
      </c>
      <c r="K12684">
        <v>0</v>
      </c>
      <c r="L12684" s="83">
        <v>42431</v>
      </c>
      <c r="M12684">
        <v>0</v>
      </c>
      <c r="N12684" t="s">
        <v>3494</v>
      </c>
      <c r="O12684" t="s">
        <v>3495</v>
      </c>
    </row>
    <row r="12685" spans="1:15" x14ac:dyDescent="0.2">
      <c r="A12685" t="s">
        <v>3496</v>
      </c>
      <c r="B12685" t="s">
        <v>3485</v>
      </c>
      <c r="C12685">
        <v>257.97000000000003</v>
      </c>
      <c r="D12685">
        <v>0</v>
      </c>
      <c r="E12685">
        <v>0</v>
      </c>
      <c r="F12685">
        <v>0</v>
      </c>
      <c r="G12685">
        <v>0</v>
      </c>
      <c r="H12685" s="45">
        <v>21907.77</v>
      </c>
      <c r="I12685" t="s">
        <v>163</v>
      </c>
      <c r="J12685" t="s">
        <v>164</v>
      </c>
      <c r="K12685">
        <v>0</v>
      </c>
      <c r="L12685" s="83">
        <v>42431</v>
      </c>
      <c r="M12685">
        <v>0</v>
      </c>
      <c r="N12685" t="s">
        <v>177</v>
      </c>
      <c r="O12685" t="s">
        <v>3497</v>
      </c>
    </row>
    <row r="12686" spans="1:15" x14ac:dyDescent="0.2">
      <c r="A12686" t="s">
        <v>3498</v>
      </c>
      <c r="B12686" t="s">
        <v>3477</v>
      </c>
      <c r="C12686">
        <v>77.239999999999995</v>
      </c>
      <c r="D12686">
        <v>0</v>
      </c>
      <c r="E12686">
        <v>0</v>
      </c>
      <c r="F12686">
        <v>0</v>
      </c>
      <c r="G12686">
        <v>0</v>
      </c>
      <c r="H12686">
        <v>-100.89</v>
      </c>
      <c r="I12686" t="s">
        <v>758</v>
      </c>
      <c r="J12686" t="s">
        <v>200</v>
      </c>
      <c r="K12686">
        <v>0</v>
      </c>
      <c r="L12686" s="83">
        <v>42431</v>
      </c>
      <c r="M12686">
        <v>0</v>
      </c>
      <c r="N12686">
        <v>96761101</v>
      </c>
      <c r="O12686">
        <v>2107750</v>
      </c>
    </row>
    <row r="12687" spans="1:15" x14ac:dyDescent="0.2">
      <c r="A12687" t="s">
        <v>3499</v>
      </c>
      <c r="B12687" t="s">
        <v>3490</v>
      </c>
      <c r="C12687">
        <v>24.11</v>
      </c>
      <c r="D12687">
        <v>0</v>
      </c>
      <c r="E12687">
        <v>0</v>
      </c>
      <c r="F12687">
        <v>0</v>
      </c>
      <c r="G12687">
        <v>0</v>
      </c>
      <c r="H12687" s="45">
        <v>-151119.01</v>
      </c>
      <c r="I12687" t="s">
        <v>163</v>
      </c>
      <c r="J12687" t="s">
        <v>164</v>
      </c>
      <c r="K12687">
        <v>0</v>
      </c>
      <c r="L12687" s="83">
        <v>42431</v>
      </c>
      <c r="M12687">
        <v>0</v>
      </c>
      <c r="N12687">
        <v>171779309</v>
      </c>
      <c r="O12687" t="s">
        <v>3500</v>
      </c>
    </row>
    <row r="12688" spans="1:15" x14ac:dyDescent="0.2">
      <c r="A12688" t="s">
        <v>3501</v>
      </c>
      <c r="B12688" t="s">
        <v>3487</v>
      </c>
      <c r="C12688">
        <v>232.21</v>
      </c>
      <c r="D12688">
        <v>0</v>
      </c>
      <c r="E12688">
        <v>0</v>
      </c>
      <c r="F12688">
        <v>0</v>
      </c>
      <c r="G12688">
        <v>0</v>
      </c>
      <c r="H12688" s="45">
        <v>45545.33</v>
      </c>
      <c r="I12688" t="s">
        <v>163</v>
      </c>
      <c r="J12688" t="s">
        <v>169</v>
      </c>
      <c r="K12688">
        <v>0</v>
      </c>
      <c r="L12688" s="83">
        <v>42431</v>
      </c>
      <c r="M12688">
        <v>0</v>
      </c>
      <c r="N12688">
        <v>216648402</v>
      </c>
      <c r="O12688">
        <v>2222631</v>
      </c>
    </row>
    <row r="12689" spans="1:15" x14ac:dyDescent="0.2">
      <c r="A12689" t="s">
        <v>3502</v>
      </c>
      <c r="B12689" t="s">
        <v>3482</v>
      </c>
      <c r="C12689">
        <v>33.86</v>
      </c>
      <c r="D12689">
        <v>0</v>
      </c>
      <c r="E12689">
        <v>0</v>
      </c>
      <c r="F12689">
        <v>0</v>
      </c>
      <c r="G12689">
        <v>0</v>
      </c>
      <c r="H12689" s="45">
        <v>-52639.86</v>
      </c>
      <c r="I12689" t="s">
        <v>163</v>
      </c>
      <c r="J12689" t="s">
        <v>190</v>
      </c>
      <c r="K12689">
        <v>0</v>
      </c>
      <c r="L12689" s="83">
        <v>42431</v>
      </c>
      <c r="M12689">
        <v>0</v>
      </c>
      <c r="N12689" t="s">
        <v>3503</v>
      </c>
      <c r="O12689" t="s">
        <v>3504</v>
      </c>
    </row>
    <row r="12690" spans="1:15" x14ac:dyDescent="0.2">
      <c r="A12690" t="s">
        <v>3505</v>
      </c>
      <c r="B12690" t="s">
        <v>3483</v>
      </c>
      <c r="C12690">
        <v>37.9</v>
      </c>
      <c r="D12690">
        <v>0</v>
      </c>
      <c r="E12690">
        <v>0</v>
      </c>
      <c r="F12690">
        <v>0</v>
      </c>
      <c r="G12690">
        <v>0</v>
      </c>
      <c r="H12690" s="45">
        <v>-74698.33</v>
      </c>
      <c r="I12690" t="s">
        <v>163</v>
      </c>
      <c r="J12690" t="s">
        <v>164</v>
      </c>
      <c r="K12690">
        <v>0</v>
      </c>
      <c r="L12690" s="83">
        <v>42431</v>
      </c>
      <c r="M12690">
        <v>0</v>
      </c>
      <c r="N12690">
        <v>362393100</v>
      </c>
      <c r="O12690" t="s">
        <v>3506</v>
      </c>
    </row>
    <row r="12691" spans="1:15" x14ac:dyDescent="0.2">
      <c r="A12691" t="s">
        <v>3507</v>
      </c>
      <c r="B12691" t="s">
        <v>3479</v>
      </c>
      <c r="C12691">
        <v>88.6</v>
      </c>
      <c r="D12691">
        <v>0</v>
      </c>
      <c r="E12691">
        <v>0</v>
      </c>
      <c r="F12691">
        <v>0</v>
      </c>
      <c r="G12691">
        <v>0</v>
      </c>
      <c r="H12691" s="45">
        <v>6843.49</v>
      </c>
      <c r="I12691" t="s">
        <v>758</v>
      </c>
      <c r="J12691" t="s">
        <v>164</v>
      </c>
      <c r="K12691">
        <v>0</v>
      </c>
      <c r="L12691" s="83">
        <v>42431</v>
      </c>
      <c r="M12691">
        <v>0</v>
      </c>
      <c r="N12691" t="s">
        <v>3508</v>
      </c>
      <c r="O12691" t="s">
        <v>3509</v>
      </c>
    </row>
    <row r="12692" spans="1:15" x14ac:dyDescent="0.2">
      <c r="A12692" t="s">
        <v>3510</v>
      </c>
      <c r="B12692" t="s">
        <v>3486</v>
      </c>
      <c r="C12692">
        <v>24.29</v>
      </c>
      <c r="D12692">
        <v>0</v>
      </c>
      <c r="E12692">
        <v>0</v>
      </c>
      <c r="F12692">
        <v>0</v>
      </c>
      <c r="G12692">
        <v>0</v>
      </c>
      <c r="H12692" s="45">
        <v>-90915.47</v>
      </c>
      <c r="I12692" t="s">
        <v>163</v>
      </c>
      <c r="J12692" t="s">
        <v>200</v>
      </c>
      <c r="K12692">
        <v>0</v>
      </c>
      <c r="L12692" s="83">
        <v>42431</v>
      </c>
      <c r="M12692">
        <v>0</v>
      </c>
      <c r="N12692">
        <v>93671105</v>
      </c>
      <c r="O12692">
        <v>2105505</v>
      </c>
    </row>
    <row r="12693" spans="1:15" x14ac:dyDescent="0.2">
      <c r="A12693" t="s">
        <v>3511</v>
      </c>
      <c r="B12693" t="s">
        <v>3489</v>
      </c>
      <c r="C12693">
        <v>40.200000000000003</v>
      </c>
      <c r="D12693">
        <v>0</v>
      </c>
      <c r="E12693">
        <v>0</v>
      </c>
      <c r="F12693">
        <v>0</v>
      </c>
      <c r="G12693">
        <v>0</v>
      </c>
      <c r="H12693" s="45">
        <v>-12853.48</v>
      </c>
      <c r="I12693" t="s">
        <v>163</v>
      </c>
      <c r="J12693" t="s">
        <v>164</v>
      </c>
      <c r="K12693">
        <v>0</v>
      </c>
      <c r="L12693" s="83">
        <v>42431</v>
      </c>
      <c r="M12693">
        <v>0</v>
      </c>
      <c r="N12693">
        <v>591520200</v>
      </c>
      <c r="O12693">
        <v>2583297</v>
      </c>
    </row>
    <row r="12694" spans="1:15" x14ac:dyDescent="0.2">
      <c r="A12694" t="s">
        <v>3512</v>
      </c>
      <c r="B12694" t="s">
        <v>3488</v>
      </c>
      <c r="C12694">
        <v>36.619999999999997</v>
      </c>
      <c r="D12694">
        <v>0</v>
      </c>
      <c r="E12694">
        <v>0</v>
      </c>
      <c r="F12694">
        <v>0</v>
      </c>
      <c r="G12694">
        <v>0</v>
      </c>
      <c r="H12694" s="45">
        <v>3253.45</v>
      </c>
      <c r="I12694" t="s">
        <v>163</v>
      </c>
      <c r="J12694" t="s">
        <v>164</v>
      </c>
      <c r="K12694">
        <v>0</v>
      </c>
      <c r="L12694" s="83">
        <v>42431</v>
      </c>
      <c r="M12694">
        <v>0</v>
      </c>
      <c r="N12694">
        <v>587200106</v>
      </c>
      <c r="O12694">
        <v>2578033</v>
      </c>
    </row>
    <row r="12695" spans="1:15" x14ac:dyDescent="0.2">
      <c r="A12695" t="s">
        <v>3513</v>
      </c>
      <c r="B12695" t="s">
        <v>3480</v>
      </c>
      <c r="C12695">
        <v>115.34</v>
      </c>
      <c r="D12695">
        <v>0</v>
      </c>
      <c r="E12695">
        <v>0</v>
      </c>
      <c r="F12695">
        <v>0</v>
      </c>
      <c r="G12695">
        <v>0</v>
      </c>
      <c r="H12695" s="45">
        <v>20371.34</v>
      </c>
      <c r="I12695" t="s">
        <v>758</v>
      </c>
      <c r="J12695" t="s">
        <v>190</v>
      </c>
      <c r="K12695">
        <v>0</v>
      </c>
      <c r="L12695" s="83">
        <v>42431</v>
      </c>
      <c r="M12695">
        <v>0</v>
      </c>
      <c r="N12695">
        <v>596278101</v>
      </c>
      <c r="O12695">
        <v>2590930</v>
      </c>
    </row>
    <row r="12696" spans="1:15" x14ac:dyDescent="0.2">
      <c r="A12696" t="s">
        <v>3514</v>
      </c>
      <c r="B12696" t="s">
        <v>3484</v>
      </c>
      <c r="C12696">
        <v>21.59</v>
      </c>
      <c r="D12696">
        <v>0</v>
      </c>
      <c r="E12696">
        <v>0</v>
      </c>
      <c r="F12696">
        <v>0</v>
      </c>
      <c r="G12696">
        <v>0</v>
      </c>
      <c r="H12696" s="45">
        <v>19296.54</v>
      </c>
      <c r="I12696" t="s">
        <v>163</v>
      </c>
      <c r="J12696" t="s">
        <v>200</v>
      </c>
      <c r="K12696">
        <v>0</v>
      </c>
      <c r="L12696" s="83">
        <v>42431</v>
      </c>
      <c r="M12696">
        <v>0</v>
      </c>
      <c r="N12696">
        <v>831756101</v>
      </c>
      <c r="O12696">
        <v>2568164</v>
      </c>
    </row>
    <row r="12697" spans="1:15" x14ac:dyDescent="0.2">
      <c r="A12697" t="s">
        <v>3515</v>
      </c>
      <c r="B12697" t="s">
        <v>3491</v>
      </c>
      <c r="C12697">
        <v>88.33</v>
      </c>
      <c r="D12697">
        <v>0</v>
      </c>
      <c r="E12697">
        <v>0</v>
      </c>
      <c r="F12697">
        <v>0</v>
      </c>
      <c r="G12697">
        <v>0</v>
      </c>
      <c r="H12697" s="45">
        <v>57320.639999999999</v>
      </c>
      <c r="I12697" t="s">
        <v>163</v>
      </c>
      <c r="J12697" t="s">
        <v>164</v>
      </c>
      <c r="K12697">
        <v>0</v>
      </c>
      <c r="L12697" s="83">
        <v>42431</v>
      </c>
      <c r="M12697">
        <v>0</v>
      </c>
      <c r="N12697">
        <v>878237106</v>
      </c>
      <c r="O12697">
        <v>2879532</v>
      </c>
    </row>
    <row r="12698" spans="1:15" x14ac:dyDescent="0.2">
      <c r="A12698" t="s">
        <v>3516</v>
      </c>
      <c r="B12698" t="s">
        <v>3478</v>
      </c>
      <c r="C12698">
        <v>76.95</v>
      </c>
      <c r="D12698">
        <v>0</v>
      </c>
      <c r="E12698">
        <v>0</v>
      </c>
      <c r="F12698">
        <v>0</v>
      </c>
      <c r="G12698">
        <v>0</v>
      </c>
      <c r="H12698" s="45">
        <v>20526.3</v>
      </c>
      <c r="I12698" t="s">
        <v>758</v>
      </c>
      <c r="J12698" t="s">
        <v>169</v>
      </c>
      <c r="K12698">
        <v>0</v>
      </c>
      <c r="L12698" s="83">
        <v>42431</v>
      </c>
      <c r="M12698">
        <v>0</v>
      </c>
      <c r="N12698">
        <v>922475108</v>
      </c>
      <c r="O12698" t="s">
        <v>3517</v>
      </c>
    </row>
    <row r="12699" spans="1:15" x14ac:dyDescent="0.2">
      <c r="A12699" t="s">
        <v>3419</v>
      </c>
      <c r="B12699" t="s">
        <v>3198</v>
      </c>
      <c r="C12699">
        <v>44.29</v>
      </c>
      <c r="D12699">
        <v>0</v>
      </c>
      <c r="E12699">
        <v>0</v>
      </c>
      <c r="F12699">
        <v>0</v>
      </c>
      <c r="G12699">
        <v>0</v>
      </c>
      <c r="H12699" s="45">
        <v>19950.18</v>
      </c>
      <c r="I12699" t="s">
        <v>758</v>
      </c>
      <c r="J12699" t="s">
        <v>169</v>
      </c>
      <c r="K12699">
        <v>0</v>
      </c>
      <c r="L12699" s="83">
        <v>42430</v>
      </c>
      <c r="M12699">
        <v>0</v>
      </c>
      <c r="N12699" t="s">
        <v>3366</v>
      </c>
      <c r="O12699" t="s">
        <v>3367</v>
      </c>
    </row>
    <row r="12700" spans="1:15" x14ac:dyDescent="0.2">
      <c r="A12700" t="s">
        <v>3420</v>
      </c>
      <c r="B12700" t="s">
        <v>3201</v>
      </c>
      <c r="C12700">
        <v>37.67</v>
      </c>
      <c r="D12700">
        <v>0</v>
      </c>
      <c r="E12700">
        <v>0</v>
      </c>
      <c r="F12700">
        <v>0</v>
      </c>
      <c r="G12700">
        <v>0</v>
      </c>
      <c r="H12700" s="45">
        <v>23015.31</v>
      </c>
      <c r="I12700" t="s">
        <v>758</v>
      </c>
      <c r="J12700" t="s">
        <v>200</v>
      </c>
      <c r="K12700">
        <v>0</v>
      </c>
      <c r="L12700" s="83">
        <v>42430</v>
      </c>
      <c r="M12700">
        <v>0</v>
      </c>
      <c r="N12700">
        <v>896047503</v>
      </c>
      <c r="O12700" t="s">
        <v>3350</v>
      </c>
    </row>
    <row r="12701" spans="1:15" x14ac:dyDescent="0.2">
      <c r="A12701" t="s">
        <v>3421</v>
      </c>
      <c r="B12701" t="s">
        <v>3205</v>
      </c>
      <c r="C12701">
        <v>23.98</v>
      </c>
      <c r="D12701">
        <v>0</v>
      </c>
      <c r="E12701">
        <v>0</v>
      </c>
      <c r="F12701">
        <v>0</v>
      </c>
      <c r="G12701">
        <v>0</v>
      </c>
      <c r="H12701" s="45">
        <v>8061.47</v>
      </c>
      <c r="I12701" t="s">
        <v>758</v>
      </c>
      <c r="J12701" t="s">
        <v>190</v>
      </c>
      <c r="K12701">
        <v>0</v>
      </c>
      <c r="L12701" s="83">
        <v>42430</v>
      </c>
      <c r="M12701">
        <v>0</v>
      </c>
      <c r="N12701" t="s">
        <v>3348</v>
      </c>
      <c r="O12701">
        <v>2767198</v>
      </c>
    </row>
    <row r="12702" spans="1:15" x14ac:dyDescent="0.2">
      <c r="A12702" t="s">
        <v>3422</v>
      </c>
      <c r="B12702" t="s">
        <v>3196</v>
      </c>
      <c r="C12702">
        <v>20.54</v>
      </c>
      <c r="D12702">
        <v>0</v>
      </c>
      <c r="E12702">
        <v>0</v>
      </c>
      <c r="F12702">
        <v>0</v>
      </c>
      <c r="G12702">
        <v>0</v>
      </c>
      <c r="H12702" s="45">
        <v>-20688.02</v>
      </c>
      <c r="I12702" t="s">
        <v>758</v>
      </c>
      <c r="J12702" t="s">
        <v>169</v>
      </c>
      <c r="K12702">
        <v>0</v>
      </c>
      <c r="L12702" s="83">
        <v>42430</v>
      </c>
      <c r="M12702">
        <v>0</v>
      </c>
      <c r="N12702" t="s">
        <v>177</v>
      </c>
      <c r="O12702" t="s">
        <v>3301</v>
      </c>
    </row>
    <row r="12703" spans="1:15" x14ac:dyDescent="0.2">
      <c r="A12703" t="s">
        <v>3423</v>
      </c>
      <c r="B12703" t="s">
        <v>3200</v>
      </c>
      <c r="C12703">
        <v>52.1</v>
      </c>
      <c r="D12703">
        <v>0</v>
      </c>
      <c r="E12703">
        <v>0</v>
      </c>
      <c r="F12703">
        <v>0</v>
      </c>
      <c r="G12703">
        <v>0</v>
      </c>
      <c r="H12703" s="45">
        <v>23423.93</v>
      </c>
      <c r="I12703" t="s">
        <v>758</v>
      </c>
      <c r="J12703" t="s">
        <v>169</v>
      </c>
      <c r="K12703">
        <v>0</v>
      </c>
      <c r="L12703" s="83">
        <v>42430</v>
      </c>
      <c r="M12703">
        <v>0</v>
      </c>
      <c r="N12703" t="s">
        <v>3298</v>
      </c>
      <c r="O12703" t="s">
        <v>3299</v>
      </c>
    </row>
    <row r="12704" spans="1:15" x14ac:dyDescent="0.2">
      <c r="A12704" t="s">
        <v>3424</v>
      </c>
      <c r="B12704" t="s">
        <v>3199</v>
      </c>
      <c r="C12704">
        <v>54.85</v>
      </c>
      <c r="D12704">
        <v>0</v>
      </c>
      <c r="E12704">
        <v>0</v>
      </c>
      <c r="F12704">
        <v>0</v>
      </c>
      <c r="G12704">
        <v>0</v>
      </c>
      <c r="H12704" s="45">
        <v>-14815.35</v>
      </c>
      <c r="I12704" t="s">
        <v>758</v>
      </c>
      <c r="J12704" t="s">
        <v>164</v>
      </c>
      <c r="K12704">
        <v>0</v>
      </c>
      <c r="L12704" s="83">
        <v>42430</v>
      </c>
      <c r="M12704">
        <v>0</v>
      </c>
      <c r="N12704" t="s">
        <v>3258</v>
      </c>
      <c r="O12704" t="s">
        <v>3259</v>
      </c>
    </row>
    <row r="12705" spans="1:15" x14ac:dyDescent="0.2">
      <c r="A12705" t="s">
        <v>3425</v>
      </c>
      <c r="B12705" t="s">
        <v>3418</v>
      </c>
      <c r="C12705">
        <v>18.260000000000002</v>
      </c>
      <c r="D12705">
        <v>0</v>
      </c>
      <c r="E12705">
        <v>0</v>
      </c>
      <c r="F12705">
        <v>0</v>
      </c>
      <c r="G12705">
        <v>0</v>
      </c>
      <c r="H12705" s="45">
        <v>122752.05</v>
      </c>
      <c r="I12705" t="s">
        <v>758</v>
      </c>
      <c r="J12705" t="s">
        <v>169</v>
      </c>
      <c r="K12705">
        <v>0</v>
      </c>
      <c r="L12705" s="83">
        <v>42430</v>
      </c>
      <c r="M12705">
        <v>0</v>
      </c>
      <c r="N12705">
        <v>4225108</v>
      </c>
      <c r="O12705">
        <v>2713317</v>
      </c>
    </row>
    <row r="12706" spans="1:15" x14ac:dyDescent="0.2">
      <c r="A12706" t="s">
        <v>3426</v>
      </c>
      <c r="B12706" t="s">
        <v>3413</v>
      </c>
      <c r="C12706">
        <v>16.05</v>
      </c>
      <c r="D12706">
        <v>0</v>
      </c>
      <c r="E12706">
        <v>0</v>
      </c>
      <c r="F12706">
        <v>0</v>
      </c>
      <c r="G12706">
        <v>0</v>
      </c>
      <c r="H12706" s="45">
        <v>36131.199999999997</v>
      </c>
      <c r="I12706" t="s">
        <v>758</v>
      </c>
      <c r="J12706" t="s">
        <v>200</v>
      </c>
      <c r="K12706">
        <v>0</v>
      </c>
      <c r="L12706" s="83">
        <v>42430</v>
      </c>
      <c r="M12706">
        <v>0</v>
      </c>
      <c r="N12706" t="s">
        <v>3427</v>
      </c>
      <c r="O12706" t="s">
        <v>3428</v>
      </c>
    </row>
    <row r="12707" spans="1:15" x14ac:dyDescent="0.2">
      <c r="A12707" t="s">
        <v>3429</v>
      </c>
      <c r="B12707" t="s">
        <v>3408</v>
      </c>
      <c r="C12707">
        <v>99.2</v>
      </c>
      <c r="D12707">
        <v>0</v>
      </c>
      <c r="E12707">
        <v>0</v>
      </c>
      <c r="F12707">
        <v>0</v>
      </c>
      <c r="G12707">
        <v>0</v>
      </c>
      <c r="H12707" s="45">
        <v>4242.72</v>
      </c>
      <c r="I12707" t="s">
        <v>758</v>
      </c>
      <c r="J12707" t="s">
        <v>169</v>
      </c>
      <c r="K12707">
        <v>0</v>
      </c>
      <c r="L12707" s="83">
        <v>42430</v>
      </c>
      <c r="M12707">
        <v>0</v>
      </c>
      <c r="N12707">
        <v>32420101</v>
      </c>
      <c r="O12707" t="s">
        <v>3430</v>
      </c>
    </row>
    <row r="12708" spans="1:15" x14ac:dyDescent="0.2">
      <c r="A12708" t="s">
        <v>3431</v>
      </c>
      <c r="B12708" t="s">
        <v>3414</v>
      </c>
      <c r="C12708">
        <v>75.5</v>
      </c>
      <c r="D12708">
        <v>0</v>
      </c>
      <c r="E12708">
        <v>0</v>
      </c>
      <c r="F12708">
        <v>0</v>
      </c>
      <c r="G12708">
        <v>0</v>
      </c>
      <c r="H12708" s="45">
        <v>8877.93</v>
      </c>
      <c r="I12708" t="s">
        <v>758</v>
      </c>
      <c r="J12708" t="s">
        <v>164</v>
      </c>
      <c r="K12708">
        <v>0</v>
      </c>
      <c r="L12708" s="83">
        <v>42430</v>
      </c>
      <c r="M12708">
        <v>0</v>
      </c>
      <c r="N12708">
        <v>278715206</v>
      </c>
      <c r="O12708">
        <v>2008400</v>
      </c>
    </row>
    <row r="12709" spans="1:15" x14ac:dyDescent="0.2">
      <c r="A12709" t="s">
        <v>3432</v>
      </c>
      <c r="B12709" t="s">
        <v>3416</v>
      </c>
      <c r="C12709">
        <v>46.2</v>
      </c>
      <c r="D12709">
        <v>0</v>
      </c>
      <c r="E12709">
        <v>0</v>
      </c>
      <c r="F12709">
        <v>0</v>
      </c>
      <c r="G12709">
        <v>0</v>
      </c>
      <c r="H12709" s="45">
        <v>71223.429999999993</v>
      </c>
      <c r="I12709" t="s">
        <v>758</v>
      </c>
      <c r="J12709" t="s">
        <v>169</v>
      </c>
      <c r="K12709">
        <v>0</v>
      </c>
      <c r="L12709" s="83">
        <v>42430</v>
      </c>
      <c r="M12709">
        <v>0</v>
      </c>
      <c r="N12709" t="s">
        <v>3433</v>
      </c>
      <c r="O12709" t="s">
        <v>3434</v>
      </c>
    </row>
    <row r="12710" spans="1:15" x14ac:dyDescent="0.2">
      <c r="A12710" t="s">
        <v>3435</v>
      </c>
      <c r="B12710" t="s">
        <v>3412</v>
      </c>
      <c r="C12710">
        <v>27.14</v>
      </c>
      <c r="D12710">
        <v>0</v>
      </c>
      <c r="E12710">
        <v>0</v>
      </c>
      <c r="F12710">
        <v>0</v>
      </c>
      <c r="G12710">
        <v>0</v>
      </c>
      <c r="H12710" s="45">
        <v>8764.1299999999992</v>
      </c>
      <c r="I12710" t="s">
        <v>758</v>
      </c>
      <c r="J12710" t="s">
        <v>182</v>
      </c>
      <c r="K12710">
        <v>0</v>
      </c>
      <c r="L12710" s="83">
        <v>42430</v>
      </c>
      <c r="M12710">
        <v>0</v>
      </c>
      <c r="N12710" t="s">
        <v>177</v>
      </c>
      <c r="O12710">
        <v>2367963</v>
      </c>
    </row>
    <row r="12711" spans="1:15" x14ac:dyDescent="0.2">
      <c r="A12711" t="s">
        <v>3436</v>
      </c>
      <c r="B12711" t="s">
        <v>3398</v>
      </c>
      <c r="C12711">
        <v>9.0500000000000007</v>
      </c>
      <c r="D12711">
        <v>0</v>
      </c>
      <c r="E12711">
        <v>0</v>
      </c>
      <c r="F12711">
        <v>0</v>
      </c>
      <c r="G12711">
        <v>0</v>
      </c>
      <c r="H12711" s="45">
        <v>20980.17</v>
      </c>
      <c r="I12711" t="s">
        <v>163</v>
      </c>
      <c r="J12711" t="s">
        <v>200</v>
      </c>
      <c r="K12711">
        <v>0</v>
      </c>
      <c r="L12711" s="83">
        <v>42430</v>
      </c>
      <c r="M12711">
        <v>0</v>
      </c>
      <c r="N12711" t="s">
        <v>3437</v>
      </c>
      <c r="O12711" t="s">
        <v>3438</v>
      </c>
    </row>
    <row r="12712" spans="1:15" x14ac:dyDescent="0.2">
      <c r="A12712" t="s">
        <v>3439</v>
      </c>
      <c r="B12712" t="s">
        <v>3409</v>
      </c>
      <c r="C12712">
        <v>130.76499999999999</v>
      </c>
      <c r="D12712">
        <v>0</v>
      </c>
      <c r="E12712">
        <v>0</v>
      </c>
      <c r="F12712">
        <v>0</v>
      </c>
      <c r="G12712">
        <v>0</v>
      </c>
      <c r="H12712" s="45">
        <v>23424.52</v>
      </c>
      <c r="I12712" t="s">
        <v>758</v>
      </c>
      <c r="J12712" t="s">
        <v>186</v>
      </c>
      <c r="K12712">
        <v>0</v>
      </c>
      <c r="L12712" s="83">
        <v>42430</v>
      </c>
      <c r="M12712">
        <v>0</v>
      </c>
      <c r="N12712" t="s">
        <v>3440</v>
      </c>
      <c r="O12712" t="s">
        <v>3441</v>
      </c>
    </row>
    <row r="12713" spans="1:15" x14ac:dyDescent="0.2">
      <c r="A12713" t="s">
        <v>3442</v>
      </c>
      <c r="B12713" t="s">
        <v>3399</v>
      </c>
      <c r="C12713">
        <v>50.65</v>
      </c>
      <c r="D12713">
        <v>0</v>
      </c>
      <c r="E12713">
        <v>0</v>
      </c>
      <c r="F12713">
        <v>0</v>
      </c>
      <c r="G12713">
        <v>0</v>
      </c>
      <c r="H12713" s="45">
        <v>19490.02</v>
      </c>
      <c r="I12713" t="s">
        <v>163</v>
      </c>
      <c r="J12713" t="s">
        <v>200</v>
      </c>
      <c r="K12713">
        <v>0</v>
      </c>
      <c r="L12713" s="83">
        <v>42430</v>
      </c>
      <c r="M12713">
        <v>0</v>
      </c>
      <c r="N12713" t="s">
        <v>3443</v>
      </c>
      <c r="O12713" t="s">
        <v>3444</v>
      </c>
    </row>
    <row r="12714" spans="1:15" x14ac:dyDescent="0.2">
      <c r="A12714" t="s">
        <v>3445</v>
      </c>
      <c r="B12714" t="s">
        <v>3406</v>
      </c>
      <c r="C12714">
        <v>55.98</v>
      </c>
      <c r="D12714">
        <v>0</v>
      </c>
      <c r="E12714">
        <v>0</v>
      </c>
      <c r="F12714">
        <v>0</v>
      </c>
      <c r="G12714">
        <v>0</v>
      </c>
      <c r="H12714" s="45">
        <v>37651.97</v>
      </c>
      <c r="I12714" t="s">
        <v>758</v>
      </c>
      <c r="J12714" t="s">
        <v>169</v>
      </c>
      <c r="K12714">
        <v>0</v>
      </c>
      <c r="L12714" s="83">
        <v>42430</v>
      </c>
      <c r="M12714">
        <v>0</v>
      </c>
      <c r="N12714" t="s">
        <v>3446</v>
      </c>
      <c r="O12714" t="s">
        <v>3447</v>
      </c>
    </row>
    <row r="12715" spans="1:15" x14ac:dyDescent="0.2">
      <c r="A12715" t="s">
        <v>3448</v>
      </c>
      <c r="B12715" t="s">
        <v>3407</v>
      </c>
      <c r="C12715">
        <v>51.76</v>
      </c>
      <c r="D12715">
        <v>0</v>
      </c>
      <c r="E12715">
        <v>0</v>
      </c>
      <c r="F12715">
        <v>0</v>
      </c>
      <c r="G12715">
        <v>0</v>
      </c>
      <c r="H12715" s="45">
        <v>30134.560000000001</v>
      </c>
      <c r="I12715" t="s">
        <v>758</v>
      </c>
      <c r="J12715" t="s">
        <v>169</v>
      </c>
      <c r="K12715">
        <v>0</v>
      </c>
      <c r="L12715" s="83">
        <v>42430</v>
      </c>
      <c r="M12715">
        <v>0</v>
      </c>
      <c r="N12715" t="s">
        <v>3449</v>
      </c>
      <c r="O12715" t="s">
        <v>3450</v>
      </c>
    </row>
    <row r="12716" spans="1:15" x14ac:dyDescent="0.2">
      <c r="A12716" t="s">
        <v>3451</v>
      </c>
      <c r="B12716" t="s">
        <v>3401</v>
      </c>
      <c r="C12716">
        <v>70.430000000000007</v>
      </c>
      <c r="D12716">
        <v>0</v>
      </c>
      <c r="E12716">
        <v>0</v>
      </c>
      <c r="F12716">
        <v>0</v>
      </c>
      <c r="G12716">
        <v>0</v>
      </c>
      <c r="H12716" s="45">
        <v>-10779.99</v>
      </c>
      <c r="I12716" t="s">
        <v>163</v>
      </c>
      <c r="J12716" t="s">
        <v>169</v>
      </c>
      <c r="K12716">
        <v>0</v>
      </c>
      <c r="L12716" s="83">
        <v>42430</v>
      </c>
      <c r="M12716">
        <v>0</v>
      </c>
      <c r="N12716" t="s">
        <v>3452</v>
      </c>
      <c r="O12716" t="s">
        <v>3453</v>
      </c>
    </row>
    <row r="12717" spans="1:15" x14ac:dyDescent="0.2">
      <c r="A12717" t="s">
        <v>3454</v>
      </c>
      <c r="B12717" t="s">
        <v>3405</v>
      </c>
      <c r="C12717">
        <v>75.5</v>
      </c>
      <c r="D12717">
        <v>0</v>
      </c>
      <c r="E12717">
        <v>0</v>
      </c>
      <c r="F12717">
        <v>0</v>
      </c>
      <c r="G12717">
        <v>0</v>
      </c>
      <c r="H12717" s="45">
        <v>6167.04</v>
      </c>
      <c r="I12717" t="s">
        <v>758</v>
      </c>
      <c r="J12717" t="s">
        <v>169</v>
      </c>
      <c r="K12717">
        <v>0</v>
      </c>
      <c r="L12717" s="83">
        <v>42430</v>
      </c>
      <c r="M12717">
        <v>0</v>
      </c>
      <c r="N12717">
        <v>559079207</v>
      </c>
      <c r="O12717">
        <v>2307787</v>
      </c>
    </row>
    <row r="12718" spans="1:15" x14ac:dyDescent="0.2">
      <c r="A12718" t="s">
        <v>3455</v>
      </c>
      <c r="B12718" t="s">
        <v>3417</v>
      </c>
      <c r="C12718">
        <v>21.344999999999999</v>
      </c>
      <c r="D12718">
        <v>0</v>
      </c>
      <c r="E12718">
        <v>0</v>
      </c>
      <c r="F12718">
        <v>0</v>
      </c>
      <c r="G12718">
        <v>0</v>
      </c>
      <c r="H12718" s="45">
        <v>76137.27</v>
      </c>
      <c r="I12718" t="s">
        <v>758</v>
      </c>
      <c r="J12718" t="s">
        <v>169</v>
      </c>
      <c r="K12718">
        <v>0</v>
      </c>
      <c r="L12718" s="83">
        <v>42430</v>
      </c>
      <c r="M12718">
        <v>0</v>
      </c>
      <c r="N12718">
        <v>556099109</v>
      </c>
      <c r="O12718" t="s">
        <v>3456</v>
      </c>
    </row>
    <row r="12719" spans="1:15" x14ac:dyDescent="0.2">
      <c r="A12719" t="s">
        <v>3457</v>
      </c>
      <c r="B12719" t="s">
        <v>3410</v>
      </c>
      <c r="C12719">
        <v>10.1</v>
      </c>
      <c r="D12719">
        <v>0</v>
      </c>
      <c r="E12719">
        <v>0</v>
      </c>
      <c r="F12719">
        <v>0</v>
      </c>
      <c r="G12719">
        <v>0</v>
      </c>
      <c r="H12719" s="45">
        <v>4510.8100000000004</v>
      </c>
      <c r="I12719" t="s">
        <v>758</v>
      </c>
      <c r="J12719" t="s">
        <v>182</v>
      </c>
      <c r="K12719">
        <v>0</v>
      </c>
      <c r="L12719" s="83">
        <v>42430</v>
      </c>
      <c r="M12719">
        <v>0</v>
      </c>
      <c r="N12719" t="s">
        <v>177</v>
      </c>
      <c r="O12719" t="s">
        <v>3458</v>
      </c>
    </row>
    <row r="12720" spans="1:15" x14ac:dyDescent="0.2">
      <c r="A12720" t="s">
        <v>3459</v>
      </c>
      <c r="B12720" t="s">
        <v>3404</v>
      </c>
      <c r="C12720">
        <v>63.23</v>
      </c>
      <c r="D12720">
        <v>0</v>
      </c>
      <c r="E12720">
        <v>0</v>
      </c>
      <c r="F12720">
        <v>0</v>
      </c>
      <c r="G12720">
        <v>0</v>
      </c>
      <c r="H12720" s="45">
        <v>1839.82</v>
      </c>
      <c r="I12720" t="s">
        <v>758</v>
      </c>
      <c r="J12720" t="s">
        <v>169</v>
      </c>
      <c r="K12720">
        <v>0</v>
      </c>
      <c r="L12720" s="83">
        <v>42430</v>
      </c>
      <c r="M12720">
        <v>0</v>
      </c>
      <c r="N12720" t="s">
        <v>3460</v>
      </c>
      <c r="O12720" t="s">
        <v>3461</v>
      </c>
    </row>
    <row r="12721" spans="1:15" x14ac:dyDescent="0.2">
      <c r="A12721" t="s">
        <v>3462</v>
      </c>
      <c r="B12721" t="s">
        <v>3402</v>
      </c>
      <c r="C12721">
        <v>18.61</v>
      </c>
      <c r="D12721">
        <v>0</v>
      </c>
      <c r="E12721">
        <v>0</v>
      </c>
      <c r="F12721">
        <v>0</v>
      </c>
      <c r="G12721">
        <v>0</v>
      </c>
      <c r="H12721" s="45">
        <v>26296.9</v>
      </c>
      <c r="I12721" t="s">
        <v>758</v>
      </c>
      <c r="J12721" t="s">
        <v>182</v>
      </c>
      <c r="K12721">
        <v>0</v>
      </c>
      <c r="L12721" s="83">
        <v>42430</v>
      </c>
      <c r="M12721">
        <v>0</v>
      </c>
      <c r="N12721" t="s">
        <v>3463</v>
      </c>
      <c r="O12721" t="s">
        <v>3464</v>
      </c>
    </row>
    <row r="12722" spans="1:15" x14ac:dyDescent="0.2">
      <c r="A12722" t="s">
        <v>3465</v>
      </c>
      <c r="B12722" t="s">
        <v>3415</v>
      </c>
      <c r="C12722">
        <v>42.45</v>
      </c>
      <c r="D12722">
        <v>0</v>
      </c>
      <c r="E12722">
        <v>0</v>
      </c>
      <c r="F12722">
        <v>0</v>
      </c>
      <c r="G12722">
        <v>0</v>
      </c>
      <c r="H12722" s="45">
        <v>33954.74</v>
      </c>
      <c r="I12722" t="s">
        <v>758</v>
      </c>
      <c r="J12722" t="s">
        <v>169</v>
      </c>
      <c r="K12722">
        <v>0</v>
      </c>
      <c r="L12722" s="83">
        <v>42430</v>
      </c>
      <c r="M12722">
        <v>0</v>
      </c>
      <c r="N12722" t="s">
        <v>3466</v>
      </c>
      <c r="O12722" t="s">
        <v>3467</v>
      </c>
    </row>
    <row r="12723" spans="1:15" x14ac:dyDescent="0.2">
      <c r="A12723" t="s">
        <v>3468</v>
      </c>
      <c r="B12723" t="s">
        <v>3397</v>
      </c>
      <c r="C12723">
        <v>18.760000000000002</v>
      </c>
      <c r="D12723">
        <v>0</v>
      </c>
      <c r="E12723">
        <v>0</v>
      </c>
      <c r="F12723">
        <v>0</v>
      </c>
      <c r="G12723">
        <v>0</v>
      </c>
      <c r="H12723" s="45">
        <v>-2129.7399999999998</v>
      </c>
      <c r="I12723" t="s">
        <v>163</v>
      </c>
      <c r="J12723" t="s">
        <v>190</v>
      </c>
      <c r="K12723">
        <v>0</v>
      </c>
      <c r="L12723" s="83">
        <v>42430</v>
      </c>
      <c r="M12723">
        <v>0</v>
      </c>
      <c r="N12723" t="s">
        <v>3469</v>
      </c>
      <c r="O12723">
        <v>2263340</v>
      </c>
    </row>
    <row r="12724" spans="1:15" x14ac:dyDescent="0.2">
      <c r="A12724" t="s">
        <v>3470</v>
      </c>
      <c r="B12724" t="s">
        <v>3400</v>
      </c>
      <c r="C12724">
        <v>70.19</v>
      </c>
      <c r="D12724">
        <v>0</v>
      </c>
      <c r="E12724">
        <v>0</v>
      </c>
      <c r="F12724">
        <v>0</v>
      </c>
      <c r="G12724">
        <v>0</v>
      </c>
      <c r="H12724" s="45">
        <v>-5723.7</v>
      </c>
      <c r="I12724" t="s">
        <v>163</v>
      </c>
      <c r="J12724" t="s">
        <v>164</v>
      </c>
      <c r="K12724">
        <v>0</v>
      </c>
      <c r="L12724" s="83">
        <v>42430</v>
      </c>
      <c r="M12724">
        <v>0</v>
      </c>
      <c r="N12724" t="s">
        <v>177</v>
      </c>
      <c r="O12724">
        <v>2579230</v>
      </c>
    </row>
    <row r="12725" spans="1:15" x14ac:dyDescent="0.2">
      <c r="A12725" t="s">
        <v>3471</v>
      </c>
      <c r="B12725" t="s">
        <v>3411</v>
      </c>
      <c r="C12725">
        <v>128.71</v>
      </c>
      <c r="D12725">
        <v>0</v>
      </c>
      <c r="E12725">
        <v>0</v>
      </c>
      <c r="F12725">
        <v>0</v>
      </c>
      <c r="G12725">
        <v>0</v>
      </c>
      <c r="H12725" s="45">
        <v>43882.89</v>
      </c>
      <c r="I12725" t="s">
        <v>758</v>
      </c>
      <c r="J12725" t="s">
        <v>164</v>
      </c>
      <c r="K12725">
        <v>0</v>
      </c>
      <c r="L12725" s="83">
        <v>42430</v>
      </c>
      <c r="M12725">
        <v>0</v>
      </c>
      <c r="N12725" t="s">
        <v>3472</v>
      </c>
      <c r="O12725" t="s">
        <v>3473</v>
      </c>
    </row>
    <row r="12726" spans="1:15" x14ac:dyDescent="0.2">
      <c r="A12726" t="s">
        <v>3474</v>
      </c>
      <c r="B12726" t="s">
        <v>3403</v>
      </c>
      <c r="C12726">
        <v>16.2</v>
      </c>
      <c r="D12726">
        <v>0</v>
      </c>
      <c r="E12726">
        <v>0</v>
      </c>
      <c r="F12726">
        <v>0</v>
      </c>
      <c r="G12726">
        <v>0</v>
      </c>
      <c r="H12726" s="45">
        <v>-52587.03</v>
      </c>
      <c r="I12726" t="s">
        <v>758</v>
      </c>
      <c r="J12726" t="s">
        <v>169</v>
      </c>
      <c r="K12726">
        <v>0</v>
      </c>
      <c r="L12726" s="83">
        <v>42430</v>
      </c>
      <c r="M12726">
        <v>0</v>
      </c>
      <c r="N12726" t="s">
        <v>3475</v>
      </c>
      <c r="O12726" t="s">
        <v>3476</v>
      </c>
    </row>
    <row r="12727" spans="1:15" x14ac:dyDescent="0.2">
      <c r="A12727" t="s">
        <v>3377</v>
      </c>
      <c r="B12727" t="s">
        <v>3037</v>
      </c>
      <c r="C12727">
        <v>36.1</v>
      </c>
      <c r="D12727">
        <v>0</v>
      </c>
      <c r="E12727">
        <v>0</v>
      </c>
      <c r="F12727">
        <v>0</v>
      </c>
      <c r="G12727">
        <v>0</v>
      </c>
      <c r="H12727" s="45">
        <v>-7099.65</v>
      </c>
      <c r="I12727" t="s">
        <v>758</v>
      </c>
      <c r="J12727" t="s">
        <v>448</v>
      </c>
      <c r="K12727">
        <v>0</v>
      </c>
      <c r="L12727" s="83">
        <v>42429</v>
      </c>
      <c r="M12727">
        <v>0</v>
      </c>
      <c r="N12727" t="s">
        <v>3143</v>
      </c>
      <c r="O12727">
        <v>2676692</v>
      </c>
    </row>
    <row r="12728" spans="1:15" x14ac:dyDescent="0.2">
      <c r="A12728" t="s">
        <v>3378</v>
      </c>
      <c r="B12728" t="s">
        <v>3039</v>
      </c>
      <c r="C12728">
        <v>31.15</v>
      </c>
      <c r="D12728">
        <v>0</v>
      </c>
      <c r="E12728">
        <v>0</v>
      </c>
      <c r="F12728">
        <v>0</v>
      </c>
      <c r="G12728">
        <v>0</v>
      </c>
      <c r="H12728" s="45">
        <v>16325.78</v>
      </c>
      <c r="I12728" t="s">
        <v>758</v>
      </c>
      <c r="J12728" t="s">
        <v>200</v>
      </c>
      <c r="K12728">
        <v>0</v>
      </c>
      <c r="L12728" s="83">
        <v>42429</v>
      </c>
      <c r="M12728">
        <v>0</v>
      </c>
      <c r="N12728">
        <v>531229102</v>
      </c>
      <c r="O12728" t="s">
        <v>3125</v>
      </c>
    </row>
    <row r="12729" spans="1:15" x14ac:dyDescent="0.2">
      <c r="A12729" t="s">
        <v>3379</v>
      </c>
      <c r="B12729" t="s">
        <v>3041</v>
      </c>
      <c r="C12729">
        <v>72.61</v>
      </c>
      <c r="D12729">
        <v>0</v>
      </c>
      <c r="E12729">
        <v>0</v>
      </c>
      <c r="F12729">
        <v>0</v>
      </c>
      <c r="G12729">
        <v>0</v>
      </c>
      <c r="H12729" s="45">
        <v>25561.279999999999</v>
      </c>
      <c r="I12729" t="s">
        <v>758</v>
      </c>
      <c r="J12729" t="s">
        <v>200</v>
      </c>
      <c r="K12729">
        <v>0</v>
      </c>
      <c r="L12729" s="83">
        <v>42429</v>
      </c>
      <c r="M12729">
        <v>0</v>
      </c>
      <c r="N12729" t="s">
        <v>3120</v>
      </c>
      <c r="O12729" t="s">
        <v>3121</v>
      </c>
    </row>
    <row r="12730" spans="1:15" x14ac:dyDescent="0.2">
      <c r="A12730" t="s">
        <v>3380</v>
      </c>
      <c r="B12730" t="s">
        <v>3042</v>
      </c>
      <c r="C12730">
        <v>553.6</v>
      </c>
      <c r="D12730">
        <v>0</v>
      </c>
      <c r="E12730">
        <v>0</v>
      </c>
      <c r="F12730">
        <v>0</v>
      </c>
      <c r="G12730">
        <v>0</v>
      </c>
      <c r="H12730" s="45">
        <v>-1651.83</v>
      </c>
      <c r="I12730" t="s">
        <v>758</v>
      </c>
      <c r="J12730" t="s">
        <v>200</v>
      </c>
      <c r="K12730">
        <v>0</v>
      </c>
      <c r="L12730" s="83">
        <v>42429</v>
      </c>
      <c r="M12730">
        <v>0</v>
      </c>
      <c r="N12730">
        <v>384637104</v>
      </c>
      <c r="O12730" t="s">
        <v>3116</v>
      </c>
    </row>
    <row r="12731" spans="1:15" x14ac:dyDescent="0.2">
      <c r="A12731" t="s">
        <v>3381</v>
      </c>
      <c r="B12731" t="s">
        <v>3040</v>
      </c>
      <c r="C12731">
        <v>54.7</v>
      </c>
      <c r="D12731">
        <v>0</v>
      </c>
      <c r="E12731">
        <v>0</v>
      </c>
      <c r="F12731">
        <v>0</v>
      </c>
      <c r="G12731">
        <v>0</v>
      </c>
      <c r="H12731">
        <v>43.36</v>
      </c>
      <c r="I12731" t="s">
        <v>758</v>
      </c>
      <c r="J12731" t="s">
        <v>200</v>
      </c>
      <c r="K12731">
        <v>0</v>
      </c>
      <c r="L12731" s="83">
        <v>42429</v>
      </c>
      <c r="M12731">
        <v>0</v>
      </c>
      <c r="N12731">
        <v>344849104</v>
      </c>
      <c r="O12731">
        <v>2980906</v>
      </c>
    </row>
    <row r="12732" spans="1:15" x14ac:dyDescent="0.2">
      <c r="A12732" t="s">
        <v>3382</v>
      </c>
      <c r="B12732" t="s">
        <v>3374</v>
      </c>
      <c r="C12732">
        <v>49.01</v>
      </c>
      <c r="D12732">
        <v>0</v>
      </c>
      <c r="E12732">
        <v>0</v>
      </c>
      <c r="F12732">
        <v>0</v>
      </c>
      <c r="G12732">
        <v>0</v>
      </c>
      <c r="H12732" s="45">
        <v>36257.65</v>
      </c>
      <c r="I12732" t="s">
        <v>758</v>
      </c>
      <c r="J12732" t="s">
        <v>200</v>
      </c>
      <c r="K12732">
        <v>0</v>
      </c>
      <c r="L12732" s="83">
        <v>42429</v>
      </c>
      <c r="M12732">
        <v>0</v>
      </c>
      <c r="N12732">
        <v>835898107</v>
      </c>
      <c r="O12732">
        <v>2822406</v>
      </c>
    </row>
    <row r="12733" spans="1:15" x14ac:dyDescent="0.2">
      <c r="A12733" t="s">
        <v>3383</v>
      </c>
      <c r="B12733" t="s">
        <v>3369</v>
      </c>
      <c r="C12733">
        <v>26.125</v>
      </c>
      <c r="D12733">
        <v>0</v>
      </c>
      <c r="E12733">
        <v>0</v>
      </c>
      <c r="F12733">
        <v>0</v>
      </c>
      <c r="G12733">
        <v>0</v>
      </c>
      <c r="H12733" s="45">
        <v>-16005.2</v>
      </c>
      <c r="I12733" t="s">
        <v>163</v>
      </c>
      <c r="J12733" t="s">
        <v>200</v>
      </c>
      <c r="K12733">
        <v>0</v>
      </c>
      <c r="L12733" s="83">
        <v>42429</v>
      </c>
      <c r="M12733">
        <v>0</v>
      </c>
      <c r="N12733">
        <v>171604101</v>
      </c>
      <c r="O12733" t="s">
        <v>3384</v>
      </c>
    </row>
    <row r="12734" spans="1:15" x14ac:dyDescent="0.2">
      <c r="A12734" t="s">
        <v>3385</v>
      </c>
      <c r="B12734" t="s">
        <v>3375</v>
      </c>
      <c r="C12734">
        <v>55.36</v>
      </c>
      <c r="D12734">
        <v>0</v>
      </c>
      <c r="E12734">
        <v>0</v>
      </c>
      <c r="F12734">
        <v>0</v>
      </c>
      <c r="G12734">
        <v>0</v>
      </c>
      <c r="H12734" s="45">
        <v>-2967.62</v>
      </c>
      <c r="I12734" t="s">
        <v>758</v>
      </c>
      <c r="J12734" t="s">
        <v>822</v>
      </c>
      <c r="K12734">
        <v>0</v>
      </c>
      <c r="L12734" s="83">
        <v>42429</v>
      </c>
      <c r="M12734">
        <v>0</v>
      </c>
      <c r="N12734" t="s">
        <v>3386</v>
      </c>
      <c r="O12734">
        <v>2182445</v>
      </c>
    </row>
    <row r="12735" spans="1:15" x14ac:dyDescent="0.2">
      <c r="A12735" t="s">
        <v>3387</v>
      </c>
      <c r="B12735" t="s">
        <v>3370</v>
      </c>
      <c r="C12735">
        <v>15.4</v>
      </c>
      <c r="D12735">
        <v>0</v>
      </c>
      <c r="E12735">
        <v>0</v>
      </c>
      <c r="F12735">
        <v>0</v>
      </c>
      <c r="G12735">
        <v>0</v>
      </c>
      <c r="H12735" s="45">
        <v>32912.29</v>
      </c>
      <c r="I12735" t="s">
        <v>163</v>
      </c>
      <c r="J12735" t="s">
        <v>200</v>
      </c>
      <c r="K12735">
        <v>0</v>
      </c>
      <c r="L12735" s="83">
        <v>42429</v>
      </c>
      <c r="M12735">
        <v>0</v>
      </c>
      <c r="N12735">
        <v>245077102</v>
      </c>
      <c r="O12735" t="s">
        <v>3388</v>
      </c>
    </row>
    <row r="12736" spans="1:15" x14ac:dyDescent="0.2">
      <c r="A12736" t="s">
        <v>3389</v>
      </c>
      <c r="B12736" t="s">
        <v>3373</v>
      </c>
      <c r="C12736">
        <v>39.1</v>
      </c>
      <c r="D12736">
        <v>0</v>
      </c>
      <c r="E12736">
        <v>0</v>
      </c>
      <c r="F12736">
        <v>0</v>
      </c>
      <c r="G12736">
        <v>0</v>
      </c>
      <c r="H12736" s="45">
        <v>11969.44</v>
      </c>
      <c r="I12736" t="s">
        <v>758</v>
      </c>
      <c r="J12736" t="s">
        <v>186</v>
      </c>
      <c r="K12736">
        <v>0</v>
      </c>
      <c r="L12736" s="83">
        <v>42429</v>
      </c>
      <c r="M12736">
        <v>0</v>
      </c>
      <c r="N12736">
        <v>459044103</v>
      </c>
      <c r="O12736">
        <v>2243911</v>
      </c>
    </row>
    <row r="12737" spans="1:15" x14ac:dyDescent="0.2">
      <c r="A12737" t="s">
        <v>3390</v>
      </c>
      <c r="B12737" t="s">
        <v>3368</v>
      </c>
      <c r="C12737">
        <v>14.57</v>
      </c>
      <c r="D12737">
        <v>0</v>
      </c>
      <c r="E12737">
        <v>0</v>
      </c>
      <c r="F12737">
        <v>0</v>
      </c>
      <c r="G12737">
        <v>0</v>
      </c>
      <c r="H12737" s="45">
        <v>-63740.55</v>
      </c>
      <c r="I12737" t="s">
        <v>163</v>
      </c>
      <c r="J12737" t="s">
        <v>200</v>
      </c>
      <c r="K12737">
        <v>0</v>
      </c>
      <c r="L12737" s="83">
        <v>42429</v>
      </c>
      <c r="M12737">
        <v>0</v>
      </c>
      <c r="N12737">
        <v>485865109</v>
      </c>
      <c r="O12737" t="s">
        <v>3391</v>
      </c>
    </row>
    <row r="12738" spans="1:15" x14ac:dyDescent="0.2">
      <c r="A12738" t="s">
        <v>3392</v>
      </c>
      <c r="B12738" t="s">
        <v>3371</v>
      </c>
      <c r="C12738">
        <v>36.049999999999997</v>
      </c>
      <c r="D12738">
        <v>0</v>
      </c>
      <c r="E12738">
        <v>0</v>
      </c>
      <c r="F12738">
        <v>0</v>
      </c>
      <c r="G12738">
        <v>0</v>
      </c>
      <c r="H12738" s="45">
        <v>2085.6799999999998</v>
      </c>
      <c r="I12738" t="s">
        <v>758</v>
      </c>
      <c r="J12738" t="s">
        <v>822</v>
      </c>
      <c r="K12738">
        <v>0</v>
      </c>
      <c r="L12738" s="83">
        <v>42429</v>
      </c>
      <c r="M12738">
        <v>0</v>
      </c>
      <c r="N12738" t="s">
        <v>3393</v>
      </c>
      <c r="O12738">
        <v>2707826</v>
      </c>
    </row>
    <row r="12739" spans="1:15" x14ac:dyDescent="0.2">
      <c r="A12739" t="s">
        <v>3394</v>
      </c>
      <c r="B12739" t="s">
        <v>3376</v>
      </c>
      <c r="C12739">
        <v>25.17</v>
      </c>
      <c r="D12739">
        <v>0</v>
      </c>
      <c r="E12739">
        <v>0</v>
      </c>
      <c r="F12739">
        <v>0</v>
      </c>
      <c r="G12739">
        <v>0</v>
      </c>
      <c r="H12739" s="45">
        <v>39383.51</v>
      </c>
      <c r="I12739" t="s">
        <v>758</v>
      </c>
      <c r="J12739" t="s">
        <v>169</v>
      </c>
      <c r="K12739">
        <v>0</v>
      </c>
      <c r="L12739" s="83">
        <v>42429</v>
      </c>
      <c r="M12739">
        <v>0</v>
      </c>
      <c r="N12739">
        <v>737010108</v>
      </c>
      <c r="O12739" t="s">
        <v>3395</v>
      </c>
    </row>
    <row r="12740" spans="1:15" x14ac:dyDescent="0.2">
      <c r="A12740" t="s">
        <v>3396</v>
      </c>
      <c r="B12740" t="s">
        <v>3372</v>
      </c>
      <c r="C12740">
        <v>41.71</v>
      </c>
      <c r="D12740">
        <v>0</v>
      </c>
      <c r="E12740">
        <v>0</v>
      </c>
      <c r="F12740">
        <v>0</v>
      </c>
      <c r="G12740">
        <v>0</v>
      </c>
      <c r="H12740" s="45">
        <v>-3988.74</v>
      </c>
      <c r="I12740" t="s">
        <v>758</v>
      </c>
      <c r="J12740" t="s">
        <v>200</v>
      </c>
      <c r="K12740">
        <v>0</v>
      </c>
      <c r="L12740" s="83">
        <v>42429</v>
      </c>
      <c r="M12740">
        <v>0</v>
      </c>
      <c r="N12740">
        <v>853666105</v>
      </c>
      <c r="O12740">
        <v>2838306</v>
      </c>
    </row>
    <row r="12741" spans="1:15" x14ac:dyDescent="0.2">
      <c r="A12741" t="s">
        <v>3207</v>
      </c>
      <c r="B12741" t="s">
        <v>2818</v>
      </c>
      <c r="C12741">
        <v>8.65</v>
      </c>
      <c r="D12741">
        <v>0</v>
      </c>
      <c r="E12741">
        <v>0</v>
      </c>
      <c r="F12741">
        <v>0</v>
      </c>
      <c r="G12741">
        <v>0</v>
      </c>
      <c r="H12741" s="45">
        <v>11958.68</v>
      </c>
      <c r="I12741" t="s">
        <v>758</v>
      </c>
      <c r="J12741" t="s">
        <v>200</v>
      </c>
      <c r="K12741">
        <v>0</v>
      </c>
      <c r="L12741" s="83">
        <v>42426</v>
      </c>
      <c r="M12741">
        <v>0</v>
      </c>
      <c r="N12741" t="s">
        <v>3034</v>
      </c>
      <c r="O12741" t="s">
        <v>3035</v>
      </c>
    </row>
    <row r="12742" spans="1:15" x14ac:dyDescent="0.2">
      <c r="A12742" t="s">
        <v>3208</v>
      </c>
      <c r="B12742" t="s">
        <v>2809</v>
      </c>
      <c r="C12742">
        <v>39</v>
      </c>
      <c r="D12742">
        <v>0</v>
      </c>
      <c r="E12742">
        <v>0</v>
      </c>
      <c r="F12742">
        <v>0</v>
      </c>
      <c r="G12742">
        <v>0</v>
      </c>
      <c r="H12742" s="45">
        <v>-1623.85</v>
      </c>
      <c r="I12742" t="s">
        <v>758</v>
      </c>
      <c r="J12742" t="s">
        <v>182</v>
      </c>
      <c r="K12742">
        <v>0</v>
      </c>
      <c r="L12742" s="83">
        <v>42426</v>
      </c>
      <c r="M12742">
        <v>0</v>
      </c>
      <c r="N12742">
        <v>959319104</v>
      </c>
      <c r="O12742" t="s">
        <v>3026</v>
      </c>
    </row>
    <row r="12743" spans="1:15" x14ac:dyDescent="0.2">
      <c r="A12743" t="s">
        <v>3209</v>
      </c>
      <c r="B12743" t="s">
        <v>2850</v>
      </c>
      <c r="C12743">
        <v>117.735</v>
      </c>
      <c r="D12743">
        <v>0</v>
      </c>
      <c r="E12743">
        <v>0</v>
      </c>
      <c r="F12743">
        <v>0</v>
      </c>
      <c r="G12743">
        <v>0</v>
      </c>
      <c r="H12743" s="45">
        <v>-1586.89</v>
      </c>
      <c r="I12743" t="s">
        <v>758</v>
      </c>
      <c r="J12743" t="s">
        <v>200</v>
      </c>
      <c r="K12743">
        <v>0</v>
      </c>
      <c r="L12743" s="83">
        <v>42426</v>
      </c>
      <c r="M12743">
        <v>0</v>
      </c>
      <c r="N12743" t="s">
        <v>3013</v>
      </c>
      <c r="O12743" t="s">
        <v>3014</v>
      </c>
    </row>
    <row r="12744" spans="1:15" x14ac:dyDescent="0.2">
      <c r="A12744" t="s">
        <v>3210</v>
      </c>
      <c r="B12744" t="s">
        <v>2808</v>
      </c>
      <c r="C12744">
        <v>46.03</v>
      </c>
      <c r="D12744">
        <v>0</v>
      </c>
      <c r="E12744">
        <v>0</v>
      </c>
      <c r="F12744">
        <v>0</v>
      </c>
      <c r="G12744">
        <v>0</v>
      </c>
      <c r="H12744" s="45">
        <v>7083.48</v>
      </c>
      <c r="I12744" t="s">
        <v>758</v>
      </c>
      <c r="J12744" t="s">
        <v>182</v>
      </c>
      <c r="K12744">
        <v>0</v>
      </c>
      <c r="L12744" s="83">
        <v>42426</v>
      </c>
      <c r="M12744">
        <v>0</v>
      </c>
      <c r="N12744" t="s">
        <v>3008</v>
      </c>
      <c r="O12744" t="s">
        <v>3009</v>
      </c>
    </row>
    <row r="12745" spans="1:15" x14ac:dyDescent="0.2">
      <c r="A12745" t="s">
        <v>3211</v>
      </c>
      <c r="B12745" t="s">
        <v>2807</v>
      </c>
      <c r="C12745">
        <v>238.3</v>
      </c>
      <c r="D12745">
        <v>0</v>
      </c>
      <c r="E12745">
        <v>0</v>
      </c>
      <c r="F12745">
        <v>0</v>
      </c>
      <c r="G12745">
        <v>0</v>
      </c>
      <c r="H12745" s="45">
        <v>5261.61</v>
      </c>
      <c r="I12745" t="s">
        <v>758</v>
      </c>
      <c r="J12745" t="s">
        <v>186</v>
      </c>
      <c r="K12745">
        <v>0</v>
      </c>
      <c r="L12745" s="83">
        <v>42426</v>
      </c>
      <c r="M12745">
        <v>0</v>
      </c>
      <c r="N12745" t="s">
        <v>3003</v>
      </c>
      <c r="O12745" t="s">
        <v>3004</v>
      </c>
    </row>
    <row r="12746" spans="1:15" x14ac:dyDescent="0.2">
      <c r="A12746" t="s">
        <v>3212</v>
      </c>
      <c r="B12746" t="s">
        <v>2812</v>
      </c>
      <c r="C12746">
        <v>258.3</v>
      </c>
      <c r="D12746">
        <v>0</v>
      </c>
      <c r="E12746">
        <v>0</v>
      </c>
      <c r="F12746">
        <v>0</v>
      </c>
      <c r="G12746">
        <v>0</v>
      </c>
      <c r="H12746" s="45">
        <v>-12487.4</v>
      </c>
      <c r="I12746" t="s">
        <v>758</v>
      </c>
      <c r="J12746" t="s">
        <v>164</v>
      </c>
      <c r="K12746">
        <v>0</v>
      </c>
      <c r="L12746" s="83">
        <v>42426</v>
      </c>
      <c r="M12746">
        <v>0</v>
      </c>
      <c r="N12746">
        <v>852857200</v>
      </c>
      <c r="O12746" t="s">
        <v>3000</v>
      </c>
    </row>
    <row r="12747" spans="1:15" x14ac:dyDescent="0.2">
      <c r="A12747" t="s">
        <v>3213</v>
      </c>
      <c r="B12747" t="s">
        <v>2824</v>
      </c>
      <c r="C12747">
        <v>21.66</v>
      </c>
      <c r="D12747">
        <v>0</v>
      </c>
      <c r="E12747">
        <v>0</v>
      </c>
      <c r="F12747">
        <v>0</v>
      </c>
      <c r="G12747">
        <v>0</v>
      </c>
      <c r="H12747" s="45">
        <v>4677.7</v>
      </c>
      <c r="I12747" t="s">
        <v>758</v>
      </c>
      <c r="J12747" t="s">
        <v>235</v>
      </c>
      <c r="K12747">
        <v>0</v>
      </c>
      <c r="L12747" s="83">
        <v>42426</v>
      </c>
      <c r="M12747">
        <v>0</v>
      </c>
      <c r="N12747" t="s">
        <v>2997</v>
      </c>
      <c r="O12747" t="s">
        <v>2998</v>
      </c>
    </row>
    <row r="12748" spans="1:15" x14ac:dyDescent="0.2">
      <c r="A12748" t="s">
        <v>3214</v>
      </c>
      <c r="B12748" t="s">
        <v>2832</v>
      </c>
      <c r="C12748">
        <v>61.73</v>
      </c>
      <c r="D12748">
        <v>0</v>
      </c>
      <c r="E12748">
        <v>0</v>
      </c>
      <c r="F12748">
        <v>0</v>
      </c>
      <c r="G12748">
        <v>0</v>
      </c>
      <c r="H12748">
        <v>343.88</v>
      </c>
      <c r="I12748" t="s">
        <v>758</v>
      </c>
      <c r="J12748" t="s">
        <v>200</v>
      </c>
      <c r="K12748">
        <v>0</v>
      </c>
      <c r="L12748" s="83">
        <v>42426</v>
      </c>
      <c r="M12748">
        <v>0</v>
      </c>
      <c r="N12748" t="s">
        <v>2993</v>
      </c>
      <c r="O12748" t="s">
        <v>2994</v>
      </c>
    </row>
    <row r="12749" spans="1:15" x14ac:dyDescent="0.2">
      <c r="A12749" t="s">
        <v>3215</v>
      </c>
      <c r="B12749" t="s">
        <v>2841</v>
      </c>
      <c r="C12749">
        <v>165.65</v>
      </c>
      <c r="D12749">
        <v>0</v>
      </c>
      <c r="E12749">
        <v>0</v>
      </c>
      <c r="F12749">
        <v>0</v>
      </c>
      <c r="G12749">
        <v>0</v>
      </c>
      <c r="H12749" s="45">
        <v>7540.95</v>
      </c>
      <c r="I12749" t="s">
        <v>758</v>
      </c>
      <c r="J12749" t="s">
        <v>448</v>
      </c>
      <c r="K12749">
        <v>0</v>
      </c>
      <c r="L12749" s="83">
        <v>42426</v>
      </c>
      <c r="M12749">
        <v>0</v>
      </c>
      <c r="N12749" t="s">
        <v>2988</v>
      </c>
      <c r="O12749">
        <v>2429294</v>
      </c>
    </row>
    <row r="12750" spans="1:15" x14ac:dyDescent="0.2">
      <c r="A12750" t="s">
        <v>3216</v>
      </c>
      <c r="B12750" t="s">
        <v>2830</v>
      </c>
      <c r="C12750">
        <v>49.01</v>
      </c>
      <c r="D12750">
        <v>0</v>
      </c>
      <c r="E12750">
        <v>0</v>
      </c>
      <c r="F12750">
        <v>0</v>
      </c>
      <c r="G12750">
        <v>0</v>
      </c>
      <c r="H12750" s="45">
        <v>10357.14</v>
      </c>
      <c r="I12750" t="s">
        <v>758</v>
      </c>
      <c r="J12750" t="s">
        <v>169</v>
      </c>
      <c r="K12750">
        <v>0</v>
      </c>
      <c r="L12750" s="83">
        <v>42426</v>
      </c>
      <c r="M12750">
        <v>0</v>
      </c>
      <c r="N12750">
        <v>759916109</v>
      </c>
      <c r="O12750">
        <v>2731654</v>
      </c>
    </row>
    <row r="12751" spans="1:15" x14ac:dyDescent="0.2">
      <c r="A12751" t="s">
        <v>3217</v>
      </c>
      <c r="B12751" t="s">
        <v>2844</v>
      </c>
      <c r="C12751">
        <v>59.375</v>
      </c>
      <c r="D12751">
        <v>0</v>
      </c>
      <c r="E12751">
        <v>0</v>
      </c>
      <c r="F12751">
        <v>0</v>
      </c>
      <c r="G12751">
        <v>0</v>
      </c>
      <c r="H12751" s="45">
        <v>8218.02</v>
      </c>
      <c r="I12751" t="s">
        <v>758</v>
      </c>
      <c r="J12751" t="s">
        <v>164</v>
      </c>
      <c r="K12751">
        <v>0</v>
      </c>
      <c r="L12751" s="83">
        <v>42426</v>
      </c>
      <c r="M12751">
        <v>0</v>
      </c>
      <c r="N12751">
        <v>705573103</v>
      </c>
      <c r="O12751">
        <v>2675860</v>
      </c>
    </row>
    <row r="12752" spans="1:15" x14ac:dyDescent="0.2">
      <c r="A12752" t="s">
        <v>3218</v>
      </c>
      <c r="B12752" t="s">
        <v>2831</v>
      </c>
      <c r="C12752">
        <v>25.14</v>
      </c>
      <c r="D12752">
        <v>0</v>
      </c>
      <c r="E12752">
        <v>0</v>
      </c>
      <c r="F12752">
        <v>0</v>
      </c>
      <c r="G12752">
        <v>0</v>
      </c>
      <c r="H12752" s="45">
        <v>-4122.3500000000004</v>
      </c>
      <c r="I12752" t="s">
        <v>758</v>
      </c>
      <c r="J12752" t="s">
        <v>169</v>
      </c>
      <c r="K12752">
        <v>0</v>
      </c>
      <c r="L12752" s="83">
        <v>42426</v>
      </c>
      <c r="M12752">
        <v>0</v>
      </c>
      <c r="N12752">
        <v>703395103</v>
      </c>
      <c r="O12752">
        <v>2672689</v>
      </c>
    </row>
    <row r="12753" spans="1:15" x14ac:dyDescent="0.2">
      <c r="A12753" t="s">
        <v>3219</v>
      </c>
      <c r="B12753" t="s">
        <v>2811</v>
      </c>
      <c r="C12753">
        <v>45.2</v>
      </c>
      <c r="D12753">
        <v>0</v>
      </c>
      <c r="E12753">
        <v>0</v>
      </c>
      <c r="F12753">
        <v>0</v>
      </c>
      <c r="G12753">
        <v>0</v>
      </c>
      <c r="H12753" s="45">
        <v>33855.9</v>
      </c>
      <c r="I12753" t="s">
        <v>758</v>
      </c>
      <c r="J12753" t="s">
        <v>169</v>
      </c>
      <c r="K12753">
        <v>0</v>
      </c>
      <c r="L12753" s="83">
        <v>42426</v>
      </c>
      <c r="M12753">
        <v>0</v>
      </c>
      <c r="N12753">
        <v>695127100</v>
      </c>
      <c r="O12753" t="s">
        <v>2981</v>
      </c>
    </row>
    <row r="12754" spans="1:15" x14ac:dyDescent="0.2">
      <c r="A12754" t="s">
        <v>3220</v>
      </c>
      <c r="B12754" t="s">
        <v>2810</v>
      </c>
      <c r="C12754">
        <v>33.35</v>
      </c>
      <c r="D12754">
        <v>0</v>
      </c>
      <c r="E12754">
        <v>0</v>
      </c>
      <c r="F12754">
        <v>0</v>
      </c>
      <c r="G12754">
        <v>0</v>
      </c>
      <c r="H12754" s="45">
        <v>14007.02</v>
      </c>
      <c r="I12754" t="s">
        <v>758</v>
      </c>
      <c r="J12754" t="s">
        <v>186</v>
      </c>
      <c r="K12754">
        <v>0</v>
      </c>
      <c r="L12754" s="83">
        <v>42426</v>
      </c>
      <c r="M12754">
        <v>0</v>
      </c>
      <c r="N12754" t="s">
        <v>2978</v>
      </c>
      <c r="O12754" t="s">
        <v>2979</v>
      </c>
    </row>
    <row r="12755" spans="1:15" x14ac:dyDescent="0.2">
      <c r="A12755" t="s">
        <v>3221</v>
      </c>
      <c r="B12755" t="s">
        <v>2819</v>
      </c>
      <c r="C12755">
        <v>119</v>
      </c>
      <c r="D12755">
        <v>0</v>
      </c>
      <c r="E12755">
        <v>0</v>
      </c>
      <c r="F12755">
        <v>0</v>
      </c>
      <c r="G12755">
        <v>0</v>
      </c>
      <c r="H12755" s="45">
        <v>56513.17</v>
      </c>
      <c r="I12755" t="s">
        <v>758</v>
      </c>
      <c r="J12755" t="s">
        <v>164</v>
      </c>
      <c r="K12755">
        <v>0</v>
      </c>
      <c r="L12755" s="83">
        <v>42426</v>
      </c>
      <c r="M12755">
        <v>0</v>
      </c>
      <c r="N12755" t="s">
        <v>2976</v>
      </c>
      <c r="O12755">
        <v>2277880</v>
      </c>
    </row>
    <row r="12756" spans="1:15" x14ac:dyDescent="0.2">
      <c r="A12756" t="s">
        <v>3222</v>
      </c>
      <c r="B12756" t="s">
        <v>2837</v>
      </c>
      <c r="C12756">
        <v>60.984999999999999</v>
      </c>
      <c r="D12756">
        <v>0</v>
      </c>
      <c r="E12756">
        <v>0</v>
      </c>
      <c r="F12756">
        <v>0</v>
      </c>
      <c r="G12756">
        <v>0</v>
      </c>
      <c r="H12756" s="45">
        <v>-7927.56</v>
      </c>
      <c r="I12756" t="s">
        <v>758</v>
      </c>
      <c r="J12756" t="s">
        <v>235</v>
      </c>
      <c r="K12756">
        <v>0</v>
      </c>
      <c r="L12756" s="83">
        <v>42426</v>
      </c>
      <c r="M12756">
        <v>0</v>
      </c>
      <c r="N12756" t="s">
        <v>2968</v>
      </c>
      <c r="O12756" t="s">
        <v>2969</v>
      </c>
    </row>
    <row r="12757" spans="1:15" x14ac:dyDescent="0.2">
      <c r="A12757" t="s">
        <v>3223</v>
      </c>
      <c r="B12757" t="s">
        <v>2848</v>
      </c>
      <c r="C12757">
        <v>260.92</v>
      </c>
      <c r="D12757">
        <v>0</v>
      </c>
      <c r="E12757">
        <v>0</v>
      </c>
      <c r="F12757">
        <v>0</v>
      </c>
      <c r="G12757">
        <v>0</v>
      </c>
      <c r="H12757" s="45">
        <v>20354.189999999999</v>
      </c>
      <c r="I12757" t="s">
        <v>758</v>
      </c>
      <c r="J12757" t="s">
        <v>200</v>
      </c>
      <c r="K12757">
        <v>0</v>
      </c>
      <c r="L12757" s="83">
        <v>42426</v>
      </c>
      <c r="M12757">
        <v>0</v>
      </c>
      <c r="N12757">
        <v>608190104</v>
      </c>
      <c r="O12757">
        <v>2598699</v>
      </c>
    </row>
    <row r="12758" spans="1:15" x14ac:dyDescent="0.2">
      <c r="A12758" t="s">
        <v>3224</v>
      </c>
      <c r="B12758" t="s">
        <v>2834</v>
      </c>
      <c r="C12758">
        <v>81.44</v>
      </c>
      <c r="D12758">
        <v>0</v>
      </c>
      <c r="E12758">
        <v>0</v>
      </c>
      <c r="F12758">
        <v>0</v>
      </c>
      <c r="G12758">
        <v>0</v>
      </c>
      <c r="H12758" s="45">
        <v>12659.68</v>
      </c>
      <c r="I12758" t="s">
        <v>758</v>
      </c>
      <c r="J12758" t="s">
        <v>169</v>
      </c>
      <c r="K12758">
        <v>0</v>
      </c>
      <c r="L12758" s="83">
        <v>42426</v>
      </c>
      <c r="M12758">
        <v>0</v>
      </c>
      <c r="N12758" t="s">
        <v>2964</v>
      </c>
      <c r="O12758" t="s">
        <v>2965</v>
      </c>
    </row>
    <row r="12759" spans="1:15" x14ac:dyDescent="0.2">
      <c r="A12759" t="s">
        <v>3225</v>
      </c>
      <c r="B12759" t="s">
        <v>2842</v>
      </c>
      <c r="C12759">
        <v>33.520000000000003</v>
      </c>
      <c r="D12759">
        <v>0</v>
      </c>
      <c r="E12759">
        <v>0</v>
      </c>
      <c r="F12759">
        <v>0</v>
      </c>
      <c r="G12759">
        <v>0</v>
      </c>
      <c r="H12759" s="45">
        <v>10311.200000000001</v>
      </c>
      <c r="I12759" t="s">
        <v>758</v>
      </c>
      <c r="J12759" t="s">
        <v>200</v>
      </c>
      <c r="K12759">
        <v>0</v>
      </c>
      <c r="L12759" s="83">
        <v>42426</v>
      </c>
      <c r="M12759">
        <v>0</v>
      </c>
      <c r="N12759">
        <v>501889208</v>
      </c>
      <c r="O12759">
        <v>2971029</v>
      </c>
    </row>
    <row r="12760" spans="1:15" x14ac:dyDescent="0.2">
      <c r="A12760" t="s">
        <v>3226</v>
      </c>
      <c r="B12760" t="s">
        <v>2816</v>
      </c>
      <c r="C12760">
        <v>62.26</v>
      </c>
      <c r="D12760">
        <v>0</v>
      </c>
      <c r="E12760">
        <v>0</v>
      </c>
      <c r="F12760">
        <v>0</v>
      </c>
      <c r="G12760">
        <v>0</v>
      </c>
      <c r="H12760">
        <v>-835.86</v>
      </c>
      <c r="I12760" t="s">
        <v>758</v>
      </c>
      <c r="J12760" t="s">
        <v>200</v>
      </c>
      <c r="K12760">
        <v>0</v>
      </c>
      <c r="L12760" s="83">
        <v>42426</v>
      </c>
      <c r="M12760">
        <v>0</v>
      </c>
      <c r="N12760">
        <v>500255104</v>
      </c>
      <c r="O12760">
        <v>2496113</v>
      </c>
    </row>
    <row r="12761" spans="1:15" x14ac:dyDescent="0.2">
      <c r="A12761" t="s">
        <v>3227</v>
      </c>
      <c r="B12761" t="s">
        <v>2833</v>
      </c>
      <c r="C12761">
        <v>170.35</v>
      </c>
      <c r="D12761">
        <v>0</v>
      </c>
      <c r="E12761">
        <v>0</v>
      </c>
      <c r="F12761">
        <v>0</v>
      </c>
      <c r="G12761">
        <v>0</v>
      </c>
      <c r="H12761" s="45">
        <v>-5793.85</v>
      </c>
      <c r="I12761" t="s">
        <v>758</v>
      </c>
      <c r="J12761" t="s">
        <v>164</v>
      </c>
      <c r="K12761">
        <v>0</v>
      </c>
      <c r="L12761" s="83">
        <v>42426</v>
      </c>
      <c r="M12761">
        <v>0</v>
      </c>
      <c r="N12761">
        <v>461202103</v>
      </c>
      <c r="O12761">
        <v>2459020</v>
      </c>
    </row>
    <row r="12762" spans="1:15" x14ac:dyDescent="0.2">
      <c r="A12762" t="s">
        <v>3228</v>
      </c>
      <c r="B12762" t="s">
        <v>2840</v>
      </c>
      <c r="C12762">
        <v>58.6</v>
      </c>
      <c r="D12762">
        <v>0</v>
      </c>
      <c r="E12762">
        <v>0</v>
      </c>
      <c r="F12762">
        <v>0</v>
      </c>
      <c r="G12762">
        <v>0</v>
      </c>
      <c r="H12762" s="45">
        <v>9806.9</v>
      </c>
      <c r="I12762" t="s">
        <v>758</v>
      </c>
      <c r="J12762" t="s">
        <v>169</v>
      </c>
      <c r="K12762">
        <v>0</v>
      </c>
      <c r="L12762" s="83">
        <v>42426</v>
      </c>
      <c r="M12762">
        <v>0</v>
      </c>
      <c r="N12762" t="s">
        <v>2950</v>
      </c>
      <c r="O12762" t="s">
        <v>2951</v>
      </c>
    </row>
    <row r="12763" spans="1:15" x14ac:dyDescent="0.2">
      <c r="A12763" t="s">
        <v>3229</v>
      </c>
      <c r="B12763" t="s">
        <v>2836</v>
      </c>
      <c r="C12763">
        <v>67.19</v>
      </c>
      <c r="D12763">
        <v>0</v>
      </c>
      <c r="E12763">
        <v>0</v>
      </c>
      <c r="F12763">
        <v>0</v>
      </c>
      <c r="G12763">
        <v>0</v>
      </c>
      <c r="H12763" s="45">
        <v>5195.75</v>
      </c>
      <c r="I12763" t="s">
        <v>758</v>
      </c>
      <c r="J12763" t="s">
        <v>169</v>
      </c>
      <c r="K12763">
        <v>0</v>
      </c>
      <c r="L12763" s="83">
        <v>42426</v>
      </c>
      <c r="M12763">
        <v>0</v>
      </c>
      <c r="N12763" t="s">
        <v>2948</v>
      </c>
      <c r="O12763">
        <v>2418623</v>
      </c>
    </row>
    <row r="12764" spans="1:15" x14ac:dyDescent="0.2">
      <c r="A12764" t="s">
        <v>3230</v>
      </c>
      <c r="B12764" t="s">
        <v>2849</v>
      </c>
      <c r="C12764">
        <v>9.6</v>
      </c>
      <c r="D12764">
        <v>0</v>
      </c>
      <c r="E12764">
        <v>0</v>
      </c>
      <c r="F12764">
        <v>0</v>
      </c>
      <c r="G12764">
        <v>0</v>
      </c>
      <c r="H12764" s="45">
        <v>21902.93</v>
      </c>
      <c r="I12764" t="s">
        <v>758</v>
      </c>
      <c r="J12764" t="s">
        <v>200</v>
      </c>
      <c r="K12764">
        <v>0</v>
      </c>
      <c r="L12764" s="83">
        <v>42426</v>
      </c>
      <c r="M12764">
        <v>0</v>
      </c>
      <c r="N12764" t="s">
        <v>2945</v>
      </c>
      <c r="O12764" t="s">
        <v>2946</v>
      </c>
    </row>
    <row r="12765" spans="1:15" x14ac:dyDescent="0.2">
      <c r="A12765" t="s">
        <v>3231</v>
      </c>
      <c r="B12765" t="s">
        <v>2838</v>
      </c>
      <c r="C12765">
        <v>51.08</v>
      </c>
      <c r="D12765">
        <v>0</v>
      </c>
      <c r="E12765">
        <v>0</v>
      </c>
      <c r="F12765">
        <v>0</v>
      </c>
      <c r="G12765">
        <v>0</v>
      </c>
      <c r="H12765" s="45">
        <v>-4617.5200000000004</v>
      </c>
      <c r="I12765" t="s">
        <v>758</v>
      </c>
      <c r="J12765" t="s">
        <v>235</v>
      </c>
      <c r="K12765">
        <v>0</v>
      </c>
      <c r="L12765" s="83">
        <v>42426</v>
      </c>
      <c r="M12765">
        <v>0</v>
      </c>
      <c r="N12765" t="s">
        <v>177</v>
      </c>
      <c r="O12765" t="s">
        <v>2943</v>
      </c>
    </row>
    <row r="12766" spans="1:15" x14ac:dyDescent="0.2">
      <c r="A12766" t="s">
        <v>3232</v>
      </c>
      <c r="B12766" t="s">
        <v>2853</v>
      </c>
      <c r="C12766">
        <v>76.849999999999994</v>
      </c>
      <c r="D12766">
        <v>0</v>
      </c>
      <c r="E12766">
        <v>0</v>
      </c>
      <c r="F12766">
        <v>0</v>
      </c>
      <c r="G12766">
        <v>0</v>
      </c>
      <c r="H12766" s="45">
        <v>27343.34</v>
      </c>
      <c r="I12766" t="s">
        <v>758</v>
      </c>
      <c r="J12766" t="s">
        <v>190</v>
      </c>
      <c r="K12766">
        <v>0</v>
      </c>
      <c r="L12766" s="83">
        <v>42426</v>
      </c>
      <c r="M12766">
        <v>0</v>
      </c>
      <c r="N12766" t="s">
        <v>2939</v>
      </c>
      <c r="O12766" t="s">
        <v>2940</v>
      </c>
    </row>
    <row r="12767" spans="1:15" x14ac:dyDescent="0.2">
      <c r="A12767" t="s">
        <v>3233</v>
      </c>
      <c r="B12767" t="s">
        <v>2852</v>
      </c>
      <c r="C12767">
        <v>81.180000000000007</v>
      </c>
      <c r="D12767">
        <v>0</v>
      </c>
      <c r="E12767">
        <v>0</v>
      </c>
      <c r="F12767">
        <v>0</v>
      </c>
      <c r="G12767">
        <v>0</v>
      </c>
      <c r="H12767" s="45">
        <v>24057.19</v>
      </c>
      <c r="I12767" t="s">
        <v>758</v>
      </c>
      <c r="J12767" t="s">
        <v>190</v>
      </c>
      <c r="K12767">
        <v>0</v>
      </c>
      <c r="L12767" s="83">
        <v>42426</v>
      </c>
      <c r="M12767">
        <v>0</v>
      </c>
      <c r="N12767">
        <v>302941109</v>
      </c>
      <c r="O12767">
        <v>2351449</v>
      </c>
    </row>
    <row r="12768" spans="1:15" x14ac:dyDescent="0.2">
      <c r="A12768" t="s">
        <v>3234</v>
      </c>
      <c r="B12768" t="s">
        <v>2847</v>
      </c>
      <c r="C12768">
        <v>99.19</v>
      </c>
      <c r="D12768">
        <v>0</v>
      </c>
      <c r="E12768">
        <v>0</v>
      </c>
      <c r="F12768">
        <v>0</v>
      </c>
      <c r="G12768">
        <v>0</v>
      </c>
      <c r="H12768" s="45">
        <v>4838.55</v>
      </c>
      <c r="I12768" t="s">
        <v>758</v>
      </c>
      <c r="J12768" t="s">
        <v>200</v>
      </c>
      <c r="K12768">
        <v>0</v>
      </c>
      <c r="L12768" s="83">
        <v>42426</v>
      </c>
      <c r="M12768">
        <v>0</v>
      </c>
      <c r="N12768">
        <v>146229109</v>
      </c>
      <c r="O12768">
        <v>2980939</v>
      </c>
    </row>
    <row r="12769" spans="1:15" x14ac:dyDescent="0.2">
      <c r="A12769" t="s">
        <v>3235</v>
      </c>
      <c r="B12769" t="s">
        <v>2835</v>
      </c>
      <c r="C12769">
        <v>160.94</v>
      </c>
      <c r="D12769">
        <v>0</v>
      </c>
      <c r="E12769">
        <v>0</v>
      </c>
      <c r="F12769">
        <v>0</v>
      </c>
      <c r="G12769">
        <v>0</v>
      </c>
      <c r="H12769" s="45">
        <v>7387.87</v>
      </c>
      <c r="I12769" t="s">
        <v>758</v>
      </c>
      <c r="J12769" t="s">
        <v>164</v>
      </c>
      <c r="K12769">
        <v>0</v>
      </c>
      <c r="L12769" s="83">
        <v>42426</v>
      </c>
      <c r="M12769">
        <v>0</v>
      </c>
      <c r="N12769" t="s">
        <v>2911</v>
      </c>
      <c r="O12769">
        <v>2045623</v>
      </c>
    </row>
    <row r="12770" spans="1:15" x14ac:dyDescent="0.2">
      <c r="A12770" t="s">
        <v>3236</v>
      </c>
      <c r="B12770" t="s">
        <v>2828</v>
      </c>
      <c r="C12770">
        <v>86.5</v>
      </c>
      <c r="D12770">
        <v>0</v>
      </c>
      <c r="E12770">
        <v>0</v>
      </c>
      <c r="F12770">
        <v>0</v>
      </c>
      <c r="G12770">
        <v>0</v>
      </c>
      <c r="H12770" s="45">
        <v>5282.42</v>
      </c>
      <c r="I12770" t="s">
        <v>758</v>
      </c>
      <c r="J12770" t="s">
        <v>190</v>
      </c>
      <c r="K12770">
        <v>0</v>
      </c>
      <c r="L12770" s="83">
        <v>42426</v>
      </c>
      <c r="M12770">
        <v>0</v>
      </c>
      <c r="N12770">
        <v>30506109</v>
      </c>
      <c r="O12770">
        <v>2030674</v>
      </c>
    </row>
    <row r="12771" spans="1:15" x14ac:dyDescent="0.2">
      <c r="A12771" t="s">
        <v>3237</v>
      </c>
      <c r="B12771" t="s">
        <v>2829</v>
      </c>
      <c r="C12771">
        <v>60.57</v>
      </c>
      <c r="D12771">
        <v>0</v>
      </c>
      <c r="E12771">
        <v>0</v>
      </c>
      <c r="F12771">
        <v>0</v>
      </c>
      <c r="G12771">
        <v>0</v>
      </c>
      <c r="H12771" s="45">
        <v>-18126.169999999998</v>
      </c>
      <c r="I12771" t="s">
        <v>758</v>
      </c>
      <c r="J12771" t="s">
        <v>200</v>
      </c>
      <c r="K12771">
        <v>0</v>
      </c>
      <c r="L12771" s="83">
        <v>42426</v>
      </c>
      <c r="M12771">
        <v>0</v>
      </c>
      <c r="N12771" t="s">
        <v>2907</v>
      </c>
      <c r="O12771" t="s">
        <v>2908</v>
      </c>
    </row>
    <row r="12772" spans="1:15" x14ac:dyDescent="0.2">
      <c r="A12772" t="s">
        <v>3238</v>
      </c>
      <c r="B12772" t="s">
        <v>2821</v>
      </c>
      <c r="C12772">
        <v>43.23</v>
      </c>
      <c r="D12772">
        <v>0</v>
      </c>
      <c r="E12772">
        <v>0</v>
      </c>
      <c r="F12772">
        <v>0</v>
      </c>
      <c r="G12772">
        <v>0</v>
      </c>
      <c r="H12772" s="45">
        <v>12175.87</v>
      </c>
      <c r="I12772" t="s">
        <v>758</v>
      </c>
      <c r="J12772" t="s">
        <v>190</v>
      </c>
      <c r="K12772">
        <v>0</v>
      </c>
      <c r="L12772" s="83">
        <v>42426</v>
      </c>
      <c r="M12772">
        <v>0</v>
      </c>
      <c r="N12772" t="s">
        <v>2902</v>
      </c>
      <c r="O12772" t="s">
        <v>2903</v>
      </c>
    </row>
    <row r="12773" spans="1:15" x14ac:dyDescent="0.2">
      <c r="A12773" t="s">
        <v>3239</v>
      </c>
      <c r="B12773" t="s">
        <v>2845</v>
      </c>
      <c r="C12773">
        <v>22.55</v>
      </c>
      <c r="D12773">
        <v>0</v>
      </c>
      <c r="E12773">
        <v>0</v>
      </c>
      <c r="F12773">
        <v>0</v>
      </c>
      <c r="G12773">
        <v>0</v>
      </c>
      <c r="H12773" s="45">
        <v>46302.39</v>
      </c>
      <c r="I12773" t="s">
        <v>758</v>
      </c>
      <c r="J12773" t="s">
        <v>164</v>
      </c>
      <c r="K12773">
        <v>0</v>
      </c>
      <c r="L12773" s="83">
        <v>42426</v>
      </c>
      <c r="M12773">
        <v>0</v>
      </c>
      <c r="N12773">
        <v>4498101</v>
      </c>
      <c r="O12773">
        <v>2889155</v>
      </c>
    </row>
    <row r="12774" spans="1:15" x14ac:dyDescent="0.2">
      <c r="A12774" t="s">
        <v>3240</v>
      </c>
      <c r="B12774" t="s">
        <v>3173</v>
      </c>
      <c r="C12774">
        <v>33.6</v>
      </c>
      <c r="D12774">
        <v>0</v>
      </c>
      <c r="E12774">
        <v>0</v>
      </c>
      <c r="F12774">
        <v>0</v>
      </c>
      <c r="G12774">
        <v>0</v>
      </c>
      <c r="H12774" s="45">
        <v>7564.77</v>
      </c>
      <c r="I12774" t="s">
        <v>758</v>
      </c>
      <c r="J12774" t="s">
        <v>190</v>
      </c>
      <c r="K12774">
        <v>0</v>
      </c>
      <c r="L12774" s="83">
        <v>42426</v>
      </c>
      <c r="M12774">
        <v>0</v>
      </c>
      <c r="N12774">
        <v>360206</v>
      </c>
      <c r="O12774">
        <v>2268130</v>
      </c>
    </row>
    <row r="12775" spans="1:15" x14ac:dyDescent="0.2">
      <c r="A12775" t="s">
        <v>3241</v>
      </c>
      <c r="B12775" t="s">
        <v>3169</v>
      </c>
      <c r="C12775">
        <v>129.37</v>
      </c>
      <c r="D12775">
        <v>0</v>
      </c>
      <c r="E12775">
        <v>0</v>
      </c>
      <c r="F12775">
        <v>0</v>
      </c>
      <c r="G12775">
        <v>0</v>
      </c>
      <c r="H12775" s="45">
        <v>22343.32</v>
      </c>
      <c r="I12775" t="s">
        <v>758</v>
      </c>
      <c r="J12775" t="s">
        <v>164</v>
      </c>
      <c r="K12775">
        <v>0</v>
      </c>
      <c r="L12775" s="83">
        <v>42426</v>
      </c>
      <c r="M12775">
        <v>0</v>
      </c>
      <c r="N12775">
        <v>52769106</v>
      </c>
      <c r="O12775">
        <v>2065159</v>
      </c>
    </row>
    <row r="12776" spans="1:15" x14ac:dyDescent="0.2">
      <c r="A12776" t="s">
        <v>3242</v>
      </c>
      <c r="B12776" t="s">
        <v>3156</v>
      </c>
      <c r="C12776">
        <v>35</v>
      </c>
      <c r="D12776">
        <v>0</v>
      </c>
      <c r="E12776">
        <v>0</v>
      </c>
      <c r="F12776">
        <v>0</v>
      </c>
      <c r="G12776">
        <v>0</v>
      </c>
      <c r="H12776" s="45">
        <v>4193.3</v>
      </c>
      <c r="I12776" t="s">
        <v>758</v>
      </c>
      <c r="J12776" t="s">
        <v>186</v>
      </c>
      <c r="K12776">
        <v>0</v>
      </c>
      <c r="L12776" s="83">
        <v>42426</v>
      </c>
      <c r="M12776">
        <v>0</v>
      </c>
      <c r="N12776" t="s">
        <v>177</v>
      </c>
      <c r="O12776" t="s">
        <v>3243</v>
      </c>
    </row>
    <row r="12777" spans="1:15" x14ac:dyDescent="0.2">
      <c r="A12777" t="s">
        <v>3244</v>
      </c>
      <c r="B12777" t="s">
        <v>3151</v>
      </c>
      <c r="C12777">
        <v>43.98</v>
      </c>
      <c r="D12777">
        <v>0</v>
      </c>
      <c r="E12777">
        <v>0</v>
      </c>
      <c r="F12777">
        <v>0</v>
      </c>
      <c r="G12777">
        <v>0</v>
      </c>
      <c r="H12777" s="45">
        <v>4414.28</v>
      </c>
      <c r="I12777" t="s">
        <v>758</v>
      </c>
      <c r="J12777" t="s">
        <v>169</v>
      </c>
      <c r="K12777">
        <v>0</v>
      </c>
      <c r="L12777" s="83">
        <v>42426</v>
      </c>
      <c r="M12777">
        <v>0</v>
      </c>
      <c r="N12777" t="s">
        <v>177</v>
      </c>
      <c r="O12777" t="s">
        <v>3245</v>
      </c>
    </row>
    <row r="12778" spans="1:15" x14ac:dyDescent="0.2">
      <c r="A12778" t="s">
        <v>3246</v>
      </c>
      <c r="B12778" t="s">
        <v>3181</v>
      </c>
      <c r="C12778">
        <v>45.64</v>
      </c>
      <c r="D12778">
        <v>0</v>
      </c>
      <c r="E12778">
        <v>0</v>
      </c>
      <c r="F12778">
        <v>0</v>
      </c>
      <c r="G12778">
        <v>0</v>
      </c>
      <c r="H12778" s="45">
        <v>12973.65</v>
      </c>
      <c r="I12778" t="s">
        <v>758</v>
      </c>
      <c r="J12778" t="s">
        <v>182</v>
      </c>
      <c r="K12778">
        <v>0</v>
      </c>
      <c r="L12778" s="83">
        <v>42426</v>
      </c>
      <c r="M12778">
        <v>0</v>
      </c>
      <c r="N12778">
        <v>37411105</v>
      </c>
      <c r="O12778">
        <v>2043962</v>
      </c>
    </row>
    <row r="12779" spans="1:15" x14ac:dyDescent="0.2">
      <c r="A12779" t="s">
        <v>3247</v>
      </c>
      <c r="B12779" t="s">
        <v>3162</v>
      </c>
      <c r="C12779">
        <v>33</v>
      </c>
      <c r="D12779">
        <v>0</v>
      </c>
      <c r="E12779">
        <v>0</v>
      </c>
      <c r="F12779">
        <v>0</v>
      </c>
      <c r="G12779">
        <v>0</v>
      </c>
      <c r="H12779" s="45">
        <v>3913.2</v>
      </c>
      <c r="I12779" t="s">
        <v>758</v>
      </c>
      <c r="J12779" t="s">
        <v>188</v>
      </c>
      <c r="K12779">
        <v>0</v>
      </c>
      <c r="L12779" s="83">
        <v>42426</v>
      </c>
      <c r="M12779">
        <v>0</v>
      </c>
      <c r="N12779" t="s">
        <v>3248</v>
      </c>
      <c r="O12779" t="s">
        <v>3249</v>
      </c>
    </row>
    <row r="12780" spans="1:15" x14ac:dyDescent="0.2">
      <c r="A12780" t="s">
        <v>3250</v>
      </c>
      <c r="B12780" t="s">
        <v>3167</v>
      </c>
      <c r="C12780">
        <v>68.45</v>
      </c>
      <c r="D12780">
        <v>0</v>
      </c>
      <c r="E12780">
        <v>0</v>
      </c>
      <c r="F12780">
        <v>0</v>
      </c>
      <c r="G12780">
        <v>0</v>
      </c>
      <c r="H12780" s="45">
        <v>6047.32</v>
      </c>
      <c r="I12780" t="s">
        <v>758</v>
      </c>
      <c r="J12780" t="s">
        <v>200</v>
      </c>
      <c r="K12780">
        <v>0</v>
      </c>
      <c r="L12780" s="83">
        <v>42426</v>
      </c>
      <c r="M12780">
        <v>0</v>
      </c>
      <c r="N12780">
        <v>86516101</v>
      </c>
      <c r="O12780">
        <v>2094670</v>
      </c>
    </row>
    <row r="12781" spans="1:15" x14ac:dyDescent="0.2">
      <c r="A12781" t="s">
        <v>3251</v>
      </c>
      <c r="B12781" t="s">
        <v>3152</v>
      </c>
      <c r="C12781">
        <v>319.87</v>
      </c>
      <c r="D12781">
        <v>0</v>
      </c>
      <c r="E12781">
        <v>0</v>
      </c>
      <c r="F12781">
        <v>0</v>
      </c>
      <c r="G12781">
        <v>0</v>
      </c>
      <c r="H12781" s="45">
        <v>3744.06</v>
      </c>
      <c r="I12781" t="s">
        <v>758</v>
      </c>
      <c r="J12781" t="s">
        <v>169</v>
      </c>
      <c r="K12781">
        <v>0</v>
      </c>
      <c r="L12781" s="83">
        <v>42426</v>
      </c>
      <c r="M12781">
        <v>0</v>
      </c>
      <c r="N12781">
        <v>90572207</v>
      </c>
      <c r="O12781">
        <v>2098508</v>
      </c>
    </row>
    <row r="12782" spans="1:15" x14ac:dyDescent="0.2">
      <c r="A12782" t="s">
        <v>3252</v>
      </c>
      <c r="B12782" t="s">
        <v>3148</v>
      </c>
      <c r="C12782">
        <v>26.45</v>
      </c>
      <c r="D12782">
        <v>0</v>
      </c>
      <c r="E12782">
        <v>0</v>
      </c>
      <c r="F12782">
        <v>0</v>
      </c>
      <c r="G12782">
        <v>0</v>
      </c>
      <c r="H12782">
        <v>96.21</v>
      </c>
      <c r="I12782" t="s">
        <v>758</v>
      </c>
      <c r="J12782" t="s">
        <v>164</v>
      </c>
      <c r="K12782">
        <v>0</v>
      </c>
      <c r="L12782" s="83">
        <v>42426</v>
      </c>
      <c r="M12782">
        <v>0</v>
      </c>
      <c r="N12782" t="s">
        <v>3253</v>
      </c>
      <c r="O12782" t="s">
        <v>3254</v>
      </c>
    </row>
    <row r="12783" spans="1:15" x14ac:dyDescent="0.2">
      <c r="A12783" t="s">
        <v>3255</v>
      </c>
      <c r="B12783" t="s">
        <v>3153</v>
      </c>
      <c r="C12783">
        <v>105.72</v>
      </c>
      <c r="D12783">
        <v>0</v>
      </c>
      <c r="E12783">
        <v>0</v>
      </c>
      <c r="F12783">
        <v>0</v>
      </c>
      <c r="G12783">
        <v>0</v>
      </c>
      <c r="H12783" s="45">
        <v>15426.72</v>
      </c>
      <c r="I12783" t="s">
        <v>758</v>
      </c>
      <c r="J12783" t="s">
        <v>169</v>
      </c>
      <c r="K12783">
        <v>0</v>
      </c>
      <c r="L12783" s="83">
        <v>42426</v>
      </c>
      <c r="M12783">
        <v>0</v>
      </c>
      <c r="N12783" t="s">
        <v>3256</v>
      </c>
      <c r="O12783">
        <v>2437071</v>
      </c>
    </row>
    <row r="12784" spans="1:15" x14ac:dyDescent="0.2">
      <c r="A12784" t="s">
        <v>3257</v>
      </c>
      <c r="B12784" t="s">
        <v>3199</v>
      </c>
      <c r="C12784">
        <v>54.85</v>
      </c>
      <c r="D12784">
        <v>0</v>
      </c>
      <c r="E12784">
        <v>0</v>
      </c>
      <c r="F12784">
        <v>0</v>
      </c>
      <c r="G12784">
        <v>0</v>
      </c>
      <c r="H12784" s="45">
        <v>-53742.89</v>
      </c>
      <c r="I12784" t="s">
        <v>163</v>
      </c>
      <c r="J12784" t="s">
        <v>164</v>
      </c>
      <c r="K12784">
        <v>0</v>
      </c>
      <c r="L12784" s="83">
        <v>42426</v>
      </c>
      <c r="M12784">
        <v>0</v>
      </c>
      <c r="N12784" t="s">
        <v>3258</v>
      </c>
      <c r="O12784" t="s">
        <v>3259</v>
      </c>
    </row>
    <row r="12785" spans="1:15" x14ac:dyDescent="0.2">
      <c r="A12785" t="s">
        <v>3260</v>
      </c>
      <c r="B12785" t="s">
        <v>3159</v>
      </c>
      <c r="C12785">
        <v>16.41</v>
      </c>
      <c r="D12785">
        <v>0</v>
      </c>
      <c r="E12785">
        <v>0</v>
      </c>
      <c r="F12785">
        <v>0</v>
      </c>
      <c r="G12785">
        <v>0</v>
      </c>
      <c r="H12785" s="45">
        <v>-3581.26</v>
      </c>
      <c r="I12785" t="s">
        <v>758</v>
      </c>
      <c r="J12785" t="s">
        <v>190</v>
      </c>
      <c r="K12785">
        <v>0</v>
      </c>
      <c r="L12785" s="83">
        <v>42426</v>
      </c>
      <c r="M12785">
        <v>0</v>
      </c>
      <c r="N12785">
        <v>167250109</v>
      </c>
      <c r="O12785">
        <v>2200530</v>
      </c>
    </row>
    <row r="12786" spans="1:15" x14ac:dyDescent="0.2">
      <c r="A12786" t="s">
        <v>3261</v>
      </c>
      <c r="B12786" t="s">
        <v>3187</v>
      </c>
      <c r="C12786">
        <v>94.69</v>
      </c>
      <c r="D12786">
        <v>0</v>
      </c>
      <c r="E12786">
        <v>0</v>
      </c>
      <c r="F12786">
        <v>0</v>
      </c>
      <c r="G12786">
        <v>0</v>
      </c>
      <c r="H12786" s="45">
        <v>-39119.01</v>
      </c>
      <c r="I12786" t="s">
        <v>758</v>
      </c>
      <c r="J12786" t="s">
        <v>169</v>
      </c>
      <c r="K12786">
        <v>0</v>
      </c>
      <c r="L12786" s="83">
        <v>42426</v>
      </c>
      <c r="M12786">
        <v>0</v>
      </c>
      <c r="N12786" t="s">
        <v>3262</v>
      </c>
      <c r="O12786" t="s">
        <v>3263</v>
      </c>
    </row>
    <row r="12787" spans="1:15" x14ac:dyDescent="0.2">
      <c r="A12787" t="s">
        <v>3264</v>
      </c>
      <c r="B12787" t="s">
        <v>3204</v>
      </c>
      <c r="C12787">
        <v>33.1</v>
      </c>
      <c r="D12787">
        <v>0</v>
      </c>
      <c r="E12787">
        <v>0</v>
      </c>
      <c r="F12787">
        <v>0</v>
      </c>
      <c r="G12787">
        <v>0</v>
      </c>
      <c r="H12787" s="45">
        <v>48282.52</v>
      </c>
      <c r="I12787" t="s">
        <v>163</v>
      </c>
      <c r="J12787" t="s">
        <v>200</v>
      </c>
      <c r="K12787">
        <v>0</v>
      </c>
      <c r="L12787" s="83">
        <v>42426</v>
      </c>
      <c r="M12787">
        <v>0</v>
      </c>
      <c r="N12787">
        <v>143436400</v>
      </c>
      <c r="O12787">
        <v>2845469</v>
      </c>
    </row>
    <row r="12788" spans="1:15" x14ac:dyDescent="0.2">
      <c r="A12788" t="s">
        <v>3265</v>
      </c>
      <c r="B12788" t="s">
        <v>3195</v>
      </c>
      <c r="C12788">
        <v>36.880000000000003</v>
      </c>
      <c r="D12788">
        <v>0</v>
      </c>
      <c r="E12788">
        <v>0</v>
      </c>
      <c r="F12788">
        <v>0</v>
      </c>
      <c r="G12788">
        <v>0</v>
      </c>
      <c r="H12788" s="45">
        <v>44748.88</v>
      </c>
      <c r="I12788" t="s">
        <v>758</v>
      </c>
      <c r="J12788" t="s">
        <v>169</v>
      </c>
      <c r="K12788">
        <v>0</v>
      </c>
      <c r="L12788" s="83">
        <v>42426</v>
      </c>
      <c r="M12788">
        <v>0</v>
      </c>
      <c r="N12788">
        <v>189464100</v>
      </c>
      <c r="O12788" t="s">
        <v>3266</v>
      </c>
    </row>
    <row r="12789" spans="1:15" x14ac:dyDescent="0.2">
      <c r="A12789" t="s">
        <v>3267</v>
      </c>
      <c r="B12789" t="s">
        <v>3170</v>
      </c>
      <c r="C12789">
        <v>29.06</v>
      </c>
      <c r="D12789">
        <v>0</v>
      </c>
      <c r="E12789">
        <v>0</v>
      </c>
      <c r="F12789">
        <v>0</v>
      </c>
      <c r="G12789">
        <v>0</v>
      </c>
      <c r="H12789" s="45">
        <v>3824.58</v>
      </c>
      <c r="I12789" t="s">
        <v>758</v>
      </c>
      <c r="J12789" t="s">
        <v>200</v>
      </c>
      <c r="K12789">
        <v>0</v>
      </c>
      <c r="L12789" s="83">
        <v>42426</v>
      </c>
      <c r="M12789">
        <v>0</v>
      </c>
      <c r="N12789">
        <v>218681104</v>
      </c>
      <c r="O12789" t="s">
        <v>3268</v>
      </c>
    </row>
    <row r="12790" spans="1:15" x14ac:dyDescent="0.2">
      <c r="A12790" t="s">
        <v>3269</v>
      </c>
      <c r="B12790" t="s">
        <v>3184</v>
      </c>
      <c r="C12790">
        <v>15.21</v>
      </c>
      <c r="D12790">
        <v>0</v>
      </c>
      <c r="E12790">
        <v>0</v>
      </c>
      <c r="F12790">
        <v>0</v>
      </c>
      <c r="G12790">
        <v>0</v>
      </c>
      <c r="H12790" s="45">
        <v>11992.28</v>
      </c>
      <c r="I12790" t="s">
        <v>758</v>
      </c>
      <c r="J12790" t="s">
        <v>169</v>
      </c>
      <c r="K12790">
        <v>0</v>
      </c>
      <c r="L12790" s="83">
        <v>42426</v>
      </c>
      <c r="M12790">
        <v>0</v>
      </c>
      <c r="N12790">
        <v>140475104</v>
      </c>
      <c r="O12790">
        <v>2121772</v>
      </c>
    </row>
    <row r="12791" spans="1:15" x14ac:dyDescent="0.2">
      <c r="A12791" t="s">
        <v>3270</v>
      </c>
      <c r="B12791" t="s">
        <v>3180</v>
      </c>
      <c r="C12791">
        <v>36</v>
      </c>
      <c r="D12791">
        <v>0</v>
      </c>
      <c r="E12791">
        <v>0</v>
      </c>
      <c r="F12791">
        <v>0</v>
      </c>
      <c r="G12791">
        <v>0</v>
      </c>
      <c r="H12791" s="45">
        <v>47357.440000000002</v>
      </c>
      <c r="I12791" t="s">
        <v>758</v>
      </c>
      <c r="J12791" t="s">
        <v>164</v>
      </c>
      <c r="K12791">
        <v>0</v>
      </c>
      <c r="L12791" s="83">
        <v>42426</v>
      </c>
      <c r="M12791">
        <v>0</v>
      </c>
      <c r="N12791" t="s">
        <v>3271</v>
      </c>
      <c r="O12791" t="s">
        <v>3272</v>
      </c>
    </row>
    <row r="12792" spans="1:15" x14ac:dyDescent="0.2">
      <c r="A12792" t="s">
        <v>3273</v>
      </c>
      <c r="B12792" t="s">
        <v>3197</v>
      </c>
      <c r="C12792">
        <v>19.145</v>
      </c>
      <c r="D12792">
        <v>0</v>
      </c>
      <c r="E12792">
        <v>0</v>
      </c>
      <c r="F12792">
        <v>0</v>
      </c>
      <c r="G12792">
        <v>0</v>
      </c>
      <c r="H12792" s="45">
        <v>78079.759999999995</v>
      </c>
      <c r="I12792" t="s">
        <v>163</v>
      </c>
      <c r="J12792" t="s">
        <v>169</v>
      </c>
      <c r="K12792">
        <v>0</v>
      </c>
      <c r="L12792" s="83">
        <v>42426</v>
      </c>
      <c r="M12792">
        <v>0</v>
      </c>
      <c r="N12792" t="s">
        <v>3274</v>
      </c>
      <c r="O12792" t="s">
        <v>3275</v>
      </c>
    </row>
    <row r="12793" spans="1:15" x14ac:dyDescent="0.2">
      <c r="A12793" t="s">
        <v>3276</v>
      </c>
      <c r="B12793" t="s">
        <v>3172</v>
      </c>
      <c r="C12793">
        <v>263.07</v>
      </c>
      <c r="D12793">
        <v>0</v>
      </c>
      <c r="E12793">
        <v>0</v>
      </c>
      <c r="F12793">
        <v>0</v>
      </c>
      <c r="G12793">
        <v>0</v>
      </c>
      <c r="H12793" s="45">
        <v>-5117.5600000000004</v>
      </c>
      <c r="I12793" t="s">
        <v>758</v>
      </c>
      <c r="J12793" t="s">
        <v>200</v>
      </c>
      <c r="K12793">
        <v>0</v>
      </c>
      <c r="L12793" s="83">
        <v>42426</v>
      </c>
      <c r="M12793">
        <v>0</v>
      </c>
      <c r="N12793" t="s">
        <v>3277</v>
      </c>
      <c r="O12793" t="s">
        <v>3278</v>
      </c>
    </row>
    <row r="12794" spans="1:15" x14ac:dyDescent="0.2">
      <c r="A12794" t="s">
        <v>3279</v>
      </c>
      <c r="B12794" t="s">
        <v>3190</v>
      </c>
      <c r="C12794">
        <v>51.55</v>
      </c>
      <c r="D12794">
        <v>0</v>
      </c>
      <c r="E12794">
        <v>0</v>
      </c>
      <c r="F12794">
        <v>0</v>
      </c>
      <c r="G12794">
        <v>0</v>
      </c>
      <c r="H12794" s="45">
        <v>25153.16</v>
      </c>
      <c r="I12794" t="s">
        <v>758</v>
      </c>
      <c r="J12794" t="s">
        <v>182</v>
      </c>
      <c r="K12794">
        <v>0</v>
      </c>
      <c r="L12794" s="83">
        <v>42426</v>
      </c>
      <c r="M12794">
        <v>0</v>
      </c>
      <c r="N12794">
        <v>262037104</v>
      </c>
      <c r="O12794">
        <v>2116767</v>
      </c>
    </row>
    <row r="12795" spans="1:15" x14ac:dyDescent="0.2">
      <c r="A12795" t="s">
        <v>3280</v>
      </c>
      <c r="B12795" t="s">
        <v>3161</v>
      </c>
      <c r="C12795">
        <v>48.78</v>
      </c>
      <c r="D12795">
        <v>0</v>
      </c>
      <c r="E12795">
        <v>0</v>
      </c>
      <c r="F12795">
        <v>0</v>
      </c>
      <c r="G12795">
        <v>0</v>
      </c>
      <c r="H12795" s="45">
        <v>-5231.6099999999997</v>
      </c>
      <c r="I12795" t="s">
        <v>758</v>
      </c>
      <c r="J12795" t="s">
        <v>169</v>
      </c>
      <c r="K12795">
        <v>0</v>
      </c>
      <c r="L12795" s="83">
        <v>42426</v>
      </c>
      <c r="M12795">
        <v>0</v>
      </c>
      <c r="N12795" t="s">
        <v>3281</v>
      </c>
      <c r="O12795" t="s">
        <v>3282</v>
      </c>
    </row>
    <row r="12796" spans="1:15" x14ac:dyDescent="0.2">
      <c r="A12796" t="s">
        <v>3283</v>
      </c>
      <c r="B12796" t="s">
        <v>3154</v>
      </c>
      <c r="C12796">
        <v>76.45</v>
      </c>
      <c r="D12796">
        <v>0</v>
      </c>
      <c r="E12796">
        <v>0</v>
      </c>
      <c r="F12796">
        <v>0</v>
      </c>
      <c r="G12796">
        <v>0</v>
      </c>
      <c r="H12796" s="45">
        <v>9069.3799999999992</v>
      </c>
      <c r="I12796" t="s">
        <v>758</v>
      </c>
      <c r="J12796" t="s">
        <v>190</v>
      </c>
      <c r="K12796">
        <v>0</v>
      </c>
      <c r="L12796" s="83">
        <v>42426</v>
      </c>
      <c r="M12796">
        <v>0</v>
      </c>
      <c r="N12796" t="s">
        <v>3284</v>
      </c>
      <c r="O12796">
        <v>2474164</v>
      </c>
    </row>
    <row r="12797" spans="1:15" x14ac:dyDescent="0.2">
      <c r="A12797" t="s">
        <v>3285</v>
      </c>
      <c r="B12797" t="s">
        <v>3202</v>
      </c>
      <c r="C12797">
        <v>16.100000000000001</v>
      </c>
      <c r="D12797">
        <v>0</v>
      </c>
      <c r="E12797">
        <v>0</v>
      </c>
      <c r="F12797">
        <v>0</v>
      </c>
      <c r="G12797">
        <v>0</v>
      </c>
      <c r="H12797" s="45">
        <v>-57931.74</v>
      </c>
      <c r="I12797" t="s">
        <v>163</v>
      </c>
      <c r="J12797" t="s">
        <v>169</v>
      </c>
      <c r="K12797">
        <v>0</v>
      </c>
      <c r="L12797" s="83">
        <v>42426</v>
      </c>
      <c r="M12797">
        <v>0</v>
      </c>
      <c r="N12797" t="s">
        <v>177</v>
      </c>
      <c r="O12797" t="s">
        <v>3286</v>
      </c>
    </row>
    <row r="12798" spans="1:15" x14ac:dyDescent="0.2">
      <c r="A12798" t="s">
        <v>3287</v>
      </c>
      <c r="B12798" t="s">
        <v>3176</v>
      </c>
      <c r="C12798">
        <v>58.924999999999997</v>
      </c>
      <c r="D12798">
        <v>0</v>
      </c>
      <c r="E12798">
        <v>0</v>
      </c>
      <c r="F12798">
        <v>0</v>
      </c>
      <c r="G12798">
        <v>0</v>
      </c>
      <c r="H12798" s="45">
        <v>-57166.68</v>
      </c>
      <c r="I12798" t="s">
        <v>758</v>
      </c>
      <c r="J12798" t="s">
        <v>164</v>
      </c>
      <c r="K12798">
        <v>0</v>
      </c>
      <c r="L12798" s="83">
        <v>42426</v>
      </c>
      <c r="M12798">
        <v>0</v>
      </c>
      <c r="N12798" t="s">
        <v>3288</v>
      </c>
      <c r="O12798" t="s">
        <v>3289</v>
      </c>
    </row>
    <row r="12799" spans="1:15" x14ac:dyDescent="0.2">
      <c r="A12799" t="s">
        <v>3290</v>
      </c>
      <c r="B12799" t="s">
        <v>3150</v>
      </c>
      <c r="C12799">
        <v>124.43</v>
      </c>
      <c r="D12799">
        <v>0</v>
      </c>
      <c r="E12799">
        <v>0</v>
      </c>
      <c r="F12799">
        <v>0</v>
      </c>
      <c r="G12799">
        <v>0</v>
      </c>
      <c r="H12799" s="45">
        <v>8256.75</v>
      </c>
      <c r="I12799" t="s">
        <v>758</v>
      </c>
      <c r="J12799" t="s">
        <v>182</v>
      </c>
      <c r="K12799">
        <v>0</v>
      </c>
      <c r="L12799" s="83">
        <v>42426</v>
      </c>
      <c r="M12799">
        <v>0</v>
      </c>
      <c r="N12799" t="s">
        <v>3291</v>
      </c>
      <c r="O12799">
        <v>2318024</v>
      </c>
    </row>
    <row r="12800" spans="1:15" x14ac:dyDescent="0.2">
      <c r="A12800" t="s">
        <v>3292</v>
      </c>
      <c r="B12800" t="s">
        <v>3149</v>
      </c>
      <c r="C12800">
        <v>122.45</v>
      </c>
      <c r="D12800">
        <v>0</v>
      </c>
      <c r="E12800">
        <v>0</v>
      </c>
      <c r="F12800">
        <v>0</v>
      </c>
      <c r="G12800">
        <v>0</v>
      </c>
      <c r="H12800" s="45">
        <v>-2281.64</v>
      </c>
      <c r="I12800" t="s">
        <v>758</v>
      </c>
      <c r="J12800" t="s">
        <v>186</v>
      </c>
      <c r="K12800">
        <v>0</v>
      </c>
      <c r="L12800" s="83">
        <v>42426</v>
      </c>
      <c r="M12800">
        <v>0</v>
      </c>
      <c r="N12800" t="s">
        <v>3293</v>
      </c>
      <c r="O12800">
        <v>2311711</v>
      </c>
    </row>
    <row r="12801" spans="1:15" x14ac:dyDescent="0.2">
      <c r="A12801" t="s">
        <v>3294</v>
      </c>
      <c r="B12801" t="s">
        <v>3164</v>
      </c>
      <c r="C12801">
        <v>44</v>
      </c>
      <c r="D12801">
        <v>0</v>
      </c>
      <c r="E12801">
        <v>0</v>
      </c>
      <c r="F12801">
        <v>0</v>
      </c>
      <c r="G12801">
        <v>0</v>
      </c>
      <c r="H12801" s="45">
        <v>15515.46</v>
      </c>
      <c r="I12801" t="s">
        <v>758</v>
      </c>
      <c r="J12801" t="s">
        <v>190</v>
      </c>
      <c r="K12801">
        <v>0</v>
      </c>
      <c r="L12801" s="83">
        <v>42426</v>
      </c>
      <c r="M12801">
        <v>0</v>
      </c>
      <c r="N12801">
        <v>387328107</v>
      </c>
      <c r="O12801">
        <v>2381189</v>
      </c>
    </row>
    <row r="12802" spans="1:15" x14ac:dyDescent="0.2">
      <c r="A12802" t="s">
        <v>3295</v>
      </c>
      <c r="B12802" t="s">
        <v>3189</v>
      </c>
      <c r="C12802">
        <v>57.98</v>
      </c>
      <c r="D12802">
        <v>0</v>
      </c>
      <c r="E12802">
        <v>0</v>
      </c>
      <c r="F12802">
        <v>0</v>
      </c>
      <c r="G12802">
        <v>0</v>
      </c>
      <c r="H12802" s="45">
        <v>26319.72</v>
      </c>
      <c r="I12802" t="s">
        <v>758</v>
      </c>
      <c r="J12802" t="s">
        <v>169</v>
      </c>
      <c r="K12802">
        <v>0</v>
      </c>
      <c r="L12802" s="83">
        <v>42426</v>
      </c>
      <c r="M12802">
        <v>0</v>
      </c>
      <c r="N12802">
        <v>422368100</v>
      </c>
      <c r="O12802" t="s">
        <v>3296</v>
      </c>
    </row>
    <row r="12803" spans="1:15" x14ac:dyDescent="0.2">
      <c r="A12803" t="s">
        <v>3297</v>
      </c>
      <c r="B12803" t="s">
        <v>3200</v>
      </c>
      <c r="C12803">
        <v>52.1</v>
      </c>
      <c r="D12803">
        <v>0</v>
      </c>
      <c r="E12803">
        <v>0</v>
      </c>
      <c r="F12803">
        <v>0</v>
      </c>
      <c r="G12803">
        <v>0</v>
      </c>
      <c r="H12803" s="45">
        <v>-1740.88</v>
      </c>
      <c r="I12803" t="s">
        <v>163</v>
      </c>
      <c r="J12803" t="s">
        <v>169</v>
      </c>
      <c r="K12803">
        <v>0</v>
      </c>
      <c r="L12803" s="83">
        <v>42426</v>
      </c>
      <c r="M12803">
        <v>0</v>
      </c>
      <c r="N12803" t="s">
        <v>3298</v>
      </c>
      <c r="O12803" t="s">
        <v>3299</v>
      </c>
    </row>
    <row r="12804" spans="1:15" x14ac:dyDescent="0.2">
      <c r="A12804" t="s">
        <v>3300</v>
      </c>
      <c r="B12804" t="s">
        <v>3196</v>
      </c>
      <c r="C12804">
        <v>20.54</v>
      </c>
      <c r="D12804">
        <v>0</v>
      </c>
      <c r="E12804">
        <v>0</v>
      </c>
      <c r="F12804">
        <v>0</v>
      </c>
      <c r="G12804">
        <v>0</v>
      </c>
      <c r="H12804" s="45">
        <v>106269.2</v>
      </c>
      <c r="I12804" t="s">
        <v>163</v>
      </c>
      <c r="J12804" t="s">
        <v>169</v>
      </c>
      <c r="K12804">
        <v>0</v>
      </c>
      <c r="L12804" s="83">
        <v>42426</v>
      </c>
      <c r="M12804">
        <v>0</v>
      </c>
      <c r="N12804" t="s">
        <v>177</v>
      </c>
      <c r="O12804" t="s">
        <v>3301</v>
      </c>
    </row>
    <row r="12805" spans="1:15" x14ac:dyDescent="0.2">
      <c r="A12805" t="s">
        <v>3302</v>
      </c>
      <c r="B12805" t="s">
        <v>3163</v>
      </c>
      <c r="C12805">
        <v>52.73</v>
      </c>
      <c r="D12805">
        <v>0</v>
      </c>
      <c r="E12805">
        <v>0</v>
      </c>
      <c r="F12805">
        <v>0</v>
      </c>
      <c r="G12805">
        <v>0</v>
      </c>
      <c r="H12805" s="45">
        <v>7593.89</v>
      </c>
      <c r="I12805" t="s">
        <v>758</v>
      </c>
      <c r="J12805" t="s">
        <v>169</v>
      </c>
      <c r="K12805">
        <v>0</v>
      </c>
      <c r="L12805" s="83">
        <v>42426</v>
      </c>
      <c r="M12805">
        <v>0</v>
      </c>
      <c r="N12805">
        <v>457985208</v>
      </c>
      <c r="O12805">
        <v>2248693</v>
      </c>
    </row>
    <row r="12806" spans="1:15" x14ac:dyDescent="0.2">
      <c r="A12806" t="s">
        <v>3303</v>
      </c>
      <c r="B12806" t="s">
        <v>3157</v>
      </c>
      <c r="C12806">
        <v>38.89</v>
      </c>
      <c r="D12806">
        <v>0</v>
      </c>
      <c r="E12806">
        <v>0</v>
      </c>
      <c r="F12806">
        <v>0</v>
      </c>
      <c r="G12806">
        <v>0</v>
      </c>
      <c r="H12806" s="45">
        <v>1708.39</v>
      </c>
      <c r="I12806" t="s">
        <v>758</v>
      </c>
      <c r="J12806" t="s">
        <v>164</v>
      </c>
      <c r="K12806">
        <v>0</v>
      </c>
      <c r="L12806" s="83">
        <v>42426</v>
      </c>
      <c r="M12806">
        <v>0</v>
      </c>
      <c r="N12806">
        <v>457153104</v>
      </c>
      <c r="O12806">
        <v>2489094</v>
      </c>
    </row>
    <row r="12807" spans="1:15" x14ac:dyDescent="0.2">
      <c r="A12807" t="s">
        <v>3304</v>
      </c>
      <c r="B12807" t="s">
        <v>3193</v>
      </c>
      <c r="C12807">
        <v>22.53</v>
      </c>
      <c r="D12807">
        <v>0</v>
      </c>
      <c r="E12807">
        <v>0</v>
      </c>
      <c r="F12807">
        <v>0</v>
      </c>
      <c r="G12807">
        <v>0</v>
      </c>
      <c r="H12807" s="45">
        <v>19906.82</v>
      </c>
      <c r="I12807" t="s">
        <v>758</v>
      </c>
      <c r="J12807" t="s">
        <v>169</v>
      </c>
      <c r="K12807">
        <v>0</v>
      </c>
      <c r="L12807" s="83">
        <v>42426</v>
      </c>
      <c r="M12807">
        <v>0</v>
      </c>
      <c r="N12807" t="s">
        <v>3305</v>
      </c>
      <c r="O12807" t="s">
        <v>3306</v>
      </c>
    </row>
    <row r="12808" spans="1:15" x14ac:dyDescent="0.2">
      <c r="A12808" t="s">
        <v>3307</v>
      </c>
      <c r="B12808" t="s">
        <v>3174</v>
      </c>
      <c r="C12808">
        <v>22.57</v>
      </c>
      <c r="D12808">
        <v>0</v>
      </c>
      <c r="E12808">
        <v>0</v>
      </c>
      <c r="F12808">
        <v>0</v>
      </c>
      <c r="G12808">
        <v>0</v>
      </c>
      <c r="H12808" s="45">
        <v>34215.160000000003</v>
      </c>
      <c r="I12808" t="s">
        <v>758</v>
      </c>
      <c r="J12808" t="s">
        <v>169</v>
      </c>
      <c r="K12808">
        <v>0</v>
      </c>
      <c r="L12808" s="83">
        <v>42426</v>
      </c>
      <c r="M12808">
        <v>0</v>
      </c>
      <c r="N12808">
        <v>503459604</v>
      </c>
      <c r="O12808" t="s">
        <v>3308</v>
      </c>
    </row>
    <row r="12809" spans="1:15" x14ac:dyDescent="0.2">
      <c r="A12809" t="s">
        <v>3309</v>
      </c>
      <c r="B12809" t="s">
        <v>3166</v>
      </c>
      <c r="C12809">
        <v>49.28</v>
      </c>
      <c r="D12809">
        <v>0</v>
      </c>
      <c r="E12809">
        <v>0</v>
      </c>
      <c r="F12809">
        <v>0</v>
      </c>
      <c r="G12809">
        <v>0</v>
      </c>
      <c r="H12809" s="45">
        <v>4179.71</v>
      </c>
      <c r="I12809" t="s">
        <v>758</v>
      </c>
      <c r="J12809" t="s">
        <v>200</v>
      </c>
      <c r="K12809">
        <v>0</v>
      </c>
      <c r="L12809" s="83">
        <v>42426</v>
      </c>
      <c r="M12809">
        <v>0</v>
      </c>
      <c r="N12809">
        <v>538034109</v>
      </c>
      <c r="O12809" t="s">
        <v>3310</v>
      </c>
    </row>
    <row r="12810" spans="1:15" x14ac:dyDescent="0.2">
      <c r="A12810" t="s">
        <v>3311</v>
      </c>
      <c r="B12810" t="s">
        <v>3178</v>
      </c>
      <c r="C12810">
        <v>358.86</v>
      </c>
      <c r="D12810">
        <v>0</v>
      </c>
      <c r="E12810">
        <v>0</v>
      </c>
      <c r="F12810">
        <v>0</v>
      </c>
      <c r="G12810">
        <v>0</v>
      </c>
      <c r="H12810" s="45">
        <v>37732.99</v>
      </c>
      <c r="I12810" t="s">
        <v>758</v>
      </c>
      <c r="J12810" t="s">
        <v>164</v>
      </c>
      <c r="K12810">
        <v>0</v>
      </c>
      <c r="L12810" s="83">
        <v>42426</v>
      </c>
      <c r="M12810">
        <v>0</v>
      </c>
      <c r="N12810" t="s">
        <v>3312</v>
      </c>
      <c r="O12810" t="s">
        <v>3313</v>
      </c>
    </row>
    <row r="12811" spans="1:15" x14ac:dyDescent="0.2">
      <c r="A12811" t="s">
        <v>3314</v>
      </c>
      <c r="B12811" t="s">
        <v>3155</v>
      </c>
      <c r="C12811">
        <v>55.34</v>
      </c>
      <c r="D12811">
        <v>0</v>
      </c>
      <c r="E12811">
        <v>0</v>
      </c>
      <c r="F12811">
        <v>0</v>
      </c>
      <c r="G12811">
        <v>0</v>
      </c>
      <c r="H12811" s="45">
        <v>7174.39</v>
      </c>
      <c r="I12811" t="s">
        <v>758</v>
      </c>
      <c r="J12811" t="s">
        <v>186</v>
      </c>
      <c r="K12811">
        <v>0</v>
      </c>
      <c r="L12811" s="83">
        <v>42426</v>
      </c>
      <c r="M12811">
        <v>0</v>
      </c>
      <c r="N12811" t="s">
        <v>3315</v>
      </c>
      <c r="O12811">
        <v>2196190</v>
      </c>
    </row>
    <row r="12812" spans="1:15" x14ac:dyDescent="0.2">
      <c r="A12812" t="s">
        <v>3316</v>
      </c>
      <c r="B12812" t="s">
        <v>3185</v>
      </c>
      <c r="C12812">
        <v>74.599999999999994</v>
      </c>
      <c r="D12812">
        <v>0</v>
      </c>
      <c r="E12812">
        <v>0</v>
      </c>
      <c r="F12812">
        <v>0</v>
      </c>
      <c r="G12812">
        <v>0</v>
      </c>
      <c r="H12812" s="45">
        <v>25264.3</v>
      </c>
      <c r="I12812" t="s">
        <v>758</v>
      </c>
      <c r="J12812" t="s">
        <v>190</v>
      </c>
      <c r="K12812">
        <v>0</v>
      </c>
      <c r="L12812" s="83">
        <v>42426</v>
      </c>
      <c r="M12812">
        <v>0</v>
      </c>
      <c r="N12812" t="s">
        <v>3317</v>
      </c>
      <c r="O12812">
        <v>2951292</v>
      </c>
    </row>
    <row r="12813" spans="1:15" x14ac:dyDescent="0.2">
      <c r="A12813" t="s">
        <v>3318</v>
      </c>
      <c r="B12813" t="s">
        <v>3177</v>
      </c>
      <c r="C12813">
        <v>40</v>
      </c>
      <c r="D12813">
        <v>0</v>
      </c>
      <c r="E12813">
        <v>0</v>
      </c>
      <c r="F12813">
        <v>0</v>
      </c>
      <c r="G12813">
        <v>0</v>
      </c>
      <c r="H12813" s="45">
        <v>-22265.06</v>
      </c>
      <c r="I12813" t="s">
        <v>758</v>
      </c>
      <c r="J12813" t="s">
        <v>200</v>
      </c>
      <c r="K12813">
        <v>0</v>
      </c>
      <c r="L12813" s="83">
        <v>42426</v>
      </c>
      <c r="M12813">
        <v>0</v>
      </c>
      <c r="N12813" t="s">
        <v>3319</v>
      </c>
      <c r="O12813">
        <v>2620398</v>
      </c>
    </row>
    <row r="12814" spans="1:15" x14ac:dyDescent="0.2">
      <c r="A12814" t="s">
        <v>3320</v>
      </c>
      <c r="B12814" t="s">
        <v>3165</v>
      </c>
      <c r="C12814">
        <v>57.21</v>
      </c>
      <c r="D12814">
        <v>0</v>
      </c>
      <c r="E12814">
        <v>0</v>
      </c>
      <c r="F12814">
        <v>0</v>
      </c>
      <c r="G12814">
        <v>0</v>
      </c>
      <c r="H12814" s="45">
        <v>6196.54</v>
      </c>
      <c r="I12814" t="s">
        <v>758</v>
      </c>
      <c r="J12814" t="s">
        <v>235</v>
      </c>
      <c r="K12814">
        <v>0</v>
      </c>
      <c r="L12814" s="83">
        <v>42426</v>
      </c>
      <c r="M12814">
        <v>0</v>
      </c>
      <c r="N12814" t="s">
        <v>3321</v>
      </c>
      <c r="O12814" t="s">
        <v>3322</v>
      </c>
    </row>
    <row r="12815" spans="1:15" x14ac:dyDescent="0.2">
      <c r="A12815" t="s">
        <v>3323</v>
      </c>
      <c r="B12815" t="s">
        <v>3158</v>
      </c>
      <c r="C12815">
        <v>83.27</v>
      </c>
      <c r="D12815">
        <v>0</v>
      </c>
      <c r="E12815">
        <v>0</v>
      </c>
      <c r="F12815">
        <v>0</v>
      </c>
      <c r="G12815">
        <v>0</v>
      </c>
      <c r="H12815" s="45">
        <v>-8205.9599999999991</v>
      </c>
      <c r="I12815" t="s">
        <v>758</v>
      </c>
      <c r="J12815" t="s">
        <v>169</v>
      </c>
      <c r="K12815">
        <v>0</v>
      </c>
      <c r="L12815" s="83">
        <v>42426</v>
      </c>
      <c r="M12815">
        <v>0</v>
      </c>
      <c r="N12815" t="s">
        <v>3324</v>
      </c>
      <c r="O12815" t="s">
        <v>3325</v>
      </c>
    </row>
    <row r="12816" spans="1:15" x14ac:dyDescent="0.2">
      <c r="A12816" t="s">
        <v>3326</v>
      </c>
      <c r="B12816" t="s">
        <v>3191</v>
      </c>
      <c r="C12816">
        <v>36.200000000000003</v>
      </c>
      <c r="D12816">
        <v>0</v>
      </c>
      <c r="E12816">
        <v>0</v>
      </c>
      <c r="F12816">
        <v>0</v>
      </c>
      <c r="G12816">
        <v>0</v>
      </c>
      <c r="H12816" s="45">
        <v>99561.02</v>
      </c>
      <c r="I12816" t="s">
        <v>758</v>
      </c>
      <c r="J12816" t="s">
        <v>186</v>
      </c>
      <c r="K12816">
        <v>0</v>
      </c>
      <c r="L12816" s="83">
        <v>42426</v>
      </c>
      <c r="M12816">
        <v>0</v>
      </c>
      <c r="N12816" t="s">
        <v>3327</v>
      </c>
      <c r="O12816" t="s">
        <v>3328</v>
      </c>
    </row>
    <row r="12817" spans="1:15" x14ac:dyDescent="0.2">
      <c r="A12817" t="s">
        <v>3329</v>
      </c>
      <c r="B12817" t="s">
        <v>3183</v>
      </c>
      <c r="C12817">
        <v>25.39</v>
      </c>
      <c r="D12817">
        <v>0</v>
      </c>
      <c r="E12817">
        <v>0</v>
      </c>
      <c r="F12817">
        <v>0</v>
      </c>
      <c r="G12817">
        <v>0</v>
      </c>
      <c r="H12817" s="45">
        <v>16470.759999999998</v>
      </c>
      <c r="I12817" t="s">
        <v>758</v>
      </c>
      <c r="J12817" t="s">
        <v>190</v>
      </c>
      <c r="K12817">
        <v>0</v>
      </c>
      <c r="L12817" s="83">
        <v>42426</v>
      </c>
      <c r="M12817">
        <v>0</v>
      </c>
      <c r="N12817" t="s">
        <v>3330</v>
      </c>
      <c r="O12817" t="s">
        <v>3331</v>
      </c>
    </row>
    <row r="12818" spans="1:15" x14ac:dyDescent="0.2">
      <c r="A12818" t="s">
        <v>3332</v>
      </c>
      <c r="B12818" t="s">
        <v>3194</v>
      </c>
      <c r="C12818">
        <v>77.38</v>
      </c>
      <c r="D12818">
        <v>0</v>
      </c>
      <c r="E12818">
        <v>0</v>
      </c>
      <c r="F12818">
        <v>0</v>
      </c>
      <c r="G12818">
        <v>0</v>
      </c>
      <c r="H12818" s="45">
        <v>60921.32</v>
      </c>
      <c r="I12818" t="s">
        <v>758</v>
      </c>
      <c r="J12818" t="s">
        <v>169</v>
      </c>
      <c r="K12818">
        <v>0</v>
      </c>
      <c r="L12818" s="83">
        <v>42426</v>
      </c>
      <c r="M12818">
        <v>0</v>
      </c>
      <c r="N12818" t="s">
        <v>3333</v>
      </c>
      <c r="O12818" t="s">
        <v>3334</v>
      </c>
    </row>
    <row r="12819" spans="1:15" x14ac:dyDescent="0.2">
      <c r="A12819" t="s">
        <v>3335</v>
      </c>
      <c r="B12819" t="s">
        <v>3175</v>
      </c>
      <c r="C12819">
        <v>20.93</v>
      </c>
      <c r="D12819">
        <v>0</v>
      </c>
      <c r="E12819">
        <v>0</v>
      </c>
      <c r="F12819">
        <v>0</v>
      </c>
      <c r="G12819">
        <v>0</v>
      </c>
      <c r="H12819" s="45">
        <v>3876.99</v>
      </c>
      <c r="I12819" t="s">
        <v>758</v>
      </c>
      <c r="J12819" t="s">
        <v>169</v>
      </c>
      <c r="K12819">
        <v>0</v>
      </c>
      <c r="L12819" s="83">
        <v>42426</v>
      </c>
      <c r="M12819">
        <v>0</v>
      </c>
      <c r="N12819">
        <v>750469207</v>
      </c>
      <c r="O12819" t="s">
        <v>3336</v>
      </c>
    </row>
    <row r="12820" spans="1:15" x14ac:dyDescent="0.2">
      <c r="A12820" t="s">
        <v>3337</v>
      </c>
      <c r="B12820" t="s">
        <v>3188</v>
      </c>
      <c r="C12820">
        <v>54.45</v>
      </c>
      <c r="D12820">
        <v>0</v>
      </c>
      <c r="E12820">
        <v>0</v>
      </c>
      <c r="F12820">
        <v>0</v>
      </c>
      <c r="G12820">
        <v>0</v>
      </c>
      <c r="H12820" s="45">
        <v>-2407.23</v>
      </c>
      <c r="I12820" t="s">
        <v>758</v>
      </c>
      <c r="J12820" t="s">
        <v>186</v>
      </c>
      <c r="K12820">
        <v>0</v>
      </c>
      <c r="L12820" s="83">
        <v>42426</v>
      </c>
      <c r="M12820">
        <v>0</v>
      </c>
      <c r="N12820" t="s">
        <v>3338</v>
      </c>
      <c r="O12820" t="s">
        <v>3339</v>
      </c>
    </row>
    <row r="12821" spans="1:15" x14ac:dyDescent="0.2">
      <c r="A12821" t="s">
        <v>3340</v>
      </c>
      <c r="B12821" t="s">
        <v>3147</v>
      </c>
      <c r="C12821">
        <v>15.43</v>
      </c>
      <c r="D12821">
        <v>0</v>
      </c>
      <c r="E12821">
        <v>0</v>
      </c>
      <c r="F12821">
        <v>0</v>
      </c>
      <c r="G12821">
        <v>0</v>
      </c>
      <c r="H12821" s="45">
        <v>-11422.91</v>
      </c>
      <c r="I12821" t="s">
        <v>758</v>
      </c>
      <c r="J12821" t="s">
        <v>182</v>
      </c>
      <c r="K12821">
        <v>0</v>
      </c>
      <c r="L12821" s="83">
        <v>42426</v>
      </c>
      <c r="M12821">
        <v>0</v>
      </c>
      <c r="N12821" t="s">
        <v>3341</v>
      </c>
      <c r="O12821">
        <v>2523334</v>
      </c>
    </row>
    <row r="12822" spans="1:15" x14ac:dyDescent="0.2">
      <c r="A12822" t="s">
        <v>3342</v>
      </c>
      <c r="B12822" t="s">
        <v>3192</v>
      </c>
      <c r="C12822">
        <v>5</v>
      </c>
      <c r="D12822">
        <v>0</v>
      </c>
      <c r="E12822">
        <v>0</v>
      </c>
      <c r="F12822">
        <v>0</v>
      </c>
      <c r="G12822">
        <v>0</v>
      </c>
      <c r="H12822" s="45">
        <v>-5102.2</v>
      </c>
      <c r="I12822" t="s">
        <v>758</v>
      </c>
      <c r="J12822" t="s">
        <v>200</v>
      </c>
      <c r="K12822">
        <v>0</v>
      </c>
      <c r="L12822" s="83">
        <v>42426</v>
      </c>
      <c r="M12822">
        <v>0</v>
      </c>
      <c r="N12822">
        <v>812350106</v>
      </c>
      <c r="O12822">
        <v>2634805</v>
      </c>
    </row>
    <row r="12823" spans="1:15" x14ac:dyDescent="0.2">
      <c r="A12823" t="s">
        <v>3343</v>
      </c>
      <c r="B12823" t="s">
        <v>3179</v>
      </c>
      <c r="C12823">
        <v>35.520000000000003</v>
      </c>
      <c r="D12823">
        <v>0</v>
      </c>
      <c r="E12823">
        <v>0</v>
      </c>
      <c r="F12823">
        <v>0</v>
      </c>
      <c r="G12823">
        <v>0</v>
      </c>
      <c r="H12823" s="45">
        <v>56582.25</v>
      </c>
      <c r="I12823" t="s">
        <v>758</v>
      </c>
      <c r="J12823" t="s">
        <v>200</v>
      </c>
      <c r="K12823">
        <v>0</v>
      </c>
      <c r="L12823" s="83">
        <v>42426</v>
      </c>
      <c r="M12823">
        <v>0</v>
      </c>
      <c r="N12823" t="s">
        <v>3344</v>
      </c>
      <c r="O12823" t="s">
        <v>3345</v>
      </c>
    </row>
    <row r="12824" spans="1:15" x14ac:dyDescent="0.2">
      <c r="A12824" t="s">
        <v>3346</v>
      </c>
      <c r="B12824" t="s">
        <v>3203</v>
      </c>
      <c r="C12824">
        <v>29.29</v>
      </c>
      <c r="D12824">
        <v>0</v>
      </c>
      <c r="E12824">
        <v>0</v>
      </c>
      <c r="F12824">
        <v>0</v>
      </c>
      <c r="G12824">
        <v>0</v>
      </c>
      <c r="H12824" s="45">
        <v>-14566.89</v>
      </c>
      <c r="I12824" t="s">
        <v>163</v>
      </c>
      <c r="J12824" t="s">
        <v>164</v>
      </c>
      <c r="K12824">
        <v>0</v>
      </c>
      <c r="L12824" s="83">
        <v>42426</v>
      </c>
      <c r="M12824">
        <v>0</v>
      </c>
      <c r="N12824">
        <v>871237103</v>
      </c>
      <c r="O12824">
        <v>2860536</v>
      </c>
    </row>
    <row r="12825" spans="1:15" x14ac:dyDescent="0.2">
      <c r="A12825" t="s">
        <v>3347</v>
      </c>
      <c r="B12825" t="s">
        <v>3205</v>
      </c>
      <c r="C12825">
        <v>23.98</v>
      </c>
      <c r="D12825">
        <v>0</v>
      </c>
      <c r="E12825">
        <v>0</v>
      </c>
      <c r="F12825">
        <v>0</v>
      </c>
      <c r="G12825">
        <v>0</v>
      </c>
      <c r="H12825" s="45">
        <v>49661.99</v>
      </c>
      <c r="I12825" t="s">
        <v>163</v>
      </c>
      <c r="J12825" t="s">
        <v>190</v>
      </c>
      <c r="K12825">
        <v>0</v>
      </c>
      <c r="L12825" s="83">
        <v>42426</v>
      </c>
      <c r="M12825">
        <v>0</v>
      </c>
      <c r="N12825" t="s">
        <v>3348</v>
      </c>
      <c r="O12825">
        <v>2767198</v>
      </c>
    </row>
    <row r="12826" spans="1:15" x14ac:dyDescent="0.2">
      <c r="A12826" t="s">
        <v>3349</v>
      </c>
      <c r="B12826" t="s">
        <v>3201</v>
      </c>
      <c r="C12826">
        <v>37.67</v>
      </c>
      <c r="D12826">
        <v>0</v>
      </c>
      <c r="E12826">
        <v>0</v>
      </c>
      <c r="F12826">
        <v>0</v>
      </c>
      <c r="G12826">
        <v>0</v>
      </c>
      <c r="H12826" s="45">
        <v>37179.56</v>
      </c>
      <c r="I12826" t="s">
        <v>163</v>
      </c>
      <c r="J12826" t="s">
        <v>200</v>
      </c>
      <c r="K12826">
        <v>0</v>
      </c>
      <c r="L12826" s="83">
        <v>42426</v>
      </c>
      <c r="M12826">
        <v>0</v>
      </c>
      <c r="N12826">
        <v>896047503</v>
      </c>
      <c r="O12826" t="s">
        <v>3350</v>
      </c>
    </row>
    <row r="12827" spans="1:15" x14ac:dyDescent="0.2">
      <c r="A12827" t="s">
        <v>3351</v>
      </c>
      <c r="B12827" t="s">
        <v>3160</v>
      </c>
      <c r="C12827">
        <v>26.86</v>
      </c>
      <c r="D12827">
        <v>0</v>
      </c>
      <c r="E12827">
        <v>0</v>
      </c>
      <c r="F12827">
        <v>0</v>
      </c>
      <c r="G12827">
        <v>0</v>
      </c>
      <c r="H12827" s="45">
        <v>20103.82</v>
      </c>
      <c r="I12827" t="s">
        <v>758</v>
      </c>
      <c r="J12827" t="s">
        <v>169</v>
      </c>
      <c r="K12827">
        <v>0</v>
      </c>
      <c r="L12827" s="83">
        <v>42426</v>
      </c>
      <c r="M12827">
        <v>0</v>
      </c>
      <c r="N12827">
        <v>881569107</v>
      </c>
      <c r="O12827" t="s">
        <v>3352</v>
      </c>
    </row>
    <row r="12828" spans="1:15" x14ac:dyDescent="0.2">
      <c r="A12828" t="s">
        <v>3353</v>
      </c>
      <c r="B12828" t="s">
        <v>3171</v>
      </c>
      <c r="C12828">
        <v>101.05</v>
      </c>
      <c r="D12828">
        <v>0</v>
      </c>
      <c r="E12828">
        <v>0</v>
      </c>
      <c r="F12828">
        <v>0</v>
      </c>
      <c r="G12828">
        <v>0</v>
      </c>
      <c r="H12828" s="45">
        <v>1083.5899999999999</v>
      </c>
      <c r="I12828" t="s">
        <v>758</v>
      </c>
      <c r="J12828" t="s">
        <v>169</v>
      </c>
      <c r="K12828">
        <v>0</v>
      </c>
      <c r="L12828" s="83">
        <v>42426</v>
      </c>
      <c r="M12828">
        <v>0</v>
      </c>
      <c r="N12828">
        <v>913903100</v>
      </c>
      <c r="O12828">
        <v>2923785</v>
      </c>
    </row>
    <row r="12829" spans="1:15" x14ac:dyDescent="0.2">
      <c r="A12829" t="s">
        <v>3354</v>
      </c>
      <c r="B12829" t="s">
        <v>3182</v>
      </c>
      <c r="C12829">
        <v>116.66</v>
      </c>
      <c r="D12829">
        <v>0</v>
      </c>
      <c r="E12829">
        <v>0</v>
      </c>
      <c r="F12829">
        <v>0</v>
      </c>
      <c r="G12829">
        <v>0</v>
      </c>
      <c r="H12829" s="45">
        <v>17965.43</v>
      </c>
      <c r="I12829" t="s">
        <v>758</v>
      </c>
      <c r="J12829" t="s">
        <v>169</v>
      </c>
      <c r="K12829">
        <v>0</v>
      </c>
      <c r="L12829" s="83">
        <v>42426</v>
      </c>
      <c r="M12829">
        <v>0</v>
      </c>
      <c r="N12829" t="s">
        <v>3355</v>
      </c>
      <c r="O12829">
        <v>2430412</v>
      </c>
    </row>
    <row r="12830" spans="1:15" x14ac:dyDescent="0.2">
      <c r="A12830" t="s">
        <v>3356</v>
      </c>
      <c r="B12830" t="s">
        <v>3206</v>
      </c>
      <c r="C12830">
        <v>20.25</v>
      </c>
      <c r="D12830">
        <v>0</v>
      </c>
      <c r="E12830">
        <v>0</v>
      </c>
      <c r="F12830">
        <v>0</v>
      </c>
      <c r="G12830">
        <v>0</v>
      </c>
      <c r="H12830" s="45">
        <v>-116015.45</v>
      </c>
      <c r="I12830" t="s">
        <v>163</v>
      </c>
      <c r="J12830" t="s">
        <v>169</v>
      </c>
      <c r="K12830">
        <v>0</v>
      </c>
      <c r="L12830" s="83">
        <v>42426</v>
      </c>
      <c r="M12830">
        <v>0</v>
      </c>
      <c r="N12830" t="s">
        <v>3357</v>
      </c>
      <c r="O12830" t="s">
        <v>3358</v>
      </c>
    </row>
    <row r="12831" spans="1:15" x14ac:dyDescent="0.2">
      <c r="A12831" t="s">
        <v>3359</v>
      </c>
      <c r="B12831" t="s">
        <v>3168</v>
      </c>
      <c r="C12831">
        <v>33.17</v>
      </c>
      <c r="D12831">
        <v>0</v>
      </c>
      <c r="E12831">
        <v>0</v>
      </c>
      <c r="F12831">
        <v>0</v>
      </c>
      <c r="G12831">
        <v>0</v>
      </c>
      <c r="H12831">
        <v>166.29</v>
      </c>
      <c r="I12831" t="s">
        <v>758</v>
      </c>
      <c r="J12831" t="s">
        <v>169</v>
      </c>
      <c r="K12831">
        <v>0</v>
      </c>
      <c r="L12831" s="83">
        <v>42426</v>
      </c>
      <c r="M12831">
        <v>0</v>
      </c>
      <c r="N12831" t="s">
        <v>3360</v>
      </c>
      <c r="O12831" t="s">
        <v>3361</v>
      </c>
    </row>
    <row r="12832" spans="1:15" x14ac:dyDescent="0.2">
      <c r="A12832" t="s">
        <v>3362</v>
      </c>
      <c r="B12832" t="s">
        <v>3186</v>
      </c>
      <c r="C12832">
        <v>46.73</v>
      </c>
      <c r="D12832">
        <v>0</v>
      </c>
      <c r="E12832">
        <v>0</v>
      </c>
      <c r="F12832">
        <v>0</v>
      </c>
      <c r="G12832">
        <v>0</v>
      </c>
      <c r="H12832" s="45">
        <v>52800.2</v>
      </c>
      <c r="I12832" t="s">
        <v>758</v>
      </c>
      <c r="J12832" t="s">
        <v>169</v>
      </c>
      <c r="K12832">
        <v>0</v>
      </c>
      <c r="L12832" s="83">
        <v>42426</v>
      </c>
      <c r="M12832">
        <v>0</v>
      </c>
      <c r="N12832" t="s">
        <v>3363</v>
      </c>
      <c r="O12832" t="s">
        <v>3364</v>
      </c>
    </row>
    <row r="12833" spans="1:15" x14ac:dyDescent="0.2">
      <c r="A12833" t="s">
        <v>3365</v>
      </c>
      <c r="B12833" t="s">
        <v>3198</v>
      </c>
      <c r="C12833">
        <v>44.29</v>
      </c>
      <c r="D12833">
        <v>0</v>
      </c>
      <c r="E12833">
        <v>0</v>
      </c>
      <c r="F12833">
        <v>0</v>
      </c>
      <c r="G12833">
        <v>0</v>
      </c>
      <c r="H12833" s="45">
        <v>28164.06</v>
      </c>
      <c r="I12833" t="s">
        <v>163</v>
      </c>
      <c r="J12833" t="s">
        <v>169</v>
      </c>
      <c r="K12833">
        <v>0</v>
      </c>
      <c r="L12833" s="83">
        <v>42426</v>
      </c>
      <c r="M12833">
        <v>0</v>
      </c>
      <c r="N12833" t="s">
        <v>3366</v>
      </c>
      <c r="O12833" t="s">
        <v>3367</v>
      </c>
    </row>
    <row r="12834" spans="1:15" x14ac:dyDescent="0.2">
      <c r="A12834" t="s">
        <v>3064</v>
      </c>
      <c r="B12834" t="s">
        <v>2684</v>
      </c>
      <c r="C12834">
        <v>99.92</v>
      </c>
      <c r="D12834">
        <v>0</v>
      </c>
      <c r="E12834">
        <v>0</v>
      </c>
      <c r="F12834">
        <v>0</v>
      </c>
      <c r="G12834">
        <v>0</v>
      </c>
      <c r="H12834" s="45">
        <v>-1511.87</v>
      </c>
      <c r="I12834" t="s">
        <v>758</v>
      </c>
      <c r="J12834" t="s">
        <v>190</v>
      </c>
      <c r="K12834">
        <v>0</v>
      </c>
      <c r="L12834" s="83">
        <v>42425</v>
      </c>
      <c r="M12834">
        <v>0</v>
      </c>
      <c r="N12834">
        <v>983793100</v>
      </c>
      <c r="O12834" t="s">
        <v>2806</v>
      </c>
    </row>
    <row r="12835" spans="1:15" x14ac:dyDescent="0.2">
      <c r="A12835" t="s">
        <v>3065</v>
      </c>
      <c r="B12835" t="s">
        <v>2678</v>
      </c>
      <c r="C12835">
        <v>31.1</v>
      </c>
      <c r="D12835">
        <v>0</v>
      </c>
      <c r="E12835">
        <v>0</v>
      </c>
      <c r="F12835">
        <v>0</v>
      </c>
      <c r="G12835">
        <v>0</v>
      </c>
      <c r="H12835" s="45">
        <v>4055.04</v>
      </c>
      <c r="I12835" t="s">
        <v>758</v>
      </c>
      <c r="J12835" t="s">
        <v>186</v>
      </c>
      <c r="K12835">
        <v>0</v>
      </c>
      <c r="L12835" s="83">
        <v>42425</v>
      </c>
      <c r="M12835">
        <v>0</v>
      </c>
      <c r="N12835" t="s">
        <v>2804</v>
      </c>
      <c r="O12835">
        <v>2912374</v>
      </c>
    </row>
    <row r="12836" spans="1:15" x14ac:dyDescent="0.2">
      <c r="A12836" t="s">
        <v>3066</v>
      </c>
      <c r="B12836" t="s">
        <v>2687</v>
      </c>
      <c r="C12836">
        <v>26.74</v>
      </c>
      <c r="D12836">
        <v>0</v>
      </c>
      <c r="E12836">
        <v>0</v>
      </c>
      <c r="F12836">
        <v>0</v>
      </c>
      <c r="G12836">
        <v>0</v>
      </c>
      <c r="H12836" s="45">
        <v>5885.49</v>
      </c>
      <c r="I12836" t="s">
        <v>758</v>
      </c>
      <c r="J12836" t="s">
        <v>200</v>
      </c>
      <c r="K12836">
        <v>0</v>
      </c>
      <c r="L12836" s="83">
        <v>42425</v>
      </c>
      <c r="M12836">
        <v>0</v>
      </c>
      <c r="N12836" t="s">
        <v>2801</v>
      </c>
      <c r="O12836" t="s">
        <v>2802</v>
      </c>
    </row>
    <row r="12837" spans="1:15" x14ac:dyDescent="0.2">
      <c r="A12837" t="s">
        <v>3067</v>
      </c>
      <c r="B12837" t="s">
        <v>2705</v>
      </c>
      <c r="C12837">
        <v>22.574999999999999</v>
      </c>
      <c r="D12837">
        <v>0</v>
      </c>
      <c r="E12837">
        <v>0</v>
      </c>
      <c r="F12837">
        <v>0</v>
      </c>
      <c r="G12837">
        <v>0</v>
      </c>
      <c r="H12837" s="45">
        <v>20562.7</v>
      </c>
      <c r="I12837" t="s">
        <v>758</v>
      </c>
      <c r="J12837" t="s">
        <v>190</v>
      </c>
      <c r="K12837">
        <v>0</v>
      </c>
      <c r="L12837" s="83">
        <v>42425</v>
      </c>
      <c r="M12837">
        <v>0</v>
      </c>
      <c r="N12837">
        <v>458665304</v>
      </c>
      <c r="O12837" t="s">
        <v>2799</v>
      </c>
    </row>
    <row r="12838" spans="1:15" x14ac:dyDescent="0.2">
      <c r="A12838" t="s">
        <v>3068</v>
      </c>
      <c r="B12838" t="s">
        <v>2680</v>
      </c>
      <c r="C12838">
        <v>52.77</v>
      </c>
      <c r="D12838">
        <v>0</v>
      </c>
      <c r="E12838">
        <v>0</v>
      </c>
      <c r="F12838">
        <v>0</v>
      </c>
      <c r="G12838">
        <v>0</v>
      </c>
      <c r="H12838" s="45">
        <v>-8209.4699999999993</v>
      </c>
      <c r="I12838" t="s">
        <v>758</v>
      </c>
      <c r="J12838" t="s">
        <v>164</v>
      </c>
      <c r="K12838">
        <v>0</v>
      </c>
      <c r="L12838" s="83">
        <v>42425</v>
      </c>
      <c r="M12838">
        <v>0</v>
      </c>
      <c r="N12838">
        <v>825690100</v>
      </c>
      <c r="O12838" t="s">
        <v>2794</v>
      </c>
    </row>
    <row r="12839" spans="1:15" x14ac:dyDescent="0.2">
      <c r="A12839" t="s">
        <v>3069</v>
      </c>
      <c r="B12839" t="s">
        <v>2699</v>
      </c>
      <c r="C12839">
        <v>19.52</v>
      </c>
      <c r="D12839">
        <v>0</v>
      </c>
      <c r="E12839">
        <v>0</v>
      </c>
      <c r="F12839">
        <v>0</v>
      </c>
      <c r="G12839">
        <v>0</v>
      </c>
      <c r="H12839" s="45">
        <v>36858.99</v>
      </c>
      <c r="I12839" t="s">
        <v>758</v>
      </c>
      <c r="J12839" t="s">
        <v>235</v>
      </c>
      <c r="K12839">
        <v>0</v>
      </c>
      <c r="L12839" s="83">
        <v>42425</v>
      </c>
      <c r="M12839">
        <v>0</v>
      </c>
      <c r="N12839">
        <v>847215100</v>
      </c>
      <c r="O12839" t="s">
        <v>2792</v>
      </c>
    </row>
    <row r="12840" spans="1:15" x14ac:dyDescent="0.2">
      <c r="A12840" t="s">
        <v>3070</v>
      </c>
      <c r="B12840" t="s">
        <v>2697</v>
      </c>
      <c r="C12840">
        <v>51.07</v>
      </c>
      <c r="D12840">
        <v>0</v>
      </c>
      <c r="E12840">
        <v>0</v>
      </c>
      <c r="F12840">
        <v>0</v>
      </c>
      <c r="G12840">
        <v>0</v>
      </c>
      <c r="H12840" s="45">
        <v>2875.52</v>
      </c>
      <c r="I12840" t="s">
        <v>758</v>
      </c>
      <c r="J12840" t="s">
        <v>164</v>
      </c>
      <c r="K12840">
        <v>0</v>
      </c>
      <c r="L12840" s="83">
        <v>42425</v>
      </c>
      <c r="M12840">
        <v>0</v>
      </c>
      <c r="N12840">
        <v>278768106</v>
      </c>
      <c r="O12840" t="s">
        <v>2790</v>
      </c>
    </row>
    <row r="12841" spans="1:15" x14ac:dyDescent="0.2">
      <c r="A12841" t="s">
        <v>3071</v>
      </c>
      <c r="B12841" t="s">
        <v>2695</v>
      </c>
      <c r="C12841">
        <v>23.91</v>
      </c>
      <c r="D12841">
        <v>0</v>
      </c>
      <c r="E12841">
        <v>0</v>
      </c>
      <c r="F12841">
        <v>0</v>
      </c>
      <c r="G12841">
        <v>0</v>
      </c>
      <c r="H12841" s="45">
        <v>11057.07</v>
      </c>
      <c r="I12841" t="s">
        <v>758</v>
      </c>
      <c r="J12841" t="s">
        <v>186</v>
      </c>
      <c r="K12841">
        <v>0</v>
      </c>
      <c r="L12841" s="83">
        <v>42425</v>
      </c>
      <c r="M12841">
        <v>0</v>
      </c>
      <c r="N12841" t="s">
        <v>2784</v>
      </c>
      <c r="O12841" t="s">
        <v>2785</v>
      </c>
    </row>
    <row r="12842" spans="1:15" x14ac:dyDescent="0.2">
      <c r="A12842" t="s">
        <v>3072</v>
      </c>
      <c r="B12842" t="s">
        <v>2675</v>
      </c>
      <c r="C12842">
        <v>104.82</v>
      </c>
      <c r="D12842">
        <v>0</v>
      </c>
      <c r="E12842">
        <v>0</v>
      </c>
      <c r="F12842">
        <v>0</v>
      </c>
      <c r="G12842">
        <v>0</v>
      </c>
      <c r="H12842" s="45">
        <v>1254.05</v>
      </c>
      <c r="I12842" t="s">
        <v>758</v>
      </c>
      <c r="J12842" t="s">
        <v>169</v>
      </c>
      <c r="K12842">
        <v>0</v>
      </c>
      <c r="L12842" s="83">
        <v>42425</v>
      </c>
      <c r="M12842">
        <v>0</v>
      </c>
      <c r="N12842" t="s">
        <v>2780</v>
      </c>
      <c r="O12842" t="s">
        <v>2781</v>
      </c>
    </row>
    <row r="12843" spans="1:15" x14ac:dyDescent="0.2">
      <c r="A12843" t="s">
        <v>3073</v>
      </c>
      <c r="B12843" t="s">
        <v>2685</v>
      </c>
      <c r="C12843">
        <v>30.274999999999999</v>
      </c>
      <c r="D12843">
        <v>0</v>
      </c>
      <c r="E12843">
        <v>0</v>
      </c>
      <c r="F12843">
        <v>0</v>
      </c>
      <c r="G12843">
        <v>0</v>
      </c>
      <c r="H12843" s="45">
        <v>6121.44</v>
      </c>
      <c r="I12843" t="s">
        <v>758</v>
      </c>
      <c r="J12843" t="s">
        <v>182</v>
      </c>
      <c r="K12843">
        <v>0</v>
      </c>
      <c r="L12843" s="83">
        <v>42425</v>
      </c>
      <c r="M12843">
        <v>0</v>
      </c>
      <c r="N12843">
        <v>701877102</v>
      </c>
      <c r="O12843" t="s">
        <v>2778</v>
      </c>
    </row>
    <row r="12844" spans="1:15" x14ac:dyDescent="0.2">
      <c r="A12844" t="s">
        <v>3074</v>
      </c>
      <c r="B12844" t="s">
        <v>2696</v>
      </c>
      <c r="C12844">
        <v>35.22</v>
      </c>
      <c r="D12844">
        <v>0</v>
      </c>
      <c r="E12844">
        <v>0</v>
      </c>
      <c r="F12844">
        <v>0</v>
      </c>
      <c r="G12844">
        <v>0</v>
      </c>
      <c r="H12844" s="45">
        <v>6480.9</v>
      </c>
      <c r="I12844" t="s">
        <v>758</v>
      </c>
      <c r="J12844" t="s">
        <v>200</v>
      </c>
      <c r="K12844">
        <v>0</v>
      </c>
      <c r="L12844" s="83">
        <v>42425</v>
      </c>
      <c r="M12844">
        <v>0</v>
      </c>
      <c r="N12844">
        <v>501797104</v>
      </c>
      <c r="O12844" t="s">
        <v>2769</v>
      </c>
    </row>
    <row r="12845" spans="1:15" x14ac:dyDescent="0.2">
      <c r="A12845" t="s">
        <v>3075</v>
      </c>
      <c r="B12845" t="s">
        <v>2681</v>
      </c>
      <c r="C12845">
        <v>22.75</v>
      </c>
      <c r="D12845">
        <v>0</v>
      </c>
      <c r="E12845">
        <v>0</v>
      </c>
      <c r="F12845">
        <v>0</v>
      </c>
      <c r="G12845">
        <v>0</v>
      </c>
      <c r="H12845" s="45">
        <v>28320.7</v>
      </c>
      <c r="I12845" t="s">
        <v>758</v>
      </c>
      <c r="J12845" t="s">
        <v>200</v>
      </c>
      <c r="K12845">
        <v>0</v>
      </c>
      <c r="L12845" s="83">
        <v>42425</v>
      </c>
      <c r="M12845">
        <v>0</v>
      </c>
      <c r="N12845" s="84">
        <v>4.5245E+113</v>
      </c>
      <c r="O12845">
        <v>2473859</v>
      </c>
    </row>
    <row r="12846" spans="1:15" x14ac:dyDescent="0.2">
      <c r="A12846" t="s">
        <v>3076</v>
      </c>
      <c r="B12846" t="s">
        <v>2688</v>
      </c>
      <c r="C12846">
        <v>21.1</v>
      </c>
      <c r="D12846">
        <v>0</v>
      </c>
      <c r="E12846">
        <v>0</v>
      </c>
      <c r="F12846">
        <v>0</v>
      </c>
      <c r="G12846">
        <v>0</v>
      </c>
      <c r="H12846" s="45">
        <v>37764.339999999997</v>
      </c>
      <c r="I12846" t="s">
        <v>758</v>
      </c>
      <c r="J12846" t="s">
        <v>186</v>
      </c>
      <c r="K12846">
        <v>0</v>
      </c>
      <c r="L12846" s="83">
        <v>42425</v>
      </c>
      <c r="M12846">
        <v>0</v>
      </c>
      <c r="N12846">
        <v>432748101</v>
      </c>
      <c r="O12846">
        <v>2365428</v>
      </c>
    </row>
    <row r="12847" spans="1:15" x14ac:dyDescent="0.2">
      <c r="A12847" t="s">
        <v>3077</v>
      </c>
      <c r="B12847" t="s">
        <v>2701</v>
      </c>
      <c r="C12847">
        <v>35.799999999999997</v>
      </c>
      <c r="D12847">
        <v>0</v>
      </c>
      <c r="E12847">
        <v>0</v>
      </c>
      <c r="F12847">
        <v>0</v>
      </c>
      <c r="G12847">
        <v>0</v>
      </c>
      <c r="H12847" s="45">
        <v>7170.91</v>
      </c>
      <c r="I12847" t="s">
        <v>758</v>
      </c>
      <c r="J12847" t="s">
        <v>200</v>
      </c>
      <c r="K12847">
        <v>0</v>
      </c>
      <c r="L12847" s="83">
        <v>42425</v>
      </c>
      <c r="M12847">
        <v>0</v>
      </c>
      <c r="N12847">
        <v>404303109</v>
      </c>
      <c r="O12847" t="s">
        <v>2765</v>
      </c>
    </row>
    <row r="12848" spans="1:15" x14ac:dyDescent="0.2">
      <c r="A12848" t="s">
        <v>3078</v>
      </c>
      <c r="B12848" t="s">
        <v>2677</v>
      </c>
      <c r="C12848">
        <v>69.11</v>
      </c>
      <c r="D12848">
        <v>0</v>
      </c>
      <c r="E12848">
        <v>0</v>
      </c>
      <c r="F12848">
        <v>0</v>
      </c>
      <c r="G12848">
        <v>0</v>
      </c>
      <c r="H12848" s="45">
        <v>3462</v>
      </c>
      <c r="I12848" t="s">
        <v>758</v>
      </c>
      <c r="J12848" t="s">
        <v>182</v>
      </c>
      <c r="K12848">
        <v>0</v>
      </c>
      <c r="L12848" s="83">
        <v>42425</v>
      </c>
      <c r="M12848">
        <v>0</v>
      </c>
      <c r="N12848">
        <v>436106108</v>
      </c>
      <c r="O12848" t="s">
        <v>2763</v>
      </c>
    </row>
    <row r="12849" spans="1:15" x14ac:dyDescent="0.2">
      <c r="A12849" t="s">
        <v>3079</v>
      </c>
      <c r="B12849" t="s">
        <v>2702</v>
      </c>
      <c r="C12849">
        <v>28.725000000000001</v>
      </c>
      <c r="D12849">
        <v>0</v>
      </c>
      <c r="E12849">
        <v>0</v>
      </c>
      <c r="F12849">
        <v>0</v>
      </c>
      <c r="G12849">
        <v>0</v>
      </c>
      <c r="H12849" s="45">
        <v>2038.83</v>
      </c>
      <c r="I12849" t="s">
        <v>758</v>
      </c>
      <c r="J12849" t="s">
        <v>200</v>
      </c>
      <c r="K12849">
        <v>0</v>
      </c>
      <c r="L12849" s="83">
        <v>42425</v>
      </c>
      <c r="M12849">
        <v>0</v>
      </c>
      <c r="N12849" t="s">
        <v>2758</v>
      </c>
      <c r="O12849" t="s">
        <v>2759</v>
      </c>
    </row>
    <row r="12850" spans="1:15" x14ac:dyDescent="0.2">
      <c r="A12850" t="s">
        <v>3080</v>
      </c>
      <c r="B12850" t="s">
        <v>2704</v>
      </c>
      <c r="C12850">
        <v>68.45</v>
      </c>
      <c r="D12850">
        <v>0</v>
      </c>
      <c r="E12850">
        <v>0</v>
      </c>
      <c r="F12850">
        <v>0</v>
      </c>
      <c r="G12850">
        <v>0</v>
      </c>
      <c r="H12850" s="45">
        <v>-2279.46</v>
      </c>
      <c r="I12850" t="s">
        <v>758</v>
      </c>
      <c r="J12850" t="s">
        <v>164</v>
      </c>
      <c r="K12850">
        <v>0</v>
      </c>
      <c r="L12850" s="83">
        <v>42425</v>
      </c>
      <c r="M12850">
        <v>0</v>
      </c>
      <c r="N12850">
        <v>311642102</v>
      </c>
      <c r="O12850">
        <v>2106661</v>
      </c>
    </row>
    <row r="12851" spans="1:15" x14ac:dyDescent="0.2">
      <c r="A12851" t="s">
        <v>3081</v>
      </c>
      <c r="B12851" t="s">
        <v>2676</v>
      </c>
      <c r="C12851">
        <v>39.975000000000001</v>
      </c>
      <c r="D12851">
        <v>0</v>
      </c>
      <c r="E12851">
        <v>0</v>
      </c>
      <c r="F12851">
        <v>0</v>
      </c>
      <c r="G12851">
        <v>0</v>
      </c>
      <c r="H12851" s="45">
        <v>38699.21</v>
      </c>
      <c r="I12851" t="s">
        <v>758</v>
      </c>
      <c r="J12851" t="s">
        <v>186</v>
      </c>
      <c r="K12851">
        <v>0</v>
      </c>
      <c r="L12851" s="83">
        <v>42425</v>
      </c>
      <c r="M12851">
        <v>0</v>
      </c>
      <c r="N12851">
        <v>292554102</v>
      </c>
      <c r="O12851">
        <v>2443078</v>
      </c>
    </row>
    <row r="12852" spans="1:15" x14ac:dyDescent="0.2">
      <c r="A12852" t="s">
        <v>3082</v>
      </c>
      <c r="B12852" t="s">
        <v>2679</v>
      </c>
      <c r="C12852">
        <v>30.22</v>
      </c>
      <c r="D12852">
        <v>0</v>
      </c>
      <c r="E12852">
        <v>0</v>
      </c>
      <c r="F12852">
        <v>0</v>
      </c>
      <c r="G12852">
        <v>0</v>
      </c>
      <c r="H12852" s="45">
        <v>-16853.400000000001</v>
      </c>
      <c r="I12852" t="s">
        <v>758</v>
      </c>
      <c r="J12852" t="s">
        <v>200</v>
      </c>
      <c r="K12852">
        <v>0</v>
      </c>
      <c r="L12852" s="83">
        <v>42425</v>
      </c>
      <c r="M12852">
        <v>0</v>
      </c>
      <c r="N12852" t="s">
        <v>2753</v>
      </c>
      <c r="O12852" t="s">
        <v>2754</v>
      </c>
    </row>
    <row r="12853" spans="1:15" x14ac:dyDescent="0.2">
      <c r="A12853" t="s">
        <v>3083</v>
      </c>
      <c r="B12853" t="s">
        <v>2692</v>
      </c>
      <c r="C12853">
        <v>66.650000000000006</v>
      </c>
      <c r="D12853">
        <v>0</v>
      </c>
      <c r="E12853">
        <v>0</v>
      </c>
      <c r="F12853">
        <v>0</v>
      </c>
      <c r="G12853">
        <v>0</v>
      </c>
      <c r="H12853" s="45">
        <v>3295.77</v>
      </c>
      <c r="I12853" t="s">
        <v>758</v>
      </c>
      <c r="J12853" t="s">
        <v>190</v>
      </c>
      <c r="K12853">
        <v>0</v>
      </c>
      <c r="L12853" s="83">
        <v>42425</v>
      </c>
      <c r="M12853">
        <v>0</v>
      </c>
      <c r="N12853">
        <v>575385109</v>
      </c>
      <c r="O12853" t="s">
        <v>2751</v>
      </c>
    </row>
    <row r="12854" spans="1:15" x14ac:dyDescent="0.2">
      <c r="A12854" t="s">
        <v>3084</v>
      </c>
      <c r="B12854" t="s">
        <v>2694</v>
      </c>
      <c r="C12854">
        <v>414.57</v>
      </c>
      <c r="D12854">
        <v>0</v>
      </c>
      <c r="E12854">
        <v>0</v>
      </c>
      <c r="F12854">
        <v>0</v>
      </c>
      <c r="G12854">
        <v>0</v>
      </c>
      <c r="H12854" s="45">
        <v>14660.04</v>
      </c>
      <c r="I12854" t="s">
        <v>758</v>
      </c>
      <c r="J12854" t="s">
        <v>164</v>
      </c>
      <c r="K12854">
        <v>0</v>
      </c>
      <c r="L12854" s="83">
        <v>42425</v>
      </c>
      <c r="M12854">
        <v>0</v>
      </c>
      <c r="N12854" t="s">
        <v>2748</v>
      </c>
      <c r="O12854">
        <v>2262864</v>
      </c>
    </row>
    <row r="12855" spans="1:15" x14ac:dyDescent="0.2">
      <c r="A12855" t="s">
        <v>3085</v>
      </c>
      <c r="B12855" t="s">
        <v>2698</v>
      </c>
      <c r="C12855">
        <v>119.43</v>
      </c>
      <c r="D12855">
        <v>0</v>
      </c>
      <c r="E12855">
        <v>0</v>
      </c>
      <c r="F12855">
        <v>0</v>
      </c>
      <c r="G12855">
        <v>0</v>
      </c>
      <c r="H12855" s="45">
        <v>1870.62</v>
      </c>
      <c r="I12855" t="s">
        <v>758</v>
      </c>
      <c r="J12855" t="s">
        <v>164</v>
      </c>
      <c r="K12855">
        <v>0</v>
      </c>
      <c r="L12855" s="83">
        <v>42425</v>
      </c>
      <c r="M12855">
        <v>0</v>
      </c>
      <c r="N12855" t="s">
        <v>2745</v>
      </c>
      <c r="O12855">
        <v>2310525</v>
      </c>
    </row>
    <row r="12856" spans="1:15" x14ac:dyDescent="0.2">
      <c r="A12856" t="s">
        <v>3086</v>
      </c>
      <c r="B12856" t="s">
        <v>2691</v>
      </c>
      <c r="C12856">
        <v>35.755000000000003</v>
      </c>
      <c r="D12856">
        <v>0</v>
      </c>
      <c r="E12856">
        <v>0</v>
      </c>
      <c r="F12856">
        <v>0</v>
      </c>
      <c r="G12856">
        <v>0</v>
      </c>
      <c r="H12856" s="45">
        <v>28715.54</v>
      </c>
      <c r="I12856" t="s">
        <v>758</v>
      </c>
      <c r="J12856" t="s">
        <v>200</v>
      </c>
      <c r="K12856">
        <v>0</v>
      </c>
      <c r="L12856" s="83">
        <v>42425</v>
      </c>
      <c r="M12856">
        <v>0</v>
      </c>
      <c r="N12856" t="s">
        <v>2742</v>
      </c>
      <c r="O12856" t="s">
        <v>2743</v>
      </c>
    </row>
    <row r="12857" spans="1:15" x14ac:dyDescent="0.2">
      <c r="A12857" t="s">
        <v>3087</v>
      </c>
      <c r="B12857" t="s">
        <v>2674</v>
      </c>
      <c r="C12857">
        <v>64.784999999999997</v>
      </c>
      <c r="D12857">
        <v>0</v>
      </c>
      <c r="E12857">
        <v>0</v>
      </c>
      <c r="F12857">
        <v>0</v>
      </c>
      <c r="G12857">
        <v>0</v>
      </c>
      <c r="H12857" s="45">
        <v>18367.62</v>
      </c>
      <c r="I12857" t="s">
        <v>758</v>
      </c>
      <c r="J12857" t="s">
        <v>182</v>
      </c>
      <c r="K12857">
        <v>0</v>
      </c>
      <c r="L12857" s="83">
        <v>42425</v>
      </c>
      <c r="M12857">
        <v>0</v>
      </c>
      <c r="N12857">
        <v>212015101</v>
      </c>
      <c r="O12857" t="s">
        <v>2740</v>
      </c>
    </row>
    <row r="12858" spans="1:15" x14ac:dyDescent="0.2">
      <c r="A12858" t="s">
        <v>3088</v>
      </c>
      <c r="B12858" t="s">
        <v>2700</v>
      </c>
      <c r="C12858">
        <v>45.82</v>
      </c>
      <c r="D12858">
        <v>0</v>
      </c>
      <c r="E12858">
        <v>0</v>
      </c>
      <c r="F12858">
        <v>0</v>
      </c>
      <c r="G12858">
        <v>0</v>
      </c>
      <c r="H12858" s="45">
        <v>-6246.07</v>
      </c>
      <c r="I12858" t="s">
        <v>758</v>
      </c>
      <c r="J12858" t="s">
        <v>164</v>
      </c>
      <c r="K12858">
        <v>0</v>
      </c>
      <c r="L12858" s="83">
        <v>42425</v>
      </c>
      <c r="M12858">
        <v>0</v>
      </c>
      <c r="N12858" t="s">
        <v>2736</v>
      </c>
      <c r="O12858" t="s">
        <v>2737</v>
      </c>
    </row>
    <row r="12859" spans="1:15" x14ac:dyDescent="0.2">
      <c r="A12859" t="s">
        <v>3089</v>
      </c>
      <c r="B12859" t="s">
        <v>2817</v>
      </c>
      <c r="C12859">
        <v>42.85</v>
      </c>
      <c r="D12859">
        <v>0</v>
      </c>
      <c r="E12859">
        <v>0</v>
      </c>
      <c r="F12859">
        <v>0</v>
      </c>
      <c r="G12859">
        <v>0</v>
      </c>
      <c r="H12859" s="45">
        <v>-11046.25</v>
      </c>
      <c r="I12859" t="s">
        <v>758</v>
      </c>
      <c r="J12859" t="s">
        <v>448</v>
      </c>
      <c r="K12859">
        <v>0</v>
      </c>
      <c r="L12859" s="83">
        <v>42425</v>
      </c>
      <c r="M12859">
        <v>0</v>
      </c>
      <c r="N12859" t="s">
        <v>2924</v>
      </c>
      <c r="O12859" t="s">
        <v>2925</v>
      </c>
    </row>
    <row r="12860" spans="1:15" x14ac:dyDescent="0.2">
      <c r="A12860" t="s">
        <v>3090</v>
      </c>
      <c r="B12860" t="s">
        <v>2703</v>
      </c>
      <c r="C12860">
        <v>25.05</v>
      </c>
      <c r="D12860">
        <v>0</v>
      </c>
      <c r="E12860">
        <v>0</v>
      </c>
      <c r="F12860">
        <v>0</v>
      </c>
      <c r="G12860">
        <v>0</v>
      </c>
      <c r="H12860" s="45">
        <v>18137.87</v>
      </c>
      <c r="I12860" t="s">
        <v>758</v>
      </c>
      <c r="J12860" t="s">
        <v>164</v>
      </c>
      <c r="K12860">
        <v>0</v>
      </c>
      <c r="L12860" s="83">
        <v>42425</v>
      </c>
      <c r="M12860">
        <v>0</v>
      </c>
      <c r="N12860" t="s">
        <v>177</v>
      </c>
      <c r="O12860" t="s">
        <v>2731</v>
      </c>
    </row>
    <row r="12861" spans="1:15" x14ac:dyDescent="0.2">
      <c r="A12861" t="s">
        <v>3091</v>
      </c>
      <c r="B12861" t="s">
        <v>2683</v>
      </c>
      <c r="C12861">
        <v>67.75</v>
      </c>
      <c r="D12861">
        <v>0</v>
      </c>
      <c r="E12861">
        <v>0</v>
      </c>
      <c r="F12861">
        <v>0</v>
      </c>
      <c r="G12861">
        <v>0</v>
      </c>
      <c r="H12861" s="45">
        <v>-13214.23</v>
      </c>
      <c r="I12861" t="s">
        <v>758</v>
      </c>
      <c r="J12861" t="s">
        <v>169</v>
      </c>
      <c r="K12861">
        <v>0</v>
      </c>
      <c r="L12861" s="83">
        <v>42425</v>
      </c>
      <c r="M12861">
        <v>0</v>
      </c>
      <c r="N12861" t="s">
        <v>2729</v>
      </c>
      <c r="O12861">
        <v>2781381</v>
      </c>
    </row>
    <row r="12862" spans="1:15" x14ac:dyDescent="0.2">
      <c r="A12862" t="s">
        <v>3092</v>
      </c>
      <c r="B12862" t="s">
        <v>2693</v>
      </c>
      <c r="C12862">
        <v>8.41</v>
      </c>
      <c r="D12862">
        <v>0</v>
      </c>
      <c r="E12862">
        <v>0</v>
      </c>
      <c r="F12862">
        <v>0</v>
      </c>
      <c r="G12862">
        <v>0</v>
      </c>
      <c r="H12862" s="45">
        <v>29016.46</v>
      </c>
      <c r="I12862" t="s">
        <v>758</v>
      </c>
      <c r="J12862" t="s">
        <v>169</v>
      </c>
      <c r="K12862">
        <v>0</v>
      </c>
      <c r="L12862" s="83">
        <v>42425</v>
      </c>
      <c r="M12862">
        <v>0</v>
      </c>
      <c r="N12862">
        <v>6855100</v>
      </c>
      <c r="O12862" t="s">
        <v>2727</v>
      </c>
    </row>
    <row r="12863" spans="1:15" x14ac:dyDescent="0.2">
      <c r="A12863" t="s">
        <v>3093</v>
      </c>
      <c r="B12863" t="s">
        <v>2686</v>
      </c>
      <c r="C12863">
        <v>42.28</v>
      </c>
      <c r="D12863">
        <v>0</v>
      </c>
      <c r="E12863">
        <v>0</v>
      </c>
      <c r="F12863">
        <v>0</v>
      </c>
      <c r="G12863">
        <v>0</v>
      </c>
      <c r="H12863" s="45">
        <v>39849.58</v>
      </c>
      <c r="I12863" t="s">
        <v>758</v>
      </c>
      <c r="J12863" t="s">
        <v>164</v>
      </c>
      <c r="K12863">
        <v>0</v>
      </c>
      <c r="L12863" s="83">
        <v>42425</v>
      </c>
      <c r="M12863">
        <v>0</v>
      </c>
      <c r="N12863" t="s">
        <v>2724</v>
      </c>
      <c r="O12863" t="s">
        <v>2725</v>
      </c>
    </row>
    <row r="12864" spans="1:15" x14ac:dyDescent="0.2">
      <c r="A12864" t="s">
        <v>3094</v>
      </c>
      <c r="B12864" t="s">
        <v>3044</v>
      </c>
      <c r="C12864">
        <v>18.72</v>
      </c>
      <c r="D12864">
        <v>0</v>
      </c>
      <c r="E12864">
        <v>0</v>
      </c>
      <c r="F12864">
        <v>0</v>
      </c>
      <c r="G12864">
        <v>0</v>
      </c>
      <c r="H12864" s="45">
        <v>-1961.2</v>
      </c>
      <c r="I12864" t="s">
        <v>758</v>
      </c>
      <c r="J12864" t="s">
        <v>182</v>
      </c>
      <c r="K12864">
        <v>0</v>
      </c>
      <c r="L12864" s="83">
        <v>42425</v>
      </c>
      <c r="M12864">
        <v>0</v>
      </c>
      <c r="N12864" t="s">
        <v>3095</v>
      </c>
      <c r="O12864" t="s">
        <v>3096</v>
      </c>
    </row>
    <row r="12865" spans="1:15" x14ac:dyDescent="0.2">
      <c r="A12865" t="s">
        <v>3097</v>
      </c>
      <c r="B12865" t="s">
        <v>3057</v>
      </c>
      <c r="C12865">
        <v>201.15</v>
      </c>
      <c r="D12865">
        <v>0</v>
      </c>
      <c r="E12865">
        <v>0</v>
      </c>
      <c r="F12865">
        <v>0</v>
      </c>
      <c r="G12865">
        <v>0</v>
      </c>
      <c r="H12865" s="45">
        <v>-5139.68</v>
      </c>
      <c r="I12865" t="s">
        <v>758</v>
      </c>
      <c r="J12865" t="s">
        <v>169</v>
      </c>
      <c r="K12865">
        <v>0</v>
      </c>
      <c r="L12865" s="83">
        <v>42425</v>
      </c>
      <c r="M12865">
        <v>0</v>
      </c>
      <c r="N12865" t="s">
        <v>3098</v>
      </c>
      <c r="O12865" t="s">
        <v>3099</v>
      </c>
    </row>
    <row r="12866" spans="1:15" x14ac:dyDescent="0.2">
      <c r="A12866" t="s">
        <v>3100</v>
      </c>
      <c r="B12866" t="s">
        <v>3061</v>
      </c>
      <c r="C12866">
        <v>7</v>
      </c>
      <c r="D12866">
        <v>0</v>
      </c>
      <c r="E12866">
        <v>0</v>
      </c>
      <c r="F12866">
        <v>0</v>
      </c>
      <c r="G12866">
        <v>0</v>
      </c>
      <c r="H12866" s="45">
        <v>-24918.59</v>
      </c>
      <c r="I12866" t="s">
        <v>758</v>
      </c>
      <c r="J12866" t="s">
        <v>169</v>
      </c>
      <c r="K12866">
        <v>0</v>
      </c>
      <c r="L12866" s="83">
        <v>42425</v>
      </c>
      <c r="M12866">
        <v>0</v>
      </c>
      <c r="N12866" t="s">
        <v>3101</v>
      </c>
      <c r="O12866" t="s">
        <v>3102</v>
      </c>
    </row>
    <row r="12867" spans="1:15" x14ac:dyDescent="0.2">
      <c r="A12867" t="s">
        <v>3103</v>
      </c>
      <c r="B12867" t="s">
        <v>3046</v>
      </c>
      <c r="C12867">
        <v>135.15</v>
      </c>
      <c r="D12867">
        <v>0</v>
      </c>
      <c r="E12867">
        <v>0</v>
      </c>
      <c r="F12867">
        <v>0</v>
      </c>
      <c r="G12867">
        <v>0</v>
      </c>
      <c r="H12867" s="45">
        <v>2008.24</v>
      </c>
      <c r="I12867" t="s">
        <v>758</v>
      </c>
      <c r="J12867" t="s">
        <v>182</v>
      </c>
      <c r="K12867">
        <v>0</v>
      </c>
      <c r="L12867" s="83">
        <v>42425</v>
      </c>
      <c r="M12867">
        <v>0</v>
      </c>
      <c r="N12867" t="s">
        <v>3104</v>
      </c>
      <c r="O12867" t="s">
        <v>3105</v>
      </c>
    </row>
    <row r="12868" spans="1:15" x14ac:dyDescent="0.2">
      <c r="A12868" t="s">
        <v>3106</v>
      </c>
      <c r="B12868" t="s">
        <v>3051</v>
      </c>
      <c r="C12868">
        <v>70.98</v>
      </c>
      <c r="D12868">
        <v>0</v>
      </c>
      <c r="E12868">
        <v>0</v>
      </c>
      <c r="F12868">
        <v>0</v>
      </c>
      <c r="G12868">
        <v>0</v>
      </c>
      <c r="H12868" s="45">
        <v>-10381.879999999999</v>
      </c>
      <c r="I12868" t="s">
        <v>758</v>
      </c>
      <c r="J12868" t="s">
        <v>200</v>
      </c>
      <c r="K12868">
        <v>0</v>
      </c>
      <c r="L12868" s="83">
        <v>42425</v>
      </c>
      <c r="M12868">
        <v>0</v>
      </c>
      <c r="N12868">
        <v>254423106</v>
      </c>
      <c r="O12868">
        <v>2456957</v>
      </c>
    </row>
    <row r="12869" spans="1:15" x14ac:dyDescent="0.2">
      <c r="A12869" t="s">
        <v>3107</v>
      </c>
      <c r="B12869" t="s">
        <v>3056</v>
      </c>
      <c r="C12869">
        <v>25.95</v>
      </c>
      <c r="D12869">
        <v>0</v>
      </c>
      <c r="E12869">
        <v>0</v>
      </c>
      <c r="F12869">
        <v>0</v>
      </c>
      <c r="G12869">
        <v>0</v>
      </c>
      <c r="H12869" s="45">
        <v>6974.15</v>
      </c>
      <c r="I12869" t="s">
        <v>758</v>
      </c>
      <c r="J12869" t="s">
        <v>164</v>
      </c>
      <c r="K12869">
        <v>0</v>
      </c>
      <c r="L12869" s="83">
        <v>42425</v>
      </c>
      <c r="M12869">
        <v>0</v>
      </c>
      <c r="N12869" t="s">
        <v>3108</v>
      </c>
      <c r="O12869" t="s">
        <v>3109</v>
      </c>
    </row>
    <row r="12870" spans="1:15" x14ac:dyDescent="0.2">
      <c r="A12870" t="s">
        <v>3110</v>
      </c>
      <c r="B12870" t="s">
        <v>3045</v>
      </c>
      <c r="C12870">
        <v>49.4</v>
      </c>
      <c r="D12870">
        <v>0</v>
      </c>
      <c r="E12870">
        <v>0</v>
      </c>
      <c r="F12870">
        <v>0</v>
      </c>
      <c r="G12870">
        <v>0</v>
      </c>
      <c r="H12870" s="45">
        <v>5350.01</v>
      </c>
      <c r="I12870" t="s">
        <v>758</v>
      </c>
      <c r="J12870" t="s">
        <v>822</v>
      </c>
      <c r="K12870">
        <v>0</v>
      </c>
      <c r="L12870" s="83">
        <v>42425</v>
      </c>
      <c r="M12870">
        <v>0</v>
      </c>
      <c r="N12870">
        <v>283677854</v>
      </c>
      <c r="O12870">
        <v>2851808</v>
      </c>
    </row>
    <row r="12871" spans="1:15" x14ac:dyDescent="0.2">
      <c r="A12871" t="s">
        <v>3111</v>
      </c>
      <c r="B12871" t="s">
        <v>3060</v>
      </c>
      <c r="C12871">
        <v>50.7</v>
      </c>
      <c r="D12871">
        <v>0</v>
      </c>
      <c r="E12871">
        <v>0</v>
      </c>
      <c r="F12871">
        <v>0</v>
      </c>
      <c r="G12871">
        <v>0</v>
      </c>
      <c r="H12871" s="45">
        <v>25426.82</v>
      </c>
      <c r="I12871" t="s">
        <v>758</v>
      </c>
      <c r="J12871" t="s">
        <v>186</v>
      </c>
      <c r="K12871">
        <v>0</v>
      </c>
      <c r="L12871" s="83">
        <v>42425</v>
      </c>
      <c r="M12871">
        <v>0</v>
      </c>
      <c r="N12871">
        <v>278265103</v>
      </c>
      <c r="O12871">
        <v>2301057</v>
      </c>
    </row>
    <row r="12872" spans="1:15" x14ac:dyDescent="0.2">
      <c r="A12872" t="s">
        <v>3112</v>
      </c>
      <c r="B12872" t="s">
        <v>3040</v>
      </c>
      <c r="C12872">
        <v>54.7</v>
      </c>
      <c r="D12872">
        <v>0</v>
      </c>
      <c r="E12872">
        <v>0</v>
      </c>
      <c r="F12872">
        <v>0</v>
      </c>
      <c r="G12872">
        <v>0</v>
      </c>
      <c r="H12872" s="45">
        <v>-22093.77</v>
      </c>
      <c r="I12872" t="s">
        <v>163</v>
      </c>
      <c r="J12872" t="s">
        <v>200</v>
      </c>
      <c r="K12872">
        <v>0</v>
      </c>
      <c r="L12872" s="83">
        <v>42425</v>
      </c>
      <c r="M12872">
        <v>0</v>
      </c>
      <c r="N12872">
        <v>344849104</v>
      </c>
      <c r="O12872">
        <v>2980906</v>
      </c>
    </row>
    <row r="12873" spans="1:15" x14ac:dyDescent="0.2">
      <c r="A12873" t="s">
        <v>3113</v>
      </c>
      <c r="B12873" t="s">
        <v>3058</v>
      </c>
      <c r="C12873">
        <v>60</v>
      </c>
      <c r="D12873">
        <v>0</v>
      </c>
      <c r="E12873">
        <v>0</v>
      </c>
      <c r="F12873">
        <v>0</v>
      </c>
      <c r="G12873">
        <v>0</v>
      </c>
      <c r="H12873" s="45">
        <v>-20181.689999999999</v>
      </c>
      <c r="I12873" t="s">
        <v>758</v>
      </c>
      <c r="J12873" t="s">
        <v>164</v>
      </c>
      <c r="K12873">
        <v>0</v>
      </c>
      <c r="L12873" s="83">
        <v>42425</v>
      </c>
      <c r="M12873">
        <v>0</v>
      </c>
      <c r="N12873" t="s">
        <v>177</v>
      </c>
      <c r="O12873" t="s">
        <v>3114</v>
      </c>
    </row>
    <row r="12874" spans="1:15" x14ac:dyDescent="0.2">
      <c r="A12874" t="s">
        <v>3115</v>
      </c>
      <c r="B12874" t="s">
        <v>3042</v>
      </c>
      <c r="C12874">
        <v>553.6</v>
      </c>
      <c r="D12874">
        <v>0</v>
      </c>
      <c r="E12874">
        <v>0</v>
      </c>
      <c r="F12874">
        <v>0</v>
      </c>
      <c r="G12874">
        <v>0</v>
      </c>
      <c r="H12874" s="45">
        <v>-13563.76</v>
      </c>
      <c r="I12874" t="s">
        <v>163</v>
      </c>
      <c r="J12874" t="s">
        <v>200</v>
      </c>
      <c r="K12874">
        <v>0</v>
      </c>
      <c r="L12874" s="83">
        <v>42425</v>
      </c>
      <c r="M12874">
        <v>0</v>
      </c>
      <c r="N12874">
        <v>384637104</v>
      </c>
      <c r="O12874" t="s">
        <v>3116</v>
      </c>
    </row>
    <row r="12875" spans="1:15" x14ac:dyDescent="0.2">
      <c r="A12875" t="s">
        <v>3117</v>
      </c>
      <c r="B12875" t="s">
        <v>3055</v>
      </c>
      <c r="C12875">
        <v>47.47</v>
      </c>
      <c r="D12875">
        <v>0</v>
      </c>
      <c r="E12875">
        <v>0</v>
      </c>
      <c r="F12875">
        <v>0</v>
      </c>
      <c r="G12875">
        <v>0</v>
      </c>
      <c r="H12875" s="45">
        <v>6328.86</v>
      </c>
      <c r="I12875" t="s">
        <v>758</v>
      </c>
      <c r="J12875" t="s">
        <v>169</v>
      </c>
      <c r="K12875">
        <v>0</v>
      </c>
      <c r="L12875" s="83">
        <v>42425</v>
      </c>
      <c r="M12875">
        <v>0</v>
      </c>
      <c r="N12875">
        <v>379577208</v>
      </c>
      <c r="O12875" t="s">
        <v>3118</v>
      </c>
    </row>
    <row r="12876" spans="1:15" x14ac:dyDescent="0.2">
      <c r="A12876" t="s">
        <v>3119</v>
      </c>
      <c r="B12876" t="s">
        <v>3041</v>
      </c>
      <c r="C12876">
        <v>72.61</v>
      </c>
      <c r="D12876">
        <v>0</v>
      </c>
      <c r="E12876">
        <v>0</v>
      </c>
      <c r="F12876">
        <v>0</v>
      </c>
      <c r="G12876">
        <v>0</v>
      </c>
      <c r="H12876" s="45">
        <v>8612.9500000000007</v>
      </c>
      <c r="I12876" t="s">
        <v>163</v>
      </c>
      <c r="J12876" t="s">
        <v>200</v>
      </c>
      <c r="K12876">
        <v>0</v>
      </c>
      <c r="L12876" s="83">
        <v>42425</v>
      </c>
      <c r="M12876">
        <v>0</v>
      </c>
      <c r="N12876" t="s">
        <v>3120</v>
      </c>
      <c r="O12876" t="s">
        <v>3121</v>
      </c>
    </row>
    <row r="12877" spans="1:15" x14ac:dyDescent="0.2">
      <c r="A12877" t="s">
        <v>3122</v>
      </c>
      <c r="B12877" t="s">
        <v>3054</v>
      </c>
      <c r="C12877">
        <v>85.01</v>
      </c>
      <c r="D12877">
        <v>0</v>
      </c>
      <c r="E12877">
        <v>0</v>
      </c>
      <c r="F12877">
        <v>0</v>
      </c>
      <c r="G12877">
        <v>0</v>
      </c>
      <c r="H12877" s="45">
        <v>1112</v>
      </c>
      <c r="I12877" t="s">
        <v>758</v>
      </c>
      <c r="J12877" t="s">
        <v>200</v>
      </c>
      <c r="K12877">
        <v>0</v>
      </c>
      <c r="L12877" s="83">
        <v>42425</v>
      </c>
      <c r="M12877">
        <v>0</v>
      </c>
      <c r="N12877">
        <v>536797103</v>
      </c>
      <c r="O12877">
        <v>2515030</v>
      </c>
    </row>
    <row r="12878" spans="1:15" x14ac:dyDescent="0.2">
      <c r="A12878" t="s">
        <v>3123</v>
      </c>
      <c r="B12878" t="s">
        <v>2234</v>
      </c>
      <c r="C12878">
        <v>78.3</v>
      </c>
      <c r="D12878">
        <v>0</v>
      </c>
      <c r="E12878">
        <v>0</v>
      </c>
      <c r="F12878">
        <v>0</v>
      </c>
      <c r="G12878">
        <v>0</v>
      </c>
      <c r="H12878" s="45">
        <v>4308.53</v>
      </c>
      <c r="I12878" t="s">
        <v>163</v>
      </c>
      <c r="J12878" t="s">
        <v>200</v>
      </c>
      <c r="K12878">
        <v>0</v>
      </c>
      <c r="L12878" s="83">
        <v>42425</v>
      </c>
      <c r="M12878">
        <v>0</v>
      </c>
      <c r="N12878">
        <v>530307107</v>
      </c>
      <c r="O12878" t="s">
        <v>2267</v>
      </c>
    </row>
    <row r="12879" spans="1:15" x14ac:dyDescent="0.2">
      <c r="A12879" t="s">
        <v>3124</v>
      </c>
      <c r="B12879" t="s">
        <v>3039</v>
      </c>
      <c r="C12879">
        <v>31.15</v>
      </c>
      <c r="D12879">
        <v>0</v>
      </c>
      <c r="E12879">
        <v>0</v>
      </c>
      <c r="F12879">
        <v>0</v>
      </c>
      <c r="G12879">
        <v>0</v>
      </c>
      <c r="H12879" s="45">
        <v>9265.56</v>
      </c>
      <c r="I12879" t="s">
        <v>163</v>
      </c>
      <c r="J12879" t="s">
        <v>200</v>
      </c>
      <c r="K12879">
        <v>0</v>
      </c>
      <c r="L12879" s="83">
        <v>42425</v>
      </c>
      <c r="M12879">
        <v>0</v>
      </c>
      <c r="N12879">
        <v>531229102</v>
      </c>
      <c r="O12879" t="s">
        <v>3125</v>
      </c>
    </row>
    <row r="12880" spans="1:15" x14ac:dyDescent="0.2">
      <c r="A12880" t="s">
        <v>3126</v>
      </c>
      <c r="B12880" t="s">
        <v>3052</v>
      </c>
      <c r="C12880">
        <v>96.49</v>
      </c>
      <c r="D12880">
        <v>0</v>
      </c>
      <c r="E12880">
        <v>0</v>
      </c>
      <c r="F12880">
        <v>0</v>
      </c>
      <c r="G12880">
        <v>0</v>
      </c>
      <c r="H12880">
        <v>-117.11</v>
      </c>
      <c r="I12880" t="s">
        <v>758</v>
      </c>
      <c r="J12880" t="s">
        <v>200</v>
      </c>
      <c r="K12880">
        <v>0</v>
      </c>
      <c r="L12880" s="83">
        <v>42425</v>
      </c>
      <c r="M12880">
        <v>0</v>
      </c>
      <c r="N12880">
        <v>548661107</v>
      </c>
      <c r="O12880">
        <v>2536763</v>
      </c>
    </row>
    <row r="12881" spans="1:15" x14ac:dyDescent="0.2">
      <c r="A12881" t="s">
        <v>3127</v>
      </c>
      <c r="B12881" t="s">
        <v>3043</v>
      </c>
      <c r="C12881">
        <v>54.29</v>
      </c>
      <c r="D12881">
        <v>0</v>
      </c>
      <c r="E12881">
        <v>0</v>
      </c>
      <c r="F12881">
        <v>0</v>
      </c>
      <c r="G12881">
        <v>0</v>
      </c>
      <c r="H12881" s="45">
        <v>75589.61</v>
      </c>
      <c r="I12881" t="s">
        <v>163</v>
      </c>
      <c r="J12881" t="s">
        <v>200</v>
      </c>
      <c r="K12881">
        <v>0</v>
      </c>
      <c r="L12881" s="83">
        <v>42425</v>
      </c>
      <c r="M12881">
        <v>0</v>
      </c>
      <c r="N12881">
        <v>559222401</v>
      </c>
      <c r="O12881">
        <v>2554549</v>
      </c>
    </row>
    <row r="12882" spans="1:15" x14ac:dyDescent="0.2">
      <c r="A12882" t="s">
        <v>3128</v>
      </c>
      <c r="B12882" t="s">
        <v>3059</v>
      </c>
      <c r="C12882">
        <v>27.5</v>
      </c>
      <c r="D12882">
        <v>0</v>
      </c>
      <c r="E12882">
        <v>0</v>
      </c>
      <c r="F12882">
        <v>0</v>
      </c>
      <c r="G12882">
        <v>0</v>
      </c>
      <c r="H12882" s="45">
        <v>41762.67</v>
      </c>
      <c r="I12882" t="s">
        <v>758</v>
      </c>
      <c r="J12882" t="s">
        <v>182</v>
      </c>
      <c r="K12882">
        <v>0</v>
      </c>
      <c r="L12882" s="83">
        <v>42425</v>
      </c>
      <c r="M12882">
        <v>0</v>
      </c>
      <c r="N12882">
        <v>651290108</v>
      </c>
      <c r="O12882">
        <v>2635079</v>
      </c>
    </row>
    <row r="12883" spans="1:15" x14ac:dyDescent="0.2">
      <c r="A12883" t="s">
        <v>3129</v>
      </c>
      <c r="B12883" t="s">
        <v>3047</v>
      </c>
      <c r="C12883">
        <v>2.33</v>
      </c>
      <c r="D12883">
        <v>0</v>
      </c>
      <c r="E12883">
        <v>0</v>
      </c>
      <c r="F12883">
        <v>0</v>
      </c>
      <c r="G12883">
        <v>0</v>
      </c>
      <c r="H12883" s="45">
        <v>-2159.13</v>
      </c>
      <c r="I12883" t="s">
        <v>758</v>
      </c>
      <c r="J12883" t="s">
        <v>169</v>
      </c>
      <c r="K12883">
        <v>0</v>
      </c>
      <c r="L12883" s="83">
        <v>42425</v>
      </c>
      <c r="M12883">
        <v>0</v>
      </c>
      <c r="N12883">
        <v>683745103</v>
      </c>
      <c r="O12883" t="s">
        <v>3130</v>
      </c>
    </row>
    <row r="12884" spans="1:15" x14ac:dyDescent="0.2">
      <c r="A12884" t="s">
        <v>3131</v>
      </c>
      <c r="B12884" t="s">
        <v>3038</v>
      </c>
      <c r="C12884">
        <v>27.93</v>
      </c>
      <c r="D12884">
        <v>0</v>
      </c>
      <c r="E12884">
        <v>0</v>
      </c>
      <c r="F12884">
        <v>0</v>
      </c>
      <c r="G12884">
        <v>0</v>
      </c>
      <c r="H12884" s="45">
        <v>-6340.35</v>
      </c>
      <c r="I12884" t="s">
        <v>163</v>
      </c>
      <c r="J12884" t="s">
        <v>200</v>
      </c>
      <c r="K12884">
        <v>0</v>
      </c>
      <c r="L12884" s="83">
        <v>42425</v>
      </c>
      <c r="M12884">
        <v>0</v>
      </c>
      <c r="N12884" t="s">
        <v>3132</v>
      </c>
      <c r="O12884" t="s">
        <v>3133</v>
      </c>
    </row>
    <row r="12885" spans="1:15" x14ac:dyDescent="0.2">
      <c r="A12885" t="s">
        <v>3134</v>
      </c>
      <c r="B12885" t="s">
        <v>3048</v>
      </c>
      <c r="C12885">
        <v>89.44</v>
      </c>
      <c r="D12885">
        <v>0</v>
      </c>
      <c r="E12885">
        <v>0</v>
      </c>
      <c r="F12885">
        <v>0</v>
      </c>
      <c r="G12885">
        <v>0</v>
      </c>
      <c r="H12885" s="45">
        <v>-4225.7</v>
      </c>
      <c r="I12885" t="s">
        <v>758</v>
      </c>
      <c r="J12885" t="s">
        <v>200</v>
      </c>
      <c r="K12885">
        <v>0</v>
      </c>
      <c r="L12885" s="83">
        <v>42425</v>
      </c>
      <c r="M12885">
        <v>0</v>
      </c>
      <c r="N12885">
        <v>761283100</v>
      </c>
      <c r="O12885" t="s">
        <v>3135</v>
      </c>
    </row>
    <row r="12886" spans="1:15" x14ac:dyDescent="0.2">
      <c r="A12886" t="s">
        <v>3136</v>
      </c>
      <c r="B12886" t="s">
        <v>3050</v>
      </c>
      <c r="C12886">
        <v>31.99</v>
      </c>
      <c r="D12886">
        <v>0</v>
      </c>
      <c r="E12886">
        <v>0</v>
      </c>
      <c r="F12886">
        <v>0</v>
      </c>
      <c r="G12886">
        <v>0</v>
      </c>
      <c r="H12886" s="45">
        <v>-25683.97</v>
      </c>
      <c r="I12886" t="s">
        <v>758</v>
      </c>
      <c r="J12886" t="s">
        <v>169</v>
      </c>
      <c r="K12886">
        <v>0</v>
      </c>
      <c r="L12886" s="83">
        <v>42425</v>
      </c>
      <c r="M12886">
        <v>0</v>
      </c>
      <c r="N12886">
        <v>759531106</v>
      </c>
      <c r="O12886" t="s">
        <v>3137</v>
      </c>
    </row>
    <row r="12887" spans="1:15" x14ac:dyDescent="0.2">
      <c r="A12887" t="s">
        <v>3138</v>
      </c>
      <c r="B12887" t="s">
        <v>3063</v>
      </c>
      <c r="C12887">
        <v>148.285</v>
      </c>
      <c r="D12887">
        <v>0</v>
      </c>
      <c r="E12887">
        <v>0</v>
      </c>
      <c r="F12887">
        <v>0</v>
      </c>
      <c r="G12887">
        <v>0</v>
      </c>
      <c r="H12887" s="45">
        <v>-23469.35</v>
      </c>
      <c r="I12887" t="s">
        <v>758</v>
      </c>
      <c r="J12887" t="s">
        <v>169</v>
      </c>
      <c r="K12887">
        <v>0</v>
      </c>
      <c r="L12887" s="83">
        <v>42425</v>
      </c>
      <c r="M12887">
        <v>0</v>
      </c>
      <c r="N12887" t="s">
        <v>3139</v>
      </c>
      <c r="O12887" t="s">
        <v>3140</v>
      </c>
    </row>
    <row r="12888" spans="1:15" x14ac:dyDescent="0.2">
      <c r="A12888" t="s">
        <v>3141</v>
      </c>
      <c r="B12888" t="s">
        <v>3053</v>
      </c>
      <c r="C12888">
        <v>85.98</v>
      </c>
      <c r="D12888">
        <v>0</v>
      </c>
      <c r="E12888">
        <v>0</v>
      </c>
      <c r="F12888">
        <v>0</v>
      </c>
      <c r="G12888">
        <v>0</v>
      </c>
      <c r="H12888" s="45">
        <v>10560.99</v>
      </c>
      <c r="I12888" t="s">
        <v>758</v>
      </c>
      <c r="J12888" t="s">
        <v>188</v>
      </c>
      <c r="K12888">
        <v>0</v>
      </c>
      <c r="L12888" s="83">
        <v>42425</v>
      </c>
      <c r="M12888">
        <v>0</v>
      </c>
      <c r="N12888">
        <v>858586100</v>
      </c>
      <c r="O12888">
        <v>2845005</v>
      </c>
    </row>
    <row r="12889" spans="1:15" x14ac:dyDescent="0.2">
      <c r="A12889" t="s">
        <v>3142</v>
      </c>
      <c r="B12889" t="s">
        <v>3037</v>
      </c>
      <c r="C12889">
        <v>36.1</v>
      </c>
      <c r="D12889">
        <v>0</v>
      </c>
      <c r="E12889">
        <v>0</v>
      </c>
      <c r="F12889">
        <v>0</v>
      </c>
      <c r="G12889">
        <v>0</v>
      </c>
      <c r="H12889" s="45">
        <v>-9923.92</v>
      </c>
      <c r="I12889" t="s">
        <v>163</v>
      </c>
      <c r="J12889" t="s">
        <v>448</v>
      </c>
      <c r="K12889">
        <v>0</v>
      </c>
      <c r="L12889" s="83">
        <v>42425</v>
      </c>
      <c r="M12889">
        <v>0</v>
      </c>
      <c r="N12889" t="s">
        <v>3143</v>
      </c>
      <c r="O12889">
        <v>2676692</v>
      </c>
    </row>
    <row r="12890" spans="1:15" x14ac:dyDescent="0.2">
      <c r="A12890" t="s">
        <v>3144</v>
      </c>
      <c r="B12890" t="s">
        <v>3049</v>
      </c>
      <c r="C12890">
        <v>70.94</v>
      </c>
      <c r="D12890">
        <v>0</v>
      </c>
      <c r="E12890">
        <v>0</v>
      </c>
      <c r="F12890">
        <v>0</v>
      </c>
      <c r="G12890">
        <v>0</v>
      </c>
      <c r="H12890" s="45">
        <v>5594.63</v>
      </c>
      <c r="I12890" t="s">
        <v>758</v>
      </c>
      <c r="J12890" t="s">
        <v>200</v>
      </c>
      <c r="K12890">
        <v>0</v>
      </c>
      <c r="L12890" s="83">
        <v>42425</v>
      </c>
      <c r="M12890">
        <v>0</v>
      </c>
      <c r="N12890" s="84">
        <v>8.7611999999999999E+110</v>
      </c>
      <c r="O12890">
        <v>2259101</v>
      </c>
    </row>
    <row r="12891" spans="1:15" x14ac:dyDescent="0.2">
      <c r="A12891" t="s">
        <v>3145</v>
      </c>
      <c r="B12891" t="s">
        <v>3062</v>
      </c>
      <c r="C12891">
        <v>25.99</v>
      </c>
      <c r="D12891">
        <v>0</v>
      </c>
      <c r="E12891">
        <v>0</v>
      </c>
      <c r="F12891">
        <v>0</v>
      </c>
      <c r="G12891">
        <v>0</v>
      </c>
      <c r="H12891" s="45">
        <v>31314.39</v>
      </c>
      <c r="I12891" t="s">
        <v>758</v>
      </c>
      <c r="J12891" t="s">
        <v>164</v>
      </c>
      <c r="K12891">
        <v>0</v>
      </c>
      <c r="L12891" s="83">
        <v>42425</v>
      </c>
      <c r="M12891">
        <v>0</v>
      </c>
      <c r="N12891">
        <v>883211104</v>
      </c>
      <c r="O12891" t="s">
        <v>3146</v>
      </c>
    </row>
    <row r="12892" spans="1:15" x14ac:dyDescent="0.2">
      <c r="A12892" t="s">
        <v>2875</v>
      </c>
      <c r="B12892" t="s">
        <v>2583</v>
      </c>
      <c r="C12892">
        <v>35.81</v>
      </c>
      <c r="D12892">
        <v>0</v>
      </c>
      <c r="E12892">
        <v>0</v>
      </c>
      <c r="F12892">
        <v>0</v>
      </c>
      <c r="G12892">
        <v>0</v>
      </c>
      <c r="H12892" s="45">
        <v>-113346.51</v>
      </c>
      <c r="I12892" t="s">
        <v>205</v>
      </c>
      <c r="J12892" t="s">
        <v>200</v>
      </c>
      <c r="K12892">
        <v>0</v>
      </c>
      <c r="L12892" s="83">
        <v>42424</v>
      </c>
      <c r="M12892">
        <v>0</v>
      </c>
      <c r="N12892" t="s">
        <v>2651</v>
      </c>
      <c r="O12892">
        <v>2345022</v>
      </c>
    </row>
    <row r="12893" spans="1:15" x14ac:dyDescent="0.2">
      <c r="A12893" t="s">
        <v>2876</v>
      </c>
      <c r="B12893" t="s">
        <v>2586</v>
      </c>
      <c r="C12893">
        <v>31.79</v>
      </c>
      <c r="D12893">
        <v>0</v>
      </c>
      <c r="E12893">
        <v>0</v>
      </c>
      <c r="F12893">
        <v>0</v>
      </c>
      <c r="G12893">
        <v>0</v>
      </c>
      <c r="H12893" s="45">
        <v>18601.62</v>
      </c>
      <c r="I12893" t="s">
        <v>758</v>
      </c>
      <c r="J12893" t="s">
        <v>200</v>
      </c>
      <c r="K12893">
        <v>0</v>
      </c>
      <c r="L12893" s="83">
        <v>42424</v>
      </c>
      <c r="M12893">
        <v>0</v>
      </c>
      <c r="N12893">
        <v>978097103</v>
      </c>
      <c r="O12893">
        <v>2977500</v>
      </c>
    </row>
    <row r="12894" spans="1:15" x14ac:dyDescent="0.2">
      <c r="A12894" t="s">
        <v>2877</v>
      </c>
      <c r="B12894" t="s">
        <v>2587</v>
      </c>
      <c r="C12894">
        <v>99.5</v>
      </c>
      <c r="D12894">
        <v>0</v>
      </c>
      <c r="E12894">
        <v>0</v>
      </c>
      <c r="F12894">
        <v>0</v>
      </c>
      <c r="G12894">
        <v>0</v>
      </c>
      <c r="H12894" s="45">
        <v>17543.72</v>
      </c>
      <c r="I12894" t="s">
        <v>758</v>
      </c>
      <c r="J12894" t="s">
        <v>188</v>
      </c>
      <c r="K12894">
        <v>0</v>
      </c>
      <c r="L12894" s="83">
        <v>42424</v>
      </c>
      <c r="M12894">
        <v>0</v>
      </c>
      <c r="N12894">
        <v>960413102</v>
      </c>
      <c r="O12894" t="s">
        <v>2671</v>
      </c>
    </row>
    <row r="12895" spans="1:15" x14ac:dyDescent="0.2">
      <c r="A12895" t="s">
        <v>2878</v>
      </c>
      <c r="B12895" t="s">
        <v>2594</v>
      </c>
      <c r="C12895">
        <v>92.29</v>
      </c>
      <c r="D12895">
        <v>0</v>
      </c>
      <c r="E12895">
        <v>0</v>
      </c>
      <c r="F12895">
        <v>0</v>
      </c>
      <c r="G12895">
        <v>0</v>
      </c>
      <c r="H12895" s="45">
        <v>6249.2</v>
      </c>
      <c r="I12895" t="s">
        <v>758</v>
      </c>
      <c r="J12895" t="s">
        <v>190</v>
      </c>
      <c r="K12895">
        <v>0</v>
      </c>
      <c r="L12895" s="83">
        <v>42424</v>
      </c>
      <c r="M12895">
        <v>0</v>
      </c>
      <c r="N12895" t="s">
        <v>2668</v>
      </c>
      <c r="O12895" t="s">
        <v>2669</v>
      </c>
    </row>
    <row r="12896" spans="1:15" x14ac:dyDescent="0.2">
      <c r="A12896" t="s">
        <v>2879</v>
      </c>
      <c r="B12896" t="s">
        <v>2595</v>
      </c>
      <c r="C12896">
        <v>44.32</v>
      </c>
      <c r="D12896">
        <v>0</v>
      </c>
      <c r="E12896">
        <v>0</v>
      </c>
      <c r="F12896">
        <v>0</v>
      </c>
      <c r="G12896">
        <v>0</v>
      </c>
      <c r="H12896" s="45">
        <v>9902.1299999999992</v>
      </c>
      <c r="I12896" t="s">
        <v>758</v>
      </c>
      <c r="J12896" t="s">
        <v>200</v>
      </c>
      <c r="K12896">
        <v>0</v>
      </c>
      <c r="L12896" s="83">
        <v>42424</v>
      </c>
      <c r="M12896">
        <v>0</v>
      </c>
      <c r="N12896">
        <v>889478103</v>
      </c>
      <c r="O12896">
        <v>2896092</v>
      </c>
    </row>
    <row r="12897" spans="1:15" x14ac:dyDescent="0.2">
      <c r="A12897" t="s">
        <v>2880</v>
      </c>
      <c r="B12897" t="s">
        <v>2572</v>
      </c>
      <c r="C12897">
        <v>25.16</v>
      </c>
      <c r="D12897">
        <v>0</v>
      </c>
      <c r="E12897">
        <v>0</v>
      </c>
      <c r="F12897">
        <v>0</v>
      </c>
      <c r="G12897">
        <v>0</v>
      </c>
      <c r="H12897" s="45">
        <v>-36694.75</v>
      </c>
      <c r="I12897" t="s">
        <v>758</v>
      </c>
      <c r="J12897" t="s">
        <v>182</v>
      </c>
      <c r="K12897">
        <v>0</v>
      </c>
      <c r="L12897" s="83">
        <v>42424</v>
      </c>
      <c r="M12897">
        <v>0</v>
      </c>
      <c r="N12897" s="84">
        <v>9.0346000000000003E+107</v>
      </c>
      <c r="O12897" t="s">
        <v>2661</v>
      </c>
    </row>
    <row r="12898" spans="1:15" x14ac:dyDescent="0.2">
      <c r="A12898" t="s">
        <v>2881</v>
      </c>
      <c r="B12898" t="s">
        <v>2576</v>
      </c>
      <c r="C12898">
        <v>20.2</v>
      </c>
      <c r="D12898">
        <v>0</v>
      </c>
      <c r="E12898">
        <v>0</v>
      </c>
      <c r="F12898">
        <v>0</v>
      </c>
      <c r="G12898">
        <v>0</v>
      </c>
      <c r="H12898" s="45">
        <v>10614.14</v>
      </c>
      <c r="I12898" t="s">
        <v>758</v>
      </c>
      <c r="J12898" t="s">
        <v>200</v>
      </c>
      <c r="K12898">
        <v>0</v>
      </c>
      <c r="L12898" s="83">
        <v>42424</v>
      </c>
      <c r="M12898">
        <v>0</v>
      </c>
      <c r="N12898" t="s">
        <v>2659</v>
      </c>
      <c r="O12898">
        <v>2125246</v>
      </c>
    </row>
    <row r="12899" spans="1:15" x14ac:dyDescent="0.2">
      <c r="A12899" t="s">
        <v>2882</v>
      </c>
      <c r="B12899" t="s">
        <v>2579</v>
      </c>
      <c r="C12899">
        <v>56.65</v>
      </c>
      <c r="D12899">
        <v>0</v>
      </c>
      <c r="E12899">
        <v>0</v>
      </c>
      <c r="F12899">
        <v>0</v>
      </c>
      <c r="G12899">
        <v>0</v>
      </c>
      <c r="H12899" s="45">
        <v>15734.13</v>
      </c>
      <c r="I12899" t="s">
        <v>758</v>
      </c>
      <c r="J12899" t="s">
        <v>164</v>
      </c>
      <c r="K12899">
        <v>0</v>
      </c>
      <c r="L12899" s="83">
        <v>42424</v>
      </c>
      <c r="M12899">
        <v>0</v>
      </c>
      <c r="N12899" t="s">
        <v>2656</v>
      </c>
      <c r="O12899" t="s">
        <v>2657</v>
      </c>
    </row>
    <row r="12900" spans="1:15" x14ac:dyDescent="0.2">
      <c r="A12900" t="s">
        <v>2883</v>
      </c>
      <c r="B12900" t="s">
        <v>2585</v>
      </c>
      <c r="C12900">
        <v>41.81</v>
      </c>
      <c r="D12900">
        <v>0</v>
      </c>
      <c r="E12900">
        <v>0</v>
      </c>
      <c r="F12900">
        <v>0</v>
      </c>
      <c r="G12900">
        <v>0</v>
      </c>
      <c r="H12900" s="45">
        <v>-2006.48</v>
      </c>
      <c r="I12900" t="s">
        <v>758</v>
      </c>
      <c r="J12900" t="s">
        <v>200</v>
      </c>
      <c r="K12900">
        <v>0</v>
      </c>
      <c r="L12900" s="83">
        <v>42424</v>
      </c>
      <c r="M12900">
        <v>0</v>
      </c>
      <c r="N12900">
        <v>698813102</v>
      </c>
      <c r="O12900">
        <v>2696117</v>
      </c>
    </row>
    <row r="12901" spans="1:15" x14ac:dyDescent="0.2">
      <c r="A12901" t="s">
        <v>2884</v>
      </c>
      <c r="B12901" t="s">
        <v>2577</v>
      </c>
      <c r="C12901">
        <v>98.62</v>
      </c>
      <c r="D12901">
        <v>0</v>
      </c>
      <c r="E12901">
        <v>0</v>
      </c>
      <c r="F12901">
        <v>0</v>
      </c>
      <c r="G12901">
        <v>0</v>
      </c>
      <c r="H12901" s="45">
        <v>6443.88</v>
      </c>
      <c r="I12901" t="s">
        <v>758</v>
      </c>
      <c r="J12901" t="s">
        <v>169</v>
      </c>
      <c r="K12901">
        <v>0</v>
      </c>
      <c r="L12901" s="83">
        <v>42424</v>
      </c>
      <c r="M12901">
        <v>0</v>
      </c>
      <c r="N12901">
        <v>574795100</v>
      </c>
      <c r="O12901" t="s">
        <v>2653</v>
      </c>
    </row>
    <row r="12902" spans="1:15" x14ac:dyDescent="0.2">
      <c r="A12902" t="s">
        <v>2885</v>
      </c>
      <c r="B12902" t="s">
        <v>2583</v>
      </c>
      <c r="C12902">
        <v>35.81</v>
      </c>
      <c r="D12902">
        <v>0</v>
      </c>
      <c r="E12902">
        <v>0</v>
      </c>
      <c r="F12902">
        <v>0</v>
      </c>
      <c r="G12902">
        <v>0</v>
      </c>
      <c r="H12902" s="45">
        <v>1496</v>
      </c>
      <c r="I12902" t="s">
        <v>758</v>
      </c>
      <c r="J12902" t="s">
        <v>200</v>
      </c>
      <c r="K12902">
        <v>0</v>
      </c>
      <c r="L12902" s="83">
        <v>42424</v>
      </c>
      <c r="M12902">
        <v>0</v>
      </c>
      <c r="N12902" t="s">
        <v>2651</v>
      </c>
      <c r="O12902">
        <v>2345022</v>
      </c>
    </row>
    <row r="12903" spans="1:15" x14ac:dyDescent="0.2">
      <c r="A12903" t="s">
        <v>2886</v>
      </c>
      <c r="B12903" t="s">
        <v>2588</v>
      </c>
      <c r="C12903">
        <v>175.58</v>
      </c>
      <c r="D12903">
        <v>0</v>
      </c>
      <c r="E12903">
        <v>0</v>
      </c>
      <c r="F12903">
        <v>0</v>
      </c>
      <c r="G12903">
        <v>0</v>
      </c>
      <c r="H12903" s="45">
        <v>9581.8700000000008</v>
      </c>
      <c r="I12903" t="s">
        <v>758</v>
      </c>
      <c r="J12903" t="s">
        <v>169</v>
      </c>
      <c r="K12903">
        <v>0</v>
      </c>
      <c r="L12903" s="83">
        <v>42424</v>
      </c>
      <c r="M12903">
        <v>0</v>
      </c>
      <c r="N12903" t="s">
        <v>177</v>
      </c>
      <c r="O12903" t="s">
        <v>2647</v>
      </c>
    </row>
    <row r="12904" spans="1:15" x14ac:dyDescent="0.2">
      <c r="A12904" t="s">
        <v>2887</v>
      </c>
      <c r="B12904" t="s">
        <v>2574</v>
      </c>
      <c r="C12904">
        <v>4.97</v>
      </c>
      <c r="D12904">
        <v>0</v>
      </c>
      <c r="E12904">
        <v>0</v>
      </c>
      <c r="F12904">
        <v>0</v>
      </c>
      <c r="G12904">
        <v>0</v>
      </c>
      <c r="H12904" s="45">
        <v>13870.89</v>
      </c>
      <c r="I12904" t="s">
        <v>758</v>
      </c>
      <c r="J12904" t="s">
        <v>169</v>
      </c>
      <c r="K12904">
        <v>0</v>
      </c>
      <c r="L12904" s="83">
        <v>42424</v>
      </c>
      <c r="M12904">
        <v>0</v>
      </c>
      <c r="N12904" t="s">
        <v>2605</v>
      </c>
      <c r="O12904" t="s">
        <v>2606</v>
      </c>
    </row>
    <row r="12905" spans="1:15" x14ac:dyDescent="0.2">
      <c r="A12905" t="s">
        <v>2888</v>
      </c>
      <c r="B12905" t="s">
        <v>2584</v>
      </c>
      <c r="C12905">
        <v>44</v>
      </c>
      <c r="D12905">
        <v>0</v>
      </c>
      <c r="E12905">
        <v>0</v>
      </c>
      <c r="F12905">
        <v>0</v>
      </c>
      <c r="G12905">
        <v>0</v>
      </c>
      <c r="H12905">
        <v>-108.69</v>
      </c>
      <c r="I12905" t="s">
        <v>758</v>
      </c>
      <c r="J12905" t="s">
        <v>186</v>
      </c>
      <c r="K12905">
        <v>0</v>
      </c>
      <c r="L12905" s="83">
        <v>42424</v>
      </c>
      <c r="M12905">
        <v>0</v>
      </c>
      <c r="N12905" t="s">
        <v>2640</v>
      </c>
      <c r="O12905" t="s">
        <v>2641</v>
      </c>
    </row>
    <row r="12906" spans="1:15" x14ac:dyDescent="0.2">
      <c r="A12906" t="s">
        <v>2889</v>
      </c>
      <c r="B12906" t="s">
        <v>2593</v>
      </c>
      <c r="C12906">
        <v>34.15</v>
      </c>
      <c r="D12906">
        <v>0</v>
      </c>
      <c r="E12906">
        <v>0</v>
      </c>
      <c r="F12906">
        <v>0</v>
      </c>
      <c r="G12906">
        <v>0</v>
      </c>
      <c r="H12906" s="45">
        <v>2804.51</v>
      </c>
      <c r="I12906" t="s">
        <v>758</v>
      </c>
      <c r="J12906" t="s">
        <v>164</v>
      </c>
      <c r="K12906">
        <v>0</v>
      </c>
      <c r="L12906" s="83">
        <v>42424</v>
      </c>
      <c r="M12906">
        <v>0</v>
      </c>
      <c r="N12906" s="84">
        <v>9.2379999999999998E+107</v>
      </c>
      <c r="O12906" t="s">
        <v>2638</v>
      </c>
    </row>
    <row r="12907" spans="1:15" x14ac:dyDescent="0.2">
      <c r="A12907" t="s">
        <v>2890</v>
      </c>
      <c r="B12907" t="s">
        <v>2578</v>
      </c>
      <c r="C12907">
        <v>49.45</v>
      </c>
      <c r="D12907">
        <v>0</v>
      </c>
      <c r="E12907">
        <v>0</v>
      </c>
      <c r="F12907">
        <v>0</v>
      </c>
      <c r="G12907">
        <v>0</v>
      </c>
      <c r="H12907" s="45">
        <v>-9249.4</v>
      </c>
      <c r="I12907" t="s">
        <v>758</v>
      </c>
      <c r="J12907" t="s">
        <v>190</v>
      </c>
      <c r="K12907">
        <v>0</v>
      </c>
      <c r="L12907" s="83">
        <v>42424</v>
      </c>
      <c r="M12907">
        <v>0</v>
      </c>
      <c r="N12907">
        <v>353514102</v>
      </c>
      <c r="O12907">
        <v>2350383</v>
      </c>
    </row>
    <row r="12908" spans="1:15" x14ac:dyDescent="0.2">
      <c r="A12908" t="s">
        <v>2891</v>
      </c>
      <c r="B12908" t="s">
        <v>2591</v>
      </c>
      <c r="C12908">
        <v>57.02</v>
      </c>
      <c r="D12908">
        <v>0</v>
      </c>
      <c r="E12908">
        <v>0</v>
      </c>
      <c r="F12908">
        <v>0</v>
      </c>
      <c r="G12908">
        <v>0</v>
      </c>
      <c r="H12908">
        <v>128.18</v>
      </c>
      <c r="I12908" t="s">
        <v>758</v>
      </c>
      <c r="J12908" t="s">
        <v>164</v>
      </c>
      <c r="K12908">
        <v>0</v>
      </c>
      <c r="L12908" s="83">
        <v>42424</v>
      </c>
      <c r="M12908">
        <v>0</v>
      </c>
      <c r="N12908">
        <v>302081104</v>
      </c>
      <c r="O12908" t="s">
        <v>2633</v>
      </c>
    </row>
    <row r="12909" spans="1:15" x14ac:dyDescent="0.2">
      <c r="A12909" t="s">
        <v>2892</v>
      </c>
      <c r="B12909" t="s">
        <v>2596</v>
      </c>
      <c r="C12909">
        <v>35.06</v>
      </c>
      <c r="D12909">
        <v>0</v>
      </c>
      <c r="E12909">
        <v>0</v>
      </c>
      <c r="F12909">
        <v>0</v>
      </c>
      <c r="G12909">
        <v>0</v>
      </c>
      <c r="H12909" s="45">
        <v>1645.58</v>
      </c>
      <c r="I12909" t="s">
        <v>758</v>
      </c>
      <c r="J12909" t="s">
        <v>169</v>
      </c>
      <c r="K12909">
        <v>0</v>
      </c>
      <c r="L12909" s="83">
        <v>42424</v>
      </c>
      <c r="M12909">
        <v>0</v>
      </c>
      <c r="N12909" t="s">
        <v>2630</v>
      </c>
      <c r="O12909" t="s">
        <v>2631</v>
      </c>
    </row>
    <row r="12910" spans="1:15" x14ac:dyDescent="0.2">
      <c r="A12910" t="s">
        <v>2893</v>
      </c>
      <c r="B12910" t="s">
        <v>2571</v>
      </c>
      <c r="C12910">
        <v>75.02</v>
      </c>
      <c r="D12910">
        <v>0</v>
      </c>
      <c r="E12910">
        <v>0</v>
      </c>
      <c r="F12910">
        <v>0</v>
      </c>
      <c r="G12910">
        <v>0</v>
      </c>
      <c r="H12910" s="45">
        <v>3378.01</v>
      </c>
      <c r="I12910" t="s">
        <v>758</v>
      </c>
      <c r="J12910" t="s">
        <v>190</v>
      </c>
      <c r="K12910">
        <v>0</v>
      </c>
      <c r="L12910" s="83">
        <v>42424</v>
      </c>
      <c r="M12910">
        <v>0</v>
      </c>
      <c r="N12910">
        <v>267475101</v>
      </c>
      <c r="O12910">
        <v>2289841</v>
      </c>
    </row>
    <row r="12911" spans="1:15" x14ac:dyDescent="0.2">
      <c r="A12911" t="s">
        <v>2894</v>
      </c>
      <c r="B12911" t="s">
        <v>2580</v>
      </c>
      <c r="C12911">
        <v>47.67</v>
      </c>
      <c r="D12911">
        <v>0</v>
      </c>
      <c r="E12911">
        <v>0</v>
      </c>
      <c r="F12911">
        <v>0</v>
      </c>
      <c r="G12911">
        <v>0</v>
      </c>
      <c r="H12911" s="45">
        <v>9932.18</v>
      </c>
      <c r="I12911" t="s">
        <v>758</v>
      </c>
      <c r="J12911" t="s">
        <v>190</v>
      </c>
      <c r="K12911">
        <v>0</v>
      </c>
      <c r="L12911" s="83">
        <v>42424</v>
      </c>
      <c r="M12911">
        <v>0</v>
      </c>
      <c r="N12911">
        <v>217204106</v>
      </c>
      <c r="O12911">
        <v>2208073</v>
      </c>
    </row>
    <row r="12912" spans="1:15" x14ac:dyDescent="0.2">
      <c r="A12912" t="s">
        <v>2895</v>
      </c>
      <c r="B12912" t="s">
        <v>2575</v>
      </c>
      <c r="C12912">
        <v>61.96</v>
      </c>
      <c r="D12912">
        <v>0</v>
      </c>
      <c r="E12912">
        <v>0</v>
      </c>
      <c r="F12912">
        <v>0</v>
      </c>
      <c r="G12912">
        <v>0</v>
      </c>
      <c r="H12912" s="45">
        <v>-2340.5300000000002</v>
      </c>
      <c r="I12912" t="s">
        <v>758</v>
      </c>
      <c r="J12912" t="s">
        <v>169</v>
      </c>
      <c r="K12912">
        <v>0</v>
      </c>
      <c r="L12912" s="83">
        <v>42424</v>
      </c>
      <c r="M12912">
        <v>0</v>
      </c>
      <c r="N12912" t="s">
        <v>2618</v>
      </c>
      <c r="O12912" t="s">
        <v>2619</v>
      </c>
    </row>
    <row r="12913" spans="1:15" x14ac:dyDescent="0.2">
      <c r="A12913" t="s">
        <v>2896</v>
      </c>
      <c r="B12913" t="s">
        <v>2573</v>
      </c>
      <c r="C12913">
        <v>52.19</v>
      </c>
      <c r="D12913">
        <v>0</v>
      </c>
      <c r="E12913">
        <v>0</v>
      </c>
      <c r="F12913">
        <v>0</v>
      </c>
      <c r="G12913">
        <v>0</v>
      </c>
      <c r="H12913" s="45">
        <v>25151.58</v>
      </c>
      <c r="I12913" t="s">
        <v>758</v>
      </c>
      <c r="J12913" t="s">
        <v>190</v>
      </c>
      <c r="K12913">
        <v>0</v>
      </c>
      <c r="L12913" s="83">
        <v>42424</v>
      </c>
      <c r="M12913">
        <v>0</v>
      </c>
      <c r="N12913" t="s">
        <v>177</v>
      </c>
      <c r="O12913" t="s">
        <v>2616</v>
      </c>
    </row>
    <row r="12914" spans="1:15" x14ac:dyDescent="0.2">
      <c r="A12914" t="s">
        <v>2897</v>
      </c>
      <c r="B12914" t="s">
        <v>2590</v>
      </c>
      <c r="C12914">
        <v>53.45</v>
      </c>
      <c r="D12914">
        <v>0</v>
      </c>
      <c r="E12914">
        <v>0</v>
      </c>
      <c r="F12914">
        <v>0</v>
      </c>
      <c r="G12914">
        <v>0</v>
      </c>
      <c r="H12914" s="45">
        <v>21771.32</v>
      </c>
      <c r="I12914" t="s">
        <v>758</v>
      </c>
      <c r="J12914" t="s">
        <v>190</v>
      </c>
      <c r="K12914">
        <v>0</v>
      </c>
      <c r="L12914" s="83">
        <v>42424</v>
      </c>
      <c r="M12914">
        <v>0</v>
      </c>
      <c r="N12914" t="s">
        <v>2613</v>
      </c>
      <c r="O12914">
        <v>2794657</v>
      </c>
    </row>
    <row r="12915" spans="1:15" x14ac:dyDescent="0.2">
      <c r="A12915" t="s">
        <v>2898</v>
      </c>
      <c r="B12915" t="s">
        <v>2867</v>
      </c>
      <c r="C12915">
        <v>11.07</v>
      </c>
      <c r="D12915">
        <v>0</v>
      </c>
      <c r="E12915">
        <v>0</v>
      </c>
      <c r="F12915">
        <v>0</v>
      </c>
      <c r="G12915">
        <v>0</v>
      </c>
      <c r="H12915" s="45">
        <v>-32704.57</v>
      </c>
      <c r="I12915" t="s">
        <v>758</v>
      </c>
      <c r="J12915" t="s">
        <v>169</v>
      </c>
      <c r="K12915">
        <v>0</v>
      </c>
      <c r="L12915" s="83">
        <v>42424</v>
      </c>
      <c r="M12915">
        <v>0</v>
      </c>
      <c r="N12915">
        <v>307108</v>
      </c>
      <c r="O12915" t="s">
        <v>2899</v>
      </c>
    </row>
    <row r="12916" spans="1:15" x14ac:dyDescent="0.2">
      <c r="A12916" t="s">
        <v>2900</v>
      </c>
      <c r="B12916" t="s">
        <v>2845</v>
      </c>
      <c r="C12916">
        <v>22.55</v>
      </c>
      <c r="D12916">
        <v>0</v>
      </c>
      <c r="E12916">
        <v>0</v>
      </c>
      <c r="F12916">
        <v>0</v>
      </c>
      <c r="G12916">
        <v>0</v>
      </c>
      <c r="H12916" s="45">
        <v>4440</v>
      </c>
      <c r="I12916" t="s">
        <v>163</v>
      </c>
      <c r="J12916" t="s">
        <v>164</v>
      </c>
      <c r="K12916">
        <v>0</v>
      </c>
      <c r="L12916" s="83">
        <v>42424</v>
      </c>
      <c r="M12916">
        <v>0</v>
      </c>
      <c r="N12916">
        <v>4498101</v>
      </c>
      <c r="O12916">
        <v>2889155</v>
      </c>
    </row>
    <row r="12917" spans="1:15" x14ac:dyDescent="0.2">
      <c r="A12917" t="s">
        <v>2901</v>
      </c>
      <c r="B12917" t="s">
        <v>2821</v>
      </c>
      <c r="C12917">
        <v>43.23</v>
      </c>
      <c r="D12917">
        <v>0</v>
      </c>
      <c r="E12917">
        <v>0</v>
      </c>
      <c r="F12917">
        <v>0</v>
      </c>
      <c r="G12917">
        <v>0</v>
      </c>
      <c r="H12917" s="45">
        <v>-20401.57</v>
      </c>
      <c r="I12917" t="s">
        <v>163</v>
      </c>
      <c r="J12917" t="s">
        <v>190</v>
      </c>
      <c r="K12917">
        <v>0</v>
      </c>
      <c r="L12917" s="83">
        <v>42424</v>
      </c>
      <c r="M12917">
        <v>0</v>
      </c>
      <c r="N12917" t="s">
        <v>2902</v>
      </c>
      <c r="O12917" t="s">
        <v>2903</v>
      </c>
    </row>
    <row r="12918" spans="1:15" x14ac:dyDescent="0.2">
      <c r="A12918" t="s">
        <v>2904</v>
      </c>
      <c r="B12918" t="s">
        <v>2874</v>
      </c>
      <c r="C12918">
        <v>10.7</v>
      </c>
      <c r="D12918">
        <v>0</v>
      </c>
      <c r="E12918">
        <v>0</v>
      </c>
      <c r="F12918">
        <v>0</v>
      </c>
      <c r="G12918">
        <v>0</v>
      </c>
      <c r="H12918" s="45">
        <v>5395.63</v>
      </c>
      <c r="I12918" t="s">
        <v>758</v>
      </c>
      <c r="J12918" t="s">
        <v>169</v>
      </c>
      <c r="K12918">
        <v>0</v>
      </c>
      <c r="L12918" s="83">
        <v>42424</v>
      </c>
      <c r="M12918">
        <v>0</v>
      </c>
      <c r="N12918">
        <v>14339105</v>
      </c>
      <c r="O12918" t="s">
        <v>2905</v>
      </c>
    </row>
    <row r="12919" spans="1:15" x14ac:dyDescent="0.2">
      <c r="A12919" t="s">
        <v>2906</v>
      </c>
      <c r="B12919" t="s">
        <v>2829</v>
      </c>
      <c r="C12919">
        <v>60.57</v>
      </c>
      <c r="D12919">
        <v>0</v>
      </c>
      <c r="E12919">
        <v>0</v>
      </c>
      <c r="F12919">
        <v>0</v>
      </c>
      <c r="G12919">
        <v>0</v>
      </c>
      <c r="H12919" s="45">
        <v>12500.07</v>
      </c>
      <c r="I12919" t="s">
        <v>163</v>
      </c>
      <c r="J12919" t="s">
        <v>200</v>
      </c>
      <c r="K12919">
        <v>0</v>
      </c>
      <c r="L12919" s="83">
        <v>42424</v>
      </c>
      <c r="M12919">
        <v>0</v>
      </c>
      <c r="N12919" t="s">
        <v>2907</v>
      </c>
      <c r="O12919" t="s">
        <v>2908</v>
      </c>
    </row>
    <row r="12920" spans="1:15" x14ac:dyDescent="0.2">
      <c r="A12920" t="s">
        <v>2909</v>
      </c>
      <c r="B12920" t="s">
        <v>2828</v>
      </c>
      <c r="C12920">
        <v>86.5</v>
      </c>
      <c r="D12920">
        <v>0</v>
      </c>
      <c r="E12920">
        <v>0</v>
      </c>
      <c r="F12920">
        <v>0</v>
      </c>
      <c r="G12920">
        <v>0</v>
      </c>
      <c r="H12920" s="45">
        <v>1886.1</v>
      </c>
      <c r="I12920" t="s">
        <v>163</v>
      </c>
      <c r="J12920" t="s">
        <v>190</v>
      </c>
      <c r="K12920">
        <v>0</v>
      </c>
      <c r="L12920" s="83">
        <v>42424</v>
      </c>
      <c r="M12920">
        <v>0</v>
      </c>
      <c r="N12920">
        <v>30506109</v>
      </c>
      <c r="O12920">
        <v>2030674</v>
      </c>
    </row>
    <row r="12921" spans="1:15" x14ac:dyDescent="0.2">
      <c r="A12921" t="s">
        <v>2910</v>
      </c>
      <c r="B12921" t="s">
        <v>2835</v>
      </c>
      <c r="C12921">
        <v>160.94</v>
      </c>
      <c r="D12921">
        <v>0</v>
      </c>
      <c r="E12921">
        <v>0</v>
      </c>
      <c r="F12921">
        <v>0</v>
      </c>
      <c r="G12921">
        <v>0</v>
      </c>
      <c r="H12921" s="45">
        <v>-7290.59</v>
      </c>
      <c r="I12921" t="s">
        <v>163</v>
      </c>
      <c r="J12921" t="s">
        <v>164</v>
      </c>
      <c r="K12921">
        <v>0</v>
      </c>
      <c r="L12921" s="83">
        <v>42424</v>
      </c>
      <c r="M12921">
        <v>0</v>
      </c>
      <c r="N12921" t="s">
        <v>2911</v>
      </c>
      <c r="O12921">
        <v>2045623</v>
      </c>
    </row>
    <row r="12922" spans="1:15" x14ac:dyDescent="0.2">
      <c r="A12922" t="s">
        <v>2912</v>
      </c>
      <c r="B12922" t="s">
        <v>2868</v>
      </c>
      <c r="C12922">
        <v>22.16</v>
      </c>
      <c r="D12922">
        <v>0</v>
      </c>
      <c r="E12922">
        <v>0</v>
      </c>
      <c r="F12922">
        <v>0</v>
      </c>
      <c r="G12922">
        <v>0</v>
      </c>
      <c r="H12922" s="45">
        <v>1751.6</v>
      </c>
      <c r="I12922" t="s">
        <v>758</v>
      </c>
      <c r="J12922" t="s">
        <v>169</v>
      </c>
      <c r="K12922">
        <v>0</v>
      </c>
      <c r="L12922" s="83">
        <v>42424</v>
      </c>
      <c r="M12922">
        <v>0</v>
      </c>
      <c r="N12922" t="s">
        <v>2913</v>
      </c>
      <c r="O12922" t="s">
        <v>2914</v>
      </c>
    </row>
    <row r="12923" spans="1:15" x14ac:dyDescent="0.2">
      <c r="A12923" t="s">
        <v>2915</v>
      </c>
      <c r="B12923" t="s">
        <v>2827</v>
      </c>
      <c r="C12923">
        <v>31.05</v>
      </c>
      <c r="D12923">
        <v>0</v>
      </c>
      <c r="E12923">
        <v>0</v>
      </c>
      <c r="F12923">
        <v>0</v>
      </c>
      <c r="G12923">
        <v>0</v>
      </c>
      <c r="H12923" s="45">
        <v>21131.33</v>
      </c>
      <c r="I12923" t="s">
        <v>163</v>
      </c>
      <c r="J12923" t="s">
        <v>235</v>
      </c>
      <c r="K12923">
        <v>0</v>
      </c>
      <c r="L12923" s="83">
        <v>42424</v>
      </c>
      <c r="M12923">
        <v>0</v>
      </c>
      <c r="N12923" t="s">
        <v>2916</v>
      </c>
      <c r="O12923" t="s">
        <v>2917</v>
      </c>
    </row>
    <row r="12924" spans="1:15" x14ac:dyDescent="0.2">
      <c r="A12924" t="s">
        <v>2918</v>
      </c>
      <c r="B12924" t="s">
        <v>2860</v>
      </c>
      <c r="C12924">
        <v>35.35</v>
      </c>
      <c r="D12924">
        <v>0</v>
      </c>
      <c r="E12924">
        <v>0</v>
      </c>
      <c r="F12924">
        <v>0</v>
      </c>
      <c r="G12924">
        <v>0</v>
      </c>
      <c r="H12924" s="45">
        <v>8763.33</v>
      </c>
      <c r="I12924" t="s">
        <v>758</v>
      </c>
      <c r="J12924" t="s">
        <v>164</v>
      </c>
      <c r="K12924">
        <v>0</v>
      </c>
      <c r="L12924" s="83">
        <v>42424</v>
      </c>
      <c r="M12924">
        <v>0</v>
      </c>
      <c r="N12924" t="s">
        <v>2919</v>
      </c>
      <c r="O12924" t="s">
        <v>2920</v>
      </c>
    </row>
    <row r="12925" spans="1:15" x14ac:dyDescent="0.2">
      <c r="A12925" t="s">
        <v>2921</v>
      </c>
      <c r="B12925" t="s">
        <v>2861</v>
      </c>
      <c r="C12925">
        <v>161.37</v>
      </c>
      <c r="D12925">
        <v>0</v>
      </c>
      <c r="E12925">
        <v>0</v>
      </c>
      <c r="F12925">
        <v>0</v>
      </c>
      <c r="G12925">
        <v>0</v>
      </c>
      <c r="H12925" s="45">
        <v>2261.2600000000002</v>
      </c>
      <c r="I12925" t="s">
        <v>758</v>
      </c>
      <c r="J12925" t="s">
        <v>200</v>
      </c>
      <c r="K12925">
        <v>0</v>
      </c>
      <c r="L12925" s="83">
        <v>42424</v>
      </c>
      <c r="M12925">
        <v>0</v>
      </c>
      <c r="N12925" t="s">
        <v>2922</v>
      </c>
      <c r="O12925">
        <v>2231091</v>
      </c>
    </row>
    <row r="12926" spans="1:15" x14ac:dyDescent="0.2">
      <c r="A12926" t="s">
        <v>2923</v>
      </c>
      <c r="B12926" t="s">
        <v>2817</v>
      </c>
      <c r="C12926">
        <v>42.85</v>
      </c>
      <c r="D12926">
        <v>0</v>
      </c>
      <c r="E12926">
        <v>0</v>
      </c>
      <c r="F12926">
        <v>0</v>
      </c>
      <c r="G12926">
        <v>0</v>
      </c>
      <c r="H12926" s="45">
        <v>-11688.56</v>
      </c>
      <c r="I12926" t="s">
        <v>163</v>
      </c>
      <c r="J12926" t="s">
        <v>448</v>
      </c>
      <c r="K12926">
        <v>0</v>
      </c>
      <c r="L12926" s="83">
        <v>42424</v>
      </c>
      <c r="M12926">
        <v>0</v>
      </c>
      <c r="N12926" t="s">
        <v>2924</v>
      </c>
      <c r="O12926" t="s">
        <v>2925</v>
      </c>
    </row>
    <row r="12927" spans="1:15" x14ac:dyDescent="0.2">
      <c r="A12927" t="s">
        <v>2926</v>
      </c>
      <c r="B12927" t="s">
        <v>2823</v>
      </c>
      <c r="C12927">
        <v>14.97</v>
      </c>
      <c r="D12927">
        <v>0</v>
      </c>
      <c r="E12927">
        <v>0</v>
      </c>
      <c r="F12927">
        <v>0</v>
      </c>
      <c r="G12927">
        <v>0</v>
      </c>
      <c r="H12927" s="45">
        <v>-25911.360000000001</v>
      </c>
      <c r="I12927" t="s">
        <v>163</v>
      </c>
      <c r="J12927" t="s">
        <v>448</v>
      </c>
      <c r="K12927">
        <v>0</v>
      </c>
      <c r="L12927" s="83">
        <v>42424</v>
      </c>
      <c r="M12927">
        <v>0</v>
      </c>
      <c r="N12927">
        <v>209034107</v>
      </c>
      <c r="O12927" t="s">
        <v>2927</v>
      </c>
    </row>
    <row r="12928" spans="1:15" x14ac:dyDescent="0.2">
      <c r="A12928" t="s">
        <v>2928</v>
      </c>
      <c r="B12928" t="s">
        <v>2847</v>
      </c>
      <c r="C12928">
        <v>99.19</v>
      </c>
      <c r="D12928">
        <v>0</v>
      </c>
      <c r="E12928">
        <v>0</v>
      </c>
      <c r="F12928">
        <v>0</v>
      </c>
      <c r="G12928">
        <v>0</v>
      </c>
      <c r="H12928" s="45">
        <v>70957.759999999995</v>
      </c>
      <c r="I12928" t="s">
        <v>163</v>
      </c>
      <c r="J12928" t="s">
        <v>200</v>
      </c>
      <c r="K12928">
        <v>0</v>
      </c>
      <c r="L12928" s="83">
        <v>42424</v>
      </c>
      <c r="M12928">
        <v>0</v>
      </c>
      <c r="N12928">
        <v>146229109</v>
      </c>
      <c r="O12928">
        <v>2980939</v>
      </c>
    </row>
    <row r="12929" spans="1:15" x14ac:dyDescent="0.2">
      <c r="A12929" t="s">
        <v>2929</v>
      </c>
      <c r="B12929" t="s">
        <v>2854</v>
      </c>
      <c r="C12929">
        <v>40.97</v>
      </c>
      <c r="D12929">
        <v>0</v>
      </c>
      <c r="E12929">
        <v>0</v>
      </c>
      <c r="F12929">
        <v>0</v>
      </c>
      <c r="G12929">
        <v>0</v>
      </c>
      <c r="H12929" s="45">
        <v>-3831.33</v>
      </c>
      <c r="I12929" t="s">
        <v>758</v>
      </c>
      <c r="J12929" t="s">
        <v>200</v>
      </c>
      <c r="K12929">
        <v>0</v>
      </c>
      <c r="L12929" s="83">
        <v>42424</v>
      </c>
      <c r="M12929">
        <v>0</v>
      </c>
      <c r="N12929" t="s">
        <v>2930</v>
      </c>
      <c r="O12929" t="s">
        <v>2931</v>
      </c>
    </row>
    <row r="12930" spans="1:15" x14ac:dyDescent="0.2">
      <c r="A12930" t="s">
        <v>2932</v>
      </c>
      <c r="B12930" t="s">
        <v>2863</v>
      </c>
      <c r="C12930">
        <v>121.84</v>
      </c>
      <c r="D12930">
        <v>0</v>
      </c>
      <c r="E12930">
        <v>0</v>
      </c>
      <c r="F12930">
        <v>0</v>
      </c>
      <c r="G12930">
        <v>0</v>
      </c>
      <c r="H12930" s="45">
        <v>7339.06</v>
      </c>
      <c r="I12930" t="s">
        <v>758</v>
      </c>
      <c r="J12930" t="s">
        <v>169</v>
      </c>
      <c r="K12930">
        <v>0</v>
      </c>
      <c r="L12930" s="83">
        <v>42424</v>
      </c>
      <c r="M12930">
        <v>0</v>
      </c>
      <c r="N12930">
        <v>252131107</v>
      </c>
      <c r="O12930" t="s">
        <v>2933</v>
      </c>
    </row>
    <row r="12931" spans="1:15" x14ac:dyDescent="0.2">
      <c r="A12931" t="s">
        <v>2934</v>
      </c>
      <c r="B12931" t="s">
        <v>2856</v>
      </c>
      <c r="C12931">
        <v>60.59</v>
      </c>
      <c r="D12931">
        <v>0</v>
      </c>
      <c r="E12931">
        <v>0</v>
      </c>
      <c r="F12931">
        <v>0</v>
      </c>
      <c r="G12931">
        <v>0</v>
      </c>
      <c r="H12931" s="45">
        <v>-1263.0999999999999</v>
      </c>
      <c r="I12931" t="s">
        <v>758</v>
      </c>
      <c r="J12931" t="s">
        <v>822</v>
      </c>
      <c r="K12931">
        <v>0</v>
      </c>
      <c r="L12931" s="83">
        <v>42424</v>
      </c>
      <c r="M12931">
        <v>0</v>
      </c>
      <c r="N12931">
        <v>281020107</v>
      </c>
      <c r="O12931">
        <v>2829515</v>
      </c>
    </row>
    <row r="12932" spans="1:15" x14ac:dyDescent="0.2">
      <c r="A12932" t="s">
        <v>2935</v>
      </c>
      <c r="B12932" t="s">
        <v>2852</v>
      </c>
      <c r="C12932">
        <v>81.180000000000007</v>
      </c>
      <c r="D12932">
        <v>0</v>
      </c>
      <c r="E12932">
        <v>0</v>
      </c>
      <c r="F12932">
        <v>0</v>
      </c>
      <c r="G12932">
        <v>0</v>
      </c>
      <c r="H12932" s="45">
        <v>-4689.99</v>
      </c>
      <c r="I12932" t="s">
        <v>163</v>
      </c>
      <c r="J12932" t="s">
        <v>190</v>
      </c>
      <c r="K12932">
        <v>0</v>
      </c>
      <c r="L12932" s="83">
        <v>42424</v>
      </c>
      <c r="M12932">
        <v>0</v>
      </c>
      <c r="N12932">
        <v>302941109</v>
      </c>
      <c r="O12932">
        <v>2351449</v>
      </c>
    </row>
    <row r="12933" spans="1:15" x14ac:dyDescent="0.2">
      <c r="A12933" t="s">
        <v>2936</v>
      </c>
      <c r="B12933" t="s">
        <v>2869</v>
      </c>
      <c r="C12933">
        <v>55.774999999999999</v>
      </c>
      <c r="D12933">
        <v>0</v>
      </c>
      <c r="E12933">
        <v>0</v>
      </c>
      <c r="F12933">
        <v>0</v>
      </c>
      <c r="G12933">
        <v>0</v>
      </c>
      <c r="H12933">
        <v>67.209999999999994</v>
      </c>
      <c r="I12933" t="s">
        <v>758</v>
      </c>
      <c r="J12933" t="s">
        <v>190</v>
      </c>
      <c r="K12933">
        <v>0</v>
      </c>
      <c r="L12933" s="83">
        <v>42424</v>
      </c>
      <c r="M12933">
        <v>0</v>
      </c>
      <c r="N12933">
        <v>199908104</v>
      </c>
      <c r="O12933">
        <v>2036047</v>
      </c>
    </row>
    <row r="12934" spans="1:15" x14ac:dyDescent="0.2">
      <c r="A12934" t="s">
        <v>2937</v>
      </c>
      <c r="B12934" t="s">
        <v>2814</v>
      </c>
      <c r="C12934">
        <v>28.15</v>
      </c>
      <c r="D12934">
        <v>0</v>
      </c>
      <c r="E12934">
        <v>0</v>
      </c>
      <c r="F12934">
        <v>0</v>
      </c>
      <c r="G12934">
        <v>0</v>
      </c>
      <c r="H12934" s="45">
        <v>3738.64</v>
      </c>
      <c r="I12934" t="s">
        <v>163</v>
      </c>
      <c r="J12934" t="s">
        <v>200</v>
      </c>
      <c r="K12934">
        <v>0</v>
      </c>
      <c r="L12934" s="83">
        <v>42424</v>
      </c>
      <c r="M12934">
        <v>0</v>
      </c>
      <c r="N12934">
        <v>364760108</v>
      </c>
      <c r="O12934">
        <v>2360326</v>
      </c>
    </row>
    <row r="12935" spans="1:15" x14ac:dyDescent="0.2">
      <c r="A12935" t="s">
        <v>2938</v>
      </c>
      <c r="B12935" t="s">
        <v>2853</v>
      </c>
      <c r="C12935">
        <v>76.849999999999994</v>
      </c>
      <c r="D12935">
        <v>0</v>
      </c>
      <c r="E12935">
        <v>0</v>
      </c>
      <c r="F12935">
        <v>0</v>
      </c>
      <c r="G12935">
        <v>0</v>
      </c>
      <c r="H12935" s="45">
        <v>159655.42000000001</v>
      </c>
      <c r="I12935" t="s">
        <v>163</v>
      </c>
      <c r="J12935" t="s">
        <v>190</v>
      </c>
      <c r="K12935">
        <v>0</v>
      </c>
      <c r="L12935" s="83">
        <v>42424</v>
      </c>
      <c r="M12935">
        <v>0</v>
      </c>
      <c r="N12935" t="s">
        <v>2939</v>
      </c>
      <c r="O12935" t="s">
        <v>2940</v>
      </c>
    </row>
    <row r="12936" spans="1:15" x14ac:dyDescent="0.2">
      <c r="A12936" t="s">
        <v>2941</v>
      </c>
      <c r="B12936" t="s">
        <v>2870</v>
      </c>
      <c r="C12936">
        <v>163.66</v>
      </c>
      <c r="D12936">
        <v>0</v>
      </c>
      <c r="E12936">
        <v>0</v>
      </c>
      <c r="F12936">
        <v>0</v>
      </c>
      <c r="G12936">
        <v>0</v>
      </c>
      <c r="H12936" s="45">
        <v>3365.35</v>
      </c>
      <c r="I12936" t="s">
        <v>758</v>
      </c>
      <c r="J12936" t="s">
        <v>200</v>
      </c>
      <c r="K12936">
        <v>0</v>
      </c>
      <c r="L12936" s="83">
        <v>42424</v>
      </c>
      <c r="M12936">
        <v>0</v>
      </c>
      <c r="N12936">
        <v>437076102</v>
      </c>
      <c r="O12936">
        <v>2434209</v>
      </c>
    </row>
    <row r="12937" spans="1:15" x14ac:dyDescent="0.2">
      <c r="A12937" t="s">
        <v>2942</v>
      </c>
      <c r="B12937" t="s">
        <v>2838</v>
      </c>
      <c r="C12937">
        <v>51.08</v>
      </c>
      <c r="D12937">
        <v>0</v>
      </c>
      <c r="E12937">
        <v>0</v>
      </c>
      <c r="F12937">
        <v>0</v>
      </c>
      <c r="G12937">
        <v>0</v>
      </c>
      <c r="H12937" s="45">
        <v>80556.7</v>
      </c>
      <c r="I12937" t="s">
        <v>163</v>
      </c>
      <c r="J12937" t="s">
        <v>235</v>
      </c>
      <c r="K12937">
        <v>0</v>
      </c>
      <c r="L12937" s="83">
        <v>42424</v>
      </c>
      <c r="M12937">
        <v>0</v>
      </c>
      <c r="N12937" t="s">
        <v>177</v>
      </c>
      <c r="O12937" t="s">
        <v>2943</v>
      </c>
    </row>
    <row r="12938" spans="1:15" x14ac:dyDescent="0.2">
      <c r="A12938" t="s">
        <v>2944</v>
      </c>
      <c r="B12938" t="s">
        <v>2849</v>
      </c>
      <c r="C12938">
        <v>9.6</v>
      </c>
      <c r="D12938">
        <v>0</v>
      </c>
      <c r="E12938">
        <v>0</v>
      </c>
      <c r="F12938">
        <v>0</v>
      </c>
      <c r="G12938">
        <v>0</v>
      </c>
      <c r="H12938" s="45">
        <v>38057.82</v>
      </c>
      <c r="I12938" t="s">
        <v>163</v>
      </c>
      <c r="J12938" t="s">
        <v>200</v>
      </c>
      <c r="K12938">
        <v>0</v>
      </c>
      <c r="L12938" s="83">
        <v>42424</v>
      </c>
      <c r="M12938">
        <v>0</v>
      </c>
      <c r="N12938" t="s">
        <v>2945</v>
      </c>
      <c r="O12938" t="s">
        <v>2946</v>
      </c>
    </row>
    <row r="12939" spans="1:15" x14ac:dyDescent="0.2">
      <c r="A12939" t="s">
        <v>2947</v>
      </c>
      <c r="B12939" t="s">
        <v>2836</v>
      </c>
      <c r="C12939">
        <v>67.19</v>
      </c>
      <c r="D12939">
        <v>0</v>
      </c>
      <c r="E12939">
        <v>0</v>
      </c>
      <c r="F12939">
        <v>0</v>
      </c>
      <c r="G12939">
        <v>0</v>
      </c>
      <c r="H12939" s="45">
        <v>3831.43</v>
      </c>
      <c r="I12939" t="s">
        <v>163</v>
      </c>
      <c r="J12939" t="s">
        <v>169</v>
      </c>
      <c r="K12939">
        <v>0</v>
      </c>
      <c r="L12939" s="83">
        <v>42424</v>
      </c>
      <c r="M12939">
        <v>0</v>
      </c>
      <c r="N12939" t="s">
        <v>2948</v>
      </c>
      <c r="O12939">
        <v>2418623</v>
      </c>
    </row>
    <row r="12940" spans="1:15" x14ac:dyDescent="0.2">
      <c r="A12940" t="s">
        <v>2949</v>
      </c>
      <c r="B12940" t="s">
        <v>2840</v>
      </c>
      <c r="C12940">
        <v>58.6</v>
      </c>
      <c r="D12940">
        <v>0</v>
      </c>
      <c r="E12940">
        <v>0</v>
      </c>
      <c r="F12940">
        <v>0</v>
      </c>
      <c r="G12940">
        <v>0</v>
      </c>
      <c r="H12940" s="45">
        <v>7186.64</v>
      </c>
      <c r="I12940" t="s">
        <v>163</v>
      </c>
      <c r="J12940" t="s">
        <v>169</v>
      </c>
      <c r="K12940">
        <v>0</v>
      </c>
      <c r="L12940" s="83">
        <v>42424</v>
      </c>
      <c r="M12940">
        <v>0</v>
      </c>
      <c r="N12940" t="s">
        <v>2950</v>
      </c>
      <c r="O12940" t="s">
        <v>2951</v>
      </c>
    </row>
    <row r="12941" spans="1:15" x14ac:dyDescent="0.2">
      <c r="A12941" t="s">
        <v>2952</v>
      </c>
      <c r="B12941" t="s">
        <v>2851</v>
      </c>
      <c r="C12941">
        <v>15.15</v>
      </c>
      <c r="D12941">
        <v>0</v>
      </c>
      <c r="E12941">
        <v>0</v>
      </c>
      <c r="F12941">
        <v>0</v>
      </c>
      <c r="G12941">
        <v>0</v>
      </c>
      <c r="H12941" s="45">
        <v>-88813.56</v>
      </c>
      <c r="I12941" t="s">
        <v>163</v>
      </c>
      <c r="J12941" t="s">
        <v>169</v>
      </c>
      <c r="K12941">
        <v>0</v>
      </c>
      <c r="L12941" s="83">
        <v>42424</v>
      </c>
      <c r="M12941">
        <v>0</v>
      </c>
      <c r="N12941" t="s">
        <v>2953</v>
      </c>
      <c r="O12941" t="s">
        <v>2954</v>
      </c>
    </row>
    <row r="12942" spans="1:15" x14ac:dyDescent="0.2">
      <c r="A12942" t="s">
        <v>2955</v>
      </c>
      <c r="B12942" t="s">
        <v>2833</v>
      </c>
      <c r="C12942">
        <v>170.35</v>
      </c>
      <c r="D12942">
        <v>0</v>
      </c>
      <c r="E12942">
        <v>0</v>
      </c>
      <c r="F12942">
        <v>0</v>
      </c>
      <c r="G12942">
        <v>0</v>
      </c>
      <c r="H12942" s="45">
        <v>-4817.2700000000004</v>
      </c>
      <c r="I12942" t="s">
        <v>163</v>
      </c>
      <c r="J12942" t="s">
        <v>164</v>
      </c>
      <c r="K12942">
        <v>0</v>
      </c>
      <c r="L12942" s="83">
        <v>42424</v>
      </c>
      <c r="M12942">
        <v>0</v>
      </c>
      <c r="N12942">
        <v>461202103</v>
      </c>
      <c r="O12942">
        <v>2459020</v>
      </c>
    </row>
    <row r="12943" spans="1:15" x14ac:dyDescent="0.2">
      <c r="A12943" t="s">
        <v>2956</v>
      </c>
      <c r="B12943" t="s">
        <v>2815</v>
      </c>
      <c r="C12943">
        <v>48.695</v>
      </c>
      <c r="D12943">
        <v>0</v>
      </c>
      <c r="E12943">
        <v>0</v>
      </c>
      <c r="F12943">
        <v>0</v>
      </c>
      <c r="G12943">
        <v>0</v>
      </c>
      <c r="H12943" s="45">
        <v>17998.04</v>
      </c>
      <c r="I12943" t="s">
        <v>163</v>
      </c>
      <c r="J12943" t="s">
        <v>169</v>
      </c>
      <c r="K12943">
        <v>0</v>
      </c>
      <c r="L12943" s="83">
        <v>42424</v>
      </c>
      <c r="M12943">
        <v>0</v>
      </c>
      <c r="N12943">
        <v>462222100</v>
      </c>
      <c r="O12943" t="s">
        <v>2957</v>
      </c>
    </row>
    <row r="12944" spans="1:15" x14ac:dyDescent="0.2">
      <c r="A12944" t="s">
        <v>2958</v>
      </c>
      <c r="B12944" t="s">
        <v>2816</v>
      </c>
      <c r="C12944">
        <v>62.26</v>
      </c>
      <c r="D12944">
        <v>0</v>
      </c>
      <c r="E12944">
        <v>0</v>
      </c>
      <c r="F12944">
        <v>0</v>
      </c>
      <c r="G12944">
        <v>0</v>
      </c>
      <c r="H12944" s="45">
        <v>-15773.18</v>
      </c>
      <c r="I12944" t="s">
        <v>163</v>
      </c>
      <c r="J12944" t="s">
        <v>200</v>
      </c>
      <c r="K12944">
        <v>0</v>
      </c>
      <c r="L12944" s="83">
        <v>42424</v>
      </c>
      <c r="M12944">
        <v>0</v>
      </c>
      <c r="N12944">
        <v>500255104</v>
      </c>
      <c r="O12944">
        <v>2496113</v>
      </c>
    </row>
    <row r="12945" spans="1:15" x14ac:dyDescent="0.2">
      <c r="A12945" t="s">
        <v>2959</v>
      </c>
      <c r="B12945" t="s">
        <v>2825</v>
      </c>
      <c r="C12945">
        <v>16.899999999999999</v>
      </c>
      <c r="D12945">
        <v>0</v>
      </c>
      <c r="E12945">
        <v>0</v>
      </c>
      <c r="F12945">
        <v>0</v>
      </c>
      <c r="G12945">
        <v>0</v>
      </c>
      <c r="H12945" s="45">
        <v>-38691.9</v>
      </c>
      <c r="I12945" t="s">
        <v>163</v>
      </c>
      <c r="J12945" t="s">
        <v>186</v>
      </c>
      <c r="K12945">
        <v>0</v>
      </c>
      <c r="L12945" s="83">
        <v>42424</v>
      </c>
      <c r="M12945">
        <v>0</v>
      </c>
      <c r="N12945">
        <v>489398107</v>
      </c>
      <c r="O12945" t="s">
        <v>2960</v>
      </c>
    </row>
    <row r="12946" spans="1:15" x14ac:dyDescent="0.2">
      <c r="A12946" t="s">
        <v>2961</v>
      </c>
      <c r="B12946" t="s">
        <v>2842</v>
      </c>
      <c r="C12946">
        <v>33.520000000000003</v>
      </c>
      <c r="D12946">
        <v>0</v>
      </c>
      <c r="E12946">
        <v>0</v>
      </c>
      <c r="F12946">
        <v>0</v>
      </c>
      <c r="G12946">
        <v>0</v>
      </c>
      <c r="H12946" s="45">
        <v>35551.17</v>
      </c>
      <c r="I12946" t="s">
        <v>163</v>
      </c>
      <c r="J12946" t="s">
        <v>200</v>
      </c>
      <c r="K12946">
        <v>0</v>
      </c>
      <c r="L12946" s="83">
        <v>42424</v>
      </c>
      <c r="M12946">
        <v>0</v>
      </c>
      <c r="N12946">
        <v>501889208</v>
      </c>
      <c r="O12946">
        <v>2971029</v>
      </c>
    </row>
    <row r="12947" spans="1:15" x14ac:dyDescent="0.2">
      <c r="A12947" t="s">
        <v>2962</v>
      </c>
      <c r="B12947" t="s">
        <v>2865</v>
      </c>
      <c r="C12947">
        <v>40.49</v>
      </c>
      <c r="D12947">
        <v>0</v>
      </c>
      <c r="E12947">
        <v>0</v>
      </c>
      <c r="F12947">
        <v>0</v>
      </c>
      <c r="G12947">
        <v>0</v>
      </c>
      <c r="H12947" s="45">
        <v>8727.43</v>
      </c>
      <c r="I12947" t="s">
        <v>758</v>
      </c>
      <c r="J12947" t="s">
        <v>164</v>
      </c>
      <c r="K12947">
        <v>0</v>
      </c>
      <c r="L12947" s="83">
        <v>42424</v>
      </c>
      <c r="M12947">
        <v>0</v>
      </c>
      <c r="N12947">
        <v>529771107</v>
      </c>
      <c r="O12947">
        <v>2511908</v>
      </c>
    </row>
    <row r="12948" spans="1:15" x14ac:dyDescent="0.2">
      <c r="A12948" t="s">
        <v>2963</v>
      </c>
      <c r="B12948" t="s">
        <v>2834</v>
      </c>
      <c r="C12948">
        <v>81.44</v>
      </c>
      <c r="D12948">
        <v>0</v>
      </c>
      <c r="E12948">
        <v>0</v>
      </c>
      <c r="F12948">
        <v>0</v>
      </c>
      <c r="G12948">
        <v>0</v>
      </c>
      <c r="H12948" s="45">
        <v>38766.92</v>
      </c>
      <c r="I12948" t="s">
        <v>163</v>
      </c>
      <c r="J12948" t="s">
        <v>169</v>
      </c>
      <c r="K12948">
        <v>0</v>
      </c>
      <c r="L12948" s="83">
        <v>42424</v>
      </c>
      <c r="M12948">
        <v>0</v>
      </c>
      <c r="N12948" t="s">
        <v>2964</v>
      </c>
      <c r="O12948" t="s">
        <v>2965</v>
      </c>
    </row>
    <row r="12949" spans="1:15" x14ac:dyDescent="0.2">
      <c r="A12949" t="s">
        <v>2966</v>
      </c>
      <c r="B12949" t="s">
        <v>2848</v>
      </c>
      <c r="C12949">
        <v>260.92</v>
      </c>
      <c r="D12949">
        <v>0</v>
      </c>
      <c r="E12949">
        <v>0</v>
      </c>
      <c r="F12949">
        <v>0</v>
      </c>
      <c r="G12949">
        <v>0</v>
      </c>
      <c r="H12949" s="45">
        <v>30764.61</v>
      </c>
      <c r="I12949" t="s">
        <v>163</v>
      </c>
      <c r="J12949" t="s">
        <v>200</v>
      </c>
      <c r="K12949">
        <v>0</v>
      </c>
      <c r="L12949" s="83">
        <v>42424</v>
      </c>
      <c r="M12949">
        <v>0</v>
      </c>
      <c r="N12949">
        <v>608190104</v>
      </c>
      <c r="O12949">
        <v>2598699</v>
      </c>
    </row>
    <row r="12950" spans="1:15" x14ac:dyDescent="0.2">
      <c r="A12950" t="s">
        <v>2967</v>
      </c>
      <c r="B12950" t="s">
        <v>2837</v>
      </c>
      <c r="C12950">
        <v>60.984999999999999</v>
      </c>
      <c r="D12950">
        <v>0</v>
      </c>
      <c r="E12950">
        <v>0</v>
      </c>
      <c r="F12950">
        <v>0</v>
      </c>
      <c r="G12950">
        <v>0</v>
      </c>
      <c r="H12950" s="45">
        <v>-1591</v>
      </c>
      <c r="I12950" t="s">
        <v>163</v>
      </c>
      <c r="J12950" t="s">
        <v>235</v>
      </c>
      <c r="K12950">
        <v>0</v>
      </c>
      <c r="L12950" s="83">
        <v>42424</v>
      </c>
      <c r="M12950">
        <v>0</v>
      </c>
      <c r="N12950" t="s">
        <v>2968</v>
      </c>
      <c r="O12950" t="s">
        <v>2969</v>
      </c>
    </row>
    <row r="12951" spans="1:15" x14ac:dyDescent="0.2">
      <c r="A12951" t="s">
        <v>2970</v>
      </c>
      <c r="B12951" t="s">
        <v>2866</v>
      </c>
      <c r="C12951">
        <v>50.615000000000002</v>
      </c>
      <c r="D12951">
        <v>0</v>
      </c>
      <c r="E12951">
        <v>0</v>
      </c>
      <c r="F12951">
        <v>0</v>
      </c>
      <c r="G12951">
        <v>0</v>
      </c>
      <c r="H12951" s="45">
        <v>15752.64</v>
      </c>
      <c r="I12951" t="s">
        <v>758</v>
      </c>
      <c r="J12951" t="s">
        <v>200</v>
      </c>
      <c r="K12951">
        <v>0</v>
      </c>
      <c r="L12951" s="83">
        <v>42424</v>
      </c>
      <c r="M12951">
        <v>0</v>
      </c>
      <c r="N12951" t="s">
        <v>177</v>
      </c>
      <c r="O12951" t="s">
        <v>2971</v>
      </c>
    </row>
    <row r="12952" spans="1:15" x14ac:dyDescent="0.2">
      <c r="A12952" t="s">
        <v>2972</v>
      </c>
      <c r="B12952" t="s">
        <v>2871</v>
      </c>
      <c r="C12952">
        <v>22.99</v>
      </c>
      <c r="D12952">
        <v>0</v>
      </c>
      <c r="E12952">
        <v>0</v>
      </c>
      <c r="F12952">
        <v>0</v>
      </c>
      <c r="G12952">
        <v>0</v>
      </c>
      <c r="H12952">
        <v>-83.65</v>
      </c>
      <c r="I12952" t="s">
        <v>758</v>
      </c>
      <c r="J12952" t="s">
        <v>164</v>
      </c>
      <c r="K12952">
        <v>0</v>
      </c>
      <c r="L12952" s="83">
        <v>42424</v>
      </c>
      <c r="M12952">
        <v>0</v>
      </c>
      <c r="N12952">
        <v>651824104</v>
      </c>
      <c r="O12952">
        <v>2636748</v>
      </c>
    </row>
    <row r="12953" spans="1:15" x14ac:dyDescent="0.2">
      <c r="A12953" t="s">
        <v>2973</v>
      </c>
      <c r="B12953" t="s">
        <v>2822</v>
      </c>
      <c r="C12953">
        <v>76.724999999999994</v>
      </c>
      <c r="D12953">
        <v>0</v>
      </c>
      <c r="E12953">
        <v>0</v>
      </c>
      <c r="F12953">
        <v>0</v>
      </c>
      <c r="G12953">
        <v>0</v>
      </c>
      <c r="H12953" s="45">
        <v>-30404.92</v>
      </c>
      <c r="I12953" t="s">
        <v>163</v>
      </c>
      <c r="J12953" t="s">
        <v>200</v>
      </c>
      <c r="K12953">
        <v>0</v>
      </c>
      <c r="L12953" s="83">
        <v>42424</v>
      </c>
      <c r="M12953">
        <v>0</v>
      </c>
      <c r="N12953" t="s">
        <v>2974</v>
      </c>
      <c r="O12953">
        <v>2949758</v>
      </c>
    </row>
    <row r="12954" spans="1:15" x14ac:dyDescent="0.2">
      <c r="A12954" t="s">
        <v>2975</v>
      </c>
      <c r="B12954" t="s">
        <v>2819</v>
      </c>
      <c r="C12954">
        <v>119</v>
      </c>
      <c r="D12954">
        <v>0</v>
      </c>
      <c r="E12954">
        <v>0</v>
      </c>
      <c r="F12954">
        <v>0</v>
      </c>
      <c r="G12954">
        <v>0</v>
      </c>
      <c r="H12954" s="45">
        <v>52161.07</v>
      </c>
      <c r="I12954" t="s">
        <v>163</v>
      </c>
      <c r="J12954" t="s">
        <v>164</v>
      </c>
      <c r="K12954">
        <v>0</v>
      </c>
      <c r="L12954" s="83">
        <v>42424</v>
      </c>
      <c r="M12954">
        <v>0</v>
      </c>
      <c r="N12954" t="s">
        <v>2976</v>
      </c>
      <c r="O12954">
        <v>2277880</v>
      </c>
    </row>
    <row r="12955" spans="1:15" x14ac:dyDescent="0.2">
      <c r="A12955" t="s">
        <v>2977</v>
      </c>
      <c r="B12955" t="s">
        <v>2810</v>
      </c>
      <c r="C12955">
        <v>33.35</v>
      </c>
      <c r="D12955">
        <v>0</v>
      </c>
      <c r="E12955">
        <v>0</v>
      </c>
      <c r="F12955">
        <v>0</v>
      </c>
      <c r="G12955">
        <v>0</v>
      </c>
      <c r="H12955" s="45">
        <v>3009.67</v>
      </c>
      <c r="I12955" t="s">
        <v>163</v>
      </c>
      <c r="J12955" t="s">
        <v>186</v>
      </c>
      <c r="K12955">
        <v>0</v>
      </c>
      <c r="L12955" s="83">
        <v>42424</v>
      </c>
      <c r="M12955">
        <v>0</v>
      </c>
      <c r="N12955" t="s">
        <v>2978</v>
      </c>
      <c r="O12955" t="s">
        <v>2979</v>
      </c>
    </row>
    <row r="12956" spans="1:15" x14ac:dyDescent="0.2">
      <c r="A12956" t="s">
        <v>2980</v>
      </c>
      <c r="B12956" t="s">
        <v>2811</v>
      </c>
      <c r="C12956">
        <v>45.2</v>
      </c>
      <c r="D12956">
        <v>0</v>
      </c>
      <c r="E12956">
        <v>0</v>
      </c>
      <c r="F12956">
        <v>0</v>
      </c>
      <c r="G12956">
        <v>0</v>
      </c>
      <c r="H12956" s="45">
        <v>34608.959999999999</v>
      </c>
      <c r="I12956" t="s">
        <v>163</v>
      </c>
      <c r="J12956" t="s">
        <v>169</v>
      </c>
      <c r="K12956">
        <v>0</v>
      </c>
      <c r="L12956" s="83">
        <v>42424</v>
      </c>
      <c r="M12956">
        <v>0</v>
      </c>
      <c r="N12956">
        <v>695127100</v>
      </c>
      <c r="O12956" t="s">
        <v>2981</v>
      </c>
    </row>
    <row r="12957" spans="1:15" x14ac:dyDescent="0.2">
      <c r="A12957" t="s">
        <v>2982</v>
      </c>
      <c r="B12957" t="s">
        <v>2831</v>
      </c>
      <c r="C12957">
        <v>25.14</v>
      </c>
      <c r="D12957">
        <v>0</v>
      </c>
      <c r="E12957">
        <v>0</v>
      </c>
      <c r="F12957">
        <v>0</v>
      </c>
      <c r="G12957">
        <v>0</v>
      </c>
      <c r="H12957">
        <v>92.3</v>
      </c>
      <c r="I12957" t="s">
        <v>163</v>
      </c>
      <c r="J12957" t="s">
        <v>169</v>
      </c>
      <c r="K12957">
        <v>0</v>
      </c>
      <c r="L12957" s="83">
        <v>42424</v>
      </c>
      <c r="M12957">
        <v>0</v>
      </c>
      <c r="N12957">
        <v>703395103</v>
      </c>
      <c r="O12957">
        <v>2672689</v>
      </c>
    </row>
    <row r="12958" spans="1:15" x14ac:dyDescent="0.2">
      <c r="A12958" t="s">
        <v>2983</v>
      </c>
      <c r="B12958" t="s">
        <v>2844</v>
      </c>
      <c r="C12958">
        <v>59.375</v>
      </c>
      <c r="D12958">
        <v>0</v>
      </c>
      <c r="E12958">
        <v>0</v>
      </c>
      <c r="F12958">
        <v>0</v>
      </c>
      <c r="G12958">
        <v>0</v>
      </c>
      <c r="H12958" s="45">
        <v>48948.17</v>
      </c>
      <c r="I12958" t="s">
        <v>163</v>
      </c>
      <c r="J12958" t="s">
        <v>164</v>
      </c>
      <c r="K12958">
        <v>0</v>
      </c>
      <c r="L12958" s="83">
        <v>42424</v>
      </c>
      <c r="M12958">
        <v>0</v>
      </c>
      <c r="N12958">
        <v>705573103</v>
      </c>
      <c r="O12958">
        <v>2675860</v>
      </c>
    </row>
    <row r="12959" spans="1:15" x14ac:dyDescent="0.2">
      <c r="A12959" t="s">
        <v>2984</v>
      </c>
      <c r="B12959" t="s">
        <v>2843</v>
      </c>
      <c r="C12959">
        <v>34.82</v>
      </c>
      <c r="D12959">
        <v>0</v>
      </c>
      <c r="E12959">
        <v>0</v>
      </c>
      <c r="F12959">
        <v>0</v>
      </c>
      <c r="G12959">
        <v>0</v>
      </c>
      <c r="H12959" s="45">
        <v>34795.57</v>
      </c>
      <c r="I12959" t="s">
        <v>163</v>
      </c>
      <c r="J12959" t="s">
        <v>190</v>
      </c>
      <c r="K12959">
        <v>0</v>
      </c>
      <c r="L12959" s="83">
        <v>42424</v>
      </c>
      <c r="M12959">
        <v>0</v>
      </c>
      <c r="N12959" s="84">
        <v>7.4762000000000002E+106</v>
      </c>
      <c r="O12959">
        <v>2150204</v>
      </c>
    </row>
    <row r="12960" spans="1:15" x14ac:dyDescent="0.2">
      <c r="A12960" t="s">
        <v>2985</v>
      </c>
      <c r="B12960" t="s">
        <v>2830</v>
      </c>
      <c r="C12960">
        <v>49.01</v>
      </c>
      <c r="D12960">
        <v>0</v>
      </c>
      <c r="E12960">
        <v>0</v>
      </c>
      <c r="F12960">
        <v>0</v>
      </c>
      <c r="G12960">
        <v>0</v>
      </c>
      <c r="H12960" s="45">
        <v>9698.2199999999993</v>
      </c>
      <c r="I12960" t="s">
        <v>163</v>
      </c>
      <c r="J12960" t="s">
        <v>169</v>
      </c>
      <c r="K12960">
        <v>0</v>
      </c>
      <c r="L12960" s="83">
        <v>42424</v>
      </c>
      <c r="M12960">
        <v>0</v>
      </c>
      <c r="N12960">
        <v>759916109</v>
      </c>
      <c r="O12960">
        <v>2731654</v>
      </c>
    </row>
    <row r="12961" spans="1:15" x14ac:dyDescent="0.2">
      <c r="A12961" t="s">
        <v>2986</v>
      </c>
      <c r="B12961" t="s">
        <v>2826</v>
      </c>
      <c r="C12961">
        <v>100.96</v>
      </c>
      <c r="D12961">
        <v>0</v>
      </c>
      <c r="E12961">
        <v>0</v>
      </c>
      <c r="F12961">
        <v>0</v>
      </c>
      <c r="G12961">
        <v>0</v>
      </c>
      <c r="H12961" s="45">
        <v>-13608.76</v>
      </c>
      <c r="I12961" t="s">
        <v>163</v>
      </c>
      <c r="J12961" t="s">
        <v>235</v>
      </c>
      <c r="K12961">
        <v>0</v>
      </c>
      <c r="L12961" s="83">
        <v>42424</v>
      </c>
      <c r="M12961">
        <v>0</v>
      </c>
      <c r="N12961">
        <v>800013104</v>
      </c>
      <c r="O12961">
        <v>2774336</v>
      </c>
    </row>
    <row r="12962" spans="1:15" x14ac:dyDescent="0.2">
      <c r="A12962" t="s">
        <v>2987</v>
      </c>
      <c r="B12962" t="s">
        <v>2841</v>
      </c>
      <c r="C12962">
        <v>165.65</v>
      </c>
      <c r="D12962">
        <v>0</v>
      </c>
      <c r="E12962">
        <v>0</v>
      </c>
      <c r="F12962">
        <v>0</v>
      </c>
      <c r="G12962">
        <v>0</v>
      </c>
      <c r="H12962">
        <v>354.4</v>
      </c>
      <c r="I12962" t="s">
        <v>163</v>
      </c>
      <c r="J12962" t="s">
        <v>448</v>
      </c>
      <c r="K12962">
        <v>0</v>
      </c>
      <c r="L12962" s="83">
        <v>42424</v>
      </c>
      <c r="M12962">
        <v>0</v>
      </c>
      <c r="N12962" t="s">
        <v>2988</v>
      </c>
      <c r="O12962">
        <v>2429294</v>
      </c>
    </row>
    <row r="12963" spans="1:15" x14ac:dyDescent="0.2">
      <c r="A12963" t="s">
        <v>2989</v>
      </c>
      <c r="B12963" t="s">
        <v>2820</v>
      </c>
      <c r="C12963">
        <v>25.004999999999999</v>
      </c>
      <c r="D12963">
        <v>0</v>
      </c>
      <c r="E12963">
        <v>0</v>
      </c>
      <c r="F12963">
        <v>0</v>
      </c>
      <c r="G12963">
        <v>0</v>
      </c>
      <c r="H12963" s="45">
        <v>33667.51</v>
      </c>
      <c r="I12963" t="s">
        <v>163</v>
      </c>
      <c r="J12963" t="s">
        <v>200</v>
      </c>
      <c r="K12963">
        <v>0</v>
      </c>
      <c r="L12963" s="83">
        <v>42424</v>
      </c>
      <c r="M12963">
        <v>0</v>
      </c>
      <c r="N12963" t="s">
        <v>2990</v>
      </c>
      <c r="O12963" t="s">
        <v>2991</v>
      </c>
    </row>
    <row r="12964" spans="1:15" x14ac:dyDescent="0.2">
      <c r="A12964" t="s">
        <v>2992</v>
      </c>
      <c r="B12964" t="s">
        <v>2832</v>
      </c>
      <c r="C12964">
        <v>61.73</v>
      </c>
      <c r="D12964">
        <v>0</v>
      </c>
      <c r="E12964">
        <v>0</v>
      </c>
      <c r="F12964">
        <v>0</v>
      </c>
      <c r="G12964">
        <v>0</v>
      </c>
      <c r="H12964" s="45">
        <v>-17127.080000000002</v>
      </c>
      <c r="I12964" t="s">
        <v>163</v>
      </c>
      <c r="J12964" t="s">
        <v>200</v>
      </c>
      <c r="K12964">
        <v>0</v>
      </c>
      <c r="L12964" s="83">
        <v>42424</v>
      </c>
      <c r="M12964">
        <v>0</v>
      </c>
      <c r="N12964" t="s">
        <v>2993</v>
      </c>
      <c r="O12964" t="s">
        <v>2994</v>
      </c>
    </row>
    <row r="12965" spans="1:15" x14ac:dyDescent="0.2">
      <c r="A12965" t="s">
        <v>2995</v>
      </c>
      <c r="B12965" t="s">
        <v>2873</v>
      </c>
      <c r="C12965">
        <v>55.26</v>
      </c>
      <c r="D12965">
        <v>0</v>
      </c>
      <c r="E12965">
        <v>0</v>
      </c>
      <c r="F12965">
        <v>0</v>
      </c>
      <c r="G12965">
        <v>0</v>
      </c>
      <c r="H12965" s="45">
        <v>54249.8</v>
      </c>
      <c r="I12965" t="s">
        <v>758</v>
      </c>
      <c r="J12965" t="s">
        <v>186</v>
      </c>
      <c r="K12965">
        <v>0</v>
      </c>
      <c r="L12965" s="83">
        <v>42424</v>
      </c>
      <c r="M12965">
        <v>0</v>
      </c>
      <c r="N12965">
        <v>860630102</v>
      </c>
      <c r="O12965">
        <v>2849234</v>
      </c>
    </row>
    <row r="12966" spans="1:15" x14ac:dyDescent="0.2">
      <c r="A12966" t="s">
        <v>2996</v>
      </c>
      <c r="B12966" t="s">
        <v>2824</v>
      </c>
      <c r="C12966">
        <v>21.66</v>
      </c>
      <c r="D12966">
        <v>0</v>
      </c>
      <c r="E12966">
        <v>0</v>
      </c>
      <c r="F12966">
        <v>0</v>
      </c>
      <c r="G12966">
        <v>0</v>
      </c>
      <c r="H12966" s="45">
        <v>-43528.43</v>
      </c>
      <c r="I12966" t="s">
        <v>163</v>
      </c>
      <c r="J12966" t="s">
        <v>235</v>
      </c>
      <c r="K12966">
        <v>0</v>
      </c>
      <c r="L12966" s="83">
        <v>42424</v>
      </c>
      <c r="M12966">
        <v>0</v>
      </c>
      <c r="N12966" t="s">
        <v>2997</v>
      </c>
      <c r="O12966" t="s">
        <v>2998</v>
      </c>
    </row>
    <row r="12967" spans="1:15" x14ac:dyDescent="0.2">
      <c r="A12967" t="s">
        <v>2999</v>
      </c>
      <c r="B12967" t="s">
        <v>2812</v>
      </c>
      <c r="C12967">
        <v>258.3</v>
      </c>
      <c r="D12967">
        <v>0</v>
      </c>
      <c r="E12967">
        <v>0</v>
      </c>
      <c r="F12967">
        <v>0</v>
      </c>
      <c r="G12967">
        <v>0</v>
      </c>
      <c r="H12967" s="45">
        <v>-125073.33</v>
      </c>
      <c r="I12967" t="s">
        <v>163</v>
      </c>
      <c r="J12967" t="s">
        <v>164</v>
      </c>
      <c r="K12967">
        <v>0</v>
      </c>
      <c r="L12967" s="83">
        <v>42424</v>
      </c>
      <c r="M12967">
        <v>0</v>
      </c>
      <c r="N12967">
        <v>852857200</v>
      </c>
      <c r="O12967" t="s">
        <v>3000</v>
      </c>
    </row>
    <row r="12968" spans="1:15" x14ac:dyDescent="0.2">
      <c r="A12968" t="s">
        <v>3001</v>
      </c>
      <c r="B12968" t="s">
        <v>2862</v>
      </c>
      <c r="C12968">
        <v>80.599999999999994</v>
      </c>
      <c r="D12968">
        <v>0</v>
      </c>
      <c r="E12968">
        <v>0</v>
      </c>
      <c r="F12968">
        <v>0</v>
      </c>
      <c r="G12968">
        <v>0</v>
      </c>
      <c r="H12968" s="45">
        <v>-18400.13</v>
      </c>
      <c r="I12968" t="s">
        <v>758</v>
      </c>
      <c r="J12968" t="s">
        <v>190</v>
      </c>
      <c r="K12968">
        <v>0</v>
      </c>
      <c r="L12968" s="83">
        <v>42424</v>
      </c>
      <c r="M12968">
        <v>0</v>
      </c>
      <c r="N12968">
        <v>880345103</v>
      </c>
      <c r="O12968">
        <v>2883641</v>
      </c>
    </row>
    <row r="12969" spans="1:15" x14ac:dyDescent="0.2">
      <c r="A12969" t="s">
        <v>3002</v>
      </c>
      <c r="B12969" t="s">
        <v>2807</v>
      </c>
      <c r="C12969">
        <v>238.3</v>
      </c>
      <c r="D12969">
        <v>0</v>
      </c>
      <c r="E12969">
        <v>0</v>
      </c>
      <c r="F12969">
        <v>0</v>
      </c>
      <c r="G12969">
        <v>0</v>
      </c>
      <c r="H12969" s="45">
        <v>-255407.9</v>
      </c>
      <c r="I12969" t="s">
        <v>163</v>
      </c>
      <c r="J12969" t="s">
        <v>186</v>
      </c>
      <c r="K12969">
        <v>0</v>
      </c>
      <c r="L12969" s="83">
        <v>42424</v>
      </c>
      <c r="M12969">
        <v>0</v>
      </c>
      <c r="N12969" t="s">
        <v>3003</v>
      </c>
      <c r="O12969" t="s">
        <v>3004</v>
      </c>
    </row>
    <row r="12970" spans="1:15" x14ac:dyDescent="0.2">
      <c r="A12970" t="s">
        <v>3005</v>
      </c>
      <c r="B12970" t="s">
        <v>2872</v>
      </c>
      <c r="C12970">
        <v>77.42</v>
      </c>
      <c r="D12970">
        <v>0</v>
      </c>
      <c r="E12970">
        <v>0</v>
      </c>
      <c r="F12970">
        <v>0</v>
      </c>
      <c r="G12970">
        <v>0</v>
      </c>
      <c r="H12970" s="45">
        <v>6905.32</v>
      </c>
      <c r="I12970" t="s">
        <v>758</v>
      </c>
      <c r="J12970" t="s">
        <v>190</v>
      </c>
      <c r="K12970">
        <v>0</v>
      </c>
      <c r="L12970" s="83">
        <v>42424</v>
      </c>
      <c r="M12970">
        <v>0</v>
      </c>
      <c r="N12970" t="s">
        <v>3006</v>
      </c>
      <c r="O12970">
        <v>2483074</v>
      </c>
    </row>
    <row r="12971" spans="1:15" x14ac:dyDescent="0.2">
      <c r="A12971" t="s">
        <v>3007</v>
      </c>
      <c r="B12971" t="s">
        <v>2808</v>
      </c>
      <c r="C12971">
        <v>46.03</v>
      </c>
      <c r="D12971">
        <v>0</v>
      </c>
      <c r="E12971">
        <v>0</v>
      </c>
      <c r="F12971">
        <v>0</v>
      </c>
      <c r="G12971">
        <v>0</v>
      </c>
      <c r="H12971" s="45">
        <v>-154035.23000000001</v>
      </c>
      <c r="I12971" t="s">
        <v>163</v>
      </c>
      <c r="J12971" t="s">
        <v>182</v>
      </c>
      <c r="K12971">
        <v>0</v>
      </c>
      <c r="L12971" s="83">
        <v>42424</v>
      </c>
      <c r="M12971">
        <v>0</v>
      </c>
      <c r="N12971" t="s">
        <v>3008</v>
      </c>
      <c r="O12971" t="s">
        <v>3009</v>
      </c>
    </row>
    <row r="12972" spans="1:15" x14ac:dyDescent="0.2">
      <c r="A12972" t="s">
        <v>3010</v>
      </c>
      <c r="B12972" t="s">
        <v>2846</v>
      </c>
      <c r="C12972">
        <v>30.35</v>
      </c>
      <c r="D12972">
        <v>0</v>
      </c>
      <c r="E12972">
        <v>0</v>
      </c>
      <c r="F12972">
        <v>0</v>
      </c>
      <c r="G12972">
        <v>0</v>
      </c>
      <c r="H12972" s="45">
        <v>15888.76</v>
      </c>
      <c r="I12972" t="s">
        <v>163</v>
      </c>
      <c r="J12972" t="s">
        <v>190</v>
      </c>
      <c r="K12972">
        <v>0</v>
      </c>
      <c r="L12972" s="83">
        <v>42424</v>
      </c>
      <c r="M12972">
        <v>0</v>
      </c>
      <c r="N12972">
        <v>896215209</v>
      </c>
      <c r="O12972" t="s">
        <v>3011</v>
      </c>
    </row>
    <row r="12973" spans="1:15" x14ac:dyDescent="0.2">
      <c r="A12973" t="s">
        <v>3012</v>
      </c>
      <c r="B12973" t="s">
        <v>2850</v>
      </c>
      <c r="C12973">
        <v>117.735</v>
      </c>
      <c r="D12973">
        <v>0</v>
      </c>
      <c r="E12973">
        <v>0</v>
      </c>
      <c r="F12973">
        <v>0</v>
      </c>
      <c r="G12973">
        <v>0</v>
      </c>
      <c r="H12973" s="45">
        <v>72678.100000000006</v>
      </c>
      <c r="I12973" t="s">
        <v>163</v>
      </c>
      <c r="J12973" t="s">
        <v>200</v>
      </c>
      <c r="K12973">
        <v>0</v>
      </c>
      <c r="L12973" s="83">
        <v>42424</v>
      </c>
      <c r="M12973">
        <v>0</v>
      </c>
      <c r="N12973" t="s">
        <v>3013</v>
      </c>
      <c r="O12973" t="s">
        <v>3014</v>
      </c>
    </row>
    <row r="12974" spans="1:15" x14ac:dyDescent="0.2">
      <c r="A12974" t="s">
        <v>3015</v>
      </c>
      <c r="B12974" t="s">
        <v>2813</v>
      </c>
      <c r="C12974">
        <v>113.96</v>
      </c>
      <c r="D12974">
        <v>0</v>
      </c>
      <c r="E12974">
        <v>0</v>
      </c>
      <c r="F12974">
        <v>0</v>
      </c>
      <c r="G12974">
        <v>0</v>
      </c>
      <c r="H12974" s="45">
        <v>-20852.45</v>
      </c>
      <c r="I12974" t="s">
        <v>163</v>
      </c>
      <c r="J12974" t="s">
        <v>200</v>
      </c>
      <c r="K12974">
        <v>0</v>
      </c>
      <c r="L12974" s="83">
        <v>42424</v>
      </c>
      <c r="M12974">
        <v>0</v>
      </c>
      <c r="N12974" t="s">
        <v>3016</v>
      </c>
      <c r="O12974" t="s">
        <v>3017</v>
      </c>
    </row>
    <row r="12975" spans="1:15" x14ac:dyDescent="0.2">
      <c r="A12975" t="s">
        <v>3018</v>
      </c>
      <c r="B12975" t="s">
        <v>2855</v>
      </c>
      <c r="C12975">
        <v>4.3</v>
      </c>
      <c r="D12975">
        <v>0</v>
      </c>
      <c r="E12975">
        <v>0</v>
      </c>
      <c r="F12975">
        <v>0</v>
      </c>
      <c r="G12975">
        <v>0</v>
      </c>
      <c r="H12975" s="45">
        <v>-9407.36</v>
      </c>
      <c r="I12975" t="s">
        <v>758</v>
      </c>
      <c r="J12975" t="s">
        <v>200</v>
      </c>
      <c r="K12975">
        <v>0</v>
      </c>
      <c r="L12975" s="83">
        <v>42424</v>
      </c>
      <c r="M12975">
        <v>0</v>
      </c>
      <c r="N12975" s="84">
        <v>9.2848999999999997E+105</v>
      </c>
      <c r="O12975" t="s">
        <v>3019</v>
      </c>
    </row>
    <row r="12976" spans="1:15" x14ac:dyDescent="0.2">
      <c r="A12976" t="s">
        <v>3020</v>
      </c>
      <c r="B12976" t="s">
        <v>2859</v>
      </c>
      <c r="C12976">
        <v>51.16</v>
      </c>
      <c r="D12976">
        <v>0</v>
      </c>
      <c r="E12976">
        <v>0</v>
      </c>
      <c r="F12976">
        <v>0</v>
      </c>
      <c r="G12976">
        <v>0</v>
      </c>
      <c r="H12976" s="45">
        <v>1644.53</v>
      </c>
      <c r="I12976" t="s">
        <v>758</v>
      </c>
      <c r="J12976" t="s">
        <v>164</v>
      </c>
      <c r="K12976">
        <v>0</v>
      </c>
      <c r="L12976" s="83">
        <v>42424</v>
      </c>
      <c r="M12976">
        <v>0</v>
      </c>
      <c r="N12976" t="s">
        <v>3021</v>
      </c>
      <c r="O12976" t="s">
        <v>3022</v>
      </c>
    </row>
    <row r="12977" spans="1:15" x14ac:dyDescent="0.2">
      <c r="A12977" t="s">
        <v>3023</v>
      </c>
      <c r="B12977" t="s">
        <v>2857</v>
      </c>
      <c r="C12977">
        <v>27.8</v>
      </c>
      <c r="D12977">
        <v>0</v>
      </c>
      <c r="E12977">
        <v>0</v>
      </c>
      <c r="F12977">
        <v>0</v>
      </c>
      <c r="G12977">
        <v>0</v>
      </c>
      <c r="H12977">
        <v>-536.41999999999996</v>
      </c>
      <c r="I12977" t="s">
        <v>758</v>
      </c>
      <c r="J12977" t="s">
        <v>169</v>
      </c>
      <c r="K12977">
        <v>0</v>
      </c>
      <c r="L12977" s="83">
        <v>42424</v>
      </c>
      <c r="M12977">
        <v>0</v>
      </c>
      <c r="N12977" t="s">
        <v>177</v>
      </c>
      <c r="O12977" t="s">
        <v>3024</v>
      </c>
    </row>
    <row r="12978" spans="1:15" x14ac:dyDescent="0.2">
      <c r="A12978" t="s">
        <v>3025</v>
      </c>
      <c r="B12978" t="s">
        <v>2809</v>
      </c>
      <c r="C12978">
        <v>39</v>
      </c>
      <c r="D12978">
        <v>0</v>
      </c>
      <c r="E12978">
        <v>0</v>
      </c>
      <c r="F12978">
        <v>0</v>
      </c>
      <c r="G12978">
        <v>0</v>
      </c>
      <c r="H12978" s="45">
        <v>1031.02</v>
      </c>
      <c r="I12978" t="s">
        <v>163</v>
      </c>
      <c r="J12978" t="s">
        <v>182</v>
      </c>
      <c r="K12978">
        <v>0</v>
      </c>
      <c r="L12978" s="83">
        <v>42424</v>
      </c>
      <c r="M12978">
        <v>0</v>
      </c>
      <c r="N12978">
        <v>959319104</v>
      </c>
      <c r="O12978" t="s">
        <v>3026</v>
      </c>
    </row>
    <row r="12979" spans="1:15" x14ac:dyDescent="0.2">
      <c r="A12979" t="s">
        <v>3027</v>
      </c>
      <c r="B12979" t="s">
        <v>2858</v>
      </c>
      <c r="C12979">
        <v>36.28</v>
      </c>
      <c r="D12979">
        <v>0</v>
      </c>
      <c r="E12979">
        <v>0</v>
      </c>
      <c r="F12979">
        <v>0</v>
      </c>
      <c r="G12979">
        <v>0</v>
      </c>
      <c r="H12979" s="45">
        <v>1246.08</v>
      </c>
      <c r="I12979" t="s">
        <v>758</v>
      </c>
      <c r="J12979" t="s">
        <v>822</v>
      </c>
      <c r="K12979">
        <v>0</v>
      </c>
      <c r="L12979" s="83">
        <v>42424</v>
      </c>
      <c r="M12979">
        <v>0</v>
      </c>
      <c r="N12979" t="s">
        <v>3028</v>
      </c>
      <c r="O12979">
        <v>2685234</v>
      </c>
    </row>
    <row r="12980" spans="1:15" x14ac:dyDescent="0.2">
      <c r="A12980" t="s">
        <v>3029</v>
      </c>
      <c r="B12980" t="s">
        <v>2864</v>
      </c>
      <c r="C12980">
        <v>26.8</v>
      </c>
      <c r="D12980">
        <v>0</v>
      </c>
      <c r="E12980">
        <v>0</v>
      </c>
      <c r="F12980">
        <v>0</v>
      </c>
      <c r="G12980">
        <v>0</v>
      </c>
      <c r="H12980">
        <v>367.62</v>
      </c>
      <c r="I12980" t="s">
        <v>758</v>
      </c>
      <c r="J12980" t="s">
        <v>169</v>
      </c>
      <c r="K12980">
        <v>0</v>
      </c>
      <c r="L12980" s="83">
        <v>42424</v>
      </c>
      <c r="M12980">
        <v>0</v>
      </c>
      <c r="N12980" t="s">
        <v>3030</v>
      </c>
      <c r="O12980" t="s">
        <v>3031</v>
      </c>
    </row>
    <row r="12981" spans="1:15" x14ac:dyDescent="0.2">
      <c r="A12981" t="s">
        <v>3032</v>
      </c>
      <c r="B12981" t="s">
        <v>2839</v>
      </c>
      <c r="C12981">
        <v>157.38</v>
      </c>
      <c r="D12981">
        <v>0</v>
      </c>
      <c r="E12981">
        <v>0</v>
      </c>
      <c r="F12981">
        <v>0</v>
      </c>
      <c r="G12981">
        <v>0</v>
      </c>
      <c r="H12981" s="45">
        <v>-52429.95</v>
      </c>
      <c r="I12981" t="s">
        <v>163</v>
      </c>
      <c r="J12981" t="s">
        <v>164</v>
      </c>
      <c r="K12981">
        <v>0</v>
      </c>
      <c r="L12981" s="83">
        <v>42424</v>
      </c>
      <c r="M12981">
        <v>0</v>
      </c>
      <c r="N12981">
        <v>989207105</v>
      </c>
      <c r="O12981">
        <v>2989356</v>
      </c>
    </row>
    <row r="12982" spans="1:15" x14ac:dyDescent="0.2">
      <c r="A12982" t="s">
        <v>3033</v>
      </c>
      <c r="B12982" t="s">
        <v>2818</v>
      </c>
      <c r="C12982">
        <v>8.65</v>
      </c>
      <c r="D12982">
        <v>0</v>
      </c>
      <c r="E12982">
        <v>0</v>
      </c>
      <c r="F12982">
        <v>0</v>
      </c>
      <c r="G12982">
        <v>0</v>
      </c>
      <c r="H12982" s="45">
        <v>-68112</v>
      </c>
      <c r="I12982" t="s">
        <v>163</v>
      </c>
      <c r="J12982" t="s">
        <v>200</v>
      </c>
      <c r="K12982">
        <v>0</v>
      </c>
      <c r="L12982" s="83">
        <v>42424</v>
      </c>
      <c r="M12982">
        <v>0</v>
      </c>
      <c r="N12982" t="s">
        <v>3034</v>
      </c>
      <c r="O12982" t="s">
        <v>3035</v>
      </c>
    </row>
    <row r="12983" spans="1:15" x14ac:dyDescent="0.2">
      <c r="A12983" t="s">
        <v>2713</v>
      </c>
      <c r="B12983" t="s">
        <v>2462</v>
      </c>
      <c r="C12983">
        <v>16.100000000000001</v>
      </c>
      <c r="D12983">
        <v>0</v>
      </c>
      <c r="E12983">
        <v>0</v>
      </c>
      <c r="F12983">
        <v>0</v>
      </c>
      <c r="G12983">
        <v>0</v>
      </c>
      <c r="H12983" s="45">
        <v>13835.29</v>
      </c>
      <c r="I12983" t="s">
        <v>758</v>
      </c>
      <c r="J12983" t="s">
        <v>164</v>
      </c>
      <c r="K12983">
        <v>0</v>
      </c>
      <c r="L12983" s="83">
        <v>42423</v>
      </c>
      <c r="M12983">
        <v>0</v>
      </c>
      <c r="N12983">
        <v>922417100</v>
      </c>
      <c r="O12983">
        <v>2938422</v>
      </c>
    </row>
    <row r="12984" spans="1:15" x14ac:dyDescent="0.2">
      <c r="A12984" t="s">
        <v>2714</v>
      </c>
      <c r="B12984" t="s">
        <v>2461</v>
      </c>
      <c r="C12984">
        <v>43</v>
      </c>
      <c r="D12984">
        <v>0</v>
      </c>
      <c r="E12984">
        <v>0</v>
      </c>
      <c r="F12984">
        <v>0</v>
      </c>
      <c r="G12984">
        <v>0</v>
      </c>
      <c r="H12984" s="45">
        <v>-37228.480000000003</v>
      </c>
      <c r="I12984" t="s">
        <v>758</v>
      </c>
      <c r="J12984" t="s">
        <v>169</v>
      </c>
      <c r="K12984">
        <v>0</v>
      </c>
      <c r="L12984" s="83">
        <v>42423</v>
      </c>
      <c r="M12984">
        <v>0</v>
      </c>
      <c r="N12984" t="s">
        <v>2560</v>
      </c>
      <c r="O12984" t="s">
        <v>2561</v>
      </c>
    </row>
    <row r="12985" spans="1:15" x14ac:dyDescent="0.2">
      <c r="A12985" t="s">
        <v>2715</v>
      </c>
      <c r="B12985" t="s">
        <v>2463</v>
      </c>
      <c r="C12985">
        <v>122.38</v>
      </c>
      <c r="D12985">
        <v>0</v>
      </c>
      <c r="E12985">
        <v>0</v>
      </c>
      <c r="F12985">
        <v>0</v>
      </c>
      <c r="G12985">
        <v>0</v>
      </c>
      <c r="H12985">
        <v>656.96</v>
      </c>
      <c r="I12985" t="s">
        <v>758</v>
      </c>
      <c r="J12985" t="s">
        <v>164</v>
      </c>
      <c r="K12985">
        <v>0</v>
      </c>
      <c r="L12985" s="83">
        <v>42423</v>
      </c>
      <c r="M12985">
        <v>0</v>
      </c>
      <c r="N12985">
        <v>775133101</v>
      </c>
      <c r="O12985">
        <v>2746700</v>
      </c>
    </row>
    <row r="12986" spans="1:15" x14ac:dyDescent="0.2">
      <c r="A12986" t="s">
        <v>2716</v>
      </c>
      <c r="B12986" t="s">
        <v>2466</v>
      </c>
      <c r="C12986">
        <v>131.63999999999999</v>
      </c>
      <c r="D12986">
        <v>0</v>
      </c>
      <c r="E12986">
        <v>0</v>
      </c>
      <c r="F12986">
        <v>0</v>
      </c>
      <c r="G12986">
        <v>0</v>
      </c>
      <c r="H12986" s="45">
        <v>4412</v>
      </c>
      <c r="I12986" t="s">
        <v>758</v>
      </c>
      <c r="J12986" t="s">
        <v>190</v>
      </c>
      <c r="K12986">
        <v>0</v>
      </c>
      <c r="L12986" s="83">
        <v>42423</v>
      </c>
      <c r="M12986">
        <v>0</v>
      </c>
      <c r="N12986">
        <v>655663102</v>
      </c>
      <c r="O12986">
        <v>2641838</v>
      </c>
    </row>
    <row r="12987" spans="1:15" x14ac:dyDescent="0.2">
      <c r="A12987" t="s">
        <v>2717</v>
      </c>
      <c r="B12987" t="s">
        <v>2468</v>
      </c>
      <c r="C12987">
        <v>55.4</v>
      </c>
      <c r="D12987">
        <v>0</v>
      </c>
      <c r="E12987">
        <v>0</v>
      </c>
      <c r="F12987">
        <v>0</v>
      </c>
      <c r="G12987">
        <v>0</v>
      </c>
      <c r="H12987" s="45">
        <v>19572.759999999998</v>
      </c>
      <c r="I12987" t="s">
        <v>758</v>
      </c>
      <c r="J12987" t="s">
        <v>169</v>
      </c>
      <c r="K12987">
        <v>0</v>
      </c>
      <c r="L12987" s="83">
        <v>42423</v>
      </c>
      <c r="M12987">
        <v>0</v>
      </c>
      <c r="N12987">
        <v>589889104</v>
      </c>
      <c r="O12987">
        <v>2580555</v>
      </c>
    </row>
    <row r="12988" spans="1:15" x14ac:dyDescent="0.2">
      <c r="A12988" t="s">
        <v>2718</v>
      </c>
      <c r="B12988" t="s">
        <v>2469</v>
      </c>
      <c r="C12988">
        <v>35.049999999999997</v>
      </c>
      <c r="D12988">
        <v>0</v>
      </c>
      <c r="E12988">
        <v>0</v>
      </c>
      <c r="F12988">
        <v>0</v>
      </c>
      <c r="G12988">
        <v>0</v>
      </c>
      <c r="H12988" s="45">
        <v>43559.76</v>
      </c>
      <c r="I12988" t="s">
        <v>758</v>
      </c>
      <c r="J12988" t="s">
        <v>190</v>
      </c>
      <c r="K12988">
        <v>0</v>
      </c>
      <c r="L12988" s="83">
        <v>42423</v>
      </c>
      <c r="M12988">
        <v>0</v>
      </c>
      <c r="N12988">
        <v>447462102</v>
      </c>
      <c r="O12988" t="s">
        <v>2538</v>
      </c>
    </row>
    <row r="12989" spans="1:15" x14ac:dyDescent="0.2">
      <c r="A12989" t="s">
        <v>2719</v>
      </c>
      <c r="B12989" t="s">
        <v>2470</v>
      </c>
      <c r="C12989">
        <v>42.74</v>
      </c>
      <c r="D12989">
        <v>0</v>
      </c>
      <c r="E12989">
        <v>0</v>
      </c>
      <c r="F12989">
        <v>0</v>
      </c>
      <c r="G12989">
        <v>0</v>
      </c>
      <c r="H12989" s="45">
        <v>1091.05</v>
      </c>
      <c r="I12989" t="s">
        <v>758</v>
      </c>
      <c r="J12989" t="s">
        <v>169</v>
      </c>
      <c r="K12989">
        <v>0</v>
      </c>
      <c r="L12989" s="83">
        <v>42423</v>
      </c>
      <c r="M12989">
        <v>0</v>
      </c>
      <c r="N12989" t="s">
        <v>2527</v>
      </c>
      <c r="O12989" t="s">
        <v>2528</v>
      </c>
    </row>
    <row r="12990" spans="1:15" x14ac:dyDescent="0.2">
      <c r="A12990" t="s">
        <v>2720</v>
      </c>
      <c r="B12990" t="s">
        <v>2460</v>
      </c>
      <c r="C12990">
        <v>4.5599999999999996</v>
      </c>
      <c r="D12990">
        <v>0</v>
      </c>
      <c r="E12990">
        <v>0</v>
      </c>
      <c r="F12990">
        <v>0</v>
      </c>
      <c r="G12990">
        <v>0</v>
      </c>
      <c r="H12990" s="45">
        <v>-5722.35</v>
      </c>
      <c r="I12990" t="s">
        <v>758</v>
      </c>
      <c r="J12990" t="s">
        <v>169</v>
      </c>
      <c r="K12990">
        <v>0</v>
      </c>
      <c r="L12990" s="83">
        <v>42423</v>
      </c>
      <c r="M12990">
        <v>0</v>
      </c>
      <c r="N12990">
        <v>249908104</v>
      </c>
      <c r="O12990">
        <v>2100179</v>
      </c>
    </row>
    <row r="12991" spans="1:15" x14ac:dyDescent="0.2">
      <c r="A12991" t="s">
        <v>2721</v>
      </c>
      <c r="B12991" t="s">
        <v>2464</v>
      </c>
      <c r="C12991">
        <v>142.09</v>
      </c>
      <c r="D12991">
        <v>0</v>
      </c>
      <c r="E12991">
        <v>0</v>
      </c>
      <c r="F12991">
        <v>0</v>
      </c>
      <c r="G12991">
        <v>0</v>
      </c>
      <c r="H12991">
        <v>-290.74</v>
      </c>
      <c r="I12991" t="s">
        <v>758</v>
      </c>
      <c r="J12991" t="s">
        <v>200</v>
      </c>
      <c r="K12991">
        <v>0</v>
      </c>
      <c r="L12991" s="83">
        <v>42423</v>
      </c>
      <c r="M12991">
        <v>0</v>
      </c>
      <c r="N12991" t="s">
        <v>2520</v>
      </c>
      <c r="O12991" t="s">
        <v>2521</v>
      </c>
    </row>
    <row r="12992" spans="1:15" x14ac:dyDescent="0.2">
      <c r="A12992" t="s">
        <v>2722</v>
      </c>
      <c r="B12992" t="s">
        <v>2467</v>
      </c>
      <c r="C12992">
        <v>38.049999999999997</v>
      </c>
      <c r="D12992">
        <v>0</v>
      </c>
      <c r="E12992">
        <v>0</v>
      </c>
      <c r="F12992">
        <v>0</v>
      </c>
      <c r="G12992">
        <v>0</v>
      </c>
      <c r="H12992" s="45">
        <v>16366.56</v>
      </c>
      <c r="I12992" t="s">
        <v>758</v>
      </c>
      <c r="J12992" t="s">
        <v>190</v>
      </c>
      <c r="K12992">
        <v>0</v>
      </c>
      <c r="L12992" s="83">
        <v>42423</v>
      </c>
      <c r="M12992">
        <v>0</v>
      </c>
      <c r="N12992">
        <v>211171103</v>
      </c>
      <c r="O12992" t="s">
        <v>2517</v>
      </c>
    </row>
    <row r="12993" spans="1:15" x14ac:dyDescent="0.2">
      <c r="A12993" t="s">
        <v>2723</v>
      </c>
      <c r="B12993" t="s">
        <v>2686</v>
      </c>
      <c r="C12993">
        <v>42.28</v>
      </c>
      <c r="D12993">
        <v>0</v>
      </c>
      <c r="E12993">
        <v>0</v>
      </c>
      <c r="F12993">
        <v>0</v>
      </c>
      <c r="G12993">
        <v>0</v>
      </c>
      <c r="H12993" s="45">
        <v>-3172.95</v>
      </c>
      <c r="I12993" t="s">
        <v>163</v>
      </c>
      <c r="J12993" t="s">
        <v>164</v>
      </c>
      <c r="K12993">
        <v>0</v>
      </c>
      <c r="L12993" s="83">
        <v>42423</v>
      </c>
      <c r="M12993">
        <v>0</v>
      </c>
      <c r="N12993" t="s">
        <v>2724</v>
      </c>
      <c r="O12993" t="s">
        <v>2725</v>
      </c>
    </row>
    <row r="12994" spans="1:15" x14ac:dyDescent="0.2">
      <c r="A12994" t="s">
        <v>2726</v>
      </c>
      <c r="B12994" t="s">
        <v>2693</v>
      </c>
      <c r="C12994">
        <v>8.41</v>
      </c>
      <c r="D12994">
        <v>0</v>
      </c>
      <c r="E12994">
        <v>0</v>
      </c>
      <c r="F12994">
        <v>0</v>
      </c>
      <c r="G12994">
        <v>0</v>
      </c>
      <c r="H12994" s="45">
        <v>49970.8</v>
      </c>
      <c r="I12994" t="s">
        <v>163</v>
      </c>
      <c r="J12994" t="s">
        <v>169</v>
      </c>
      <c r="K12994">
        <v>0</v>
      </c>
      <c r="L12994" s="83">
        <v>42423</v>
      </c>
      <c r="M12994">
        <v>0</v>
      </c>
      <c r="N12994">
        <v>6855100</v>
      </c>
      <c r="O12994" t="s">
        <v>2727</v>
      </c>
    </row>
    <row r="12995" spans="1:15" x14ac:dyDescent="0.2">
      <c r="A12995" t="s">
        <v>2728</v>
      </c>
      <c r="B12995" t="s">
        <v>2683</v>
      </c>
      <c r="C12995">
        <v>67.75</v>
      </c>
      <c r="D12995">
        <v>0</v>
      </c>
      <c r="E12995">
        <v>0</v>
      </c>
      <c r="F12995">
        <v>0</v>
      </c>
      <c r="G12995">
        <v>0</v>
      </c>
      <c r="H12995" s="45">
        <v>-4472.1899999999996</v>
      </c>
      <c r="I12995" t="s">
        <v>163</v>
      </c>
      <c r="J12995" t="s">
        <v>169</v>
      </c>
      <c r="K12995">
        <v>0</v>
      </c>
      <c r="L12995" s="83">
        <v>42423</v>
      </c>
      <c r="M12995">
        <v>0</v>
      </c>
      <c r="N12995" t="s">
        <v>2729</v>
      </c>
      <c r="O12995">
        <v>2781381</v>
      </c>
    </row>
    <row r="12996" spans="1:15" x14ac:dyDescent="0.2">
      <c r="A12996" t="s">
        <v>2730</v>
      </c>
      <c r="B12996" t="s">
        <v>2703</v>
      </c>
      <c r="C12996">
        <v>25.05</v>
      </c>
      <c r="D12996">
        <v>0</v>
      </c>
      <c r="E12996">
        <v>0</v>
      </c>
      <c r="F12996">
        <v>0</v>
      </c>
      <c r="G12996">
        <v>0</v>
      </c>
      <c r="H12996" s="45">
        <v>93674.86</v>
      </c>
      <c r="I12996" t="s">
        <v>163</v>
      </c>
      <c r="J12996" t="s">
        <v>164</v>
      </c>
      <c r="K12996">
        <v>0</v>
      </c>
      <c r="L12996" s="83">
        <v>42423</v>
      </c>
      <c r="M12996">
        <v>0</v>
      </c>
      <c r="N12996" t="s">
        <v>177</v>
      </c>
      <c r="O12996" t="s">
        <v>2731</v>
      </c>
    </row>
    <row r="12997" spans="1:15" x14ac:dyDescent="0.2">
      <c r="A12997" t="s">
        <v>2732</v>
      </c>
      <c r="B12997" t="s">
        <v>2710</v>
      </c>
      <c r="C12997">
        <v>69.55</v>
      </c>
      <c r="D12997">
        <v>0</v>
      </c>
      <c r="E12997">
        <v>0</v>
      </c>
      <c r="F12997">
        <v>0</v>
      </c>
      <c r="G12997">
        <v>0</v>
      </c>
      <c r="H12997" s="45">
        <v>11712.82</v>
      </c>
      <c r="I12997" t="s">
        <v>758</v>
      </c>
      <c r="J12997" t="s">
        <v>190</v>
      </c>
      <c r="K12997">
        <v>0</v>
      </c>
      <c r="L12997" s="83">
        <v>42423</v>
      </c>
      <c r="M12997">
        <v>0</v>
      </c>
      <c r="N12997" t="s">
        <v>2733</v>
      </c>
      <c r="O12997" t="s">
        <v>2734</v>
      </c>
    </row>
    <row r="12998" spans="1:15" x14ac:dyDescent="0.2">
      <c r="A12998" t="s">
        <v>2735</v>
      </c>
      <c r="B12998" t="s">
        <v>2700</v>
      </c>
      <c r="C12998">
        <v>45.82</v>
      </c>
      <c r="D12998">
        <v>0</v>
      </c>
      <c r="E12998">
        <v>0</v>
      </c>
      <c r="F12998">
        <v>0</v>
      </c>
      <c r="G12998">
        <v>0</v>
      </c>
      <c r="H12998" s="45">
        <v>4483.54</v>
      </c>
      <c r="I12998" t="s">
        <v>163</v>
      </c>
      <c r="J12998" t="s">
        <v>164</v>
      </c>
      <c r="K12998">
        <v>0</v>
      </c>
      <c r="L12998" s="83">
        <v>42423</v>
      </c>
      <c r="M12998">
        <v>0</v>
      </c>
      <c r="N12998" t="s">
        <v>2736</v>
      </c>
      <c r="O12998" t="s">
        <v>2737</v>
      </c>
    </row>
    <row r="12999" spans="1:15" x14ac:dyDescent="0.2">
      <c r="A12999" t="s">
        <v>2738</v>
      </c>
      <c r="B12999" t="s">
        <v>2690</v>
      </c>
      <c r="C12999">
        <v>62.03</v>
      </c>
      <c r="D12999">
        <v>0</v>
      </c>
      <c r="E12999">
        <v>0</v>
      </c>
      <c r="F12999">
        <v>0</v>
      </c>
      <c r="G12999">
        <v>0</v>
      </c>
      <c r="H12999" s="45">
        <v>-3766.85</v>
      </c>
      <c r="I12999" t="s">
        <v>163</v>
      </c>
      <c r="J12999" t="s">
        <v>190</v>
      </c>
      <c r="K12999">
        <v>0</v>
      </c>
      <c r="L12999" s="83">
        <v>42423</v>
      </c>
      <c r="M12999">
        <v>0</v>
      </c>
      <c r="N12999">
        <v>184496107</v>
      </c>
      <c r="O12999">
        <v>2202473</v>
      </c>
    </row>
    <row r="13000" spans="1:15" x14ac:dyDescent="0.2">
      <c r="A13000" t="s">
        <v>2739</v>
      </c>
      <c r="B13000" t="s">
        <v>2674</v>
      </c>
      <c r="C13000">
        <v>64.784999999999997</v>
      </c>
      <c r="D13000">
        <v>0</v>
      </c>
      <c r="E13000">
        <v>0</v>
      </c>
      <c r="F13000">
        <v>0</v>
      </c>
      <c r="G13000">
        <v>0</v>
      </c>
      <c r="H13000" s="45">
        <v>-41518.68</v>
      </c>
      <c r="I13000" t="s">
        <v>163</v>
      </c>
      <c r="J13000" t="s">
        <v>182</v>
      </c>
      <c r="K13000">
        <v>0</v>
      </c>
      <c r="L13000" s="83">
        <v>42423</v>
      </c>
      <c r="M13000">
        <v>0</v>
      </c>
      <c r="N13000">
        <v>212015101</v>
      </c>
      <c r="O13000" t="s">
        <v>2740</v>
      </c>
    </row>
    <row r="13001" spans="1:15" x14ac:dyDescent="0.2">
      <c r="A13001" t="s">
        <v>2741</v>
      </c>
      <c r="B13001" t="s">
        <v>2691</v>
      </c>
      <c r="C13001">
        <v>35.755000000000003</v>
      </c>
      <c r="D13001">
        <v>0</v>
      </c>
      <c r="E13001">
        <v>0</v>
      </c>
      <c r="F13001">
        <v>0</v>
      </c>
      <c r="G13001">
        <v>0</v>
      </c>
      <c r="H13001" s="45">
        <v>6246.69</v>
      </c>
      <c r="I13001" t="s">
        <v>163</v>
      </c>
      <c r="J13001" t="s">
        <v>200</v>
      </c>
      <c r="K13001">
        <v>0</v>
      </c>
      <c r="L13001" s="83">
        <v>42423</v>
      </c>
      <c r="M13001">
        <v>0</v>
      </c>
      <c r="N13001" t="s">
        <v>2742</v>
      </c>
      <c r="O13001" t="s">
        <v>2743</v>
      </c>
    </row>
    <row r="13002" spans="1:15" x14ac:dyDescent="0.2">
      <c r="A13002" t="s">
        <v>2744</v>
      </c>
      <c r="B13002" t="s">
        <v>2698</v>
      </c>
      <c r="C13002">
        <v>119.43</v>
      </c>
      <c r="D13002">
        <v>0</v>
      </c>
      <c r="E13002">
        <v>0</v>
      </c>
      <c r="F13002">
        <v>0</v>
      </c>
      <c r="G13002">
        <v>0</v>
      </c>
      <c r="H13002" s="45">
        <v>40935.15</v>
      </c>
      <c r="I13002" t="s">
        <v>163</v>
      </c>
      <c r="J13002" t="s">
        <v>164</v>
      </c>
      <c r="K13002">
        <v>0</v>
      </c>
      <c r="L13002" s="83">
        <v>42423</v>
      </c>
      <c r="M13002">
        <v>0</v>
      </c>
      <c r="N13002" t="s">
        <v>2745</v>
      </c>
      <c r="O13002">
        <v>2310525</v>
      </c>
    </row>
    <row r="13003" spans="1:15" x14ac:dyDescent="0.2">
      <c r="A13003" t="s">
        <v>2746</v>
      </c>
      <c r="B13003" t="s">
        <v>2712</v>
      </c>
      <c r="C13003">
        <v>24.465</v>
      </c>
      <c r="D13003">
        <v>0</v>
      </c>
      <c r="E13003">
        <v>0</v>
      </c>
      <c r="F13003">
        <v>0</v>
      </c>
      <c r="G13003">
        <v>0</v>
      </c>
      <c r="H13003" s="45">
        <v>2005.6</v>
      </c>
      <c r="I13003" t="s">
        <v>758</v>
      </c>
      <c r="J13003" t="s">
        <v>182</v>
      </c>
      <c r="K13003">
        <v>0</v>
      </c>
      <c r="L13003" s="83">
        <v>42423</v>
      </c>
      <c r="M13003">
        <v>0</v>
      </c>
      <c r="N13003">
        <v>144577103</v>
      </c>
      <c r="O13003">
        <v>2092801</v>
      </c>
    </row>
    <row r="13004" spans="1:15" x14ac:dyDescent="0.2">
      <c r="A13004" t="s">
        <v>2747</v>
      </c>
      <c r="B13004" t="s">
        <v>2694</v>
      </c>
      <c r="C13004">
        <v>414.57</v>
      </c>
      <c r="D13004">
        <v>0</v>
      </c>
      <c r="E13004">
        <v>0</v>
      </c>
      <c r="F13004">
        <v>0</v>
      </c>
      <c r="G13004">
        <v>0</v>
      </c>
      <c r="H13004">
        <v>-695.14</v>
      </c>
      <c r="I13004" t="s">
        <v>163</v>
      </c>
      <c r="J13004" t="s">
        <v>164</v>
      </c>
      <c r="K13004">
        <v>0</v>
      </c>
      <c r="L13004" s="83">
        <v>42423</v>
      </c>
      <c r="M13004">
        <v>0</v>
      </c>
      <c r="N13004" t="s">
        <v>2748</v>
      </c>
      <c r="O13004">
        <v>2262864</v>
      </c>
    </row>
    <row r="13005" spans="1:15" x14ac:dyDescent="0.2">
      <c r="A13005" t="s">
        <v>2749</v>
      </c>
      <c r="B13005" t="s">
        <v>2709</v>
      </c>
      <c r="C13005">
        <v>74.8</v>
      </c>
      <c r="D13005">
        <v>0</v>
      </c>
      <c r="E13005">
        <v>0</v>
      </c>
      <c r="F13005">
        <v>0</v>
      </c>
      <c r="G13005">
        <v>0</v>
      </c>
      <c r="H13005" s="45">
        <v>10354.65</v>
      </c>
      <c r="I13005" t="s">
        <v>758</v>
      </c>
      <c r="J13005" t="s">
        <v>200</v>
      </c>
      <c r="K13005">
        <v>0</v>
      </c>
      <c r="L13005" s="83">
        <v>42423</v>
      </c>
      <c r="M13005">
        <v>0</v>
      </c>
      <c r="N13005">
        <v>254067101</v>
      </c>
      <c r="O13005">
        <v>2269768</v>
      </c>
    </row>
    <row r="13006" spans="1:15" x14ac:dyDescent="0.2">
      <c r="A13006" t="s">
        <v>2750</v>
      </c>
      <c r="B13006" t="s">
        <v>2692</v>
      </c>
      <c r="C13006">
        <v>66.650000000000006</v>
      </c>
      <c r="D13006">
        <v>0</v>
      </c>
      <c r="E13006">
        <v>0</v>
      </c>
      <c r="F13006">
        <v>0</v>
      </c>
      <c r="G13006">
        <v>0</v>
      </c>
      <c r="H13006" s="45">
        <v>51829.95</v>
      </c>
      <c r="I13006" t="s">
        <v>163</v>
      </c>
      <c r="J13006" t="s">
        <v>190</v>
      </c>
      <c r="K13006">
        <v>0</v>
      </c>
      <c r="L13006" s="83">
        <v>42423</v>
      </c>
      <c r="M13006">
        <v>0</v>
      </c>
      <c r="N13006">
        <v>575385109</v>
      </c>
      <c r="O13006" t="s">
        <v>2751</v>
      </c>
    </row>
    <row r="13007" spans="1:15" x14ac:dyDescent="0.2">
      <c r="A13007" t="s">
        <v>2752</v>
      </c>
      <c r="B13007" t="s">
        <v>2679</v>
      </c>
      <c r="C13007">
        <v>30.22</v>
      </c>
      <c r="D13007">
        <v>0</v>
      </c>
      <c r="E13007">
        <v>0</v>
      </c>
      <c r="F13007">
        <v>0</v>
      </c>
      <c r="G13007">
        <v>0</v>
      </c>
      <c r="H13007" s="45">
        <v>-97877.7</v>
      </c>
      <c r="I13007" t="s">
        <v>163</v>
      </c>
      <c r="J13007" t="s">
        <v>200</v>
      </c>
      <c r="K13007">
        <v>0</v>
      </c>
      <c r="L13007" s="83">
        <v>42423</v>
      </c>
      <c r="M13007">
        <v>0</v>
      </c>
      <c r="N13007" t="s">
        <v>2753</v>
      </c>
      <c r="O13007" t="s">
        <v>2754</v>
      </c>
    </row>
    <row r="13008" spans="1:15" x14ac:dyDescent="0.2">
      <c r="A13008" t="s">
        <v>2755</v>
      </c>
      <c r="B13008" t="s">
        <v>2676</v>
      </c>
      <c r="C13008">
        <v>39.975000000000001</v>
      </c>
      <c r="D13008">
        <v>0</v>
      </c>
      <c r="E13008">
        <v>0</v>
      </c>
      <c r="F13008">
        <v>0</v>
      </c>
      <c r="G13008">
        <v>0</v>
      </c>
      <c r="H13008" s="45">
        <v>9251.67</v>
      </c>
      <c r="I13008" t="s">
        <v>163</v>
      </c>
      <c r="J13008" t="s">
        <v>186</v>
      </c>
      <c r="K13008">
        <v>0</v>
      </c>
      <c r="L13008" s="83">
        <v>42423</v>
      </c>
      <c r="M13008">
        <v>0</v>
      </c>
      <c r="N13008">
        <v>292554102</v>
      </c>
      <c r="O13008">
        <v>2443078</v>
      </c>
    </row>
    <row r="13009" spans="1:15" x14ac:dyDescent="0.2">
      <c r="A13009" t="s">
        <v>2756</v>
      </c>
      <c r="B13009" t="s">
        <v>2704</v>
      </c>
      <c r="C13009">
        <v>68.45</v>
      </c>
      <c r="D13009">
        <v>0</v>
      </c>
      <c r="E13009">
        <v>0</v>
      </c>
      <c r="F13009">
        <v>0</v>
      </c>
      <c r="G13009">
        <v>0</v>
      </c>
      <c r="H13009" s="45">
        <v>58937.36</v>
      </c>
      <c r="I13009" t="s">
        <v>163</v>
      </c>
      <c r="J13009" t="s">
        <v>164</v>
      </c>
      <c r="K13009">
        <v>0</v>
      </c>
      <c r="L13009" s="83">
        <v>42423</v>
      </c>
      <c r="M13009">
        <v>0</v>
      </c>
      <c r="N13009">
        <v>311642102</v>
      </c>
      <c r="O13009">
        <v>2106661</v>
      </c>
    </row>
    <row r="13010" spans="1:15" x14ac:dyDescent="0.2">
      <c r="A13010" t="s">
        <v>2757</v>
      </c>
      <c r="B13010" t="s">
        <v>2702</v>
      </c>
      <c r="C13010">
        <v>28.725000000000001</v>
      </c>
      <c r="D13010">
        <v>0</v>
      </c>
      <c r="E13010">
        <v>0</v>
      </c>
      <c r="F13010">
        <v>0</v>
      </c>
      <c r="G13010">
        <v>0</v>
      </c>
      <c r="H13010" s="45">
        <v>-55097.64</v>
      </c>
      <c r="I13010" t="s">
        <v>163</v>
      </c>
      <c r="J13010" t="s">
        <v>200</v>
      </c>
      <c r="K13010">
        <v>0</v>
      </c>
      <c r="L13010" s="83">
        <v>42423</v>
      </c>
      <c r="M13010">
        <v>0</v>
      </c>
      <c r="N13010" t="s">
        <v>2758</v>
      </c>
      <c r="O13010" t="s">
        <v>2759</v>
      </c>
    </row>
    <row r="13011" spans="1:15" x14ac:dyDescent="0.2">
      <c r="A13011" t="s">
        <v>2760</v>
      </c>
      <c r="B13011" t="s">
        <v>2706</v>
      </c>
      <c r="C13011">
        <v>21.75</v>
      </c>
      <c r="D13011">
        <v>0</v>
      </c>
      <c r="E13011">
        <v>0</v>
      </c>
      <c r="F13011">
        <v>0</v>
      </c>
      <c r="G13011">
        <v>0</v>
      </c>
      <c r="H13011" s="45">
        <v>-10060.08</v>
      </c>
      <c r="I13011" t="s">
        <v>758</v>
      </c>
      <c r="J13011" t="s">
        <v>186</v>
      </c>
      <c r="K13011">
        <v>0</v>
      </c>
      <c r="L13011" s="83">
        <v>42423</v>
      </c>
      <c r="M13011">
        <v>0</v>
      </c>
      <c r="N13011" t="s">
        <v>177</v>
      </c>
      <c r="O13011" t="s">
        <v>2761</v>
      </c>
    </row>
    <row r="13012" spans="1:15" x14ac:dyDescent="0.2">
      <c r="A13012" t="s">
        <v>2762</v>
      </c>
      <c r="B13012" t="s">
        <v>2677</v>
      </c>
      <c r="C13012">
        <v>69.11</v>
      </c>
      <c r="D13012">
        <v>0</v>
      </c>
      <c r="E13012">
        <v>0</v>
      </c>
      <c r="F13012">
        <v>0</v>
      </c>
      <c r="G13012">
        <v>0</v>
      </c>
      <c r="H13012" s="45">
        <v>-40604.47</v>
      </c>
      <c r="I13012" t="s">
        <v>163</v>
      </c>
      <c r="J13012" t="s">
        <v>182</v>
      </c>
      <c r="K13012">
        <v>0</v>
      </c>
      <c r="L13012" s="83">
        <v>42423</v>
      </c>
      <c r="M13012">
        <v>0</v>
      </c>
      <c r="N13012">
        <v>436106108</v>
      </c>
      <c r="O13012" t="s">
        <v>2763</v>
      </c>
    </row>
    <row r="13013" spans="1:15" x14ac:dyDescent="0.2">
      <c r="A13013" t="s">
        <v>2764</v>
      </c>
      <c r="B13013" t="s">
        <v>2701</v>
      </c>
      <c r="C13013">
        <v>35.799999999999997</v>
      </c>
      <c r="D13013">
        <v>0</v>
      </c>
      <c r="E13013">
        <v>0</v>
      </c>
      <c r="F13013">
        <v>0</v>
      </c>
      <c r="G13013">
        <v>0</v>
      </c>
      <c r="H13013" s="45">
        <v>82157.91</v>
      </c>
      <c r="I13013" t="s">
        <v>163</v>
      </c>
      <c r="J13013" t="s">
        <v>200</v>
      </c>
      <c r="K13013">
        <v>0</v>
      </c>
      <c r="L13013" s="83">
        <v>42423</v>
      </c>
      <c r="M13013">
        <v>0</v>
      </c>
      <c r="N13013">
        <v>404303109</v>
      </c>
      <c r="O13013" t="s">
        <v>2765</v>
      </c>
    </row>
    <row r="13014" spans="1:15" x14ac:dyDescent="0.2">
      <c r="A13014" t="s">
        <v>2766</v>
      </c>
      <c r="B13014" t="s">
        <v>2688</v>
      </c>
      <c r="C13014">
        <v>21.1</v>
      </c>
      <c r="D13014">
        <v>0</v>
      </c>
      <c r="E13014">
        <v>0</v>
      </c>
      <c r="F13014">
        <v>0</v>
      </c>
      <c r="G13014">
        <v>0</v>
      </c>
      <c r="H13014" s="45">
        <v>2339.1799999999998</v>
      </c>
      <c r="I13014" t="s">
        <v>163</v>
      </c>
      <c r="J13014" t="s">
        <v>186</v>
      </c>
      <c r="K13014">
        <v>0</v>
      </c>
      <c r="L13014" s="83">
        <v>42423</v>
      </c>
      <c r="M13014">
        <v>0</v>
      </c>
      <c r="N13014">
        <v>432748101</v>
      </c>
      <c r="O13014">
        <v>2365428</v>
      </c>
    </row>
    <row r="13015" spans="1:15" x14ac:dyDescent="0.2">
      <c r="A13015" t="s">
        <v>2767</v>
      </c>
      <c r="B13015" t="s">
        <v>2681</v>
      </c>
      <c r="C13015">
        <v>22.75</v>
      </c>
      <c r="D13015">
        <v>0</v>
      </c>
      <c r="E13015">
        <v>0</v>
      </c>
      <c r="F13015">
        <v>0</v>
      </c>
      <c r="G13015">
        <v>0</v>
      </c>
      <c r="H13015" s="45">
        <v>32498.05</v>
      </c>
      <c r="I13015" t="s">
        <v>163</v>
      </c>
      <c r="J13015" t="s">
        <v>200</v>
      </c>
      <c r="K13015">
        <v>0</v>
      </c>
      <c r="L13015" s="83">
        <v>42423</v>
      </c>
      <c r="M13015">
        <v>0</v>
      </c>
      <c r="N13015" s="84">
        <v>4.5245E+113</v>
      </c>
      <c r="O13015">
        <v>2473859</v>
      </c>
    </row>
    <row r="13016" spans="1:15" x14ac:dyDescent="0.2">
      <c r="A13016" t="s">
        <v>2768</v>
      </c>
      <c r="B13016" t="s">
        <v>2696</v>
      </c>
      <c r="C13016">
        <v>35.22</v>
      </c>
      <c r="D13016">
        <v>0</v>
      </c>
      <c r="E13016">
        <v>0</v>
      </c>
      <c r="F13016">
        <v>0</v>
      </c>
      <c r="G13016">
        <v>0</v>
      </c>
      <c r="H13016" s="45">
        <v>1490.94</v>
      </c>
      <c r="I13016" t="s">
        <v>163</v>
      </c>
      <c r="J13016" t="s">
        <v>200</v>
      </c>
      <c r="K13016">
        <v>0</v>
      </c>
      <c r="L13016" s="83">
        <v>42423</v>
      </c>
      <c r="M13016">
        <v>0</v>
      </c>
      <c r="N13016">
        <v>501797104</v>
      </c>
      <c r="O13016" t="s">
        <v>2769</v>
      </c>
    </row>
    <row r="13017" spans="1:15" x14ac:dyDescent="0.2">
      <c r="A13017" t="s">
        <v>2770</v>
      </c>
      <c r="B13017" t="s">
        <v>2708</v>
      </c>
      <c r="C13017">
        <v>44.17</v>
      </c>
      <c r="D13017">
        <v>0</v>
      </c>
      <c r="E13017">
        <v>0</v>
      </c>
      <c r="F13017">
        <v>0</v>
      </c>
      <c r="G13017">
        <v>0</v>
      </c>
      <c r="H13017" s="45">
        <v>-2702.41</v>
      </c>
      <c r="I13017" t="s">
        <v>758</v>
      </c>
      <c r="J13017" t="s">
        <v>822</v>
      </c>
      <c r="K13017">
        <v>0</v>
      </c>
      <c r="L13017" s="83">
        <v>42423</v>
      </c>
      <c r="M13017">
        <v>0</v>
      </c>
      <c r="N13017">
        <v>18802108</v>
      </c>
      <c r="O13017">
        <v>2973821</v>
      </c>
    </row>
    <row r="13018" spans="1:15" x14ac:dyDescent="0.2">
      <c r="A13018" t="s">
        <v>2771</v>
      </c>
      <c r="B13018" t="s">
        <v>2673</v>
      </c>
      <c r="C13018">
        <v>35.549999999999997</v>
      </c>
      <c r="D13018">
        <v>0</v>
      </c>
      <c r="E13018">
        <v>0</v>
      </c>
      <c r="F13018">
        <v>0</v>
      </c>
      <c r="G13018">
        <v>0</v>
      </c>
      <c r="H13018" s="45">
        <v>-7584.01</v>
      </c>
      <c r="I13018" t="s">
        <v>163</v>
      </c>
      <c r="J13018" t="s">
        <v>164</v>
      </c>
      <c r="K13018">
        <v>0</v>
      </c>
      <c r="L13018" s="83">
        <v>42423</v>
      </c>
      <c r="M13018">
        <v>0</v>
      </c>
      <c r="N13018" t="s">
        <v>177</v>
      </c>
      <c r="O13018" t="s">
        <v>2772</v>
      </c>
    </row>
    <row r="13019" spans="1:15" x14ac:dyDescent="0.2">
      <c r="A13019" t="s">
        <v>2773</v>
      </c>
      <c r="B13019" t="s">
        <v>632</v>
      </c>
      <c r="C13019">
        <v>12.7</v>
      </c>
      <c r="D13019">
        <v>0</v>
      </c>
      <c r="E13019">
        <v>0</v>
      </c>
      <c r="F13019">
        <v>0</v>
      </c>
      <c r="G13019">
        <v>0</v>
      </c>
      <c r="H13019" s="45">
        <v>-2856.8</v>
      </c>
      <c r="I13019" t="s">
        <v>758</v>
      </c>
      <c r="J13019" t="s">
        <v>200</v>
      </c>
      <c r="K13019">
        <v>0</v>
      </c>
      <c r="L13019" s="83">
        <v>42423</v>
      </c>
      <c r="M13019">
        <v>0</v>
      </c>
      <c r="N13019" t="s">
        <v>633</v>
      </c>
      <c r="O13019">
        <v>2415936</v>
      </c>
    </row>
    <row r="13020" spans="1:15" x14ac:dyDescent="0.2">
      <c r="A13020" t="s">
        <v>2774</v>
      </c>
      <c r="B13020" t="s">
        <v>2711</v>
      </c>
      <c r="C13020">
        <v>54.09</v>
      </c>
      <c r="D13020">
        <v>0</v>
      </c>
      <c r="E13020">
        <v>0</v>
      </c>
      <c r="F13020">
        <v>0</v>
      </c>
      <c r="G13020">
        <v>0</v>
      </c>
      <c r="H13020" s="45">
        <v>-4493.46</v>
      </c>
      <c r="I13020" t="s">
        <v>758</v>
      </c>
      <c r="J13020" t="s">
        <v>182</v>
      </c>
      <c r="K13020">
        <v>0</v>
      </c>
      <c r="L13020" s="83">
        <v>42423</v>
      </c>
      <c r="M13020">
        <v>0</v>
      </c>
      <c r="N13020" t="s">
        <v>2775</v>
      </c>
      <c r="O13020" t="s">
        <v>2776</v>
      </c>
    </row>
    <row r="13021" spans="1:15" x14ac:dyDescent="0.2">
      <c r="A13021" t="s">
        <v>2777</v>
      </c>
      <c r="B13021" t="s">
        <v>2685</v>
      </c>
      <c r="C13021">
        <v>30.274999999999999</v>
      </c>
      <c r="D13021">
        <v>0</v>
      </c>
      <c r="E13021">
        <v>0</v>
      </c>
      <c r="F13021">
        <v>0</v>
      </c>
      <c r="G13021">
        <v>0</v>
      </c>
      <c r="H13021" s="45">
        <v>-24677.03</v>
      </c>
      <c r="I13021" t="s">
        <v>163</v>
      </c>
      <c r="J13021" t="s">
        <v>182</v>
      </c>
      <c r="K13021">
        <v>0</v>
      </c>
      <c r="L13021" s="83">
        <v>42423</v>
      </c>
      <c r="M13021">
        <v>0</v>
      </c>
      <c r="N13021">
        <v>701877102</v>
      </c>
      <c r="O13021" t="s">
        <v>2778</v>
      </c>
    </row>
    <row r="13022" spans="1:15" x14ac:dyDescent="0.2">
      <c r="A13022" t="s">
        <v>2779</v>
      </c>
      <c r="B13022" t="s">
        <v>2675</v>
      </c>
      <c r="C13022">
        <v>104.82</v>
      </c>
      <c r="D13022">
        <v>0</v>
      </c>
      <c r="E13022">
        <v>0</v>
      </c>
      <c r="F13022">
        <v>0</v>
      </c>
      <c r="G13022">
        <v>0</v>
      </c>
      <c r="H13022" s="45">
        <v>-39558.46</v>
      </c>
      <c r="I13022" t="s">
        <v>163</v>
      </c>
      <c r="J13022" t="s">
        <v>169</v>
      </c>
      <c r="K13022">
        <v>0</v>
      </c>
      <c r="L13022" s="83">
        <v>42423</v>
      </c>
      <c r="M13022">
        <v>0</v>
      </c>
      <c r="N13022" t="s">
        <v>2780</v>
      </c>
      <c r="O13022" t="s">
        <v>2781</v>
      </c>
    </row>
    <row r="13023" spans="1:15" x14ac:dyDescent="0.2">
      <c r="A13023" t="s">
        <v>2782</v>
      </c>
      <c r="B13023" t="s">
        <v>2689</v>
      </c>
      <c r="C13023">
        <v>53.25</v>
      </c>
      <c r="D13023">
        <v>0</v>
      </c>
      <c r="E13023">
        <v>0</v>
      </c>
      <c r="F13023">
        <v>0</v>
      </c>
      <c r="G13023">
        <v>0</v>
      </c>
      <c r="H13023" s="45">
        <v>11112</v>
      </c>
      <c r="I13023" t="s">
        <v>163</v>
      </c>
      <c r="J13023" t="s">
        <v>200</v>
      </c>
      <c r="K13023">
        <v>0</v>
      </c>
      <c r="L13023" s="83">
        <v>42423</v>
      </c>
      <c r="M13023">
        <v>0</v>
      </c>
      <c r="N13023">
        <v>864159108</v>
      </c>
      <c r="O13023">
        <v>2856289</v>
      </c>
    </row>
    <row r="13024" spans="1:15" x14ac:dyDescent="0.2">
      <c r="A13024" t="s">
        <v>2783</v>
      </c>
      <c r="B13024" t="s">
        <v>2695</v>
      </c>
      <c r="C13024">
        <v>23.91</v>
      </c>
      <c r="D13024">
        <v>0</v>
      </c>
      <c r="E13024">
        <v>0</v>
      </c>
      <c r="F13024">
        <v>0</v>
      </c>
      <c r="G13024">
        <v>0</v>
      </c>
      <c r="H13024" s="45">
        <v>1166.21</v>
      </c>
      <c r="I13024" t="s">
        <v>163</v>
      </c>
      <c r="J13024" t="s">
        <v>186</v>
      </c>
      <c r="K13024">
        <v>0</v>
      </c>
      <c r="L13024" s="83">
        <v>42423</v>
      </c>
      <c r="M13024">
        <v>0</v>
      </c>
      <c r="N13024" t="s">
        <v>2784</v>
      </c>
      <c r="O13024" t="s">
        <v>2785</v>
      </c>
    </row>
    <row r="13025" spans="1:15" x14ac:dyDescent="0.2">
      <c r="A13025" t="s">
        <v>2786</v>
      </c>
      <c r="B13025" t="s">
        <v>2682</v>
      </c>
      <c r="C13025">
        <v>48.03</v>
      </c>
      <c r="D13025">
        <v>0</v>
      </c>
      <c r="E13025">
        <v>0</v>
      </c>
      <c r="F13025">
        <v>0</v>
      </c>
      <c r="G13025">
        <v>0</v>
      </c>
      <c r="H13025" s="45">
        <v>-28351.19</v>
      </c>
      <c r="I13025" t="s">
        <v>163</v>
      </c>
      <c r="J13025" t="s">
        <v>182</v>
      </c>
      <c r="K13025">
        <v>0</v>
      </c>
      <c r="L13025" s="83">
        <v>42423</v>
      </c>
      <c r="M13025">
        <v>0</v>
      </c>
      <c r="N13025" t="s">
        <v>2787</v>
      </c>
      <c r="O13025" t="s">
        <v>2788</v>
      </c>
    </row>
    <row r="13026" spans="1:15" x14ac:dyDescent="0.2">
      <c r="A13026" t="s">
        <v>2789</v>
      </c>
      <c r="B13026" t="s">
        <v>2697</v>
      </c>
      <c r="C13026">
        <v>51.07</v>
      </c>
      <c r="D13026">
        <v>0</v>
      </c>
      <c r="E13026">
        <v>0</v>
      </c>
      <c r="F13026">
        <v>0</v>
      </c>
      <c r="G13026">
        <v>0</v>
      </c>
      <c r="H13026" s="45">
        <v>79843.05</v>
      </c>
      <c r="I13026" t="s">
        <v>163</v>
      </c>
      <c r="J13026" t="s">
        <v>164</v>
      </c>
      <c r="K13026">
        <v>0</v>
      </c>
      <c r="L13026" s="83">
        <v>42423</v>
      </c>
      <c r="M13026">
        <v>0</v>
      </c>
      <c r="N13026">
        <v>278768106</v>
      </c>
      <c r="O13026" t="s">
        <v>2790</v>
      </c>
    </row>
    <row r="13027" spans="1:15" x14ac:dyDescent="0.2">
      <c r="A13027" t="s">
        <v>2791</v>
      </c>
      <c r="B13027" t="s">
        <v>2699</v>
      </c>
      <c r="C13027">
        <v>19.52</v>
      </c>
      <c r="D13027">
        <v>0</v>
      </c>
      <c r="E13027">
        <v>0</v>
      </c>
      <c r="F13027">
        <v>0</v>
      </c>
      <c r="G13027">
        <v>0</v>
      </c>
      <c r="H13027" s="45">
        <v>36139.199999999997</v>
      </c>
      <c r="I13027" t="s">
        <v>163</v>
      </c>
      <c r="J13027" t="s">
        <v>235</v>
      </c>
      <c r="K13027">
        <v>0</v>
      </c>
      <c r="L13027" s="83">
        <v>42423</v>
      </c>
      <c r="M13027">
        <v>0</v>
      </c>
      <c r="N13027">
        <v>847215100</v>
      </c>
      <c r="O13027" t="s">
        <v>2792</v>
      </c>
    </row>
    <row r="13028" spans="1:15" x14ac:dyDescent="0.2">
      <c r="A13028" t="s">
        <v>2793</v>
      </c>
      <c r="B13028" t="s">
        <v>2680</v>
      </c>
      <c r="C13028">
        <v>52.77</v>
      </c>
      <c r="D13028">
        <v>0</v>
      </c>
      <c r="E13028">
        <v>0</v>
      </c>
      <c r="F13028">
        <v>0</v>
      </c>
      <c r="G13028">
        <v>0</v>
      </c>
      <c r="H13028" s="45">
        <v>-64002.12</v>
      </c>
      <c r="I13028" t="s">
        <v>163</v>
      </c>
      <c r="J13028" t="s">
        <v>164</v>
      </c>
      <c r="K13028">
        <v>0</v>
      </c>
      <c r="L13028" s="83">
        <v>42423</v>
      </c>
      <c r="M13028">
        <v>0</v>
      </c>
      <c r="N13028">
        <v>825690100</v>
      </c>
      <c r="O13028" t="s">
        <v>2794</v>
      </c>
    </row>
    <row r="13029" spans="1:15" x14ac:dyDescent="0.2">
      <c r="A13029" t="s">
        <v>2795</v>
      </c>
      <c r="B13029" t="s">
        <v>2707</v>
      </c>
      <c r="C13029">
        <v>31.29</v>
      </c>
      <c r="D13029">
        <v>0</v>
      </c>
      <c r="E13029">
        <v>0</v>
      </c>
      <c r="F13029">
        <v>0</v>
      </c>
      <c r="G13029">
        <v>0</v>
      </c>
      <c r="H13029" s="45">
        <v>-1183.8499999999999</v>
      </c>
      <c r="I13029" t="s">
        <v>758</v>
      </c>
      <c r="J13029" t="s">
        <v>169</v>
      </c>
      <c r="K13029">
        <v>0</v>
      </c>
      <c r="L13029" s="83">
        <v>42423</v>
      </c>
      <c r="M13029">
        <v>0</v>
      </c>
      <c r="N13029" t="s">
        <v>2796</v>
      </c>
      <c r="O13029" t="s">
        <v>2797</v>
      </c>
    </row>
    <row r="13030" spans="1:15" x14ac:dyDescent="0.2">
      <c r="A13030" t="s">
        <v>2798</v>
      </c>
      <c r="B13030" t="s">
        <v>2705</v>
      </c>
      <c r="C13030">
        <v>22.574999999999999</v>
      </c>
      <c r="D13030">
        <v>0</v>
      </c>
      <c r="E13030">
        <v>0</v>
      </c>
      <c r="F13030">
        <v>0</v>
      </c>
      <c r="G13030">
        <v>0</v>
      </c>
      <c r="H13030" s="45">
        <v>-101256.05</v>
      </c>
      <c r="I13030" t="s">
        <v>163</v>
      </c>
      <c r="J13030" t="s">
        <v>190</v>
      </c>
      <c r="K13030">
        <v>0</v>
      </c>
      <c r="L13030" s="83">
        <v>42423</v>
      </c>
      <c r="M13030">
        <v>0</v>
      </c>
      <c r="N13030">
        <v>458665304</v>
      </c>
      <c r="O13030" t="s">
        <v>2799</v>
      </c>
    </row>
    <row r="13031" spans="1:15" x14ac:dyDescent="0.2">
      <c r="A13031" t="s">
        <v>2800</v>
      </c>
      <c r="B13031" t="s">
        <v>2687</v>
      </c>
      <c r="C13031">
        <v>26.74</v>
      </c>
      <c r="D13031">
        <v>0</v>
      </c>
      <c r="E13031">
        <v>0</v>
      </c>
      <c r="F13031">
        <v>0</v>
      </c>
      <c r="G13031">
        <v>0</v>
      </c>
      <c r="H13031" s="45">
        <v>13626.88</v>
      </c>
      <c r="I13031" t="s">
        <v>163</v>
      </c>
      <c r="J13031" t="s">
        <v>200</v>
      </c>
      <c r="K13031">
        <v>0</v>
      </c>
      <c r="L13031" s="83">
        <v>42423</v>
      </c>
      <c r="M13031">
        <v>0</v>
      </c>
      <c r="N13031" t="s">
        <v>2801</v>
      </c>
      <c r="O13031" t="s">
        <v>2802</v>
      </c>
    </row>
    <row r="13032" spans="1:15" x14ac:dyDescent="0.2">
      <c r="A13032" t="s">
        <v>2803</v>
      </c>
      <c r="B13032" t="s">
        <v>2678</v>
      </c>
      <c r="C13032">
        <v>31.1</v>
      </c>
      <c r="D13032">
        <v>0</v>
      </c>
      <c r="E13032">
        <v>0</v>
      </c>
      <c r="F13032">
        <v>0</v>
      </c>
      <c r="G13032">
        <v>0</v>
      </c>
      <c r="H13032" s="45">
        <v>-18203.53</v>
      </c>
      <c r="I13032" t="s">
        <v>163</v>
      </c>
      <c r="J13032" t="s">
        <v>186</v>
      </c>
      <c r="K13032">
        <v>0</v>
      </c>
      <c r="L13032" s="83">
        <v>42423</v>
      </c>
      <c r="M13032">
        <v>0</v>
      </c>
      <c r="N13032" t="s">
        <v>2804</v>
      </c>
      <c r="O13032">
        <v>2912374</v>
      </c>
    </row>
    <row r="13033" spans="1:15" x14ac:dyDescent="0.2">
      <c r="A13033" t="s">
        <v>2805</v>
      </c>
      <c r="B13033" t="s">
        <v>2684</v>
      </c>
      <c r="C13033">
        <v>99.92</v>
      </c>
      <c r="D13033">
        <v>0</v>
      </c>
      <c r="E13033">
        <v>0</v>
      </c>
      <c r="F13033">
        <v>0</v>
      </c>
      <c r="G13033">
        <v>0</v>
      </c>
      <c r="H13033" s="45">
        <v>14051.96</v>
      </c>
      <c r="I13033" t="s">
        <v>163</v>
      </c>
      <c r="J13033" t="s">
        <v>190</v>
      </c>
      <c r="K13033">
        <v>0</v>
      </c>
      <c r="L13033" s="83">
        <v>42423</v>
      </c>
      <c r="M13033">
        <v>0</v>
      </c>
      <c r="N13033">
        <v>983793100</v>
      </c>
      <c r="O13033" t="s">
        <v>2806</v>
      </c>
    </row>
    <row r="13034" spans="1:15" x14ac:dyDescent="0.2">
      <c r="A13034" t="s">
        <v>3036</v>
      </c>
      <c r="B13034" t="s">
        <v>2574</v>
      </c>
      <c r="C13034">
        <v>4.97</v>
      </c>
      <c r="D13034">
        <v>0</v>
      </c>
      <c r="E13034">
        <v>0</v>
      </c>
      <c r="F13034">
        <v>0</v>
      </c>
      <c r="G13034">
        <v>0</v>
      </c>
      <c r="H13034" s="45">
        <v>-4610.4399999999996</v>
      </c>
      <c r="I13034" t="s">
        <v>163</v>
      </c>
      <c r="J13034" t="s">
        <v>169</v>
      </c>
      <c r="K13034">
        <v>0</v>
      </c>
      <c r="L13034" s="83">
        <v>42422</v>
      </c>
      <c r="M13034">
        <v>0</v>
      </c>
      <c r="N13034" t="s">
        <v>2605</v>
      </c>
      <c r="O13034" t="s">
        <v>2606</v>
      </c>
    </row>
    <row r="13035" spans="1:15" x14ac:dyDescent="0.2">
      <c r="A13035" t="s">
        <v>3751</v>
      </c>
      <c r="B13035" t="s">
        <v>3582</v>
      </c>
      <c r="C13035">
        <v>17.88</v>
      </c>
      <c r="D13035">
        <v>0</v>
      </c>
      <c r="E13035">
        <v>0</v>
      </c>
      <c r="F13035">
        <v>0</v>
      </c>
      <c r="G13035">
        <v>0</v>
      </c>
      <c r="H13035" s="45">
        <v>-52454.77</v>
      </c>
      <c r="I13035" t="s">
        <v>205</v>
      </c>
      <c r="J13035" t="s">
        <v>190</v>
      </c>
      <c r="K13035">
        <v>0</v>
      </c>
      <c r="L13035" s="83">
        <v>42422</v>
      </c>
      <c r="M13035">
        <v>0</v>
      </c>
    </row>
    <row r="13036" spans="1:15" x14ac:dyDescent="0.2">
      <c r="A13036" t="s">
        <v>2607</v>
      </c>
      <c r="B13036" t="s">
        <v>2389</v>
      </c>
      <c r="C13036">
        <v>92.27</v>
      </c>
      <c r="D13036">
        <v>0</v>
      </c>
      <c r="E13036">
        <v>0</v>
      </c>
      <c r="F13036">
        <v>0</v>
      </c>
      <c r="G13036">
        <v>0</v>
      </c>
      <c r="H13036" s="45">
        <v>12582.07</v>
      </c>
      <c r="I13036" t="s">
        <v>758</v>
      </c>
      <c r="J13036" t="s">
        <v>200</v>
      </c>
      <c r="K13036">
        <v>0</v>
      </c>
      <c r="L13036" s="83">
        <v>42422</v>
      </c>
      <c r="M13036">
        <v>0</v>
      </c>
      <c r="N13036">
        <v>918204108</v>
      </c>
      <c r="O13036">
        <v>2928683</v>
      </c>
    </row>
    <row r="13037" spans="1:15" x14ac:dyDescent="0.2">
      <c r="A13037" t="s">
        <v>2608</v>
      </c>
      <c r="B13037" t="s">
        <v>2386</v>
      </c>
      <c r="C13037">
        <v>48.16</v>
      </c>
      <c r="D13037">
        <v>0</v>
      </c>
      <c r="E13037">
        <v>0</v>
      </c>
      <c r="F13037">
        <v>0</v>
      </c>
      <c r="G13037">
        <v>0</v>
      </c>
      <c r="H13037" s="45">
        <v>4578.8999999999996</v>
      </c>
      <c r="I13037" t="s">
        <v>758</v>
      </c>
      <c r="J13037" t="s">
        <v>200</v>
      </c>
      <c r="K13037">
        <v>0</v>
      </c>
      <c r="L13037" s="83">
        <v>42422</v>
      </c>
      <c r="M13037">
        <v>0</v>
      </c>
      <c r="N13037" t="s">
        <v>2436</v>
      </c>
      <c r="O13037" t="s">
        <v>2437</v>
      </c>
    </row>
    <row r="13038" spans="1:15" x14ac:dyDescent="0.2">
      <c r="A13038" t="s">
        <v>2609</v>
      </c>
      <c r="B13038" t="s">
        <v>2388</v>
      </c>
      <c r="C13038">
        <v>44.17</v>
      </c>
      <c r="D13038">
        <v>0</v>
      </c>
      <c r="E13038">
        <v>0</v>
      </c>
      <c r="F13038">
        <v>0</v>
      </c>
      <c r="G13038">
        <v>0</v>
      </c>
      <c r="H13038" s="45">
        <v>-1742.17</v>
      </c>
      <c r="I13038" t="s">
        <v>758</v>
      </c>
      <c r="J13038" t="s">
        <v>190</v>
      </c>
      <c r="K13038">
        <v>0</v>
      </c>
      <c r="L13038" s="83">
        <v>42422</v>
      </c>
      <c r="M13038">
        <v>0</v>
      </c>
      <c r="N13038" t="s">
        <v>2434</v>
      </c>
      <c r="O13038">
        <v>2496384</v>
      </c>
    </row>
    <row r="13039" spans="1:15" x14ac:dyDescent="0.2">
      <c r="A13039" t="s">
        <v>2610</v>
      </c>
      <c r="B13039" t="s">
        <v>2387</v>
      </c>
      <c r="C13039">
        <v>21.45</v>
      </c>
      <c r="D13039">
        <v>0</v>
      </c>
      <c r="E13039">
        <v>0</v>
      </c>
      <c r="F13039">
        <v>0</v>
      </c>
      <c r="G13039">
        <v>0</v>
      </c>
      <c r="H13039" s="45">
        <v>-3614.98</v>
      </c>
      <c r="I13039" t="s">
        <v>758</v>
      </c>
      <c r="J13039" t="s">
        <v>188</v>
      </c>
      <c r="K13039">
        <v>0</v>
      </c>
      <c r="L13039" s="83">
        <v>42422</v>
      </c>
      <c r="M13039">
        <v>0</v>
      </c>
      <c r="N13039">
        <v>129603106</v>
      </c>
      <c r="O13039">
        <v>2164368</v>
      </c>
    </row>
    <row r="13040" spans="1:15" x14ac:dyDescent="0.2">
      <c r="A13040" t="s">
        <v>2611</v>
      </c>
      <c r="B13040" t="s">
        <v>2390</v>
      </c>
      <c r="C13040">
        <v>66.5</v>
      </c>
      <c r="D13040">
        <v>0</v>
      </c>
      <c r="E13040">
        <v>0</v>
      </c>
      <c r="F13040">
        <v>0</v>
      </c>
      <c r="G13040">
        <v>0</v>
      </c>
      <c r="H13040" s="45">
        <v>2733.4</v>
      </c>
      <c r="I13040" t="s">
        <v>758</v>
      </c>
      <c r="J13040" t="s">
        <v>190</v>
      </c>
      <c r="K13040">
        <v>0</v>
      </c>
      <c r="L13040" s="83">
        <v>42422</v>
      </c>
      <c r="M13040">
        <v>0</v>
      </c>
      <c r="N13040">
        <v>67806109</v>
      </c>
      <c r="O13040">
        <v>2080732</v>
      </c>
    </row>
    <row r="13041" spans="1:15" x14ac:dyDescent="0.2">
      <c r="A13041" t="s">
        <v>2612</v>
      </c>
      <c r="B13041" t="s">
        <v>2590</v>
      </c>
      <c r="C13041">
        <v>53.45</v>
      </c>
      <c r="D13041">
        <v>0</v>
      </c>
      <c r="E13041">
        <v>0</v>
      </c>
      <c r="F13041">
        <v>0</v>
      </c>
      <c r="G13041">
        <v>0</v>
      </c>
      <c r="H13041" s="45">
        <v>-179756.99</v>
      </c>
      <c r="I13041" t="s">
        <v>163</v>
      </c>
      <c r="J13041" t="s">
        <v>190</v>
      </c>
      <c r="K13041">
        <v>0</v>
      </c>
      <c r="L13041" s="83">
        <v>42422</v>
      </c>
      <c r="M13041">
        <v>0</v>
      </c>
      <c r="N13041" t="s">
        <v>2613</v>
      </c>
      <c r="O13041">
        <v>2794657</v>
      </c>
    </row>
    <row r="13042" spans="1:15" x14ac:dyDescent="0.2">
      <c r="A13042" t="s">
        <v>2614</v>
      </c>
      <c r="B13042" t="s">
        <v>2597</v>
      </c>
      <c r="C13042">
        <v>62.87</v>
      </c>
      <c r="D13042">
        <v>0</v>
      </c>
      <c r="E13042">
        <v>0</v>
      </c>
      <c r="F13042">
        <v>0</v>
      </c>
      <c r="G13042">
        <v>0</v>
      </c>
      <c r="H13042" s="45">
        <v>-5271.73</v>
      </c>
      <c r="I13042" t="s">
        <v>758</v>
      </c>
      <c r="J13042" t="s">
        <v>822</v>
      </c>
      <c r="K13042">
        <v>0</v>
      </c>
      <c r="L13042" s="83">
        <v>42422</v>
      </c>
      <c r="M13042">
        <v>0</v>
      </c>
      <c r="N13042">
        <v>23608102</v>
      </c>
      <c r="O13042">
        <v>2050832</v>
      </c>
    </row>
    <row r="13043" spans="1:15" x14ac:dyDescent="0.2">
      <c r="A13043" t="s">
        <v>2615</v>
      </c>
      <c r="B13043" t="s">
        <v>2573</v>
      </c>
      <c r="C13043">
        <v>52.19</v>
      </c>
      <c r="D13043">
        <v>0</v>
      </c>
      <c r="E13043">
        <v>0</v>
      </c>
      <c r="F13043">
        <v>0</v>
      </c>
      <c r="G13043">
        <v>0</v>
      </c>
      <c r="H13043" s="45">
        <v>-1010.59</v>
      </c>
      <c r="I13043" t="s">
        <v>163</v>
      </c>
      <c r="J13043" t="s">
        <v>190</v>
      </c>
      <c r="K13043">
        <v>0</v>
      </c>
      <c r="L13043" s="83">
        <v>42422</v>
      </c>
      <c r="M13043">
        <v>0</v>
      </c>
      <c r="N13043" t="s">
        <v>177</v>
      </c>
      <c r="O13043" t="s">
        <v>2616</v>
      </c>
    </row>
    <row r="13044" spans="1:15" x14ac:dyDescent="0.2">
      <c r="A13044" t="s">
        <v>2617</v>
      </c>
      <c r="B13044" t="s">
        <v>2575</v>
      </c>
      <c r="C13044">
        <v>61.96</v>
      </c>
      <c r="D13044">
        <v>0</v>
      </c>
      <c r="E13044">
        <v>0</v>
      </c>
      <c r="F13044">
        <v>0</v>
      </c>
      <c r="G13044">
        <v>0</v>
      </c>
      <c r="H13044" s="45">
        <v>-23012.75</v>
      </c>
      <c r="I13044" t="s">
        <v>163</v>
      </c>
      <c r="J13044" t="s">
        <v>169</v>
      </c>
      <c r="K13044">
        <v>0</v>
      </c>
      <c r="L13044" s="83">
        <v>42422</v>
      </c>
      <c r="M13044">
        <v>0</v>
      </c>
      <c r="N13044" t="s">
        <v>2618</v>
      </c>
      <c r="O13044" t="s">
        <v>2619</v>
      </c>
    </row>
    <row r="13045" spans="1:15" x14ac:dyDescent="0.2">
      <c r="A13045" t="s">
        <v>2620</v>
      </c>
      <c r="B13045" t="s">
        <v>2592</v>
      </c>
      <c r="C13045">
        <v>46.08</v>
      </c>
      <c r="D13045">
        <v>0</v>
      </c>
      <c r="E13045">
        <v>0</v>
      </c>
      <c r="F13045">
        <v>0</v>
      </c>
      <c r="G13045">
        <v>0</v>
      </c>
      <c r="H13045" s="45">
        <v>15495.72</v>
      </c>
      <c r="I13045" t="s">
        <v>163</v>
      </c>
      <c r="J13045" t="s">
        <v>190</v>
      </c>
      <c r="K13045">
        <v>0</v>
      </c>
      <c r="L13045" s="83">
        <v>42422</v>
      </c>
      <c r="M13045">
        <v>0</v>
      </c>
      <c r="N13045">
        <v>46224101</v>
      </c>
      <c r="O13045">
        <v>2060370</v>
      </c>
    </row>
    <row r="13046" spans="1:15" x14ac:dyDescent="0.2">
      <c r="A13046" t="s">
        <v>2621</v>
      </c>
      <c r="B13046" t="s">
        <v>2600</v>
      </c>
      <c r="C13046">
        <v>37.549999999999997</v>
      </c>
      <c r="D13046">
        <v>0</v>
      </c>
      <c r="E13046">
        <v>0</v>
      </c>
      <c r="F13046">
        <v>0</v>
      </c>
      <c r="G13046">
        <v>0</v>
      </c>
      <c r="H13046">
        <v>795.33</v>
      </c>
      <c r="I13046" t="s">
        <v>758</v>
      </c>
      <c r="J13046" t="s">
        <v>190</v>
      </c>
      <c r="K13046">
        <v>0</v>
      </c>
      <c r="L13046" s="83">
        <v>42422</v>
      </c>
      <c r="M13046">
        <v>0</v>
      </c>
      <c r="N13046">
        <v>104674106</v>
      </c>
      <c r="O13046">
        <v>2117726</v>
      </c>
    </row>
    <row r="13047" spans="1:15" x14ac:dyDescent="0.2">
      <c r="A13047" t="s">
        <v>2622</v>
      </c>
      <c r="B13047" t="s">
        <v>2601</v>
      </c>
      <c r="C13047">
        <v>31.88</v>
      </c>
      <c r="D13047">
        <v>0</v>
      </c>
      <c r="E13047">
        <v>0</v>
      </c>
      <c r="F13047">
        <v>0</v>
      </c>
      <c r="G13047">
        <v>0</v>
      </c>
      <c r="H13047">
        <v>23.85</v>
      </c>
      <c r="I13047" t="s">
        <v>758</v>
      </c>
      <c r="J13047" t="s">
        <v>164</v>
      </c>
      <c r="K13047">
        <v>0</v>
      </c>
      <c r="L13047" s="83">
        <v>42422</v>
      </c>
      <c r="M13047">
        <v>0</v>
      </c>
      <c r="N13047" t="s">
        <v>2623</v>
      </c>
      <c r="O13047" t="s">
        <v>2624</v>
      </c>
    </row>
    <row r="13048" spans="1:15" x14ac:dyDescent="0.2">
      <c r="A13048" t="s">
        <v>2625</v>
      </c>
      <c r="B13048" t="s">
        <v>2580</v>
      </c>
      <c r="C13048">
        <v>47.67</v>
      </c>
      <c r="D13048">
        <v>0</v>
      </c>
      <c r="E13048">
        <v>0</v>
      </c>
      <c r="F13048">
        <v>0</v>
      </c>
      <c r="G13048">
        <v>0</v>
      </c>
      <c r="H13048" s="45">
        <v>1115.9000000000001</v>
      </c>
      <c r="I13048" t="s">
        <v>163</v>
      </c>
      <c r="J13048" t="s">
        <v>190</v>
      </c>
      <c r="K13048">
        <v>0</v>
      </c>
      <c r="L13048" s="83">
        <v>42422</v>
      </c>
      <c r="M13048">
        <v>0</v>
      </c>
      <c r="N13048">
        <v>217204106</v>
      </c>
      <c r="O13048">
        <v>2208073</v>
      </c>
    </row>
    <row r="13049" spans="1:15" x14ac:dyDescent="0.2">
      <c r="A13049" t="s">
        <v>2626</v>
      </c>
      <c r="B13049" t="s">
        <v>2589</v>
      </c>
      <c r="C13049">
        <v>24.3</v>
      </c>
      <c r="D13049">
        <v>0</v>
      </c>
      <c r="E13049">
        <v>0</v>
      </c>
      <c r="F13049">
        <v>0</v>
      </c>
      <c r="G13049">
        <v>0</v>
      </c>
      <c r="H13049" s="45">
        <v>22973.86</v>
      </c>
      <c r="I13049" t="s">
        <v>163</v>
      </c>
      <c r="J13049" t="s">
        <v>200</v>
      </c>
      <c r="K13049">
        <v>0</v>
      </c>
      <c r="L13049" s="83">
        <v>42422</v>
      </c>
      <c r="M13049">
        <v>0</v>
      </c>
      <c r="N13049">
        <v>216831107</v>
      </c>
      <c r="O13049">
        <v>2222608</v>
      </c>
    </row>
    <row r="13050" spans="1:15" x14ac:dyDescent="0.2">
      <c r="A13050" t="s">
        <v>2627</v>
      </c>
      <c r="B13050" t="s">
        <v>2598</v>
      </c>
      <c r="C13050">
        <v>139.69999999999999</v>
      </c>
      <c r="D13050">
        <v>0</v>
      </c>
      <c r="E13050">
        <v>0</v>
      </c>
      <c r="F13050">
        <v>0</v>
      </c>
      <c r="G13050">
        <v>0</v>
      </c>
      <c r="H13050">
        <v>898.37</v>
      </c>
      <c r="I13050" t="s">
        <v>758</v>
      </c>
      <c r="J13050" t="s">
        <v>190</v>
      </c>
      <c r="K13050">
        <v>0</v>
      </c>
      <c r="L13050" s="83">
        <v>42422</v>
      </c>
      <c r="M13050">
        <v>0</v>
      </c>
      <c r="N13050">
        <v>244199105</v>
      </c>
      <c r="O13050">
        <v>2261203</v>
      </c>
    </row>
    <row r="13051" spans="1:15" x14ac:dyDescent="0.2">
      <c r="A13051" t="s">
        <v>2628</v>
      </c>
      <c r="B13051" t="s">
        <v>2571</v>
      </c>
      <c r="C13051">
        <v>75.02</v>
      </c>
      <c r="D13051">
        <v>0</v>
      </c>
      <c r="E13051">
        <v>0</v>
      </c>
      <c r="F13051">
        <v>0</v>
      </c>
      <c r="G13051">
        <v>0</v>
      </c>
      <c r="H13051" s="45">
        <v>36601.589999999997</v>
      </c>
      <c r="I13051" t="s">
        <v>163</v>
      </c>
      <c r="J13051" t="s">
        <v>190</v>
      </c>
      <c r="K13051">
        <v>0</v>
      </c>
      <c r="L13051" s="83">
        <v>42422</v>
      </c>
      <c r="M13051">
        <v>0</v>
      </c>
      <c r="N13051">
        <v>267475101</v>
      </c>
      <c r="O13051">
        <v>2289841</v>
      </c>
    </row>
    <row r="13052" spans="1:15" x14ac:dyDescent="0.2">
      <c r="A13052" t="s">
        <v>2629</v>
      </c>
      <c r="B13052" t="s">
        <v>2596</v>
      </c>
      <c r="C13052">
        <v>35.06</v>
      </c>
      <c r="D13052">
        <v>0</v>
      </c>
      <c r="E13052">
        <v>0</v>
      </c>
      <c r="F13052">
        <v>0</v>
      </c>
      <c r="G13052">
        <v>0</v>
      </c>
      <c r="H13052" s="45">
        <v>118418.02</v>
      </c>
      <c r="I13052" t="s">
        <v>163</v>
      </c>
      <c r="J13052" t="s">
        <v>169</v>
      </c>
      <c r="K13052">
        <v>0</v>
      </c>
      <c r="L13052" s="83">
        <v>42422</v>
      </c>
      <c r="M13052">
        <v>0</v>
      </c>
      <c r="N13052" t="s">
        <v>2630</v>
      </c>
      <c r="O13052" t="s">
        <v>2631</v>
      </c>
    </row>
    <row r="13053" spans="1:15" x14ac:dyDescent="0.2">
      <c r="A13053" t="s">
        <v>2632</v>
      </c>
      <c r="B13053" t="s">
        <v>2591</v>
      </c>
      <c r="C13053">
        <v>57.02</v>
      </c>
      <c r="D13053">
        <v>0</v>
      </c>
      <c r="E13053">
        <v>0</v>
      </c>
      <c r="F13053">
        <v>0</v>
      </c>
      <c r="G13053">
        <v>0</v>
      </c>
      <c r="H13053" s="45">
        <v>32866.050000000003</v>
      </c>
      <c r="I13053" t="s">
        <v>163</v>
      </c>
      <c r="J13053" t="s">
        <v>164</v>
      </c>
      <c r="K13053">
        <v>0</v>
      </c>
      <c r="L13053" s="83">
        <v>42422</v>
      </c>
      <c r="M13053">
        <v>0</v>
      </c>
      <c r="N13053">
        <v>302081104</v>
      </c>
      <c r="O13053" t="s">
        <v>2633</v>
      </c>
    </row>
    <row r="13054" spans="1:15" x14ac:dyDescent="0.2">
      <c r="A13054" t="s">
        <v>2634</v>
      </c>
      <c r="B13054" t="s">
        <v>2578</v>
      </c>
      <c r="C13054">
        <v>49.45</v>
      </c>
      <c r="D13054">
        <v>0</v>
      </c>
      <c r="E13054">
        <v>0</v>
      </c>
      <c r="F13054">
        <v>0</v>
      </c>
      <c r="G13054">
        <v>0</v>
      </c>
      <c r="H13054" s="45">
        <v>-7259.07</v>
      </c>
      <c r="I13054" t="s">
        <v>163</v>
      </c>
      <c r="J13054" t="s">
        <v>190</v>
      </c>
      <c r="K13054">
        <v>0</v>
      </c>
      <c r="L13054" s="83">
        <v>42422</v>
      </c>
      <c r="M13054">
        <v>0</v>
      </c>
      <c r="N13054">
        <v>353514102</v>
      </c>
      <c r="O13054">
        <v>2350383</v>
      </c>
    </row>
    <row r="13055" spans="1:15" x14ac:dyDescent="0.2">
      <c r="A13055" t="s">
        <v>2635</v>
      </c>
      <c r="B13055" t="s">
        <v>2582</v>
      </c>
      <c r="C13055">
        <v>52.35</v>
      </c>
      <c r="D13055">
        <v>0</v>
      </c>
      <c r="E13055">
        <v>0</v>
      </c>
      <c r="F13055">
        <v>0</v>
      </c>
      <c r="G13055">
        <v>0</v>
      </c>
      <c r="H13055" s="45">
        <v>26906.14</v>
      </c>
      <c r="I13055" t="s">
        <v>163</v>
      </c>
      <c r="J13055" t="s">
        <v>164</v>
      </c>
      <c r="K13055">
        <v>0</v>
      </c>
      <c r="L13055" s="83">
        <v>42422</v>
      </c>
      <c r="M13055">
        <v>0</v>
      </c>
      <c r="N13055">
        <v>336433107</v>
      </c>
      <c r="O13055" t="s">
        <v>2636</v>
      </c>
    </row>
    <row r="13056" spans="1:15" x14ac:dyDescent="0.2">
      <c r="A13056" t="s">
        <v>2637</v>
      </c>
      <c r="B13056" t="s">
        <v>2593</v>
      </c>
      <c r="C13056">
        <v>34.15</v>
      </c>
      <c r="D13056">
        <v>0</v>
      </c>
      <c r="E13056">
        <v>0</v>
      </c>
      <c r="F13056">
        <v>0</v>
      </c>
      <c r="G13056">
        <v>0</v>
      </c>
      <c r="H13056" s="45">
        <v>-85982.98</v>
      </c>
      <c r="I13056" t="s">
        <v>163</v>
      </c>
      <c r="J13056" t="s">
        <v>164</v>
      </c>
      <c r="K13056">
        <v>0</v>
      </c>
      <c r="L13056" s="83">
        <v>42422</v>
      </c>
      <c r="M13056">
        <v>0</v>
      </c>
      <c r="N13056" s="84">
        <v>9.2379999999999998E+107</v>
      </c>
      <c r="O13056" t="s">
        <v>2638</v>
      </c>
    </row>
    <row r="13057" spans="1:15" x14ac:dyDescent="0.2">
      <c r="A13057" t="s">
        <v>2639</v>
      </c>
      <c r="B13057" t="s">
        <v>2584</v>
      </c>
      <c r="C13057">
        <v>44</v>
      </c>
      <c r="D13057">
        <v>0</v>
      </c>
      <c r="E13057">
        <v>0</v>
      </c>
      <c r="F13057">
        <v>0</v>
      </c>
      <c r="G13057">
        <v>0</v>
      </c>
      <c r="H13057" s="45">
        <v>5260.21</v>
      </c>
      <c r="I13057" t="s">
        <v>163</v>
      </c>
      <c r="J13057" t="s">
        <v>186</v>
      </c>
      <c r="K13057">
        <v>0</v>
      </c>
      <c r="L13057" s="83">
        <v>42422</v>
      </c>
      <c r="M13057">
        <v>0</v>
      </c>
      <c r="N13057" t="s">
        <v>2640</v>
      </c>
      <c r="O13057" t="s">
        <v>2641</v>
      </c>
    </row>
    <row r="13058" spans="1:15" x14ac:dyDescent="0.2">
      <c r="A13058" t="s">
        <v>2642</v>
      </c>
      <c r="B13058" t="s">
        <v>2581</v>
      </c>
      <c r="C13058">
        <v>48.96</v>
      </c>
      <c r="D13058">
        <v>0</v>
      </c>
      <c r="E13058">
        <v>0</v>
      </c>
      <c r="F13058">
        <v>0</v>
      </c>
      <c r="G13058">
        <v>0</v>
      </c>
      <c r="H13058" s="45">
        <v>24160.21</v>
      </c>
      <c r="I13058" t="s">
        <v>163</v>
      </c>
      <c r="J13058" t="s">
        <v>169</v>
      </c>
      <c r="K13058">
        <v>0</v>
      </c>
      <c r="L13058" s="83">
        <v>42422</v>
      </c>
      <c r="M13058">
        <v>0</v>
      </c>
      <c r="N13058">
        <v>421924309</v>
      </c>
      <c r="O13058" t="s">
        <v>2643</v>
      </c>
    </row>
    <row r="13059" spans="1:15" x14ac:dyDescent="0.2">
      <c r="A13059" t="s">
        <v>2644</v>
      </c>
      <c r="B13059" t="s">
        <v>2604</v>
      </c>
      <c r="C13059">
        <v>31.7</v>
      </c>
      <c r="D13059">
        <v>0</v>
      </c>
      <c r="E13059">
        <v>0</v>
      </c>
      <c r="F13059">
        <v>0</v>
      </c>
      <c r="G13059">
        <v>0</v>
      </c>
      <c r="H13059" s="45">
        <v>-25605.59</v>
      </c>
      <c r="I13059" t="s">
        <v>758</v>
      </c>
      <c r="J13059" t="s">
        <v>169</v>
      </c>
      <c r="K13059">
        <v>0</v>
      </c>
      <c r="L13059" s="83">
        <v>42422</v>
      </c>
      <c r="M13059">
        <v>0</v>
      </c>
      <c r="N13059">
        <v>427746102</v>
      </c>
      <c r="O13059" t="s">
        <v>2645</v>
      </c>
    </row>
    <row r="13060" spans="1:15" x14ac:dyDescent="0.2">
      <c r="A13060" t="s">
        <v>2646</v>
      </c>
      <c r="B13060" t="s">
        <v>2588</v>
      </c>
      <c r="C13060">
        <v>175.58</v>
      </c>
      <c r="D13060">
        <v>0</v>
      </c>
      <c r="E13060">
        <v>0</v>
      </c>
      <c r="F13060">
        <v>0</v>
      </c>
      <c r="G13060">
        <v>0</v>
      </c>
      <c r="H13060" s="45">
        <v>-26247.84</v>
      </c>
      <c r="I13060" t="s">
        <v>163</v>
      </c>
      <c r="J13060" t="s">
        <v>169</v>
      </c>
      <c r="K13060">
        <v>0</v>
      </c>
      <c r="L13060" s="83">
        <v>42422</v>
      </c>
      <c r="M13060">
        <v>0</v>
      </c>
      <c r="N13060" t="s">
        <v>177</v>
      </c>
      <c r="O13060" t="s">
        <v>2647</v>
      </c>
    </row>
    <row r="13061" spans="1:15" x14ac:dyDescent="0.2">
      <c r="A13061" t="s">
        <v>2648</v>
      </c>
      <c r="B13061" t="s">
        <v>2602</v>
      </c>
      <c r="C13061">
        <v>63.5</v>
      </c>
      <c r="D13061">
        <v>0</v>
      </c>
      <c r="E13061">
        <v>0</v>
      </c>
      <c r="F13061">
        <v>0</v>
      </c>
      <c r="G13061">
        <v>0</v>
      </c>
      <c r="H13061" s="45">
        <v>27741.89</v>
      </c>
      <c r="I13061" t="s">
        <v>758</v>
      </c>
      <c r="J13061" t="s">
        <v>182</v>
      </c>
      <c r="K13061">
        <v>0</v>
      </c>
      <c r="L13061" s="83">
        <v>42422</v>
      </c>
      <c r="M13061">
        <v>0</v>
      </c>
      <c r="N13061" t="s">
        <v>2649</v>
      </c>
      <c r="O13061">
        <v>2654364</v>
      </c>
    </row>
    <row r="13062" spans="1:15" x14ac:dyDescent="0.2">
      <c r="A13062" t="s">
        <v>2650</v>
      </c>
      <c r="B13062" t="s">
        <v>2583</v>
      </c>
      <c r="C13062">
        <v>35.81</v>
      </c>
      <c r="D13062">
        <v>0</v>
      </c>
      <c r="E13062">
        <v>0</v>
      </c>
      <c r="F13062">
        <v>0</v>
      </c>
      <c r="G13062">
        <v>0</v>
      </c>
      <c r="H13062" s="45">
        <v>19940.919999999998</v>
      </c>
      <c r="I13062" t="s">
        <v>163</v>
      </c>
      <c r="J13062" t="s">
        <v>200</v>
      </c>
      <c r="K13062">
        <v>0</v>
      </c>
      <c r="L13062" s="83">
        <v>42422</v>
      </c>
      <c r="M13062">
        <v>0</v>
      </c>
      <c r="N13062" t="s">
        <v>2651</v>
      </c>
      <c r="O13062">
        <v>2345022</v>
      </c>
    </row>
    <row r="13063" spans="1:15" x14ac:dyDescent="0.2">
      <c r="A13063" t="s">
        <v>2652</v>
      </c>
      <c r="B13063" t="s">
        <v>2577</v>
      </c>
      <c r="C13063">
        <v>98.62</v>
      </c>
      <c r="D13063">
        <v>0</v>
      </c>
      <c r="E13063">
        <v>0</v>
      </c>
      <c r="F13063">
        <v>0</v>
      </c>
      <c r="G13063">
        <v>0</v>
      </c>
      <c r="H13063" s="45">
        <v>5744.92</v>
      </c>
      <c r="I13063" t="s">
        <v>163</v>
      </c>
      <c r="J13063" t="s">
        <v>169</v>
      </c>
      <c r="K13063">
        <v>0</v>
      </c>
      <c r="L13063" s="83">
        <v>42422</v>
      </c>
      <c r="M13063">
        <v>0</v>
      </c>
      <c r="N13063">
        <v>574795100</v>
      </c>
      <c r="O13063" t="s">
        <v>2653</v>
      </c>
    </row>
    <row r="13064" spans="1:15" x14ac:dyDescent="0.2">
      <c r="A13064" t="s">
        <v>2654</v>
      </c>
      <c r="B13064" t="s">
        <v>2585</v>
      </c>
      <c r="C13064">
        <v>41.81</v>
      </c>
      <c r="D13064">
        <v>0</v>
      </c>
      <c r="E13064">
        <v>0</v>
      </c>
      <c r="F13064">
        <v>0</v>
      </c>
      <c r="G13064">
        <v>0</v>
      </c>
      <c r="H13064" s="45">
        <v>59508.87</v>
      </c>
      <c r="I13064" t="s">
        <v>163</v>
      </c>
      <c r="J13064" t="s">
        <v>200</v>
      </c>
      <c r="K13064">
        <v>0</v>
      </c>
      <c r="L13064" s="83">
        <v>42422</v>
      </c>
      <c r="M13064">
        <v>0</v>
      </c>
      <c r="N13064">
        <v>698813102</v>
      </c>
      <c r="O13064">
        <v>2696117</v>
      </c>
    </row>
    <row r="13065" spans="1:15" x14ac:dyDescent="0.2">
      <c r="A13065" t="s">
        <v>2655</v>
      </c>
      <c r="B13065" t="s">
        <v>2579</v>
      </c>
      <c r="C13065">
        <v>56.65</v>
      </c>
      <c r="D13065">
        <v>0</v>
      </c>
      <c r="E13065">
        <v>0</v>
      </c>
      <c r="F13065">
        <v>0</v>
      </c>
      <c r="G13065">
        <v>0</v>
      </c>
      <c r="H13065" s="45">
        <v>14680.59</v>
      </c>
      <c r="I13065" t="s">
        <v>163</v>
      </c>
      <c r="J13065" t="s">
        <v>164</v>
      </c>
      <c r="K13065">
        <v>0</v>
      </c>
      <c r="L13065" s="83">
        <v>42422</v>
      </c>
      <c r="M13065">
        <v>0</v>
      </c>
      <c r="N13065" t="s">
        <v>2656</v>
      </c>
      <c r="O13065" t="s">
        <v>2657</v>
      </c>
    </row>
    <row r="13066" spans="1:15" x14ac:dyDescent="0.2">
      <c r="A13066" t="s">
        <v>2658</v>
      </c>
      <c r="B13066" t="s">
        <v>2576</v>
      </c>
      <c r="C13066">
        <v>20.2</v>
      </c>
      <c r="D13066">
        <v>0</v>
      </c>
      <c r="E13066">
        <v>0</v>
      </c>
      <c r="F13066">
        <v>0</v>
      </c>
      <c r="G13066">
        <v>0</v>
      </c>
      <c r="H13066" s="45">
        <v>-27063.599999999999</v>
      </c>
      <c r="I13066" t="s">
        <v>163</v>
      </c>
      <c r="J13066" t="s">
        <v>200</v>
      </c>
      <c r="K13066">
        <v>0</v>
      </c>
      <c r="L13066" s="83">
        <v>42422</v>
      </c>
      <c r="M13066">
        <v>0</v>
      </c>
      <c r="N13066" t="s">
        <v>2659</v>
      </c>
      <c r="O13066">
        <v>2125246</v>
      </c>
    </row>
    <row r="13067" spans="1:15" x14ac:dyDescent="0.2">
      <c r="A13067" t="s">
        <v>2660</v>
      </c>
      <c r="B13067" t="s">
        <v>2572</v>
      </c>
      <c r="C13067">
        <v>25.16</v>
      </c>
      <c r="D13067">
        <v>0</v>
      </c>
      <c r="E13067">
        <v>0</v>
      </c>
      <c r="F13067">
        <v>0</v>
      </c>
      <c r="G13067">
        <v>0</v>
      </c>
      <c r="H13067" s="45">
        <v>62533.1</v>
      </c>
      <c r="I13067" t="s">
        <v>163</v>
      </c>
      <c r="J13067" t="s">
        <v>182</v>
      </c>
      <c r="K13067">
        <v>0</v>
      </c>
      <c r="L13067" s="83">
        <v>42422</v>
      </c>
      <c r="M13067">
        <v>0</v>
      </c>
      <c r="N13067" s="84">
        <v>9.0346000000000003E+107</v>
      </c>
      <c r="O13067" t="s">
        <v>2661</v>
      </c>
    </row>
    <row r="13068" spans="1:15" x14ac:dyDescent="0.2">
      <c r="A13068" t="s">
        <v>2662</v>
      </c>
      <c r="B13068" t="s">
        <v>2603</v>
      </c>
      <c r="C13068">
        <v>44.05</v>
      </c>
      <c r="D13068">
        <v>0</v>
      </c>
      <c r="E13068">
        <v>0</v>
      </c>
      <c r="F13068">
        <v>0</v>
      </c>
      <c r="G13068">
        <v>0</v>
      </c>
      <c r="H13068" s="45">
        <v>-8850.6299999999992</v>
      </c>
      <c r="I13068" t="s">
        <v>758</v>
      </c>
      <c r="J13068" t="s">
        <v>200</v>
      </c>
      <c r="K13068">
        <v>0</v>
      </c>
      <c r="L13068" s="83">
        <v>42422</v>
      </c>
      <c r="M13068">
        <v>0</v>
      </c>
      <c r="N13068" t="s">
        <v>2663</v>
      </c>
      <c r="O13068" t="s">
        <v>2664</v>
      </c>
    </row>
    <row r="13069" spans="1:15" x14ac:dyDescent="0.2">
      <c r="A13069" t="s">
        <v>2665</v>
      </c>
      <c r="B13069" t="s">
        <v>2595</v>
      </c>
      <c r="C13069">
        <v>44.32</v>
      </c>
      <c r="D13069">
        <v>0</v>
      </c>
      <c r="E13069">
        <v>0</v>
      </c>
      <c r="F13069">
        <v>0</v>
      </c>
      <c r="G13069">
        <v>0</v>
      </c>
      <c r="H13069" s="45">
        <v>21213.96</v>
      </c>
      <c r="I13069" t="s">
        <v>163</v>
      </c>
      <c r="J13069" t="s">
        <v>200</v>
      </c>
      <c r="K13069">
        <v>0</v>
      </c>
      <c r="L13069" s="83">
        <v>42422</v>
      </c>
      <c r="M13069">
        <v>0</v>
      </c>
      <c r="N13069">
        <v>889478103</v>
      </c>
      <c r="O13069">
        <v>2896092</v>
      </c>
    </row>
    <row r="13070" spans="1:15" x14ac:dyDescent="0.2">
      <c r="A13070" t="s">
        <v>2666</v>
      </c>
      <c r="B13070" t="s">
        <v>2599</v>
      </c>
      <c r="C13070">
        <v>43.104999999999997</v>
      </c>
      <c r="D13070">
        <v>0</v>
      </c>
      <c r="E13070">
        <v>0</v>
      </c>
      <c r="F13070">
        <v>0</v>
      </c>
      <c r="G13070">
        <v>0</v>
      </c>
      <c r="H13070" s="45">
        <v>-10682.64</v>
      </c>
      <c r="I13070" t="s">
        <v>758</v>
      </c>
      <c r="J13070" t="s">
        <v>448</v>
      </c>
      <c r="K13070">
        <v>0</v>
      </c>
      <c r="L13070" s="83">
        <v>42422</v>
      </c>
      <c r="M13070">
        <v>0</v>
      </c>
      <c r="N13070">
        <v>911684108</v>
      </c>
      <c r="O13070">
        <v>2918996</v>
      </c>
    </row>
    <row r="13071" spans="1:15" x14ac:dyDescent="0.2">
      <c r="A13071" t="s">
        <v>2667</v>
      </c>
      <c r="B13071" t="s">
        <v>2594</v>
      </c>
      <c r="C13071">
        <v>92.29</v>
      </c>
      <c r="D13071">
        <v>0</v>
      </c>
      <c r="E13071">
        <v>0</v>
      </c>
      <c r="F13071">
        <v>0</v>
      </c>
      <c r="G13071">
        <v>0</v>
      </c>
      <c r="H13071" s="45">
        <v>25088.73</v>
      </c>
      <c r="I13071" t="s">
        <v>163</v>
      </c>
      <c r="J13071" t="s">
        <v>190</v>
      </c>
      <c r="K13071">
        <v>0</v>
      </c>
      <c r="L13071" s="83">
        <v>42422</v>
      </c>
      <c r="M13071">
        <v>0</v>
      </c>
      <c r="N13071" t="s">
        <v>2668</v>
      </c>
      <c r="O13071" t="s">
        <v>2669</v>
      </c>
    </row>
    <row r="13072" spans="1:15" x14ac:dyDescent="0.2">
      <c r="A13072" t="s">
        <v>2670</v>
      </c>
      <c r="B13072" t="s">
        <v>2587</v>
      </c>
      <c r="C13072">
        <v>99.5</v>
      </c>
      <c r="D13072">
        <v>0</v>
      </c>
      <c r="E13072">
        <v>0</v>
      </c>
      <c r="F13072">
        <v>0</v>
      </c>
      <c r="G13072">
        <v>0</v>
      </c>
      <c r="H13072" s="45">
        <v>-40485.57</v>
      </c>
      <c r="I13072" t="s">
        <v>163</v>
      </c>
      <c r="J13072" t="s">
        <v>188</v>
      </c>
      <c r="K13072">
        <v>0</v>
      </c>
      <c r="L13072" s="83">
        <v>42422</v>
      </c>
      <c r="M13072">
        <v>0</v>
      </c>
      <c r="N13072">
        <v>960413102</v>
      </c>
      <c r="O13072" t="s">
        <v>2671</v>
      </c>
    </row>
    <row r="13073" spans="1:15" x14ac:dyDescent="0.2">
      <c r="A13073" t="s">
        <v>2672</v>
      </c>
      <c r="B13073" t="s">
        <v>2586</v>
      </c>
      <c r="C13073">
        <v>31.79</v>
      </c>
      <c r="D13073">
        <v>0</v>
      </c>
      <c r="E13073">
        <v>0</v>
      </c>
      <c r="F13073">
        <v>0</v>
      </c>
      <c r="G13073">
        <v>0</v>
      </c>
      <c r="H13073" s="45">
        <v>-12112</v>
      </c>
      <c r="I13073" t="s">
        <v>163</v>
      </c>
      <c r="J13073" t="s">
        <v>200</v>
      </c>
      <c r="K13073">
        <v>0</v>
      </c>
      <c r="L13073" s="83">
        <v>42422</v>
      </c>
      <c r="M13073">
        <v>0</v>
      </c>
      <c r="N13073">
        <v>978097103</v>
      </c>
      <c r="O13073">
        <v>2977500</v>
      </c>
    </row>
    <row r="13074" spans="1:15" x14ac:dyDescent="0.2">
      <c r="A13074" t="s">
        <v>2492</v>
      </c>
      <c r="B13074" t="s">
        <v>2216</v>
      </c>
      <c r="C13074">
        <v>37.729999999999997</v>
      </c>
      <c r="D13074">
        <v>0</v>
      </c>
      <c r="E13074">
        <v>0</v>
      </c>
      <c r="F13074">
        <v>0</v>
      </c>
      <c r="G13074">
        <v>0</v>
      </c>
      <c r="H13074" s="45">
        <v>-3617.49</v>
      </c>
      <c r="I13074" t="s">
        <v>205</v>
      </c>
      <c r="J13074" t="s">
        <v>190</v>
      </c>
      <c r="K13074">
        <v>0</v>
      </c>
      <c r="L13074" s="83">
        <v>42419</v>
      </c>
      <c r="M13074">
        <v>0</v>
      </c>
      <c r="N13074">
        <v>880779103</v>
      </c>
      <c r="O13074">
        <v>2884224</v>
      </c>
    </row>
    <row r="13075" spans="1:15" x14ac:dyDescent="0.2">
      <c r="A13075" t="s">
        <v>2493</v>
      </c>
      <c r="B13075" t="s">
        <v>2494</v>
      </c>
      <c r="C13075">
        <v>1.645</v>
      </c>
      <c r="D13075">
        <v>0</v>
      </c>
      <c r="E13075">
        <v>0</v>
      </c>
      <c r="F13075">
        <v>0</v>
      </c>
      <c r="G13075">
        <v>0</v>
      </c>
      <c r="H13075" s="45">
        <v>-17471.13</v>
      </c>
      <c r="I13075" t="s">
        <v>205</v>
      </c>
      <c r="J13075" t="s">
        <v>200</v>
      </c>
      <c r="K13075">
        <v>0</v>
      </c>
      <c r="L13075" s="83">
        <v>42419</v>
      </c>
      <c r="M13075">
        <v>0</v>
      </c>
      <c r="N13075">
        <v>451055107</v>
      </c>
      <c r="O13075">
        <v>2175575</v>
      </c>
    </row>
    <row r="13076" spans="1:15" x14ac:dyDescent="0.2">
      <c r="A13076" t="s">
        <v>2495</v>
      </c>
      <c r="B13076" t="s">
        <v>2310</v>
      </c>
      <c r="C13076">
        <v>44.95</v>
      </c>
      <c r="D13076">
        <v>0</v>
      </c>
      <c r="E13076">
        <v>0</v>
      </c>
      <c r="F13076">
        <v>0</v>
      </c>
      <c r="G13076">
        <v>0</v>
      </c>
      <c r="H13076" s="45">
        <v>-3341.87</v>
      </c>
      <c r="I13076" t="s">
        <v>758</v>
      </c>
      <c r="J13076" t="s">
        <v>200</v>
      </c>
      <c r="K13076">
        <v>0</v>
      </c>
      <c r="L13076" s="83">
        <v>42419</v>
      </c>
      <c r="M13076">
        <v>0</v>
      </c>
      <c r="N13076">
        <v>913483103</v>
      </c>
      <c r="O13076">
        <v>2911683</v>
      </c>
    </row>
    <row r="13077" spans="1:15" x14ac:dyDescent="0.2">
      <c r="A13077" t="s">
        <v>2496</v>
      </c>
      <c r="B13077" t="s">
        <v>2300</v>
      </c>
      <c r="C13077">
        <v>28.17</v>
      </c>
      <c r="D13077">
        <v>0</v>
      </c>
      <c r="E13077">
        <v>0</v>
      </c>
      <c r="F13077">
        <v>0</v>
      </c>
      <c r="G13077">
        <v>0</v>
      </c>
      <c r="H13077" s="45">
        <v>-1645.14</v>
      </c>
      <c r="I13077" t="s">
        <v>758</v>
      </c>
      <c r="J13077" t="s">
        <v>164</v>
      </c>
      <c r="K13077">
        <v>0</v>
      </c>
      <c r="L13077" s="83">
        <v>42419</v>
      </c>
      <c r="M13077">
        <v>0</v>
      </c>
      <c r="N13077" t="s">
        <v>2382</v>
      </c>
      <c r="O13077">
        <v>2095703</v>
      </c>
    </row>
    <row r="13078" spans="1:15" x14ac:dyDescent="0.2">
      <c r="A13078" t="s">
        <v>2497</v>
      </c>
      <c r="B13078" t="s">
        <v>2304</v>
      </c>
      <c r="C13078">
        <v>80.7</v>
      </c>
      <c r="D13078">
        <v>0</v>
      </c>
      <c r="E13078">
        <v>0</v>
      </c>
      <c r="F13078">
        <v>0</v>
      </c>
      <c r="G13078">
        <v>0</v>
      </c>
      <c r="H13078" s="45">
        <v>2857.96</v>
      </c>
      <c r="I13078" t="s">
        <v>758</v>
      </c>
      <c r="J13078" t="s">
        <v>169</v>
      </c>
      <c r="K13078">
        <v>0</v>
      </c>
      <c r="L13078" s="83">
        <v>42419</v>
      </c>
      <c r="M13078">
        <v>0</v>
      </c>
      <c r="N13078" t="s">
        <v>177</v>
      </c>
      <c r="O13078" t="s">
        <v>2376</v>
      </c>
    </row>
    <row r="13079" spans="1:15" x14ac:dyDescent="0.2">
      <c r="A13079" t="s">
        <v>2498</v>
      </c>
      <c r="B13079" t="s">
        <v>725</v>
      </c>
      <c r="C13079">
        <v>63.15</v>
      </c>
      <c r="D13079">
        <v>0</v>
      </c>
      <c r="E13079">
        <v>0</v>
      </c>
      <c r="F13079">
        <v>0</v>
      </c>
      <c r="G13079">
        <v>0</v>
      </c>
      <c r="H13079" s="45">
        <v>18990.63</v>
      </c>
      <c r="I13079" t="s">
        <v>758</v>
      </c>
      <c r="J13079" t="s">
        <v>190</v>
      </c>
      <c r="K13079">
        <v>0</v>
      </c>
      <c r="L13079" s="83">
        <v>42419</v>
      </c>
      <c r="M13079">
        <v>0</v>
      </c>
      <c r="N13079">
        <v>703343103</v>
      </c>
      <c r="O13079">
        <v>2673154</v>
      </c>
    </row>
    <row r="13080" spans="1:15" x14ac:dyDescent="0.2">
      <c r="A13080" t="s">
        <v>2499</v>
      </c>
      <c r="B13080" t="s">
        <v>2299</v>
      </c>
      <c r="C13080">
        <v>10.55</v>
      </c>
      <c r="D13080">
        <v>0</v>
      </c>
      <c r="E13080">
        <v>0</v>
      </c>
      <c r="F13080">
        <v>0</v>
      </c>
      <c r="G13080">
        <v>0</v>
      </c>
      <c r="H13080" s="45">
        <v>-6486.95</v>
      </c>
      <c r="I13080" t="s">
        <v>758</v>
      </c>
      <c r="J13080" t="s">
        <v>200</v>
      </c>
      <c r="K13080">
        <v>0</v>
      </c>
      <c r="L13080" s="83">
        <v>42419</v>
      </c>
      <c r="M13080">
        <v>0</v>
      </c>
      <c r="N13080">
        <v>552697104</v>
      </c>
      <c r="O13080">
        <v>2574495</v>
      </c>
    </row>
    <row r="13081" spans="1:15" x14ac:dyDescent="0.2">
      <c r="A13081" t="s">
        <v>2500</v>
      </c>
      <c r="B13081" t="s">
        <v>2312</v>
      </c>
      <c r="C13081">
        <v>49.42</v>
      </c>
      <c r="D13081">
        <v>0</v>
      </c>
      <c r="E13081">
        <v>0</v>
      </c>
      <c r="F13081">
        <v>0</v>
      </c>
      <c r="G13081">
        <v>0</v>
      </c>
      <c r="H13081" s="45">
        <v>32540.23</v>
      </c>
      <c r="I13081" t="s">
        <v>758</v>
      </c>
      <c r="J13081" t="s">
        <v>164</v>
      </c>
      <c r="K13081">
        <v>0</v>
      </c>
      <c r="L13081" s="83">
        <v>42419</v>
      </c>
      <c r="M13081">
        <v>0</v>
      </c>
      <c r="N13081" t="s">
        <v>2367</v>
      </c>
      <c r="O13081" t="s">
        <v>2368</v>
      </c>
    </row>
    <row r="13082" spans="1:15" x14ac:dyDescent="0.2">
      <c r="A13082" t="s">
        <v>2501</v>
      </c>
      <c r="B13082" t="s">
        <v>2308</v>
      </c>
      <c r="C13082">
        <v>52.28</v>
      </c>
      <c r="D13082">
        <v>0</v>
      </c>
      <c r="E13082">
        <v>0</v>
      </c>
      <c r="F13082">
        <v>0</v>
      </c>
      <c r="G13082">
        <v>0</v>
      </c>
      <c r="H13082" s="45">
        <v>7081.38</v>
      </c>
      <c r="I13082" t="s">
        <v>758</v>
      </c>
      <c r="J13082" t="s">
        <v>200</v>
      </c>
      <c r="K13082">
        <v>0</v>
      </c>
      <c r="L13082" s="83">
        <v>42419</v>
      </c>
      <c r="M13082">
        <v>0</v>
      </c>
      <c r="N13082">
        <v>655664100</v>
      </c>
      <c r="O13082">
        <v>2641827</v>
      </c>
    </row>
    <row r="13083" spans="1:15" x14ac:dyDescent="0.2">
      <c r="A13083" t="s">
        <v>2502</v>
      </c>
      <c r="B13083" t="s">
        <v>2301</v>
      </c>
      <c r="C13083">
        <v>77.05</v>
      </c>
      <c r="D13083">
        <v>0</v>
      </c>
      <c r="E13083">
        <v>0</v>
      </c>
      <c r="F13083">
        <v>0</v>
      </c>
      <c r="G13083">
        <v>0</v>
      </c>
      <c r="H13083" s="45">
        <v>1406.58</v>
      </c>
      <c r="I13083" t="s">
        <v>758</v>
      </c>
      <c r="J13083" t="s">
        <v>200</v>
      </c>
      <c r="K13083">
        <v>0</v>
      </c>
      <c r="L13083" s="83">
        <v>42419</v>
      </c>
      <c r="M13083">
        <v>0</v>
      </c>
      <c r="N13083" t="s">
        <v>2358</v>
      </c>
      <c r="O13083" t="s">
        <v>2359</v>
      </c>
    </row>
    <row r="13084" spans="1:15" x14ac:dyDescent="0.2">
      <c r="A13084" t="s">
        <v>2503</v>
      </c>
      <c r="B13084" t="s">
        <v>2313</v>
      </c>
      <c r="C13084">
        <v>69.424999999999997</v>
      </c>
      <c r="D13084">
        <v>0</v>
      </c>
      <c r="E13084">
        <v>0</v>
      </c>
      <c r="F13084">
        <v>0</v>
      </c>
      <c r="G13084">
        <v>0</v>
      </c>
      <c r="H13084" s="45">
        <v>-3999.17</v>
      </c>
      <c r="I13084" t="s">
        <v>758</v>
      </c>
      <c r="J13084" t="s">
        <v>190</v>
      </c>
      <c r="K13084">
        <v>0</v>
      </c>
      <c r="L13084" s="83">
        <v>42419</v>
      </c>
      <c r="M13084">
        <v>0</v>
      </c>
      <c r="N13084" t="s">
        <v>2349</v>
      </c>
      <c r="O13084">
        <v>2772396</v>
      </c>
    </row>
    <row r="13085" spans="1:15" x14ac:dyDescent="0.2">
      <c r="A13085" t="s">
        <v>2504</v>
      </c>
      <c r="B13085" t="s">
        <v>2303</v>
      </c>
      <c r="C13085">
        <v>36.585000000000001</v>
      </c>
      <c r="D13085">
        <v>0</v>
      </c>
      <c r="E13085">
        <v>0</v>
      </c>
      <c r="F13085">
        <v>0</v>
      </c>
      <c r="G13085">
        <v>0</v>
      </c>
      <c r="H13085" s="45">
        <v>10579.48</v>
      </c>
      <c r="I13085" t="s">
        <v>758</v>
      </c>
      <c r="J13085" t="s">
        <v>200</v>
      </c>
      <c r="K13085">
        <v>0</v>
      </c>
      <c r="L13085" s="83">
        <v>42419</v>
      </c>
      <c r="M13085">
        <v>0</v>
      </c>
      <c r="N13085" t="s">
        <v>2345</v>
      </c>
      <c r="O13085">
        <v>2303581</v>
      </c>
    </row>
    <row r="13086" spans="1:15" x14ac:dyDescent="0.2">
      <c r="A13086" t="s">
        <v>2505</v>
      </c>
      <c r="B13086" t="s">
        <v>2296</v>
      </c>
      <c r="C13086">
        <v>39.299999999999997</v>
      </c>
      <c r="D13086">
        <v>0</v>
      </c>
      <c r="E13086">
        <v>0</v>
      </c>
      <c r="F13086">
        <v>0</v>
      </c>
      <c r="G13086">
        <v>0</v>
      </c>
      <c r="H13086">
        <v>682.81</v>
      </c>
      <c r="I13086" t="s">
        <v>758</v>
      </c>
      <c r="J13086" t="s">
        <v>182</v>
      </c>
      <c r="K13086">
        <v>0</v>
      </c>
      <c r="L13086" s="83">
        <v>42419</v>
      </c>
      <c r="M13086">
        <v>0</v>
      </c>
      <c r="N13086" t="s">
        <v>2339</v>
      </c>
      <c r="O13086" t="s">
        <v>2340</v>
      </c>
    </row>
    <row r="13087" spans="1:15" x14ac:dyDescent="0.2">
      <c r="A13087" t="s">
        <v>2506</v>
      </c>
      <c r="B13087" t="s">
        <v>2305</v>
      </c>
      <c r="C13087">
        <v>62.8</v>
      </c>
      <c r="D13087">
        <v>0</v>
      </c>
      <c r="E13087">
        <v>0</v>
      </c>
      <c r="F13087">
        <v>0</v>
      </c>
      <c r="G13087">
        <v>0</v>
      </c>
      <c r="H13087" s="45">
        <v>37704.480000000003</v>
      </c>
      <c r="I13087" t="s">
        <v>758</v>
      </c>
      <c r="J13087" t="s">
        <v>200</v>
      </c>
      <c r="K13087">
        <v>0</v>
      </c>
      <c r="L13087" s="83">
        <v>42419</v>
      </c>
      <c r="M13087">
        <v>0</v>
      </c>
      <c r="N13087">
        <v>126804301</v>
      </c>
      <c r="O13087" t="s">
        <v>2337</v>
      </c>
    </row>
    <row r="13088" spans="1:15" x14ac:dyDescent="0.2">
      <c r="A13088" t="s">
        <v>2507</v>
      </c>
      <c r="B13088" t="s">
        <v>2309</v>
      </c>
      <c r="C13088">
        <v>47.43</v>
      </c>
      <c r="D13088">
        <v>0</v>
      </c>
      <c r="E13088">
        <v>0</v>
      </c>
      <c r="F13088">
        <v>0</v>
      </c>
      <c r="G13088">
        <v>0</v>
      </c>
      <c r="H13088">
        <v>-492.76</v>
      </c>
      <c r="I13088" t="s">
        <v>758</v>
      </c>
      <c r="J13088" t="s">
        <v>164</v>
      </c>
      <c r="K13088">
        <v>0</v>
      </c>
      <c r="L13088" s="83">
        <v>42419</v>
      </c>
      <c r="M13088">
        <v>0</v>
      </c>
      <c r="N13088">
        <v>38222105</v>
      </c>
      <c r="O13088">
        <v>2046552</v>
      </c>
    </row>
    <row r="13089" spans="1:15" x14ac:dyDescent="0.2">
      <c r="A13089" t="s">
        <v>2508</v>
      </c>
      <c r="B13089" t="s">
        <v>2311</v>
      </c>
      <c r="C13089">
        <v>43.47</v>
      </c>
      <c r="D13089">
        <v>0</v>
      </c>
      <c r="E13089">
        <v>0</v>
      </c>
      <c r="F13089">
        <v>0</v>
      </c>
      <c r="G13089">
        <v>0</v>
      </c>
      <c r="H13089" s="45">
        <v>4217.9799999999996</v>
      </c>
      <c r="I13089" t="s">
        <v>758</v>
      </c>
      <c r="J13089" t="s">
        <v>200</v>
      </c>
      <c r="K13089">
        <v>0</v>
      </c>
      <c r="L13089" s="83">
        <v>42419</v>
      </c>
      <c r="M13089">
        <v>0</v>
      </c>
      <c r="N13089">
        <v>2535300</v>
      </c>
      <c r="O13089">
        <v>2002918</v>
      </c>
    </row>
    <row r="13090" spans="1:15" x14ac:dyDescent="0.2">
      <c r="A13090" t="s">
        <v>2509</v>
      </c>
      <c r="B13090" t="s">
        <v>2487</v>
      </c>
      <c r="C13090">
        <v>67.25</v>
      </c>
      <c r="D13090">
        <v>0</v>
      </c>
      <c r="E13090">
        <v>0</v>
      </c>
      <c r="F13090">
        <v>0</v>
      </c>
      <c r="G13090">
        <v>0</v>
      </c>
      <c r="H13090" s="45">
        <v>-11451.81</v>
      </c>
      <c r="I13090" t="s">
        <v>758</v>
      </c>
      <c r="J13090" t="s">
        <v>169</v>
      </c>
      <c r="K13090">
        <v>0</v>
      </c>
      <c r="L13090" s="83">
        <v>42419</v>
      </c>
      <c r="M13090">
        <v>0</v>
      </c>
      <c r="N13090" t="s">
        <v>2510</v>
      </c>
      <c r="O13090" t="s">
        <v>2511</v>
      </c>
    </row>
    <row r="13091" spans="1:15" x14ac:dyDescent="0.2">
      <c r="A13091" t="s">
        <v>2512</v>
      </c>
      <c r="B13091" t="s">
        <v>2465</v>
      </c>
      <c r="C13091">
        <v>184.09</v>
      </c>
      <c r="D13091">
        <v>0</v>
      </c>
      <c r="E13091">
        <v>0</v>
      </c>
      <c r="F13091">
        <v>0</v>
      </c>
      <c r="G13091">
        <v>0</v>
      </c>
      <c r="H13091" s="45">
        <v>17701.27</v>
      </c>
      <c r="I13091" t="s">
        <v>163</v>
      </c>
      <c r="J13091" t="s">
        <v>169</v>
      </c>
      <c r="K13091">
        <v>0</v>
      </c>
      <c r="L13091" s="83">
        <v>42419</v>
      </c>
      <c r="M13091">
        <v>0</v>
      </c>
      <c r="N13091" t="s">
        <v>177</v>
      </c>
      <c r="O13091" t="s">
        <v>2513</v>
      </c>
    </row>
    <row r="13092" spans="1:15" x14ac:dyDescent="0.2">
      <c r="A13092" t="s">
        <v>2514</v>
      </c>
      <c r="B13092" t="s">
        <v>2471</v>
      </c>
      <c r="C13092">
        <v>77.25</v>
      </c>
      <c r="D13092">
        <v>0</v>
      </c>
      <c r="E13092">
        <v>0</v>
      </c>
      <c r="F13092">
        <v>0</v>
      </c>
      <c r="G13092">
        <v>0</v>
      </c>
      <c r="H13092" s="45">
        <v>-2157.36</v>
      </c>
      <c r="I13092" t="s">
        <v>758</v>
      </c>
      <c r="J13092" t="s">
        <v>822</v>
      </c>
      <c r="K13092">
        <v>0</v>
      </c>
      <c r="L13092" s="83">
        <v>42419</v>
      </c>
      <c r="M13092">
        <v>0</v>
      </c>
      <c r="N13092">
        <v>18522300</v>
      </c>
      <c r="O13092" t="s">
        <v>2515</v>
      </c>
    </row>
    <row r="13093" spans="1:15" x14ac:dyDescent="0.2">
      <c r="A13093" t="s">
        <v>2516</v>
      </c>
      <c r="B13093" t="s">
        <v>2467</v>
      </c>
      <c r="C13093">
        <v>38.049999999999997</v>
      </c>
      <c r="D13093">
        <v>0</v>
      </c>
      <c r="E13093">
        <v>0</v>
      </c>
      <c r="F13093">
        <v>0</v>
      </c>
      <c r="G13093">
        <v>0</v>
      </c>
      <c r="H13093" s="45">
        <v>15701.63</v>
      </c>
      <c r="I13093" t="s">
        <v>163</v>
      </c>
      <c r="J13093" t="s">
        <v>190</v>
      </c>
      <c r="K13093">
        <v>0</v>
      </c>
      <c r="L13093" s="83">
        <v>42419</v>
      </c>
      <c r="M13093">
        <v>0</v>
      </c>
      <c r="N13093">
        <v>211171103</v>
      </c>
      <c r="O13093" t="s">
        <v>2517</v>
      </c>
    </row>
    <row r="13094" spans="1:15" x14ac:dyDescent="0.2">
      <c r="A13094" t="s">
        <v>2518</v>
      </c>
      <c r="B13094" t="s">
        <v>2485</v>
      </c>
      <c r="C13094">
        <v>81.55</v>
      </c>
      <c r="D13094">
        <v>0</v>
      </c>
      <c r="E13094">
        <v>0</v>
      </c>
      <c r="F13094">
        <v>0</v>
      </c>
      <c r="G13094">
        <v>0</v>
      </c>
      <c r="H13094" s="45">
        <v>-10206.629999999999</v>
      </c>
      <c r="I13094" t="s">
        <v>758</v>
      </c>
      <c r="J13094" t="s">
        <v>200</v>
      </c>
      <c r="K13094">
        <v>0</v>
      </c>
      <c r="L13094" s="83">
        <v>42419</v>
      </c>
      <c r="M13094">
        <v>0</v>
      </c>
      <c r="N13094">
        <v>169905106</v>
      </c>
      <c r="O13094">
        <v>2106780</v>
      </c>
    </row>
    <row r="13095" spans="1:15" x14ac:dyDescent="0.2">
      <c r="A13095" t="s">
        <v>2519</v>
      </c>
      <c r="B13095" t="s">
        <v>2464</v>
      </c>
      <c r="C13095">
        <v>142.09</v>
      </c>
      <c r="D13095">
        <v>0</v>
      </c>
      <c r="E13095">
        <v>0</v>
      </c>
      <c r="F13095">
        <v>0</v>
      </c>
      <c r="G13095">
        <v>0</v>
      </c>
      <c r="H13095" s="45">
        <v>19947.37</v>
      </c>
      <c r="I13095" t="s">
        <v>163</v>
      </c>
      <c r="J13095" t="s">
        <v>200</v>
      </c>
      <c r="K13095">
        <v>0</v>
      </c>
      <c r="L13095" s="83">
        <v>42419</v>
      </c>
      <c r="M13095">
        <v>0</v>
      </c>
      <c r="N13095" t="s">
        <v>2520</v>
      </c>
      <c r="O13095" t="s">
        <v>2521</v>
      </c>
    </row>
    <row r="13096" spans="1:15" x14ac:dyDescent="0.2">
      <c r="A13096" t="s">
        <v>2522</v>
      </c>
      <c r="B13096" t="s">
        <v>2460</v>
      </c>
      <c r="C13096">
        <v>4.5599999999999996</v>
      </c>
      <c r="D13096">
        <v>0</v>
      </c>
      <c r="E13096">
        <v>0</v>
      </c>
      <c r="F13096">
        <v>0</v>
      </c>
      <c r="G13096">
        <v>0</v>
      </c>
      <c r="H13096" s="45">
        <v>19099.27</v>
      </c>
      <c r="I13096" t="s">
        <v>163</v>
      </c>
      <c r="J13096" t="s">
        <v>169</v>
      </c>
      <c r="K13096">
        <v>0</v>
      </c>
      <c r="L13096" s="83">
        <v>42419</v>
      </c>
      <c r="M13096">
        <v>0</v>
      </c>
      <c r="N13096">
        <v>249908104</v>
      </c>
      <c r="O13096">
        <v>2100179</v>
      </c>
    </row>
    <row r="13097" spans="1:15" x14ac:dyDescent="0.2">
      <c r="A13097" t="s">
        <v>2523</v>
      </c>
      <c r="B13097" t="s">
        <v>2473</v>
      </c>
      <c r="C13097">
        <v>89.36</v>
      </c>
      <c r="D13097">
        <v>0</v>
      </c>
      <c r="E13097">
        <v>0</v>
      </c>
      <c r="F13097">
        <v>0</v>
      </c>
      <c r="G13097">
        <v>0</v>
      </c>
      <c r="H13097">
        <v>-113.15</v>
      </c>
      <c r="I13097" t="s">
        <v>758</v>
      </c>
      <c r="J13097" t="s">
        <v>822</v>
      </c>
      <c r="K13097">
        <v>0</v>
      </c>
      <c r="L13097" s="83">
        <v>42419</v>
      </c>
      <c r="M13097">
        <v>0</v>
      </c>
      <c r="N13097" t="s">
        <v>2524</v>
      </c>
      <c r="O13097" t="s">
        <v>2525</v>
      </c>
    </row>
    <row r="13098" spans="1:15" x14ac:dyDescent="0.2">
      <c r="A13098" t="s">
        <v>2526</v>
      </c>
      <c r="B13098" t="s">
        <v>2470</v>
      </c>
      <c r="C13098">
        <v>42.74</v>
      </c>
      <c r="D13098">
        <v>0</v>
      </c>
      <c r="E13098">
        <v>0</v>
      </c>
      <c r="F13098">
        <v>0</v>
      </c>
      <c r="G13098">
        <v>0</v>
      </c>
      <c r="H13098" s="45">
        <v>70016.36</v>
      </c>
      <c r="I13098" t="s">
        <v>163</v>
      </c>
      <c r="J13098" t="s">
        <v>169</v>
      </c>
      <c r="K13098">
        <v>0</v>
      </c>
      <c r="L13098" s="83">
        <v>42419</v>
      </c>
      <c r="M13098">
        <v>0</v>
      </c>
      <c r="N13098" t="s">
        <v>2527</v>
      </c>
      <c r="O13098" t="s">
        <v>2528</v>
      </c>
    </row>
    <row r="13099" spans="1:15" x14ac:dyDescent="0.2">
      <c r="A13099" t="s">
        <v>2529</v>
      </c>
      <c r="B13099" t="s">
        <v>2474</v>
      </c>
      <c r="C13099">
        <v>50.21</v>
      </c>
      <c r="D13099">
        <v>0</v>
      </c>
      <c r="E13099">
        <v>0</v>
      </c>
      <c r="F13099">
        <v>0</v>
      </c>
      <c r="G13099">
        <v>0</v>
      </c>
      <c r="H13099">
        <v>492.31</v>
      </c>
      <c r="I13099" t="s">
        <v>758</v>
      </c>
      <c r="J13099" t="s">
        <v>190</v>
      </c>
      <c r="K13099">
        <v>0</v>
      </c>
      <c r="L13099" s="83">
        <v>42419</v>
      </c>
      <c r="M13099">
        <v>0</v>
      </c>
      <c r="N13099" t="s">
        <v>2530</v>
      </c>
      <c r="O13099">
        <v>2288406</v>
      </c>
    </row>
    <row r="13100" spans="1:15" x14ac:dyDescent="0.2">
      <c r="A13100" t="s">
        <v>2531</v>
      </c>
      <c r="B13100" t="s">
        <v>2477</v>
      </c>
      <c r="C13100">
        <v>38.299999999999997</v>
      </c>
      <c r="D13100">
        <v>0</v>
      </c>
      <c r="E13100">
        <v>0</v>
      </c>
      <c r="F13100">
        <v>0</v>
      </c>
      <c r="G13100">
        <v>0</v>
      </c>
      <c r="H13100" s="45">
        <v>-9826.9599999999991</v>
      </c>
      <c r="I13100" t="s">
        <v>758</v>
      </c>
      <c r="J13100" t="s">
        <v>186</v>
      </c>
      <c r="K13100">
        <v>0</v>
      </c>
      <c r="L13100" s="83">
        <v>42419</v>
      </c>
      <c r="M13100">
        <v>0</v>
      </c>
      <c r="N13100">
        <v>317485100</v>
      </c>
      <c r="O13100" t="s">
        <v>2532</v>
      </c>
    </row>
    <row r="13101" spans="1:15" x14ac:dyDescent="0.2">
      <c r="A13101" t="s">
        <v>2533</v>
      </c>
      <c r="B13101" t="s">
        <v>2476</v>
      </c>
      <c r="C13101">
        <v>31.42</v>
      </c>
      <c r="D13101">
        <v>0</v>
      </c>
      <c r="E13101">
        <v>0</v>
      </c>
      <c r="F13101">
        <v>0</v>
      </c>
      <c r="G13101">
        <v>0</v>
      </c>
      <c r="H13101" s="45">
        <v>2597.23</v>
      </c>
      <c r="I13101" t="s">
        <v>758</v>
      </c>
      <c r="J13101" t="s">
        <v>169</v>
      </c>
      <c r="K13101">
        <v>0</v>
      </c>
      <c r="L13101" s="83">
        <v>42419</v>
      </c>
      <c r="M13101">
        <v>0</v>
      </c>
      <c r="N13101">
        <v>896749108</v>
      </c>
      <c r="O13101" t="s">
        <v>2534</v>
      </c>
    </row>
    <row r="13102" spans="1:15" x14ac:dyDescent="0.2">
      <c r="A13102" t="s">
        <v>2535</v>
      </c>
      <c r="B13102" t="s">
        <v>2483</v>
      </c>
      <c r="C13102">
        <v>69.53</v>
      </c>
      <c r="D13102">
        <v>0</v>
      </c>
      <c r="E13102">
        <v>0</v>
      </c>
      <c r="F13102">
        <v>0</v>
      </c>
      <c r="G13102">
        <v>0</v>
      </c>
      <c r="H13102" s="45">
        <v>6538.57</v>
      </c>
      <c r="I13102" t="s">
        <v>758</v>
      </c>
      <c r="J13102" t="s">
        <v>200</v>
      </c>
      <c r="K13102">
        <v>0</v>
      </c>
      <c r="L13102" s="83">
        <v>42419</v>
      </c>
      <c r="M13102">
        <v>0</v>
      </c>
      <c r="N13102">
        <v>448579102</v>
      </c>
      <c r="O13102" t="s">
        <v>2536</v>
      </c>
    </row>
    <row r="13103" spans="1:15" x14ac:dyDescent="0.2">
      <c r="A13103" t="s">
        <v>2537</v>
      </c>
      <c r="B13103" t="s">
        <v>2469</v>
      </c>
      <c r="C13103">
        <v>35.049999999999997</v>
      </c>
      <c r="D13103">
        <v>0</v>
      </c>
      <c r="E13103">
        <v>0</v>
      </c>
      <c r="F13103">
        <v>0</v>
      </c>
      <c r="G13103">
        <v>0</v>
      </c>
      <c r="H13103" s="45">
        <v>-20998.41</v>
      </c>
      <c r="I13103" t="s">
        <v>163</v>
      </c>
      <c r="J13103" t="s">
        <v>190</v>
      </c>
      <c r="K13103">
        <v>0</v>
      </c>
      <c r="L13103" s="83">
        <v>42419</v>
      </c>
      <c r="M13103">
        <v>0</v>
      </c>
      <c r="N13103">
        <v>447462102</v>
      </c>
      <c r="O13103" t="s">
        <v>2538</v>
      </c>
    </row>
    <row r="13104" spans="1:15" x14ac:dyDescent="0.2">
      <c r="A13104" t="s">
        <v>2539</v>
      </c>
      <c r="B13104" t="s">
        <v>2491</v>
      </c>
      <c r="C13104">
        <v>75.7</v>
      </c>
      <c r="D13104">
        <v>0</v>
      </c>
      <c r="E13104">
        <v>0</v>
      </c>
      <c r="F13104">
        <v>0</v>
      </c>
      <c r="G13104">
        <v>0</v>
      </c>
      <c r="H13104" s="45">
        <v>18187.349999999999</v>
      </c>
      <c r="I13104" t="s">
        <v>758</v>
      </c>
      <c r="J13104" t="s">
        <v>164</v>
      </c>
      <c r="K13104">
        <v>0</v>
      </c>
      <c r="L13104" s="83">
        <v>42419</v>
      </c>
      <c r="M13104">
        <v>0</v>
      </c>
      <c r="N13104" t="s">
        <v>2540</v>
      </c>
      <c r="O13104">
        <v>2465737</v>
      </c>
    </row>
    <row r="13105" spans="1:15" x14ac:dyDescent="0.2">
      <c r="A13105" t="s">
        <v>2541</v>
      </c>
      <c r="B13105" t="s">
        <v>2459</v>
      </c>
      <c r="C13105">
        <v>19.5</v>
      </c>
      <c r="D13105">
        <v>0</v>
      </c>
      <c r="E13105">
        <v>0</v>
      </c>
      <c r="F13105">
        <v>0</v>
      </c>
      <c r="G13105">
        <v>0</v>
      </c>
      <c r="H13105" s="45">
        <v>6483.77</v>
      </c>
      <c r="I13105" t="s">
        <v>163</v>
      </c>
      <c r="J13105" t="s">
        <v>169</v>
      </c>
      <c r="K13105">
        <v>0</v>
      </c>
      <c r="L13105" s="83">
        <v>42419</v>
      </c>
      <c r="M13105">
        <v>0</v>
      </c>
      <c r="N13105" t="s">
        <v>2542</v>
      </c>
      <c r="O13105">
        <v>2373722</v>
      </c>
    </row>
    <row r="13106" spans="1:15" x14ac:dyDescent="0.2">
      <c r="A13106" t="s">
        <v>2543</v>
      </c>
      <c r="B13106" t="s">
        <v>2486</v>
      </c>
      <c r="C13106">
        <v>68.47</v>
      </c>
      <c r="D13106">
        <v>0</v>
      </c>
      <c r="E13106">
        <v>0</v>
      </c>
      <c r="F13106">
        <v>0</v>
      </c>
      <c r="G13106">
        <v>0</v>
      </c>
      <c r="H13106" s="45">
        <v>3501.67</v>
      </c>
      <c r="I13106" t="s">
        <v>758</v>
      </c>
      <c r="J13106" t="s">
        <v>164</v>
      </c>
      <c r="K13106">
        <v>0</v>
      </c>
      <c r="L13106" s="83">
        <v>42419</v>
      </c>
      <c r="M13106">
        <v>0</v>
      </c>
      <c r="N13106">
        <v>525327102</v>
      </c>
      <c r="O13106" t="s">
        <v>2544</v>
      </c>
    </row>
    <row r="13107" spans="1:15" x14ac:dyDescent="0.2">
      <c r="A13107" t="s">
        <v>2545</v>
      </c>
      <c r="B13107" t="s">
        <v>2481</v>
      </c>
      <c r="C13107">
        <v>31.46</v>
      </c>
      <c r="D13107">
        <v>0</v>
      </c>
      <c r="E13107">
        <v>0</v>
      </c>
      <c r="F13107">
        <v>0</v>
      </c>
      <c r="G13107">
        <v>0</v>
      </c>
      <c r="H13107">
        <v>-404.95</v>
      </c>
      <c r="I13107" t="s">
        <v>758</v>
      </c>
      <c r="J13107" t="s">
        <v>200</v>
      </c>
      <c r="K13107">
        <v>0</v>
      </c>
      <c r="L13107" s="83">
        <v>42419</v>
      </c>
      <c r="M13107">
        <v>0</v>
      </c>
      <c r="N13107">
        <v>552953101</v>
      </c>
      <c r="O13107">
        <v>2547419</v>
      </c>
    </row>
    <row r="13108" spans="1:15" x14ac:dyDescent="0.2">
      <c r="A13108" t="s">
        <v>2546</v>
      </c>
      <c r="B13108" t="s">
        <v>2468</v>
      </c>
      <c r="C13108">
        <v>55.4</v>
      </c>
      <c r="D13108">
        <v>0</v>
      </c>
      <c r="E13108">
        <v>0</v>
      </c>
      <c r="F13108">
        <v>0</v>
      </c>
      <c r="G13108">
        <v>0</v>
      </c>
      <c r="H13108" s="45">
        <v>-12628.67</v>
      </c>
      <c r="I13108" t="s">
        <v>163</v>
      </c>
      <c r="J13108" t="s">
        <v>169</v>
      </c>
      <c r="K13108">
        <v>0</v>
      </c>
      <c r="L13108" s="83">
        <v>42419</v>
      </c>
      <c r="M13108">
        <v>0</v>
      </c>
      <c r="N13108">
        <v>589889104</v>
      </c>
      <c r="O13108">
        <v>2580555</v>
      </c>
    </row>
    <row r="13109" spans="1:15" x14ac:dyDescent="0.2">
      <c r="A13109" t="s">
        <v>2547</v>
      </c>
      <c r="B13109" t="s">
        <v>2466</v>
      </c>
      <c r="C13109">
        <v>131.63999999999999</v>
      </c>
      <c r="D13109">
        <v>0</v>
      </c>
      <c r="E13109">
        <v>0</v>
      </c>
      <c r="F13109">
        <v>0</v>
      </c>
      <c r="G13109">
        <v>0</v>
      </c>
      <c r="H13109" s="45">
        <v>51988.800000000003</v>
      </c>
      <c r="I13109" t="s">
        <v>163</v>
      </c>
      <c r="J13109" t="s">
        <v>190</v>
      </c>
      <c r="K13109">
        <v>0</v>
      </c>
      <c r="L13109" s="83">
        <v>42419</v>
      </c>
      <c r="M13109">
        <v>0</v>
      </c>
      <c r="N13109">
        <v>655663102</v>
      </c>
      <c r="O13109">
        <v>2641838</v>
      </c>
    </row>
    <row r="13110" spans="1:15" x14ac:dyDescent="0.2">
      <c r="A13110" t="s">
        <v>2548</v>
      </c>
      <c r="B13110" t="s">
        <v>2458</v>
      </c>
      <c r="C13110">
        <v>56.51</v>
      </c>
      <c r="D13110">
        <v>0</v>
      </c>
      <c r="E13110">
        <v>0</v>
      </c>
      <c r="F13110">
        <v>0</v>
      </c>
      <c r="G13110">
        <v>0</v>
      </c>
      <c r="H13110" s="45">
        <v>-14129.31</v>
      </c>
      <c r="I13110" t="s">
        <v>163</v>
      </c>
      <c r="J13110" t="s">
        <v>182</v>
      </c>
      <c r="K13110">
        <v>0</v>
      </c>
      <c r="L13110" s="83">
        <v>42419</v>
      </c>
      <c r="M13110">
        <v>0</v>
      </c>
      <c r="N13110">
        <v>682680103</v>
      </c>
      <c r="O13110">
        <v>2130109</v>
      </c>
    </row>
    <row r="13111" spans="1:15" x14ac:dyDescent="0.2">
      <c r="A13111" t="s">
        <v>2549</v>
      </c>
      <c r="B13111" t="s">
        <v>2490</v>
      </c>
      <c r="C13111">
        <v>33.1</v>
      </c>
      <c r="D13111">
        <v>0</v>
      </c>
      <c r="E13111">
        <v>0</v>
      </c>
      <c r="F13111">
        <v>0</v>
      </c>
      <c r="G13111">
        <v>0</v>
      </c>
      <c r="H13111" s="45">
        <v>6132.57</v>
      </c>
      <c r="I13111" t="s">
        <v>758</v>
      </c>
      <c r="J13111" t="s">
        <v>169</v>
      </c>
      <c r="K13111">
        <v>0</v>
      </c>
      <c r="L13111" s="83">
        <v>42419</v>
      </c>
      <c r="M13111">
        <v>0</v>
      </c>
      <c r="N13111" t="s">
        <v>177</v>
      </c>
      <c r="O13111" t="s">
        <v>2550</v>
      </c>
    </row>
    <row r="13112" spans="1:15" x14ac:dyDescent="0.2">
      <c r="A13112" t="s">
        <v>2551</v>
      </c>
      <c r="B13112" t="s">
        <v>2488</v>
      </c>
      <c r="C13112">
        <v>43.625</v>
      </c>
      <c r="D13112">
        <v>0</v>
      </c>
      <c r="E13112">
        <v>0</v>
      </c>
      <c r="F13112">
        <v>0</v>
      </c>
      <c r="G13112">
        <v>0</v>
      </c>
      <c r="H13112" s="45">
        <v>-9878.7800000000007</v>
      </c>
      <c r="I13112" t="s">
        <v>758</v>
      </c>
      <c r="J13112" t="s">
        <v>190</v>
      </c>
      <c r="K13112">
        <v>0</v>
      </c>
      <c r="L13112" s="83">
        <v>42419</v>
      </c>
      <c r="M13112">
        <v>0</v>
      </c>
      <c r="N13112">
        <v>374689107</v>
      </c>
      <c r="O13112">
        <v>2369226</v>
      </c>
    </row>
    <row r="13113" spans="1:15" x14ac:dyDescent="0.2">
      <c r="A13113" t="s">
        <v>2552</v>
      </c>
      <c r="B13113" t="s">
        <v>2463</v>
      </c>
      <c r="C13113">
        <v>122.38</v>
      </c>
      <c r="D13113">
        <v>0</v>
      </c>
      <c r="E13113">
        <v>0</v>
      </c>
      <c r="F13113">
        <v>0</v>
      </c>
      <c r="G13113">
        <v>0</v>
      </c>
      <c r="H13113" s="45">
        <v>40373.050000000003</v>
      </c>
      <c r="I13113" t="s">
        <v>163</v>
      </c>
      <c r="J13113" t="s">
        <v>164</v>
      </c>
      <c r="K13113">
        <v>0</v>
      </c>
      <c r="L13113" s="83">
        <v>42419</v>
      </c>
      <c r="M13113">
        <v>0</v>
      </c>
      <c r="N13113">
        <v>775133101</v>
      </c>
      <c r="O13113">
        <v>2746700</v>
      </c>
    </row>
    <row r="13114" spans="1:15" x14ac:dyDescent="0.2">
      <c r="A13114" t="s">
        <v>2553</v>
      </c>
      <c r="B13114" t="s">
        <v>2482</v>
      </c>
      <c r="C13114">
        <v>277.55</v>
      </c>
      <c r="D13114">
        <v>0</v>
      </c>
      <c r="E13114">
        <v>0</v>
      </c>
      <c r="F13114">
        <v>0</v>
      </c>
      <c r="G13114">
        <v>0</v>
      </c>
      <c r="H13114" s="45">
        <v>19637.36</v>
      </c>
      <c r="I13114" t="s">
        <v>758</v>
      </c>
      <c r="J13114" t="s">
        <v>235</v>
      </c>
      <c r="K13114">
        <v>0</v>
      </c>
      <c r="L13114" s="83">
        <v>42419</v>
      </c>
      <c r="M13114">
        <v>0</v>
      </c>
      <c r="N13114">
        <v>100557107</v>
      </c>
      <c r="O13114">
        <v>2113393</v>
      </c>
    </row>
    <row r="13115" spans="1:15" x14ac:dyDescent="0.2">
      <c r="A13115" t="s">
        <v>2554</v>
      </c>
      <c r="B13115" t="s">
        <v>2475</v>
      </c>
      <c r="C13115">
        <v>66.22</v>
      </c>
      <c r="D13115">
        <v>0</v>
      </c>
      <c r="E13115">
        <v>0</v>
      </c>
      <c r="F13115">
        <v>0</v>
      </c>
      <c r="G13115">
        <v>0</v>
      </c>
      <c r="H13115">
        <v>-230.93</v>
      </c>
      <c r="I13115" t="s">
        <v>758</v>
      </c>
      <c r="J13115" t="s">
        <v>200</v>
      </c>
      <c r="K13115">
        <v>0</v>
      </c>
      <c r="L13115" s="83">
        <v>42419</v>
      </c>
      <c r="M13115">
        <v>0</v>
      </c>
      <c r="N13115" t="s">
        <v>2555</v>
      </c>
      <c r="O13115" t="s">
        <v>2556</v>
      </c>
    </row>
    <row r="13116" spans="1:15" x14ac:dyDescent="0.2">
      <c r="A13116" t="s">
        <v>2557</v>
      </c>
      <c r="B13116" t="s">
        <v>2489</v>
      </c>
      <c r="C13116">
        <v>123.75</v>
      </c>
      <c r="D13116">
        <v>0</v>
      </c>
      <c r="E13116">
        <v>0</v>
      </c>
      <c r="F13116">
        <v>0</v>
      </c>
      <c r="G13116">
        <v>0</v>
      </c>
      <c r="H13116" s="45">
        <v>-5784.17</v>
      </c>
      <c r="I13116" t="s">
        <v>758</v>
      </c>
      <c r="J13116" t="s">
        <v>200</v>
      </c>
      <c r="K13116">
        <v>0</v>
      </c>
      <c r="L13116" s="83">
        <v>42419</v>
      </c>
      <c r="M13116">
        <v>0</v>
      </c>
      <c r="N13116" t="s">
        <v>177</v>
      </c>
      <c r="O13116" t="s">
        <v>2558</v>
      </c>
    </row>
    <row r="13117" spans="1:15" x14ac:dyDescent="0.2">
      <c r="A13117" t="s">
        <v>2559</v>
      </c>
      <c r="B13117" t="s">
        <v>2461</v>
      </c>
      <c r="C13117">
        <v>43</v>
      </c>
      <c r="D13117">
        <v>0</v>
      </c>
      <c r="E13117">
        <v>0</v>
      </c>
      <c r="F13117">
        <v>0</v>
      </c>
      <c r="G13117">
        <v>0</v>
      </c>
      <c r="H13117" s="45">
        <v>-30738.46</v>
      </c>
      <c r="I13117" t="s">
        <v>163</v>
      </c>
      <c r="J13117" t="s">
        <v>169</v>
      </c>
      <c r="K13117">
        <v>0</v>
      </c>
      <c r="L13117" s="83">
        <v>42419</v>
      </c>
      <c r="M13117">
        <v>0</v>
      </c>
      <c r="N13117" t="s">
        <v>2560</v>
      </c>
      <c r="O13117" t="s">
        <v>2561</v>
      </c>
    </row>
    <row r="13118" spans="1:15" x14ac:dyDescent="0.2">
      <c r="A13118" t="s">
        <v>2562</v>
      </c>
      <c r="B13118" t="s">
        <v>2479</v>
      </c>
      <c r="C13118">
        <v>38.03</v>
      </c>
      <c r="D13118">
        <v>0</v>
      </c>
      <c r="E13118">
        <v>0</v>
      </c>
      <c r="F13118">
        <v>0</v>
      </c>
      <c r="G13118">
        <v>0</v>
      </c>
      <c r="H13118" s="45">
        <v>-12111.84</v>
      </c>
      <c r="I13118" t="s">
        <v>758</v>
      </c>
      <c r="J13118" t="s">
        <v>190</v>
      </c>
      <c r="K13118">
        <v>0</v>
      </c>
      <c r="L13118" s="83">
        <v>42419</v>
      </c>
      <c r="M13118">
        <v>0</v>
      </c>
      <c r="N13118">
        <v>896522109</v>
      </c>
      <c r="O13118">
        <v>2904627</v>
      </c>
    </row>
    <row r="13119" spans="1:15" x14ac:dyDescent="0.2">
      <c r="A13119" t="s">
        <v>2563</v>
      </c>
      <c r="B13119" t="s">
        <v>2480</v>
      </c>
      <c r="C13119">
        <v>56.975000000000001</v>
      </c>
      <c r="D13119">
        <v>0</v>
      </c>
      <c r="E13119">
        <v>0</v>
      </c>
      <c r="F13119">
        <v>0</v>
      </c>
      <c r="G13119">
        <v>0</v>
      </c>
      <c r="H13119">
        <v>227.13</v>
      </c>
      <c r="I13119" t="s">
        <v>758</v>
      </c>
      <c r="J13119" t="s">
        <v>190</v>
      </c>
      <c r="K13119">
        <v>0</v>
      </c>
      <c r="L13119" s="83">
        <v>42419</v>
      </c>
      <c r="M13119">
        <v>0</v>
      </c>
      <c r="N13119" t="s">
        <v>2564</v>
      </c>
      <c r="O13119" t="s">
        <v>2565</v>
      </c>
    </row>
    <row r="13120" spans="1:15" x14ac:dyDescent="0.2">
      <c r="A13120" t="s">
        <v>2566</v>
      </c>
      <c r="B13120" t="s">
        <v>2462</v>
      </c>
      <c r="C13120">
        <v>16.100000000000001</v>
      </c>
      <c r="D13120">
        <v>0</v>
      </c>
      <c r="E13120">
        <v>0</v>
      </c>
      <c r="F13120">
        <v>0</v>
      </c>
      <c r="G13120">
        <v>0</v>
      </c>
      <c r="H13120" s="45">
        <v>-45597.27</v>
      </c>
      <c r="I13120" t="s">
        <v>163</v>
      </c>
      <c r="J13120" t="s">
        <v>164</v>
      </c>
      <c r="K13120">
        <v>0</v>
      </c>
      <c r="L13120" s="83">
        <v>42419</v>
      </c>
      <c r="M13120">
        <v>0</v>
      </c>
      <c r="N13120">
        <v>922417100</v>
      </c>
      <c r="O13120">
        <v>2938422</v>
      </c>
    </row>
    <row r="13121" spans="1:15" x14ac:dyDescent="0.2">
      <c r="A13121" t="s">
        <v>2567</v>
      </c>
      <c r="B13121" t="s">
        <v>2484</v>
      </c>
      <c r="C13121">
        <v>113.22</v>
      </c>
      <c r="D13121">
        <v>0</v>
      </c>
      <c r="E13121">
        <v>0</v>
      </c>
      <c r="F13121">
        <v>0</v>
      </c>
      <c r="G13121">
        <v>0</v>
      </c>
      <c r="H13121" s="45">
        <v>-3194.33</v>
      </c>
      <c r="I13121" t="s">
        <v>758</v>
      </c>
      <c r="J13121" t="s">
        <v>190</v>
      </c>
      <c r="K13121">
        <v>0</v>
      </c>
      <c r="L13121" s="83">
        <v>42419</v>
      </c>
      <c r="M13121">
        <v>0</v>
      </c>
      <c r="N13121">
        <v>929740108</v>
      </c>
      <c r="O13121">
        <v>2955733</v>
      </c>
    </row>
    <row r="13122" spans="1:15" x14ac:dyDescent="0.2">
      <c r="A13122" t="s">
        <v>2568</v>
      </c>
      <c r="B13122" t="s">
        <v>2478</v>
      </c>
      <c r="C13122">
        <v>51.7</v>
      </c>
      <c r="D13122">
        <v>0</v>
      </c>
      <c r="E13122">
        <v>0</v>
      </c>
      <c r="F13122">
        <v>0</v>
      </c>
      <c r="G13122">
        <v>0</v>
      </c>
      <c r="H13122">
        <v>-387.52</v>
      </c>
      <c r="I13122" t="s">
        <v>758</v>
      </c>
      <c r="J13122" t="s">
        <v>190</v>
      </c>
      <c r="K13122">
        <v>0</v>
      </c>
      <c r="L13122" s="83">
        <v>42419</v>
      </c>
      <c r="M13122">
        <v>0</v>
      </c>
      <c r="N13122">
        <v>292562105</v>
      </c>
      <c r="O13122">
        <v>2273446</v>
      </c>
    </row>
    <row r="13123" spans="1:15" x14ac:dyDescent="0.2">
      <c r="A13123" t="s">
        <v>2569</v>
      </c>
      <c r="B13123" t="s">
        <v>2472</v>
      </c>
      <c r="C13123">
        <v>89.91</v>
      </c>
      <c r="D13123">
        <v>0</v>
      </c>
      <c r="E13123">
        <v>0</v>
      </c>
      <c r="F13123">
        <v>0</v>
      </c>
      <c r="G13123">
        <v>0</v>
      </c>
      <c r="H13123" s="45">
        <v>-3750.7</v>
      </c>
      <c r="I13123" t="s">
        <v>758</v>
      </c>
      <c r="J13123" t="s">
        <v>190</v>
      </c>
      <c r="K13123">
        <v>0</v>
      </c>
      <c r="L13123" s="83">
        <v>42419</v>
      </c>
      <c r="M13123">
        <v>0</v>
      </c>
      <c r="N13123" t="s">
        <v>2570</v>
      </c>
      <c r="O13123">
        <v>2937667</v>
      </c>
    </row>
    <row r="13124" spans="1:15" x14ac:dyDescent="0.2">
      <c r="A13124" t="s">
        <v>2405</v>
      </c>
      <c r="B13124" t="s">
        <v>2232</v>
      </c>
      <c r="C13124">
        <v>23.45</v>
      </c>
      <c r="D13124">
        <v>0</v>
      </c>
      <c r="E13124">
        <v>0</v>
      </c>
      <c r="F13124">
        <v>0</v>
      </c>
      <c r="G13124">
        <v>0</v>
      </c>
      <c r="H13124" s="45">
        <v>8270.86</v>
      </c>
      <c r="I13124" t="s">
        <v>758</v>
      </c>
      <c r="J13124" t="s">
        <v>200</v>
      </c>
      <c r="K13124">
        <v>0</v>
      </c>
      <c r="L13124" s="83">
        <v>42418</v>
      </c>
      <c r="M13124">
        <v>0</v>
      </c>
      <c r="N13124" t="s">
        <v>2294</v>
      </c>
      <c r="O13124" t="s">
        <v>2295</v>
      </c>
    </row>
    <row r="13125" spans="1:15" x14ac:dyDescent="0.2">
      <c r="A13125" t="s">
        <v>2406</v>
      </c>
      <c r="B13125" t="s">
        <v>2222</v>
      </c>
      <c r="C13125">
        <v>8.59</v>
      </c>
      <c r="D13125">
        <v>0</v>
      </c>
      <c r="E13125">
        <v>0</v>
      </c>
      <c r="F13125">
        <v>0</v>
      </c>
      <c r="G13125">
        <v>0</v>
      </c>
      <c r="H13125" s="45">
        <v>13589.85</v>
      </c>
      <c r="I13125" t="s">
        <v>758</v>
      </c>
      <c r="J13125" t="s">
        <v>164</v>
      </c>
      <c r="K13125">
        <v>0</v>
      </c>
      <c r="L13125" s="83">
        <v>42418</v>
      </c>
      <c r="M13125">
        <v>0</v>
      </c>
      <c r="N13125">
        <v>867652406</v>
      </c>
      <c r="O13125" t="s">
        <v>2286</v>
      </c>
    </row>
    <row r="13126" spans="1:15" x14ac:dyDescent="0.2">
      <c r="A13126" t="s">
        <v>2407</v>
      </c>
      <c r="B13126" t="s">
        <v>2229</v>
      </c>
      <c r="C13126">
        <v>85.47</v>
      </c>
      <c r="D13126">
        <v>0</v>
      </c>
      <c r="E13126">
        <v>0</v>
      </c>
      <c r="F13126">
        <v>0</v>
      </c>
      <c r="G13126">
        <v>0</v>
      </c>
      <c r="H13126">
        <v>-839.98</v>
      </c>
      <c r="I13126" t="s">
        <v>758</v>
      </c>
      <c r="J13126" t="s">
        <v>164</v>
      </c>
      <c r="K13126">
        <v>0</v>
      </c>
      <c r="L13126" s="83">
        <v>42418</v>
      </c>
      <c r="M13126">
        <v>0</v>
      </c>
      <c r="N13126">
        <v>871607107</v>
      </c>
      <c r="O13126">
        <v>2867719</v>
      </c>
    </row>
    <row r="13127" spans="1:15" x14ac:dyDescent="0.2">
      <c r="A13127" t="s">
        <v>2408</v>
      </c>
      <c r="B13127" t="s">
        <v>2224</v>
      </c>
      <c r="C13127" s="45">
        <v>1905.64</v>
      </c>
      <c r="D13127">
        <v>0</v>
      </c>
      <c r="E13127">
        <v>0</v>
      </c>
      <c r="F13127">
        <v>0</v>
      </c>
      <c r="G13127">
        <v>0</v>
      </c>
      <c r="H13127" s="45">
        <v>5223.6499999999996</v>
      </c>
      <c r="I13127" t="s">
        <v>758</v>
      </c>
      <c r="J13127" t="s">
        <v>200</v>
      </c>
      <c r="K13127">
        <v>0</v>
      </c>
      <c r="L13127" s="83">
        <v>42418</v>
      </c>
      <c r="M13127">
        <v>0</v>
      </c>
      <c r="N13127">
        <v>741503403</v>
      </c>
      <c r="O13127">
        <v>2779063</v>
      </c>
    </row>
    <row r="13128" spans="1:15" x14ac:dyDescent="0.2">
      <c r="A13128" t="s">
        <v>2409</v>
      </c>
      <c r="B13128" t="s">
        <v>2215</v>
      </c>
      <c r="C13128">
        <v>212.03</v>
      </c>
      <c r="D13128">
        <v>0</v>
      </c>
      <c r="E13128">
        <v>0</v>
      </c>
      <c r="F13128">
        <v>0</v>
      </c>
      <c r="G13128">
        <v>0</v>
      </c>
      <c r="H13128" s="45">
        <v>7749.28</v>
      </c>
      <c r="I13128" t="s">
        <v>758</v>
      </c>
      <c r="J13128" t="s">
        <v>164</v>
      </c>
      <c r="K13128">
        <v>0</v>
      </c>
      <c r="L13128" s="83">
        <v>42418</v>
      </c>
      <c r="M13128">
        <v>0</v>
      </c>
      <c r="N13128" t="s">
        <v>2279</v>
      </c>
      <c r="O13128">
        <v>2379504</v>
      </c>
    </row>
    <row r="13129" spans="1:15" x14ac:dyDescent="0.2">
      <c r="A13129" t="s">
        <v>2410</v>
      </c>
      <c r="B13129" t="s">
        <v>2221</v>
      </c>
      <c r="C13129">
        <v>79.510000000000005</v>
      </c>
      <c r="D13129">
        <v>0</v>
      </c>
      <c r="E13129">
        <v>0</v>
      </c>
      <c r="F13129">
        <v>0</v>
      </c>
      <c r="G13129">
        <v>0</v>
      </c>
      <c r="H13129" s="45">
        <v>10326.9</v>
      </c>
      <c r="I13129" t="s">
        <v>758</v>
      </c>
      <c r="J13129" t="s">
        <v>164</v>
      </c>
      <c r="K13129">
        <v>0</v>
      </c>
      <c r="L13129" s="83">
        <v>42418</v>
      </c>
      <c r="M13129">
        <v>0</v>
      </c>
      <c r="N13129" t="s">
        <v>2277</v>
      </c>
      <c r="O13129">
        <v>2630643</v>
      </c>
    </row>
    <row r="13130" spans="1:15" x14ac:dyDescent="0.2">
      <c r="A13130" t="s">
        <v>2411</v>
      </c>
      <c r="B13130" t="s">
        <v>2230</v>
      </c>
      <c r="C13130">
        <v>63.09</v>
      </c>
      <c r="D13130">
        <v>0</v>
      </c>
      <c r="E13130">
        <v>0</v>
      </c>
      <c r="F13130">
        <v>0</v>
      </c>
      <c r="G13130">
        <v>0</v>
      </c>
      <c r="H13130" s="45">
        <v>8480.75</v>
      </c>
      <c r="I13130" t="s">
        <v>758</v>
      </c>
      <c r="J13130" t="s">
        <v>164</v>
      </c>
      <c r="K13130">
        <v>0</v>
      </c>
      <c r="L13130" s="83">
        <v>42418</v>
      </c>
      <c r="M13130">
        <v>0</v>
      </c>
      <c r="N13130">
        <v>564563104</v>
      </c>
      <c r="O13130">
        <v>2825308</v>
      </c>
    </row>
    <row r="13131" spans="1:15" x14ac:dyDescent="0.2">
      <c r="A13131" t="s">
        <v>2412</v>
      </c>
      <c r="B13131" t="s">
        <v>2223</v>
      </c>
      <c r="C13131">
        <v>32.9</v>
      </c>
      <c r="D13131">
        <v>0</v>
      </c>
      <c r="E13131">
        <v>0</v>
      </c>
      <c r="F13131">
        <v>0</v>
      </c>
      <c r="G13131">
        <v>0</v>
      </c>
      <c r="H13131" s="45">
        <v>12109.48</v>
      </c>
      <c r="I13131" t="s">
        <v>758</v>
      </c>
      <c r="J13131" t="s">
        <v>200</v>
      </c>
      <c r="K13131">
        <v>0</v>
      </c>
      <c r="L13131" s="83">
        <v>42418</v>
      </c>
      <c r="M13131">
        <v>0</v>
      </c>
      <c r="N13131">
        <v>505336107</v>
      </c>
      <c r="O13131">
        <v>2508405</v>
      </c>
    </row>
    <row r="13132" spans="1:15" x14ac:dyDescent="0.2">
      <c r="A13132" t="s">
        <v>2413</v>
      </c>
      <c r="B13132" t="s">
        <v>2220</v>
      </c>
      <c r="C13132">
        <v>99.72</v>
      </c>
      <c r="D13132">
        <v>0</v>
      </c>
      <c r="E13132">
        <v>0</v>
      </c>
      <c r="F13132">
        <v>0</v>
      </c>
      <c r="G13132">
        <v>0</v>
      </c>
      <c r="H13132" s="45">
        <v>2659.51</v>
      </c>
      <c r="I13132" t="s">
        <v>758</v>
      </c>
      <c r="J13132" t="s">
        <v>200</v>
      </c>
      <c r="K13132">
        <v>0</v>
      </c>
      <c r="L13132" s="83">
        <v>42418</v>
      </c>
      <c r="M13132">
        <v>0</v>
      </c>
      <c r="N13132" t="s">
        <v>2269</v>
      </c>
      <c r="O13132" t="s">
        <v>2270</v>
      </c>
    </row>
    <row r="13133" spans="1:15" x14ac:dyDescent="0.2">
      <c r="A13133" t="s">
        <v>2414</v>
      </c>
      <c r="B13133" t="s">
        <v>2213</v>
      </c>
      <c r="C13133">
        <v>58.57</v>
      </c>
      <c r="D13133">
        <v>0</v>
      </c>
      <c r="E13133">
        <v>0</v>
      </c>
      <c r="F13133">
        <v>0</v>
      </c>
      <c r="G13133">
        <v>0</v>
      </c>
      <c r="H13133" s="45">
        <v>2497.8200000000002</v>
      </c>
      <c r="I13133" t="s">
        <v>758</v>
      </c>
      <c r="J13133" t="s">
        <v>190</v>
      </c>
      <c r="K13133">
        <v>0</v>
      </c>
      <c r="L13133" s="83">
        <v>42418</v>
      </c>
      <c r="M13133">
        <v>0</v>
      </c>
      <c r="N13133" t="s">
        <v>2264</v>
      </c>
      <c r="O13133" t="s">
        <v>2265</v>
      </c>
    </row>
    <row r="13134" spans="1:15" x14ac:dyDescent="0.2">
      <c r="A13134" t="s">
        <v>2415</v>
      </c>
      <c r="B13134" t="s">
        <v>2212</v>
      </c>
      <c r="C13134">
        <v>51.83</v>
      </c>
      <c r="D13134">
        <v>0</v>
      </c>
      <c r="E13134">
        <v>0</v>
      </c>
      <c r="F13134">
        <v>0</v>
      </c>
      <c r="G13134">
        <v>0</v>
      </c>
      <c r="H13134" s="45">
        <v>12455.03</v>
      </c>
      <c r="I13134" t="s">
        <v>758</v>
      </c>
      <c r="J13134" t="s">
        <v>164</v>
      </c>
      <c r="K13134">
        <v>0</v>
      </c>
      <c r="L13134" s="83">
        <v>42418</v>
      </c>
      <c r="M13134">
        <v>0</v>
      </c>
      <c r="N13134" t="s">
        <v>177</v>
      </c>
      <c r="O13134" t="s">
        <v>2261</v>
      </c>
    </row>
    <row r="13135" spans="1:15" x14ac:dyDescent="0.2">
      <c r="A13135" t="s">
        <v>2416</v>
      </c>
      <c r="B13135" t="s">
        <v>2233</v>
      </c>
      <c r="C13135">
        <v>131.22</v>
      </c>
      <c r="D13135">
        <v>0</v>
      </c>
      <c r="E13135">
        <v>0</v>
      </c>
      <c r="F13135">
        <v>0</v>
      </c>
      <c r="G13135">
        <v>0</v>
      </c>
      <c r="H13135" s="45">
        <v>-3568.15</v>
      </c>
      <c r="I13135" t="s">
        <v>758</v>
      </c>
      <c r="J13135" t="s">
        <v>164</v>
      </c>
      <c r="K13135">
        <v>0</v>
      </c>
      <c r="L13135" s="83">
        <v>42418</v>
      </c>
      <c r="M13135">
        <v>0</v>
      </c>
      <c r="N13135" t="s">
        <v>2258</v>
      </c>
      <c r="O13135" t="s">
        <v>2259</v>
      </c>
    </row>
    <row r="13136" spans="1:15" x14ac:dyDescent="0.2">
      <c r="A13136" t="s">
        <v>2417</v>
      </c>
      <c r="B13136" t="s">
        <v>2227</v>
      </c>
      <c r="C13136">
        <v>71.09</v>
      </c>
      <c r="D13136">
        <v>0</v>
      </c>
      <c r="E13136">
        <v>0</v>
      </c>
      <c r="F13136">
        <v>0</v>
      </c>
      <c r="G13136">
        <v>0</v>
      </c>
      <c r="H13136" s="45">
        <v>8782.9599999999991</v>
      </c>
      <c r="I13136" t="s">
        <v>758</v>
      </c>
      <c r="J13136" t="s">
        <v>200</v>
      </c>
      <c r="K13136">
        <v>0</v>
      </c>
      <c r="L13136" s="83">
        <v>42418</v>
      </c>
      <c r="M13136">
        <v>0</v>
      </c>
      <c r="N13136">
        <v>258278100</v>
      </c>
      <c r="O13136">
        <v>2718594</v>
      </c>
    </row>
    <row r="13137" spans="1:15" x14ac:dyDescent="0.2">
      <c r="A13137" t="s">
        <v>2418</v>
      </c>
      <c r="B13137" t="s">
        <v>2205</v>
      </c>
      <c r="C13137">
        <v>86.71</v>
      </c>
      <c r="D13137">
        <v>0</v>
      </c>
      <c r="E13137">
        <v>0</v>
      </c>
      <c r="F13137">
        <v>0</v>
      </c>
      <c r="G13137">
        <v>0</v>
      </c>
      <c r="H13137" s="45">
        <v>2031.86</v>
      </c>
      <c r="I13137" t="s">
        <v>758</v>
      </c>
      <c r="J13137" t="s">
        <v>190</v>
      </c>
      <c r="K13137">
        <v>0</v>
      </c>
      <c r="L13137" s="83">
        <v>42418</v>
      </c>
      <c r="M13137">
        <v>0</v>
      </c>
      <c r="N13137" t="s">
        <v>177</v>
      </c>
      <c r="O13137" t="s">
        <v>2255</v>
      </c>
    </row>
    <row r="13138" spans="1:15" x14ac:dyDescent="0.2">
      <c r="A13138" t="s">
        <v>2419</v>
      </c>
      <c r="B13138" t="s">
        <v>2206</v>
      </c>
      <c r="C13138">
        <v>44.13</v>
      </c>
      <c r="D13138">
        <v>0</v>
      </c>
      <c r="E13138">
        <v>0</v>
      </c>
      <c r="F13138">
        <v>0</v>
      </c>
      <c r="G13138">
        <v>0</v>
      </c>
      <c r="H13138" s="45">
        <v>-7322.44</v>
      </c>
      <c r="I13138" t="s">
        <v>758</v>
      </c>
      <c r="J13138" t="s">
        <v>188</v>
      </c>
      <c r="K13138">
        <v>0</v>
      </c>
      <c r="L13138" s="83">
        <v>42418</v>
      </c>
      <c r="M13138">
        <v>0</v>
      </c>
      <c r="N13138">
        <v>125269100</v>
      </c>
      <c r="O13138" t="s">
        <v>2253</v>
      </c>
    </row>
    <row r="13139" spans="1:15" x14ac:dyDescent="0.2">
      <c r="A13139" t="s">
        <v>2420</v>
      </c>
      <c r="B13139" t="s">
        <v>2219</v>
      </c>
      <c r="C13139">
        <v>45.01</v>
      </c>
      <c r="D13139">
        <v>0</v>
      </c>
      <c r="E13139">
        <v>0</v>
      </c>
      <c r="F13139">
        <v>0</v>
      </c>
      <c r="G13139">
        <v>0</v>
      </c>
      <c r="H13139" s="45">
        <v>15418.07</v>
      </c>
      <c r="I13139" t="s">
        <v>758</v>
      </c>
      <c r="J13139" t="s">
        <v>190</v>
      </c>
      <c r="K13139">
        <v>0</v>
      </c>
      <c r="L13139" s="83">
        <v>42418</v>
      </c>
      <c r="M13139">
        <v>0</v>
      </c>
      <c r="N13139">
        <v>46433108</v>
      </c>
      <c r="O13139">
        <v>2060518</v>
      </c>
    </row>
    <row r="13140" spans="1:15" x14ac:dyDescent="0.2">
      <c r="A13140" t="s">
        <v>2421</v>
      </c>
      <c r="B13140" t="s">
        <v>2218</v>
      </c>
      <c r="C13140">
        <v>92.1</v>
      </c>
      <c r="D13140">
        <v>0</v>
      </c>
      <c r="E13140">
        <v>0</v>
      </c>
      <c r="F13140">
        <v>0</v>
      </c>
      <c r="G13140">
        <v>0</v>
      </c>
      <c r="H13140" s="45">
        <v>-8647.89</v>
      </c>
      <c r="I13140" t="s">
        <v>758</v>
      </c>
      <c r="J13140" t="s">
        <v>190</v>
      </c>
      <c r="K13140">
        <v>0</v>
      </c>
      <c r="L13140" s="83">
        <v>42418</v>
      </c>
      <c r="M13140">
        <v>0</v>
      </c>
      <c r="N13140">
        <v>682159108</v>
      </c>
      <c r="O13140">
        <v>2658720</v>
      </c>
    </row>
    <row r="13141" spans="1:15" x14ac:dyDescent="0.2">
      <c r="A13141" t="s">
        <v>2422</v>
      </c>
      <c r="B13141" t="s">
        <v>2228</v>
      </c>
      <c r="C13141">
        <v>24.68</v>
      </c>
      <c r="D13141">
        <v>0</v>
      </c>
      <c r="E13141">
        <v>0</v>
      </c>
      <c r="F13141">
        <v>0</v>
      </c>
      <c r="G13141">
        <v>0</v>
      </c>
      <c r="H13141" s="45">
        <v>13429.38</v>
      </c>
      <c r="I13141" t="s">
        <v>758</v>
      </c>
      <c r="J13141" t="s">
        <v>164</v>
      </c>
      <c r="K13141">
        <v>0</v>
      </c>
      <c r="L13141" s="83">
        <v>42418</v>
      </c>
      <c r="M13141">
        <v>0</v>
      </c>
      <c r="N13141" t="s">
        <v>177</v>
      </c>
      <c r="O13141" t="s">
        <v>2249</v>
      </c>
    </row>
    <row r="13142" spans="1:15" x14ac:dyDescent="0.2">
      <c r="A13142" t="s">
        <v>2423</v>
      </c>
      <c r="B13142" t="s">
        <v>2217</v>
      </c>
      <c r="C13142">
        <v>18.12</v>
      </c>
      <c r="D13142">
        <v>0</v>
      </c>
      <c r="E13142">
        <v>0</v>
      </c>
      <c r="F13142">
        <v>0</v>
      </c>
      <c r="G13142">
        <v>0</v>
      </c>
      <c r="H13142" s="45">
        <v>3702.53</v>
      </c>
      <c r="I13142" t="s">
        <v>758</v>
      </c>
      <c r="J13142" t="s">
        <v>169</v>
      </c>
      <c r="K13142">
        <v>0</v>
      </c>
      <c r="L13142" s="83">
        <v>42418</v>
      </c>
      <c r="M13142">
        <v>0</v>
      </c>
      <c r="N13142">
        <v>12423109</v>
      </c>
      <c r="O13142">
        <v>2385471</v>
      </c>
    </row>
    <row r="13143" spans="1:15" x14ac:dyDescent="0.2">
      <c r="A13143" t="s">
        <v>2424</v>
      </c>
      <c r="B13143" t="s">
        <v>2231</v>
      </c>
      <c r="C13143">
        <v>25.2</v>
      </c>
      <c r="D13143">
        <v>0</v>
      </c>
      <c r="E13143">
        <v>0</v>
      </c>
      <c r="F13143">
        <v>0</v>
      </c>
      <c r="G13143">
        <v>0</v>
      </c>
      <c r="H13143" s="45">
        <v>6987.2</v>
      </c>
      <c r="I13143" t="s">
        <v>758</v>
      </c>
      <c r="J13143" t="s">
        <v>169</v>
      </c>
      <c r="K13143">
        <v>0</v>
      </c>
      <c r="L13143" s="83">
        <v>42418</v>
      </c>
      <c r="M13143">
        <v>0</v>
      </c>
      <c r="N13143" t="s">
        <v>2246</v>
      </c>
      <c r="O13143">
        <v>2008121</v>
      </c>
    </row>
    <row r="13144" spans="1:15" x14ac:dyDescent="0.2">
      <c r="A13144" t="s">
        <v>2425</v>
      </c>
      <c r="B13144" t="s">
        <v>2226</v>
      </c>
      <c r="C13144">
        <v>88.31</v>
      </c>
      <c r="D13144">
        <v>0</v>
      </c>
      <c r="E13144">
        <v>0</v>
      </c>
      <c r="F13144">
        <v>0</v>
      </c>
      <c r="G13144">
        <v>0</v>
      </c>
      <c r="H13144" s="45">
        <v>-1632.76</v>
      </c>
      <c r="I13144" t="s">
        <v>758</v>
      </c>
      <c r="J13144" t="s">
        <v>164</v>
      </c>
      <c r="K13144">
        <v>0</v>
      </c>
      <c r="L13144" s="83">
        <v>42418</v>
      </c>
      <c r="M13144">
        <v>0</v>
      </c>
      <c r="N13144">
        <v>32654105</v>
      </c>
      <c r="O13144">
        <v>2032067</v>
      </c>
    </row>
    <row r="13145" spans="1:15" x14ac:dyDescent="0.2">
      <c r="A13145" t="s">
        <v>2426</v>
      </c>
      <c r="B13145" t="s">
        <v>2398</v>
      </c>
      <c r="C13145">
        <v>40.85</v>
      </c>
      <c r="D13145">
        <v>0</v>
      </c>
      <c r="E13145">
        <v>0</v>
      </c>
      <c r="F13145">
        <v>0</v>
      </c>
      <c r="G13145">
        <v>0</v>
      </c>
      <c r="H13145" s="45">
        <v>3084.71</v>
      </c>
      <c r="I13145" t="s">
        <v>758</v>
      </c>
      <c r="J13145" t="s">
        <v>190</v>
      </c>
      <c r="K13145">
        <v>0</v>
      </c>
      <c r="L13145" s="83">
        <v>42418</v>
      </c>
      <c r="M13145">
        <v>0</v>
      </c>
      <c r="N13145" t="s">
        <v>2427</v>
      </c>
      <c r="O13145" t="s">
        <v>2428</v>
      </c>
    </row>
    <row r="13146" spans="1:15" x14ac:dyDescent="0.2">
      <c r="A13146" t="s">
        <v>2429</v>
      </c>
      <c r="B13146" t="s">
        <v>2390</v>
      </c>
      <c r="C13146">
        <v>66.5</v>
      </c>
      <c r="D13146">
        <v>0</v>
      </c>
      <c r="E13146">
        <v>0</v>
      </c>
      <c r="F13146">
        <v>0</v>
      </c>
      <c r="G13146">
        <v>0</v>
      </c>
      <c r="H13146" s="45">
        <v>66857.39</v>
      </c>
      <c r="I13146" t="s">
        <v>163</v>
      </c>
      <c r="J13146" t="s">
        <v>190</v>
      </c>
      <c r="K13146">
        <v>0</v>
      </c>
      <c r="L13146" s="83">
        <v>42418</v>
      </c>
      <c r="M13146">
        <v>0</v>
      </c>
      <c r="N13146">
        <v>67806109</v>
      </c>
      <c r="O13146">
        <v>2080732</v>
      </c>
    </row>
    <row r="13147" spans="1:15" x14ac:dyDescent="0.2">
      <c r="A13147" t="s">
        <v>2430</v>
      </c>
      <c r="B13147" t="s">
        <v>2387</v>
      </c>
      <c r="C13147">
        <v>21.45</v>
      </c>
      <c r="D13147">
        <v>0</v>
      </c>
      <c r="E13147">
        <v>0</v>
      </c>
      <c r="F13147">
        <v>0</v>
      </c>
      <c r="G13147">
        <v>0</v>
      </c>
      <c r="H13147" s="45">
        <v>-43206.39</v>
      </c>
      <c r="I13147" t="s">
        <v>163</v>
      </c>
      <c r="J13147" t="s">
        <v>188</v>
      </c>
      <c r="K13147">
        <v>0</v>
      </c>
      <c r="L13147" s="83">
        <v>42418</v>
      </c>
      <c r="M13147">
        <v>0</v>
      </c>
      <c r="N13147">
        <v>129603106</v>
      </c>
      <c r="O13147">
        <v>2164368</v>
      </c>
    </row>
    <row r="13148" spans="1:15" x14ac:dyDescent="0.2">
      <c r="A13148" t="s">
        <v>2431</v>
      </c>
      <c r="B13148" t="s">
        <v>2396</v>
      </c>
      <c r="C13148">
        <v>232.36</v>
      </c>
      <c r="D13148">
        <v>0</v>
      </c>
      <c r="E13148">
        <v>0</v>
      </c>
      <c r="F13148">
        <v>0</v>
      </c>
      <c r="G13148">
        <v>0</v>
      </c>
      <c r="H13148" s="45">
        <v>-1194.07</v>
      </c>
      <c r="I13148" t="s">
        <v>758</v>
      </c>
      <c r="J13148" t="s">
        <v>169</v>
      </c>
      <c r="K13148">
        <v>0</v>
      </c>
      <c r="L13148" s="83">
        <v>42418</v>
      </c>
      <c r="M13148">
        <v>0</v>
      </c>
      <c r="N13148" t="s">
        <v>2432</v>
      </c>
      <c r="O13148">
        <v>2190084</v>
      </c>
    </row>
    <row r="13149" spans="1:15" x14ac:dyDescent="0.2">
      <c r="A13149" t="s">
        <v>2433</v>
      </c>
      <c r="B13149" t="s">
        <v>2388</v>
      </c>
      <c r="C13149">
        <v>44.17</v>
      </c>
      <c r="D13149">
        <v>0</v>
      </c>
      <c r="E13149">
        <v>0</v>
      </c>
      <c r="F13149">
        <v>0</v>
      </c>
      <c r="G13149">
        <v>0</v>
      </c>
      <c r="H13149" s="45">
        <v>34809.96</v>
      </c>
      <c r="I13149" t="s">
        <v>163</v>
      </c>
      <c r="J13149" t="s">
        <v>190</v>
      </c>
      <c r="K13149">
        <v>0</v>
      </c>
      <c r="L13149" s="83">
        <v>42418</v>
      </c>
      <c r="M13149">
        <v>0</v>
      </c>
      <c r="N13149" t="s">
        <v>2434</v>
      </c>
      <c r="O13149">
        <v>2496384</v>
      </c>
    </row>
    <row r="13150" spans="1:15" x14ac:dyDescent="0.2">
      <c r="A13150" t="s">
        <v>2435</v>
      </c>
      <c r="B13150" t="s">
        <v>2386</v>
      </c>
      <c r="C13150">
        <v>48.16</v>
      </c>
      <c r="D13150">
        <v>0</v>
      </c>
      <c r="E13150">
        <v>0</v>
      </c>
      <c r="F13150">
        <v>0</v>
      </c>
      <c r="G13150">
        <v>0</v>
      </c>
      <c r="H13150" s="45">
        <v>-10638.1</v>
      </c>
      <c r="I13150" t="s">
        <v>163</v>
      </c>
      <c r="J13150" t="s">
        <v>200</v>
      </c>
      <c r="K13150">
        <v>0</v>
      </c>
      <c r="L13150" s="83">
        <v>42418</v>
      </c>
      <c r="M13150">
        <v>0</v>
      </c>
      <c r="N13150" t="s">
        <v>2436</v>
      </c>
      <c r="O13150" t="s">
        <v>2437</v>
      </c>
    </row>
    <row r="13151" spans="1:15" x14ac:dyDescent="0.2">
      <c r="A13151" t="s">
        <v>2438</v>
      </c>
      <c r="B13151" t="s">
        <v>2399</v>
      </c>
      <c r="C13151">
        <v>84.48</v>
      </c>
      <c r="D13151">
        <v>0</v>
      </c>
      <c r="E13151">
        <v>0</v>
      </c>
      <c r="F13151">
        <v>0</v>
      </c>
      <c r="G13151">
        <v>0</v>
      </c>
      <c r="H13151" s="45">
        <v>4532.7700000000004</v>
      </c>
      <c r="I13151" t="s">
        <v>758</v>
      </c>
      <c r="J13151" t="s">
        <v>235</v>
      </c>
      <c r="K13151">
        <v>0</v>
      </c>
      <c r="L13151" s="83">
        <v>42418</v>
      </c>
      <c r="M13151">
        <v>0</v>
      </c>
      <c r="N13151" s="84">
        <v>2.6137999999999998E+113</v>
      </c>
      <c r="O13151" t="s">
        <v>2439</v>
      </c>
    </row>
    <row r="13152" spans="1:15" x14ac:dyDescent="0.2">
      <c r="A13152" t="s">
        <v>2440</v>
      </c>
      <c r="B13152" t="s">
        <v>2402</v>
      </c>
      <c r="C13152">
        <v>47.8</v>
      </c>
      <c r="D13152">
        <v>0</v>
      </c>
      <c r="E13152">
        <v>0</v>
      </c>
      <c r="F13152">
        <v>0</v>
      </c>
      <c r="G13152">
        <v>0</v>
      </c>
      <c r="H13152" s="45">
        <v>-4804.6000000000004</v>
      </c>
      <c r="I13152" t="s">
        <v>758</v>
      </c>
      <c r="J13152" t="s">
        <v>186</v>
      </c>
      <c r="K13152">
        <v>0</v>
      </c>
      <c r="L13152" s="83">
        <v>42418</v>
      </c>
      <c r="M13152">
        <v>0</v>
      </c>
      <c r="N13152">
        <v>292218104</v>
      </c>
      <c r="O13152" t="s">
        <v>2441</v>
      </c>
    </row>
    <row r="13153" spans="1:15" x14ac:dyDescent="0.2">
      <c r="A13153" t="s">
        <v>2442</v>
      </c>
      <c r="B13153" t="s">
        <v>2394</v>
      </c>
      <c r="C13153">
        <v>14.18</v>
      </c>
      <c r="D13153">
        <v>0</v>
      </c>
      <c r="E13153">
        <v>0</v>
      </c>
      <c r="F13153">
        <v>0</v>
      </c>
      <c r="G13153">
        <v>0</v>
      </c>
      <c r="H13153" s="45">
        <v>-4117.1899999999996</v>
      </c>
      <c r="I13153" t="s">
        <v>758</v>
      </c>
      <c r="J13153" t="s">
        <v>182</v>
      </c>
      <c r="K13153">
        <v>0</v>
      </c>
      <c r="L13153" s="83">
        <v>42418</v>
      </c>
      <c r="M13153">
        <v>0</v>
      </c>
      <c r="N13153">
        <v>402635304</v>
      </c>
      <c r="O13153">
        <v>2398684</v>
      </c>
    </row>
    <row r="13154" spans="1:15" x14ac:dyDescent="0.2">
      <c r="A13154" t="s">
        <v>2443</v>
      </c>
      <c r="B13154" t="s">
        <v>2404</v>
      </c>
      <c r="C13154">
        <v>60.35</v>
      </c>
      <c r="D13154">
        <v>0</v>
      </c>
      <c r="E13154">
        <v>0</v>
      </c>
      <c r="F13154">
        <v>0</v>
      </c>
      <c r="G13154">
        <v>0</v>
      </c>
      <c r="H13154" s="45">
        <v>3376</v>
      </c>
      <c r="I13154" t="s">
        <v>758</v>
      </c>
      <c r="J13154" t="s">
        <v>200</v>
      </c>
      <c r="K13154">
        <v>0</v>
      </c>
      <c r="L13154" s="83">
        <v>42418</v>
      </c>
      <c r="M13154">
        <v>0</v>
      </c>
      <c r="N13154" t="s">
        <v>177</v>
      </c>
      <c r="O13154" t="s">
        <v>2444</v>
      </c>
    </row>
    <row r="13155" spans="1:15" x14ac:dyDescent="0.2">
      <c r="A13155" t="s">
        <v>2445</v>
      </c>
      <c r="B13155" t="s">
        <v>2395</v>
      </c>
      <c r="C13155">
        <v>63.024999999999999</v>
      </c>
      <c r="D13155">
        <v>0</v>
      </c>
      <c r="E13155">
        <v>0</v>
      </c>
      <c r="F13155">
        <v>0</v>
      </c>
      <c r="G13155">
        <v>0</v>
      </c>
      <c r="H13155">
        <v>630.65</v>
      </c>
      <c r="I13155" t="s">
        <v>758</v>
      </c>
      <c r="J13155" t="s">
        <v>164</v>
      </c>
      <c r="K13155">
        <v>0</v>
      </c>
      <c r="L13155" s="83">
        <v>42418</v>
      </c>
      <c r="M13155">
        <v>0</v>
      </c>
      <c r="N13155">
        <v>465741106</v>
      </c>
      <c r="O13155">
        <v>2471949</v>
      </c>
    </row>
    <row r="13156" spans="1:15" x14ac:dyDescent="0.2">
      <c r="A13156" t="s">
        <v>2446</v>
      </c>
      <c r="B13156" t="s">
        <v>2401</v>
      </c>
      <c r="C13156">
        <v>36.979999999999997</v>
      </c>
      <c r="D13156">
        <v>0</v>
      </c>
      <c r="E13156">
        <v>0</v>
      </c>
      <c r="F13156">
        <v>0</v>
      </c>
      <c r="G13156">
        <v>0</v>
      </c>
      <c r="H13156" s="45">
        <v>-15051.36</v>
      </c>
      <c r="I13156" t="s">
        <v>758</v>
      </c>
      <c r="J13156" t="s">
        <v>169</v>
      </c>
      <c r="K13156">
        <v>0</v>
      </c>
      <c r="L13156" s="83">
        <v>42418</v>
      </c>
      <c r="M13156">
        <v>0</v>
      </c>
      <c r="N13156" t="s">
        <v>2447</v>
      </c>
      <c r="O13156" t="s">
        <v>2448</v>
      </c>
    </row>
    <row r="13157" spans="1:15" x14ac:dyDescent="0.2">
      <c r="A13157" t="s">
        <v>2449</v>
      </c>
      <c r="B13157" t="s">
        <v>2403</v>
      </c>
      <c r="C13157">
        <v>120.39</v>
      </c>
      <c r="D13157">
        <v>0</v>
      </c>
      <c r="E13157">
        <v>0</v>
      </c>
      <c r="F13157">
        <v>0</v>
      </c>
      <c r="G13157">
        <v>0</v>
      </c>
      <c r="H13157" s="45">
        <v>9202.09</v>
      </c>
      <c r="I13157" t="s">
        <v>758</v>
      </c>
      <c r="J13157" t="s">
        <v>200</v>
      </c>
      <c r="K13157">
        <v>0</v>
      </c>
      <c r="L13157" s="83">
        <v>42418</v>
      </c>
      <c r="M13157">
        <v>0</v>
      </c>
      <c r="N13157">
        <v>571903202</v>
      </c>
      <c r="O13157">
        <v>2210614</v>
      </c>
    </row>
    <row r="13158" spans="1:15" x14ac:dyDescent="0.2">
      <c r="A13158" t="s">
        <v>2450</v>
      </c>
      <c r="B13158" t="s">
        <v>2393</v>
      </c>
      <c r="C13158">
        <v>32.380000000000003</v>
      </c>
      <c r="D13158">
        <v>0</v>
      </c>
      <c r="E13158">
        <v>0</v>
      </c>
      <c r="F13158">
        <v>0</v>
      </c>
      <c r="G13158">
        <v>0</v>
      </c>
      <c r="H13158" s="45">
        <v>-9594.15</v>
      </c>
      <c r="I13158" t="s">
        <v>758</v>
      </c>
      <c r="J13158" t="s">
        <v>182</v>
      </c>
      <c r="K13158">
        <v>0</v>
      </c>
      <c r="L13158" s="83">
        <v>42418</v>
      </c>
      <c r="M13158">
        <v>0</v>
      </c>
      <c r="N13158">
        <v>655044105</v>
      </c>
      <c r="O13158">
        <v>2640761</v>
      </c>
    </row>
    <row r="13159" spans="1:15" x14ac:dyDescent="0.2">
      <c r="A13159" t="s">
        <v>2451</v>
      </c>
      <c r="B13159" t="s">
        <v>2397</v>
      </c>
      <c r="C13159">
        <v>34.9</v>
      </c>
      <c r="D13159">
        <v>0</v>
      </c>
      <c r="E13159">
        <v>0</v>
      </c>
      <c r="F13159">
        <v>0</v>
      </c>
      <c r="G13159">
        <v>0</v>
      </c>
      <c r="H13159" s="45">
        <v>-6481.81</v>
      </c>
      <c r="I13159" t="s">
        <v>758</v>
      </c>
      <c r="J13159" t="s">
        <v>182</v>
      </c>
      <c r="K13159">
        <v>0</v>
      </c>
      <c r="L13159" s="83">
        <v>42418</v>
      </c>
      <c r="M13159">
        <v>0</v>
      </c>
      <c r="N13159">
        <v>678026105</v>
      </c>
      <c r="O13159">
        <v>2724472</v>
      </c>
    </row>
    <row r="13160" spans="1:15" x14ac:dyDescent="0.2">
      <c r="A13160" t="s">
        <v>2452</v>
      </c>
      <c r="B13160" t="s">
        <v>2392</v>
      </c>
      <c r="C13160">
        <v>30.05</v>
      </c>
      <c r="D13160">
        <v>0</v>
      </c>
      <c r="E13160">
        <v>0</v>
      </c>
      <c r="F13160">
        <v>0</v>
      </c>
      <c r="G13160">
        <v>0</v>
      </c>
      <c r="H13160" s="45">
        <v>-11468.58</v>
      </c>
      <c r="I13160" t="s">
        <v>758</v>
      </c>
      <c r="J13160" t="s">
        <v>164</v>
      </c>
      <c r="K13160">
        <v>0</v>
      </c>
      <c r="L13160" s="83">
        <v>42418</v>
      </c>
      <c r="M13160">
        <v>0</v>
      </c>
      <c r="N13160" t="s">
        <v>2453</v>
      </c>
      <c r="O13160" t="s">
        <v>2454</v>
      </c>
    </row>
    <row r="13161" spans="1:15" x14ac:dyDescent="0.2">
      <c r="A13161" t="s">
        <v>2455</v>
      </c>
      <c r="B13161" t="s">
        <v>2400</v>
      </c>
      <c r="C13161">
        <v>35.96</v>
      </c>
      <c r="D13161">
        <v>0</v>
      </c>
      <c r="E13161">
        <v>0</v>
      </c>
      <c r="F13161">
        <v>0</v>
      </c>
      <c r="G13161">
        <v>0</v>
      </c>
      <c r="H13161" s="45">
        <v>8704</v>
      </c>
      <c r="I13161" t="s">
        <v>758</v>
      </c>
      <c r="J13161" t="s">
        <v>190</v>
      </c>
      <c r="K13161">
        <v>0</v>
      </c>
      <c r="L13161" s="83">
        <v>42418</v>
      </c>
      <c r="M13161">
        <v>0</v>
      </c>
      <c r="N13161">
        <v>913543104</v>
      </c>
      <c r="O13161">
        <v>2906496</v>
      </c>
    </row>
    <row r="13162" spans="1:15" x14ac:dyDescent="0.2">
      <c r="A13162" t="s">
        <v>2456</v>
      </c>
      <c r="B13162" t="s">
        <v>2389</v>
      </c>
      <c r="C13162">
        <v>92.27</v>
      </c>
      <c r="D13162">
        <v>0</v>
      </c>
      <c r="E13162">
        <v>0</v>
      </c>
      <c r="F13162">
        <v>0</v>
      </c>
      <c r="G13162">
        <v>0</v>
      </c>
      <c r="H13162">
        <v>-949.4</v>
      </c>
      <c r="I13162" t="s">
        <v>163</v>
      </c>
      <c r="J13162" t="s">
        <v>200</v>
      </c>
      <c r="K13162">
        <v>0</v>
      </c>
      <c r="L13162" s="83">
        <v>42418</v>
      </c>
      <c r="M13162">
        <v>0</v>
      </c>
      <c r="N13162">
        <v>918204108</v>
      </c>
      <c r="O13162">
        <v>2928683</v>
      </c>
    </row>
    <row r="13163" spans="1:15" x14ac:dyDescent="0.2">
      <c r="A13163" t="s">
        <v>2457</v>
      </c>
      <c r="B13163" t="s">
        <v>2391</v>
      </c>
      <c r="C13163">
        <v>139.75</v>
      </c>
      <c r="D13163">
        <v>0</v>
      </c>
      <c r="E13163">
        <v>0</v>
      </c>
      <c r="F13163">
        <v>0</v>
      </c>
      <c r="G13163">
        <v>0</v>
      </c>
      <c r="H13163" s="45">
        <v>-8051.63</v>
      </c>
      <c r="I13163" t="s">
        <v>758</v>
      </c>
      <c r="J13163" t="s">
        <v>190</v>
      </c>
      <c r="K13163">
        <v>0</v>
      </c>
      <c r="L13163" s="83">
        <v>42418</v>
      </c>
      <c r="M13163">
        <v>0</v>
      </c>
      <c r="N13163">
        <v>920253101</v>
      </c>
      <c r="O13163">
        <v>2926825</v>
      </c>
    </row>
    <row r="13164" spans="1:15" x14ac:dyDescent="0.2">
      <c r="A13164" t="s">
        <v>2324</v>
      </c>
      <c r="B13164" t="s">
        <v>2085</v>
      </c>
      <c r="C13164">
        <v>83.85</v>
      </c>
      <c r="D13164">
        <v>0</v>
      </c>
      <c r="E13164">
        <v>0</v>
      </c>
      <c r="F13164">
        <v>0</v>
      </c>
      <c r="G13164">
        <v>0</v>
      </c>
      <c r="H13164" s="45">
        <v>2011.52</v>
      </c>
      <c r="I13164" t="s">
        <v>758</v>
      </c>
      <c r="J13164" t="s">
        <v>190</v>
      </c>
      <c r="K13164">
        <v>0</v>
      </c>
      <c r="L13164" s="83">
        <v>42417</v>
      </c>
      <c r="M13164">
        <v>0</v>
      </c>
      <c r="N13164">
        <v>942749102</v>
      </c>
      <c r="O13164">
        <v>2943620</v>
      </c>
    </row>
    <row r="13165" spans="1:15" x14ac:dyDescent="0.2">
      <c r="A13165" t="s">
        <v>2325</v>
      </c>
      <c r="B13165" t="s">
        <v>2216</v>
      </c>
      <c r="C13165">
        <v>37.729999999999997</v>
      </c>
      <c r="D13165">
        <v>0</v>
      </c>
      <c r="E13165">
        <v>0</v>
      </c>
      <c r="F13165">
        <v>0</v>
      </c>
      <c r="G13165">
        <v>0</v>
      </c>
      <c r="H13165" s="45">
        <v>-8634.07</v>
      </c>
      <c r="I13165" t="s">
        <v>758</v>
      </c>
      <c r="J13165" t="s">
        <v>190</v>
      </c>
      <c r="K13165">
        <v>0</v>
      </c>
      <c r="L13165" s="83">
        <v>42417</v>
      </c>
      <c r="M13165">
        <v>0</v>
      </c>
      <c r="N13165">
        <v>880779103</v>
      </c>
      <c r="O13165">
        <v>2884224</v>
      </c>
    </row>
    <row r="13166" spans="1:15" x14ac:dyDescent="0.2">
      <c r="A13166" t="s">
        <v>2326</v>
      </c>
      <c r="B13166" t="s">
        <v>2075</v>
      </c>
      <c r="C13166">
        <v>54.47</v>
      </c>
      <c r="D13166">
        <v>0</v>
      </c>
      <c r="E13166">
        <v>0</v>
      </c>
      <c r="F13166">
        <v>0</v>
      </c>
      <c r="G13166">
        <v>0</v>
      </c>
      <c r="H13166" s="45">
        <v>10087.51</v>
      </c>
      <c r="I13166" t="s">
        <v>758</v>
      </c>
      <c r="J13166" t="s">
        <v>190</v>
      </c>
      <c r="K13166">
        <v>0</v>
      </c>
      <c r="L13166" s="83">
        <v>42417</v>
      </c>
      <c r="M13166">
        <v>0</v>
      </c>
      <c r="N13166">
        <v>368736104</v>
      </c>
      <c r="O13166" t="s">
        <v>2164</v>
      </c>
    </row>
    <row r="13167" spans="1:15" x14ac:dyDescent="0.2">
      <c r="A13167" t="s">
        <v>2327</v>
      </c>
      <c r="B13167" t="s">
        <v>2083</v>
      </c>
      <c r="C13167">
        <v>24.51</v>
      </c>
      <c r="D13167">
        <v>0</v>
      </c>
      <c r="E13167">
        <v>0</v>
      </c>
      <c r="F13167">
        <v>0</v>
      </c>
      <c r="G13167">
        <v>0</v>
      </c>
      <c r="H13167" s="45">
        <v>13463.32</v>
      </c>
      <c r="I13167" t="s">
        <v>758</v>
      </c>
      <c r="J13167" t="s">
        <v>200</v>
      </c>
      <c r="K13167">
        <v>0</v>
      </c>
      <c r="L13167" s="83">
        <v>42417</v>
      </c>
      <c r="M13167">
        <v>0</v>
      </c>
      <c r="N13167" t="s">
        <v>2161</v>
      </c>
      <c r="O13167" t="s">
        <v>2162</v>
      </c>
    </row>
    <row r="13168" spans="1:15" x14ac:dyDescent="0.2">
      <c r="A13168" t="s">
        <v>2328</v>
      </c>
      <c r="B13168" t="s">
        <v>2078</v>
      </c>
      <c r="C13168">
        <v>78.95</v>
      </c>
      <c r="D13168">
        <v>0</v>
      </c>
      <c r="E13168">
        <v>0</v>
      </c>
      <c r="F13168">
        <v>0</v>
      </c>
      <c r="G13168">
        <v>0</v>
      </c>
      <c r="H13168" s="45">
        <v>-2927.13</v>
      </c>
      <c r="I13168" t="s">
        <v>758</v>
      </c>
      <c r="J13168" t="s">
        <v>169</v>
      </c>
      <c r="K13168">
        <v>0</v>
      </c>
      <c r="L13168" s="83">
        <v>42417</v>
      </c>
      <c r="M13168">
        <v>0</v>
      </c>
      <c r="N13168" t="s">
        <v>2155</v>
      </c>
      <c r="O13168" t="s">
        <v>2156</v>
      </c>
    </row>
    <row r="13169" spans="1:15" x14ac:dyDescent="0.2">
      <c r="A13169" t="s">
        <v>2329</v>
      </c>
      <c r="B13169" t="s">
        <v>2086</v>
      </c>
      <c r="C13169">
        <v>38.28</v>
      </c>
      <c r="D13169">
        <v>0</v>
      </c>
      <c r="E13169">
        <v>0</v>
      </c>
      <c r="F13169">
        <v>0</v>
      </c>
      <c r="G13169">
        <v>0</v>
      </c>
      <c r="H13169" s="45">
        <v>2878.14</v>
      </c>
      <c r="I13169" t="s">
        <v>758</v>
      </c>
      <c r="J13169" t="s">
        <v>164</v>
      </c>
      <c r="K13169">
        <v>0</v>
      </c>
      <c r="L13169" s="83">
        <v>42417</v>
      </c>
      <c r="M13169">
        <v>0</v>
      </c>
      <c r="N13169">
        <v>254543101</v>
      </c>
      <c r="O13169">
        <v>2270500</v>
      </c>
    </row>
    <row r="13170" spans="1:15" x14ac:dyDescent="0.2">
      <c r="A13170" t="s">
        <v>2330</v>
      </c>
      <c r="B13170" t="s">
        <v>2081</v>
      </c>
      <c r="C13170">
        <v>64.73</v>
      </c>
      <c r="D13170">
        <v>0</v>
      </c>
      <c r="E13170">
        <v>0</v>
      </c>
      <c r="F13170">
        <v>0</v>
      </c>
      <c r="G13170">
        <v>0</v>
      </c>
      <c r="H13170" s="45">
        <v>1717.83</v>
      </c>
      <c r="I13170" t="s">
        <v>758</v>
      </c>
      <c r="J13170" t="s">
        <v>169</v>
      </c>
      <c r="K13170">
        <v>0</v>
      </c>
      <c r="L13170" s="83">
        <v>42417</v>
      </c>
      <c r="M13170">
        <v>0</v>
      </c>
      <c r="N13170" t="s">
        <v>2137</v>
      </c>
      <c r="O13170">
        <v>2520153</v>
      </c>
    </row>
    <row r="13171" spans="1:15" x14ac:dyDescent="0.2">
      <c r="A13171" t="s">
        <v>2331</v>
      </c>
      <c r="B13171" t="s">
        <v>2311</v>
      </c>
      <c r="C13171">
        <v>43.47</v>
      </c>
      <c r="D13171">
        <v>0</v>
      </c>
      <c r="E13171">
        <v>0</v>
      </c>
      <c r="F13171">
        <v>0</v>
      </c>
      <c r="G13171">
        <v>0</v>
      </c>
      <c r="H13171" s="45">
        <v>-60367.55</v>
      </c>
      <c r="I13171" t="s">
        <v>163</v>
      </c>
      <c r="J13171" t="s">
        <v>200</v>
      </c>
      <c r="K13171">
        <v>0</v>
      </c>
      <c r="L13171" s="83">
        <v>42417</v>
      </c>
      <c r="M13171">
        <v>0</v>
      </c>
      <c r="N13171">
        <v>2535300</v>
      </c>
      <c r="O13171">
        <v>2002918</v>
      </c>
    </row>
    <row r="13172" spans="1:15" x14ac:dyDescent="0.2">
      <c r="A13172" t="s">
        <v>2332</v>
      </c>
      <c r="B13172" t="s">
        <v>2309</v>
      </c>
      <c r="C13172">
        <v>47.43</v>
      </c>
      <c r="D13172">
        <v>0</v>
      </c>
      <c r="E13172">
        <v>0</v>
      </c>
      <c r="F13172">
        <v>0</v>
      </c>
      <c r="G13172">
        <v>0</v>
      </c>
      <c r="H13172" s="45">
        <v>51441.21</v>
      </c>
      <c r="I13172" t="s">
        <v>163</v>
      </c>
      <c r="J13172" t="s">
        <v>164</v>
      </c>
      <c r="K13172">
        <v>0</v>
      </c>
      <c r="L13172" s="83">
        <v>42417</v>
      </c>
      <c r="M13172">
        <v>0</v>
      </c>
      <c r="N13172">
        <v>38222105</v>
      </c>
      <c r="O13172">
        <v>2046552</v>
      </c>
    </row>
    <row r="13173" spans="1:15" x14ac:dyDescent="0.2">
      <c r="A13173" t="s">
        <v>2333</v>
      </c>
      <c r="B13173" t="s">
        <v>2297</v>
      </c>
      <c r="C13173">
        <v>44</v>
      </c>
      <c r="D13173">
        <v>0</v>
      </c>
      <c r="E13173">
        <v>0</v>
      </c>
      <c r="F13173">
        <v>0</v>
      </c>
      <c r="G13173">
        <v>0</v>
      </c>
      <c r="H13173" s="45">
        <v>123310.39999999999</v>
      </c>
      <c r="I13173" t="s">
        <v>163</v>
      </c>
      <c r="J13173" t="s">
        <v>188</v>
      </c>
      <c r="K13173">
        <v>0</v>
      </c>
      <c r="L13173" s="83">
        <v>42417</v>
      </c>
      <c r="M13173">
        <v>0</v>
      </c>
      <c r="N13173" t="s">
        <v>2334</v>
      </c>
      <c r="O13173" t="s">
        <v>2335</v>
      </c>
    </row>
    <row r="13174" spans="1:15" x14ac:dyDescent="0.2">
      <c r="A13174" t="s">
        <v>2336</v>
      </c>
      <c r="B13174" t="s">
        <v>2305</v>
      </c>
      <c r="C13174">
        <v>62.8</v>
      </c>
      <c r="D13174">
        <v>0</v>
      </c>
      <c r="E13174">
        <v>0</v>
      </c>
      <c r="F13174">
        <v>0</v>
      </c>
      <c r="G13174">
        <v>0</v>
      </c>
      <c r="H13174" s="45">
        <v>-9563.7099999999991</v>
      </c>
      <c r="I13174" t="s">
        <v>163</v>
      </c>
      <c r="J13174" t="s">
        <v>200</v>
      </c>
      <c r="K13174">
        <v>0</v>
      </c>
      <c r="L13174" s="83">
        <v>42417</v>
      </c>
      <c r="M13174">
        <v>0</v>
      </c>
      <c r="N13174">
        <v>126804301</v>
      </c>
      <c r="O13174" t="s">
        <v>2337</v>
      </c>
    </row>
    <row r="13175" spans="1:15" x14ac:dyDescent="0.2">
      <c r="A13175" t="s">
        <v>2338</v>
      </c>
      <c r="B13175" t="s">
        <v>2296</v>
      </c>
      <c r="C13175">
        <v>39.299999999999997</v>
      </c>
      <c r="D13175">
        <v>0</v>
      </c>
      <c r="E13175">
        <v>0</v>
      </c>
      <c r="F13175">
        <v>0</v>
      </c>
      <c r="G13175">
        <v>0</v>
      </c>
      <c r="H13175" s="45">
        <v>64998.76</v>
      </c>
      <c r="I13175" t="s">
        <v>163</v>
      </c>
      <c r="J13175" t="s">
        <v>182</v>
      </c>
      <c r="K13175">
        <v>0</v>
      </c>
      <c r="L13175" s="83">
        <v>42417</v>
      </c>
      <c r="M13175">
        <v>0</v>
      </c>
      <c r="N13175" t="s">
        <v>2339</v>
      </c>
      <c r="O13175" t="s">
        <v>2340</v>
      </c>
    </row>
    <row r="13176" spans="1:15" x14ac:dyDescent="0.2">
      <c r="A13176" t="s">
        <v>2341</v>
      </c>
      <c r="B13176" t="s">
        <v>2302</v>
      </c>
      <c r="C13176">
        <v>25.65</v>
      </c>
      <c r="D13176">
        <v>0</v>
      </c>
      <c r="E13176">
        <v>0</v>
      </c>
      <c r="F13176">
        <v>0</v>
      </c>
      <c r="G13176">
        <v>0</v>
      </c>
      <c r="H13176" s="45">
        <v>-12572.96</v>
      </c>
      <c r="I13176" t="s">
        <v>163</v>
      </c>
      <c r="J13176" t="s">
        <v>200</v>
      </c>
      <c r="K13176">
        <v>0</v>
      </c>
      <c r="L13176" s="83">
        <v>42417</v>
      </c>
      <c r="M13176">
        <v>0</v>
      </c>
      <c r="N13176" t="s">
        <v>2342</v>
      </c>
      <c r="O13176" t="s">
        <v>2343</v>
      </c>
    </row>
    <row r="13177" spans="1:15" x14ac:dyDescent="0.2">
      <c r="A13177" t="s">
        <v>2344</v>
      </c>
      <c r="B13177" t="s">
        <v>2303</v>
      </c>
      <c r="C13177">
        <v>36.585000000000001</v>
      </c>
      <c r="D13177">
        <v>0</v>
      </c>
      <c r="E13177">
        <v>0</v>
      </c>
      <c r="F13177">
        <v>0</v>
      </c>
      <c r="G13177">
        <v>0</v>
      </c>
      <c r="H13177" s="45">
        <v>-12404.93</v>
      </c>
      <c r="I13177" t="s">
        <v>163</v>
      </c>
      <c r="J13177" t="s">
        <v>200</v>
      </c>
      <c r="K13177">
        <v>0</v>
      </c>
      <c r="L13177" s="83">
        <v>42417</v>
      </c>
      <c r="M13177">
        <v>0</v>
      </c>
      <c r="N13177" t="s">
        <v>2345</v>
      </c>
      <c r="O13177">
        <v>2303581</v>
      </c>
    </row>
    <row r="13178" spans="1:15" x14ac:dyDescent="0.2">
      <c r="A13178" t="s">
        <v>2346</v>
      </c>
      <c r="B13178" t="s">
        <v>2323</v>
      </c>
      <c r="C13178">
        <v>43.05</v>
      </c>
      <c r="D13178">
        <v>0</v>
      </c>
      <c r="E13178">
        <v>0</v>
      </c>
      <c r="F13178">
        <v>0</v>
      </c>
      <c r="G13178">
        <v>0</v>
      </c>
      <c r="H13178" s="45">
        <v>1806.14</v>
      </c>
      <c r="I13178" t="s">
        <v>758</v>
      </c>
      <c r="J13178" t="s">
        <v>182</v>
      </c>
      <c r="K13178">
        <v>0</v>
      </c>
      <c r="L13178" s="83">
        <v>42417</v>
      </c>
      <c r="M13178">
        <v>0</v>
      </c>
      <c r="N13178" t="s">
        <v>2347</v>
      </c>
      <c r="O13178">
        <v>2480677</v>
      </c>
    </row>
    <row r="13179" spans="1:15" x14ac:dyDescent="0.2">
      <c r="A13179" t="s">
        <v>2348</v>
      </c>
      <c r="B13179" t="s">
        <v>2313</v>
      </c>
      <c r="C13179">
        <v>69.424999999999997</v>
      </c>
      <c r="D13179">
        <v>0</v>
      </c>
      <c r="E13179">
        <v>0</v>
      </c>
      <c r="F13179">
        <v>0</v>
      </c>
      <c r="G13179">
        <v>0</v>
      </c>
      <c r="H13179" s="45">
        <v>37240.629999999997</v>
      </c>
      <c r="I13179" t="s">
        <v>163</v>
      </c>
      <c r="J13179" t="s">
        <v>190</v>
      </c>
      <c r="K13179">
        <v>0</v>
      </c>
      <c r="L13179" s="83">
        <v>42417</v>
      </c>
      <c r="M13179">
        <v>0</v>
      </c>
      <c r="N13179" t="s">
        <v>2349</v>
      </c>
      <c r="O13179">
        <v>2772396</v>
      </c>
    </row>
    <row r="13180" spans="1:15" x14ac:dyDescent="0.2">
      <c r="A13180" t="s">
        <v>2350</v>
      </c>
      <c r="B13180" t="s">
        <v>2298</v>
      </c>
      <c r="C13180">
        <v>87.69</v>
      </c>
      <c r="D13180">
        <v>0</v>
      </c>
      <c r="E13180">
        <v>0</v>
      </c>
      <c r="F13180">
        <v>0</v>
      </c>
      <c r="G13180">
        <v>0</v>
      </c>
      <c r="H13180" s="45">
        <v>-2966.02</v>
      </c>
      <c r="I13180" t="s">
        <v>163</v>
      </c>
      <c r="J13180" t="s">
        <v>822</v>
      </c>
      <c r="K13180">
        <v>0</v>
      </c>
      <c r="L13180" s="83">
        <v>42417</v>
      </c>
      <c r="M13180">
        <v>0</v>
      </c>
      <c r="N13180">
        <v>209115104</v>
      </c>
      <c r="O13180">
        <v>2216850</v>
      </c>
    </row>
    <row r="13181" spans="1:15" x14ac:dyDescent="0.2">
      <c r="A13181" t="s">
        <v>2351</v>
      </c>
      <c r="B13181" t="s">
        <v>2315</v>
      </c>
      <c r="C13181">
        <v>131.87</v>
      </c>
      <c r="D13181">
        <v>0</v>
      </c>
      <c r="E13181">
        <v>0</v>
      </c>
      <c r="F13181">
        <v>0</v>
      </c>
      <c r="G13181">
        <v>0</v>
      </c>
      <c r="H13181" s="45">
        <v>-4620.13</v>
      </c>
      <c r="I13181" t="s">
        <v>758</v>
      </c>
      <c r="J13181" t="s">
        <v>182</v>
      </c>
      <c r="K13181">
        <v>0</v>
      </c>
      <c r="L13181" s="83">
        <v>42417</v>
      </c>
      <c r="M13181">
        <v>0</v>
      </c>
      <c r="N13181" t="s">
        <v>2352</v>
      </c>
      <c r="O13181" t="s">
        <v>2353</v>
      </c>
    </row>
    <row r="13182" spans="1:15" x14ac:dyDescent="0.2">
      <c r="A13182" t="s">
        <v>2354</v>
      </c>
      <c r="B13182" t="s">
        <v>2316</v>
      </c>
      <c r="C13182">
        <v>33.14</v>
      </c>
      <c r="D13182">
        <v>0</v>
      </c>
      <c r="E13182">
        <v>0</v>
      </c>
      <c r="F13182">
        <v>0</v>
      </c>
      <c r="G13182">
        <v>0</v>
      </c>
      <c r="H13182" s="45">
        <v>-1563.51</v>
      </c>
      <c r="I13182" t="s">
        <v>758</v>
      </c>
      <c r="J13182" t="s">
        <v>822</v>
      </c>
      <c r="K13182">
        <v>0</v>
      </c>
      <c r="L13182" s="83">
        <v>42417</v>
      </c>
      <c r="M13182">
        <v>0</v>
      </c>
      <c r="N13182">
        <v>337932107</v>
      </c>
      <c r="O13182">
        <v>2100920</v>
      </c>
    </row>
    <row r="13183" spans="1:15" x14ac:dyDescent="0.2">
      <c r="A13183" t="s">
        <v>2355</v>
      </c>
      <c r="B13183" t="s">
        <v>2321</v>
      </c>
      <c r="C13183">
        <v>31.16</v>
      </c>
      <c r="D13183">
        <v>0</v>
      </c>
      <c r="E13183">
        <v>0</v>
      </c>
      <c r="F13183">
        <v>0</v>
      </c>
      <c r="G13183">
        <v>0</v>
      </c>
      <c r="H13183" s="45">
        <v>-2008.26</v>
      </c>
      <c r="I13183" t="s">
        <v>758</v>
      </c>
      <c r="J13183" t="s">
        <v>182</v>
      </c>
      <c r="K13183">
        <v>0</v>
      </c>
      <c r="L13183" s="83">
        <v>42417</v>
      </c>
      <c r="M13183">
        <v>0</v>
      </c>
      <c r="N13183" t="s">
        <v>2356</v>
      </c>
      <c r="O13183">
        <v>2763561</v>
      </c>
    </row>
    <row r="13184" spans="1:15" x14ac:dyDescent="0.2">
      <c r="A13184" t="s">
        <v>2357</v>
      </c>
      <c r="B13184" t="s">
        <v>2301</v>
      </c>
      <c r="C13184">
        <v>77.05</v>
      </c>
      <c r="D13184">
        <v>0</v>
      </c>
      <c r="E13184">
        <v>0</v>
      </c>
      <c r="F13184">
        <v>0</v>
      </c>
      <c r="G13184">
        <v>0</v>
      </c>
      <c r="H13184" s="45">
        <v>-3710.35</v>
      </c>
      <c r="I13184" t="s">
        <v>163</v>
      </c>
      <c r="J13184" t="s">
        <v>200</v>
      </c>
      <c r="K13184">
        <v>0</v>
      </c>
      <c r="L13184" s="83">
        <v>42417</v>
      </c>
      <c r="M13184">
        <v>0</v>
      </c>
      <c r="N13184" t="s">
        <v>2358</v>
      </c>
      <c r="O13184" t="s">
        <v>2359</v>
      </c>
    </row>
    <row r="13185" spans="1:15" x14ac:dyDescent="0.2">
      <c r="A13185" t="s">
        <v>2360</v>
      </c>
      <c r="B13185" t="s">
        <v>2318</v>
      </c>
      <c r="C13185">
        <v>32.64</v>
      </c>
      <c r="D13185">
        <v>0</v>
      </c>
      <c r="E13185">
        <v>0</v>
      </c>
      <c r="F13185">
        <v>0</v>
      </c>
      <c r="G13185">
        <v>0</v>
      </c>
      <c r="H13185" s="45">
        <v>-3802.19</v>
      </c>
      <c r="I13185" t="s">
        <v>758</v>
      </c>
      <c r="J13185" t="s">
        <v>235</v>
      </c>
      <c r="K13185">
        <v>0</v>
      </c>
      <c r="L13185" s="83">
        <v>42417</v>
      </c>
      <c r="M13185">
        <v>0</v>
      </c>
      <c r="N13185">
        <v>440452100</v>
      </c>
      <c r="O13185">
        <v>2437264</v>
      </c>
    </row>
    <row r="13186" spans="1:15" x14ac:dyDescent="0.2">
      <c r="A13186" t="s">
        <v>2361</v>
      </c>
      <c r="B13186" t="s">
        <v>2317</v>
      </c>
      <c r="C13186">
        <v>67.025000000000006</v>
      </c>
      <c r="D13186">
        <v>0</v>
      </c>
      <c r="E13186">
        <v>0</v>
      </c>
      <c r="F13186">
        <v>0</v>
      </c>
      <c r="G13186">
        <v>0</v>
      </c>
      <c r="H13186" s="45">
        <v>-1836.69</v>
      </c>
      <c r="I13186" t="s">
        <v>758</v>
      </c>
      <c r="J13186" t="s">
        <v>188</v>
      </c>
      <c r="K13186">
        <v>0</v>
      </c>
      <c r="L13186" s="83">
        <v>42417</v>
      </c>
      <c r="M13186">
        <v>0</v>
      </c>
      <c r="N13186" t="s">
        <v>2362</v>
      </c>
      <c r="O13186">
        <v>2245597</v>
      </c>
    </row>
    <row r="13187" spans="1:15" x14ac:dyDescent="0.2">
      <c r="A13187" t="s">
        <v>2363</v>
      </c>
      <c r="B13187" t="s">
        <v>2308</v>
      </c>
      <c r="C13187">
        <v>52.28</v>
      </c>
      <c r="D13187">
        <v>0</v>
      </c>
      <c r="E13187">
        <v>0</v>
      </c>
      <c r="F13187">
        <v>0</v>
      </c>
      <c r="G13187">
        <v>0</v>
      </c>
      <c r="H13187" s="45">
        <v>-35770.42</v>
      </c>
      <c r="I13187" t="s">
        <v>163</v>
      </c>
      <c r="J13187" t="s">
        <v>200</v>
      </c>
      <c r="K13187">
        <v>0</v>
      </c>
      <c r="L13187" s="83">
        <v>42417</v>
      </c>
      <c r="M13187">
        <v>0</v>
      </c>
      <c r="N13187">
        <v>655664100</v>
      </c>
      <c r="O13187">
        <v>2641827</v>
      </c>
    </row>
    <row r="13188" spans="1:15" x14ac:dyDescent="0.2">
      <c r="A13188" t="s">
        <v>2364</v>
      </c>
      <c r="B13188" t="s">
        <v>2319</v>
      </c>
      <c r="C13188">
        <v>112.06</v>
      </c>
      <c r="D13188">
        <v>0</v>
      </c>
      <c r="E13188">
        <v>0</v>
      </c>
      <c r="F13188">
        <v>0</v>
      </c>
      <c r="G13188">
        <v>0</v>
      </c>
      <c r="H13188" s="45">
        <v>3077.34</v>
      </c>
      <c r="I13188" t="s">
        <v>758</v>
      </c>
      <c r="J13188" t="s">
        <v>188</v>
      </c>
      <c r="K13188">
        <v>0</v>
      </c>
      <c r="L13188" s="83">
        <v>42417</v>
      </c>
      <c r="M13188">
        <v>0</v>
      </c>
      <c r="N13188">
        <v>483007704</v>
      </c>
      <c r="O13188" t="s">
        <v>2365</v>
      </c>
    </row>
    <row r="13189" spans="1:15" x14ac:dyDescent="0.2">
      <c r="A13189" t="s">
        <v>2366</v>
      </c>
      <c r="B13189" t="s">
        <v>2312</v>
      </c>
      <c r="C13189">
        <v>49.42</v>
      </c>
      <c r="D13189">
        <v>0</v>
      </c>
      <c r="E13189">
        <v>0</v>
      </c>
      <c r="F13189">
        <v>0</v>
      </c>
      <c r="G13189">
        <v>0</v>
      </c>
      <c r="H13189" s="45">
        <v>18464.189999999999</v>
      </c>
      <c r="I13189" t="s">
        <v>163</v>
      </c>
      <c r="J13189" t="s">
        <v>164</v>
      </c>
      <c r="K13189">
        <v>0</v>
      </c>
      <c r="L13189" s="83">
        <v>42417</v>
      </c>
      <c r="M13189">
        <v>0</v>
      </c>
      <c r="N13189" t="s">
        <v>2367</v>
      </c>
      <c r="O13189" t="s">
        <v>2368</v>
      </c>
    </row>
    <row r="13190" spans="1:15" x14ac:dyDescent="0.2">
      <c r="A13190" t="s">
        <v>2369</v>
      </c>
      <c r="B13190" t="s">
        <v>2320</v>
      </c>
      <c r="C13190">
        <v>27.824999999999999</v>
      </c>
      <c r="D13190">
        <v>0</v>
      </c>
      <c r="E13190">
        <v>0</v>
      </c>
      <c r="F13190">
        <v>0</v>
      </c>
      <c r="G13190">
        <v>0</v>
      </c>
      <c r="H13190" s="45">
        <v>7826.69</v>
      </c>
      <c r="I13190" t="s">
        <v>758</v>
      </c>
      <c r="J13190" t="s">
        <v>200</v>
      </c>
      <c r="K13190">
        <v>0</v>
      </c>
      <c r="L13190" s="83">
        <v>42417</v>
      </c>
      <c r="M13190">
        <v>0</v>
      </c>
      <c r="N13190" t="s">
        <v>177</v>
      </c>
      <c r="O13190" t="s">
        <v>2370</v>
      </c>
    </row>
    <row r="13191" spans="1:15" x14ac:dyDescent="0.2">
      <c r="A13191" t="s">
        <v>2371</v>
      </c>
      <c r="B13191" t="s">
        <v>2307</v>
      </c>
      <c r="C13191">
        <v>172.48</v>
      </c>
      <c r="D13191">
        <v>0</v>
      </c>
      <c r="E13191">
        <v>0</v>
      </c>
      <c r="F13191">
        <v>0</v>
      </c>
      <c r="G13191">
        <v>0</v>
      </c>
      <c r="H13191" s="45">
        <v>9663.61</v>
      </c>
      <c r="I13191" t="s">
        <v>163</v>
      </c>
      <c r="J13191" t="s">
        <v>169</v>
      </c>
      <c r="K13191">
        <v>0</v>
      </c>
      <c r="L13191" s="83">
        <v>42417</v>
      </c>
      <c r="M13191">
        <v>0</v>
      </c>
      <c r="N13191" t="s">
        <v>2372</v>
      </c>
      <c r="O13191">
        <v>2586122</v>
      </c>
    </row>
    <row r="13192" spans="1:15" x14ac:dyDescent="0.2">
      <c r="A13192" t="s">
        <v>2373</v>
      </c>
      <c r="B13192" t="s">
        <v>2299</v>
      </c>
      <c r="C13192">
        <v>10.55</v>
      </c>
      <c r="D13192">
        <v>0</v>
      </c>
      <c r="E13192">
        <v>0</v>
      </c>
      <c r="F13192">
        <v>0</v>
      </c>
      <c r="G13192">
        <v>0</v>
      </c>
      <c r="H13192" s="45">
        <v>25599.98</v>
      </c>
      <c r="I13192" t="s">
        <v>163</v>
      </c>
      <c r="J13192" t="s">
        <v>200</v>
      </c>
      <c r="K13192">
        <v>0</v>
      </c>
      <c r="L13192" s="83">
        <v>42417</v>
      </c>
      <c r="M13192">
        <v>0</v>
      </c>
      <c r="N13192">
        <v>552697104</v>
      </c>
      <c r="O13192">
        <v>2574495</v>
      </c>
    </row>
    <row r="13193" spans="1:15" x14ac:dyDescent="0.2">
      <c r="A13193" t="s">
        <v>2374</v>
      </c>
      <c r="B13193" t="s">
        <v>725</v>
      </c>
      <c r="C13193">
        <v>63.15</v>
      </c>
      <c r="D13193">
        <v>0</v>
      </c>
      <c r="E13193">
        <v>0</v>
      </c>
      <c r="F13193">
        <v>0</v>
      </c>
      <c r="G13193">
        <v>0</v>
      </c>
      <c r="H13193" s="45">
        <v>85863.78</v>
      </c>
      <c r="I13193" t="s">
        <v>163</v>
      </c>
      <c r="J13193" t="s">
        <v>190</v>
      </c>
      <c r="K13193">
        <v>0</v>
      </c>
      <c r="L13193" s="83">
        <v>42417</v>
      </c>
      <c r="M13193">
        <v>0</v>
      </c>
      <c r="N13193">
        <v>703343103</v>
      </c>
      <c r="O13193">
        <v>2673154</v>
      </c>
    </row>
    <row r="13194" spans="1:15" x14ac:dyDescent="0.2">
      <c r="A13194" t="s">
        <v>2375</v>
      </c>
      <c r="B13194" t="s">
        <v>2304</v>
      </c>
      <c r="C13194">
        <v>80.7</v>
      </c>
      <c r="D13194">
        <v>0</v>
      </c>
      <c r="E13194">
        <v>0</v>
      </c>
      <c r="F13194">
        <v>0</v>
      </c>
      <c r="G13194">
        <v>0</v>
      </c>
      <c r="H13194" s="45">
        <v>-47880.32</v>
      </c>
      <c r="I13194" t="s">
        <v>163</v>
      </c>
      <c r="J13194" t="s">
        <v>169</v>
      </c>
      <c r="K13194">
        <v>0</v>
      </c>
      <c r="L13194" s="83">
        <v>42417</v>
      </c>
      <c r="M13194">
        <v>0</v>
      </c>
      <c r="N13194" t="s">
        <v>177</v>
      </c>
      <c r="O13194" t="s">
        <v>2376</v>
      </c>
    </row>
    <row r="13195" spans="1:15" x14ac:dyDescent="0.2">
      <c r="A13195" t="s">
        <v>2377</v>
      </c>
      <c r="B13195" t="s">
        <v>2322</v>
      </c>
      <c r="C13195">
        <v>31.99</v>
      </c>
      <c r="D13195">
        <v>0</v>
      </c>
      <c r="E13195">
        <v>0</v>
      </c>
      <c r="F13195">
        <v>0</v>
      </c>
      <c r="G13195">
        <v>0</v>
      </c>
      <c r="H13195" s="45">
        <v>24616.77</v>
      </c>
      <c r="I13195" t="s">
        <v>758</v>
      </c>
      <c r="J13195" t="s">
        <v>164</v>
      </c>
      <c r="K13195">
        <v>0</v>
      </c>
      <c r="L13195" s="83">
        <v>42417</v>
      </c>
      <c r="M13195">
        <v>0</v>
      </c>
      <c r="N13195">
        <v>750086100</v>
      </c>
      <c r="O13195">
        <v>2591524</v>
      </c>
    </row>
    <row r="13196" spans="1:15" x14ac:dyDescent="0.2">
      <c r="A13196" t="s">
        <v>2378</v>
      </c>
      <c r="B13196" t="s">
        <v>2314</v>
      </c>
      <c r="C13196">
        <v>45.47</v>
      </c>
      <c r="D13196">
        <v>0</v>
      </c>
      <c r="E13196">
        <v>0</v>
      </c>
      <c r="F13196">
        <v>0</v>
      </c>
      <c r="G13196">
        <v>0</v>
      </c>
      <c r="H13196" s="45">
        <v>1679.02</v>
      </c>
      <c r="I13196" t="s">
        <v>758</v>
      </c>
      <c r="J13196" t="s">
        <v>169</v>
      </c>
      <c r="K13196">
        <v>0</v>
      </c>
      <c r="L13196" s="83">
        <v>42417</v>
      </c>
      <c r="M13196">
        <v>0</v>
      </c>
      <c r="N13196" t="s">
        <v>2379</v>
      </c>
      <c r="O13196" t="s">
        <v>2380</v>
      </c>
    </row>
    <row r="13197" spans="1:15" x14ac:dyDescent="0.2">
      <c r="A13197" t="s">
        <v>2381</v>
      </c>
      <c r="B13197" t="s">
        <v>2300</v>
      </c>
      <c r="C13197">
        <v>28.17</v>
      </c>
      <c r="D13197">
        <v>0</v>
      </c>
      <c r="E13197">
        <v>0</v>
      </c>
      <c r="F13197">
        <v>0</v>
      </c>
      <c r="G13197">
        <v>0</v>
      </c>
      <c r="H13197" s="45">
        <v>-8931.7800000000007</v>
      </c>
      <c r="I13197" t="s">
        <v>163</v>
      </c>
      <c r="J13197" t="s">
        <v>164</v>
      </c>
      <c r="K13197">
        <v>0</v>
      </c>
      <c r="L13197" s="83">
        <v>42417</v>
      </c>
      <c r="M13197">
        <v>0</v>
      </c>
      <c r="N13197" t="s">
        <v>2382</v>
      </c>
      <c r="O13197">
        <v>2095703</v>
      </c>
    </row>
    <row r="13198" spans="1:15" x14ac:dyDescent="0.2">
      <c r="A13198" t="s">
        <v>2383</v>
      </c>
      <c r="B13198" t="s">
        <v>2310</v>
      </c>
      <c r="C13198">
        <v>44.95</v>
      </c>
      <c r="D13198">
        <v>0</v>
      </c>
      <c r="E13198">
        <v>0</v>
      </c>
      <c r="F13198">
        <v>0</v>
      </c>
      <c r="G13198">
        <v>0</v>
      </c>
      <c r="H13198" s="45">
        <v>15182.55</v>
      </c>
      <c r="I13198" t="s">
        <v>163</v>
      </c>
      <c r="J13198" t="s">
        <v>200</v>
      </c>
      <c r="K13198">
        <v>0</v>
      </c>
      <c r="L13198" s="83">
        <v>42417</v>
      </c>
      <c r="M13198">
        <v>0</v>
      </c>
      <c r="N13198">
        <v>913483103</v>
      </c>
      <c r="O13198">
        <v>2911683</v>
      </c>
    </row>
    <row r="13199" spans="1:15" x14ac:dyDescent="0.2">
      <c r="A13199" t="s">
        <v>2384</v>
      </c>
      <c r="B13199" t="s">
        <v>2306</v>
      </c>
      <c r="C13199">
        <v>52.5</v>
      </c>
      <c r="D13199">
        <v>0</v>
      </c>
      <c r="E13199">
        <v>0</v>
      </c>
      <c r="F13199">
        <v>0</v>
      </c>
      <c r="G13199">
        <v>0</v>
      </c>
      <c r="H13199" s="45">
        <v>-8918.84</v>
      </c>
      <c r="I13199" t="s">
        <v>163</v>
      </c>
      <c r="J13199" t="s">
        <v>190</v>
      </c>
      <c r="K13199">
        <v>0</v>
      </c>
      <c r="L13199" s="83">
        <v>42417</v>
      </c>
      <c r="M13199">
        <v>0</v>
      </c>
      <c r="N13199">
        <v>930427109</v>
      </c>
      <c r="O13199" t="s">
        <v>2385</v>
      </c>
    </row>
    <row r="13200" spans="1:15" x14ac:dyDescent="0.2">
      <c r="A13200" t="s">
        <v>2236</v>
      </c>
      <c r="B13200" t="s">
        <v>3726</v>
      </c>
      <c r="C13200">
        <v>8.5000000000000006E-3</v>
      </c>
      <c r="D13200">
        <v>0</v>
      </c>
      <c r="E13200">
        <v>0</v>
      </c>
      <c r="F13200">
        <v>0</v>
      </c>
      <c r="G13200">
        <v>0</v>
      </c>
      <c r="H13200" s="45">
        <v>-74452.45</v>
      </c>
      <c r="I13200" t="s">
        <v>210</v>
      </c>
      <c r="J13200" t="s">
        <v>687</v>
      </c>
      <c r="K13200">
        <v>0</v>
      </c>
      <c r="L13200" s="83">
        <v>42416</v>
      </c>
      <c r="M13200">
        <v>0</v>
      </c>
    </row>
    <row r="13201" spans="1:15" x14ac:dyDescent="0.2">
      <c r="A13201" t="s">
        <v>2237</v>
      </c>
      <c r="B13201" t="s">
        <v>2238</v>
      </c>
      <c r="C13201">
        <v>31.514878</v>
      </c>
      <c r="D13201">
        <v>0</v>
      </c>
      <c r="E13201">
        <v>0</v>
      </c>
      <c r="F13201">
        <v>0</v>
      </c>
      <c r="G13201">
        <v>0</v>
      </c>
      <c r="H13201" s="45">
        <v>79928.27</v>
      </c>
      <c r="I13201" t="s">
        <v>210</v>
      </c>
      <c r="J13201" t="s">
        <v>235</v>
      </c>
      <c r="K13201">
        <v>0</v>
      </c>
      <c r="L13201" s="83">
        <v>42416</v>
      </c>
      <c r="M13201">
        <v>0</v>
      </c>
    </row>
    <row r="13202" spans="1:15" x14ac:dyDescent="0.2">
      <c r="A13202" t="s">
        <v>2239</v>
      </c>
      <c r="B13202" t="s">
        <v>1989</v>
      </c>
      <c r="C13202">
        <v>32.97</v>
      </c>
      <c r="D13202">
        <v>0</v>
      </c>
      <c r="E13202">
        <v>0</v>
      </c>
      <c r="F13202">
        <v>0</v>
      </c>
      <c r="G13202">
        <v>0</v>
      </c>
      <c r="H13202" s="45">
        <v>-6724.21</v>
      </c>
      <c r="I13202" t="s">
        <v>758</v>
      </c>
      <c r="J13202" t="s">
        <v>448</v>
      </c>
      <c r="K13202">
        <v>0</v>
      </c>
      <c r="L13202" s="83">
        <v>42416</v>
      </c>
      <c r="M13202">
        <v>0</v>
      </c>
      <c r="N13202" t="s">
        <v>2073</v>
      </c>
      <c r="O13202" t="s">
        <v>2074</v>
      </c>
    </row>
    <row r="13203" spans="1:15" x14ac:dyDescent="0.2">
      <c r="A13203" t="s">
        <v>2240</v>
      </c>
      <c r="B13203" t="s">
        <v>1991</v>
      </c>
      <c r="C13203">
        <v>48</v>
      </c>
      <c r="D13203">
        <v>0</v>
      </c>
      <c r="E13203">
        <v>0</v>
      </c>
      <c r="F13203">
        <v>0</v>
      </c>
      <c r="G13203">
        <v>0</v>
      </c>
      <c r="H13203" s="45">
        <v>1658.57</v>
      </c>
      <c r="I13203" t="s">
        <v>758</v>
      </c>
      <c r="J13203" t="s">
        <v>200</v>
      </c>
      <c r="K13203">
        <v>0</v>
      </c>
      <c r="L13203" s="83">
        <v>42416</v>
      </c>
      <c r="M13203">
        <v>0</v>
      </c>
      <c r="N13203" t="s">
        <v>2061</v>
      </c>
      <c r="O13203">
        <v>2966144</v>
      </c>
    </row>
    <row r="13204" spans="1:15" x14ac:dyDescent="0.2">
      <c r="A13204" t="s">
        <v>2241</v>
      </c>
      <c r="B13204" t="s">
        <v>1988</v>
      </c>
      <c r="C13204">
        <v>110.9</v>
      </c>
      <c r="D13204">
        <v>0</v>
      </c>
      <c r="E13204">
        <v>0</v>
      </c>
      <c r="F13204">
        <v>0</v>
      </c>
      <c r="G13204">
        <v>0</v>
      </c>
      <c r="H13204" s="45">
        <v>-9935.4</v>
      </c>
      <c r="I13204" t="s">
        <v>758</v>
      </c>
      <c r="J13204" t="s">
        <v>190</v>
      </c>
      <c r="K13204">
        <v>0</v>
      </c>
      <c r="L13204" s="83">
        <v>42416</v>
      </c>
      <c r="M13204">
        <v>0</v>
      </c>
      <c r="N13204" t="s">
        <v>2050</v>
      </c>
      <c r="O13204">
        <v>2007281</v>
      </c>
    </row>
    <row r="13205" spans="1:15" x14ac:dyDescent="0.2">
      <c r="A13205" t="s">
        <v>2242</v>
      </c>
      <c r="B13205" t="s">
        <v>1986</v>
      </c>
      <c r="C13205">
        <v>59.24</v>
      </c>
      <c r="D13205">
        <v>0</v>
      </c>
      <c r="E13205">
        <v>0</v>
      </c>
      <c r="F13205">
        <v>0</v>
      </c>
      <c r="G13205">
        <v>0</v>
      </c>
      <c r="H13205" s="45">
        <v>7090.51</v>
      </c>
      <c r="I13205" t="s">
        <v>758</v>
      </c>
      <c r="J13205" t="s">
        <v>190</v>
      </c>
      <c r="K13205">
        <v>0</v>
      </c>
      <c r="L13205" s="83">
        <v>42416</v>
      </c>
      <c r="M13205">
        <v>0</v>
      </c>
      <c r="N13205">
        <v>450911201</v>
      </c>
      <c r="O13205" t="s">
        <v>2046</v>
      </c>
    </row>
    <row r="13206" spans="1:15" x14ac:dyDescent="0.2">
      <c r="A13206" t="s">
        <v>2243</v>
      </c>
      <c r="B13206" t="s">
        <v>1985</v>
      </c>
      <c r="C13206">
        <v>35.950000000000003</v>
      </c>
      <c r="D13206">
        <v>0</v>
      </c>
      <c r="E13206">
        <v>0</v>
      </c>
      <c r="F13206">
        <v>0</v>
      </c>
      <c r="G13206">
        <v>0</v>
      </c>
      <c r="H13206" s="45">
        <v>15465.9</v>
      </c>
      <c r="I13206" t="s">
        <v>758</v>
      </c>
      <c r="J13206" t="s">
        <v>186</v>
      </c>
      <c r="K13206">
        <v>0</v>
      </c>
      <c r="L13206" s="83">
        <v>42416</v>
      </c>
      <c r="M13206">
        <v>0</v>
      </c>
      <c r="N13206" t="s">
        <v>177</v>
      </c>
      <c r="O13206" t="s">
        <v>2038</v>
      </c>
    </row>
    <row r="13207" spans="1:15" x14ac:dyDescent="0.2">
      <c r="A13207" t="s">
        <v>2244</v>
      </c>
      <c r="B13207" t="s">
        <v>2226</v>
      </c>
      <c r="C13207">
        <v>88.31</v>
      </c>
      <c r="D13207">
        <v>0</v>
      </c>
      <c r="E13207">
        <v>0</v>
      </c>
      <c r="F13207">
        <v>0</v>
      </c>
      <c r="G13207">
        <v>0</v>
      </c>
      <c r="H13207" s="45">
        <v>12407.57</v>
      </c>
      <c r="I13207" t="s">
        <v>163</v>
      </c>
      <c r="J13207" t="s">
        <v>164</v>
      </c>
      <c r="K13207">
        <v>0</v>
      </c>
      <c r="L13207" s="83">
        <v>42416</v>
      </c>
      <c r="M13207">
        <v>0</v>
      </c>
      <c r="N13207">
        <v>32654105</v>
      </c>
      <c r="O13207">
        <v>2032067</v>
      </c>
    </row>
    <row r="13208" spans="1:15" x14ac:dyDescent="0.2">
      <c r="A13208" t="s">
        <v>2245</v>
      </c>
      <c r="B13208" t="s">
        <v>2231</v>
      </c>
      <c r="C13208">
        <v>25.2</v>
      </c>
      <c r="D13208">
        <v>0</v>
      </c>
      <c r="E13208">
        <v>0</v>
      </c>
      <c r="F13208">
        <v>0</v>
      </c>
      <c r="G13208">
        <v>0</v>
      </c>
      <c r="H13208" s="45">
        <v>84418.45</v>
      </c>
      <c r="I13208" t="s">
        <v>163</v>
      </c>
      <c r="J13208" t="s">
        <v>169</v>
      </c>
      <c r="K13208">
        <v>0</v>
      </c>
      <c r="L13208" s="83">
        <v>42416</v>
      </c>
      <c r="M13208">
        <v>0</v>
      </c>
      <c r="N13208" t="s">
        <v>2246</v>
      </c>
      <c r="O13208">
        <v>2008121</v>
      </c>
    </row>
    <row r="13209" spans="1:15" x14ac:dyDescent="0.2">
      <c r="A13209" t="s">
        <v>2247</v>
      </c>
      <c r="B13209" t="s">
        <v>2217</v>
      </c>
      <c r="C13209">
        <v>18.12</v>
      </c>
      <c r="D13209">
        <v>0</v>
      </c>
      <c r="E13209">
        <v>0</v>
      </c>
      <c r="F13209">
        <v>0</v>
      </c>
      <c r="G13209">
        <v>0</v>
      </c>
      <c r="H13209">
        <v>-961.28</v>
      </c>
      <c r="I13209" t="s">
        <v>163</v>
      </c>
      <c r="J13209" t="s">
        <v>169</v>
      </c>
      <c r="K13209">
        <v>0</v>
      </c>
      <c r="L13209" s="83">
        <v>42416</v>
      </c>
      <c r="M13209">
        <v>0</v>
      </c>
      <c r="N13209">
        <v>12423109</v>
      </c>
      <c r="O13209">
        <v>2385471</v>
      </c>
    </row>
    <row r="13210" spans="1:15" x14ac:dyDescent="0.2">
      <c r="A13210" t="s">
        <v>2248</v>
      </c>
      <c r="B13210" t="s">
        <v>2228</v>
      </c>
      <c r="C13210">
        <v>24.68</v>
      </c>
      <c r="D13210">
        <v>0</v>
      </c>
      <c r="E13210">
        <v>0</v>
      </c>
      <c r="F13210">
        <v>0</v>
      </c>
      <c r="G13210">
        <v>0</v>
      </c>
      <c r="H13210" s="45">
        <v>-89466.72</v>
      </c>
      <c r="I13210" t="s">
        <v>163</v>
      </c>
      <c r="J13210" t="s">
        <v>164</v>
      </c>
      <c r="K13210">
        <v>0</v>
      </c>
      <c r="L13210" s="83">
        <v>42416</v>
      </c>
      <c r="M13210">
        <v>0</v>
      </c>
      <c r="N13210" t="s">
        <v>177</v>
      </c>
      <c r="O13210" t="s">
        <v>2249</v>
      </c>
    </row>
    <row r="13211" spans="1:15" x14ac:dyDescent="0.2">
      <c r="A13211" t="s">
        <v>2250</v>
      </c>
      <c r="B13211" t="s">
        <v>2218</v>
      </c>
      <c r="C13211">
        <v>92.1</v>
      </c>
      <c r="D13211">
        <v>0</v>
      </c>
      <c r="E13211">
        <v>0</v>
      </c>
      <c r="F13211">
        <v>0</v>
      </c>
      <c r="G13211">
        <v>0</v>
      </c>
      <c r="H13211" s="45">
        <v>25783.07</v>
      </c>
      <c r="I13211" t="s">
        <v>163</v>
      </c>
      <c r="J13211" t="s">
        <v>190</v>
      </c>
      <c r="K13211">
        <v>0</v>
      </c>
      <c r="L13211" s="83">
        <v>42416</v>
      </c>
      <c r="M13211">
        <v>0</v>
      </c>
      <c r="N13211">
        <v>682159108</v>
      </c>
      <c r="O13211">
        <v>2658720</v>
      </c>
    </row>
    <row r="13212" spans="1:15" x14ac:dyDescent="0.2">
      <c r="A13212" t="s">
        <v>2251</v>
      </c>
      <c r="B13212" t="s">
        <v>2219</v>
      </c>
      <c r="C13212">
        <v>45.01</v>
      </c>
      <c r="D13212">
        <v>0</v>
      </c>
      <c r="E13212">
        <v>0</v>
      </c>
      <c r="F13212">
        <v>0</v>
      </c>
      <c r="G13212">
        <v>0</v>
      </c>
      <c r="H13212" s="45">
        <v>-41105.71</v>
      </c>
      <c r="I13212" t="s">
        <v>163</v>
      </c>
      <c r="J13212" t="s">
        <v>190</v>
      </c>
      <c r="K13212">
        <v>0</v>
      </c>
      <c r="L13212" s="83">
        <v>42416</v>
      </c>
      <c r="M13212">
        <v>0</v>
      </c>
      <c r="N13212">
        <v>46433108</v>
      </c>
      <c r="O13212">
        <v>2060518</v>
      </c>
    </row>
    <row r="13213" spans="1:15" x14ac:dyDescent="0.2">
      <c r="A13213" t="s">
        <v>2252</v>
      </c>
      <c r="B13213" t="s">
        <v>2206</v>
      </c>
      <c r="C13213">
        <v>44.13</v>
      </c>
      <c r="D13213">
        <v>0</v>
      </c>
      <c r="E13213">
        <v>0</v>
      </c>
      <c r="F13213">
        <v>0</v>
      </c>
      <c r="G13213">
        <v>0</v>
      </c>
      <c r="H13213" s="45">
        <v>-74346.11</v>
      </c>
      <c r="I13213" t="s">
        <v>163</v>
      </c>
      <c r="J13213" t="s">
        <v>188</v>
      </c>
      <c r="K13213">
        <v>0</v>
      </c>
      <c r="L13213" s="83">
        <v>42416</v>
      </c>
      <c r="M13213">
        <v>0</v>
      </c>
      <c r="N13213">
        <v>125269100</v>
      </c>
      <c r="O13213" t="s">
        <v>2253</v>
      </c>
    </row>
    <row r="13214" spans="1:15" x14ac:dyDescent="0.2">
      <c r="A13214" t="s">
        <v>2254</v>
      </c>
      <c r="B13214" t="s">
        <v>2205</v>
      </c>
      <c r="C13214">
        <v>86.71</v>
      </c>
      <c r="D13214">
        <v>0</v>
      </c>
      <c r="E13214">
        <v>0</v>
      </c>
      <c r="F13214">
        <v>0</v>
      </c>
      <c r="G13214">
        <v>0</v>
      </c>
      <c r="H13214" s="45">
        <v>-68136.210000000006</v>
      </c>
      <c r="I13214" t="s">
        <v>163</v>
      </c>
      <c r="J13214" t="s">
        <v>190</v>
      </c>
      <c r="K13214">
        <v>0</v>
      </c>
      <c r="L13214" s="83">
        <v>42416</v>
      </c>
      <c r="M13214">
        <v>0</v>
      </c>
      <c r="N13214" t="s">
        <v>177</v>
      </c>
      <c r="O13214" t="s">
        <v>2255</v>
      </c>
    </row>
    <row r="13215" spans="1:15" x14ac:dyDescent="0.2">
      <c r="A13215" t="s">
        <v>2256</v>
      </c>
      <c r="B13215" t="s">
        <v>2227</v>
      </c>
      <c r="C13215">
        <v>71.09</v>
      </c>
      <c r="D13215">
        <v>0</v>
      </c>
      <c r="E13215">
        <v>0</v>
      </c>
      <c r="F13215">
        <v>0</v>
      </c>
      <c r="G13215">
        <v>0</v>
      </c>
      <c r="H13215" s="45">
        <v>87660.29</v>
      </c>
      <c r="I13215" t="s">
        <v>163</v>
      </c>
      <c r="J13215" t="s">
        <v>200</v>
      </c>
      <c r="K13215">
        <v>0</v>
      </c>
      <c r="L13215" s="83">
        <v>42416</v>
      </c>
      <c r="M13215">
        <v>0</v>
      </c>
      <c r="N13215">
        <v>258278100</v>
      </c>
      <c r="O13215">
        <v>2718594</v>
      </c>
    </row>
    <row r="13216" spans="1:15" x14ac:dyDescent="0.2">
      <c r="A13216" t="s">
        <v>2257</v>
      </c>
      <c r="B13216" t="s">
        <v>2233</v>
      </c>
      <c r="C13216">
        <v>131.22</v>
      </c>
      <c r="D13216">
        <v>0</v>
      </c>
      <c r="E13216">
        <v>0</v>
      </c>
      <c r="F13216">
        <v>0</v>
      </c>
      <c r="G13216">
        <v>0</v>
      </c>
      <c r="H13216" s="45">
        <v>101927.73</v>
      </c>
      <c r="I13216" t="s">
        <v>163</v>
      </c>
      <c r="J13216" t="s">
        <v>164</v>
      </c>
      <c r="K13216">
        <v>0</v>
      </c>
      <c r="L13216" s="83">
        <v>42416</v>
      </c>
      <c r="M13216">
        <v>0</v>
      </c>
      <c r="N13216" t="s">
        <v>2258</v>
      </c>
      <c r="O13216" t="s">
        <v>2259</v>
      </c>
    </row>
    <row r="13217" spans="1:15" x14ac:dyDescent="0.2">
      <c r="A13217" t="s">
        <v>2260</v>
      </c>
      <c r="B13217" t="s">
        <v>2212</v>
      </c>
      <c r="C13217">
        <v>51.83</v>
      </c>
      <c r="D13217">
        <v>0</v>
      </c>
      <c r="E13217">
        <v>0</v>
      </c>
      <c r="F13217">
        <v>0</v>
      </c>
      <c r="G13217">
        <v>0</v>
      </c>
      <c r="H13217" s="45">
        <v>17762.96</v>
      </c>
      <c r="I13217" t="s">
        <v>163</v>
      </c>
      <c r="J13217" t="s">
        <v>164</v>
      </c>
      <c r="K13217">
        <v>0</v>
      </c>
      <c r="L13217" s="83">
        <v>42416</v>
      </c>
      <c r="M13217">
        <v>0</v>
      </c>
      <c r="N13217" t="s">
        <v>177</v>
      </c>
      <c r="O13217" t="s">
        <v>2261</v>
      </c>
    </row>
    <row r="13218" spans="1:15" x14ac:dyDescent="0.2">
      <c r="A13218" t="s">
        <v>2262</v>
      </c>
      <c r="B13218" t="s">
        <v>2214</v>
      </c>
      <c r="C13218">
        <v>92.765000000000001</v>
      </c>
      <c r="D13218">
        <v>0</v>
      </c>
      <c r="E13218">
        <v>0</v>
      </c>
      <c r="F13218">
        <v>0</v>
      </c>
      <c r="G13218">
        <v>0</v>
      </c>
      <c r="H13218" s="45">
        <v>-40810.480000000003</v>
      </c>
      <c r="I13218" t="s">
        <v>163</v>
      </c>
      <c r="J13218" t="s">
        <v>200</v>
      </c>
      <c r="K13218">
        <v>0</v>
      </c>
      <c r="L13218" s="83">
        <v>42416</v>
      </c>
      <c r="M13218">
        <v>0</v>
      </c>
      <c r="N13218">
        <v>466367109</v>
      </c>
      <c r="O13218">
        <v>2344922</v>
      </c>
    </row>
    <row r="13219" spans="1:15" x14ac:dyDescent="0.2">
      <c r="A13219" t="s">
        <v>2263</v>
      </c>
      <c r="B13219" t="s">
        <v>2213</v>
      </c>
      <c r="C13219">
        <v>58.57</v>
      </c>
      <c r="D13219">
        <v>0</v>
      </c>
      <c r="E13219">
        <v>0</v>
      </c>
      <c r="F13219">
        <v>0</v>
      </c>
      <c r="G13219">
        <v>0</v>
      </c>
      <c r="H13219" s="45">
        <v>10723.42</v>
      </c>
      <c r="I13219" t="s">
        <v>163</v>
      </c>
      <c r="J13219" t="s">
        <v>190</v>
      </c>
      <c r="K13219">
        <v>0</v>
      </c>
      <c r="L13219" s="83">
        <v>42416</v>
      </c>
      <c r="M13219">
        <v>0</v>
      </c>
      <c r="N13219" t="s">
        <v>2264</v>
      </c>
      <c r="O13219" t="s">
        <v>2265</v>
      </c>
    </row>
    <row r="13220" spans="1:15" x14ac:dyDescent="0.2">
      <c r="A13220" t="s">
        <v>2266</v>
      </c>
      <c r="B13220" t="s">
        <v>2234</v>
      </c>
      <c r="C13220">
        <v>78.3</v>
      </c>
      <c r="D13220">
        <v>0</v>
      </c>
      <c r="E13220">
        <v>0</v>
      </c>
      <c r="F13220">
        <v>0</v>
      </c>
      <c r="G13220">
        <v>0</v>
      </c>
      <c r="H13220" s="45">
        <v>-6489.16</v>
      </c>
      <c r="I13220" t="s">
        <v>758</v>
      </c>
      <c r="J13220" t="s">
        <v>200</v>
      </c>
      <c r="K13220">
        <v>0</v>
      </c>
      <c r="L13220" s="83">
        <v>42416</v>
      </c>
      <c r="M13220">
        <v>0</v>
      </c>
      <c r="N13220">
        <v>530307107</v>
      </c>
      <c r="O13220" t="s">
        <v>2267</v>
      </c>
    </row>
    <row r="13221" spans="1:15" x14ac:dyDescent="0.2">
      <c r="A13221" t="s">
        <v>2268</v>
      </c>
      <c r="B13221" t="s">
        <v>2220</v>
      </c>
      <c r="C13221">
        <v>99.72</v>
      </c>
      <c r="D13221">
        <v>0</v>
      </c>
      <c r="E13221">
        <v>0</v>
      </c>
      <c r="F13221">
        <v>0</v>
      </c>
      <c r="G13221">
        <v>0</v>
      </c>
      <c r="H13221" s="45">
        <v>42912.37</v>
      </c>
      <c r="I13221" t="s">
        <v>163</v>
      </c>
      <c r="J13221" t="s">
        <v>200</v>
      </c>
      <c r="K13221">
        <v>0</v>
      </c>
      <c r="L13221" s="83">
        <v>42416</v>
      </c>
      <c r="M13221">
        <v>0</v>
      </c>
      <c r="N13221" t="s">
        <v>2269</v>
      </c>
      <c r="O13221" t="s">
        <v>2270</v>
      </c>
    </row>
    <row r="13222" spans="1:15" x14ac:dyDescent="0.2">
      <c r="A13222" t="s">
        <v>2271</v>
      </c>
      <c r="B13222" t="s">
        <v>2235</v>
      </c>
      <c r="C13222">
        <v>64.650000000000006</v>
      </c>
      <c r="D13222">
        <v>0</v>
      </c>
      <c r="E13222">
        <v>0</v>
      </c>
      <c r="F13222">
        <v>0</v>
      </c>
      <c r="G13222">
        <v>0</v>
      </c>
      <c r="H13222" s="45">
        <v>2906.76</v>
      </c>
      <c r="I13222" t="s">
        <v>758</v>
      </c>
      <c r="J13222" t="s">
        <v>169</v>
      </c>
      <c r="K13222">
        <v>0</v>
      </c>
      <c r="L13222" s="83">
        <v>42416</v>
      </c>
      <c r="M13222">
        <v>0</v>
      </c>
      <c r="N13222" t="s">
        <v>2272</v>
      </c>
      <c r="O13222">
        <v>2413037</v>
      </c>
    </row>
    <row r="13223" spans="1:15" x14ac:dyDescent="0.2">
      <c r="A13223" t="s">
        <v>2273</v>
      </c>
      <c r="B13223" t="s">
        <v>2223</v>
      </c>
      <c r="C13223">
        <v>32.9</v>
      </c>
      <c r="D13223">
        <v>0</v>
      </c>
      <c r="E13223">
        <v>0</v>
      </c>
      <c r="F13223">
        <v>0</v>
      </c>
      <c r="G13223">
        <v>0</v>
      </c>
      <c r="H13223" s="45">
        <v>82421.48</v>
      </c>
      <c r="I13223" t="s">
        <v>163</v>
      </c>
      <c r="J13223" t="s">
        <v>200</v>
      </c>
      <c r="K13223">
        <v>0</v>
      </c>
      <c r="L13223" s="83">
        <v>42416</v>
      </c>
      <c r="M13223">
        <v>0</v>
      </c>
      <c r="N13223">
        <v>505336107</v>
      </c>
      <c r="O13223">
        <v>2508405</v>
      </c>
    </row>
    <row r="13224" spans="1:15" x14ac:dyDescent="0.2">
      <c r="A13224" t="s">
        <v>2274</v>
      </c>
      <c r="B13224" t="s">
        <v>2230</v>
      </c>
      <c r="C13224">
        <v>63.09</v>
      </c>
      <c r="D13224">
        <v>0</v>
      </c>
      <c r="E13224">
        <v>0</v>
      </c>
      <c r="F13224">
        <v>0</v>
      </c>
      <c r="G13224">
        <v>0</v>
      </c>
      <c r="H13224" s="45">
        <v>19119.52</v>
      </c>
      <c r="I13224" t="s">
        <v>163</v>
      </c>
      <c r="J13224" t="s">
        <v>164</v>
      </c>
      <c r="K13224">
        <v>0</v>
      </c>
      <c r="L13224" s="83">
        <v>42416</v>
      </c>
      <c r="M13224">
        <v>0</v>
      </c>
      <c r="N13224">
        <v>564563104</v>
      </c>
      <c r="O13224">
        <v>2825308</v>
      </c>
    </row>
    <row r="13225" spans="1:15" x14ac:dyDescent="0.2">
      <c r="A13225" t="s">
        <v>2275</v>
      </c>
      <c r="B13225" t="s">
        <v>2209</v>
      </c>
      <c r="C13225">
        <v>36.44</v>
      </c>
      <c r="D13225">
        <v>0</v>
      </c>
      <c r="E13225">
        <v>0</v>
      </c>
      <c r="F13225">
        <v>0</v>
      </c>
      <c r="G13225">
        <v>0</v>
      </c>
      <c r="H13225" s="45">
        <v>3371.11</v>
      </c>
      <c r="I13225" t="s">
        <v>163</v>
      </c>
      <c r="J13225" t="s">
        <v>188</v>
      </c>
      <c r="K13225">
        <v>0</v>
      </c>
      <c r="L13225" s="83">
        <v>42416</v>
      </c>
      <c r="M13225">
        <v>0</v>
      </c>
      <c r="N13225">
        <v>651639106</v>
      </c>
      <c r="O13225">
        <v>2636607</v>
      </c>
    </row>
    <row r="13226" spans="1:15" x14ac:dyDescent="0.2">
      <c r="A13226" t="s">
        <v>2276</v>
      </c>
      <c r="B13226" t="s">
        <v>2221</v>
      </c>
      <c r="C13226">
        <v>79.510000000000005</v>
      </c>
      <c r="D13226">
        <v>0</v>
      </c>
      <c r="E13226">
        <v>0</v>
      </c>
      <c r="F13226">
        <v>0</v>
      </c>
      <c r="G13226">
        <v>0</v>
      </c>
      <c r="H13226" s="45">
        <v>27863.68</v>
      </c>
      <c r="I13226" t="s">
        <v>163</v>
      </c>
      <c r="J13226" t="s">
        <v>164</v>
      </c>
      <c r="K13226">
        <v>0</v>
      </c>
      <c r="L13226" s="83">
        <v>42416</v>
      </c>
      <c r="M13226">
        <v>0</v>
      </c>
      <c r="N13226" t="s">
        <v>2277</v>
      </c>
      <c r="O13226">
        <v>2630643</v>
      </c>
    </row>
    <row r="13227" spans="1:15" x14ac:dyDescent="0.2">
      <c r="A13227" t="s">
        <v>2278</v>
      </c>
      <c r="B13227" t="s">
        <v>2215</v>
      </c>
      <c r="C13227">
        <v>212.03</v>
      </c>
      <c r="D13227">
        <v>0</v>
      </c>
      <c r="E13227">
        <v>0</v>
      </c>
      <c r="F13227">
        <v>0</v>
      </c>
      <c r="G13227">
        <v>0</v>
      </c>
      <c r="H13227" s="45">
        <v>43695.03</v>
      </c>
      <c r="I13227" t="s">
        <v>163</v>
      </c>
      <c r="J13227" t="s">
        <v>164</v>
      </c>
      <c r="K13227">
        <v>0</v>
      </c>
      <c r="L13227" s="83">
        <v>42416</v>
      </c>
      <c r="M13227">
        <v>0</v>
      </c>
      <c r="N13227" t="s">
        <v>2279</v>
      </c>
      <c r="O13227">
        <v>2379504</v>
      </c>
    </row>
    <row r="13228" spans="1:15" x14ac:dyDescent="0.2">
      <c r="A13228" t="s">
        <v>2280</v>
      </c>
      <c r="B13228" t="s">
        <v>2210</v>
      </c>
      <c r="C13228">
        <v>76.849999999999994</v>
      </c>
      <c r="D13228">
        <v>0</v>
      </c>
      <c r="E13228">
        <v>0</v>
      </c>
      <c r="F13228">
        <v>0</v>
      </c>
      <c r="G13228">
        <v>0</v>
      </c>
      <c r="H13228">
        <v>-94.21</v>
      </c>
      <c r="I13228" t="s">
        <v>163</v>
      </c>
      <c r="J13228" t="s">
        <v>822</v>
      </c>
      <c r="K13228">
        <v>0</v>
      </c>
      <c r="L13228" s="83">
        <v>42416</v>
      </c>
      <c r="M13228">
        <v>0</v>
      </c>
      <c r="N13228" t="s">
        <v>2281</v>
      </c>
      <c r="O13228" t="s">
        <v>2282</v>
      </c>
    </row>
    <row r="13229" spans="1:15" x14ac:dyDescent="0.2">
      <c r="A13229" t="s">
        <v>2283</v>
      </c>
      <c r="B13229" t="s">
        <v>2224</v>
      </c>
      <c r="C13229" s="45">
        <v>1905.64</v>
      </c>
      <c r="D13229">
        <v>0</v>
      </c>
      <c r="E13229">
        <v>0</v>
      </c>
      <c r="F13229">
        <v>0</v>
      </c>
      <c r="G13229">
        <v>0</v>
      </c>
      <c r="H13229" s="45">
        <v>96335.19</v>
      </c>
      <c r="I13229" t="s">
        <v>163</v>
      </c>
      <c r="J13229" t="s">
        <v>200</v>
      </c>
      <c r="K13229">
        <v>0</v>
      </c>
      <c r="L13229" s="83">
        <v>42416</v>
      </c>
      <c r="M13229">
        <v>0</v>
      </c>
      <c r="N13229">
        <v>741503403</v>
      </c>
      <c r="O13229">
        <v>2779063</v>
      </c>
    </row>
    <row r="13230" spans="1:15" x14ac:dyDescent="0.2">
      <c r="A13230" t="s">
        <v>2284</v>
      </c>
      <c r="B13230" t="s">
        <v>2229</v>
      </c>
      <c r="C13230">
        <v>85.47</v>
      </c>
      <c r="D13230">
        <v>0</v>
      </c>
      <c r="E13230">
        <v>0</v>
      </c>
      <c r="F13230">
        <v>0</v>
      </c>
      <c r="G13230">
        <v>0</v>
      </c>
      <c r="H13230" s="45">
        <v>27720.89</v>
      </c>
      <c r="I13230" t="s">
        <v>163</v>
      </c>
      <c r="J13230" t="s">
        <v>164</v>
      </c>
      <c r="K13230">
        <v>0</v>
      </c>
      <c r="L13230" s="83">
        <v>42416</v>
      </c>
      <c r="M13230">
        <v>0</v>
      </c>
      <c r="N13230">
        <v>871607107</v>
      </c>
      <c r="O13230">
        <v>2867719</v>
      </c>
    </row>
    <row r="13231" spans="1:15" x14ac:dyDescent="0.2">
      <c r="A13231" t="s">
        <v>2285</v>
      </c>
      <c r="B13231" t="s">
        <v>2222</v>
      </c>
      <c r="C13231">
        <v>8.59</v>
      </c>
      <c r="D13231">
        <v>0</v>
      </c>
      <c r="E13231">
        <v>0</v>
      </c>
      <c r="F13231">
        <v>0</v>
      </c>
      <c r="G13231">
        <v>0</v>
      </c>
      <c r="H13231" s="45">
        <v>-4063.31</v>
      </c>
      <c r="I13231" t="s">
        <v>163</v>
      </c>
      <c r="J13231" t="s">
        <v>164</v>
      </c>
      <c r="K13231">
        <v>0</v>
      </c>
      <c r="L13231" s="83">
        <v>42416</v>
      </c>
      <c r="M13231">
        <v>0</v>
      </c>
      <c r="N13231">
        <v>867652406</v>
      </c>
      <c r="O13231" t="s">
        <v>2286</v>
      </c>
    </row>
    <row r="13232" spans="1:15" x14ac:dyDescent="0.2">
      <c r="A13232" t="s">
        <v>2287</v>
      </c>
      <c r="B13232" t="s">
        <v>2208</v>
      </c>
      <c r="C13232">
        <v>25.06</v>
      </c>
      <c r="D13232">
        <v>0</v>
      </c>
      <c r="E13232">
        <v>0</v>
      </c>
      <c r="F13232">
        <v>0</v>
      </c>
      <c r="G13232">
        <v>0</v>
      </c>
      <c r="H13232">
        <v>-381.58</v>
      </c>
      <c r="I13232" t="s">
        <v>163</v>
      </c>
      <c r="J13232" t="s">
        <v>822</v>
      </c>
      <c r="K13232">
        <v>0</v>
      </c>
      <c r="L13232" s="83">
        <v>42416</v>
      </c>
      <c r="M13232">
        <v>0</v>
      </c>
      <c r="N13232">
        <v>748356102</v>
      </c>
      <c r="O13232">
        <v>2717483</v>
      </c>
    </row>
    <row r="13233" spans="1:15" x14ac:dyDescent="0.2">
      <c r="A13233" t="s">
        <v>2288</v>
      </c>
      <c r="B13233" t="s">
        <v>2207</v>
      </c>
      <c r="C13233">
        <v>40.119999999999997</v>
      </c>
      <c r="D13233">
        <v>0</v>
      </c>
      <c r="E13233">
        <v>0</v>
      </c>
      <c r="F13233">
        <v>0</v>
      </c>
      <c r="G13233">
        <v>0</v>
      </c>
      <c r="H13233" s="45">
        <v>50912.85</v>
      </c>
      <c r="I13233" t="s">
        <v>163</v>
      </c>
      <c r="J13233" t="s">
        <v>188</v>
      </c>
      <c r="K13233">
        <v>0</v>
      </c>
      <c r="L13233" s="83">
        <v>42416</v>
      </c>
      <c r="M13233">
        <v>0</v>
      </c>
      <c r="N13233">
        <v>808541106</v>
      </c>
      <c r="O13233">
        <v>2782038</v>
      </c>
    </row>
    <row r="13234" spans="1:15" x14ac:dyDescent="0.2">
      <c r="A13234" t="s">
        <v>2289</v>
      </c>
      <c r="B13234" t="s">
        <v>2216</v>
      </c>
      <c r="C13234">
        <v>37.729999999999997</v>
      </c>
      <c r="D13234">
        <v>0</v>
      </c>
      <c r="E13234">
        <v>0</v>
      </c>
      <c r="F13234">
        <v>0</v>
      </c>
      <c r="G13234">
        <v>0</v>
      </c>
      <c r="H13234" s="45">
        <v>14753.75</v>
      </c>
      <c r="I13234" t="s">
        <v>163</v>
      </c>
      <c r="J13234" t="s">
        <v>190</v>
      </c>
      <c r="K13234">
        <v>0</v>
      </c>
      <c r="L13234" s="83">
        <v>42416</v>
      </c>
      <c r="M13234">
        <v>0</v>
      </c>
      <c r="N13234">
        <v>880779103</v>
      </c>
      <c r="O13234">
        <v>2884224</v>
      </c>
    </row>
    <row r="13235" spans="1:15" x14ac:dyDescent="0.2">
      <c r="A13235" t="s">
        <v>2290</v>
      </c>
      <c r="B13235" t="s">
        <v>2211</v>
      </c>
      <c r="C13235">
        <v>59.36</v>
      </c>
      <c r="D13235">
        <v>0</v>
      </c>
      <c r="E13235">
        <v>0</v>
      </c>
      <c r="F13235">
        <v>0</v>
      </c>
      <c r="G13235">
        <v>0</v>
      </c>
      <c r="H13235" s="45">
        <v>6032.52</v>
      </c>
      <c r="I13235" t="s">
        <v>163</v>
      </c>
      <c r="J13235" t="s">
        <v>448</v>
      </c>
      <c r="K13235">
        <v>0</v>
      </c>
      <c r="L13235" s="83">
        <v>42416</v>
      </c>
      <c r="M13235">
        <v>0</v>
      </c>
      <c r="N13235">
        <v>872590104</v>
      </c>
      <c r="O13235" t="s">
        <v>2291</v>
      </c>
    </row>
    <row r="13236" spans="1:15" x14ac:dyDescent="0.2">
      <c r="A13236" t="s">
        <v>2292</v>
      </c>
      <c r="B13236" t="s">
        <v>2225</v>
      </c>
      <c r="C13236">
        <v>201.72</v>
      </c>
      <c r="D13236">
        <v>0</v>
      </c>
      <c r="E13236">
        <v>0</v>
      </c>
      <c r="F13236">
        <v>0</v>
      </c>
      <c r="G13236">
        <v>0</v>
      </c>
      <c r="H13236" s="45">
        <v>-71937.899999999994</v>
      </c>
      <c r="I13236" t="s">
        <v>163</v>
      </c>
      <c r="J13236" t="s">
        <v>164</v>
      </c>
      <c r="K13236">
        <v>0</v>
      </c>
      <c r="L13236" s="83">
        <v>42416</v>
      </c>
      <c r="M13236">
        <v>0</v>
      </c>
      <c r="N13236">
        <v>902252105</v>
      </c>
      <c r="O13236">
        <v>2909644</v>
      </c>
    </row>
    <row r="13237" spans="1:15" x14ac:dyDescent="0.2">
      <c r="A13237" t="s">
        <v>2293</v>
      </c>
      <c r="B13237" t="s">
        <v>2232</v>
      </c>
      <c r="C13237">
        <v>23.45</v>
      </c>
      <c r="D13237">
        <v>0</v>
      </c>
      <c r="E13237">
        <v>0</v>
      </c>
      <c r="F13237">
        <v>0</v>
      </c>
      <c r="G13237">
        <v>0</v>
      </c>
      <c r="H13237" s="45">
        <v>-73750.02</v>
      </c>
      <c r="I13237" t="s">
        <v>163</v>
      </c>
      <c r="J13237" t="s">
        <v>200</v>
      </c>
      <c r="K13237">
        <v>0</v>
      </c>
      <c r="L13237" s="83">
        <v>42416</v>
      </c>
      <c r="M13237">
        <v>0</v>
      </c>
      <c r="N13237" t="s">
        <v>2294</v>
      </c>
      <c r="O13237" t="s">
        <v>2295</v>
      </c>
    </row>
    <row r="13238" spans="1:15" x14ac:dyDescent="0.2">
      <c r="A13238" t="s">
        <v>2109</v>
      </c>
      <c r="B13238" t="s">
        <v>209</v>
      </c>
      <c r="C13238">
        <v>66.59</v>
      </c>
      <c r="D13238">
        <v>0</v>
      </c>
      <c r="E13238">
        <v>0</v>
      </c>
      <c r="F13238">
        <v>0</v>
      </c>
      <c r="G13238">
        <v>0</v>
      </c>
      <c r="H13238" s="45">
        <v>7668.67</v>
      </c>
      <c r="I13238" t="s">
        <v>758</v>
      </c>
      <c r="J13238" t="s">
        <v>169</v>
      </c>
      <c r="K13238">
        <v>0</v>
      </c>
      <c r="L13238" s="83">
        <v>42412</v>
      </c>
      <c r="M13238">
        <v>0</v>
      </c>
      <c r="N13238">
        <v>918194101</v>
      </c>
      <c r="O13238">
        <v>2818278</v>
      </c>
    </row>
    <row r="13239" spans="1:15" x14ac:dyDescent="0.2">
      <c r="A13239" t="s">
        <v>2110</v>
      </c>
      <c r="B13239" t="s">
        <v>1812</v>
      </c>
      <c r="C13239">
        <v>17.75</v>
      </c>
      <c r="D13239">
        <v>0</v>
      </c>
      <c r="E13239">
        <v>0</v>
      </c>
      <c r="F13239">
        <v>0</v>
      </c>
      <c r="G13239">
        <v>0</v>
      </c>
      <c r="H13239" s="45">
        <v>-4221.96</v>
      </c>
      <c r="I13239" t="s">
        <v>758</v>
      </c>
      <c r="J13239" t="s">
        <v>164</v>
      </c>
      <c r="K13239">
        <v>0</v>
      </c>
      <c r="L13239" s="83">
        <v>42412</v>
      </c>
      <c r="M13239">
        <v>0</v>
      </c>
      <c r="N13239" t="s">
        <v>1973</v>
      </c>
      <c r="O13239" t="s">
        <v>1974</v>
      </c>
    </row>
    <row r="13240" spans="1:15" x14ac:dyDescent="0.2">
      <c r="A13240" t="s">
        <v>2111</v>
      </c>
      <c r="B13240" t="s">
        <v>1789</v>
      </c>
      <c r="C13240">
        <v>119.5</v>
      </c>
      <c r="D13240">
        <v>0</v>
      </c>
      <c r="E13240">
        <v>0</v>
      </c>
      <c r="F13240">
        <v>0</v>
      </c>
      <c r="G13240">
        <v>0</v>
      </c>
      <c r="H13240" s="45">
        <v>10096.219999999999</v>
      </c>
      <c r="I13240" t="s">
        <v>758</v>
      </c>
      <c r="J13240" t="s">
        <v>190</v>
      </c>
      <c r="K13240">
        <v>0</v>
      </c>
      <c r="L13240" s="83">
        <v>42412</v>
      </c>
      <c r="M13240">
        <v>0</v>
      </c>
      <c r="N13240" t="s">
        <v>1970</v>
      </c>
      <c r="O13240" t="s">
        <v>1971</v>
      </c>
    </row>
    <row r="13241" spans="1:15" x14ac:dyDescent="0.2">
      <c r="A13241" t="s">
        <v>2112</v>
      </c>
      <c r="B13241" t="s">
        <v>1794</v>
      </c>
      <c r="C13241">
        <v>118.3</v>
      </c>
      <c r="D13241">
        <v>0</v>
      </c>
      <c r="E13241">
        <v>0</v>
      </c>
      <c r="F13241">
        <v>0</v>
      </c>
      <c r="G13241">
        <v>0</v>
      </c>
      <c r="H13241" s="45">
        <v>12486.82</v>
      </c>
      <c r="I13241" t="s">
        <v>758</v>
      </c>
      <c r="J13241" t="s">
        <v>164</v>
      </c>
      <c r="K13241">
        <v>0</v>
      </c>
      <c r="L13241" s="83">
        <v>42412</v>
      </c>
      <c r="M13241">
        <v>0</v>
      </c>
      <c r="N13241" s="84">
        <v>9.2343000000000008E+106</v>
      </c>
      <c r="O13241">
        <v>2142922</v>
      </c>
    </row>
    <row r="13242" spans="1:15" x14ac:dyDescent="0.2">
      <c r="A13242" t="s">
        <v>2113</v>
      </c>
      <c r="B13242" t="s">
        <v>1795</v>
      </c>
      <c r="C13242">
        <v>20.25</v>
      </c>
      <c r="D13242">
        <v>0</v>
      </c>
      <c r="E13242">
        <v>0</v>
      </c>
      <c r="F13242">
        <v>0</v>
      </c>
      <c r="G13242">
        <v>0</v>
      </c>
      <c r="H13242" s="45">
        <v>-19904</v>
      </c>
      <c r="I13242" t="s">
        <v>758</v>
      </c>
      <c r="J13242" t="s">
        <v>164</v>
      </c>
      <c r="K13242">
        <v>0</v>
      </c>
      <c r="L13242" s="83">
        <v>42412</v>
      </c>
      <c r="M13242">
        <v>0</v>
      </c>
      <c r="N13242" t="s">
        <v>1964</v>
      </c>
      <c r="O13242" t="s">
        <v>1965</v>
      </c>
    </row>
    <row r="13243" spans="1:15" x14ac:dyDescent="0.2">
      <c r="A13243" t="s">
        <v>2114</v>
      </c>
      <c r="B13243" t="s">
        <v>1793</v>
      </c>
      <c r="C13243">
        <v>54.07</v>
      </c>
      <c r="D13243">
        <v>0</v>
      </c>
      <c r="E13243">
        <v>0</v>
      </c>
      <c r="F13243">
        <v>0</v>
      </c>
      <c r="G13243">
        <v>0</v>
      </c>
      <c r="H13243" s="45">
        <v>14795.98</v>
      </c>
      <c r="I13243" t="s">
        <v>758</v>
      </c>
      <c r="J13243" t="s">
        <v>200</v>
      </c>
      <c r="K13243">
        <v>0</v>
      </c>
      <c r="L13243" s="83">
        <v>42412</v>
      </c>
      <c r="M13243">
        <v>0</v>
      </c>
      <c r="N13243">
        <v>896945201</v>
      </c>
      <c r="O13243" t="s">
        <v>1962</v>
      </c>
    </row>
    <row r="13244" spans="1:15" x14ac:dyDescent="0.2">
      <c r="A13244" t="s">
        <v>2115</v>
      </c>
      <c r="B13244" t="s">
        <v>1787</v>
      </c>
      <c r="C13244">
        <v>31.3</v>
      </c>
      <c r="D13244">
        <v>0</v>
      </c>
      <c r="E13244">
        <v>0</v>
      </c>
      <c r="F13244">
        <v>0</v>
      </c>
      <c r="G13244">
        <v>0</v>
      </c>
      <c r="H13244" s="45">
        <v>2845.17</v>
      </c>
      <c r="I13244" t="s">
        <v>758</v>
      </c>
      <c r="J13244" t="s">
        <v>200</v>
      </c>
      <c r="K13244">
        <v>0</v>
      </c>
      <c r="L13244" s="83">
        <v>42412</v>
      </c>
      <c r="M13244">
        <v>0</v>
      </c>
      <c r="N13244">
        <v>891826109</v>
      </c>
      <c r="O13244" t="s">
        <v>1960</v>
      </c>
    </row>
    <row r="13245" spans="1:15" x14ac:dyDescent="0.2">
      <c r="A13245" t="s">
        <v>2116</v>
      </c>
      <c r="B13245" t="s">
        <v>1781</v>
      </c>
      <c r="C13245">
        <v>51.46</v>
      </c>
      <c r="D13245">
        <v>0</v>
      </c>
      <c r="E13245">
        <v>0</v>
      </c>
      <c r="F13245">
        <v>0</v>
      </c>
      <c r="G13245">
        <v>0</v>
      </c>
      <c r="H13245" s="45">
        <v>5164.38</v>
      </c>
      <c r="I13245" t="s">
        <v>758</v>
      </c>
      <c r="J13245" t="s">
        <v>188</v>
      </c>
      <c r="K13245">
        <v>0</v>
      </c>
      <c r="L13245" s="83">
        <v>42412</v>
      </c>
      <c r="M13245">
        <v>0</v>
      </c>
      <c r="N13245">
        <v>835495102</v>
      </c>
      <c r="O13245">
        <v>2821395</v>
      </c>
    </row>
    <row r="13246" spans="1:15" x14ac:dyDescent="0.2">
      <c r="A13246" t="s">
        <v>2117</v>
      </c>
      <c r="B13246" t="s">
        <v>737</v>
      </c>
      <c r="C13246">
        <v>22.42</v>
      </c>
      <c r="D13246">
        <v>0</v>
      </c>
      <c r="E13246">
        <v>0</v>
      </c>
      <c r="F13246">
        <v>0</v>
      </c>
      <c r="G13246">
        <v>0</v>
      </c>
      <c r="H13246" s="45">
        <v>4428.2299999999996</v>
      </c>
      <c r="I13246" t="s">
        <v>758</v>
      </c>
      <c r="J13246" t="s">
        <v>164</v>
      </c>
      <c r="K13246">
        <v>0</v>
      </c>
      <c r="L13246" s="83">
        <v>42412</v>
      </c>
      <c r="M13246">
        <v>0</v>
      </c>
      <c r="N13246">
        <v>779376102</v>
      </c>
      <c r="O13246" t="s">
        <v>738</v>
      </c>
    </row>
    <row r="13247" spans="1:15" x14ac:dyDescent="0.2">
      <c r="A13247" t="s">
        <v>2118</v>
      </c>
      <c r="B13247" t="s">
        <v>1802</v>
      </c>
      <c r="C13247">
        <v>30.5</v>
      </c>
      <c r="D13247">
        <v>0</v>
      </c>
      <c r="E13247">
        <v>0</v>
      </c>
      <c r="F13247">
        <v>0</v>
      </c>
      <c r="G13247">
        <v>0</v>
      </c>
      <c r="H13247" s="45">
        <v>47392.47</v>
      </c>
      <c r="I13247" t="s">
        <v>758</v>
      </c>
      <c r="J13247" t="s">
        <v>164</v>
      </c>
      <c r="K13247">
        <v>0</v>
      </c>
      <c r="L13247" s="83">
        <v>42412</v>
      </c>
      <c r="M13247">
        <v>0</v>
      </c>
      <c r="N13247" t="s">
        <v>1939</v>
      </c>
      <c r="O13247" t="s">
        <v>1940</v>
      </c>
    </row>
    <row r="13248" spans="1:15" x14ac:dyDescent="0.2">
      <c r="A13248" t="s">
        <v>2119</v>
      </c>
      <c r="B13248" t="s">
        <v>1799</v>
      </c>
      <c r="C13248">
        <v>108.19</v>
      </c>
      <c r="D13248">
        <v>0</v>
      </c>
      <c r="E13248">
        <v>0</v>
      </c>
      <c r="F13248">
        <v>0</v>
      </c>
      <c r="G13248">
        <v>0</v>
      </c>
      <c r="H13248" s="45">
        <v>9442.76</v>
      </c>
      <c r="I13248" t="s">
        <v>758</v>
      </c>
      <c r="J13248" t="s">
        <v>169</v>
      </c>
      <c r="K13248">
        <v>0</v>
      </c>
      <c r="L13248" s="83">
        <v>42412</v>
      </c>
      <c r="M13248">
        <v>0</v>
      </c>
      <c r="N13248" t="s">
        <v>1936</v>
      </c>
      <c r="O13248" t="s">
        <v>1937</v>
      </c>
    </row>
    <row r="13249" spans="1:15" x14ac:dyDescent="0.2">
      <c r="A13249" t="s">
        <v>2120</v>
      </c>
      <c r="B13249" t="s">
        <v>1797</v>
      </c>
      <c r="C13249">
        <v>49.95</v>
      </c>
      <c r="D13249">
        <v>0</v>
      </c>
      <c r="E13249">
        <v>0</v>
      </c>
      <c r="F13249">
        <v>0</v>
      </c>
      <c r="G13249">
        <v>0</v>
      </c>
      <c r="H13249" s="45">
        <v>1865.1</v>
      </c>
      <c r="I13249" t="s">
        <v>758</v>
      </c>
      <c r="J13249" t="s">
        <v>169</v>
      </c>
      <c r="K13249">
        <v>0</v>
      </c>
      <c r="L13249" s="83">
        <v>42412</v>
      </c>
      <c r="M13249">
        <v>0</v>
      </c>
      <c r="N13249">
        <v>670704105</v>
      </c>
      <c r="O13249" t="s">
        <v>1930</v>
      </c>
    </row>
    <row r="13250" spans="1:15" x14ac:dyDescent="0.2">
      <c r="A13250" t="s">
        <v>2121</v>
      </c>
      <c r="B13250" t="s">
        <v>1780</v>
      </c>
      <c r="C13250">
        <v>70.83</v>
      </c>
      <c r="D13250">
        <v>0</v>
      </c>
      <c r="E13250">
        <v>0</v>
      </c>
      <c r="F13250">
        <v>0</v>
      </c>
      <c r="G13250">
        <v>0</v>
      </c>
      <c r="H13250" s="45">
        <v>16373.51</v>
      </c>
      <c r="I13250" t="s">
        <v>758</v>
      </c>
      <c r="J13250" t="s">
        <v>235</v>
      </c>
      <c r="K13250">
        <v>0</v>
      </c>
      <c r="L13250" s="83">
        <v>42412</v>
      </c>
      <c r="M13250">
        <v>0</v>
      </c>
      <c r="N13250" t="s">
        <v>1928</v>
      </c>
      <c r="O13250">
        <v>2616870</v>
      </c>
    </row>
    <row r="13251" spans="1:15" x14ac:dyDescent="0.2">
      <c r="A13251" t="s">
        <v>2122</v>
      </c>
      <c r="B13251" t="s">
        <v>1788</v>
      </c>
      <c r="C13251">
        <v>40.53</v>
      </c>
      <c r="D13251">
        <v>0</v>
      </c>
      <c r="E13251">
        <v>0</v>
      </c>
      <c r="F13251">
        <v>0</v>
      </c>
      <c r="G13251">
        <v>0</v>
      </c>
      <c r="H13251" s="45">
        <v>-12928.3</v>
      </c>
      <c r="I13251" t="s">
        <v>758</v>
      </c>
      <c r="J13251" t="s">
        <v>200</v>
      </c>
      <c r="K13251">
        <v>0</v>
      </c>
      <c r="L13251" s="83">
        <v>42412</v>
      </c>
      <c r="M13251">
        <v>0</v>
      </c>
      <c r="N13251" t="s">
        <v>1925</v>
      </c>
      <c r="O13251" t="s">
        <v>1926</v>
      </c>
    </row>
    <row r="13252" spans="1:15" x14ac:dyDescent="0.2">
      <c r="A13252" t="s">
        <v>2123</v>
      </c>
      <c r="B13252" t="s">
        <v>1779</v>
      </c>
      <c r="C13252">
        <v>32.064999999999998</v>
      </c>
      <c r="D13252">
        <v>0</v>
      </c>
      <c r="E13252">
        <v>0</v>
      </c>
      <c r="F13252">
        <v>0</v>
      </c>
      <c r="G13252">
        <v>0</v>
      </c>
      <c r="H13252" s="45">
        <v>12306.39</v>
      </c>
      <c r="I13252" t="s">
        <v>758</v>
      </c>
      <c r="J13252" t="s">
        <v>188</v>
      </c>
      <c r="K13252">
        <v>0</v>
      </c>
      <c r="L13252" s="83">
        <v>42412</v>
      </c>
      <c r="M13252">
        <v>0</v>
      </c>
      <c r="N13252" t="s">
        <v>1922</v>
      </c>
      <c r="O13252" t="s">
        <v>1923</v>
      </c>
    </row>
    <row r="13253" spans="1:15" x14ac:dyDescent="0.2">
      <c r="A13253" t="s">
        <v>2124</v>
      </c>
      <c r="B13253" t="s">
        <v>1806</v>
      </c>
      <c r="C13253">
        <v>40.799999999999997</v>
      </c>
      <c r="D13253">
        <v>0</v>
      </c>
      <c r="E13253">
        <v>0</v>
      </c>
      <c r="F13253">
        <v>0</v>
      </c>
      <c r="G13253">
        <v>0</v>
      </c>
      <c r="H13253" s="45">
        <v>-4867.66</v>
      </c>
      <c r="I13253" t="s">
        <v>758</v>
      </c>
      <c r="J13253" t="s">
        <v>164</v>
      </c>
      <c r="K13253">
        <v>0</v>
      </c>
      <c r="L13253" s="83">
        <v>42412</v>
      </c>
      <c r="M13253">
        <v>0</v>
      </c>
      <c r="N13253" t="s">
        <v>177</v>
      </c>
      <c r="O13253" t="s">
        <v>1914</v>
      </c>
    </row>
    <row r="13254" spans="1:15" x14ac:dyDescent="0.2">
      <c r="A13254" t="s">
        <v>2125</v>
      </c>
      <c r="B13254" t="s">
        <v>1782</v>
      </c>
      <c r="C13254">
        <v>69.400000000000006</v>
      </c>
      <c r="D13254">
        <v>0</v>
      </c>
      <c r="E13254">
        <v>0</v>
      </c>
      <c r="F13254">
        <v>0</v>
      </c>
      <c r="G13254">
        <v>0</v>
      </c>
      <c r="H13254" s="45">
        <v>34235.160000000003</v>
      </c>
      <c r="I13254" t="s">
        <v>758</v>
      </c>
      <c r="J13254" t="s">
        <v>186</v>
      </c>
      <c r="K13254">
        <v>0</v>
      </c>
      <c r="L13254" s="83">
        <v>42412</v>
      </c>
      <c r="M13254">
        <v>0</v>
      </c>
      <c r="N13254" t="s">
        <v>1911</v>
      </c>
      <c r="O13254" t="s">
        <v>1912</v>
      </c>
    </row>
    <row r="13255" spans="1:15" x14ac:dyDescent="0.2">
      <c r="A13255" t="s">
        <v>2126</v>
      </c>
      <c r="B13255" t="s">
        <v>1785</v>
      </c>
      <c r="C13255">
        <v>81.05</v>
      </c>
      <c r="D13255">
        <v>0</v>
      </c>
      <c r="E13255">
        <v>0</v>
      </c>
      <c r="F13255">
        <v>0</v>
      </c>
      <c r="G13255">
        <v>0</v>
      </c>
      <c r="H13255" s="45">
        <v>50038.76</v>
      </c>
      <c r="I13255" t="s">
        <v>758</v>
      </c>
      <c r="J13255" t="s">
        <v>164</v>
      </c>
      <c r="K13255">
        <v>0</v>
      </c>
      <c r="L13255" s="83">
        <v>42412</v>
      </c>
      <c r="M13255">
        <v>0</v>
      </c>
      <c r="N13255" t="s">
        <v>1908</v>
      </c>
      <c r="O13255" t="s">
        <v>1909</v>
      </c>
    </row>
    <row r="13256" spans="1:15" x14ac:dyDescent="0.2">
      <c r="A13256" t="s">
        <v>2127</v>
      </c>
      <c r="B13256" t="s">
        <v>1813</v>
      </c>
      <c r="C13256">
        <v>6.3</v>
      </c>
      <c r="D13256">
        <v>0</v>
      </c>
      <c r="E13256">
        <v>0</v>
      </c>
      <c r="F13256">
        <v>0</v>
      </c>
      <c r="G13256">
        <v>0</v>
      </c>
      <c r="H13256" s="45">
        <v>29392.33</v>
      </c>
      <c r="I13256" t="s">
        <v>758</v>
      </c>
      <c r="J13256" t="s">
        <v>200</v>
      </c>
      <c r="K13256">
        <v>0</v>
      </c>
      <c r="L13256" s="83">
        <v>42412</v>
      </c>
      <c r="M13256">
        <v>0</v>
      </c>
      <c r="N13256" t="s">
        <v>1901</v>
      </c>
      <c r="O13256" t="s">
        <v>1902</v>
      </c>
    </row>
    <row r="13257" spans="1:15" x14ac:dyDescent="0.2">
      <c r="A13257" t="s">
        <v>2128</v>
      </c>
      <c r="B13257" t="s">
        <v>1801</v>
      </c>
      <c r="C13257">
        <v>108.15</v>
      </c>
      <c r="D13257">
        <v>0</v>
      </c>
      <c r="E13257">
        <v>0</v>
      </c>
      <c r="F13257">
        <v>0</v>
      </c>
      <c r="G13257">
        <v>0</v>
      </c>
      <c r="H13257" s="45">
        <v>1283</v>
      </c>
      <c r="I13257" t="s">
        <v>758</v>
      </c>
      <c r="J13257" t="s">
        <v>200</v>
      </c>
      <c r="K13257">
        <v>0</v>
      </c>
      <c r="L13257" s="83">
        <v>42412</v>
      </c>
      <c r="M13257">
        <v>0</v>
      </c>
      <c r="N13257" t="s">
        <v>1892</v>
      </c>
      <c r="O13257">
        <v>2280695</v>
      </c>
    </row>
    <row r="13258" spans="1:15" x14ac:dyDescent="0.2">
      <c r="A13258" t="s">
        <v>2129</v>
      </c>
      <c r="B13258" t="s">
        <v>1805</v>
      </c>
      <c r="C13258">
        <v>141.91</v>
      </c>
      <c r="D13258">
        <v>0</v>
      </c>
      <c r="E13258">
        <v>0</v>
      </c>
      <c r="F13258">
        <v>0</v>
      </c>
      <c r="G13258">
        <v>0</v>
      </c>
      <c r="H13258" s="45">
        <v>-8020.16</v>
      </c>
      <c r="I13258" t="s">
        <v>758</v>
      </c>
      <c r="J13258" t="s">
        <v>190</v>
      </c>
      <c r="K13258">
        <v>0</v>
      </c>
      <c r="L13258" s="83">
        <v>42412</v>
      </c>
      <c r="M13258">
        <v>0</v>
      </c>
      <c r="N13258" s="84">
        <v>2.6482999999999999E+104</v>
      </c>
      <c r="O13258">
        <v>2636254</v>
      </c>
    </row>
    <row r="13259" spans="1:15" x14ac:dyDescent="0.2">
      <c r="A13259" t="s">
        <v>2130</v>
      </c>
      <c r="B13259" t="s">
        <v>1811</v>
      </c>
      <c r="C13259">
        <v>69.02</v>
      </c>
      <c r="D13259">
        <v>0</v>
      </c>
      <c r="E13259">
        <v>0</v>
      </c>
      <c r="F13259">
        <v>0</v>
      </c>
      <c r="G13259">
        <v>0</v>
      </c>
      <c r="H13259" s="45">
        <v>19684.46</v>
      </c>
      <c r="I13259" t="s">
        <v>758</v>
      </c>
      <c r="J13259" t="s">
        <v>164</v>
      </c>
      <c r="K13259">
        <v>0</v>
      </c>
      <c r="L13259" s="83">
        <v>42412</v>
      </c>
      <c r="M13259">
        <v>0</v>
      </c>
      <c r="N13259" t="s">
        <v>177</v>
      </c>
      <c r="O13259" t="s">
        <v>1887</v>
      </c>
    </row>
    <row r="13260" spans="1:15" x14ac:dyDescent="0.2">
      <c r="A13260" t="s">
        <v>2131</v>
      </c>
      <c r="B13260" t="s">
        <v>1783</v>
      </c>
      <c r="C13260">
        <v>27.2</v>
      </c>
      <c r="D13260">
        <v>0</v>
      </c>
      <c r="E13260">
        <v>0</v>
      </c>
      <c r="F13260">
        <v>0</v>
      </c>
      <c r="G13260">
        <v>0</v>
      </c>
      <c r="H13260" s="45">
        <v>-75640.789999999994</v>
      </c>
      <c r="I13260" t="s">
        <v>758</v>
      </c>
      <c r="J13260" t="s">
        <v>164</v>
      </c>
      <c r="K13260">
        <v>0</v>
      </c>
      <c r="L13260" s="83">
        <v>42412</v>
      </c>
      <c r="M13260">
        <v>0</v>
      </c>
      <c r="N13260">
        <v>225223304</v>
      </c>
      <c r="O13260" t="s">
        <v>1884</v>
      </c>
    </row>
    <row r="13261" spans="1:15" x14ac:dyDescent="0.2">
      <c r="A13261" t="s">
        <v>2132</v>
      </c>
      <c r="B13261" t="s">
        <v>1790</v>
      </c>
      <c r="C13261">
        <v>20.37</v>
      </c>
      <c r="D13261">
        <v>0</v>
      </c>
      <c r="E13261">
        <v>0</v>
      </c>
      <c r="F13261">
        <v>0</v>
      </c>
      <c r="G13261">
        <v>0</v>
      </c>
      <c r="H13261" s="45">
        <v>29972.44</v>
      </c>
      <c r="I13261" t="s">
        <v>758</v>
      </c>
      <c r="J13261" t="s">
        <v>190</v>
      </c>
      <c r="K13261">
        <v>0</v>
      </c>
      <c r="L13261" s="83">
        <v>42412</v>
      </c>
      <c r="M13261">
        <v>0</v>
      </c>
      <c r="N13261" t="s">
        <v>177</v>
      </c>
      <c r="O13261" t="s">
        <v>1877</v>
      </c>
    </row>
    <row r="13262" spans="1:15" x14ac:dyDescent="0.2">
      <c r="A13262" t="s">
        <v>2133</v>
      </c>
      <c r="B13262" t="s">
        <v>1791</v>
      </c>
      <c r="C13262">
        <v>71.319999999999993</v>
      </c>
      <c r="D13262">
        <v>0</v>
      </c>
      <c r="E13262">
        <v>0</v>
      </c>
      <c r="F13262">
        <v>0</v>
      </c>
      <c r="G13262">
        <v>0</v>
      </c>
      <c r="H13262" s="45">
        <v>5544.96</v>
      </c>
      <c r="I13262" t="s">
        <v>758</v>
      </c>
      <c r="J13262" t="s">
        <v>164</v>
      </c>
      <c r="K13262">
        <v>0</v>
      </c>
      <c r="L13262" s="83">
        <v>42412</v>
      </c>
      <c r="M13262">
        <v>0</v>
      </c>
      <c r="N13262" t="s">
        <v>1875</v>
      </c>
      <c r="O13262">
        <v>2575818</v>
      </c>
    </row>
    <row r="13263" spans="1:15" x14ac:dyDescent="0.2">
      <c r="A13263" t="s">
        <v>2134</v>
      </c>
      <c r="B13263" t="s">
        <v>1798</v>
      </c>
      <c r="C13263">
        <v>85.43</v>
      </c>
      <c r="D13263">
        <v>0</v>
      </c>
      <c r="E13263">
        <v>0</v>
      </c>
      <c r="F13263">
        <v>0</v>
      </c>
      <c r="G13263">
        <v>0</v>
      </c>
      <c r="H13263" s="45">
        <v>3827.53</v>
      </c>
      <c r="I13263" t="s">
        <v>758</v>
      </c>
      <c r="J13263" t="s">
        <v>190</v>
      </c>
      <c r="K13263">
        <v>0</v>
      </c>
      <c r="L13263" s="83">
        <v>42412</v>
      </c>
      <c r="M13263">
        <v>0</v>
      </c>
      <c r="N13263" t="s">
        <v>177</v>
      </c>
      <c r="O13263" t="s">
        <v>1870</v>
      </c>
    </row>
    <row r="13264" spans="1:15" x14ac:dyDescent="0.2">
      <c r="A13264" t="s">
        <v>2135</v>
      </c>
      <c r="B13264" t="s">
        <v>1784</v>
      </c>
      <c r="C13264">
        <v>26.6</v>
      </c>
      <c r="D13264">
        <v>0</v>
      </c>
      <c r="E13264">
        <v>0</v>
      </c>
      <c r="F13264">
        <v>0</v>
      </c>
      <c r="G13264">
        <v>0</v>
      </c>
      <c r="H13264" s="45">
        <v>5370.66</v>
      </c>
      <c r="I13264" t="s">
        <v>758</v>
      </c>
      <c r="J13264" t="s">
        <v>169</v>
      </c>
      <c r="K13264">
        <v>0</v>
      </c>
      <c r="L13264" s="83">
        <v>42412</v>
      </c>
      <c r="M13264">
        <v>0</v>
      </c>
      <c r="N13264" t="s">
        <v>1865</v>
      </c>
      <c r="O13264">
        <v>2925844</v>
      </c>
    </row>
    <row r="13265" spans="1:15" x14ac:dyDescent="0.2">
      <c r="A13265" t="s">
        <v>2136</v>
      </c>
      <c r="B13265" t="s">
        <v>2081</v>
      </c>
      <c r="C13265">
        <v>64.73</v>
      </c>
      <c r="D13265">
        <v>0</v>
      </c>
      <c r="E13265">
        <v>0</v>
      </c>
      <c r="F13265">
        <v>0</v>
      </c>
      <c r="G13265">
        <v>0</v>
      </c>
      <c r="H13265" s="45">
        <v>21828.73</v>
      </c>
      <c r="I13265" t="s">
        <v>163</v>
      </c>
      <c r="J13265" t="s">
        <v>169</v>
      </c>
      <c r="K13265">
        <v>0</v>
      </c>
      <c r="L13265" s="83">
        <v>42412</v>
      </c>
      <c r="M13265">
        <v>0</v>
      </c>
      <c r="N13265" t="s">
        <v>2137</v>
      </c>
      <c r="O13265">
        <v>2520153</v>
      </c>
    </row>
    <row r="13266" spans="1:15" x14ac:dyDescent="0.2">
      <c r="A13266" t="s">
        <v>2138</v>
      </c>
      <c r="B13266" t="s">
        <v>2080</v>
      </c>
      <c r="C13266">
        <v>40.375</v>
      </c>
      <c r="D13266">
        <v>0</v>
      </c>
      <c r="E13266">
        <v>0</v>
      </c>
      <c r="F13266">
        <v>0</v>
      </c>
      <c r="G13266">
        <v>0</v>
      </c>
      <c r="H13266" s="45">
        <v>27773.56</v>
      </c>
      <c r="I13266" t="s">
        <v>163</v>
      </c>
      <c r="J13266" t="s">
        <v>169</v>
      </c>
      <c r="K13266">
        <v>0</v>
      </c>
      <c r="L13266" s="83">
        <v>42412</v>
      </c>
      <c r="M13266">
        <v>0</v>
      </c>
      <c r="N13266" t="s">
        <v>2139</v>
      </c>
      <c r="O13266" t="s">
        <v>2140</v>
      </c>
    </row>
    <row r="13267" spans="1:15" x14ac:dyDescent="0.2">
      <c r="A13267" t="s">
        <v>2141</v>
      </c>
      <c r="B13267" t="s">
        <v>2105</v>
      </c>
      <c r="C13267">
        <v>97.09</v>
      </c>
      <c r="D13267">
        <v>0</v>
      </c>
      <c r="E13267">
        <v>0</v>
      </c>
      <c r="F13267">
        <v>0</v>
      </c>
      <c r="G13267">
        <v>0</v>
      </c>
      <c r="H13267" s="45">
        <v>31063.94</v>
      </c>
      <c r="I13267" t="s">
        <v>758</v>
      </c>
      <c r="J13267" t="s">
        <v>169</v>
      </c>
      <c r="K13267">
        <v>0</v>
      </c>
      <c r="L13267" s="83">
        <v>42412</v>
      </c>
      <c r="M13267">
        <v>0</v>
      </c>
      <c r="N13267" t="s">
        <v>2142</v>
      </c>
      <c r="O13267" t="s">
        <v>2143</v>
      </c>
    </row>
    <row r="13268" spans="1:15" x14ac:dyDescent="0.2">
      <c r="A13268" t="s">
        <v>2144</v>
      </c>
      <c r="B13268" t="s">
        <v>2102</v>
      </c>
      <c r="C13268">
        <v>48.44</v>
      </c>
      <c r="D13268">
        <v>0</v>
      </c>
      <c r="E13268">
        <v>0</v>
      </c>
      <c r="F13268">
        <v>0</v>
      </c>
      <c r="G13268">
        <v>0</v>
      </c>
      <c r="H13268" s="45">
        <v>15475.97</v>
      </c>
      <c r="I13268" t="s">
        <v>758</v>
      </c>
      <c r="J13268" t="s">
        <v>200</v>
      </c>
      <c r="K13268">
        <v>0</v>
      </c>
      <c r="L13268" s="83">
        <v>42412</v>
      </c>
      <c r="M13268">
        <v>0</v>
      </c>
      <c r="N13268">
        <v>99724106</v>
      </c>
      <c r="O13268">
        <v>2111955</v>
      </c>
    </row>
    <row r="13269" spans="1:15" x14ac:dyDescent="0.2">
      <c r="A13269" t="s">
        <v>2145</v>
      </c>
      <c r="B13269" t="s">
        <v>2084</v>
      </c>
      <c r="C13269">
        <v>62.49</v>
      </c>
      <c r="D13269">
        <v>0</v>
      </c>
      <c r="E13269">
        <v>0</v>
      </c>
      <c r="F13269">
        <v>0</v>
      </c>
      <c r="G13269">
        <v>0</v>
      </c>
      <c r="H13269" s="45">
        <v>-34406.74</v>
      </c>
      <c r="I13269" t="s">
        <v>163</v>
      </c>
      <c r="J13269" t="s">
        <v>169</v>
      </c>
      <c r="K13269">
        <v>0</v>
      </c>
      <c r="L13269" s="83">
        <v>42412</v>
      </c>
      <c r="M13269">
        <v>0</v>
      </c>
      <c r="N13269">
        <v>156782104</v>
      </c>
      <c r="O13269">
        <v>2185284</v>
      </c>
    </row>
    <row r="13270" spans="1:15" x14ac:dyDescent="0.2">
      <c r="A13270" t="s">
        <v>2146</v>
      </c>
      <c r="B13270" t="s">
        <v>2104</v>
      </c>
      <c r="C13270">
        <v>77.900000000000006</v>
      </c>
      <c r="D13270">
        <v>0</v>
      </c>
      <c r="E13270">
        <v>0</v>
      </c>
      <c r="F13270">
        <v>0</v>
      </c>
      <c r="G13270">
        <v>0</v>
      </c>
      <c r="H13270" s="45">
        <v>10355.23</v>
      </c>
      <c r="I13270" t="s">
        <v>758</v>
      </c>
      <c r="J13270" t="s">
        <v>200</v>
      </c>
      <c r="K13270">
        <v>0</v>
      </c>
      <c r="L13270" s="83">
        <v>42412</v>
      </c>
      <c r="M13270">
        <v>0</v>
      </c>
      <c r="N13270">
        <v>139594105</v>
      </c>
      <c r="O13270" t="s">
        <v>2147</v>
      </c>
    </row>
    <row r="13271" spans="1:15" x14ac:dyDescent="0.2">
      <c r="A13271" t="s">
        <v>2148</v>
      </c>
      <c r="B13271" t="s">
        <v>2099</v>
      </c>
      <c r="C13271">
        <v>18.05</v>
      </c>
      <c r="D13271">
        <v>0</v>
      </c>
      <c r="E13271">
        <v>0</v>
      </c>
      <c r="F13271">
        <v>0</v>
      </c>
      <c r="G13271">
        <v>0</v>
      </c>
      <c r="H13271" s="45">
        <v>13540.4</v>
      </c>
      <c r="I13271" t="s">
        <v>758</v>
      </c>
      <c r="J13271" t="s">
        <v>164</v>
      </c>
      <c r="K13271">
        <v>0</v>
      </c>
      <c r="L13271" s="83">
        <v>42412</v>
      </c>
      <c r="M13271">
        <v>0</v>
      </c>
      <c r="N13271">
        <v>253651103</v>
      </c>
      <c r="O13271">
        <v>2269229</v>
      </c>
    </row>
    <row r="13272" spans="1:15" x14ac:dyDescent="0.2">
      <c r="A13272" t="s">
        <v>2149</v>
      </c>
      <c r="B13272" t="s">
        <v>2086</v>
      </c>
      <c r="C13272">
        <v>38.28</v>
      </c>
      <c r="D13272">
        <v>0</v>
      </c>
      <c r="E13272">
        <v>0</v>
      </c>
      <c r="F13272">
        <v>0</v>
      </c>
      <c r="G13272">
        <v>0</v>
      </c>
      <c r="H13272" s="45">
        <v>-5407.39</v>
      </c>
      <c r="I13272" t="s">
        <v>163</v>
      </c>
      <c r="J13272" t="s">
        <v>164</v>
      </c>
      <c r="K13272">
        <v>0</v>
      </c>
      <c r="L13272" s="83">
        <v>42412</v>
      </c>
      <c r="M13272">
        <v>0</v>
      </c>
      <c r="N13272">
        <v>254543101</v>
      </c>
      <c r="O13272">
        <v>2270500</v>
      </c>
    </row>
    <row r="13273" spans="1:15" x14ac:dyDescent="0.2">
      <c r="A13273" t="s">
        <v>2150</v>
      </c>
      <c r="B13273" t="s">
        <v>2108</v>
      </c>
      <c r="C13273">
        <v>57.54</v>
      </c>
      <c r="D13273">
        <v>0</v>
      </c>
      <c r="E13273">
        <v>0</v>
      </c>
      <c r="F13273">
        <v>0</v>
      </c>
      <c r="G13273">
        <v>0</v>
      </c>
      <c r="H13273" s="45">
        <v>47259.14</v>
      </c>
      <c r="I13273" t="s">
        <v>758</v>
      </c>
      <c r="J13273" t="s">
        <v>182</v>
      </c>
      <c r="K13273">
        <v>0</v>
      </c>
      <c r="L13273" s="83">
        <v>42412</v>
      </c>
      <c r="M13273">
        <v>0</v>
      </c>
      <c r="N13273" t="s">
        <v>2151</v>
      </c>
      <c r="O13273">
        <v>2012672</v>
      </c>
    </row>
    <row r="13274" spans="1:15" x14ac:dyDescent="0.2">
      <c r="A13274" t="s">
        <v>2152</v>
      </c>
      <c r="B13274" t="s">
        <v>2079</v>
      </c>
      <c r="C13274">
        <v>15.565</v>
      </c>
      <c r="D13274">
        <v>0</v>
      </c>
      <c r="E13274">
        <v>0</v>
      </c>
      <c r="F13274">
        <v>0</v>
      </c>
      <c r="G13274">
        <v>0</v>
      </c>
      <c r="H13274" s="45">
        <v>-14996.51</v>
      </c>
      <c r="I13274" t="s">
        <v>163</v>
      </c>
      <c r="J13274" t="s">
        <v>190</v>
      </c>
      <c r="K13274">
        <v>0</v>
      </c>
      <c r="L13274" s="83">
        <v>42412</v>
      </c>
      <c r="M13274">
        <v>0</v>
      </c>
      <c r="N13274">
        <v>296689102</v>
      </c>
      <c r="O13274" t="s">
        <v>2153</v>
      </c>
    </row>
    <row r="13275" spans="1:15" x14ac:dyDescent="0.2">
      <c r="A13275" t="s">
        <v>2154</v>
      </c>
      <c r="B13275" t="s">
        <v>2078</v>
      </c>
      <c r="C13275">
        <v>78.95</v>
      </c>
      <c r="D13275">
        <v>0</v>
      </c>
      <c r="E13275">
        <v>0</v>
      </c>
      <c r="F13275">
        <v>0</v>
      </c>
      <c r="G13275">
        <v>0</v>
      </c>
      <c r="H13275" s="45">
        <v>12600.67</v>
      </c>
      <c r="I13275" t="s">
        <v>163</v>
      </c>
      <c r="J13275" t="s">
        <v>169</v>
      </c>
      <c r="K13275">
        <v>0</v>
      </c>
      <c r="L13275" s="83">
        <v>42412</v>
      </c>
      <c r="M13275">
        <v>0</v>
      </c>
      <c r="N13275" t="s">
        <v>2155</v>
      </c>
      <c r="O13275" t="s">
        <v>2156</v>
      </c>
    </row>
    <row r="13276" spans="1:15" x14ac:dyDescent="0.2">
      <c r="A13276" t="s">
        <v>2157</v>
      </c>
      <c r="B13276" t="s">
        <v>2101</v>
      </c>
      <c r="C13276">
        <v>56.22</v>
      </c>
      <c r="D13276">
        <v>0</v>
      </c>
      <c r="E13276">
        <v>0</v>
      </c>
      <c r="F13276">
        <v>0</v>
      </c>
      <c r="G13276">
        <v>0</v>
      </c>
      <c r="H13276" s="45">
        <v>7926.57</v>
      </c>
      <c r="I13276" t="s">
        <v>758</v>
      </c>
      <c r="J13276" t="s">
        <v>186</v>
      </c>
      <c r="K13276">
        <v>0</v>
      </c>
      <c r="L13276" s="83">
        <v>42412</v>
      </c>
      <c r="M13276">
        <v>0</v>
      </c>
      <c r="N13276" t="s">
        <v>2158</v>
      </c>
      <c r="O13276" t="s">
        <v>2159</v>
      </c>
    </row>
    <row r="13277" spans="1:15" x14ac:dyDescent="0.2">
      <c r="A13277" t="s">
        <v>2160</v>
      </c>
      <c r="B13277" t="s">
        <v>2083</v>
      </c>
      <c r="C13277">
        <v>24.51</v>
      </c>
      <c r="D13277">
        <v>0</v>
      </c>
      <c r="E13277">
        <v>0</v>
      </c>
      <c r="F13277">
        <v>0</v>
      </c>
      <c r="G13277">
        <v>0</v>
      </c>
      <c r="H13277" s="45">
        <v>217318.16</v>
      </c>
      <c r="I13277" t="s">
        <v>163</v>
      </c>
      <c r="J13277" t="s">
        <v>200</v>
      </c>
      <c r="K13277">
        <v>0</v>
      </c>
      <c r="L13277" s="83">
        <v>42412</v>
      </c>
      <c r="M13277">
        <v>0</v>
      </c>
      <c r="N13277" t="s">
        <v>2161</v>
      </c>
      <c r="O13277" t="s">
        <v>2162</v>
      </c>
    </row>
    <row r="13278" spans="1:15" x14ac:dyDescent="0.2">
      <c r="A13278" t="s">
        <v>2163</v>
      </c>
      <c r="B13278" t="s">
        <v>2075</v>
      </c>
      <c r="C13278">
        <v>54.47</v>
      </c>
      <c r="D13278">
        <v>0</v>
      </c>
      <c r="E13278">
        <v>0</v>
      </c>
      <c r="F13278">
        <v>0</v>
      </c>
      <c r="G13278">
        <v>0</v>
      </c>
      <c r="H13278" s="45">
        <v>-53556.87</v>
      </c>
      <c r="I13278" t="s">
        <v>163</v>
      </c>
      <c r="J13278" t="s">
        <v>190</v>
      </c>
      <c r="K13278">
        <v>0</v>
      </c>
      <c r="L13278" s="83">
        <v>42412</v>
      </c>
      <c r="M13278">
        <v>0</v>
      </c>
      <c r="N13278">
        <v>368736104</v>
      </c>
      <c r="O13278" t="s">
        <v>2164</v>
      </c>
    </row>
    <row r="13279" spans="1:15" x14ac:dyDescent="0.2">
      <c r="A13279" t="s">
        <v>2165</v>
      </c>
      <c r="B13279" t="s">
        <v>2096</v>
      </c>
      <c r="C13279">
        <v>68.959999999999994</v>
      </c>
      <c r="D13279">
        <v>0</v>
      </c>
      <c r="E13279">
        <v>0</v>
      </c>
      <c r="F13279">
        <v>0</v>
      </c>
      <c r="G13279">
        <v>0</v>
      </c>
      <c r="H13279" s="45">
        <v>7118.08</v>
      </c>
      <c r="I13279" t="s">
        <v>758</v>
      </c>
      <c r="J13279" t="s">
        <v>200</v>
      </c>
      <c r="K13279">
        <v>0</v>
      </c>
      <c r="L13279" s="83">
        <v>42412</v>
      </c>
      <c r="M13279">
        <v>0</v>
      </c>
      <c r="N13279">
        <v>398905109</v>
      </c>
      <c r="O13279">
        <v>2121352</v>
      </c>
    </row>
    <row r="13280" spans="1:15" x14ac:dyDescent="0.2">
      <c r="A13280" t="s">
        <v>2166</v>
      </c>
      <c r="B13280" t="s">
        <v>2107</v>
      </c>
      <c r="C13280">
        <v>69.319999999999993</v>
      </c>
      <c r="D13280">
        <v>0</v>
      </c>
      <c r="E13280">
        <v>0</v>
      </c>
      <c r="F13280">
        <v>0</v>
      </c>
      <c r="G13280">
        <v>0</v>
      </c>
      <c r="H13280" s="45">
        <v>14345.66</v>
      </c>
      <c r="I13280" t="s">
        <v>758</v>
      </c>
      <c r="J13280" t="s">
        <v>188</v>
      </c>
      <c r="K13280">
        <v>0</v>
      </c>
      <c r="L13280" s="83">
        <v>42412</v>
      </c>
      <c r="M13280">
        <v>0</v>
      </c>
      <c r="N13280" t="s">
        <v>2167</v>
      </c>
      <c r="O13280">
        <v>2232685</v>
      </c>
    </row>
    <row r="13281" spans="1:15" x14ac:dyDescent="0.2">
      <c r="A13281" t="s">
        <v>2168</v>
      </c>
      <c r="B13281" t="s">
        <v>2094</v>
      </c>
      <c r="C13281">
        <v>62.87</v>
      </c>
      <c r="D13281">
        <v>0</v>
      </c>
      <c r="E13281">
        <v>0</v>
      </c>
      <c r="F13281">
        <v>0</v>
      </c>
      <c r="G13281">
        <v>0</v>
      </c>
      <c r="H13281" s="45">
        <v>13762.59</v>
      </c>
      <c r="I13281" t="s">
        <v>758</v>
      </c>
      <c r="J13281" t="s">
        <v>169</v>
      </c>
      <c r="K13281">
        <v>0</v>
      </c>
      <c r="L13281" s="83">
        <v>42412</v>
      </c>
      <c r="M13281">
        <v>0</v>
      </c>
      <c r="N13281" t="s">
        <v>2169</v>
      </c>
      <c r="O13281">
        <v>2471950</v>
      </c>
    </row>
    <row r="13282" spans="1:15" x14ac:dyDescent="0.2">
      <c r="A13282" t="s">
        <v>2170</v>
      </c>
      <c r="B13282" t="s">
        <v>2098</v>
      </c>
      <c r="C13282">
        <v>27.05</v>
      </c>
      <c r="D13282">
        <v>0</v>
      </c>
      <c r="E13282">
        <v>0</v>
      </c>
      <c r="F13282">
        <v>0</v>
      </c>
      <c r="G13282">
        <v>0</v>
      </c>
      <c r="H13282" s="45">
        <v>7234.79</v>
      </c>
      <c r="I13282" t="s">
        <v>758</v>
      </c>
      <c r="J13282" t="s">
        <v>182</v>
      </c>
      <c r="K13282">
        <v>0</v>
      </c>
      <c r="L13282" s="83">
        <v>42412</v>
      </c>
      <c r="M13282">
        <v>0</v>
      </c>
      <c r="N13282">
        <v>981475106</v>
      </c>
      <c r="O13282">
        <v>2469450</v>
      </c>
    </row>
    <row r="13283" spans="1:15" x14ac:dyDescent="0.2">
      <c r="A13283" t="s">
        <v>2171</v>
      </c>
      <c r="B13283" t="s">
        <v>2088</v>
      </c>
      <c r="C13283">
        <v>18</v>
      </c>
      <c r="D13283">
        <v>0</v>
      </c>
      <c r="E13283">
        <v>0</v>
      </c>
      <c r="F13283">
        <v>0</v>
      </c>
      <c r="G13283">
        <v>0</v>
      </c>
      <c r="H13283">
        <v>-242.85</v>
      </c>
      <c r="I13283" t="s">
        <v>758</v>
      </c>
      <c r="J13283" t="s">
        <v>164</v>
      </c>
      <c r="K13283">
        <v>0</v>
      </c>
      <c r="L13283" s="83">
        <v>42412</v>
      </c>
      <c r="M13283">
        <v>0</v>
      </c>
      <c r="N13283" t="s">
        <v>177</v>
      </c>
      <c r="O13283" t="s">
        <v>2172</v>
      </c>
    </row>
    <row r="13284" spans="1:15" x14ac:dyDescent="0.2">
      <c r="A13284" t="s">
        <v>2173</v>
      </c>
      <c r="B13284" t="s">
        <v>2097</v>
      </c>
      <c r="C13284">
        <v>21.4</v>
      </c>
      <c r="D13284">
        <v>0</v>
      </c>
      <c r="E13284">
        <v>0</v>
      </c>
      <c r="F13284">
        <v>0</v>
      </c>
      <c r="G13284">
        <v>0</v>
      </c>
      <c r="H13284">
        <v>320.69</v>
      </c>
      <c r="I13284" t="s">
        <v>758</v>
      </c>
      <c r="J13284" t="s">
        <v>190</v>
      </c>
      <c r="K13284">
        <v>0</v>
      </c>
      <c r="L13284" s="83">
        <v>42412</v>
      </c>
      <c r="M13284">
        <v>0</v>
      </c>
      <c r="N13284">
        <v>498904200</v>
      </c>
      <c r="O13284" t="s">
        <v>2174</v>
      </c>
    </row>
    <row r="13285" spans="1:15" x14ac:dyDescent="0.2">
      <c r="A13285" t="s">
        <v>2175</v>
      </c>
      <c r="B13285" t="s">
        <v>2103</v>
      </c>
      <c r="C13285">
        <v>85.25</v>
      </c>
      <c r="D13285">
        <v>0</v>
      </c>
      <c r="E13285">
        <v>0</v>
      </c>
      <c r="F13285">
        <v>0</v>
      </c>
      <c r="G13285">
        <v>0</v>
      </c>
      <c r="H13285" s="45">
        <v>11664.49</v>
      </c>
      <c r="I13285" t="s">
        <v>758</v>
      </c>
      <c r="J13285" t="s">
        <v>169</v>
      </c>
      <c r="K13285">
        <v>0</v>
      </c>
      <c r="L13285" s="83">
        <v>42412</v>
      </c>
      <c r="M13285">
        <v>0</v>
      </c>
      <c r="N13285" t="s">
        <v>2176</v>
      </c>
      <c r="O13285">
        <v>2623911</v>
      </c>
    </row>
    <row r="13286" spans="1:15" x14ac:dyDescent="0.2">
      <c r="A13286" t="s">
        <v>2177</v>
      </c>
      <c r="B13286" t="s">
        <v>2092</v>
      </c>
      <c r="C13286">
        <v>26.61</v>
      </c>
      <c r="D13286">
        <v>0</v>
      </c>
      <c r="E13286">
        <v>0</v>
      </c>
      <c r="F13286">
        <v>0</v>
      </c>
      <c r="G13286">
        <v>0</v>
      </c>
      <c r="H13286" s="45">
        <v>1695.29</v>
      </c>
      <c r="I13286" t="s">
        <v>758</v>
      </c>
      <c r="J13286" t="s">
        <v>190</v>
      </c>
      <c r="K13286">
        <v>0</v>
      </c>
      <c r="L13286" s="83">
        <v>42412</v>
      </c>
      <c r="M13286">
        <v>0</v>
      </c>
      <c r="N13286" t="s">
        <v>177</v>
      </c>
      <c r="O13286" t="s">
        <v>2178</v>
      </c>
    </row>
    <row r="13287" spans="1:15" x14ac:dyDescent="0.2">
      <c r="A13287" t="s">
        <v>2179</v>
      </c>
      <c r="B13287" t="s">
        <v>2100</v>
      </c>
      <c r="C13287">
        <v>50.99</v>
      </c>
      <c r="D13287">
        <v>0</v>
      </c>
      <c r="E13287">
        <v>0</v>
      </c>
      <c r="F13287">
        <v>0</v>
      </c>
      <c r="G13287">
        <v>0</v>
      </c>
      <c r="H13287" s="45">
        <v>23812.39</v>
      </c>
      <c r="I13287" t="s">
        <v>758</v>
      </c>
      <c r="J13287" t="s">
        <v>200</v>
      </c>
      <c r="K13287">
        <v>0</v>
      </c>
      <c r="L13287" s="83">
        <v>42412</v>
      </c>
      <c r="M13287">
        <v>0</v>
      </c>
      <c r="N13287" t="s">
        <v>2180</v>
      </c>
      <c r="O13287">
        <v>2943523</v>
      </c>
    </row>
    <row r="13288" spans="1:15" x14ac:dyDescent="0.2">
      <c r="A13288" t="s">
        <v>2181</v>
      </c>
      <c r="B13288" t="s">
        <v>2089</v>
      </c>
      <c r="C13288">
        <v>50.83</v>
      </c>
      <c r="D13288">
        <v>0</v>
      </c>
      <c r="E13288">
        <v>0</v>
      </c>
      <c r="F13288">
        <v>0</v>
      </c>
      <c r="G13288">
        <v>0</v>
      </c>
      <c r="H13288" s="45">
        <v>2782.15</v>
      </c>
      <c r="I13288" t="s">
        <v>758</v>
      </c>
      <c r="J13288" t="s">
        <v>182</v>
      </c>
      <c r="K13288">
        <v>0</v>
      </c>
      <c r="L13288" s="83">
        <v>42412</v>
      </c>
      <c r="M13288">
        <v>0</v>
      </c>
      <c r="N13288" t="s">
        <v>2182</v>
      </c>
      <c r="O13288" t="s">
        <v>2183</v>
      </c>
    </row>
    <row r="13289" spans="1:15" x14ac:dyDescent="0.2">
      <c r="A13289" t="s">
        <v>2184</v>
      </c>
      <c r="B13289" t="s">
        <v>2082</v>
      </c>
      <c r="C13289">
        <v>65.53</v>
      </c>
      <c r="D13289">
        <v>0</v>
      </c>
      <c r="E13289">
        <v>0</v>
      </c>
      <c r="F13289">
        <v>0</v>
      </c>
      <c r="G13289">
        <v>0</v>
      </c>
      <c r="H13289" s="45">
        <v>48194.1</v>
      </c>
      <c r="I13289" t="s">
        <v>163</v>
      </c>
      <c r="J13289" t="s">
        <v>200</v>
      </c>
      <c r="K13289">
        <v>0</v>
      </c>
      <c r="L13289" s="83">
        <v>42412</v>
      </c>
      <c r="M13289">
        <v>0</v>
      </c>
      <c r="N13289" t="s">
        <v>2185</v>
      </c>
      <c r="O13289" t="s">
        <v>2186</v>
      </c>
    </row>
    <row r="13290" spans="1:15" x14ac:dyDescent="0.2">
      <c r="A13290" t="s">
        <v>2187</v>
      </c>
      <c r="B13290" t="s">
        <v>2087</v>
      </c>
      <c r="C13290">
        <v>23.26</v>
      </c>
      <c r="D13290">
        <v>0</v>
      </c>
      <c r="E13290">
        <v>0</v>
      </c>
      <c r="F13290">
        <v>0</v>
      </c>
      <c r="G13290">
        <v>0</v>
      </c>
      <c r="H13290" s="45">
        <v>-5479.8</v>
      </c>
      <c r="I13290" t="s">
        <v>758</v>
      </c>
      <c r="J13290" t="s">
        <v>200</v>
      </c>
      <c r="K13290">
        <v>0</v>
      </c>
      <c r="L13290" s="83">
        <v>42412</v>
      </c>
      <c r="M13290">
        <v>0</v>
      </c>
      <c r="N13290" t="s">
        <v>2188</v>
      </c>
      <c r="O13290">
        <v>2320892</v>
      </c>
    </row>
    <row r="13291" spans="1:15" x14ac:dyDescent="0.2">
      <c r="A13291" t="s">
        <v>2189</v>
      </c>
      <c r="B13291" t="s">
        <v>2091</v>
      </c>
      <c r="C13291">
        <v>41.78</v>
      </c>
      <c r="D13291">
        <v>0</v>
      </c>
      <c r="E13291">
        <v>0</v>
      </c>
      <c r="F13291">
        <v>0</v>
      </c>
      <c r="G13291">
        <v>0</v>
      </c>
      <c r="H13291" s="45">
        <v>1360.01</v>
      </c>
      <c r="I13291" t="s">
        <v>758</v>
      </c>
      <c r="J13291" t="s">
        <v>186</v>
      </c>
      <c r="K13291">
        <v>0</v>
      </c>
      <c r="L13291" s="83">
        <v>42412</v>
      </c>
      <c r="M13291">
        <v>0</v>
      </c>
      <c r="N13291">
        <v>860372101</v>
      </c>
      <c r="O13291">
        <v>2848736</v>
      </c>
    </row>
    <row r="13292" spans="1:15" x14ac:dyDescent="0.2">
      <c r="A13292" t="s">
        <v>2190</v>
      </c>
      <c r="B13292" t="s">
        <v>2090</v>
      </c>
      <c r="C13292">
        <v>69.33</v>
      </c>
      <c r="D13292">
        <v>0</v>
      </c>
      <c r="E13292">
        <v>0</v>
      </c>
      <c r="F13292">
        <v>0</v>
      </c>
      <c r="G13292">
        <v>0</v>
      </c>
      <c r="H13292" s="45">
        <v>-2112.35</v>
      </c>
      <c r="I13292" t="s">
        <v>758</v>
      </c>
      <c r="J13292" t="s">
        <v>235</v>
      </c>
      <c r="K13292">
        <v>0</v>
      </c>
      <c r="L13292" s="83">
        <v>42412</v>
      </c>
      <c r="M13292">
        <v>0</v>
      </c>
      <c r="N13292" t="s">
        <v>2191</v>
      </c>
      <c r="O13292" t="s">
        <v>2192</v>
      </c>
    </row>
    <row r="13293" spans="1:15" x14ac:dyDescent="0.2">
      <c r="A13293" t="s">
        <v>2193</v>
      </c>
      <c r="B13293" t="s">
        <v>2077</v>
      </c>
      <c r="C13293">
        <v>11.82</v>
      </c>
      <c r="D13293">
        <v>0</v>
      </c>
      <c r="E13293">
        <v>0</v>
      </c>
      <c r="F13293">
        <v>0</v>
      </c>
      <c r="G13293">
        <v>0</v>
      </c>
      <c r="H13293" s="45">
        <v>37049.89</v>
      </c>
      <c r="I13293" t="s">
        <v>163</v>
      </c>
      <c r="J13293" t="s">
        <v>200</v>
      </c>
      <c r="K13293">
        <v>0</v>
      </c>
      <c r="L13293" s="83">
        <v>42412</v>
      </c>
      <c r="M13293">
        <v>0</v>
      </c>
      <c r="N13293" t="s">
        <v>2194</v>
      </c>
      <c r="O13293" t="s">
        <v>2195</v>
      </c>
    </row>
    <row r="13294" spans="1:15" x14ac:dyDescent="0.2">
      <c r="A13294" t="s">
        <v>2196</v>
      </c>
      <c r="B13294" t="s">
        <v>2093</v>
      </c>
      <c r="C13294">
        <v>51</v>
      </c>
      <c r="D13294">
        <v>0</v>
      </c>
      <c r="E13294">
        <v>0</v>
      </c>
      <c r="F13294">
        <v>0</v>
      </c>
      <c r="G13294">
        <v>0</v>
      </c>
      <c r="H13294" s="45">
        <v>4075.48</v>
      </c>
      <c r="I13294" t="s">
        <v>758</v>
      </c>
      <c r="J13294" t="s">
        <v>235</v>
      </c>
      <c r="K13294">
        <v>0</v>
      </c>
      <c r="L13294" s="83">
        <v>42412</v>
      </c>
      <c r="M13294">
        <v>0</v>
      </c>
      <c r="N13294" t="s">
        <v>2197</v>
      </c>
      <c r="O13294" t="s">
        <v>2198</v>
      </c>
    </row>
    <row r="13295" spans="1:15" x14ac:dyDescent="0.2">
      <c r="A13295" t="s">
        <v>2199</v>
      </c>
      <c r="B13295" t="s">
        <v>2106</v>
      </c>
      <c r="C13295">
        <v>172.53</v>
      </c>
      <c r="D13295">
        <v>0</v>
      </c>
      <c r="E13295">
        <v>0</v>
      </c>
      <c r="F13295">
        <v>0</v>
      </c>
      <c r="G13295">
        <v>0</v>
      </c>
      <c r="H13295" s="45">
        <v>1447.62</v>
      </c>
      <c r="I13295" t="s">
        <v>758</v>
      </c>
      <c r="J13295" t="s">
        <v>190</v>
      </c>
      <c r="K13295">
        <v>0</v>
      </c>
      <c r="L13295" s="83">
        <v>42412</v>
      </c>
      <c r="M13295">
        <v>0</v>
      </c>
      <c r="N13295">
        <v>942622200</v>
      </c>
      <c r="O13295">
        <v>2943039</v>
      </c>
    </row>
    <row r="13296" spans="1:15" x14ac:dyDescent="0.2">
      <c r="A13296" t="s">
        <v>2200</v>
      </c>
      <c r="B13296" t="s">
        <v>2085</v>
      </c>
      <c r="C13296">
        <v>83.85</v>
      </c>
      <c r="D13296">
        <v>0</v>
      </c>
      <c r="E13296">
        <v>0</v>
      </c>
      <c r="F13296">
        <v>0</v>
      </c>
      <c r="G13296">
        <v>0</v>
      </c>
      <c r="H13296" s="45">
        <v>39054.81</v>
      </c>
      <c r="I13296" t="s">
        <v>163</v>
      </c>
      <c r="J13296" t="s">
        <v>190</v>
      </c>
      <c r="K13296">
        <v>0</v>
      </c>
      <c r="L13296" s="83">
        <v>42412</v>
      </c>
      <c r="M13296">
        <v>0</v>
      </c>
      <c r="N13296">
        <v>942749102</v>
      </c>
      <c r="O13296">
        <v>2943620</v>
      </c>
    </row>
    <row r="13297" spans="1:15" x14ac:dyDescent="0.2">
      <c r="A13297" t="s">
        <v>2201</v>
      </c>
      <c r="B13297" t="s">
        <v>2095</v>
      </c>
      <c r="C13297">
        <v>153.29</v>
      </c>
      <c r="D13297">
        <v>0</v>
      </c>
      <c r="E13297">
        <v>0</v>
      </c>
      <c r="F13297">
        <v>0</v>
      </c>
      <c r="G13297">
        <v>0</v>
      </c>
      <c r="H13297" s="45">
        <v>23773.74</v>
      </c>
      <c r="I13297" t="s">
        <v>758</v>
      </c>
      <c r="J13297" t="s">
        <v>200</v>
      </c>
      <c r="K13297">
        <v>0</v>
      </c>
      <c r="L13297" s="83">
        <v>42412</v>
      </c>
      <c r="M13297">
        <v>0</v>
      </c>
      <c r="N13297">
        <v>983134107</v>
      </c>
      <c r="O13297">
        <v>2963811</v>
      </c>
    </row>
    <row r="13298" spans="1:15" x14ac:dyDescent="0.2">
      <c r="A13298" t="s">
        <v>2202</v>
      </c>
      <c r="B13298" t="s">
        <v>2076</v>
      </c>
      <c r="C13298">
        <v>79.73</v>
      </c>
      <c r="D13298">
        <v>0</v>
      </c>
      <c r="E13298">
        <v>0</v>
      </c>
      <c r="F13298">
        <v>0</v>
      </c>
      <c r="G13298">
        <v>0</v>
      </c>
      <c r="H13298" s="45">
        <v>11364.75</v>
      </c>
      <c r="I13298" t="s">
        <v>163</v>
      </c>
      <c r="J13298" t="s">
        <v>169</v>
      </c>
      <c r="K13298">
        <v>0</v>
      </c>
      <c r="L13298" s="83">
        <v>42412</v>
      </c>
      <c r="M13298">
        <v>0</v>
      </c>
      <c r="N13298" t="s">
        <v>2203</v>
      </c>
      <c r="O13298" t="s">
        <v>2204</v>
      </c>
    </row>
    <row r="13299" spans="1:15" x14ac:dyDescent="0.2">
      <c r="A13299" t="s">
        <v>2008</v>
      </c>
      <c r="B13299" t="s">
        <v>1090</v>
      </c>
      <c r="C13299">
        <v>353.02</v>
      </c>
      <c r="D13299">
        <v>0</v>
      </c>
      <c r="E13299">
        <v>0</v>
      </c>
      <c r="F13299">
        <v>0</v>
      </c>
      <c r="G13299">
        <v>0</v>
      </c>
      <c r="H13299" s="45">
        <v>141569.43</v>
      </c>
      <c r="I13299" t="s">
        <v>210</v>
      </c>
      <c r="J13299" t="s">
        <v>190</v>
      </c>
      <c r="K13299">
        <v>0</v>
      </c>
      <c r="L13299" s="83">
        <v>42411</v>
      </c>
      <c r="M13299">
        <v>0</v>
      </c>
      <c r="N13299">
        <v>23586100</v>
      </c>
      <c r="O13299">
        <v>2028174</v>
      </c>
    </row>
    <row r="13300" spans="1:15" x14ac:dyDescent="0.2">
      <c r="A13300" t="s">
        <v>2009</v>
      </c>
      <c r="B13300" t="s">
        <v>1667</v>
      </c>
      <c r="C13300">
        <v>56.18</v>
      </c>
      <c r="D13300">
        <v>0</v>
      </c>
      <c r="E13300">
        <v>0</v>
      </c>
      <c r="F13300">
        <v>0</v>
      </c>
      <c r="G13300">
        <v>0</v>
      </c>
      <c r="H13300" s="45">
        <v>8259.8700000000008</v>
      </c>
      <c r="I13300" t="s">
        <v>758</v>
      </c>
      <c r="J13300" t="s">
        <v>186</v>
      </c>
      <c r="K13300">
        <v>0</v>
      </c>
      <c r="L13300" s="83">
        <v>42411</v>
      </c>
      <c r="M13300">
        <v>0</v>
      </c>
      <c r="N13300" t="s">
        <v>1726</v>
      </c>
      <c r="O13300" t="s">
        <v>1727</v>
      </c>
    </row>
    <row r="13301" spans="1:15" x14ac:dyDescent="0.2">
      <c r="A13301" t="s">
        <v>2010</v>
      </c>
      <c r="B13301" t="s">
        <v>1690</v>
      </c>
      <c r="C13301">
        <v>29.21</v>
      </c>
      <c r="D13301">
        <v>0</v>
      </c>
      <c r="E13301">
        <v>0</v>
      </c>
      <c r="F13301">
        <v>0</v>
      </c>
      <c r="G13301">
        <v>0</v>
      </c>
      <c r="H13301" s="45">
        <v>27132.42</v>
      </c>
      <c r="I13301" t="s">
        <v>758</v>
      </c>
      <c r="J13301" t="s">
        <v>200</v>
      </c>
      <c r="K13301">
        <v>0</v>
      </c>
      <c r="L13301" s="83">
        <v>42411</v>
      </c>
      <c r="M13301">
        <v>0</v>
      </c>
      <c r="N13301">
        <v>830566105</v>
      </c>
      <c r="O13301">
        <v>2428042</v>
      </c>
    </row>
    <row r="13302" spans="1:15" x14ac:dyDescent="0.2">
      <c r="A13302" t="s">
        <v>2011</v>
      </c>
      <c r="B13302" t="s">
        <v>1663</v>
      </c>
      <c r="C13302">
        <v>44.09</v>
      </c>
      <c r="D13302">
        <v>0</v>
      </c>
      <c r="E13302">
        <v>0</v>
      </c>
      <c r="F13302">
        <v>0</v>
      </c>
      <c r="G13302">
        <v>0</v>
      </c>
      <c r="H13302" s="45">
        <v>5472.99</v>
      </c>
      <c r="I13302" t="s">
        <v>758</v>
      </c>
      <c r="J13302" t="s">
        <v>188</v>
      </c>
      <c r="K13302">
        <v>0</v>
      </c>
      <c r="L13302" s="83">
        <v>42411</v>
      </c>
      <c r="M13302">
        <v>0</v>
      </c>
      <c r="N13302" t="s">
        <v>1721</v>
      </c>
      <c r="O13302">
        <v>2232793</v>
      </c>
    </row>
    <row r="13303" spans="1:15" x14ac:dyDescent="0.2">
      <c r="A13303" t="s">
        <v>2012</v>
      </c>
      <c r="B13303" t="s">
        <v>1675</v>
      </c>
      <c r="C13303">
        <v>36.14</v>
      </c>
      <c r="D13303">
        <v>0</v>
      </c>
      <c r="E13303">
        <v>0</v>
      </c>
      <c r="F13303">
        <v>0</v>
      </c>
      <c r="G13303">
        <v>0</v>
      </c>
      <c r="H13303" s="45">
        <v>17565.53</v>
      </c>
      <c r="I13303" t="s">
        <v>758</v>
      </c>
      <c r="J13303" t="s">
        <v>200</v>
      </c>
      <c r="K13303">
        <v>0</v>
      </c>
      <c r="L13303" s="83">
        <v>42411</v>
      </c>
      <c r="M13303">
        <v>0</v>
      </c>
      <c r="N13303">
        <v>817565104</v>
      </c>
      <c r="O13303">
        <v>2797560</v>
      </c>
    </row>
    <row r="13304" spans="1:15" x14ac:dyDescent="0.2">
      <c r="A13304" t="s">
        <v>2013</v>
      </c>
      <c r="B13304" t="s">
        <v>1679</v>
      </c>
      <c r="C13304">
        <v>52.93</v>
      </c>
      <c r="D13304">
        <v>0</v>
      </c>
      <c r="E13304">
        <v>0</v>
      </c>
      <c r="F13304">
        <v>0</v>
      </c>
      <c r="G13304">
        <v>0</v>
      </c>
      <c r="H13304" s="45">
        <v>-2858.44</v>
      </c>
      <c r="I13304" t="s">
        <v>758</v>
      </c>
      <c r="J13304" t="s">
        <v>164</v>
      </c>
      <c r="K13304">
        <v>0</v>
      </c>
      <c r="L13304" s="83">
        <v>42411</v>
      </c>
      <c r="M13304">
        <v>0</v>
      </c>
      <c r="N13304" t="s">
        <v>177</v>
      </c>
      <c r="O13304">
        <v>2661784</v>
      </c>
    </row>
    <row r="13305" spans="1:15" x14ac:dyDescent="0.2">
      <c r="A13305" t="s">
        <v>2014</v>
      </c>
      <c r="B13305" t="s">
        <v>1672</v>
      </c>
      <c r="C13305">
        <v>57.89</v>
      </c>
      <c r="D13305">
        <v>0</v>
      </c>
      <c r="E13305">
        <v>0</v>
      </c>
      <c r="F13305">
        <v>0</v>
      </c>
      <c r="G13305">
        <v>0</v>
      </c>
      <c r="H13305" s="45">
        <v>-1564.17</v>
      </c>
      <c r="I13305" t="s">
        <v>758</v>
      </c>
      <c r="J13305" t="s">
        <v>190</v>
      </c>
      <c r="K13305">
        <v>0</v>
      </c>
      <c r="L13305" s="83">
        <v>42411</v>
      </c>
      <c r="M13305">
        <v>0</v>
      </c>
      <c r="N13305">
        <v>690742101</v>
      </c>
      <c r="O13305" t="s">
        <v>1740</v>
      </c>
    </row>
    <row r="13306" spans="1:15" x14ac:dyDescent="0.2">
      <c r="A13306" t="s">
        <v>2015</v>
      </c>
      <c r="B13306" t="s">
        <v>1673</v>
      </c>
      <c r="C13306">
        <v>26.25</v>
      </c>
      <c r="D13306">
        <v>0</v>
      </c>
      <c r="E13306">
        <v>0</v>
      </c>
      <c r="F13306">
        <v>0</v>
      </c>
      <c r="G13306">
        <v>0</v>
      </c>
      <c r="H13306" s="45">
        <v>4097.8100000000004</v>
      </c>
      <c r="I13306" t="s">
        <v>758</v>
      </c>
      <c r="J13306" t="s">
        <v>169</v>
      </c>
      <c r="K13306">
        <v>0</v>
      </c>
      <c r="L13306" s="83">
        <v>42411</v>
      </c>
      <c r="M13306">
        <v>0</v>
      </c>
      <c r="N13306" t="s">
        <v>1718</v>
      </c>
      <c r="O13306" t="s">
        <v>1719</v>
      </c>
    </row>
    <row r="13307" spans="1:15" x14ac:dyDescent="0.2">
      <c r="A13307" t="s">
        <v>2016</v>
      </c>
      <c r="B13307" t="s">
        <v>1685</v>
      </c>
      <c r="C13307">
        <v>74.53</v>
      </c>
      <c r="D13307">
        <v>0</v>
      </c>
      <c r="E13307">
        <v>0</v>
      </c>
      <c r="F13307">
        <v>0</v>
      </c>
      <c r="G13307">
        <v>0</v>
      </c>
      <c r="H13307" s="45">
        <v>29959.75</v>
      </c>
      <c r="I13307" t="s">
        <v>758</v>
      </c>
      <c r="J13307" t="s">
        <v>169</v>
      </c>
      <c r="K13307">
        <v>0</v>
      </c>
      <c r="L13307" s="83">
        <v>42411</v>
      </c>
      <c r="M13307">
        <v>0</v>
      </c>
      <c r="N13307" t="s">
        <v>1703</v>
      </c>
      <c r="O13307" t="s">
        <v>1704</v>
      </c>
    </row>
    <row r="13308" spans="1:15" x14ac:dyDescent="0.2">
      <c r="A13308" t="s">
        <v>2017</v>
      </c>
      <c r="B13308" t="s">
        <v>1671</v>
      </c>
      <c r="C13308">
        <v>240.35</v>
      </c>
      <c r="D13308">
        <v>0</v>
      </c>
      <c r="E13308">
        <v>0</v>
      </c>
      <c r="F13308">
        <v>0</v>
      </c>
      <c r="G13308">
        <v>0</v>
      </c>
      <c r="H13308" s="45">
        <v>6422.3</v>
      </c>
      <c r="I13308" t="s">
        <v>758</v>
      </c>
      <c r="J13308" t="s">
        <v>169</v>
      </c>
      <c r="K13308">
        <v>0</v>
      </c>
      <c r="L13308" s="83">
        <v>42411</v>
      </c>
      <c r="M13308">
        <v>0</v>
      </c>
      <c r="N13308" t="s">
        <v>1764</v>
      </c>
      <c r="O13308">
        <v>2501578</v>
      </c>
    </row>
    <row r="13309" spans="1:15" x14ac:dyDescent="0.2">
      <c r="A13309" t="s">
        <v>2018</v>
      </c>
      <c r="B13309" t="s">
        <v>1688</v>
      </c>
      <c r="C13309">
        <v>80.36</v>
      </c>
      <c r="D13309">
        <v>0</v>
      </c>
      <c r="E13309">
        <v>0</v>
      </c>
      <c r="F13309">
        <v>0</v>
      </c>
      <c r="G13309">
        <v>0</v>
      </c>
      <c r="H13309" s="45">
        <v>2036.93</v>
      </c>
      <c r="I13309" t="s">
        <v>758</v>
      </c>
      <c r="J13309" t="s">
        <v>164</v>
      </c>
      <c r="K13309">
        <v>0</v>
      </c>
      <c r="L13309" s="83">
        <v>42411</v>
      </c>
      <c r="M13309">
        <v>0</v>
      </c>
      <c r="N13309" t="s">
        <v>1774</v>
      </c>
      <c r="O13309" t="s">
        <v>1775</v>
      </c>
    </row>
    <row r="13310" spans="1:15" x14ac:dyDescent="0.2">
      <c r="A13310" t="s">
        <v>2019</v>
      </c>
      <c r="B13310" t="s">
        <v>1664</v>
      </c>
      <c r="C13310">
        <v>80.16</v>
      </c>
      <c r="D13310">
        <v>0</v>
      </c>
      <c r="E13310">
        <v>0</v>
      </c>
      <c r="F13310">
        <v>0</v>
      </c>
      <c r="G13310">
        <v>0</v>
      </c>
      <c r="H13310" s="45">
        <v>6104.1</v>
      </c>
      <c r="I13310" t="s">
        <v>758</v>
      </c>
      <c r="J13310" t="s">
        <v>200</v>
      </c>
      <c r="K13310">
        <v>0</v>
      </c>
      <c r="L13310" s="83">
        <v>42411</v>
      </c>
      <c r="M13310">
        <v>0</v>
      </c>
      <c r="N13310">
        <v>462726100</v>
      </c>
      <c r="O13310" t="s">
        <v>1724</v>
      </c>
    </row>
    <row r="13311" spans="1:15" x14ac:dyDescent="0.2">
      <c r="A13311" t="s">
        <v>2020</v>
      </c>
      <c r="B13311" t="s">
        <v>1680</v>
      </c>
      <c r="C13311">
        <v>42.68</v>
      </c>
      <c r="D13311">
        <v>0</v>
      </c>
      <c r="E13311">
        <v>0</v>
      </c>
      <c r="F13311">
        <v>0</v>
      </c>
      <c r="G13311">
        <v>0</v>
      </c>
      <c r="H13311" s="45">
        <v>-2851.49</v>
      </c>
      <c r="I13311" t="s">
        <v>758</v>
      </c>
      <c r="J13311" t="s">
        <v>190</v>
      </c>
      <c r="K13311">
        <v>0</v>
      </c>
      <c r="L13311" s="83">
        <v>42411</v>
      </c>
      <c r="M13311">
        <v>0</v>
      </c>
      <c r="N13311">
        <v>404251100</v>
      </c>
      <c r="O13311">
        <v>2435246</v>
      </c>
    </row>
    <row r="13312" spans="1:15" x14ac:dyDescent="0.2">
      <c r="A13312" t="s">
        <v>2021</v>
      </c>
      <c r="B13312" t="s">
        <v>1677</v>
      </c>
      <c r="C13312">
        <v>128.03</v>
      </c>
      <c r="D13312">
        <v>0</v>
      </c>
      <c r="E13312">
        <v>0</v>
      </c>
      <c r="F13312">
        <v>0</v>
      </c>
      <c r="G13312">
        <v>0</v>
      </c>
      <c r="H13312" s="45">
        <v>14493.55</v>
      </c>
      <c r="I13312" t="s">
        <v>758</v>
      </c>
      <c r="J13312" t="s">
        <v>190</v>
      </c>
      <c r="K13312">
        <v>0</v>
      </c>
      <c r="L13312" s="83">
        <v>42411</v>
      </c>
      <c r="M13312">
        <v>0</v>
      </c>
      <c r="N13312">
        <v>294429105</v>
      </c>
      <c r="O13312">
        <v>2319146</v>
      </c>
    </row>
    <row r="13313" spans="1:15" x14ac:dyDescent="0.2">
      <c r="A13313" t="s">
        <v>2022</v>
      </c>
      <c r="B13313" t="s">
        <v>1659</v>
      </c>
      <c r="C13313">
        <v>20.975000000000001</v>
      </c>
      <c r="D13313">
        <v>0</v>
      </c>
      <c r="E13313">
        <v>0</v>
      </c>
      <c r="F13313">
        <v>0</v>
      </c>
      <c r="G13313">
        <v>0</v>
      </c>
      <c r="H13313" s="45">
        <v>11306.77</v>
      </c>
      <c r="I13313" t="s">
        <v>758</v>
      </c>
      <c r="J13313" t="s">
        <v>448</v>
      </c>
      <c r="K13313">
        <v>0</v>
      </c>
      <c r="L13313" s="83">
        <v>42411</v>
      </c>
      <c r="M13313">
        <v>0</v>
      </c>
      <c r="N13313">
        <v>156700106</v>
      </c>
      <c r="O13313">
        <v>2185046</v>
      </c>
    </row>
    <row r="13314" spans="1:15" x14ac:dyDescent="0.2">
      <c r="A13314" t="s">
        <v>2023</v>
      </c>
      <c r="B13314" t="s">
        <v>1670</v>
      </c>
      <c r="C13314">
        <v>17.25</v>
      </c>
      <c r="D13314">
        <v>0</v>
      </c>
      <c r="E13314">
        <v>0</v>
      </c>
      <c r="F13314">
        <v>0</v>
      </c>
      <c r="G13314">
        <v>0</v>
      </c>
      <c r="H13314" s="45">
        <v>22225.42</v>
      </c>
      <c r="I13314" t="s">
        <v>758</v>
      </c>
      <c r="J13314" t="s">
        <v>190</v>
      </c>
      <c r="K13314">
        <v>0</v>
      </c>
      <c r="L13314" s="83">
        <v>42411</v>
      </c>
      <c r="M13314">
        <v>0</v>
      </c>
      <c r="N13314" t="s">
        <v>177</v>
      </c>
      <c r="O13314" t="s">
        <v>1750</v>
      </c>
    </row>
    <row r="13315" spans="1:15" x14ac:dyDescent="0.2">
      <c r="A13315" t="s">
        <v>2024</v>
      </c>
      <c r="B13315" t="s">
        <v>1669</v>
      </c>
      <c r="C13315">
        <v>22.45</v>
      </c>
      <c r="D13315">
        <v>0</v>
      </c>
      <c r="E13315">
        <v>0</v>
      </c>
      <c r="F13315">
        <v>0</v>
      </c>
      <c r="G13315">
        <v>0</v>
      </c>
      <c r="H13315" s="45">
        <v>20649.740000000002</v>
      </c>
      <c r="I13315" t="s">
        <v>758</v>
      </c>
      <c r="J13315" t="s">
        <v>188</v>
      </c>
      <c r="K13315">
        <v>0</v>
      </c>
      <c r="L13315" s="83">
        <v>42411</v>
      </c>
      <c r="M13315">
        <v>0</v>
      </c>
      <c r="N13315" t="s">
        <v>1752</v>
      </c>
      <c r="O13315" t="s">
        <v>1753</v>
      </c>
    </row>
    <row r="13316" spans="1:15" x14ac:dyDescent="0.2">
      <c r="A13316" t="s">
        <v>2025</v>
      </c>
      <c r="B13316" t="s">
        <v>1683</v>
      </c>
      <c r="C13316">
        <v>52.78</v>
      </c>
      <c r="D13316">
        <v>0</v>
      </c>
      <c r="E13316">
        <v>0</v>
      </c>
      <c r="F13316">
        <v>0</v>
      </c>
      <c r="G13316">
        <v>0</v>
      </c>
      <c r="H13316" s="45">
        <v>31688.78</v>
      </c>
      <c r="I13316" t="s">
        <v>758</v>
      </c>
      <c r="J13316" t="s">
        <v>164</v>
      </c>
      <c r="K13316">
        <v>0</v>
      </c>
      <c r="L13316" s="83">
        <v>42411</v>
      </c>
      <c r="M13316">
        <v>0</v>
      </c>
      <c r="N13316">
        <v>192422103</v>
      </c>
      <c r="O13316">
        <v>2208288</v>
      </c>
    </row>
    <row r="13317" spans="1:15" x14ac:dyDescent="0.2">
      <c r="A13317" t="s">
        <v>2026</v>
      </c>
      <c r="B13317" t="s">
        <v>1682</v>
      </c>
      <c r="C13317">
        <v>30.25</v>
      </c>
      <c r="D13317">
        <v>0</v>
      </c>
      <c r="E13317">
        <v>0</v>
      </c>
      <c r="F13317">
        <v>0</v>
      </c>
      <c r="G13317">
        <v>0</v>
      </c>
      <c r="H13317" s="45">
        <v>16141.75</v>
      </c>
      <c r="I13317" t="s">
        <v>758</v>
      </c>
      <c r="J13317" t="s">
        <v>188</v>
      </c>
      <c r="K13317">
        <v>0</v>
      </c>
      <c r="L13317" s="83">
        <v>42411</v>
      </c>
      <c r="M13317">
        <v>0</v>
      </c>
      <c r="N13317" t="s">
        <v>177</v>
      </c>
      <c r="O13317" t="s">
        <v>1711</v>
      </c>
    </row>
    <row r="13318" spans="1:15" x14ac:dyDescent="0.2">
      <c r="A13318" t="s">
        <v>2027</v>
      </c>
      <c r="B13318" t="s">
        <v>1665</v>
      </c>
      <c r="C13318">
        <v>36</v>
      </c>
      <c r="D13318">
        <v>0</v>
      </c>
      <c r="E13318">
        <v>0</v>
      </c>
      <c r="F13318">
        <v>0</v>
      </c>
      <c r="G13318">
        <v>0</v>
      </c>
      <c r="H13318" s="45">
        <v>19224.43</v>
      </c>
      <c r="I13318" t="s">
        <v>758</v>
      </c>
      <c r="J13318" t="s">
        <v>235</v>
      </c>
      <c r="K13318">
        <v>0</v>
      </c>
      <c r="L13318" s="83">
        <v>42411</v>
      </c>
      <c r="M13318">
        <v>0</v>
      </c>
      <c r="N13318">
        <v>34164103</v>
      </c>
      <c r="O13318">
        <v>2274922</v>
      </c>
    </row>
    <row r="13319" spans="1:15" x14ac:dyDescent="0.2">
      <c r="A13319" t="s">
        <v>2028</v>
      </c>
      <c r="B13319" t="s">
        <v>2000</v>
      </c>
      <c r="C13319">
        <v>11.89</v>
      </c>
      <c r="D13319">
        <v>0</v>
      </c>
      <c r="E13319">
        <v>0</v>
      </c>
      <c r="F13319">
        <v>0</v>
      </c>
      <c r="G13319">
        <v>0</v>
      </c>
      <c r="H13319" s="45">
        <v>6135.92</v>
      </c>
      <c r="I13319" t="s">
        <v>758</v>
      </c>
      <c r="J13319" t="s">
        <v>186</v>
      </c>
      <c r="K13319">
        <v>0</v>
      </c>
      <c r="L13319" s="83">
        <v>42411</v>
      </c>
      <c r="M13319">
        <v>0</v>
      </c>
      <c r="N13319">
        <v>32359309</v>
      </c>
      <c r="O13319" t="s">
        <v>2029</v>
      </c>
    </row>
    <row r="13320" spans="1:15" x14ac:dyDescent="0.2">
      <c r="A13320" t="s">
        <v>2030</v>
      </c>
      <c r="B13320" t="s">
        <v>2005</v>
      </c>
      <c r="C13320">
        <v>23.27</v>
      </c>
      <c r="D13320">
        <v>0</v>
      </c>
      <c r="E13320">
        <v>0</v>
      </c>
      <c r="F13320">
        <v>0</v>
      </c>
      <c r="G13320">
        <v>0</v>
      </c>
      <c r="H13320" s="45">
        <v>37143.300000000003</v>
      </c>
      <c r="I13320" t="s">
        <v>758</v>
      </c>
      <c r="J13320" t="s">
        <v>186</v>
      </c>
      <c r="K13320">
        <v>0</v>
      </c>
      <c r="L13320" s="83">
        <v>42411</v>
      </c>
      <c r="M13320">
        <v>0</v>
      </c>
      <c r="N13320" s="84">
        <v>1.2621E+107</v>
      </c>
      <c r="O13320">
        <v>2657750</v>
      </c>
    </row>
    <row r="13321" spans="1:15" x14ac:dyDescent="0.2">
      <c r="A13321" t="s">
        <v>2031</v>
      </c>
      <c r="B13321" t="s">
        <v>1996</v>
      </c>
      <c r="C13321">
        <v>44.06</v>
      </c>
      <c r="D13321">
        <v>0</v>
      </c>
      <c r="E13321">
        <v>0</v>
      </c>
      <c r="F13321">
        <v>0</v>
      </c>
      <c r="G13321">
        <v>0</v>
      </c>
      <c r="H13321" s="45">
        <v>7442.12</v>
      </c>
      <c r="I13321" t="s">
        <v>758</v>
      </c>
      <c r="J13321" t="s">
        <v>164</v>
      </c>
      <c r="K13321">
        <v>0</v>
      </c>
      <c r="L13321" s="83">
        <v>42411</v>
      </c>
      <c r="M13321">
        <v>0</v>
      </c>
      <c r="N13321" t="s">
        <v>2032</v>
      </c>
      <c r="O13321">
        <v>2198163</v>
      </c>
    </row>
    <row r="13322" spans="1:15" x14ac:dyDescent="0.2">
      <c r="A13322" t="s">
        <v>2033</v>
      </c>
      <c r="B13322" t="s">
        <v>2002</v>
      </c>
      <c r="C13322">
        <v>53.52</v>
      </c>
      <c r="D13322">
        <v>0</v>
      </c>
      <c r="E13322">
        <v>0</v>
      </c>
      <c r="F13322">
        <v>0</v>
      </c>
      <c r="G13322">
        <v>0</v>
      </c>
      <c r="H13322" s="45">
        <v>21548.47</v>
      </c>
      <c r="I13322" t="s">
        <v>758</v>
      </c>
      <c r="J13322" t="s">
        <v>164</v>
      </c>
      <c r="K13322">
        <v>0</v>
      </c>
      <c r="L13322" s="83">
        <v>42411</v>
      </c>
      <c r="M13322">
        <v>0</v>
      </c>
      <c r="N13322" t="s">
        <v>2034</v>
      </c>
      <c r="O13322" t="s">
        <v>2035</v>
      </c>
    </row>
    <row r="13323" spans="1:15" x14ac:dyDescent="0.2">
      <c r="A13323" t="s">
        <v>2036</v>
      </c>
      <c r="B13323" t="s">
        <v>1994</v>
      </c>
      <c r="C13323">
        <v>112.81</v>
      </c>
      <c r="D13323">
        <v>0</v>
      </c>
      <c r="E13323">
        <v>0</v>
      </c>
      <c r="F13323">
        <v>0</v>
      </c>
      <c r="G13323">
        <v>0</v>
      </c>
      <c r="H13323">
        <v>664.26</v>
      </c>
      <c r="I13323" t="s">
        <v>758</v>
      </c>
      <c r="J13323" t="s">
        <v>822</v>
      </c>
      <c r="K13323">
        <v>0</v>
      </c>
      <c r="L13323" s="83">
        <v>42411</v>
      </c>
      <c r="M13323">
        <v>0</v>
      </c>
      <c r="N13323">
        <v>233331107</v>
      </c>
      <c r="O13323">
        <v>2280220</v>
      </c>
    </row>
    <row r="13324" spans="1:15" x14ac:dyDescent="0.2">
      <c r="A13324" t="s">
        <v>2037</v>
      </c>
      <c r="B13324" t="s">
        <v>1985</v>
      </c>
      <c r="C13324">
        <v>35.950000000000003</v>
      </c>
      <c r="D13324">
        <v>0</v>
      </c>
      <c r="E13324">
        <v>0</v>
      </c>
      <c r="F13324">
        <v>0</v>
      </c>
      <c r="G13324">
        <v>0</v>
      </c>
      <c r="H13324" s="45">
        <v>4128.1499999999996</v>
      </c>
      <c r="I13324" t="s">
        <v>163</v>
      </c>
      <c r="J13324" t="s">
        <v>186</v>
      </c>
      <c r="K13324">
        <v>0</v>
      </c>
      <c r="L13324" s="83">
        <v>42411</v>
      </c>
      <c r="M13324">
        <v>0</v>
      </c>
      <c r="N13324" t="s">
        <v>177</v>
      </c>
      <c r="O13324" t="s">
        <v>2038</v>
      </c>
    </row>
    <row r="13325" spans="1:15" x14ac:dyDescent="0.2">
      <c r="A13325" t="s">
        <v>2039</v>
      </c>
      <c r="B13325" t="s">
        <v>2003</v>
      </c>
      <c r="C13325">
        <v>19.850000000000001</v>
      </c>
      <c r="D13325">
        <v>0</v>
      </c>
      <c r="E13325">
        <v>0</v>
      </c>
      <c r="F13325">
        <v>0</v>
      </c>
      <c r="G13325">
        <v>0</v>
      </c>
      <c r="H13325" s="45">
        <v>-9816.4</v>
      </c>
      <c r="I13325" t="s">
        <v>758</v>
      </c>
      <c r="J13325" t="s">
        <v>235</v>
      </c>
      <c r="K13325">
        <v>0</v>
      </c>
      <c r="L13325" s="83">
        <v>42411</v>
      </c>
      <c r="M13325">
        <v>0</v>
      </c>
      <c r="N13325">
        <v>343498101</v>
      </c>
      <c r="O13325">
        <v>2744243</v>
      </c>
    </row>
    <row r="13326" spans="1:15" x14ac:dyDescent="0.2">
      <c r="A13326" t="s">
        <v>2040</v>
      </c>
      <c r="B13326" t="s">
        <v>1992</v>
      </c>
      <c r="C13326">
        <v>54.28</v>
      </c>
      <c r="D13326">
        <v>0</v>
      </c>
      <c r="E13326">
        <v>0</v>
      </c>
      <c r="F13326">
        <v>0</v>
      </c>
      <c r="G13326">
        <v>0</v>
      </c>
      <c r="H13326" s="45">
        <v>-10398.06</v>
      </c>
      <c r="I13326" t="s">
        <v>758</v>
      </c>
      <c r="J13326" t="s">
        <v>169</v>
      </c>
      <c r="K13326">
        <v>0</v>
      </c>
      <c r="L13326" s="83">
        <v>42411</v>
      </c>
      <c r="M13326">
        <v>0</v>
      </c>
      <c r="N13326" t="s">
        <v>2041</v>
      </c>
      <c r="O13326" t="s">
        <v>2042</v>
      </c>
    </row>
    <row r="13327" spans="1:15" x14ac:dyDescent="0.2">
      <c r="A13327" t="s">
        <v>2043</v>
      </c>
      <c r="B13327" t="s">
        <v>1997</v>
      </c>
      <c r="C13327">
        <v>79.8</v>
      </c>
      <c r="D13327">
        <v>0</v>
      </c>
      <c r="E13327">
        <v>0</v>
      </c>
      <c r="F13327">
        <v>0</v>
      </c>
      <c r="G13327">
        <v>0</v>
      </c>
      <c r="H13327" s="45">
        <v>4604.55</v>
      </c>
      <c r="I13327" t="s">
        <v>758</v>
      </c>
      <c r="J13327" t="s">
        <v>169</v>
      </c>
      <c r="K13327">
        <v>0</v>
      </c>
      <c r="L13327" s="83">
        <v>42411</v>
      </c>
      <c r="M13327">
        <v>0</v>
      </c>
      <c r="N13327">
        <v>806407102</v>
      </c>
      <c r="O13327">
        <v>2416962</v>
      </c>
    </row>
    <row r="13328" spans="1:15" x14ac:dyDescent="0.2">
      <c r="A13328" t="s">
        <v>2044</v>
      </c>
      <c r="B13328" t="s">
        <v>1990</v>
      </c>
      <c r="C13328">
        <v>22.93</v>
      </c>
      <c r="D13328">
        <v>0</v>
      </c>
      <c r="E13328">
        <v>0</v>
      </c>
      <c r="F13328">
        <v>0</v>
      </c>
      <c r="G13328">
        <v>0</v>
      </c>
      <c r="H13328" s="45">
        <v>8537.6299999999992</v>
      </c>
      <c r="I13328" t="s">
        <v>163</v>
      </c>
      <c r="J13328" t="s">
        <v>200</v>
      </c>
      <c r="K13328">
        <v>0</v>
      </c>
      <c r="L13328" s="83">
        <v>42411</v>
      </c>
      <c r="M13328">
        <v>0</v>
      </c>
      <c r="N13328">
        <v>460690100</v>
      </c>
      <c r="O13328">
        <v>2466321</v>
      </c>
    </row>
    <row r="13329" spans="1:15" x14ac:dyDescent="0.2">
      <c r="A13329" t="s">
        <v>2045</v>
      </c>
      <c r="B13329" t="s">
        <v>1986</v>
      </c>
      <c r="C13329">
        <v>59.24</v>
      </c>
      <c r="D13329">
        <v>0</v>
      </c>
      <c r="E13329">
        <v>0</v>
      </c>
      <c r="F13329">
        <v>0</v>
      </c>
      <c r="G13329">
        <v>0</v>
      </c>
      <c r="H13329" s="45">
        <v>25513.3</v>
      </c>
      <c r="I13329" t="s">
        <v>163</v>
      </c>
      <c r="J13329" t="s">
        <v>190</v>
      </c>
      <c r="K13329">
        <v>0</v>
      </c>
      <c r="L13329" s="83">
        <v>42411</v>
      </c>
      <c r="M13329">
        <v>0</v>
      </c>
      <c r="N13329">
        <v>450911201</v>
      </c>
      <c r="O13329" t="s">
        <v>2046</v>
      </c>
    </row>
    <row r="13330" spans="1:15" x14ac:dyDescent="0.2">
      <c r="A13330" t="s">
        <v>2047</v>
      </c>
      <c r="B13330" t="s">
        <v>1993</v>
      </c>
      <c r="C13330">
        <v>32.840000000000003</v>
      </c>
      <c r="D13330">
        <v>0</v>
      </c>
      <c r="E13330">
        <v>0</v>
      </c>
      <c r="F13330">
        <v>0</v>
      </c>
      <c r="G13330">
        <v>0</v>
      </c>
      <c r="H13330" s="45">
        <v>-3342.48</v>
      </c>
      <c r="I13330" t="s">
        <v>758</v>
      </c>
      <c r="J13330" t="s">
        <v>186</v>
      </c>
      <c r="K13330">
        <v>0</v>
      </c>
      <c r="L13330" s="83">
        <v>42411</v>
      </c>
      <c r="M13330">
        <v>0</v>
      </c>
      <c r="N13330" t="s">
        <v>177</v>
      </c>
      <c r="O13330" t="s">
        <v>2048</v>
      </c>
    </row>
    <row r="13331" spans="1:15" x14ac:dyDescent="0.2">
      <c r="A13331" t="s">
        <v>2049</v>
      </c>
      <c r="B13331" t="s">
        <v>1988</v>
      </c>
      <c r="C13331">
        <v>110.9</v>
      </c>
      <c r="D13331">
        <v>0</v>
      </c>
      <c r="E13331">
        <v>0</v>
      </c>
      <c r="F13331">
        <v>0</v>
      </c>
      <c r="G13331">
        <v>0</v>
      </c>
      <c r="H13331" s="45">
        <v>59780.14</v>
      </c>
      <c r="I13331" t="s">
        <v>163</v>
      </c>
      <c r="J13331" t="s">
        <v>190</v>
      </c>
      <c r="K13331">
        <v>0</v>
      </c>
      <c r="L13331" s="83">
        <v>42411</v>
      </c>
      <c r="M13331">
        <v>0</v>
      </c>
      <c r="N13331" t="s">
        <v>2050</v>
      </c>
      <c r="O13331">
        <v>2007281</v>
      </c>
    </row>
    <row r="13332" spans="1:15" x14ac:dyDescent="0.2">
      <c r="A13332" t="s">
        <v>2051</v>
      </c>
      <c r="B13332" t="s">
        <v>2007</v>
      </c>
      <c r="C13332">
        <v>27.29</v>
      </c>
      <c r="D13332">
        <v>0</v>
      </c>
      <c r="E13332">
        <v>0</v>
      </c>
      <c r="F13332">
        <v>0</v>
      </c>
      <c r="G13332">
        <v>0</v>
      </c>
      <c r="H13332" s="45">
        <v>4216.47</v>
      </c>
      <c r="I13332" t="s">
        <v>758</v>
      </c>
      <c r="J13332" t="s">
        <v>182</v>
      </c>
      <c r="K13332">
        <v>0</v>
      </c>
      <c r="L13332" s="83">
        <v>42411</v>
      </c>
      <c r="M13332">
        <v>0</v>
      </c>
      <c r="N13332">
        <v>675232102</v>
      </c>
      <c r="O13332">
        <v>2655583</v>
      </c>
    </row>
    <row r="13333" spans="1:15" x14ac:dyDescent="0.2">
      <c r="A13333" t="s">
        <v>2052</v>
      </c>
      <c r="B13333" t="s">
        <v>1984</v>
      </c>
      <c r="C13333">
        <v>48.39</v>
      </c>
      <c r="D13333">
        <v>0</v>
      </c>
      <c r="E13333">
        <v>0</v>
      </c>
      <c r="F13333">
        <v>0</v>
      </c>
      <c r="G13333">
        <v>0</v>
      </c>
      <c r="H13333" s="45">
        <v>11085.23</v>
      </c>
      <c r="I13333" t="s">
        <v>163</v>
      </c>
      <c r="J13333" t="s">
        <v>822</v>
      </c>
      <c r="K13333">
        <v>0</v>
      </c>
      <c r="L13333" s="83">
        <v>42411</v>
      </c>
      <c r="M13333">
        <v>0</v>
      </c>
      <c r="N13333">
        <v>736508847</v>
      </c>
      <c r="O13333" t="s">
        <v>2053</v>
      </c>
    </row>
    <row r="13334" spans="1:15" x14ac:dyDescent="0.2">
      <c r="A13334" t="s">
        <v>2054</v>
      </c>
      <c r="B13334" t="s">
        <v>2006</v>
      </c>
      <c r="C13334">
        <v>97.35</v>
      </c>
      <c r="D13334">
        <v>0</v>
      </c>
      <c r="E13334">
        <v>0</v>
      </c>
      <c r="F13334">
        <v>0</v>
      </c>
      <c r="G13334">
        <v>0</v>
      </c>
      <c r="H13334" s="45">
        <v>20068.78</v>
      </c>
      <c r="I13334" t="s">
        <v>758</v>
      </c>
      <c r="J13334" t="s">
        <v>186</v>
      </c>
      <c r="K13334">
        <v>0</v>
      </c>
      <c r="L13334" s="83">
        <v>42411</v>
      </c>
      <c r="M13334">
        <v>0</v>
      </c>
      <c r="N13334" t="s">
        <v>2055</v>
      </c>
      <c r="O13334" t="s">
        <v>2056</v>
      </c>
    </row>
    <row r="13335" spans="1:15" x14ac:dyDescent="0.2">
      <c r="A13335" t="s">
        <v>2057</v>
      </c>
      <c r="B13335" t="s">
        <v>1998</v>
      </c>
      <c r="C13335">
        <v>60.524999999999999</v>
      </c>
      <c r="D13335">
        <v>0</v>
      </c>
      <c r="E13335">
        <v>0</v>
      </c>
      <c r="F13335">
        <v>0</v>
      </c>
      <c r="G13335">
        <v>0</v>
      </c>
      <c r="H13335" s="45">
        <v>1302.32</v>
      </c>
      <c r="I13335" t="s">
        <v>758</v>
      </c>
      <c r="J13335" t="s">
        <v>164</v>
      </c>
      <c r="K13335">
        <v>0</v>
      </c>
      <c r="L13335" s="83">
        <v>42411</v>
      </c>
      <c r="M13335">
        <v>0</v>
      </c>
      <c r="N13335" t="s">
        <v>2058</v>
      </c>
      <c r="O13335" t="s">
        <v>2059</v>
      </c>
    </row>
    <row r="13336" spans="1:15" x14ac:dyDescent="0.2">
      <c r="A13336" t="s">
        <v>2060</v>
      </c>
      <c r="B13336" t="s">
        <v>1991</v>
      </c>
      <c r="C13336">
        <v>48</v>
      </c>
      <c r="D13336">
        <v>0</v>
      </c>
      <c r="E13336">
        <v>0</v>
      </c>
      <c r="F13336">
        <v>0</v>
      </c>
      <c r="G13336">
        <v>0</v>
      </c>
      <c r="H13336" s="45">
        <v>72000.59</v>
      </c>
      <c r="I13336" t="s">
        <v>163</v>
      </c>
      <c r="J13336" t="s">
        <v>200</v>
      </c>
      <c r="K13336">
        <v>0</v>
      </c>
      <c r="L13336" s="83">
        <v>42411</v>
      </c>
      <c r="M13336">
        <v>0</v>
      </c>
      <c r="N13336" t="s">
        <v>2061</v>
      </c>
      <c r="O13336">
        <v>2966144</v>
      </c>
    </row>
    <row r="13337" spans="1:15" x14ac:dyDescent="0.2">
      <c r="A13337" t="s">
        <v>2062</v>
      </c>
      <c r="B13337" t="s">
        <v>1987</v>
      </c>
      <c r="C13337">
        <v>30.5</v>
      </c>
      <c r="D13337">
        <v>0</v>
      </c>
      <c r="E13337">
        <v>0</v>
      </c>
      <c r="F13337">
        <v>0</v>
      </c>
      <c r="G13337">
        <v>0</v>
      </c>
      <c r="H13337" s="45">
        <v>37648.1</v>
      </c>
      <c r="I13337" t="s">
        <v>163</v>
      </c>
      <c r="J13337" t="s">
        <v>200</v>
      </c>
      <c r="K13337">
        <v>0</v>
      </c>
      <c r="L13337" s="83">
        <v>42411</v>
      </c>
      <c r="M13337">
        <v>0</v>
      </c>
      <c r="N13337">
        <v>783332109</v>
      </c>
      <c r="O13337" t="s">
        <v>2063</v>
      </c>
    </row>
    <row r="13338" spans="1:15" x14ac:dyDescent="0.2">
      <c r="A13338" t="s">
        <v>2064</v>
      </c>
      <c r="B13338" t="s">
        <v>2004</v>
      </c>
      <c r="C13338">
        <v>341.99</v>
      </c>
      <c r="D13338">
        <v>0</v>
      </c>
      <c r="E13338">
        <v>0</v>
      </c>
      <c r="F13338">
        <v>0</v>
      </c>
      <c r="G13338">
        <v>0</v>
      </c>
      <c r="H13338" s="45">
        <v>16494.93</v>
      </c>
      <c r="I13338" t="s">
        <v>758</v>
      </c>
      <c r="J13338" t="s">
        <v>200</v>
      </c>
      <c r="K13338">
        <v>0</v>
      </c>
      <c r="L13338" s="83">
        <v>42411</v>
      </c>
      <c r="M13338">
        <v>0</v>
      </c>
      <c r="N13338" t="s">
        <v>2065</v>
      </c>
      <c r="O13338" t="s">
        <v>2066</v>
      </c>
    </row>
    <row r="13339" spans="1:15" x14ac:dyDescent="0.2">
      <c r="A13339" t="s">
        <v>2067</v>
      </c>
      <c r="B13339" t="s">
        <v>1999</v>
      </c>
      <c r="C13339">
        <v>49.57</v>
      </c>
      <c r="D13339">
        <v>0</v>
      </c>
      <c r="E13339">
        <v>0</v>
      </c>
      <c r="F13339">
        <v>0</v>
      </c>
      <c r="G13339">
        <v>0</v>
      </c>
      <c r="H13339" s="45">
        <v>18773.689999999999</v>
      </c>
      <c r="I13339" t="s">
        <v>758</v>
      </c>
      <c r="J13339" t="s">
        <v>186</v>
      </c>
      <c r="K13339">
        <v>0</v>
      </c>
      <c r="L13339" s="83">
        <v>42411</v>
      </c>
      <c r="M13339">
        <v>0</v>
      </c>
      <c r="N13339">
        <v>929089100</v>
      </c>
      <c r="O13339" t="s">
        <v>2068</v>
      </c>
    </row>
    <row r="13340" spans="1:15" x14ac:dyDescent="0.2">
      <c r="A13340" t="s">
        <v>2069</v>
      </c>
      <c r="B13340" t="s">
        <v>2001</v>
      </c>
      <c r="C13340">
        <v>32.29</v>
      </c>
      <c r="D13340">
        <v>0</v>
      </c>
      <c r="E13340">
        <v>0</v>
      </c>
      <c r="F13340">
        <v>0</v>
      </c>
      <c r="G13340">
        <v>0</v>
      </c>
      <c r="H13340" s="45">
        <v>15023.89</v>
      </c>
      <c r="I13340" t="s">
        <v>758</v>
      </c>
      <c r="J13340" t="s">
        <v>235</v>
      </c>
      <c r="K13340">
        <v>0</v>
      </c>
      <c r="L13340" s="83">
        <v>42411</v>
      </c>
      <c r="M13340">
        <v>0</v>
      </c>
      <c r="N13340">
        <v>966837106</v>
      </c>
      <c r="O13340">
        <v>2963899</v>
      </c>
    </row>
    <row r="13341" spans="1:15" x14ac:dyDescent="0.2">
      <c r="A13341" t="s">
        <v>2070</v>
      </c>
      <c r="B13341" t="s">
        <v>1995</v>
      </c>
      <c r="C13341">
        <v>84.25</v>
      </c>
      <c r="D13341">
        <v>0</v>
      </c>
      <c r="E13341">
        <v>0</v>
      </c>
      <c r="F13341">
        <v>0</v>
      </c>
      <c r="G13341">
        <v>0</v>
      </c>
      <c r="H13341" s="45">
        <v>9343.19</v>
      </c>
      <c r="I13341" t="s">
        <v>758</v>
      </c>
      <c r="J13341" t="s">
        <v>164</v>
      </c>
      <c r="K13341">
        <v>0</v>
      </c>
      <c r="L13341" s="83">
        <v>42411</v>
      </c>
      <c r="M13341">
        <v>0</v>
      </c>
      <c r="N13341" t="s">
        <v>177</v>
      </c>
      <c r="O13341" t="s">
        <v>2071</v>
      </c>
    </row>
    <row r="13342" spans="1:15" x14ac:dyDescent="0.2">
      <c r="A13342" t="s">
        <v>2072</v>
      </c>
      <c r="B13342" t="s">
        <v>1989</v>
      </c>
      <c r="C13342">
        <v>32.97</v>
      </c>
      <c r="D13342">
        <v>0</v>
      </c>
      <c r="E13342">
        <v>0</v>
      </c>
      <c r="F13342">
        <v>0</v>
      </c>
      <c r="G13342">
        <v>0</v>
      </c>
      <c r="H13342" s="45">
        <v>-6911.42</v>
      </c>
      <c r="I13342" t="s">
        <v>163</v>
      </c>
      <c r="J13342" t="s">
        <v>448</v>
      </c>
      <c r="K13342">
        <v>0</v>
      </c>
      <c r="L13342" s="83">
        <v>42411</v>
      </c>
      <c r="M13342">
        <v>0</v>
      </c>
      <c r="N13342" t="s">
        <v>2073</v>
      </c>
      <c r="O13342" t="s">
        <v>2074</v>
      </c>
    </row>
    <row r="13343" spans="1:15" x14ac:dyDescent="0.2">
      <c r="A13343" t="s">
        <v>3752</v>
      </c>
      <c r="B13343" t="s">
        <v>855</v>
      </c>
      <c r="C13343">
        <v>79.42</v>
      </c>
      <c r="D13343">
        <v>0</v>
      </c>
      <c r="E13343">
        <v>0</v>
      </c>
      <c r="F13343">
        <v>0</v>
      </c>
      <c r="G13343">
        <v>0</v>
      </c>
      <c r="H13343" s="45">
        <v>-51321.63</v>
      </c>
      <c r="I13343" t="s">
        <v>205</v>
      </c>
      <c r="J13343" t="s">
        <v>200</v>
      </c>
      <c r="K13343">
        <v>0</v>
      </c>
      <c r="L13343" s="83">
        <v>42410</v>
      </c>
      <c r="M13343">
        <v>0</v>
      </c>
      <c r="N13343">
        <v>626755102</v>
      </c>
      <c r="O13343" t="s">
        <v>1837</v>
      </c>
    </row>
    <row r="13344" spans="1:15" x14ac:dyDescent="0.2">
      <c r="A13344" t="s">
        <v>1838</v>
      </c>
      <c r="B13344" t="s">
        <v>1548</v>
      </c>
      <c r="C13344">
        <v>108.44</v>
      </c>
      <c r="D13344">
        <v>0</v>
      </c>
      <c r="E13344">
        <v>0</v>
      </c>
      <c r="F13344">
        <v>0</v>
      </c>
      <c r="G13344">
        <v>0</v>
      </c>
      <c r="H13344" s="45">
        <v>8824.5300000000007</v>
      </c>
      <c r="I13344" t="s">
        <v>758</v>
      </c>
      <c r="J13344" t="s">
        <v>200</v>
      </c>
      <c r="K13344">
        <v>0</v>
      </c>
      <c r="L13344" s="83">
        <v>42410</v>
      </c>
      <c r="M13344">
        <v>0</v>
      </c>
      <c r="N13344" t="s">
        <v>1657</v>
      </c>
      <c r="O13344" t="s">
        <v>1658</v>
      </c>
    </row>
    <row r="13345" spans="1:15" x14ac:dyDescent="0.2">
      <c r="A13345" t="s">
        <v>1839</v>
      </c>
      <c r="B13345" t="s">
        <v>1575</v>
      </c>
      <c r="C13345">
        <v>195.04</v>
      </c>
      <c r="D13345">
        <v>0</v>
      </c>
      <c r="E13345">
        <v>0</v>
      </c>
      <c r="F13345">
        <v>0</v>
      </c>
      <c r="G13345">
        <v>0</v>
      </c>
      <c r="H13345" s="45">
        <v>8941.99</v>
      </c>
      <c r="I13345" t="s">
        <v>758</v>
      </c>
      <c r="J13345" t="s">
        <v>169</v>
      </c>
      <c r="K13345">
        <v>0</v>
      </c>
      <c r="L13345" s="83">
        <v>42410</v>
      </c>
      <c r="M13345">
        <v>0</v>
      </c>
      <c r="N13345" t="s">
        <v>1653</v>
      </c>
      <c r="O13345" t="s">
        <v>1654</v>
      </c>
    </row>
    <row r="13346" spans="1:15" x14ac:dyDescent="0.2">
      <c r="A13346" t="s">
        <v>1840</v>
      </c>
      <c r="B13346" t="s">
        <v>1551</v>
      </c>
      <c r="C13346">
        <v>30.344999999999999</v>
      </c>
      <c r="D13346">
        <v>0</v>
      </c>
      <c r="E13346">
        <v>0</v>
      </c>
      <c r="F13346">
        <v>0</v>
      </c>
      <c r="G13346">
        <v>0</v>
      </c>
      <c r="H13346">
        <v>544.46</v>
      </c>
      <c r="I13346" t="s">
        <v>758</v>
      </c>
      <c r="J13346" t="s">
        <v>200</v>
      </c>
      <c r="K13346">
        <v>0</v>
      </c>
      <c r="L13346" s="83">
        <v>42410</v>
      </c>
      <c r="M13346">
        <v>0</v>
      </c>
      <c r="N13346" t="s">
        <v>1648</v>
      </c>
      <c r="O13346" t="s">
        <v>1649</v>
      </c>
    </row>
    <row r="13347" spans="1:15" x14ac:dyDescent="0.2">
      <c r="A13347" t="s">
        <v>1841</v>
      </c>
      <c r="B13347" t="s">
        <v>1569</v>
      </c>
      <c r="C13347">
        <v>76</v>
      </c>
      <c r="D13347">
        <v>0</v>
      </c>
      <c r="E13347">
        <v>0</v>
      </c>
      <c r="F13347">
        <v>0</v>
      </c>
      <c r="G13347">
        <v>0</v>
      </c>
      <c r="H13347" s="45">
        <v>20019.990000000002</v>
      </c>
      <c r="I13347" t="s">
        <v>758</v>
      </c>
      <c r="J13347" t="s">
        <v>235</v>
      </c>
      <c r="K13347">
        <v>0</v>
      </c>
      <c r="L13347" s="83">
        <v>42410</v>
      </c>
      <c r="M13347">
        <v>0</v>
      </c>
      <c r="N13347" t="s">
        <v>1646</v>
      </c>
      <c r="O13347">
        <v>2267698</v>
      </c>
    </row>
    <row r="13348" spans="1:15" x14ac:dyDescent="0.2">
      <c r="A13348" t="s">
        <v>1842</v>
      </c>
      <c r="B13348" t="s">
        <v>1557</v>
      </c>
      <c r="C13348">
        <v>39.06</v>
      </c>
      <c r="D13348">
        <v>0</v>
      </c>
      <c r="E13348">
        <v>0</v>
      </c>
      <c r="F13348">
        <v>0</v>
      </c>
      <c r="G13348">
        <v>0</v>
      </c>
      <c r="H13348" s="45">
        <v>2513.4299999999998</v>
      </c>
      <c r="I13348" t="s">
        <v>758</v>
      </c>
      <c r="J13348" t="s">
        <v>164</v>
      </c>
      <c r="K13348">
        <v>0</v>
      </c>
      <c r="L13348" s="83">
        <v>42410</v>
      </c>
      <c r="M13348">
        <v>0</v>
      </c>
      <c r="N13348">
        <v>896239100</v>
      </c>
      <c r="O13348">
        <v>2903958</v>
      </c>
    </row>
    <row r="13349" spans="1:15" x14ac:dyDescent="0.2">
      <c r="A13349" t="s">
        <v>1843</v>
      </c>
      <c r="B13349" t="s">
        <v>1573</v>
      </c>
      <c r="C13349">
        <v>36.799999999999997</v>
      </c>
      <c r="D13349">
        <v>0</v>
      </c>
      <c r="E13349">
        <v>0</v>
      </c>
      <c r="F13349">
        <v>0</v>
      </c>
      <c r="G13349">
        <v>0</v>
      </c>
      <c r="H13349" s="45">
        <v>5781.44</v>
      </c>
      <c r="I13349" t="s">
        <v>758</v>
      </c>
      <c r="J13349" t="s">
        <v>164</v>
      </c>
      <c r="K13349">
        <v>0</v>
      </c>
      <c r="L13349" s="83">
        <v>42410</v>
      </c>
      <c r="M13349">
        <v>0</v>
      </c>
      <c r="N13349">
        <v>806037107</v>
      </c>
      <c r="O13349">
        <v>2767756</v>
      </c>
    </row>
    <row r="13350" spans="1:15" x14ac:dyDescent="0.2">
      <c r="A13350" t="s">
        <v>1844</v>
      </c>
      <c r="B13350" t="s">
        <v>1561</v>
      </c>
      <c r="C13350">
        <v>23.28</v>
      </c>
      <c r="D13350">
        <v>0</v>
      </c>
      <c r="E13350">
        <v>0</v>
      </c>
      <c r="F13350">
        <v>0</v>
      </c>
      <c r="G13350">
        <v>0</v>
      </c>
      <c r="H13350">
        <v>300.67</v>
      </c>
      <c r="I13350" t="s">
        <v>758</v>
      </c>
      <c r="J13350" t="s">
        <v>164</v>
      </c>
      <c r="K13350">
        <v>0</v>
      </c>
      <c r="L13350" s="83">
        <v>42410</v>
      </c>
      <c r="M13350">
        <v>0</v>
      </c>
      <c r="N13350" t="s">
        <v>1639</v>
      </c>
      <c r="O13350" t="s">
        <v>1640</v>
      </c>
    </row>
    <row r="13351" spans="1:15" x14ac:dyDescent="0.2">
      <c r="A13351" t="s">
        <v>1845</v>
      </c>
      <c r="B13351" t="s">
        <v>1562</v>
      </c>
      <c r="C13351">
        <v>291.25</v>
      </c>
      <c r="D13351">
        <v>0</v>
      </c>
      <c r="E13351">
        <v>0</v>
      </c>
      <c r="F13351">
        <v>0</v>
      </c>
      <c r="G13351">
        <v>0</v>
      </c>
      <c r="H13351" s="45">
        <v>11499.33</v>
      </c>
      <c r="I13351" t="s">
        <v>758</v>
      </c>
      <c r="J13351" t="s">
        <v>169</v>
      </c>
      <c r="K13351">
        <v>0</v>
      </c>
      <c r="L13351" s="83">
        <v>42410</v>
      </c>
      <c r="M13351">
        <v>0</v>
      </c>
      <c r="N13351" t="s">
        <v>1637</v>
      </c>
      <c r="O13351">
        <v>2730190</v>
      </c>
    </row>
    <row r="13352" spans="1:15" x14ac:dyDescent="0.2">
      <c r="A13352" t="s">
        <v>1846</v>
      </c>
      <c r="B13352" t="s">
        <v>1550</v>
      </c>
      <c r="C13352">
        <v>79.87</v>
      </c>
      <c r="D13352">
        <v>0</v>
      </c>
      <c r="E13352">
        <v>0</v>
      </c>
      <c r="F13352">
        <v>0</v>
      </c>
      <c r="G13352">
        <v>0</v>
      </c>
      <c r="H13352" s="45">
        <v>17298.349999999999</v>
      </c>
      <c r="I13352" t="s">
        <v>758</v>
      </c>
      <c r="J13352" t="s">
        <v>164</v>
      </c>
      <c r="K13352">
        <v>0</v>
      </c>
      <c r="L13352" s="83">
        <v>42410</v>
      </c>
      <c r="M13352">
        <v>0</v>
      </c>
      <c r="N13352" t="s">
        <v>1632</v>
      </c>
      <c r="O13352" t="s">
        <v>1633</v>
      </c>
    </row>
    <row r="13353" spans="1:15" x14ac:dyDescent="0.2">
      <c r="A13353" t="s">
        <v>1847</v>
      </c>
      <c r="B13353" t="s">
        <v>1565</v>
      </c>
      <c r="C13353">
        <v>16.824999999999999</v>
      </c>
      <c r="D13353">
        <v>0</v>
      </c>
      <c r="E13353">
        <v>0</v>
      </c>
      <c r="F13353">
        <v>0</v>
      </c>
      <c r="G13353">
        <v>0</v>
      </c>
      <c r="H13353">
        <v>563.03</v>
      </c>
      <c r="I13353" t="s">
        <v>758</v>
      </c>
      <c r="J13353" t="s">
        <v>164</v>
      </c>
      <c r="K13353">
        <v>0</v>
      </c>
      <c r="L13353" s="83">
        <v>42410</v>
      </c>
      <c r="M13353">
        <v>0</v>
      </c>
      <c r="N13353" t="s">
        <v>1629</v>
      </c>
      <c r="O13353">
        <v>2402121</v>
      </c>
    </row>
    <row r="13354" spans="1:15" x14ac:dyDescent="0.2">
      <c r="A13354" t="s">
        <v>1848</v>
      </c>
      <c r="B13354" t="s">
        <v>1558</v>
      </c>
      <c r="C13354">
        <v>28.21</v>
      </c>
      <c r="D13354">
        <v>0</v>
      </c>
      <c r="E13354">
        <v>0</v>
      </c>
      <c r="F13354">
        <v>0</v>
      </c>
      <c r="G13354">
        <v>0</v>
      </c>
      <c r="H13354" s="45">
        <v>35794.1</v>
      </c>
      <c r="I13354" t="s">
        <v>758</v>
      </c>
      <c r="J13354" t="s">
        <v>164</v>
      </c>
      <c r="K13354">
        <v>0</v>
      </c>
      <c r="L13354" s="83">
        <v>42410</v>
      </c>
      <c r="M13354">
        <v>0</v>
      </c>
      <c r="N13354" s="84">
        <v>6.2886000000000003E+112</v>
      </c>
      <c r="O13354">
        <v>2632650</v>
      </c>
    </row>
    <row r="13355" spans="1:15" x14ac:dyDescent="0.2">
      <c r="A13355" t="s">
        <v>1849</v>
      </c>
      <c r="B13355" t="s">
        <v>1572</v>
      </c>
      <c r="C13355">
        <v>52.7</v>
      </c>
      <c r="D13355">
        <v>0</v>
      </c>
      <c r="E13355">
        <v>0</v>
      </c>
      <c r="F13355">
        <v>0</v>
      </c>
      <c r="G13355">
        <v>0</v>
      </c>
      <c r="H13355" s="45">
        <v>-2606.85</v>
      </c>
      <c r="I13355" t="s">
        <v>758</v>
      </c>
      <c r="J13355" t="s">
        <v>164</v>
      </c>
      <c r="K13355">
        <v>0</v>
      </c>
      <c r="L13355" s="83">
        <v>42410</v>
      </c>
      <c r="M13355">
        <v>0</v>
      </c>
      <c r="N13355">
        <v>553777103</v>
      </c>
      <c r="O13355">
        <v>2608985</v>
      </c>
    </row>
    <row r="13356" spans="1:15" x14ac:dyDescent="0.2">
      <c r="A13356" t="s">
        <v>1850</v>
      </c>
      <c r="B13356" t="s">
        <v>1554</v>
      </c>
      <c r="C13356">
        <v>205.7</v>
      </c>
      <c r="D13356">
        <v>0</v>
      </c>
      <c r="E13356">
        <v>0</v>
      </c>
      <c r="F13356">
        <v>0</v>
      </c>
      <c r="G13356">
        <v>0</v>
      </c>
      <c r="H13356" s="45">
        <v>1901.52</v>
      </c>
      <c r="I13356" t="s">
        <v>758</v>
      </c>
      <c r="J13356" t="s">
        <v>188</v>
      </c>
      <c r="K13356">
        <v>0</v>
      </c>
      <c r="L13356" s="83">
        <v>42410</v>
      </c>
      <c r="M13356">
        <v>0</v>
      </c>
      <c r="N13356">
        <v>573284106</v>
      </c>
      <c r="O13356">
        <v>2572079</v>
      </c>
    </row>
    <row r="13357" spans="1:15" x14ac:dyDescent="0.2">
      <c r="A13357" t="s">
        <v>1851</v>
      </c>
      <c r="B13357" t="s">
        <v>1556</v>
      </c>
      <c r="C13357">
        <v>39.125</v>
      </c>
      <c r="D13357">
        <v>0</v>
      </c>
      <c r="E13357">
        <v>0</v>
      </c>
      <c r="F13357">
        <v>0</v>
      </c>
      <c r="G13357">
        <v>0</v>
      </c>
      <c r="H13357" s="45">
        <v>2968.42</v>
      </c>
      <c r="I13357" t="s">
        <v>758</v>
      </c>
      <c r="J13357" t="s">
        <v>190</v>
      </c>
      <c r="K13357">
        <v>0</v>
      </c>
      <c r="L13357" s="83">
        <v>42410</v>
      </c>
      <c r="M13357">
        <v>0</v>
      </c>
      <c r="N13357">
        <v>574599106</v>
      </c>
      <c r="O13357">
        <v>2570200</v>
      </c>
    </row>
    <row r="13358" spans="1:15" x14ac:dyDescent="0.2">
      <c r="A13358" t="s">
        <v>1852</v>
      </c>
      <c r="B13358" t="s">
        <v>1578</v>
      </c>
      <c r="C13358">
        <v>42.3</v>
      </c>
      <c r="D13358">
        <v>0</v>
      </c>
      <c r="E13358">
        <v>0</v>
      </c>
      <c r="F13358">
        <v>0</v>
      </c>
      <c r="G13358">
        <v>0</v>
      </c>
      <c r="H13358" s="45">
        <v>4576.5</v>
      </c>
      <c r="I13358" t="s">
        <v>758</v>
      </c>
      <c r="J13358" t="s">
        <v>190</v>
      </c>
      <c r="K13358">
        <v>0</v>
      </c>
      <c r="L13358" s="83">
        <v>42410</v>
      </c>
      <c r="M13358">
        <v>0</v>
      </c>
      <c r="N13358">
        <v>493732101</v>
      </c>
      <c r="O13358">
        <v>2746982</v>
      </c>
    </row>
    <row r="13359" spans="1:15" x14ac:dyDescent="0.2">
      <c r="A13359" t="s">
        <v>1853</v>
      </c>
      <c r="B13359" t="s">
        <v>1546</v>
      </c>
      <c r="C13359">
        <v>87.93</v>
      </c>
      <c r="D13359">
        <v>0</v>
      </c>
      <c r="E13359">
        <v>0</v>
      </c>
      <c r="F13359">
        <v>0</v>
      </c>
      <c r="G13359">
        <v>0</v>
      </c>
      <c r="H13359" s="45">
        <v>10522.05</v>
      </c>
      <c r="I13359" t="s">
        <v>758</v>
      </c>
      <c r="J13359" t="s">
        <v>190</v>
      </c>
      <c r="K13359">
        <v>0</v>
      </c>
      <c r="L13359" s="83">
        <v>42410</v>
      </c>
      <c r="M13359">
        <v>0</v>
      </c>
      <c r="N13359">
        <v>371559105</v>
      </c>
      <c r="O13359">
        <v>2374060</v>
      </c>
    </row>
    <row r="13360" spans="1:15" x14ac:dyDescent="0.2">
      <c r="A13360" t="s">
        <v>1854</v>
      </c>
      <c r="B13360" t="s">
        <v>1547</v>
      </c>
      <c r="C13360">
        <v>23.9</v>
      </c>
      <c r="D13360">
        <v>0</v>
      </c>
      <c r="E13360">
        <v>0</v>
      </c>
      <c r="F13360">
        <v>0</v>
      </c>
      <c r="G13360">
        <v>0</v>
      </c>
      <c r="H13360" s="45">
        <v>9454.73</v>
      </c>
      <c r="I13360" t="s">
        <v>758</v>
      </c>
      <c r="J13360" t="s">
        <v>200</v>
      </c>
      <c r="K13360">
        <v>0</v>
      </c>
      <c r="L13360" s="83">
        <v>42410</v>
      </c>
      <c r="M13360">
        <v>0</v>
      </c>
      <c r="N13360">
        <v>382550101</v>
      </c>
      <c r="O13360">
        <v>2378200</v>
      </c>
    </row>
    <row r="13361" spans="1:15" x14ac:dyDescent="0.2">
      <c r="A13361" t="s">
        <v>1855</v>
      </c>
      <c r="B13361" t="s">
        <v>1559</v>
      </c>
      <c r="C13361">
        <v>101.61</v>
      </c>
      <c r="D13361">
        <v>0</v>
      </c>
      <c r="E13361">
        <v>0</v>
      </c>
      <c r="F13361">
        <v>0</v>
      </c>
      <c r="G13361">
        <v>0</v>
      </c>
      <c r="H13361" s="45">
        <v>5182.17</v>
      </c>
      <c r="I13361" t="s">
        <v>758</v>
      </c>
      <c r="J13361" t="s">
        <v>200</v>
      </c>
      <c r="K13361">
        <v>0</v>
      </c>
      <c r="L13361" s="83">
        <v>42410</v>
      </c>
      <c r="M13361">
        <v>0</v>
      </c>
      <c r="N13361">
        <v>254687106</v>
      </c>
      <c r="O13361">
        <v>2270726</v>
      </c>
    </row>
    <row r="13362" spans="1:15" x14ac:dyDescent="0.2">
      <c r="A13362" t="s">
        <v>1856</v>
      </c>
      <c r="B13362" t="s">
        <v>1570</v>
      </c>
      <c r="C13362">
        <v>40.659999999999997</v>
      </c>
      <c r="D13362">
        <v>0</v>
      </c>
      <c r="E13362">
        <v>0</v>
      </c>
      <c r="F13362">
        <v>0</v>
      </c>
      <c r="G13362">
        <v>0</v>
      </c>
      <c r="H13362" s="45">
        <v>14428.47</v>
      </c>
      <c r="I13362" t="s">
        <v>758</v>
      </c>
      <c r="J13362" t="s">
        <v>169</v>
      </c>
      <c r="K13362">
        <v>0</v>
      </c>
      <c r="L13362" s="83">
        <v>42410</v>
      </c>
      <c r="M13362">
        <v>0</v>
      </c>
      <c r="N13362">
        <v>148806102</v>
      </c>
      <c r="O13362" t="s">
        <v>1612</v>
      </c>
    </row>
    <row r="13363" spans="1:15" x14ac:dyDescent="0.2">
      <c r="A13363" t="s">
        <v>1857</v>
      </c>
      <c r="B13363" t="s">
        <v>1571</v>
      </c>
      <c r="C13363">
        <v>98.77</v>
      </c>
      <c r="D13363">
        <v>0</v>
      </c>
      <c r="E13363">
        <v>0</v>
      </c>
      <c r="F13363">
        <v>0</v>
      </c>
      <c r="G13363">
        <v>0</v>
      </c>
      <c r="H13363" s="45">
        <v>-4856.7299999999996</v>
      </c>
      <c r="I13363" t="s">
        <v>758</v>
      </c>
      <c r="J13363" t="s">
        <v>164</v>
      </c>
      <c r="K13363">
        <v>0</v>
      </c>
      <c r="L13363" s="83">
        <v>42410</v>
      </c>
      <c r="M13363">
        <v>0</v>
      </c>
      <c r="N13363" t="s">
        <v>1600</v>
      </c>
      <c r="O13363">
        <v>2458878</v>
      </c>
    </row>
    <row r="13364" spans="1:15" x14ac:dyDescent="0.2">
      <c r="A13364" t="s">
        <v>1858</v>
      </c>
      <c r="B13364" t="s">
        <v>1574</v>
      </c>
      <c r="C13364">
        <v>24.25</v>
      </c>
      <c r="D13364">
        <v>0</v>
      </c>
      <c r="E13364">
        <v>0</v>
      </c>
      <c r="F13364">
        <v>0</v>
      </c>
      <c r="G13364">
        <v>0</v>
      </c>
      <c r="H13364" s="45">
        <v>4488.22</v>
      </c>
      <c r="I13364" t="s">
        <v>758</v>
      </c>
      <c r="J13364" t="s">
        <v>164</v>
      </c>
      <c r="K13364">
        <v>0</v>
      </c>
      <c r="L13364" s="83">
        <v>42410</v>
      </c>
      <c r="M13364">
        <v>0</v>
      </c>
      <c r="N13364" t="s">
        <v>1598</v>
      </c>
      <c r="O13364">
        <v>2090816</v>
      </c>
    </row>
    <row r="13365" spans="1:15" x14ac:dyDescent="0.2">
      <c r="A13365" t="s">
        <v>1859</v>
      </c>
      <c r="B13365" t="s">
        <v>1576</v>
      </c>
      <c r="C13365">
        <v>71.63</v>
      </c>
      <c r="D13365">
        <v>0</v>
      </c>
      <c r="E13365">
        <v>0</v>
      </c>
      <c r="F13365">
        <v>0</v>
      </c>
      <c r="G13365">
        <v>0</v>
      </c>
      <c r="H13365" s="45">
        <v>32458.7</v>
      </c>
      <c r="I13365" t="s">
        <v>758</v>
      </c>
      <c r="J13365" t="s">
        <v>164</v>
      </c>
      <c r="K13365">
        <v>0</v>
      </c>
      <c r="L13365" s="83">
        <v>42410</v>
      </c>
      <c r="M13365">
        <v>0</v>
      </c>
      <c r="N13365" t="s">
        <v>1594</v>
      </c>
      <c r="O13365">
        <v>2507457</v>
      </c>
    </row>
    <row r="13366" spans="1:15" x14ac:dyDescent="0.2">
      <c r="A13366" t="s">
        <v>1860</v>
      </c>
      <c r="B13366" t="s">
        <v>1564</v>
      </c>
      <c r="C13366">
        <v>33.25</v>
      </c>
      <c r="D13366">
        <v>0</v>
      </c>
      <c r="E13366">
        <v>0</v>
      </c>
      <c r="F13366">
        <v>0</v>
      </c>
      <c r="G13366">
        <v>0</v>
      </c>
      <c r="H13366" s="45">
        <v>2518.2800000000002</v>
      </c>
      <c r="I13366" t="s">
        <v>758</v>
      </c>
      <c r="J13366" t="s">
        <v>190</v>
      </c>
      <c r="K13366">
        <v>0</v>
      </c>
      <c r="L13366" s="83">
        <v>42410</v>
      </c>
      <c r="M13366">
        <v>0</v>
      </c>
      <c r="N13366" t="s">
        <v>1591</v>
      </c>
      <c r="O13366" t="s">
        <v>1592</v>
      </c>
    </row>
    <row r="13367" spans="1:15" x14ac:dyDescent="0.2">
      <c r="A13367" t="s">
        <v>1861</v>
      </c>
      <c r="B13367" t="s">
        <v>1814</v>
      </c>
      <c r="C13367">
        <v>110.49</v>
      </c>
      <c r="D13367">
        <v>0</v>
      </c>
      <c r="E13367">
        <v>0</v>
      </c>
      <c r="F13367">
        <v>0</v>
      </c>
      <c r="G13367">
        <v>0</v>
      </c>
      <c r="H13367" s="45">
        <v>-6724.45</v>
      </c>
      <c r="I13367" t="s">
        <v>163</v>
      </c>
      <c r="J13367" t="s">
        <v>200</v>
      </c>
      <c r="K13367">
        <v>0</v>
      </c>
      <c r="L13367" s="83">
        <v>42410</v>
      </c>
      <c r="M13367">
        <v>0</v>
      </c>
      <c r="N13367" t="s">
        <v>1862</v>
      </c>
      <c r="O13367">
        <v>2822019</v>
      </c>
    </row>
    <row r="13368" spans="1:15" x14ac:dyDescent="0.2">
      <c r="A13368" t="s">
        <v>1863</v>
      </c>
      <c r="B13368" t="s">
        <v>1818</v>
      </c>
      <c r="C13368">
        <v>95.6</v>
      </c>
      <c r="D13368">
        <v>0</v>
      </c>
      <c r="E13368">
        <v>0</v>
      </c>
      <c r="F13368">
        <v>0</v>
      </c>
      <c r="G13368">
        <v>0</v>
      </c>
      <c r="H13368" s="45">
        <v>1806.65</v>
      </c>
      <c r="I13368" t="s">
        <v>758</v>
      </c>
      <c r="J13368" t="s">
        <v>186</v>
      </c>
      <c r="K13368">
        <v>0</v>
      </c>
      <c r="L13368" s="83">
        <v>42410</v>
      </c>
      <c r="M13368">
        <v>0</v>
      </c>
      <c r="N13368" t="s">
        <v>177</v>
      </c>
      <c r="O13368">
        <v>2740542</v>
      </c>
    </row>
    <row r="13369" spans="1:15" x14ac:dyDescent="0.2">
      <c r="A13369" t="s">
        <v>1864</v>
      </c>
      <c r="B13369" t="s">
        <v>1784</v>
      </c>
      <c r="C13369">
        <v>26.6</v>
      </c>
      <c r="D13369">
        <v>0</v>
      </c>
      <c r="E13369">
        <v>0</v>
      </c>
      <c r="F13369">
        <v>0</v>
      </c>
      <c r="G13369">
        <v>0</v>
      </c>
      <c r="H13369" s="45">
        <v>-24838</v>
      </c>
      <c r="I13369" t="s">
        <v>163</v>
      </c>
      <c r="J13369" t="s">
        <v>169</v>
      </c>
      <c r="K13369">
        <v>0</v>
      </c>
      <c r="L13369" s="83">
        <v>42410</v>
      </c>
      <c r="M13369">
        <v>0</v>
      </c>
      <c r="N13369" t="s">
        <v>1865</v>
      </c>
      <c r="O13369">
        <v>2925844</v>
      </c>
    </row>
    <row r="13370" spans="1:15" x14ac:dyDescent="0.2">
      <c r="A13370" t="s">
        <v>1866</v>
      </c>
      <c r="B13370" t="s">
        <v>1786</v>
      </c>
      <c r="C13370">
        <v>53.65</v>
      </c>
      <c r="D13370">
        <v>0</v>
      </c>
      <c r="E13370">
        <v>0</v>
      </c>
      <c r="F13370">
        <v>0</v>
      </c>
      <c r="G13370">
        <v>0</v>
      </c>
      <c r="H13370">
        <v>280.83999999999997</v>
      </c>
      <c r="I13370" t="s">
        <v>163</v>
      </c>
      <c r="J13370" t="s">
        <v>186</v>
      </c>
      <c r="K13370">
        <v>0</v>
      </c>
      <c r="L13370" s="83">
        <v>42410</v>
      </c>
      <c r="M13370">
        <v>0</v>
      </c>
      <c r="N13370">
        <v>26874784</v>
      </c>
      <c r="O13370">
        <v>2027342</v>
      </c>
    </row>
    <row r="13371" spans="1:15" x14ac:dyDescent="0.2">
      <c r="A13371" t="s">
        <v>1867</v>
      </c>
      <c r="B13371" t="s">
        <v>1817</v>
      </c>
      <c r="C13371">
        <v>106.27500000000001</v>
      </c>
      <c r="D13371">
        <v>0</v>
      </c>
      <c r="E13371">
        <v>0</v>
      </c>
      <c r="F13371">
        <v>0</v>
      </c>
      <c r="G13371">
        <v>0</v>
      </c>
      <c r="H13371">
        <v>207.42</v>
      </c>
      <c r="I13371" t="s">
        <v>758</v>
      </c>
      <c r="J13371" t="s">
        <v>186</v>
      </c>
      <c r="K13371">
        <v>0</v>
      </c>
      <c r="L13371" s="83">
        <v>42410</v>
      </c>
      <c r="M13371">
        <v>0</v>
      </c>
      <c r="N13371" t="s">
        <v>1868</v>
      </c>
      <c r="O13371">
        <v>2331430</v>
      </c>
    </row>
    <row r="13372" spans="1:15" x14ac:dyDescent="0.2">
      <c r="A13372" t="s">
        <v>1869</v>
      </c>
      <c r="B13372" t="s">
        <v>1798</v>
      </c>
      <c r="C13372">
        <v>85.43</v>
      </c>
      <c r="D13372">
        <v>0</v>
      </c>
      <c r="E13372">
        <v>0</v>
      </c>
      <c r="F13372">
        <v>0</v>
      </c>
      <c r="G13372">
        <v>0</v>
      </c>
      <c r="H13372" s="45">
        <v>23848.62</v>
      </c>
      <c r="I13372" t="s">
        <v>163</v>
      </c>
      <c r="J13372" t="s">
        <v>190</v>
      </c>
      <c r="K13372">
        <v>0</v>
      </c>
      <c r="L13372" s="83">
        <v>42410</v>
      </c>
      <c r="M13372">
        <v>0</v>
      </c>
      <c r="N13372" t="s">
        <v>177</v>
      </c>
      <c r="O13372" t="s">
        <v>1870</v>
      </c>
    </row>
    <row r="13373" spans="1:15" x14ac:dyDescent="0.2">
      <c r="A13373" t="s">
        <v>1871</v>
      </c>
      <c r="B13373" t="s">
        <v>1832</v>
      </c>
      <c r="C13373">
        <v>36.450000000000003</v>
      </c>
      <c r="D13373">
        <v>0</v>
      </c>
      <c r="E13373">
        <v>0</v>
      </c>
      <c r="F13373">
        <v>0</v>
      </c>
      <c r="G13373">
        <v>0</v>
      </c>
      <c r="H13373" s="45">
        <v>14405</v>
      </c>
      <c r="I13373" t="s">
        <v>758</v>
      </c>
      <c r="J13373" t="s">
        <v>186</v>
      </c>
      <c r="K13373">
        <v>0</v>
      </c>
      <c r="L13373" s="83">
        <v>42410</v>
      </c>
      <c r="M13373">
        <v>0</v>
      </c>
      <c r="N13373" t="s">
        <v>1872</v>
      </c>
      <c r="O13373" t="s">
        <v>1873</v>
      </c>
    </row>
    <row r="13374" spans="1:15" x14ac:dyDescent="0.2">
      <c r="A13374" t="s">
        <v>1874</v>
      </c>
      <c r="B13374" t="s">
        <v>1791</v>
      </c>
      <c r="C13374">
        <v>71.319999999999993</v>
      </c>
      <c r="D13374">
        <v>0</v>
      </c>
      <c r="E13374">
        <v>0</v>
      </c>
      <c r="F13374">
        <v>0</v>
      </c>
      <c r="G13374">
        <v>0</v>
      </c>
      <c r="H13374" s="45">
        <v>-41250.54</v>
      </c>
      <c r="I13374" t="s">
        <v>163</v>
      </c>
      <c r="J13374" t="s">
        <v>164</v>
      </c>
      <c r="K13374">
        <v>0</v>
      </c>
      <c r="L13374" s="83">
        <v>42410</v>
      </c>
      <c r="M13374">
        <v>0</v>
      </c>
      <c r="N13374" t="s">
        <v>1875</v>
      </c>
      <c r="O13374">
        <v>2575818</v>
      </c>
    </row>
    <row r="13375" spans="1:15" x14ac:dyDescent="0.2">
      <c r="A13375" t="s">
        <v>1876</v>
      </c>
      <c r="B13375" t="s">
        <v>1790</v>
      </c>
      <c r="C13375">
        <v>20.37</v>
      </c>
      <c r="D13375">
        <v>0</v>
      </c>
      <c r="E13375">
        <v>0</v>
      </c>
      <c r="F13375">
        <v>0</v>
      </c>
      <c r="G13375">
        <v>0</v>
      </c>
      <c r="H13375" s="45">
        <v>46651.38</v>
      </c>
      <c r="I13375" t="s">
        <v>163</v>
      </c>
      <c r="J13375" t="s">
        <v>190</v>
      </c>
      <c r="K13375">
        <v>0</v>
      </c>
      <c r="L13375" s="83">
        <v>42410</v>
      </c>
      <c r="M13375">
        <v>0</v>
      </c>
      <c r="N13375" t="s">
        <v>177</v>
      </c>
      <c r="O13375" t="s">
        <v>1877</v>
      </c>
    </row>
    <row r="13376" spans="1:15" x14ac:dyDescent="0.2">
      <c r="A13376" t="s">
        <v>1878</v>
      </c>
      <c r="B13376" t="s">
        <v>1827</v>
      </c>
      <c r="C13376">
        <v>73.25</v>
      </c>
      <c r="D13376">
        <v>0</v>
      </c>
      <c r="E13376">
        <v>0</v>
      </c>
      <c r="F13376">
        <v>0</v>
      </c>
      <c r="G13376">
        <v>0</v>
      </c>
      <c r="H13376" s="45">
        <v>17394.62</v>
      </c>
      <c r="I13376" t="s">
        <v>758</v>
      </c>
      <c r="J13376" t="s">
        <v>164</v>
      </c>
      <c r="K13376">
        <v>0</v>
      </c>
      <c r="L13376" s="83">
        <v>42410</v>
      </c>
      <c r="M13376">
        <v>0</v>
      </c>
      <c r="N13376">
        <v>77454106</v>
      </c>
      <c r="O13376" t="s">
        <v>1879</v>
      </c>
    </row>
    <row r="13377" spans="1:15" x14ac:dyDescent="0.2">
      <c r="A13377" t="s">
        <v>1880</v>
      </c>
      <c r="B13377" t="s">
        <v>1804</v>
      </c>
      <c r="C13377">
        <v>69.36</v>
      </c>
      <c r="D13377">
        <v>0</v>
      </c>
      <c r="E13377">
        <v>0</v>
      </c>
      <c r="F13377">
        <v>0</v>
      </c>
      <c r="G13377">
        <v>0</v>
      </c>
      <c r="H13377" s="45">
        <v>-78839.5</v>
      </c>
      <c r="I13377" t="s">
        <v>163</v>
      </c>
      <c r="J13377" t="s">
        <v>235</v>
      </c>
      <c r="K13377">
        <v>0</v>
      </c>
      <c r="L13377" s="83">
        <v>42410</v>
      </c>
      <c r="M13377">
        <v>0</v>
      </c>
      <c r="N13377" t="s">
        <v>177</v>
      </c>
      <c r="O13377">
        <v>2788713</v>
      </c>
    </row>
    <row r="13378" spans="1:15" x14ac:dyDescent="0.2">
      <c r="A13378" t="s">
        <v>1881</v>
      </c>
      <c r="B13378" t="s">
        <v>1800</v>
      </c>
      <c r="C13378">
        <v>54.32</v>
      </c>
      <c r="D13378">
        <v>0</v>
      </c>
      <c r="E13378">
        <v>0</v>
      </c>
      <c r="F13378">
        <v>0</v>
      </c>
      <c r="G13378">
        <v>0</v>
      </c>
      <c r="H13378">
        <v>675.39</v>
      </c>
      <c r="I13378" t="s">
        <v>163</v>
      </c>
      <c r="J13378" t="s">
        <v>200</v>
      </c>
      <c r="K13378">
        <v>0</v>
      </c>
      <c r="L13378" s="83">
        <v>42410</v>
      </c>
      <c r="M13378">
        <v>0</v>
      </c>
      <c r="N13378">
        <v>124857202</v>
      </c>
      <c r="O13378" t="s">
        <v>1882</v>
      </c>
    </row>
    <row r="13379" spans="1:15" x14ac:dyDescent="0.2">
      <c r="A13379" t="s">
        <v>1883</v>
      </c>
      <c r="B13379" t="s">
        <v>1783</v>
      </c>
      <c r="C13379">
        <v>27.2</v>
      </c>
      <c r="D13379">
        <v>0</v>
      </c>
      <c r="E13379">
        <v>0</v>
      </c>
      <c r="F13379">
        <v>0</v>
      </c>
      <c r="G13379">
        <v>0</v>
      </c>
      <c r="H13379" s="45">
        <v>-13763.74</v>
      </c>
      <c r="I13379" t="s">
        <v>163</v>
      </c>
      <c r="J13379" t="s">
        <v>164</v>
      </c>
      <c r="K13379">
        <v>0</v>
      </c>
      <c r="L13379" s="83">
        <v>42410</v>
      </c>
      <c r="M13379">
        <v>0</v>
      </c>
      <c r="N13379">
        <v>225223304</v>
      </c>
      <c r="O13379" t="s">
        <v>1884</v>
      </c>
    </row>
    <row r="13380" spans="1:15" x14ac:dyDescent="0.2">
      <c r="A13380" t="s">
        <v>1885</v>
      </c>
      <c r="B13380" t="s">
        <v>1824</v>
      </c>
      <c r="C13380">
        <v>60.23</v>
      </c>
      <c r="D13380">
        <v>0</v>
      </c>
      <c r="E13380">
        <v>0</v>
      </c>
      <c r="F13380">
        <v>0</v>
      </c>
      <c r="G13380">
        <v>0</v>
      </c>
      <c r="H13380" s="45">
        <v>2809.2</v>
      </c>
      <c r="I13380" t="s">
        <v>758</v>
      </c>
      <c r="J13380" t="s">
        <v>164</v>
      </c>
      <c r="K13380">
        <v>0</v>
      </c>
      <c r="L13380" s="83">
        <v>42410</v>
      </c>
      <c r="M13380">
        <v>0</v>
      </c>
      <c r="N13380">
        <v>205363104</v>
      </c>
      <c r="O13380">
        <v>2215200</v>
      </c>
    </row>
    <row r="13381" spans="1:15" x14ac:dyDescent="0.2">
      <c r="A13381" t="s">
        <v>1886</v>
      </c>
      <c r="B13381" t="s">
        <v>1811</v>
      </c>
      <c r="C13381">
        <v>69.02</v>
      </c>
      <c r="D13381">
        <v>0</v>
      </c>
      <c r="E13381">
        <v>0</v>
      </c>
      <c r="F13381">
        <v>0</v>
      </c>
      <c r="G13381">
        <v>0</v>
      </c>
      <c r="H13381" s="45">
        <v>-97942.48</v>
      </c>
      <c r="I13381" t="s">
        <v>163</v>
      </c>
      <c r="J13381" t="s">
        <v>164</v>
      </c>
      <c r="K13381">
        <v>0</v>
      </c>
      <c r="L13381" s="83">
        <v>42410</v>
      </c>
      <c r="M13381">
        <v>0</v>
      </c>
      <c r="N13381" t="s">
        <v>177</v>
      </c>
      <c r="O13381" t="s">
        <v>1887</v>
      </c>
    </row>
    <row r="13382" spans="1:15" x14ac:dyDescent="0.2">
      <c r="A13382" t="s">
        <v>1888</v>
      </c>
      <c r="B13382" t="s">
        <v>1805</v>
      </c>
      <c r="C13382">
        <v>141.91</v>
      </c>
      <c r="D13382">
        <v>0</v>
      </c>
      <c r="E13382">
        <v>0</v>
      </c>
      <c r="F13382">
        <v>0</v>
      </c>
      <c r="G13382">
        <v>0</v>
      </c>
      <c r="H13382" s="45">
        <v>57966.12</v>
      </c>
      <c r="I13382" t="s">
        <v>163</v>
      </c>
      <c r="J13382" t="s">
        <v>190</v>
      </c>
      <c r="K13382">
        <v>0</v>
      </c>
      <c r="L13382" s="83">
        <v>42410</v>
      </c>
      <c r="M13382">
        <v>0</v>
      </c>
      <c r="N13382" s="84">
        <v>2.6482999999999999E+104</v>
      </c>
      <c r="O13382">
        <v>2636254</v>
      </c>
    </row>
    <row r="13383" spans="1:15" x14ac:dyDescent="0.2">
      <c r="A13383" t="s">
        <v>1889</v>
      </c>
      <c r="B13383" t="s">
        <v>1792</v>
      </c>
      <c r="C13383">
        <v>66.38</v>
      </c>
      <c r="D13383">
        <v>0</v>
      </c>
      <c r="E13383">
        <v>0</v>
      </c>
      <c r="F13383">
        <v>0</v>
      </c>
      <c r="G13383">
        <v>0</v>
      </c>
      <c r="H13383" s="45">
        <v>-9561.7900000000009</v>
      </c>
      <c r="I13383" t="s">
        <v>163</v>
      </c>
      <c r="J13383" t="s">
        <v>169</v>
      </c>
      <c r="K13383">
        <v>0</v>
      </c>
      <c r="L13383" s="83">
        <v>42410</v>
      </c>
      <c r="M13383">
        <v>0</v>
      </c>
      <c r="N13383" t="s">
        <v>1890</v>
      </c>
      <c r="O13383">
        <v>2898087</v>
      </c>
    </row>
    <row r="13384" spans="1:15" x14ac:dyDescent="0.2">
      <c r="A13384" t="s">
        <v>1891</v>
      </c>
      <c r="B13384" t="s">
        <v>1801</v>
      </c>
      <c r="C13384">
        <v>108.15</v>
      </c>
      <c r="D13384">
        <v>0</v>
      </c>
      <c r="E13384">
        <v>0</v>
      </c>
      <c r="F13384">
        <v>0</v>
      </c>
      <c r="G13384">
        <v>0</v>
      </c>
      <c r="H13384" s="45">
        <v>34576.44</v>
      </c>
      <c r="I13384" t="s">
        <v>163</v>
      </c>
      <c r="J13384" t="s">
        <v>200</v>
      </c>
      <c r="K13384">
        <v>0</v>
      </c>
      <c r="L13384" s="83">
        <v>42410</v>
      </c>
      <c r="M13384">
        <v>0</v>
      </c>
      <c r="N13384" t="s">
        <v>1892</v>
      </c>
      <c r="O13384">
        <v>2280695</v>
      </c>
    </row>
    <row r="13385" spans="1:15" x14ac:dyDescent="0.2">
      <c r="A13385" t="s">
        <v>1893</v>
      </c>
      <c r="B13385" t="s">
        <v>1830</v>
      </c>
      <c r="C13385">
        <v>74.97</v>
      </c>
      <c r="D13385">
        <v>0</v>
      </c>
      <c r="E13385">
        <v>0</v>
      </c>
      <c r="F13385">
        <v>0</v>
      </c>
      <c r="G13385">
        <v>0</v>
      </c>
      <c r="H13385" s="45">
        <v>20729.34</v>
      </c>
      <c r="I13385" t="s">
        <v>758</v>
      </c>
      <c r="J13385" t="s">
        <v>164</v>
      </c>
      <c r="K13385">
        <v>0</v>
      </c>
      <c r="L13385" s="83">
        <v>42410</v>
      </c>
      <c r="M13385">
        <v>0</v>
      </c>
      <c r="N13385" t="s">
        <v>1894</v>
      </c>
      <c r="O13385" t="s">
        <v>1895</v>
      </c>
    </row>
    <row r="13386" spans="1:15" x14ac:dyDescent="0.2">
      <c r="A13386" t="s">
        <v>1896</v>
      </c>
      <c r="B13386" t="s">
        <v>1807</v>
      </c>
      <c r="C13386">
        <v>99.22</v>
      </c>
      <c r="D13386">
        <v>0</v>
      </c>
      <c r="E13386">
        <v>0</v>
      </c>
      <c r="F13386">
        <v>0</v>
      </c>
      <c r="G13386">
        <v>0</v>
      </c>
      <c r="H13386" s="45">
        <v>172555.07</v>
      </c>
      <c r="I13386" t="s">
        <v>163</v>
      </c>
      <c r="J13386" t="s">
        <v>164</v>
      </c>
      <c r="K13386">
        <v>0</v>
      </c>
      <c r="L13386" s="83">
        <v>42410</v>
      </c>
      <c r="M13386">
        <v>0</v>
      </c>
      <c r="N13386" t="s">
        <v>1897</v>
      </c>
      <c r="O13386" t="s">
        <v>1898</v>
      </c>
    </row>
    <row r="13387" spans="1:15" x14ac:dyDescent="0.2">
      <c r="A13387" t="s">
        <v>1899</v>
      </c>
      <c r="B13387" t="s">
        <v>1836</v>
      </c>
      <c r="C13387">
        <v>16.940000000000001</v>
      </c>
      <c r="D13387">
        <v>0</v>
      </c>
      <c r="E13387">
        <v>0</v>
      </c>
      <c r="F13387">
        <v>0</v>
      </c>
      <c r="G13387">
        <v>0</v>
      </c>
      <c r="H13387">
        <v>840.45</v>
      </c>
      <c r="I13387" t="s">
        <v>758</v>
      </c>
      <c r="J13387" t="s">
        <v>188</v>
      </c>
      <c r="K13387">
        <v>0</v>
      </c>
      <c r="L13387" s="83">
        <v>42410</v>
      </c>
      <c r="M13387">
        <v>0</v>
      </c>
      <c r="N13387">
        <v>377316104</v>
      </c>
      <c r="O13387">
        <v>2372008</v>
      </c>
    </row>
    <row r="13388" spans="1:15" x14ac:dyDescent="0.2">
      <c r="A13388" t="s">
        <v>1900</v>
      </c>
      <c r="B13388" t="s">
        <v>1813</v>
      </c>
      <c r="C13388">
        <v>6.3</v>
      </c>
      <c r="D13388">
        <v>0</v>
      </c>
      <c r="E13388">
        <v>0</v>
      </c>
      <c r="F13388">
        <v>0</v>
      </c>
      <c r="G13388">
        <v>0</v>
      </c>
      <c r="H13388" s="45">
        <v>-17034.45</v>
      </c>
      <c r="I13388" t="s">
        <v>163</v>
      </c>
      <c r="J13388" t="s">
        <v>200</v>
      </c>
      <c r="K13388">
        <v>0</v>
      </c>
      <c r="L13388" s="83">
        <v>42410</v>
      </c>
      <c r="M13388">
        <v>0</v>
      </c>
      <c r="N13388" t="s">
        <v>1901</v>
      </c>
      <c r="O13388" t="s">
        <v>1902</v>
      </c>
    </row>
    <row r="13389" spans="1:15" x14ac:dyDescent="0.2">
      <c r="A13389" t="s">
        <v>1903</v>
      </c>
      <c r="B13389" t="s">
        <v>1829</v>
      </c>
      <c r="C13389">
        <v>42.02</v>
      </c>
      <c r="D13389">
        <v>0</v>
      </c>
      <c r="E13389">
        <v>0</v>
      </c>
      <c r="F13389">
        <v>0</v>
      </c>
      <c r="G13389">
        <v>0</v>
      </c>
      <c r="H13389" s="45">
        <v>-1667.77</v>
      </c>
      <c r="I13389" t="s">
        <v>758</v>
      </c>
      <c r="J13389" t="s">
        <v>186</v>
      </c>
      <c r="K13389">
        <v>0</v>
      </c>
      <c r="L13389" s="83">
        <v>42410</v>
      </c>
      <c r="M13389">
        <v>0</v>
      </c>
      <c r="N13389" t="s">
        <v>1904</v>
      </c>
      <c r="O13389">
        <v>2456441</v>
      </c>
    </row>
    <row r="13390" spans="1:15" x14ac:dyDescent="0.2">
      <c r="A13390" t="s">
        <v>1905</v>
      </c>
      <c r="B13390" t="s">
        <v>1825</v>
      </c>
      <c r="C13390">
        <v>97.42</v>
      </c>
      <c r="D13390">
        <v>0</v>
      </c>
      <c r="E13390">
        <v>0</v>
      </c>
      <c r="F13390">
        <v>0</v>
      </c>
      <c r="G13390">
        <v>0</v>
      </c>
      <c r="H13390" s="45">
        <v>5713.91</v>
      </c>
      <c r="I13390" t="s">
        <v>758</v>
      </c>
      <c r="J13390" t="s">
        <v>190</v>
      </c>
      <c r="K13390">
        <v>0</v>
      </c>
      <c r="L13390" s="83">
        <v>42410</v>
      </c>
      <c r="M13390">
        <v>0</v>
      </c>
      <c r="N13390" t="s">
        <v>177</v>
      </c>
      <c r="O13390" t="s">
        <v>1906</v>
      </c>
    </row>
    <row r="13391" spans="1:15" x14ac:dyDescent="0.2">
      <c r="A13391" t="s">
        <v>1907</v>
      </c>
      <c r="B13391" t="s">
        <v>1785</v>
      </c>
      <c r="C13391">
        <v>81.05</v>
      </c>
      <c r="D13391">
        <v>0</v>
      </c>
      <c r="E13391">
        <v>0</v>
      </c>
      <c r="F13391">
        <v>0</v>
      </c>
      <c r="G13391">
        <v>0</v>
      </c>
      <c r="H13391" s="45">
        <v>-23897.75</v>
      </c>
      <c r="I13391" t="s">
        <v>163</v>
      </c>
      <c r="J13391" t="s">
        <v>164</v>
      </c>
      <c r="K13391">
        <v>0</v>
      </c>
      <c r="L13391" s="83">
        <v>42410</v>
      </c>
      <c r="M13391">
        <v>0</v>
      </c>
      <c r="N13391" t="s">
        <v>1908</v>
      </c>
      <c r="O13391" t="s">
        <v>1909</v>
      </c>
    </row>
    <row r="13392" spans="1:15" x14ac:dyDescent="0.2">
      <c r="A13392" t="s">
        <v>1910</v>
      </c>
      <c r="B13392" t="s">
        <v>1782</v>
      </c>
      <c r="C13392">
        <v>69.400000000000006</v>
      </c>
      <c r="D13392">
        <v>0</v>
      </c>
      <c r="E13392">
        <v>0</v>
      </c>
      <c r="F13392">
        <v>0</v>
      </c>
      <c r="G13392">
        <v>0</v>
      </c>
      <c r="H13392" s="45">
        <v>98389.51</v>
      </c>
      <c r="I13392" t="s">
        <v>163</v>
      </c>
      <c r="J13392" t="s">
        <v>186</v>
      </c>
      <c r="K13392">
        <v>0</v>
      </c>
      <c r="L13392" s="83">
        <v>42410</v>
      </c>
      <c r="M13392">
        <v>0</v>
      </c>
      <c r="N13392" t="s">
        <v>1911</v>
      </c>
      <c r="O13392" t="s">
        <v>1912</v>
      </c>
    </row>
    <row r="13393" spans="1:15" x14ac:dyDescent="0.2">
      <c r="A13393" t="s">
        <v>1913</v>
      </c>
      <c r="B13393" t="s">
        <v>1806</v>
      </c>
      <c r="C13393">
        <v>40.799999999999997</v>
      </c>
      <c r="D13393">
        <v>0</v>
      </c>
      <c r="E13393">
        <v>0</v>
      </c>
      <c r="F13393">
        <v>0</v>
      </c>
      <c r="G13393">
        <v>0</v>
      </c>
      <c r="H13393" s="45">
        <v>-54103.24</v>
      </c>
      <c r="I13393" t="s">
        <v>163</v>
      </c>
      <c r="J13393" t="s">
        <v>164</v>
      </c>
      <c r="K13393">
        <v>0</v>
      </c>
      <c r="L13393" s="83">
        <v>42410</v>
      </c>
      <c r="M13393">
        <v>0</v>
      </c>
      <c r="N13393" t="s">
        <v>177</v>
      </c>
      <c r="O13393" t="s">
        <v>1914</v>
      </c>
    </row>
    <row r="13394" spans="1:15" x14ac:dyDescent="0.2">
      <c r="A13394" t="s">
        <v>1915</v>
      </c>
      <c r="B13394" t="s">
        <v>1821</v>
      </c>
      <c r="C13394">
        <v>63.7</v>
      </c>
      <c r="D13394">
        <v>0</v>
      </c>
      <c r="E13394">
        <v>0</v>
      </c>
      <c r="F13394">
        <v>0</v>
      </c>
      <c r="G13394">
        <v>0</v>
      </c>
      <c r="H13394" s="45">
        <v>-3625.66</v>
      </c>
      <c r="I13394" t="s">
        <v>758</v>
      </c>
      <c r="J13394" t="s">
        <v>186</v>
      </c>
      <c r="K13394">
        <v>0</v>
      </c>
      <c r="L13394" s="83">
        <v>42410</v>
      </c>
      <c r="M13394">
        <v>0</v>
      </c>
      <c r="N13394" t="s">
        <v>1916</v>
      </c>
      <c r="O13394" t="s">
        <v>1917</v>
      </c>
    </row>
    <row r="13395" spans="1:15" x14ac:dyDescent="0.2">
      <c r="A13395" t="s">
        <v>1918</v>
      </c>
      <c r="B13395" t="s">
        <v>1831</v>
      </c>
      <c r="C13395">
        <v>35.25</v>
      </c>
      <c r="D13395">
        <v>0</v>
      </c>
      <c r="E13395">
        <v>0</v>
      </c>
      <c r="F13395">
        <v>0</v>
      </c>
      <c r="G13395">
        <v>0</v>
      </c>
      <c r="H13395" s="45">
        <v>7638.92</v>
      </c>
      <c r="I13395" t="s">
        <v>758</v>
      </c>
      <c r="J13395" t="s">
        <v>164</v>
      </c>
      <c r="K13395">
        <v>0</v>
      </c>
      <c r="L13395" s="83">
        <v>42410</v>
      </c>
      <c r="M13395">
        <v>0</v>
      </c>
      <c r="N13395" t="s">
        <v>1919</v>
      </c>
      <c r="O13395" t="s">
        <v>1920</v>
      </c>
    </row>
    <row r="13396" spans="1:15" x14ac:dyDescent="0.2">
      <c r="A13396" t="s">
        <v>1921</v>
      </c>
      <c r="B13396" t="s">
        <v>1779</v>
      </c>
      <c r="C13396">
        <v>32.064999999999998</v>
      </c>
      <c r="D13396">
        <v>0</v>
      </c>
      <c r="E13396">
        <v>0</v>
      </c>
      <c r="F13396">
        <v>0</v>
      </c>
      <c r="G13396">
        <v>0</v>
      </c>
      <c r="H13396" s="45">
        <v>15124.94</v>
      </c>
      <c r="I13396" t="s">
        <v>163</v>
      </c>
      <c r="J13396" t="s">
        <v>188</v>
      </c>
      <c r="K13396">
        <v>0</v>
      </c>
      <c r="L13396" s="83">
        <v>42410</v>
      </c>
      <c r="M13396">
        <v>0</v>
      </c>
      <c r="N13396" t="s">
        <v>1922</v>
      </c>
      <c r="O13396" t="s">
        <v>1923</v>
      </c>
    </row>
    <row r="13397" spans="1:15" x14ac:dyDescent="0.2">
      <c r="A13397" t="s">
        <v>1924</v>
      </c>
      <c r="B13397" t="s">
        <v>1788</v>
      </c>
      <c r="C13397">
        <v>40.53</v>
      </c>
      <c r="D13397">
        <v>0</v>
      </c>
      <c r="E13397">
        <v>0</v>
      </c>
      <c r="F13397">
        <v>0</v>
      </c>
      <c r="G13397">
        <v>0</v>
      </c>
      <c r="H13397" s="45">
        <v>-58414.86</v>
      </c>
      <c r="I13397" t="s">
        <v>163</v>
      </c>
      <c r="J13397" t="s">
        <v>200</v>
      </c>
      <c r="K13397">
        <v>0</v>
      </c>
      <c r="L13397" s="83">
        <v>42410</v>
      </c>
      <c r="M13397">
        <v>0</v>
      </c>
      <c r="N13397" t="s">
        <v>1925</v>
      </c>
      <c r="O13397" t="s">
        <v>1926</v>
      </c>
    </row>
    <row r="13398" spans="1:15" x14ac:dyDescent="0.2">
      <c r="A13398" t="s">
        <v>1927</v>
      </c>
      <c r="B13398" t="s">
        <v>1780</v>
      </c>
      <c r="C13398">
        <v>70.83</v>
      </c>
      <c r="D13398">
        <v>0</v>
      </c>
      <c r="E13398">
        <v>0</v>
      </c>
      <c r="F13398">
        <v>0</v>
      </c>
      <c r="G13398">
        <v>0</v>
      </c>
      <c r="H13398" s="45">
        <v>86836.479999999996</v>
      </c>
      <c r="I13398" t="s">
        <v>163</v>
      </c>
      <c r="J13398" t="s">
        <v>235</v>
      </c>
      <c r="K13398">
        <v>0</v>
      </c>
      <c r="L13398" s="83">
        <v>42410</v>
      </c>
      <c r="M13398">
        <v>0</v>
      </c>
      <c r="N13398" t="s">
        <v>1928</v>
      </c>
      <c r="O13398">
        <v>2616870</v>
      </c>
    </row>
    <row r="13399" spans="1:15" x14ac:dyDescent="0.2">
      <c r="A13399" t="s">
        <v>1929</v>
      </c>
      <c r="B13399" t="s">
        <v>1797</v>
      </c>
      <c r="C13399">
        <v>49.95</v>
      </c>
      <c r="D13399">
        <v>0</v>
      </c>
      <c r="E13399">
        <v>0</v>
      </c>
      <c r="F13399">
        <v>0</v>
      </c>
      <c r="G13399">
        <v>0</v>
      </c>
      <c r="H13399" s="45">
        <v>-51936.23</v>
      </c>
      <c r="I13399" t="s">
        <v>163</v>
      </c>
      <c r="J13399" t="s">
        <v>169</v>
      </c>
      <c r="K13399">
        <v>0</v>
      </c>
      <c r="L13399" s="83">
        <v>42410</v>
      </c>
      <c r="M13399">
        <v>0</v>
      </c>
      <c r="N13399">
        <v>670704105</v>
      </c>
      <c r="O13399" t="s">
        <v>1930</v>
      </c>
    </row>
    <row r="13400" spans="1:15" x14ac:dyDescent="0.2">
      <c r="A13400" t="s">
        <v>1931</v>
      </c>
      <c r="B13400" t="s">
        <v>1823</v>
      </c>
      <c r="C13400">
        <v>43.55</v>
      </c>
      <c r="D13400">
        <v>0</v>
      </c>
      <c r="E13400">
        <v>0</v>
      </c>
      <c r="F13400">
        <v>0</v>
      </c>
      <c r="G13400">
        <v>0</v>
      </c>
      <c r="H13400" s="45">
        <v>-9547.26</v>
      </c>
      <c r="I13400" t="s">
        <v>758</v>
      </c>
      <c r="J13400" t="s">
        <v>169</v>
      </c>
      <c r="K13400">
        <v>0</v>
      </c>
      <c r="L13400" s="83">
        <v>42410</v>
      </c>
      <c r="M13400">
        <v>0</v>
      </c>
      <c r="N13400" t="s">
        <v>1932</v>
      </c>
      <c r="O13400" t="s">
        <v>1933</v>
      </c>
    </row>
    <row r="13401" spans="1:15" x14ac:dyDescent="0.2">
      <c r="A13401" t="s">
        <v>1934</v>
      </c>
      <c r="B13401" t="s">
        <v>1808</v>
      </c>
      <c r="C13401">
        <v>26.27</v>
      </c>
      <c r="D13401">
        <v>0</v>
      </c>
      <c r="E13401">
        <v>0</v>
      </c>
      <c r="F13401">
        <v>0</v>
      </c>
      <c r="G13401">
        <v>0</v>
      </c>
      <c r="H13401" s="45">
        <v>-42382.559999999998</v>
      </c>
      <c r="I13401" t="s">
        <v>163</v>
      </c>
      <c r="J13401" t="s">
        <v>200</v>
      </c>
      <c r="K13401">
        <v>0</v>
      </c>
      <c r="L13401" s="83">
        <v>42410</v>
      </c>
      <c r="M13401">
        <v>0</v>
      </c>
      <c r="N13401">
        <v>723456109</v>
      </c>
      <c r="O13401">
        <v>2432225</v>
      </c>
    </row>
    <row r="13402" spans="1:15" x14ac:dyDescent="0.2">
      <c r="A13402" t="s">
        <v>1935</v>
      </c>
      <c r="B13402" t="s">
        <v>1799</v>
      </c>
      <c r="C13402">
        <v>108.19</v>
      </c>
      <c r="D13402">
        <v>0</v>
      </c>
      <c r="E13402">
        <v>0</v>
      </c>
      <c r="F13402">
        <v>0</v>
      </c>
      <c r="G13402">
        <v>0</v>
      </c>
      <c r="H13402" s="45">
        <v>17781.84</v>
      </c>
      <c r="I13402" t="s">
        <v>163</v>
      </c>
      <c r="J13402" t="s">
        <v>169</v>
      </c>
      <c r="K13402">
        <v>0</v>
      </c>
      <c r="L13402" s="83">
        <v>42410</v>
      </c>
      <c r="M13402">
        <v>0</v>
      </c>
      <c r="N13402" t="s">
        <v>1936</v>
      </c>
      <c r="O13402" t="s">
        <v>1937</v>
      </c>
    </row>
    <row r="13403" spans="1:15" x14ac:dyDescent="0.2">
      <c r="A13403" t="s">
        <v>1938</v>
      </c>
      <c r="B13403" t="s">
        <v>1802</v>
      </c>
      <c r="C13403">
        <v>30.5</v>
      </c>
      <c r="D13403">
        <v>0</v>
      </c>
      <c r="E13403">
        <v>0</v>
      </c>
      <c r="F13403">
        <v>0</v>
      </c>
      <c r="G13403">
        <v>0</v>
      </c>
      <c r="H13403" s="45">
        <v>-67412.17</v>
      </c>
      <c r="I13403" t="s">
        <v>163</v>
      </c>
      <c r="J13403" t="s">
        <v>164</v>
      </c>
      <c r="K13403">
        <v>0</v>
      </c>
      <c r="L13403" s="83">
        <v>42410</v>
      </c>
      <c r="M13403">
        <v>0</v>
      </c>
      <c r="N13403" t="s">
        <v>1939</v>
      </c>
      <c r="O13403" t="s">
        <v>1940</v>
      </c>
    </row>
    <row r="13404" spans="1:15" x14ac:dyDescent="0.2">
      <c r="A13404" t="s">
        <v>1941</v>
      </c>
      <c r="B13404" t="s">
        <v>1828</v>
      </c>
      <c r="C13404">
        <v>15.36</v>
      </c>
      <c r="D13404">
        <v>0</v>
      </c>
      <c r="E13404">
        <v>0</v>
      </c>
      <c r="F13404">
        <v>0</v>
      </c>
      <c r="G13404">
        <v>0</v>
      </c>
      <c r="H13404" s="45">
        <v>13335.83</v>
      </c>
      <c r="I13404" t="s">
        <v>758</v>
      </c>
      <c r="J13404" t="s">
        <v>200</v>
      </c>
      <c r="K13404">
        <v>0</v>
      </c>
      <c r="L13404" s="83">
        <v>42410</v>
      </c>
      <c r="M13404">
        <v>0</v>
      </c>
      <c r="N13404">
        <v>758766109</v>
      </c>
      <c r="O13404">
        <v>2866824</v>
      </c>
    </row>
    <row r="13405" spans="1:15" x14ac:dyDescent="0.2">
      <c r="A13405" t="s">
        <v>1942</v>
      </c>
      <c r="B13405" t="s">
        <v>737</v>
      </c>
      <c r="C13405">
        <v>22.42</v>
      </c>
      <c r="D13405">
        <v>0</v>
      </c>
      <c r="E13405">
        <v>0</v>
      </c>
      <c r="F13405">
        <v>0</v>
      </c>
      <c r="G13405">
        <v>0</v>
      </c>
      <c r="H13405" s="45">
        <v>79612.179999999993</v>
      </c>
      <c r="I13405" t="s">
        <v>163</v>
      </c>
      <c r="J13405" t="s">
        <v>164</v>
      </c>
      <c r="K13405">
        <v>0</v>
      </c>
      <c r="L13405" s="83">
        <v>42410</v>
      </c>
      <c r="M13405">
        <v>0</v>
      </c>
      <c r="N13405">
        <v>779376102</v>
      </c>
      <c r="O13405" t="s">
        <v>738</v>
      </c>
    </row>
    <row r="13406" spans="1:15" x14ac:dyDescent="0.2">
      <c r="A13406" t="s">
        <v>1943</v>
      </c>
      <c r="B13406" t="s">
        <v>1834</v>
      </c>
      <c r="C13406">
        <v>41.75</v>
      </c>
      <c r="D13406">
        <v>0</v>
      </c>
      <c r="E13406">
        <v>0</v>
      </c>
      <c r="F13406">
        <v>0</v>
      </c>
      <c r="G13406">
        <v>0</v>
      </c>
      <c r="H13406" s="45">
        <v>-4288.76</v>
      </c>
      <c r="I13406" t="s">
        <v>758</v>
      </c>
      <c r="J13406" t="s">
        <v>190</v>
      </c>
      <c r="K13406">
        <v>0</v>
      </c>
      <c r="L13406" s="83">
        <v>42410</v>
      </c>
      <c r="M13406">
        <v>0</v>
      </c>
      <c r="N13406">
        <v>781846209</v>
      </c>
      <c r="O13406">
        <v>2966876</v>
      </c>
    </row>
    <row r="13407" spans="1:15" x14ac:dyDescent="0.2">
      <c r="A13407" t="s">
        <v>1944</v>
      </c>
      <c r="B13407" t="s">
        <v>1835</v>
      </c>
      <c r="C13407">
        <v>42.67</v>
      </c>
      <c r="D13407">
        <v>0</v>
      </c>
      <c r="E13407">
        <v>0</v>
      </c>
      <c r="F13407">
        <v>0</v>
      </c>
      <c r="G13407">
        <v>0</v>
      </c>
      <c r="H13407" s="45">
        <v>12771.56</v>
      </c>
      <c r="I13407" t="s">
        <v>758</v>
      </c>
      <c r="J13407" t="s">
        <v>190</v>
      </c>
      <c r="K13407">
        <v>0</v>
      </c>
      <c r="L13407" s="83">
        <v>42410</v>
      </c>
      <c r="M13407">
        <v>0</v>
      </c>
      <c r="N13407">
        <v>848577102</v>
      </c>
      <c r="O13407" t="s">
        <v>1945</v>
      </c>
    </row>
    <row r="13408" spans="1:15" x14ac:dyDescent="0.2">
      <c r="A13408" t="s">
        <v>1946</v>
      </c>
      <c r="B13408" t="s">
        <v>1822</v>
      </c>
      <c r="C13408">
        <v>20.34</v>
      </c>
      <c r="D13408">
        <v>0</v>
      </c>
      <c r="E13408">
        <v>0</v>
      </c>
      <c r="F13408">
        <v>0</v>
      </c>
      <c r="G13408">
        <v>0</v>
      </c>
      <c r="H13408" s="45">
        <v>-6899.76</v>
      </c>
      <c r="I13408" t="s">
        <v>758</v>
      </c>
      <c r="J13408" t="s">
        <v>190</v>
      </c>
      <c r="K13408">
        <v>0</v>
      </c>
      <c r="L13408" s="83">
        <v>42410</v>
      </c>
      <c r="M13408">
        <v>0</v>
      </c>
      <c r="N13408" t="s">
        <v>1947</v>
      </c>
      <c r="O13408" t="s">
        <v>1948</v>
      </c>
    </row>
    <row r="13409" spans="1:15" x14ac:dyDescent="0.2">
      <c r="A13409" t="s">
        <v>1949</v>
      </c>
      <c r="B13409" t="s">
        <v>1833</v>
      </c>
      <c r="C13409">
        <v>58.45</v>
      </c>
      <c r="D13409">
        <v>0</v>
      </c>
      <c r="E13409">
        <v>0</v>
      </c>
      <c r="F13409">
        <v>0</v>
      </c>
      <c r="G13409">
        <v>0</v>
      </c>
      <c r="H13409" s="45">
        <v>32454.639999999999</v>
      </c>
      <c r="I13409" t="s">
        <v>758</v>
      </c>
      <c r="J13409" t="s">
        <v>169</v>
      </c>
      <c r="K13409">
        <v>0</v>
      </c>
      <c r="L13409" s="83">
        <v>42410</v>
      </c>
      <c r="M13409">
        <v>0</v>
      </c>
      <c r="N13409">
        <v>812578102</v>
      </c>
      <c r="O13409">
        <v>2738127</v>
      </c>
    </row>
    <row r="13410" spans="1:15" x14ac:dyDescent="0.2">
      <c r="A13410" t="s">
        <v>1950</v>
      </c>
      <c r="B13410" t="s">
        <v>1781</v>
      </c>
      <c r="C13410">
        <v>51.46</v>
      </c>
      <c r="D13410">
        <v>0</v>
      </c>
      <c r="E13410">
        <v>0</v>
      </c>
      <c r="F13410">
        <v>0</v>
      </c>
      <c r="G13410">
        <v>0</v>
      </c>
      <c r="H13410" s="45">
        <v>-3537.48</v>
      </c>
      <c r="I13410" t="s">
        <v>163</v>
      </c>
      <c r="J13410" t="s">
        <v>188</v>
      </c>
      <c r="K13410">
        <v>0</v>
      </c>
      <c r="L13410" s="83">
        <v>42410</v>
      </c>
      <c r="M13410">
        <v>0</v>
      </c>
      <c r="N13410">
        <v>835495102</v>
      </c>
      <c r="O13410">
        <v>2821395</v>
      </c>
    </row>
    <row r="13411" spans="1:15" x14ac:dyDescent="0.2">
      <c r="A13411" t="s">
        <v>1951</v>
      </c>
      <c r="B13411" t="s">
        <v>1810</v>
      </c>
      <c r="C13411">
        <v>55.73</v>
      </c>
      <c r="D13411">
        <v>0</v>
      </c>
      <c r="E13411">
        <v>0</v>
      </c>
      <c r="F13411">
        <v>0</v>
      </c>
      <c r="G13411">
        <v>0</v>
      </c>
      <c r="H13411" s="45">
        <v>-56630.07</v>
      </c>
      <c r="I13411" t="s">
        <v>163</v>
      </c>
      <c r="J13411" t="s">
        <v>164</v>
      </c>
      <c r="K13411">
        <v>0</v>
      </c>
      <c r="L13411" s="83">
        <v>42410</v>
      </c>
      <c r="M13411">
        <v>0</v>
      </c>
      <c r="N13411" t="s">
        <v>1952</v>
      </c>
      <c r="O13411" t="s">
        <v>1953</v>
      </c>
    </row>
    <row r="13412" spans="1:15" x14ac:dyDescent="0.2">
      <c r="A13412" t="s">
        <v>1954</v>
      </c>
      <c r="B13412" t="s">
        <v>1815</v>
      </c>
      <c r="C13412">
        <v>87.31</v>
      </c>
      <c r="D13412">
        <v>0</v>
      </c>
      <c r="E13412">
        <v>0</v>
      </c>
      <c r="F13412">
        <v>0</v>
      </c>
      <c r="G13412">
        <v>0</v>
      </c>
      <c r="H13412" s="45">
        <v>7616.37</v>
      </c>
      <c r="I13412" t="s">
        <v>758</v>
      </c>
      <c r="J13412" t="s">
        <v>169</v>
      </c>
      <c r="K13412">
        <v>0</v>
      </c>
      <c r="L13412" s="83">
        <v>42410</v>
      </c>
      <c r="M13412">
        <v>0</v>
      </c>
      <c r="N13412" t="s">
        <v>177</v>
      </c>
      <c r="O13412" t="s">
        <v>1955</v>
      </c>
    </row>
    <row r="13413" spans="1:15" x14ac:dyDescent="0.2">
      <c r="A13413" t="s">
        <v>1956</v>
      </c>
      <c r="B13413" t="s">
        <v>1819</v>
      </c>
      <c r="C13413">
        <v>357.5</v>
      </c>
      <c r="D13413">
        <v>0</v>
      </c>
      <c r="E13413">
        <v>0</v>
      </c>
      <c r="F13413">
        <v>0</v>
      </c>
      <c r="G13413">
        <v>0</v>
      </c>
      <c r="H13413">
        <v>-523.22</v>
      </c>
      <c r="I13413" t="s">
        <v>758</v>
      </c>
      <c r="J13413" t="s">
        <v>190</v>
      </c>
      <c r="K13413">
        <v>0</v>
      </c>
      <c r="L13413" s="83">
        <v>42410</v>
      </c>
      <c r="M13413">
        <v>0</v>
      </c>
      <c r="N13413">
        <v>893641100</v>
      </c>
      <c r="O13413" t="s">
        <v>1957</v>
      </c>
    </row>
    <row r="13414" spans="1:15" x14ac:dyDescent="0.2">
      <c r="A13414" t="s">
        <v>1958</v>
      </c>
      <c r="B13414" t="s">
        <v>1826</v>
      </c>
      <c r="C13414">
        <v>45.71</v>
      </c>
      <c r="D13414">
        <v>0</v>
      </c>
      <c r="E13414">
        <v>0</v>
      </c>
      <c r="F13414">
        <v>0</v>
      </c>
      <c r="G13414">
        <v>0</v>
      </c>
      <c r="H13414" s="45">
        <v>15394.21</v>
      </c>
      <c r="I13414" t="s">
        <v>758</v>
      </c>
      <c r="J13414" t="s">
        <v>200</v>
      </c>
      <c r="K13414">
        <v>0</v>
      </c>
      <c r="L13414" s="83">
        <v>42410</v>
      </c>
      <c r="M13414">
        <v>0</v>
      </c>
      <c r="N13414">
        <v>880349105</v>
      </c>
      <c r="O13414">
        <v>2512600</v>
      </c>
    </row>
    <row r="13415" spans="1:15" x14ac:dyDescent="0.2">
      <c r="A13415" t="s">
        <v>1959</v>
      </c>
      <c r="B13415" t="s">
        <v>1787</v>
      </c>
      <c r="C13415">
        <v>31.3</v>
      </c>
      <c r="D13415">
        <v>0</v>
      </c>
      <c r="E13415">
        <v>0</v>
      </c>
      <c r="F13415">
        <v>0</v>
      </c>
      <c r="G13415">
        <v>0</v>
      </c>
      <c r="H13415" s="45">
        <v>-32462.959999999999</v>
      </c>
      <c r="I13415" t="s">
        <v>163</v>
      </c>
      <c r="J13415" t="s">
        <v>200</v>
      </c>
      <c r="K13415">
        <v>0</v>
      </c>
      <c r="L13415" s="83">
        <v>42410</v>
      </c>
      <c r="M13415">
        <v>0</v>
      </c>
      <c r="N13415">
        <v>891826109</v>
      </c>
      <c r="O13415" t="s">
        <v>1960</v>
      </c>
    </row>
    <row r="13416" spans="1:15" x14ac:dyDescent="0.2">
      <c r="A13416" t="s">
        <v>1961</v>
      </c>
      <c r="B13416" t="s">
        <v>1793</v>
      </c>
      <c r="C13416">
        <v>54.07</v>
      </c>
      <c r="D13416">
        <v>0</v>
      </c>
      <c r="E13416">
        <v>0</v>
      </c>
      <c r="F13416">
        <v>0</v>
      </c>
      <c r="G13416">
        <v>0</v>
      </c>
      <c r="H13416" s="45">
        <v>47157.61</v>
      </c>
      <c r="I13416" t="s">
        <v>163</v>
      </c>
      <c r="J13416" t="s">
        <v>200</v>
      </c>
      <c r="K13416">
        <v>0</v>
      </c>
      <c r="L13416" s="83">
        <v>42410</v>
      </c>
      <c r="M13416">
        <v>0</v>
      </c>
      <c r="N13416">
        <v>896945201</v>
      </c>
      <c r="O13416" t="s">
        <v>1962</v>
      </c>
    </row>
    <row r="13417" spans="1:15" x14ac:dyDescent="0.2">
      <c r="A13417" t="s">
        <v>1963</v>
      </c>
      <c r="B13417" t="s">
        <v>1795</v>
      </c>
      <c r="C13417">
        <v>20.25</v>
      </c>
      <c r="D13417">
        <v>0</v>
      </c>
      <c r="E13417">
        <v>0</v>
      </c>
      <c r="F13417">
        <v>0</v>
      </c>
      <c r="G13417">
        <v>0</v>
      </c>
      <c r="H13417" s="45">
        <v>-30039.62</v>
      </c>
      <c r="I13417" t="s">
        <v>163</v>
      </c>
      <c r="J13417" t="s">
        <v>164</v>
      </c>
      <c r="K13417">
        <v>0</v>
      </c>
      <c r="L13417" s="83">
        <v>42410</v>
      </c>
      <c r="M13417">
        <v>0</v>
      </c>
      <c r="N13417" t="s">
        <v>1964</v>
      </c>
      <c r="O13417" t="s">
        <v>1965</v>
      </c>
    </row>
    <row r="13418" spans="1:15" x14ac:dyDescent="0.2">
      <c r="A13418" t="s">
        <v>1966</v>
      </c>
      <c r="B13418" t="s">
        <v>1794</v>
      </c>
      <c r="C13418">
        <v>118.3</v>
      </c>
      <c r="D13418">
        <v>0</v>
      </c>
      <c r="E13418">
        <v>0</v>
      </c>
      <c r="F13418">
        <v>0</v>
      </c>
      <c r="G13418">
        <v>0</v>
      </c>
      <c r="H13418" s="45">
        <v>16273.52</v>
      </c>
      <c r="I13418" t="s">
        <v>163</v>
      </c>
      <c r="J13418" t="s">
        <v>164</v>
      </c>
      <c r="K13418">
        <v>0</v>
      </c>
      <c r="L13418" s="83">
        <v>42410</v>
      </c>
      <c r="M13418">
        <v>0</v>
      </c>
      <c r="N13418" s="84">
        <v>9.2343000000000008E+106</v>
      </c>
      <c r="O13418">
        <v>2142922</v>
      </c>
    </row>
    <row r="13419" spans="1:15" x14ac:dyDescent="0.2">
      <c r="A13419" t="s">
        <v>1967</v>
      </c>
      <c r="B13419" t="s">
        <v>1796</v>
      </c>
      <c r="C13419">
        <v>18.355</v>
      </c>
      <c r="D13419">
        <v>0</v>
      </c>
      <c r="E13419">
        <v>0</v>
      </c>
      <c r="F13419">
        <v>0</v>
      </c>
      <c r="G13419">
        <v>0</v>
      </c>
      <c r="H13419" s="45">
        <v>-6645.39</v>
      </c>
      <c r="I13419" t="s">
        <v>163</v>
      </c>
      <c r="J13419" t="s">
        <v>200</v>
      </c>
      <c r="K13419">
        <v>0</v>
      </c>
      <c r="L13419" s="83">
        <v>42410</v>
      </c>
      <c r="M13419">
        <v>0</v>
      </c>
      <c r="N13419">
        <v>928377100</v>
      </c>
      <c r="O13419" t="s">
        <v>1968</v>
      </c>
    </row>
    <row r="13420" spans="1:15" x14ac:dyDescent="0.2">
      <c r="A13420" t="s">
        <v>1969</v>
      </c>
      <c r="B13420" t="s">
        <v>1789</v>
      </c>
      <c r="C13420">
        <v>119.5</v>
      </c>
      <c r="D13420">
        <v>0</v>
      </c>
      <c r="E13420">
        <v>0</v>
      </c>
      <c r="F13420">
        <v>0</v>
      </c>
      <c r="G13420">
        <v>0</v>
      </c>
      <c r="H13420">
        <v>-997.79</v>
      </c>
      <c r="I13420" t="s">
        <v>163</v>
      </c>
      <c r="J13420" t="s">
        <v>190</v>
      </c>
      <c r="K13420">
        <v>0</v>
      </c>
      <c r="L13420" s="83">
        <v>42410</v>
      </c>
      <c r="M13420">
        <v>0</v>
      </c>
      <c r="N13420" t="s">
        <v>1970</v>
      </c>
      <c r="O13420" t="s">
        <v>1971</v>
      </c>
    </row>
    <row r="13421" spans="1:15" x14ac:dyDescent="0.2">
      <c r="A13421" t="s">
        <v>1972</v>
      </c>
      <c r="B13421" t="s">
        <v>1812</v>
      </c>
      <c r="C13421">
        <v>17.75</v>
      </c>
      <c r="D13421">
        <v>0</v>
      </c>
      <c r="E13421">
        <v>0</v>
      </c>
      <c r="F13421">
        <v>0</v>
      </c>
      <c r="G13421">
        <v>0</v>
      </c>
      <c r="H13421" s="45">
        <v>59187.62</v>
      </c>
      <c r="I13421" t="s">
        <v>163</v>
      </c>
      <c r="J13421" t="s">
        <v>164</v>
      </c>
      <c r="K13421">
        <v>0</v>
      </c>
      <c r="L13421" s="83">
        <v>42410</v>
      </c>
      <c r="M13421">
        <v>0</v>
      </c>
      <c r="N13421" t="s">
        <v>1973</v>
      </c>
      <c r="O13421" t="s">
        <v>1974</v>
      </c>
    </row>
    <row r="13422" spans="1:15" x14ac:dyDescent="0.2">
      <c r="A13422" t="s">
        <v>1975</v>
      </c>
      <c r="B13422" t="s">
        <v>1816</v>
      </c>
      <c r="C13422">
        <v>161.6</v>
      </c>
      <c r="D13422">
        <v>0</v>
      </c>
      <c r="E13422">
        <v>0</v>
      </c>
      <c r="F13422">
        <v>0</v>
      </c>
      <c r="G13422">
        <v>0</v>
      </c>
      <c r="H13422">
        <v>459.62</v>
      </c>
      <c r="I13422" t="s">
        <v>758</v>
      </c>
      <c r="J13422" t="s">
        <v>186</v>
      </c>
      <c r="K13422">
        <v>0</v>
      </c>
      <c r="L13422" s="83">
        <v>42410</v>
      </c>
      <c r="M13422">
        <v>0</v>
      </c>
      <c r="N13422" t="s">
        <v>177</v>
      </c>
      <c r="O13422" t="s">
        <v>1976</v>
      </c>
    </row>
    <row r="13423" spans="1:15" x14ac:dyDescent="0.2">
      <c r="A13423" t="s">
        <v>1977</v>
      </c>
      <c r="B13423" t="s">
        <v>209</v>
      </c>
      <c r="C13423">
        <v>66.59</v>
      </c>
      <c r="D13423">
        <v>0</v>
      </c>
      <c r="E13423">
        <v>0</v>
      </c>
      <c r="F13423">
        <v>0</v>
      </c>
      <c r="G13423">
        <v>0</v>
      </c>
      <c r="H13423" s="45">
        <v>18865.009999999998</v>
      </c>
      <c r="I13423" t="s">
        <v>163</v>
      </c>
      <c r="J13423" t="s">
        <v>169</v>
      </c>
      <c r="K13423">
        <v>0</v>
      </c>
      <c r="L13423" s="83">
        <v>42410</v>
      </c>
      <c r="M13423">
        <v>0</v>
      </c>
      <c r="N13423">
        <v>918194101</v>
      </c>
      <c r="O13423">
        <v>2818278</v>
      </c>
    </row>
    <row r="13424" spans="1:15" x14ac:dyDescent="0.2">
      <c r="A13424" t="s">
        <v>1978</v>
      </c>
      <c r="B13424" t="s">
        <v>1820</v>
      </c>
      <c r="C13424">
        <v>19.25</v>
      </c>
      <c r="D13424">
        <v>0</v>
      </c>
      <c r="E13424">
        <v>0</v>
      </c>
      <c r="F13424">
        <v>0</v>
      </c>
      <c r="G13424">
        <v>0</v>
      </c>
      <c r="H13424" s="45">
        <v>6090.87</v>
      </c>
      <c r="I13424" t="s">
        <v>758</v>
      </c>
      <c r="J13424" t="s">
        <v>164</v>
      </c>
      <c r="K13424">
        <v>0</v>
      </c>
      <c r="L13424" s="83">
        <v>42410</v>
      </c>
      <c r="M13424">
        <v>0</v>
      </c>
      <c r="N13424">
        <v>959802109</v>
      </c>
      <c r="O13424" t="s">
        <v>1979</v>
      </c>
    </row>
    <row r="13425" spans="1:15" x14ac:dyDescent="0.2">
      <c r="A13425" t="s">
        <v>1980</v>
      </c>
      <c r="B13425" t="s">
        <v>1803</v>
      </c>
      <c r="C13425">
        <v>55.37</v>
      </c>
      <c r="D13425">
        <v>0</v>
      </c>
      <c r="E13425">
        <v>0</v>
      </c>
      <c r="F13425">
        <v>0</v>
      </c>
      <c r="G13425">
        <v>0</v>
      </c>
      <c r="H13425" s="45">
        <v>32720.61</v>
      </c>
      <c r="I13425" t="s">
        <v>163</v>
      </c>
      <c r="J13425" t="s">
        <v>235</v>
      </c>
      <c r="K13425">
        <v>0</v>
      </c>
      <c r="L13425" s="83">
        <v>42410</v>
      </c>
      <c r="M13425">
        <v>0</v>
      </c>
      <c r="N13425">
        <v>966244105</v>
      </c>
      <c r="O13425" t="s">
        <v>1981</v>
      </c>
    </row>
    <row r="13426" spans="1:15" x14ac:dyDescent="0.2">
      <c r="A13426" t="s">
        <v>1982</v>
      </c>
      <c r="B13426" t="s">
        <v>1809</v>
      </c>
      <c r="C13426">
        <v>81.75</v>
      </c>
      <c r="D13426">
        <v>0</v>
      </c>
      <c r="E13426">
        <v>0</v>
      </c>
      <c r="F13426">
        <v>0</v>
      </c>
      <c r="G13426">
        <v>0</v>
      </c>
      <c r="H13426" s="45">
        <v>-72722.84</v>
      </c>
      <c r="I13426" t="s">
        <v>163</v>
      </c>
      <c r="J13426" t="s">
        <v>200</v>
      </c>
      <c r="K13426">
        <v>0</v>
      </c>
      <c r="L13426" s="83">
        <v>42410</v>
      </c>
      <c r="M13426">
        <v>0</v>
      </c>
      <c r="N13426" t="s">
        <v>1983</v>
      </c>
      <c r="O13426">
        <v>2503529</v>
      </c>
    </row>
    <row r="13427" spans="1:15" x14ac:dyDescent="0.2">
      <c r="A13427" t="s">
        <v>1736</v>
      </c>
      <c r="B13427" t="s">
        <v>1316</v>
      </c>
      <c r="C13427">
        <v>189.1</v>
      </c>
      <c r="D13427">
        <v>0</v>
      </c>
      <c r="E13427">
        <v>0</v>
      </c>
      <c r="F13427">
        <v>0</v>
      </c>
      <c r="G13427">
        <v>0</v>
      </c>
      <c r="H13427" s="45">
        <v>1768.95</v>
      </c>
      <c r="I13427" t="s">
        <v>758</v>
      </c>
      <c r="J13427" t="s">
        <v>164</v>
      </c>
      <c r="K13427">
        <v>0</v>
      </c>
      <c r="L13427" s="83">
        <v>42409</v>
      </c>
      <c r="M13427">
        <v>0</v>
      </c>
      <c r="N13427" t="s">
        <v>1541</v>
      </c>
      <c r="O13427" t="s">
        <v>1542</v>
      </c>
    </row>
    <row r="13428" spans="1:15" x14ac:dyDescent="0.2">
      <c r="A13428" t="s">
        <v>1716</v>
      </c>
      <c r="B13428" t="s">
        <v>1315</v>
      </c>
      <c r="C13428">
        <v>51.75</v>
      </c>
      <c r="D13428">
        <v>0</v>
      </c>
      <c r="E13428">
        <v>0</v>
      </c>
      <c r="F13428">
        <v>0</v>
      </c>
      <c r="G13428">
        <v>0</v>
      </c>
      <c r="H13428" s="45">
        <v>5207.2299999999996</v>
      </c>
      <c r="I13428" t="s">
        <v>758</v>
      </c>
      <c r="J13428" t="s">
        <v>164</v>
      </c>
      <c r="K13428">
        <v>0</v>
      </c>
      <c r="L13428" s="83">
        <v>42409</v>
      </c>
      <c r="M13428">
        <v>0</v>
      </c>
      <c r="N13428" t="s">
        <v>1538</v>
      </c>
      <c r="O13428" t="s">
        <v>1539</v>
      </c>
    </row>
    <row r="13429" spans="1:15" x14ac:dyDescent="0.2">
      <c r="A13429" t="s">
        <v>1772</v>
      </c>
      <c r="B13429" t="s">
        <v>1306</v>
      </c>
      <c r="C13429">
        <v>85.15</v>
      </c>
      <c r="D13429">
        <v>0</v>
      </c>
      <c r="E13429">
        <v>0</v>
      </c>
      <c r="F13429">
        <v>0</v>
      </c>
      <c r="G13429">
        <v>0</v>
      </c>
      <c r="H13429" s="45">
        <v>52288.71</v>
      </c>
      <c r="I13429" t="s">
        <v>758</v>
      </c>
      <c r="J13429" t="s">
        <v>164</v>
      </c>
      <c r="K13429">
        <v>0</v>
      </c>
      <c r="L13429" s="83">
        <v>42409</v>
      </c>
      <c r="M13429">
        <v>0</v>
      </c>
      <c r="N13429" t="s">
        <v>1522</v>
      </c>
      <c r="O13429" t="s">
        <v>1523</v>
      </c>
    </row>
    <row r="13430" spans="1:15" x14ac:dyDescent="0.2">
      <c r="A13430" t="s">
        <v>1735</v>
      </c>
      <c r="B13430" t="s">
        <v>1313</v>
      </c>
      <c r="C13430">
        <v>121.94</v>
      </c>
      <c r="D13430">
        <v>0</v>
      </c>
      <c r="E13430">
        <v>0</v>
      </c>
      <c r="F13430">
        <v>0</v>
      </c>
      <c r="G13430">
        <v>0</v>
      </c>
      <c r="H13430" s="45">
        <v>8033</v>
      </c>
      <c r="I13430" t="s">
        <v>758</v>
      </c>
      <c r="J13430" t="s">
        <v>169</v>
      </c>
      <c r="K13430">
        <v>0</v>
      </c>
      <c r="L13430" s="83">
        <v>42409</v>
      </c>
      <c r="M13430">
        <v>0</v>
      </c>
      <c r="N13430" t="s">
        <v>1506</v>
      </c>
      <c r="O13430">
        <v>2212706</v>
      </c>
    </row>
    <row r="13431" spans="1:15" x14ac:dyDescent="0.2">
      <c r="A13431" t="s">
        <v>1754</v>
      </c>
      <c r="B13431" t="s">
        <v>1308</v>
      </c>
      <c r="C13431">
        <v>86.26</v>
      </c>
      <c r="D13431">
        <v>0</v>
      </c>
      <c r="E13431">
        <v>0</v>
      </c>
      <c r="F13431">
        <v>0</v>
      </c>
      <c r="G13431">
        <v>0</v>
      </c>
      <c r="H13431" s="45">
        <v>-4599.8999999999996</v>
      </c>
      <c r="I13431" t="s">
        <v>758</v>
      </c>
      <c r="J13431" t="s">
        <v>200</v>
      </c>
      <c r="K13431">
        <v>0</v>
      </c>
      <c r="L13431" s="83">
        <v>42409</v>
      </c>
      <c r="M13431">
        <v>0</v>
      </c>
      <c r="N13431">
        <v>418056107</v>
      </c>
      <c r="O13431">
        <v>2414580</v>
      </c>
    </row>
    <row r="13432" spans="1:15" x14ac:dyDescent="0.2">
      <c r="A13432" t="s">
        <v>1776</v>
      </c>
      <c r="B13432" t="s">
        <v>1310</v>
      </c>
      <c r="C13432">
        <v>86.94</v>
      </c>
      <c r="D13432">
        <v>0</v>
      </c>
      <c r="E13432">
        <v>0</v>
      </c>
      <c r="F13432">
        <v>0</v>
      </c>
      <c r="G13432">
        <v>0</v>
      </c>
      <c r="H13432" s="45">
        <v>23951.65</v>
      </c>
      <c r="I13432" t="s">
        <v>758</v>
      </c>
      <c r="J13432" t="s">
        <v>169</v>
      </c>
      <c r="K13432">
        <v>0</v>
      </c>
      <c r="L13432" s="83">
        <v>42409</v>
      </c>
      <c r="M13432">
        <v>0</v>
      </c>
      <c r="N13432" t="s">
        <v>1490</v>
      </c>
      <c r="O13432" t="s">
        <v>1491</v>
      </c>
    </row>
    <row r="13433" spans="1:15" x14ac:dyDescent="0.2">
      <c r="A13433" t="s">
        <v>1701</v>
      </c>
      <c r="B13433" t="s">
        <v>1305</v>
      </c>
      <c r="C13433">
        <v>14.36</v>
      </c>
      <c r="D13433">
        <v>0</v>
      </c>
      <c r="E13433">
        <v>0</v>
      </c>
      <c r="F13433">
        <v>0</v>
      </c>
      <c r="G13433">
        <v>0</v>
      </c>
      <c r="H13433" s="45">
        <v>-35143.660000000003</v>
      </c>
      <c r="I13433" t="s">
        <v>758</v>
      </c>
      <c r="J13433" t="s">
        <v>182</v>
      </c>
      <c r="K13433">
        <v>0</v>
      </c>
      <c r="L13433" s="83">
        <v>42409</v>
      </c>
      <c r="M13433">
        <v>0</v>
      </c>
      <c r="N13433">
        <v>110394103</v>
      </c>
      <c r="O13433">
        <v>2656229</v>
      </c>
    </row>
    <row r="13434" spans="1:15" x14ac:dyDescent="0.2">
      <c r="A13434" t="s">
        <v>1744</v>
      </c>
      <c r="B13434" t="s">
        <v>1307</v>
      </c>
      <c r="C13434">
        <v>8.81</v>
      </c>
      <c r="D13434">
        <v>0</v>
      </c>
      <c r="E13434">
        <v>0</v>
      </c>
      <c r="F13434">
        <v>0</v>
      </c>
      <c r="G13434">
        <v>0</v>
      </c>
      <c r="H13434" s="45">
        <v>-19382.05</v>
      </c>
      <c r="I13434" t="s">
        <v>758</v>
      </c>
      <c r="J13434" t="s">
        <v>169</v>
      </c>
      <c r="K13434">
        <v>0</v>
      </c>
      <c r="L13434" s="83">
        <v>42409</v>
      </c>
      <c r="M13434">
        <v>0</v>
      </c>
      <c r="N13434">
        <v>112463104</v>
      </c>
      <c r="O13434" t="s">
        <v>1474</v>
      </c>
    </row>
    <row r="13435" spans="1:15" x14ac:dyDescent="0.2">
      <c r="A13435" t="s">
        <v>1709</v>
      </c>
      <c r="B13435" t="s">
        <v>1661</v>
      </c>
      <c r="C13435">
        <v>45.04</v>
      </c>
      <c r="D13435">
        <v>0</v>
      </c>
      <c r="E13435">
        <v>0</v>
      </c>
      <c r="F13435">
        <v>0</v>
      </c>
      <c r="G13435">
        <v>0</v>
      </c>
      <c r="H13435" s="45">
        <v>-15037.23</v>
      </c>
      <c r="I13435" t="s">
        <v>163</v>
      </c>
      <c r="J13435" t="s">
        <v>188</v>
      </c>
      <c r="K13435">
        <v>0</v>
      </c>
      <c r="L13435" s="83">
        <v>42409</v>
      </c>
      <c r="M13435">
        <v>0</v>
      </c>
      <c r="N13435">
        <v>8474108</v>
      </c>
      <c r="O13435">
        <v>2009834</v>
      </c>
    </row>
    <row r="13436" spans="1:15" x14ac:dyDescent="0.2">
      <c r="A13436" t="s">
        <v>1722</v>
      </c>
      <c r="B13436" t="s">
        <v>1700</v>
      </c>
      <c r="C13436">
        <v>75.75</v>
      </c>
      <c r="D13436">
        <v>0</v>
      </c>
      <c r="E13436">
        <v>0</v>
      </c>
      <c r="F13436">
        <v>0</v>
      </c>
      <c r="G13436">
        <v>0</v>
      </c>
      <c r="H13436">
        <v>-182.5</v>
      </c>
      <c r="I13436" t="s">
        <v>758</v>
      </c>
      <c r="J13436" t="s">
        <v>190</v>
      </c>
      <c r="K13436">
        <v>0</v>
      </c>
      <c r="L13436" s="83">
        <v>42409</v>
      </c>
      <c r="M13436">
        <v>0</v>
      </c>
      <c r="N13436">
        <v>12348108</v>
      </c>
      <c r="O13436">
        <v>2012757</v>
      </c>
    </row>
    <row r="13437" spans="1:15" x14ac:dyDescent="0.2">
      <c r="A13437" t="s">
        <v>1758</v>
      </c>
      <c r="B13437" t="s">
        <v>1665</v>
      </c>
      <c r="C13437">
        <v>36</v>
      </c>
      <c r="D13437">
        <v>0</v>
      </c>
      <c r="E13437">
        <v>0</v>
      </c>
      <c r="F13437">
        <v>0</v>
      </c>
      <c r="G13437">
        <v>0</v>
      </c>
      <c r="H13437" s="45">
        <v>-41396.239999999998</v>
      </c>
      <c r="I13437" t="s">
        <v>163</v>
      </c>
      <c r="J13437" t="s">
        <v>235</v>
      </c>
      <c r="K13437">
        <v>0</v>
      </c>
      <c r="L13437" s="83">
        <v>42409</v>
      </c>
      <c r="M13437">
        <v>0</v>
      </c>
      <c r="N13437">
        <v>34164103</v>
      </c>
      <c r="O13437">
        <v>2274922</v>
      </c>
    </row>
    <row r="13438" spans="1:15" x14ac:dyDescent="0.2">
      <c r="A13438" t="s">
        <v>1713</v>
      </c>
      <c r="B13438" t="s">
        <v>1687</v>
      </c>
      <c r="C13438">
        <v>41.97</v>
      </c>
      <c r="D13438">
        <v>0</v>
      </c>
      <c r="E13438">
        <v>0</v>
      </c>
      <c r="F13438">
        <v>0</v>
      </c>
      <c r="G13438">
        <v>0</v>
      </c>
      <c r="H13438" s="45">
        <v>-12110.14</v>
      </c>
      <c r="I13438" t="s">
        <v>163</v>
      </c>
      <c r="J13438" t="s">
        <v>200</v>
      </c>
      <c r="K13438">
        <v>0</v>
      </c>
      <c r="L13438" s="83">
        <v>42409</v>
      </c>
      <c r="M13438">
        <v>0</v>
      </c>
      <c r="N13438" t="s">
        <v>1714</v>
      </c>
      <c r="O13438" t="s">
        <v>1715</v>
      </c>
    </row>
    <row r="13439" spans="1:15" x14ac:dyDescent="0.2">
      <c r="A13439" t="s">
        <v>1710</v>
      </c>
      <c r="B13439" t="s">
        <v>1682</v>
      </c>
      <c r="C13439">
        <v>30.25</v>
      </c>
      <c r="D13439">
        <v>0</v>
      </c>
      <c r="E13439">
        <v>0</v>
      </c>
      <c r="F13439">
        <v>0</v>
      </c>
      <c r="G13439">
        <v>0</v>
      </c>
      <c r="H13439" s="45">
        <v>66346.81</v>
      </c>
      <c r="I13439" t="s">
        <v>163</v>
      </c>
      <c r="J13439" t="s">
        <v>188</v>
      </c>
      <c r="K13439">
        <v>0</v>
      </c>
      <c r="L13439" s="83">
        <v>42409</v>
      </c>
      <c r="M13439">
        <v>0</v>
      </c>
      <c r="N13439" t="s">
        <v>177</v>
      </c>
      <c r="O13439" t="s">
        <v>1711</v>
      </c>
    </row>
    <row r="13440" spans="1:15" x14ac:dyDescent="0.2">
      <c r="A13440" t="s">
        <v>1712</v>
      </c>
      <c r="B13440" t="s">
        <v>1696</v>
      </c>
      <c r="C13440">
        <v>207.45</v>
      </c>
      <c r="D13440">
        <v>0</v>
      </c>
      <c r="E13440">
        <v>0</v>
      </c>
      <c r="F13440">
        <v>0</v>
      </c>
      <c r="G13440">
        <v>0</v>
      </c>
      <c r="H13440" s="45">
        <v>21580.99</v>
      </c>
      <c r="I13440" t="s">
        <v>758</v>
      </c>
      <c r="J13440" t="s">
        <v>186</v>
      </c>
      <c r="K13440">
        <v>0</v>
      </c>
      <c r="L13440" s="83">
        <v>42409</v>
      </c>
      <c r="M13440">
        <v>0</v>
      </c>
      <c r="N13440" t="s">
        <v>177</v>
      </c>
      <c r="O13440">
        <v>2232878</v>
      </c>
    </row>
    <row r="13441" spans="1:15" x14ac:dyDescent="0.2">
      <c r="A13441" t="s">
        <v>1705</v>
      </c>
      <c r="B13441" t="s">
        <v>1684</v>
      </c>
      <c r="C13441">
        <v>57.98</v>
      </c>
      <c r="D13441">
        <v>0</v>
      </c>
      <c r="E13441">
        <v>0</v>
      </c>
      <c r="F13441">
        <v>0</v>
      </c>
      <c r="G13441">
        <v>0</v>
      </c>
      <c r="H13441" s="45">
        <v>13373.2</v>
      </c>
      <c r="I13441" t="s">
        <v>163</v>
      </c>
      <c r="J13441" t="s">
        <v>188</v>
      </c>
      <c r="K13441">
        <v>0</v>
      </c>
      <c r="L13441" s="83">
        <v>42409</v>
      </c>
      <c r="M13441">
        <v>0</v>
      </c>
      <c r="N13441" t="s">
        <v>1706</v>
      </c>
      <c r="O13441" t="s">
        <v>1707</v>
      </c>
    </row>
    <row r="13442" spans="1:15" x14ac:dyDescent="0.2">
      <c r="A13442" t="s">
        <v>1766</v>
      </c>
      <c r="B13442" t="s">
        <v>1668</v>
      </c>
      <c r="C13442">
        <v>31.19</v>
      </c>
      <c r="D13442">
        <v>0</v>
      </c>
      <c r="E13442">
        <v>0</v>
      </c>
      <c r="F13442">
        <v>0</v>
      </c>
      <c r="G13442">
        <v>0</v>
      </c>
      <c r="H13442" s="45">
        <v>31162.76</v>
      </c>
      <c r="I13442" t="s">
        <v>163</v>
      </c>
      <c r="J13442" t="s">
        <v>169</v>
      </c>
      <c r="K13442">
        <v>0</v>
      </c>
      <c r="L13442" s="83">
        <v>42409</v>
      </c>
      <c r="M13442">
        <v>0</v>
      </c>
      <c r="N13442">
        <v>116794108</v>
      </c>
      <c r="O13442">
        <v>2616137</v>
      </c>
    </row>
    <row r="13443" spans="1:15" x14ac:dyDescent="0.2">
      <c r="A13443" t="s">
        <v>1762</v>
      </c>
      <c r="B13443" t="s">
        <v>1683</v>
      </c>
      <c r="C13443">
        <v>52.78</v>
      </c>
      <c r="D13443">
        <v>0</v>
      </c>
      <c r="E13443">
        <v>0</v>
      </c>
      <c r="F13443">
        <v>0</v>
      </c>
      <c r="G13443">
        <v>0</v>
      </c>
      <c r="H13443" s="45">
        <v>29248.27</v>
      </c>
      <c r="I13443" t="s">
        <v>163</v>
      </c>
      <c r="J13443" t="s">
        <v>164</v>
      </c>
      <c r="K13443">
        <v>0</v>
      </c>
      <c r="L13443" s="83">
        <v>42409</v>
      </c>
      <c r="M13443">
        <v>0</v>
      </c>
      <c r="N13443">
        <v>192422103</v>
      </c>
      <c r="O13443">
        <v>2208288</v>
      </c>
    </row>
    <row r="13444" spans="1:15" x14ac:dyDescent="0.2">
      <c r="A13444" t="s">
        <v>1751</v>
      </c>
      <c r="B13444" t="s">
        <v>1669</v>
      </c>
      <c r="C13444">
        <v>22.45</v>
      </c>
      <c r="D13444">
        <v>0</v>
      </c>
      <c r="E13444">
        <v>0</v>
      </c>
      <c r="F13444">
        <v>0</v>
      </c>
      <c r="G13444">
        <v>0</v>
      </c>
      <c r="H13444" s="45">
        <v>-15080.69</v>
      </c>
      <c r="I13444" t="s">
        <v>163</v>
      </c>
      <c r="J13444" t="s">
        <v>188</v>
      </c>
      <c r="K13444">
        <v>0</v>
      </c>
      <c r="L13444" s="83">
        <v>42409</v>
      </c>
      <c r="M13444">
        <v>0</v>
      </c>
      <c r="N13444" t="s">
        <v>1752</v>
      </c>
      <c r="O13444" t="s">
        <v>1753</v>
      </c>
    </row>
    <row r="13445" spans="1:15" x14ac:dyDescent="0.2">
      <c r="A13445" t="s">
        <v>1708</v>
      </c>
      <c r="B13445" t="s">
        <v>1674</v>
      </c>
      <c r="C13445">
        <v>119.93</v>
      </c>
      <c r="D13445">
        <v>0</v>
      </c>
      <c r="E13445">
        <v>0</v>
      </c>
      <c r="F13445">
        <v>0</v>
      </c>
      <c r="G13445">
        <v>0</v>
      </c>
      <c r="H13445" s="45">
        <v>28377.919999999998</v>
      </c>
      <c r="I13445" t="s">
        <v>163</v>
      </c>
      <c r="J13445" t="s">
        <v>169</v>
      </c>
      <c r="K13445">
        <v>0</v>
      </c>
      <c r="L13445" s="83">
        <v>42409</v>
      </c>
      <c r="M13445">
        <v>0</v>
      </c>
      <c r="N13445">
        <v>159864107</v>
      </c>
      <c r="O13445">
        <v>2604336</v>
      </c>
    </row>
    <row r="13446" spans="1:15" x14ac:dyDescent="0.2">
      <c r="A13446" t="s">
        <v>1749</v>
      </c>
      <c r="B13446" t="s">
        <v>1670</v>
      </c>
      <c r="C13446">
        <v>17.25</v>
      </c>
      <c r="D13446">
        <v>0</v>
      </c>
      <c r="E13446">
        <v>0</v>
      </c>
      <c r="F13446">
        <v>0</v>
      </c>
      <c r="G13446">
        <v>0</v>
      </c>
      <c r="H13446" s="45">
        <v>-31202.54</v>
      </c>
      <c r="I13446" t="s">
        <v>163</v>
      </c>
      <c r="J13446" t="s">
        <v>190</v>
      </c>
      <c r="K13446">
        <v>0</v>
      </c>
      <c r="L13446" s="83">
        <v>42409</v>
      </c>
      <c r="M13446">
        <v>0</v>
      </c>
      <c r="N13446" t="s">
        <v>177</v>
      </c>
      <c r="O13446" t="s">
        <v>1750</v>
      </c>
    </row>
    <row r="13447" spans="1:15" x14ac:dyDescent="0.2">
      <c r="A13447" t="s">
        <v>1731</v>
      </c>
      <c r="B13447" t="s">
        <v>1659</v>
      </c>
      <c r="C13447">
        <v>20.975000000000001</v>
      </c>
      <c r="D13447">
        <v>0</v>
      </c>
      <c r="E13447">
        <v>0</v>
      </c>
      <c r="F13447">
        <v>0</v>
      </c>
      <c r="G13447">
        <v>0</v>
      </c>
      <c r="H13447" s="45">
        <v>-37860.519999999997</v>
      </c>
      <c r="I13447" t="s">
        <v>163</v>
      </c>
      <c r="J13447" t="s">
        <v>448</v>
      </c>
      <c r="K13447">
        <v>0</v>
      </c>
      <c r="L13447" s="83">
        <v>42409</v>
      </c>
      <c r="M13447">
        <v>0</v>
      </c>
      <c r="N13447">
        <v>156700106</v>
      </c>
      <c r="O13447">
        <v>2185046</v>
      </c>
    </row>
    <row r="13448" spans="1:15" x14ac:dyDescent="0.2">
      <c r="A13448" t="s">
        <v>1748</v>
      </c>
      <c r="B13448" t="s">
        <v>1686</v>
      </c>
      <c r="C13448">
        <v>95.21</v>
      </c>
      <c r="D13448">
        <v>0</v>
      </c>
      <c r="E13448">
        <v>0</v>
      </c>
      <c r="F13448">
        <v>0</v>
      </c>
      <c r="G13448">
        <v>0</v>
      </c>
      <c r="H13448" s="45">
        <v>-90236.21</v>
      </c>
      <c r="I13448" t="s">
        <v>163</v>
      </c>
      <c r="J13448" t="s">
        <v>164</v>
      </c>
      <c r="K13448">
        <v>0</v>
      </c>
      <c r="L13448" s="83">
        <v>42409</v>
      </c>
      <c r="M13448">
        <v>0</v>
      </c>
      <c r="N13448">
        <v>298736109</v>
      </c>
      <c r="O13448">
        <v>2320148</v>
      </c>
    </row>
    <row r="13449" spans="1:15" x14ac:dyDescent="0.2">
      <c r="A13449" t="s">
        <v>1756</v>
      </c>
      <c r="B13449" t="s">
        <v>1677</v>
      </c>
      <c r="C13449">
        <v>128.03</v>
      </c>
      <c r="D13449">
        <v>0</v>
      </c>
      <c r="E13449">
        <v>0</v>
      </c>
      <c r="F13449">
        <v>0</v>
      </c>
      <c r="G13449">
        <v>0</v>
      </c>
      <c r="H13449" s="45">
        <v>3268.49</v>
      </c>
      <c r="I13449" t="s">
        <v>163</v>
      </c>
      <c r="J13449" t="s">
        <v>190</v>
      </c>
      <c r="K13449">
        <v>0</v>
      </c>
      <c r="L13449" s="83">
        <v>42409</v>
      </c>
      <c r="M13449">
        <v>0</v>
      </c>
      <c r="N13449">
        <v>294429105</v>
      </c>
      <c r="O13449">
        <v>2319146</v>
      </c>
    </row>
    <row r="13450" spans="1:15" x14ac:dyDescent="0.2">
      <c r="A13450" t="s">
        <v>1768</v>
      </c>
      <c r="B13450" t="s">
        <v>1678</v>
      </c>
      <c r="C13450">
        <v>35.049999999999997</v>
      </c>
      <c r="D13450">
        <v>0</v>
      </c>
      <c r="E13450">
        <v>0</v>
      </c>
      <c r="F13450">
        <v>0</v>
      </c>
      <c r="G13450">
        <v>0</v>
      </c>
      <c r="H13450" s="45">
        <v>-44432.51</v>
      </c>
      <c r="I13450" t="s">
        <v>163</v>
      </c>
      <c r="J13450" t="s">
        <v>169</v>
      </c>
      <c r="K13450">
        <v>0</v>
      </c>
      <c r="L13450" s="83">
        <v>42409</v>
      </c>
      <c r="M13450">
        <v>0</v>
      </c>
      <c r="N13450" t="s">
        <v>1769</v>
      </c>
      <c r="O13450" t="s">
        <v>1770</v>
      </c>
    </row>
    <row r="13451" spans="1:15" x14ac:dyDescent="0.2">
      <c r="A13451" t="s">
        <v>1760</v>
      </c>
      <c r="B13451" t="s">
        <v>1660</v>
      </c>
      <c r="C13451">
        <v>88.09</v>
      </c>
      <c r="D13451">
        <v>0</v>
      </c>
      <c r="E13451">
        <v>0</v>
      </c>
      <c r="F13451">
        <v>0</v>
      </c>
      <c r="G13451">
        <v>0</v>
      </c>
      <c r="H13451" s="45">
        <v>8558.8799999999992</v>
      </c>
      <c r="I13451" t="s">
        <v>163</v>
      </c>
      <c r="J13451" t="s">
        <v>188</v>
      </c>
      <c r="K13451">
        <v>0</v>
      </c>
      <c r="L13451" s="83">
        <v>42409</v>
      </c>
      <c r="M13451">
        <v>0</v>
      </c>
      <c r="N13451">
        <v>302491303</v>
      </c>
      <c r="O13451">
        <v>2328603</v>
      </c>
    </row>
    <row r="13452" spans="1:15" x14ac:dyDescent="0.2">
      <c r="A13452" t="s">
        <v>1732</v>
      </c>
      <c r="B13452" t="s">
        <v>1662</v>
      </c>
      <c r="C13452">
        <v>37.82</v>
      </c>
      <c r="D13452">
        <v>0</v>
      </c>
      <c r="E13452">
        <v>0</v>
      </c>
      <c r="F13452">
        <v>0</v>
      </c>
      <c r="G13452">
        <v>0</v>
      </c>
      <c r="H13452" s="45">
        <v>8778.11</v>
      </c>
      <c r="I13452" t="s">
        <v>163</v>
      </c>
      <c r="J13452" t="s">
        <v>186</v>
      </c>
      <c r="K13452">
        <v>0</v>
      </c>
      <c r="L13452" s="83">
        <v>42409</v>
      </c>
      <c r="M13452">
        <v>0</v>
      </c>
      <c r="N13452" t="s">
        <v>1733</v>
      </c>
      <c r="O13452" t="s">
        <v>1734</v>
      </c>
    </row>
    <row r="13453" spans="1:15" x14ac:dyDescent="0.2">
      <c r="A13453" t="s">
        <v>1761</v>
      </c>
      <c r="B13453" t="s">
        <v>1680</v>
      </c>
      <c r="C13453">
        <v>42.68</v>
      </c>
      <c r="D13453">
        <v>0</v>
      </c>
      <c r="E13453">
        <v>0</v>
      </c>
      <c r="F13453">
        <v>0</v>
      </c>
      <c r="G13453">
        <v>0</v>
      </c>
      <c r="H13453" s="45">
        <v>4825.88</v>
      </c>
      <c r="I13453" t="s">
        <v>163</v>
      </c>
      <c r="J13453" t="s">
        <v>190</v>
      </c>
      <c r="K13453">
        <v>0</v>
      </c>
      <c r="L13453" s="83">
        <v>42409</v>
      </c>
      <c r="M13453">
        <v>0</v>
      </c>
      <c r="N13453">
        <v>404251100</v>
      </c>
      <c r="O13453">
        <v>2435246</v>
      </c>
    </row>
    <row r="13454" spans="1:15" x14ac:dyDescent="0.2">
      <c r="A13454" t="s">
        <v>1746</v>
      </c>
      <c r="B13454" t="s">
        <v>1666</v>
      </c>
      <c r="C13454">
        <v>283.77</v>
      </c>
      <c r="D13454">
        <v>0</v>
      </c>
      <c r="E13454">
        <v>0</v>
      </c>
      <c r="F13454">
        <v>0</v>
      </c>
      <c r="G13454">
        <v>0</v>
      </c>
      <c r="H13454" s="45">
        <v>-1227.98</v>
      </c>
      <c r="I13454" t="s">
        <v>163</v>
      </c>
      <c r="J13454" t="s">
        <v>169</v>
      </c>
      <c r="K13454">
        <v>0</v>
      </c>
      <c r="L13454" s="83">
        <v>42409</v>
      </c>
      <c r="M13454">
        <v>0</v>
      </c>
      <c r="N13454">
        <v>444859102</v>
      </c>
      <c r="O13454">
        <v>2445063</v>
      </c>
    </row>
    <row r="13455" spans="1:15" x14ac:dyDescent="0.2">
      <c r="A13455" t="s">
        <v>1723</v>
      </c>
      <c r="B13455" t="s">
        <v>1664</v>
      </c>
      <c r="C13455">
        <v>80.16</v>
      </c>
      <c r="D13455">
        <v>0</v>
      </c>
      <c r="E13455">
        <v>0</v>
      </c>
      <c r="F13455">
        <v>0</v>
      </c>
      <c r="G13455">
        <v>0</v>
      </c>
      <c r="H13455" s="45">
        <v>-47062.66</v>
      </c>
      <c r="I13455" t="s">
        <v>163</v>
      </c>
      <c r="J13455" t="s">
        <v>200</v>
      </c>
      <c r="K13455">
        <v>0</v>
      </c>
      <c r="L13455" s="83">
        <v>42409</v>
      </c>
      <c r="M13455">
        <v>0</v>
      </c>
      <c r="N13455">
        <v>462726100</v>
      </c>
      <c r="O13455" t="s">
        <v>1724</v>
      </c>
    </row>
    <row r="13456" spans="1:15" x14ac:dyDescent="0.2">
      <c r="A13456" t="s">
        <v>1773</v>
      </c>
      <c r="B13456" t="s">
        <v>1688</v>
      </c>
      <c r="C13456">
        <v>80.36</v>
      </c>
      <c r="D13456">
        <v>0</v>
      </c>
      <c r="E13456">
        <v>0</v>
      </c>
      <c r="F13456">
        <v>0</v>
      </c>
      <c r="G13456">
        <v>0</v>
      </c>
      <c r="H13456" s="45">
        <v>138791.20000000001</v>
      </c>
      <c r="I13456" t="s">
        <v>163</v>
      </c>
      <c r="J13456" t="s">
        <v>164</v>
      </c>
      <c r="K13456">
        <v>0</v>
      </c>
      <c r="L13456" s="83">
        <v>42409</v>
      </c>
      <c r="M13456">
        <v>0</v>
      </c>
      <c r="N13456" t="s">
        <v>1774</v>
      </c>
      <c r="O13456" t="s">
        <v>1775</v>
      </c>
    </row>
    <row r="13457" spans="1:15" x14ac:dyDescent="0.2">
      <c r="A13457" t="s">
        <v>1747</v>
      </c>
      <c r="B13457" t="s">
        <v>1694</v>
      </c>
      <c r="C13457">
        <v>49.49</v>
      </c>
      <c r="D13457">
        <v>0</v>
      </c>
      <c r="E13457">
        <v>0</v>
      </c>
      <c r="F13457">
        <v>0</v>
      </c>
      <c r="G13457">
        <v>0</v>
      </c>
      <c r="H13457" s="45">
        <v>1747.29</v>
      </c>
      <c r="I13457" t="s">
        <v>758</v>
      </c>
      <c r="J13457" t="s">
        <v>186</v>
      </c>
      <c r="K13457">
        <v>0</v>
      </c>
      <c r="L13457" s="83">
        <v>42409</v>
      </c>
      <c r="M13457">
        <v>0</v>
      </c>
      <c r="N13457">
        <v>540424108</v>
      </c>
      <c r="O13457">
        <v>2523022</v>
      </c>
    </row>
    <row r="13458" spans="1:15" x14ac:dyDescent="0.2">
      <c r="A13458" t="s">
        <v>1763</v>
      </c>
      <c r="B13458" t="s">
        <v>1671</v>
      </c>
      <c r="C13458">
        <v>240.35</v>
      </c>
      <c r="D13458">
        <v>0</v>
      </c>
      <c r="E13458">
        <v>0</v>
      </c>
      <c r="F13458">
        <v>0</v>
      </c>
      <c r="G13458">
        <v>0</v>
      </c>
      <c r="H13458" s="45">
        <v>-21887.05</v>
      </c>
      <c r="I13458" t="s">
        <v>163</v>
      </c>
      <c r="J13458" t="s">
        <v>169</v>
      </c>
      <c r="K13458">
        <v>0</v>
      </c>
      <c r="L13458" s="83">
        <v>42409</v>
      </c>
      <c r="M13458">
        <v>0</v>
      </c>
      <c r="N13458" t="s">
        <v>1764</v>
      </c>
      <c r="O13458">
        <v>2501578</v>
      </c>
    </row>
    <row r="13459" spans="1:15" x14ac:dyDescent="0.2">
      <c r="A13459" t="s">
        <v>1738</v>
      </c>
      <c r="B13459" t="s">
        <v>1693</v>
      </c>
      <c r="C13459">
        <v>189.28</v>
      </c>
      <c r="D13459">
        <v>0</v>
      </c>
      <c r="E13459">
        <v>0</v>
      </c>
      <c r="F13459">
        <v>0</v>
      </c>
      <c r="G13459">
        <v>0</v>
      </c>
      <c r="H13459" s="45">
        <v>-2860.3</v>
      </c>
      <c r="I13459" t="s">
        <v>758</v>
      </c>
      <c r="J13459" t="s">
        <v>190</v>
      </c>
      <c r="K13459">
        <v>0</v>
      </c>
      <c r="L13459" s="83">
        <v>42409</v>
      </c>
      <c r="M13459">
        <v>0</v>
      </c>
      <c r="N13459">
        <v>526107107</v>
      </c>
      <c r="O13459">
        <v>2442053</v>
      </c>
    </row>
    <row r="13460" spans="1:15" x14ac:dyDescent="0.2">
      <c r="A13460" t="s">
        <v>1755</v>
      </c>
      <c r="B13460" t="s">
        <v>1699</v>
      </c>
      <c r="C13460">
        <v>44.25</v>
      </c>
      <c r="D13460">
        <v>0</v>
      </c>
      <c r="E13460">
        <v>0</v>
      </c>
      <c r="F13460">
        <v>0</v>
      </c>
      <c r="G13460">
        <v>0</v>
      </c>
      <c r="H13460">
        <v>565.66999999999996</v>
      </c>
      <c r="I13460" t="s">
        <v>758</v>
      </c>
      <c r="J13460" t="s">
        <v>186</v>
      </c>
      <c r="K13460">
        <v>0</v>
      </c>
      <c r="L13460" s="83">
        <v>42409</v>
      </c>
      <c r="M13460">
        <v>0</v>
      </c>
      <c r="N13460">
        <v>589400100</v>
      </c>
      <c r="O13460">
        <v>2578464</v>
      </c>
    </row>
    <row r="13461" spans="1:15" x14ac:dyDescent="0.2">
      <c r="A13461" t="s">
        <v>1702</v>
      </c>
      <c r="B13461" t="s">
        <v>1685</v>
      </c>
      <c r="C13461">
        <v>74.53</v>
      </c>
      <c r="D13461">
        <v>0</v>
      </c>
      <c r="E13461">
        <v>0</v>
      </c>
      <c r="F13461">
        <v>0</v>
      </c>
      <c r="G13461">
        <v>0</v>
      </c>
      <c r="H13461" s="45">
        <v>-86344.2</v>
      </c>
      <c r="I13461" t="s">
        <v>163</v>
      </c>
      <c r="J13461" t="s">
        <v>169</v>
      </c>
      <c r="K13461">
        <v>0</v>
      </c>
      <c r="L13461" s="83">
        <v>42409</v>
      </c>
      <c r="M13461">
        <v>0</v>
      </c>
      <c r="N13461" t="s">
        <v>1703</v>
      </c>
      <c r="O13461" t="s">
        <v>1704</v>
      </c>
    </row>
    <row r="13462" spans="1:15" x14ac:dyDescent="0.2">
      <c r="A13462" t="s">
        <v>1717</v>
      </c>
      <c r="B13462" t="s">
        <v>1673</v>
      </c>
      <c r="C13462">
        <v>26.25</v>
      </c>
      <c r="D13462">
        <v>0</v>
      </c>
      <c r="E13462">
        <v>0</v>
      </c>
      <c r="F13462">
        <v>0</v>
      </c>
      <c r="G13462">
        <v>0</v>
      </c>
      <c r="H13462" s="45">
        <v>-87847.05</v>
      </c>
      <c r="I13462" t="s">
        <v>163</v>
      </c>
      <c r="J13462" t="s">
        <v>169</v>
      </c>
      <c r="K13462">
        <v>0</v>
      </c>
      <c r="L13462" s="83">
        <v>42409</v>
      </c>
      <c r="M13462">
        <v>0</v>
      </c>
      <c r="N13462" t="s">
        <v>1718</v>
      </c>
      <c r="O13462" t="s">
        <v>1719</v>
      </c>
    </row>
    <row r="13463" spans="1:15" x14ac:dyDescent="0.2">
      <c r="A13463" t="s">
        <v>1739</v>
      </c>
      <c r="B13463" t="s">
        <v>1672</v>
      </c>
      <c r="C13463">
        <v>57.89</v>
      </c>
      <c r="D13463">
        <v>0</v>
      </c>
      <c r="E13463">
        <v>0</v>
      </c>
      <c r="F13463">
        <v>0</v>
      </c>
      <c r="G13463">
        <v>0</v>
      </c>
      <c r="H13463" s="45">
        <v>-2346.98</v>
      </c>
      <c r="I13463" t="s">
        <v>163</v>
      </c>
      <c r="J13463" t="s">
        <v>190</v>
      </c>
      <c r="K13463">
        <v>0</v>
      </c>
      <c r="L13463" s="83">
        <v>42409</v>
      </c>
      <c r="M13463">
        <v>0</v>
      </c>
      <c r="N13463">
        <v>690742101</v>
      </c>
      <c r="O13463" t="s">
        <v>1740</v>
      </c>
    </row>
    <row r="13464" spans="1:15" x14ac:dyDescent="0.2">
      <c r="A13464" t="s">
        <v>1759</v>
      </c>
      <c r="B13464" t="s">
        <v>1697</v>
      </c>
      <c r="C13464">
        <v>14.105</v>
      </c>
      <c r="D13464">
        <v>0</v>
      </c>
      <c r="E13464">
        <v>0</v>
      </c>
      <c r="F13464">
        <v>0</v>
      </c>
      <c r="G13464">
        <v>0</v>
      </c>
      <c r="H13464" s="45">
        <v>2937.65</v>
      </c>
      <c r="I13464" t="s">
        <v>758</v>
      </c>
      <c r="J13464" t="s">
        <v>169</v>
      </c>
      <c r="K13464">
        <v>0</v>
      </c>
      <c r="L13464" s="83">
        <v>42409</v>
      </c>
      <c r="M13464">
        <v>0</v>
      </c>
      <c r="N13464">
        <v>690732102</v>
      </c>
      <c r="O13464">
        <v>2665128</v>
      </c>
    </row>
    <row r="13465" spans="1:15" x14ac:dyDescent="0.2">
      <c r="A13465" t="s">
        <v>1771</v>
      </c>
      <c r="B13465" t="s">
        <v>1679</v>
      </c>
      <c r="C13465">
        <v>52.93</v>
      </c>
      <c r="D13465">
        <v>0</v>
      </c>
      <c r="E13465">
        <v>0</v>
      </c>
      <c r="F13465">
        <v>0</v>
      </c>
      <c r="G13465">
        <v>0</v>
      </c>
      <c r="H13465" s="45">
        <v>9951.76</v>
      </c>
      <c r="I13465" t="s">
        <v>163</v>
      </c>
      <c r="J13465" t="s">
        <v>164</v>
      </c>
      <c r="K13465">
        <v>0</v>
      </c>
      <c r="L13465" s="83">
        <v>42409</v>
      </c>
      <c r="M13465">
        <v>0</v>
      </c>
      <c r="N13465" t="s">
        <v>177</v>
      </c>
      <c r="O13465">
        <v>2661784</v>
      </c>
    </row>
    <row r="13466" spans="1:15" x14ac:dyDescent="0.2">
      <c r="A13466" t="s">
        <v>1728</v>
      </c>
      <c r="B13466" t="s">
        <v>1681</v>
      </c>
      <c r="C13466">
        <v>303.76</v>
      </c>
      <c r="D13466">
        <v>0</v>
      </c>
      <c r="E13466">
        <v>0</v>
      </c>
      <c r="F13466">
        <v>0</v>
      </c>
      <c r="G13466">
        <v>0</v>
      </c>
      <c r="H13466" s="45">
        <v>33807.65</v>
      </c>
      <c r="I13466" t="s">
        <v>163</v>
      </c>
      <c r="J13466" t="s">
        <v>200</v>
      </c>
      <c r="K13466">
        <v>0</v>
      </c>
      <c r="L13466" s="83">
        <v>42409</v>
      </c>
      <c r="M13466">
        <v>0</v>
      </c>
      <c r="N13466" t="s">
        <v>1729</v>
      </c>
      <c r="O13466" t="s">
        <v>1730</v>
      </c>
    </row>
    <row r="13467" spans="1:15" x14ac:dyDescent="0.2">
      <c r="A13467" t="s">
        <v>1743</v>
      </c>
      <c r="B13467" t="s">
        <v>1695</v>
      </c>
      <c r="C13467">
        <v>45.9</v>
      </c>
      <c r="D13467">
        <v>0</v>
      </c>
      <c r="E13467">
        <v>0</v>
      </c>
      <c r="F13467">
        <v>0</v>
      </c>
      <c r="G13467">
        <v>0</v>
      </c>
      <c r="H13467" s="45">
        <v>-3137.18</v>
      </c>
      <c r="I13467" t="s">
        <v>758</v>
      </c>
      <c r="J13467" t="s">
        <v>822</v>
      </c>
      <c r="K13467">
        <v>0</v>
      </c>
      <c r="L13467" s="83">
        <v>42409</v>
      </c>
      <c r="M13467">
        <v>0</v>
      </c>
      <c r="N13467">
        <v>689648103</v>
      </c>
      <c r="O13467">
        <v>2664103</v>
      </c>
    </row>
    <row r="13468" spans="1:15" x14ac:dyDescent="0.2">
      <c r="A13468" t="s">
        <v>1745</v>
      </c>
      <c r="B13468" t="s">
        <v>1692</v>
      </c>
      <c r="C13468">
        <v>140.52000000000001</v>
      </c>
      <c r="D13468">
        <v>0</v>
      </c>
      <c r="E13468">
        <v>0</v>
      </c>
      <c r="F13468">
        <v>0</v>
      </c>
      <c r="G13468">
        <v>0</v>
      </c>
      <c r="H13468">
        <v>-34.21</v>
      </c>
      <c r="I13468" t="s">
        <v>758</v>
      </c>
      <c r="J13468" t="s">
        <v>186</v>
      </c>
      <c r="K13468">
        <v>0</v>
      </c>
      <c r="L13468" s="83">
        <v>42409</v>
      </c>
      <c r="M13468">
        <v>0</v>
      </c>
      <c r="N13468" t="s">
        <v>177</v>
      </c>
      <c r="O13468">
        <v>2671932</v>
      </c>
    </row>
    <row r="13469" spans="1:15" x14ac:dyDescent="0.2">
      <c r="A13469" t="s">
        <v>1765</v>
      </c>
      <c r="B13469" t="s">
        <v>1675</v>
      </c>
      <c r="C13469">
        <v>36.14</v>
      </c>
      <c r="D13469">
        <v>0</v>
      </c>
      <c r="E13469">
        <v>0</v>
      </c>
      <c r="F13469">
        <v>0</v>
      </c>
      <c r="G13469">
        <v>0</v>
      </c>
      <c r="H13469" s="45">
        <v>-17381.03</v>
      </c>
      <c r="I13469" t="s">
        <v>163</v>
      </c>
      <c r="J13469" t="s">
        <v>200</v>
      </c>
      <c r="K13469">
        <v>0</v>
      </c>
      <c r="L13469" s="83">
        <v>42409</v>
      </c>
      <c r="M13469">
        <v>0</v>
      </c>
      <c r="N13469">
        <v>817565104</v>
      </c>
      <c r="O13469">
        <v>2797560</v>
      </c>
    </row>
    <row r="13470" spans="1:15" x14ac:dyDescent="0.2">
      <c r="A13470" t="s">
        <v>1720</v>
      </c>
      <c r="B13470" t="s">
        <v>1663</v>
      </c>
      <c r="C13470">
        <v>44.09</v>
      </c>
      <c r="D13470">
        <v>0</v>
      </c>
      <c r="E13470">
        <v>0</v>
      </c>
      <c r="F13470">
        <v>0</v>
      </c>
      <c r="G13470">
        <v>0</v>
      </c>
      <c r="H13470" s="45">
        <v>15497.58</v>
      </c>
      <c r="I13470" t="s">
        <v>163</v>
      </c>
      <c r="J13470" t="s">
        <v>188</v>
      </c>
      <c r="K13470">
        <v>0</v>
      </c>
      <c r="L13470" s="83">
        <v>42409</v>
      </c>
      <c r="M13470">
        <v>0</v>
      </c>
      <c r="N13470" t="s">
        <v>1721</v>
      </c>
      <c r="O13470">
        <v>2232793</v>
      </c>
    </row>
    <row r="13471" spans="1:15" x14ac:dyDescent="0.2">
      <c r="A13471" t="s">
        <v>1737</v>
      </c>
      <c r="B13471" t="s">
        <v>1690</v>
      </c>
      <c r="C13471">
        <v>29.21</v>
      </c>
      <c r="D13471">
        <v>0</v>
      </c>
      <c r="E13471">
        <v>0</v>
      </c>
      <c r="F13471">
        <v>0</v>
      </c>
      <c r="G13471">
        <v>0</v>
      </c>
      <c r="H13471" s="45">
        <v>48772.34</v>
      </c>
      <c r="I13471" t="s">
        <v>163</v>
      </c>
      <c r="J13471" t="s">
        <v>200</v>
      </c>
      <c r="K13471">
        <v>0</v>
      </c>
      <c r="L13471" s="83">
        <v>42409</v>
      </c>
      <c r="M13471">
        <v>0</v>
      </c>
      <c r="N13471">
        <v>830566105</v>
      </c>
      <c r="O13471">
        <v>2428042</v>
      </c>
    </row>
    <row r="13472" spans="1:15" x14ac:dyDescent="0.2">
      <c r="A13472" t="s">
        <v>1767</v>
      </c>
      <c r="B13472" t="s">
        <v>1676</v>
      </c>
      <c r="C13472">
        <v>107.045</v>
      </c>
      <c r="D13472">
        <v>0</v>
      </c>
      <c r="E13472">
        <v>0</v>
      </c>
      <c r="F13472">
        <v>0</v>
      </c>
      <c r="G13472">
        <v>0</v>
      </c>
      <c r="H13472" s="45">
        <v>-23334.74</v>
      </c>
      <c r="I13472" t="s">
        <v>163</v>
      </c>
      <c r="J13472" t="s">
        <v>169</v>
      </c>
      <c r="K13472">
        <v>0</v>
      </c>
      <c r="L13472" s="83">
        <v>42409</v>
      </c>
      <c r="M13472">
        <v>0</v>
      </c>
      <c r="N13472" t="s">
        <v>177</v>
      </c>
      <c r="O13472">
        <v>2872423</v>
      </c>
    </row>
    <row r="13473" spans="1:15" x14ac:dyDescent="0.2">
      <c r="A13473" t="s">
        <v>1777</v>
      </c>
      <c r="B13473" t="s">
        <v>1689</v>
      </c>
      <c r="C13473">
        <v>96.22</v>
      </c>
      <c r="D13473">
        <v>0</v>
      </c>
      <c r="E13473">
        <v>0</v>
      </c>
      <c r="F13473">
        <v>0</v>
      </c>
      <c r="G13473">
        <v>0</v>
      </c>
      <c r="H13473" s="45">
        <v>-33294.800000000003</v>
      </c>
      <c r="I13473" t="s">
        <v>163</v>
      </c>
      <c r="J13473" t="s">
        <v>200</v>
      </c>
      <c r="K13473">
        <v>0</v>
      </c>
      <c r="L13473" s="83">
        <v>42409</v>
      </c>
      <c r="M13473">
        <v>0</v>
      </c>
      <c r="N13473">
        <v>887317303</v>
      </c>
      <c r="O13473" t="s">
        <v>1778</v>
      </c>
    </row>
    <row r="13474" spans="1:15" x14ac:dyDescent="0.2">
      <c r="A13474" t="s">
        <v>1757</v>
      </c>
      <c r="B13474" t="s">
        <v>1691</v>
      </c>
      <c r="C13474">
        <v>77.22</v>
      </c>
      <c r="D13474">
        <v>0</v>
      </c>
      <c r="E13474">
        <v>0</v>
      </c>
      <c r="F13474">
        <v>0</v>
      </c>
      <c r="G13474">
        <v>0</v>
      </c>
      <c r="H13474" s="45">
        <v>-1727.9</v>
      </c>
      <c r="I13474" t="s">
        <v>758</v>
      </c>
      <c r="J13474" t="s">
        <v>190</v>
      </c>
      <c r="K13474">
        <v>0</v>
      </c>
      <c r="L13474" s="83">
        <v>42409</v>
      </c>
      <c r="M13474">
        <v>0</v>
      </c>
      <c r="N13474">
        <v>941053100</v>
      </c>
      <c r="O13474">
        <v>2248240</v>
      </c>
    </row>
    <row r="13475" spans="1:15" x14ac:dyDescent="0.2">
      <c r="A13475" t="s">
        <v>1725</v>
      </c>
      <c r="B13475" t="s">
        <v>1667</v>
      </c>
      <c r="C13475">
        <v>56.18</v>
      </c>
      <c r="D13475">
        <v>0</v>
      </c>
      <c r="E13475">
        <v>0</v>
      </c>
      <c r="F13475">
        <v>0</v>
      </c>
      <c r="G13475">
        <v>0</v>
      </c>
      <c r="H13475" s="45">
        <v>-25537.73</v>
      </c>
      <c r="I13475" t="s">
        <v>163</v>
      </c>
      <c r="J13475" t="s">
        <v>186</v>
      </c>
      <c r="K13475">
        <v>0</v>
      </c>
      <c r="L13475" s="83">
        <v>42409</v>
      </c>
      <c r="M13475">
        <v>0</v>
      </c>
      <c r="N13475" t="s">
        <v>1726</v>
      </c>
      <c r="O13475" t="s">
        <v>1727</v>
      </c>
    </row>
    <row r="13476" spans="1:15" x14ac:dyDescent="0.2">
      <c r="A13476" t="s">
        <v>1741</v>
      </c>
      <c r="B13476" t="s">
        <v>1698</v>
      </c>
      <c r="C13476">
        <v>46.94</v>
      </c>
      <c r="D13476">
        <v>0</v>
      </c>
      <c r="E13476">
        <v>0</v>
      </c>
      <c r="F13476">
        <v>0</v>
      </c>
      <c r="G13476">
        <v>0</v>
      </c>
      <c r="H13476" s="45">
        <v>-1463.72</v>
      </c>
      <c r="I13476" t="s">
        <v>758</v>
      </c>
      <c r="J13476" t="s">
        <v>164</v>
      </c>
      <c r="K13476">
        <v>0</v>
      </c>
      <c r="L13476" s="83">
        <v>42409</v>
      </c>
      <c r="M13476">
        <v>0</v>
      </c>
      <c r="N13476">
        <v>985817105</v>
      </c>
      <c r="O13476" t="s">
        <v>1742</v>
      </c>
    </row>
    <row r="13477" spans="1:15" x14ac:dyDescent="0.2">
      <c r="A13477" t="s">
        <v>1583</v>
      </c>
      <c r="B13477" t="s">
        <v>1073</v>
      </c>
      <c r="C13477">
        <v>43.18</v>
      </c>
      <c r="D13477">
        <v>0</v>
      </c>
      <c r="E13477">
        <v>0</v>
      </c>
      <c r="F13477">
        <v>0</v>
      </c>
      <c r="G13477">
        <v>0</v>
      </c>
      <c r="H13477" s="45">
        <v>-6936.07</v>
      </c>
      <c r="I13477" t="s">
        <v>758</v>
      </c>
      <c r="J13477" t="s">
        <v>190</v>
      </c>
      <c r="K13477">
        <v>0</v>
      </c>
      <c r="L13477" s="83">
        <v>42408</v>
      </c>
      <c r="M13477">
        <v>0</v>
      </c>
      <c r="N13477">
        <v>903293405</v>
      </c>
      <c r="O13477">
        <v>2910602</v>
      </c>
    </row>
    <row r="13478" spans="1:15" x14ac:dyDescent="0.2">
      <c r="A13478" t="s">
        <v>1584</v>
      </c>
      <c r="B13478" t="s">
        <v>1068</v>
      </c>
      <c r="C13478">
        <v>60.174999999999997</v>
      </c>
      <c r="D13478">
        <v>0</v>
      </c>
      <c r="E13478">
        <v>0</v>
      </c>
      <c r="F13478">
        <v>0</v>
      </c>
      <c r="G13478">
        <v>0</v>
      </c>
      <c r="H13478" s="45">
        <v>1449.2</v>
      </c>
      <c r="I13478" t="s">
        <v>758</v>
      </c>
      <c r="J13478" t="s">
        <v>235</v>
      </c>
      <c r="K13478">
        <v>0</v>
      </c>
      <c r="L13478" s="83">
        <v>42408</v>
      </c>
      <c r="M13478">
        <v>0</v>
      </c>
      <c r="N13478">
        <v>902494103</v>
      </c>
      <c r="O13478">
        <v>2909730</v>
      </c>
    </row>
    <row r="13479" spans="1:15" x14ac:dyDescent="0.2">
      <c r="A13479" t="s">
        <v>1585</v>
      </c>
      <c r="B13479" t="s">
        <v>1074</v>
      </c>
      <c r="C13479">
        <v>74.849999999999994</v>
      </c>
      <c r="D13479">
        <v>0</v>
      </c>
      <c r="E13479">
        <v>0</v>
      </c>
      <c r="F13479">
        <v>0</v>
      </c>
      <c r="G13479">
        <v>0</v>
      </c>
      <c r="H13479" s="45">
        <v>7531.06</v>
      </c>
      <c r="I13479" t="s">
        <v>758</v>
      </c>
      <c r="J13479" t="s">
        <v>190</v>
      </c>
      <c r="K13479">
        <v>0</v>
      </c>
      <c r="L13479" s="83">
        <v>42408</v>
      </c>
      <c r="M13479">
        <v>0</v>
      </c>
      <c r="N13479" t="s">
        <v>1411</v>
      </c>
      <c r="O13479">
        <v>2982399</v>
      </c>
    </row>
    <row r="13480" spans="1:15" x14ac:dyDescent="0.2">
      <c r="A13480" t="s">
        <v>1586</v>
      </c>
      <c r="B13480" t="s">
        <v>1071</v>
      </c>
      <c r="C13480">
        <v>46.024999999999999</v>
      </c>
      <c r="D13480">
        <v>0</v>
      </c>
      <c r="E13480">
        <v>0</v>
      </c>
      <c r="F13480">
        <v>0</v>
      </c>
      <c r="G13480">
        <v>0</v>
      </c>
      <c r="H13480" s="45">
        <v>-4294.46</v>
      </c>
      <c r="I13480" t="s">
        <v>758</v>
      </c>
      <c r="J13480" t="s">
        <v>190</v>
      </c>
      <c r="K13480">
        <v>0</v>
      </c>
      <c r="L13480" s="83">
        <v>42408</v>
      </c>
      <c r="M13480">
        <v>0</v>
      </c>
      <c r="N13480" t="s">
        <v>1413</v>
      </c>
      <c r="O13480">
        <v>2548177</v>
      </c>
    </row>
    <row r="13481" spans="1:15" x14ac:dyDescent="0.2">
      <c r="A13481" t="s">
        <v>1587</v>
      </c>
      <c r="B13481" t="s">
        <v>1069</v>
      </c>
      <c r="C13481">
        <v>143.77000000000001</v>
      </c>
      <c r="D13481">
        <v>0</v>
      </c>
      <c r="E13481">
        <v>0</v>
      </c>
      <c r="F13481">
        <v>0</v>
      </c>
      <c r="G13481">
        <v>0</v>
      </c>
      <c r="H13481" s="45">
        <v>-3133.28</v>
      </c>
      <c r="I13481" t="s">
        <v>758</v>
      </c>
      <c r="J13481" t="s">
        <v>186</v>
      </c>
      <c r="K13481">
        <v>0</v>
      </c>
      <c r="L13481" s="83">
        <v>42408</v>
      </c>
      <c r="M13481">
        <v>0</v>
      </c>
      <c r="N13481">
        <v>615369105</v>
      </c>
      <c r="O13481">
        <v>2252058</v>
      </c>
    </row>
    <row r="13482" spans="1:15" x14ac:dyDescent="0.2">
      <c r="A13482" t="s">
        <v>1588</v>
      </c>
      <c r="B13482" t="s">
        <v>1070</v>
      </c>
      <c r="C13482">
        <v>37.67</v>
      </c>
      <c r="D13482">
        <v>0</v>
      </c>
      <c r="E13482">
        <v>0</v>
      </c>
      <c r="F13482">
        <v>0</v>
      </c>
      <c r="G13482">
        <v>0</v>
      </c>
      <c r="H13482" s="45">
        <v>12820.83</v>
      </c>
      <c r="I13482" t="s">
        <v>758</v>
      </c>
      <c r="J13482" t="s">
        <v>190</v>
      </c>
      <c r="K13482">
        <v>0</v>
      </c>
      <c r="L13482" s="83">
        <v>42408</v>
      </c>
      <c r="M13482">
        <v>0</v>
      </c>
      <c r="N13482">
        <v>73685109</v>
      </c>
      <c r="O13482" t="s">
        <v>1416</v>
      </c>
    </row>
    <row r="13483" spans="1:15" x14ac:dyDescent="0.2">
      <c r="A13483" t="s">
        <v>1589</v>
      </c>
      <c r="B13483" t="s">
        <v>1072</v>
      </c>
      <c r="C13483">
        <v>68.56</v>
      </c>
      <c r="D13483">
        <v>0</v>
      </c>
      <c r="E13483">
        <v>0</v>
      </c>
      <c r="F13483">
        <v>0</v>
      </c>
      <c r="G13483">
        <v>0</v>
      </c>
      <c r="H13483" s="45">
        <v>1939.7</v>
      </c>
      <c r="I13483" t="s">
        <v>758</v>
      </c>
      <c r="J13483" t="s">
        <v>190</v>
      </c>
      <c r="K13483">
        <v>0</v>
      </c>
      <c r="L13483" s="83">
        <v>42408</v>
      </c>
      <c r="M13483">
        <v>0</v>
      </c>
      <c r="N13483">
        <v>31100100</v>
      </c>
      <c r="O13483">
        <v>2089212</v>
      </c>
    </row>
    <row r="13484" spans="1:15" x14ac:dyDescent="0.2">
      <c r="A13484" t="s">
        <v>1590</v>
      </c>
      <c r="B13484" t="s">
        <v>1564</v>
      </c>
      <c r="C13484">
        <v>33.25</v>
      </c>
      <c r="D13484">
        <v>0</v>
      </c>
      <c r="E13484">
        <v>0</v>
      </c>
      <c r="F13484">
        <v>0</v>
      </c>
      <c r="G13484">
        <v>0</v>
      </c>
      <c r="H13484" s="45">
        <v>-5906.97</v>
      </c>
      <c r="I13484" t="s">
        <v>163</v>
      </c>
      <c r="J13484" t="s">
        <v>190</v>
      </c>
      <c r="K13484">
        <v>0</v>
      </c>
      <c r="L13484" s="83">
        <v>42408</v>
      </c>
      <c r="M13484">
        <v>0</v>
      </c>
      <c r="N13484" t="s">
        <v>1591</v>
      </c>
      <c r="O13484" t="s">
        <v>1592</v>
      </c>
    </row>
    <row r="13485" spans="1:15" x14ac:dyDescent="0.2">
      <c r="A13485" t="s">
        <v>1593</v>
      </c>
      <c r="B13485" t="s">
        <v>1576</v>
      </c>
      <c r="C13485">
        <v>71.63</v>
      </c>
      <c r="D13485">
        <v>0</v>
      </c>
      <c r="E13485">
        <v>0</v>
      </c>
      <c r="F13485">
        <v>0</v>
      </c>
      <c r="G13485">
        <v>0</v>
      </c>
      <c r="H13485" s="45">
        <v>206510.07999999999</v>
      </c>
      <c r="I13485" t="s">
        <v>163</v>
      </c>
      <c r="J13485" t="s">
        <v>164</v>
      </c>
      <c r="K13485">
        <v>0</v>
      </c>
      <c r="L13485" s="83">
        <v>42408</v>
      </c>
      <c r="M13485">
        <v>0</v>
      </c>
      <c r="N13485" t="s">
        <v>1594</v>
      </c>
      <c r="O13485">
        <v>2507457</v>
      </c>
    </row>
    <row r="13486" spans="1:15" x14ac:dyDescent="0.2">
      <c r="A13486" t="s">
        <v>1595</v>
      </c>
      <c r="B13486" t="s">
        <v>13</v>
      </c>
      <c r="C13486">
        <v>140.34</v>
      </c>
      <c r="D13486">
        <v>0</v>
      </c>
      <c r="E13486">
        <v>0</v>
      </c>
      <c r="F13486">
        <v>0</v>
      </c>
      <c r="G13486">
        <v>0</v>
      </c>
      <c r="H13486" s="45">
        <v>-1265.3800000000001</v>
      </c>
      <c r="I13486" t="s">
        <v>758</v>
      </c>
      <c r="J13486" t="s">
        <v>186</v>
      </c>
      <c r="K13486">
        <v>0</v>
      </c>
      <c r="L13486" s="83">
        <v>42408</v>
      </c>
      <c r="M13486">
        <v>0</v>
      </c>
      <c r="N13486" t="s">
        <v>177</v>
      </c>
      <c r="O13486" t="s">
        <v>1596</v>
      </c>
    </row>
    <row r="13487" spans="1:15" x14ac:dyDescent="0.2">
      <c r="A13487" t="s">
        <v>1597</v>
      </c>
      <c r="B13487" t="s">
        <v>1574</v>
      </c>
      <c r="C13487">
        <v>24.25</v>
      </c>
      <c r="D13487">
        <v>0</v>
      </c>
      <c r="E13487">
        <v>0</v>
      </c>
      <c r="F13487">
        <v>0</v>
      </c>
      <c r="G13487">
        <v>0</v>
      </c>
      <c r="H13487" s="45">
        <v>62624.800000000003</v>
      </c>
      <c r="I13487" t="s">
        <v>163</v>
      </c>
      <c r="J13487" t="s">
        <v>164</v>
      </c>
      <c r="K13487">
        <v>0</v>
      </c>
      <c r="L13487" s="83">
        <v>42408</v>
      </c>
      <c r="M13487">
        <v>0</v>
      </c>
      <c r="N13487" t="s">
        <v>1598</v>
      </c>
      <c r="O13487">
        <v>2090816</v>
      </c>
    </row>
    <row r="13488" spans="1:15" x14ac:dyDescent="0.2">
      <c r="A13488" t="s">
        <v>1599</v>
      </c>
      <c r="B13488" t="s">
        <v>1571</v>
      </c>
      <c r="C13488">
        <v>98.77</v>
      </c>
      <c r="D13488">
        <v>0</v>
      </c>
      <c r="E13488">
        <v>0</v>
      </c>
      <c r="F13488">
        <v>0</v>
      </c>
      <c r="G13488">
        <v>0</v>
      </c>
      <c r="H13488" s="45">
        <v>56018.97</v>
      </c>
      <c r="I13488" t="s">
        <v>163</v>
      </c>
      <c r="J13488" t="s">
        <v>164</v>
      </c>
      <c r="K13488">
        <v>0</v>
      </c>
      <c r="L13488" s="83">
        <v>42408</v>
      </c>
      <c r="M13488">
        <v>0</v>
      </c>
      <c r="N13488" t="s">
        <v>1600</v>
      </c>
      <c r="O13488">
        <v>2458878</v>
      </c>
    </row>
    <row r="13489" spans="1:15" x14ac:dyDescent="0.2">
      <c r="A13489" t="s">
        <v>1601</v>
      </c>
      <c r="B13489" t="s">
        <v>1567</v>
      </c>
      <c r="C13489">
        <v>69.05</v>
      </c>
      <c r="D13489">
        <v>0</v>
      </c>
      <c r="E13489">
        <v>0</v>
      </c>
      <c r="F13489">
        <v>0</v>
      </c>
      <c r="G13489">
        <v>0</v>
      </c>
      <c r="H13489" s="45">
        <v>-6177.71</v>
      </c>
      <c r="I13489" t="s">
        <v>163</v>
      </c>
      <c r="J13489" t="s">
        <v>164</v>
      </c>
      <c r="K13489">
        <v>0</v>
      </c>
      <c r="L13489" s="83">
        <v>42408</v>
      </c>
      <c r="M13489">
        <v>0</v>
      </c>
      <c r="N13489" t="s">
        <v>1602</v>
      </c>
      <c r="O13489" t="s">
        <v>1603</v>
      </c>
    </row>
    <row r="13490" spans="1:15" x14ac:dyDescent="0.2">
      <c r="A13490" t="s">
        <v>1604</v>
      </c>
      <c r="B13490" t="s">
        <v>1568</v>
      </c>
      <c r="C13490">
        <v>18.45</v>
      </c>
      <c r="D13490">
        <v>0</v>
      </c>
      <c r="E13490">
        <v>0</v>
      </c>
      <c r="F13490">
        <v>0</v>
      </c>
      <c r="G13490">
        <v>0</v>
      </c>
      <c r="H13490" s="45">
        <v>-22984.04</v>
      </c>
      <c r="I13490" t="s">
        <v>163</v>
      </c>
      <c r="J13490" t="s">
        <v>169</v>
      </c>
      <c r="K13490">
        <v>0</v>
      </c>
      <c r="L13490" s="83">
        <v>42408</v>
      </c>
      <c r="M13490">
        <v>0</v>
      </c>
      <c r="N13490" t="s">
        <v>1605</v>
      </c>
      <c r="O13490" t="s">
        <v>1606</v>
      </c>
    </row>
    <row r="13491" spans="1:15" x14ac:dyDescent="0.2">
      <c r="A13491" t="s">
        <v>1607</v>
      </c>
      <c r="B13491" t="s">
        <v>1580</v>
      </c>
      <c r="C13491">
        <v>137.55000000000001</v>
      </c>
      <c r="D13491">
        <v>0</v>
      </c>
      <c r="E13491">
        <v>0</v>
      </c>
      <c r="F13491">
        <v>0</v>
      </c>
      <c r="G13491">
        <v>0</v>
      </c>
      <c r="H13491">
        <v>-154.59</v>
      </c>
      <c r="I13491" t="s">
        <v>758</v>
      </c>
      <c r="J13491" t="s">
        <v>186</v>
      </c>
      <c r="K13491">
        <v>0</v>
      </c>
      <c r="L13491" s="83">
        <v>42408</v>
      </c>
      <c r="M13491">
        <v>0</v>
      </c>
      <c r="N13491" t="s">
        <v>1608</v>
      </c>
      <c r="O13491">
        <v>2965839</v>
      </c>
    </row>
    <row r="13492" spans="1:15" x14ac:dyDescent="0.2">
      <c r="A13492" t="s">
        <v>1609</v>
      </c>
      <c r="B13492" t="s">
        <v>1555</v>
      </c>
      <c r="C13492">
        <v>94.81</v>
      </c>
      <c r="D13492">
        <v>0</v>
      </c>
      <c r="E13492">
        <v>0</v>
      </c>
      <c r="F13492">
        <v>0</v>
      </c>
      <c r="G13492">
        <v>0</v>
      </c>
      <c r="H13492" s="45">
        <v>13687.75</v>
      </c>
      <c r="I13492" t="s">
        <v>163</v>
      </c>
      <c r="J13492" t="s">
        <v>169</v>
      </c>
      <c r="K13492">
        <v>0</v>
      </c>
      <c r="L13492" s="83">
        <v>42408</v>
      </c>
      <c r="M13492">
        <v>0</v>
      </c>
      <c r="N13492" t="s">
        <v>1610</v>
      </c>
      <c r="O13492">
        <v>2807061</v>
      </c>
    </row>
    <row r="13493" spans="1:15" x14ac:dyDescent="0.2">
      <c r="A13493" t="s">
        <v>1611</v>
      </c>
      <c r="B13493" t="s">
        <v>1570</v>
      </c>
      <c r="C13493">
        <v>40.659999999999997</v>
      </c>
      <c r="D13493">
        <v>0</v>
      </c>
      <c r="E13493">
        <v>0</v>
      </c>
      <c r="F13493">
        <v>0</v>
      </c>
      <c r="G13493">
        <v>0</v>
      </c>
      <c r="H13493" s="45">
        <v>2122.9</v>
      </c>
      <c r="I13493" t="s">
        <v>163</v>
      </c>
      <c r="J13493" t="s">
        <v>169</v>
      </c>
      <c r="K13493">
        <v>0</v>
      </c>
      <c r="L13493" s="83">
        <v>42408</v>
      </c>
      <c r="M13493">
        <v>0</v>
      </c>
      <c r="N13493">
        <v>148806102</v>
      </c>
      <c r="O13493" t="s">
        <v>1612</v>
      </c>
    </row>
    <row r="13494" spans="1:15" x14ac:dyDescent="0.2">
      <c r="A13494" t="s">
        <v>1613</v>
      </c>
      <c r="B13494" t="s">
        <v>1560</v>
      </c>
      <c r="C13494">
        <v>45.75</v>
      </c>
      <c r="D13494">
        <v>0</v>
      </c>
      <c r="E13494">
        <v>0</v>
      </c>
      <c r="F13494">
        <v>0</v>
      </c>
      <c r="G13494">
        <v>0</v>
      </c>
      <c r="H13494" s="45">
        <v>65077.17</v>
      </c>
      <c r="I13494" t="s">
        <v>163</v>
      </c>
      <c r="J13494" t="s">
        <v>169</v>
      </c>
      <c r="K13494">
        <v>0</v>
      </c>
      <c r="L13494" s="83">
        <v>42408</v>
      </c>
      <c r="M13494">
        <v>0</v>
      </c>
      <c r="N13494">
        <v>232577205</v>
      </c>
      <c r="O13494" t="s">
        <v>1614</v>
      </c>
    </row>
    <row r="13495" spans="1:15" x14ac:dyDescent="0.2">
      <c r="A13495" t="s">
        <v>1615</v>
      </c>
      <c r="B13495" t="s">
        <v>1559</v>
      </c>
      <c r="C13495">
        <v>101.61</v>
      </c>
      <c r="D13495">
        <v>0</v>
      </c>
      <c r="E13495">
        <v>0</v>
      </c>
      <c r="F13495">
        <v>0</v>
      </c>
      <c r="G13495">
        <v>0</v>
      </c>
      <c r="H13495" s="45">
        <v>-17672.099999999999</v>
      </c>
      <c r="I13495" t="s">
        <v>163</v>
      </c>
      <c r="J13495" t="s">
        <v>200</v>
      </c>
      <c r="K13495">
        <v>0</v>
      </c>
      <c r="L13495" s="83">
        <v>42408</v>
      </c>
      <c r="M13495">
        <v>0</v>
      </c>
      <c r="N13495">
        <v>254687106</v>
      </c>
      <c r="O13495">
        <v>2270726</v>
      </c>
    </row>
    <row r="13496" spans="1:15" x14ac:dyDescent="0.2">
      <c r="A13496" t="s">
        <v>1616</v>
      </c>
      <c r="B13496" t="s">
        <v>1581</v>
      </c>
      <c r="C13496">
        <v>134.12</v>
      </c>
      <c r="D13496">
        <v>0</v>
      </c>
      <c r="E13496">
        <v>0</v>
      </c>
      <c r="F13496">
        <v>0</v>
      </c>
      <c r="G13496">
        <v>0</v>
      </c>
      <c r="H13496" s="45">
        <v>-4375.3900000000003</v>
      </c>
      <c r="I13496" t="s">
        <v>758</v>
      </c>
      <c r="J13496" t="s">
        <v>235</v>
      </c>
      <c r="K13496">
        <v>0</v>
      </c>
      <c r="L13496" s="83">
        <v>42408</v>
      </c>
      <c r="M13496">
        <v>0</v>
      </c>
      <c r="N13496">
        <v>518439104</v>
      </c>
      <c r="O13496">
        <v>2320524</v>
      </c>
    </row>
    <row r="13497" spans="1:15" x14ac:dyDescent="0.2">
      <c r="A13497" t="s">
        <v>1617</v>
      </c>
      <c r="B13497" t="s">
        <v>1549</v>
      </c>
      <c r="C13497">
        <v>62.55</v>
      </c>
      <c r="D13497">
        <v>0</v>
      </c>
      <c r="E13497">
        <v>0</v>
      </c>
      <c r="F13497">
        <v>0</v>
      </c>
      <c r="G13497">
        <v>0</v>
      </c>
      <c r="H13497">
        <v>262.20999999999998</v>
      </c>
      <c r="I13497" t="s">
        <v>163</v>
      </c>
      <c r="J13497" t="s">
        <v>190</v>
      </c>
      <c r="K13497">
        <v>0</v>
      </c>
      <c r="L13497" s="83">
        <v>42408</v>
      </c>
      <c r="M13497">
        <v>0</v>
      </c>
      <c r="N13497">
        <v>296315104</v>
      </c>
      <c r="O13497">
        <v>2321583</v>
      </c>
    </row>
    <row r="13498" spans="1:15" x14ac:dyDescent="0.2">
      <c r="A13498" t="s">
        <v>1618</v>
      </c>
      <c r="B13498" t="s">
        <v>1563</v>
      </c>
      <c r="C13498">
        <v>90.47</v>
      </c>
      <c r="D13498">
        <v>0</v>
      </c>
      <c r="E13498">
        <v>0</v>
      </c>
      <c r="F13498">
        <v>0</v>
      </c>
      <c r="G13498">
        <v>0</v>
      </c>
      <c r="H13498" s="45">
        <v>27754.9</v>
      </c>
      <c r="I13498" t="s">
        <v>163</v>
      </c>
      <c r="J13498" t="s">
        <v>164</v>
      </c>
      <c r="K13498">
        <v>0</v>
      </c>
      <c r="L13498" s="83">
        <v>42408</v>
      </c>
      <c r="M13498">
        <v>0</v>
      </c>
      <c r="N13498" t="s">
        <v>1619</v>
      </c>
      <c r="O13498">
        <v>2769796</v>
      </c>
    </row>
    <row r="13499" spans="1:15" x14ac:dyDescent="0.2">
      <c r="A13499" t="s">
        <v>1620</v>
      </c>
      <c r="B13499" t="s">
        <v>1547</v>
      </c>
      <c r="C13499">
        <v>23.9</v>
      </c>
      <c r="D13499">
        <v>0</v>
      </c>
      <c r="E13499">
        <v>0</v>
      </c>
      <c r="F13499">
        <v>0</v>
      </c>
      <c r="G13499">
        <v>0</v>
      </c>
      <c r="H13499" s="45">
        <v>25942.35</v>
      </c>
      <c r="I13499" t="s">
        <v>163</v>
      </c>
      <c r="J13499" t="s">
        <v>200</v>
      </c>
      <c r="K13499">
        <v>0</v>
      </c>
      <c r="L13499" s="83">
        <v>42408</v>
      </c>
      <c r="M13499">
        <v>0</v>
      </c>
      <c r="N13499">
        <v>382550101</v>
      </c>
      <c r="O13499">
        <v>2378200</v>
      </c>
    </row>
    <row r="13500" spans="1:15" x14ac:dyDescent="0.2">
      <c r="A13500" t="s">
        <v>1621</v>
      </c>
      <c r="B13500" t="s">
        <v>1546</v>
      </c>
      <c r="C13500">
        <v>87.93</v>
      </c>
      <c r="D13500">
        <v>0</v>
      </c>
      <c r="E13500">
        <v>0</v>
      </c>
      <c r="F13500">
        <v>0</v>
      </c>
      <c r="G13500">
        <v>0</v>
      </c>
      <c r="H13500" s="45">
        <v>-4127.7</v>
      </c>
      <c r="I13500" t="s">
        <v>163</v>
      </c>
      <c r="J13500" t="s">
        <v>190</v>
      </c>
      <c r="K13500">
        <v>0</v>
      </c>
      <c r="L13500" s="83">
        <v>42408</v>
      </c>
      <c r="M13500">
        <v>0</v>
      </c>
      <c r="N13500">
        <v>371559105</v>
      </c>
      <c r="O13500">
        <v>2374060</v>
      </c>
    </row>
    <row r="13501" spans="1:15" x14ac:dyDescent="0.2">
      <c r="A13501" t="s">
        <v>1622</v>
      </c>
      <c r="B13501" t="s">
        <v>1578</v>
      </c>
      <c r="C13501">
        <v>42.3</v>
      </c>
      <c r="D13501">
        <v>0</v>
      </c>
      <c r="E13501">
        <v>0</v>
      </c>
      <c r="F13501">
        <v>0</v>
      </c>
      <c r="G13501">
        <v>0</v>
      </c>
      <c r="H13501" s="45">
        <v>-67539.179999999993</v>
      </c>
      <c r="I13501" t="s">
        <v>163</v>
      </c>
      <c r="J13501" t="s">
        <v>190</v>
      </c>
      <c r="K13501">
        <v>0</v>
      </c>
      <c r="L13501" s="83">
        <v>42408</v>
      </c>
      <c r="M13501">
        <v>0</v>
      </c>
      <c r="N13501">
        <v>493732101</v>
      </c>
      <c r="O13501">
        <v>2746982</v>
      </c>
    </row>
    <row r="13502" spans="1:15" x14ac:dyDescent="0.2">
      <c r="A13502" t="s">
        <v>1623</v>
      </c>
      <c r="B13502" t="s">
        <v>1577</v>
      </c>
      <c r="C13502">
        <v>67.325000000000003</v>
      </c>
      <c r="D13502">
        <v>0</v>
      </c>
      <c r="E13502">
        <v>0</v>
      </c>
      <c r="F13502">
        <v>0</v>
      </c>
      <c r="G13502">
        <v>0</v>
      </c>
      <c r="H13502" s="45">
        <v>-289964.2</v>
      </c>
      <c r="I13502" t="s">
        <v>163</v>
      </c>
      <c r="J13502" t="s">
        <v>190</v>
      </c>
      <c r="K13502">
        <v>0</v>
      </c>
      <c r="L13502" s="83">
        <v>42408</v>
      </c>
      <c r="M13502">
        <v>0</v>
      </c>
      <c r="N13502">
        <v>625383104</v>
      </c>
      <c r="O13502">
        <v>2609858</v>
      </c>
    </row>
    <row r="13503" spans="1:15" x14ac:dyDescent="0.2">
      <c r="A13503" t="s">
        <v>1624</v>
      </c>
      <c r="B13503" t="s">
        <v>1556</v>
      </c>
      <c r="C13503">
        <v>39.125</v>
      </c>
      <c r="D13503">
        <v>0</v>
      </c>
      <c r="E13503">
        <v>0</v>
      </c>
      <c r="F13503">
        <v>0</v>
      </c>
      <c r="G13503">
        <v>0</v>
      </c>
      <c r="H13503" s="45">
        <v>52920</v>
      </c>
      <c r="I13503" t="s">
        <v>163</v>
      </c>
      <c r="J13503" t="s">
        <v>190</v>
      </c>
      <c r="K13503">
        <v>0</v>
      </c>
      <c r="L13503" s="83">
        <v>42408</v>
      </c>
      <c r="M13503">
        <v>0</v>
      </c>
      <c r="N13503">
        <v>574599106</v>
      </c>
      <c r="O13503">
        <v>2570200</v>
      </c>
    </row>
    <row r="13504" spans="1:15" x14ac:dyDescent="0.2">
      <c r="A13504" t="s">
        <v>1625</v>
      </c>
      <c r="B13504" t="s">
        <v>1554</v>
      </c>
      <c r="C13504">
        <v>205.7</v>
      </c>
      <c r="D13504">
        <v>0</v>
      </c>
      <c r="E13504">
        <v>0</v>
      </c>
      <c r="F13504">
        <v>0</v>
      </c>
      <c r="G13504">
        <v>0</v>
      </c>
      <c r="H13504" s="45">
        <v>63162.400000000001</v>
      </c>
      <c r="I13504" t="s">
        <v>163</v>
      </c>
      <c r="J13504" t="s">
        <v>188</v>
      </c>
      <c r="K13504">
        <v>0</v>
      </c>
      <c r="L13504" s="83">
        <v>42408</v>
      </c>
      <c r="M13504">
        <v>0</v>
      </c>
      <c r="N13504">
        <v>573284106</v>
      </c>
      <c r="O13504">
        <v>2572079</v>
      </c>
    </row>
    <row r="13505" spans="1:15" x14ac:dyDescent="0.2">
      <c r="A13505" t="s">
        <v>1626</v>
      </c>
      <c r="B13505" t="s">
        <v>1572</v>
      </c>
      <c r="C13505">
        <v>52.7</v>
      </c>
      <c r="D13505">
        <v>0</v>
      </c>
      <c r="E13505">
        <v>0</v>
      </c>
      <c r="F13505">
        <v>0</v>
      </c>
      <c r="G13505">
        <v>0</v>
      </c>
      <c r="H13505" s="45">
        <v>71962.240000000005</v>
      </c>
      <c r="I13505" t="s">
        <v>163</v>
      </c>
      <c r="J13505" t="s">
        <v>164</v>
      </c>
      <c r="K13505">
        <v>0</v>
      </c>
      <c r="L13505" s="83">
        <v>42408</v>
      </c>
      <c r="M13505">
        <v>0</v>
      </c>
      <c r="N13505">
        <v>553777103</v>
      </c>
      <c r="O13505">
        <v>2608985</v>
      </c>
    </row>
    <row r="13506" spans="1:15" x14ac:dyDescent="0.2">
      <c r="A13506" t="s">
        <v>1627</v>
      </c>
      <c r="B13506" t="s">
        <v>1558</v>
      </c>
      <c r="C13506">
        <v>28.21</v>
      </c>
      <c r="D13506">
        <v>0</v>
      </c>
      <c r="E13506">
        <v>0</v>
      </c>
      <c r="F13506">
        <v>0</v>
      </c>
      <c r="G13506">
        <v>0</v>
      </c>
      <c r="H13506" s="45">
        <v>-27178.09</v>
      </c>
      <c r="I13506" t="s">
        <v>163</v>
      </c>
      <c r="J13506" t="s">
        <v>164</v>
      </c>
      <c r="K13506">
        <v>0</v>
      </c>
      <c r="L13506" s="83">
        <v>42408</v>
      </c>
      <c r="M13506">
        <v>0</v>
      </c>
      <c r="N13506" s="84">
        <v>6.2886000000000003E+112</v>
      </c>
      <c r="O13506">
        <v>2632650</v>
      </c>
    </row>
    <row r="13507" spans="1:15" x14ac:dyDescent="0.2">
      <c r="A13507" t="s">
        <v>1628</v>
      </c>
      <c r="B13507" t="s">
        <v>1565</v>
      </c>
      <c r="C13507">
        <v>16.824999999999999</v>
      </c>
      <c r="D13507">
        <v>0</v>
      </c>
      <c r="E13507">
        <v>0</v>
      </c>
      <c r="F13507">
        <v>0</v>
      </c>
      <c r="G13507">
        <v>0</v>
      </c>
      <c r="H13507" s="45">
        <v>51364.24</v>
      </c>
      <c r="I13507" t="s">
        <v>163</v>
      </c>
      <c r="J13507" t="s">
        <v>164</v>
      </c>
      <c r="K13507">
        <v>0</v>
      </c>
      <c r="L13507" s="83">
        <v>42408</v>
      </c>
      <c r="M13507">
        <v>0</v>
      </c>
      <c r="N13507" t="s">
        <v>1629</v>
      </c>
      <c r="O13507">
        <v>2402121</v>
      </c>
    </row>
    <row r="13508" spans="1:15" x14ac:dyDescent="0.2">
      <c r="A13508" t="s">
        <v>1630</v>
      </c>
      <c r="B13508" t="s">
        <v>1566</v>
      </c>
      <c r="C13508">
        <v>39.270000000000003</v>
      </c>
      <c r="D13508">
        <v>0</v>
      </c>
      <c r="E13508">
        <v>0</v>
      </c>
      <c r="F13508">
        <v>0</v>
      </c>
      <c r="G13508">
        <v>0</v>
      </c>
      <c r="H13508" s="45">
        <v>79631.509999999995</v>
      </c>
      <c r="I13508" t="s">
        <v>163</v>
      </c>
      <c r="J13508" t="s">
        <v>164</v>
      </c>
      <c r="K13508">
        <v>0</v>
      </c>
      <c r="L13508" s="83">
        <v>42408</v>
      </c>
      <c r="M13508">
        <v>0</v>
      </c>
      <c r="N13508">
        <v>683715106</v>
      </c>
      <c r="O13508">
        <v>2655657</v>
      </c>
    </row>
    <row r="13509" spans="1:15" x14ac:dyDescent="0.2">
      <c r="A13509" t="s">
        <v>1631</v>
      </c>
      <c r="B13509" t="s">
        <v>1550</v>
      </c>
      <c r="C13509">
        <v>79.87</v>
      </c>
      <c r="D13509">
        <v>0</v>
      </c>
      <c r="E13509">
        <v>0</v>
      </c>
      <c r="F13509">
        <v>0</v>
      </c>
      <c r="G13509">
        <v>0</v>
      </c>
      <c r="H13509" s="45">
        <v>3093.96</v>
      </c>
      <c r="I13509" t="s">
        <v>163</v>
      </c>
      <c r="J13509" t="s">
        <v>164</v>
      </c>
      <c r="K13509">
        <v>0</v>
      </c>
      <c r="L13509" s="83">
        <v>42408</v>
      </c>
      <c r="M13509">
        <v>0</v>
      </c>
      <c r="N13509" t="s">
        <v>1632</v>
      </c>
      <c r="O13509" t="s">
        <v>1633</v>
      </c>
    </row>
    <row r="13510" spans="1:15" x14ac:dyDescent="0.2">
      <c r="A13510" t="s">
        <v>1634</v>
      </c>
      <c r="B13510" t="s">
        <v>1552</v>
      </c>
      <c r="C13510">
        <v>212.21</v>
      </c>
      <c r="D13510">
        <v>0</v>
      </c>
      <c r="E13510">
        <v>0</v>
      </c>
      <c r="F13510">
        <v>0</v>
      </c>
      <c r="G13510">
        <v>0</v>
      </c>
      <c r="H13510" s="45">
        <v>18220.580000000002</v>
      </c>
      <c r="I13510" t="s">
        <v>163</v>
      </c>
      <c r="J13510" t="s">
        <v>200</v>
      </c>
      <c r="K13510">
        <v>0</v>
      </c>
      <c r="L13510" s="83">
        <v>42408</v>
      </c>
      <c r="M13510">
        <v>0</v>
      </c>
      <c r="N13510" t="s">
        <v>1635</v>
      </c>
      <c r="O13510">
        <v>2063034</v>
      </c>
    </row>
    <row r="13511" spans="1:15" x14ac:dyDescent="0.2">
      <c r="A13511" t="s">
        <v>1636</v>
      </c>
      <c r="B13511" t="s">
        <v>1562</v>
      </c>
      <c r="C13511">
        <v>291.25</v>
      </c>
      <c r="D13511">
        <v>0</v>
      </c>
      <c r="E13511">
        <v>0</v>
      </c>
      <c r="F13511">
        <v>0</v>
      </c>
      <c r="G13511">
        <v>0</v>
      </c>
      <c r="H13511" s="45">
        <v>-27750.47</v>
      </c>
      <c r="I13511" t="s">
        <v>163</v>
      </c>
      <c r="J13511" t="s">
        <v>169</v>
      </c>
      <c r="K13511">
        <v>0</v>
      </c>
      <c r="L13511" s="83">
        <v>42408</v>
      </c>
      <c r="M13511">
        <v>0</v>
      </c>
      <c r="N13511" t="s">
        <v>1637</v>
      </c>
      <c r="O13511">
        <v>2730190</v>
      </c>
    </row>
    <row r="13512" spans="1:15" x14ac:dyDescent="0.2">
      <c r="A13512" t="s">
        <v>1638</v>
      </c>
      <c r="B13512" t="s">
        <v>1561</v>
      </c>
      <c r="C13512">
        <v>23.28</v>
      </c>
      <c r="D13512">
        <v>0</v>
      </c>
      <c r="E13512">
        <v>0</v>
      </c>
      <c r="F13512">
        <v>0</v>
      </c>
      <c r="G13512">
        <v>0</v>
      </c>
      <c r="H13512" s="45">
        <v>99856.03</v>
      </c>
      <c r="I13512" t="s">
        <v>163</v>
      </c>
      <c r="J13512" t="s">
        <v>164</v>
      </c>
      <c r="K13512">
        <v>0</v>
      </c>
      <c r="L13512" s="83">
        <v>42408</v>
      </c>
      <c r="M13512">
        <v>0</v>
      </c>
      <c r="N13512" t="s">
        <v>1639</v>
      </c>
      <c r="O13512" t="s">
        <v>1640</v>
      </c>
    </row>
    <row r="13513" spans="1:15" x14ac:dyDescent="0.2">
      <c r="A13513" t="s">
        <v>1641</v>
      </c>
      <c r="B13513" t="s">
        <v>1573</v>
      </c>
      <c r="C13513">
        <v>36.799999999999997</v>
      </c>
      <c r="D13513">
        <v>0</v>
      </c>
      <c r="E13513">
        <v>0</v>
      </c>
      <c r="F13513">
        <v>0</v>
      </c>
      <c r="G13513">
        <v>0</v>
      </c>
      <c r="H13513" s="45">
        <v>95428.25</v>
      </c>
      <c r="I13513" t="s">
        <v>163</v>
      </c>
      <c r="J13513" t="s">
        <v>164</v>
      </c>
      <c r="K13513">
        <v>0</v>
      </c>
      <c r="L13513" s="83">
        <v>42408</v>
      </c>
      <c r="M13513">
        <v>0</v>
      </c>
      <c r="N13513">
        <v>806037107</v>
      </c>
      <c r="O13513">
        <v>2767756</v>
      </c>
    </row>
    <row r="13514" spans="1:15" x14ac:dyDescent="0.2">
      <c r="A13514" t="s">
        <v>1642</v>
      </c>
      <c r="B13514" t="s">
        <v>1557</v>
      </c>
      <c r="C13514">
        <v>39.06</v>
      </c>
      <c r="D13514">
        <v>0</v>
      </c>
      <c r="E13514">
        <v>0</v>
      </c>
      <c r="F13514">
        <v>0</v>
      </c>
      <c r="G13514">
        <v>0</v>
      </c>
      <c r="H13514" s="45">
        <v>92334.94</v>
      </c>
      <c r="I13514" t="s">
        <v>163</v>
      </c>
      <c r="J13514" t="s">
        <v>164</v>
      </c>
      <c r="K13514">
        <v>0</v>
      </c>
      <c r="L13514" s="83">
        <v>42408</v>
      </c>
      <c r="M13514">
        <v>0</v>
      </c>
      <c r="N13514">
        <v>896239100</v>
      </c>
      <c r="O13514">
        <v>2903958</v>
      </c>
    </row>
    <row r="13515" spans="1:15" x14ac:dyDescent="0.2">
      <c r="A13515" t="s">
        <v>1643</v>
      </c>
      <c r="B13515" t="s">
        <v>1582</v>
      </c>
      <c r="C13515">
        <v>48.93</v>
      </c>
      <c r="D13515">
        <v>0</v>
      </c>
      <c r="E13515">
        <v>0</v>
      </c>
      <c r="F13515">
        <v>0</v>
      </c>
      <c r="G13515">
        <v>0</v>
      </c>
      <c r="H13515" s="45">
        <v>-1381.86</v>
      </c>
      <c r="I13515" t="s">
        <v>758</v>
      </c>
      <c r="J13515" t="s">
        <v>188</v>
      </c>
      <c r="K13515">
        <v>0</v>
      </c>
      <c r="L13515" s="83">
        <v>42408</v>
      </c>
      <c r="M13515">
        <v>0</v>
      </c>
      <c r="N13515">
        <v>257559203</v>
      </c>
      <c r="O13515" t="s">
        <v>1644</v>
      </c>
    </row>
    <row r="13516" spans="1:15" x14ac:dyDescent="0.2">
      <c r="A13516" t="s">
        <v>1645</v>
      </c>
      <c r="B13516" t="s">
        <v>1569</v>
      </c>
      <c r="C13516">
        <v>76</v>
      </c>
      <c r="D13516">
        <v>0</v>
      </c>
      <c r="E13516">
        <v>0</v>
      </c>
      <c r="F13516">
        <v>0</v>
      </c>
      <c r="G13516">
        <v>0</v>
      </c>
      <c r="H13516" s="45">
        <v>-191828.6</v>
      </c>
      <c r="I13516" t="s">
        <v>163</v>
      </c>
      <c r="J13516" t="s">
        <v>235</v>
      </c>
      <c r="K13516">
        <v>0</v>
      </c>
      <c r="L13516" s="83">
        <v>42408</v>
      </c>
      <c r="M13516">
        <v>0</v>
      </c>
      <c r="N13516" t="s">
        <v>1646</v>
      </c>
      <c r="O13516">
        <v>2267698</v>
      </c>
    </row>
    <row r="13517" spans="1:15" x14ac:dyDescent="0.2">
      <c r="A13517" t="s">
        <v>1647</v>
      </c>
      <c r="B13517" t="s">
        <v>1551</v>
      </c>
      <c r="C13517">
        <v>30.344999999999999</v>
      </c>
      <c r="D13517">
        <v>0</v>
      </c>
      <c r="E13517">
        <v>0</v>
      </c>
      <c r="F13517">
        <v>0</v>
      </c>
      <c r="G13517">
        <v>0</v>
      </c>
      <c r="H13517" s="45">
        <v>-74012.36</v>
      </c>
      <c r="I13517" t="s">
        <v>163</v>
      </c>
      <c r="J13517" t="s">
        <v>200</v>
      </c>
      <c r="K13517">
        <v>0</v>
      </c>
      <c r="L13517" s="83">
        <v>42408</v>
      </c>
      <c r="M13517">
        <v>0</v>
      </c>
      <c r="N13517" t="s">
        <v>1648</v>
      </c>
      <c r="O13517" t="s">
        <v>1649</v>
      </c>
    </row>
    <row r="13518" spans="1:15" x14ac:dyDescent="0.2">
      <c r="A13518" t="s">
        <v>1650</v>
      </c>
      <c r="B13518" t="s">
        <v>1553</v>
      </c>
      <c r="C13518">
        <v>59.625</v>
      </c>
      <c r="D13518">
        <v>0</v>
      </c>
      <c r="E13518">
        <v>0</v>
      </c>
      <c r="F13518">
        <v>0</v>
      </c>
      <c r="G13518">
        <v>0</v>
      </c>
      <c r="H13518" s="45">
        <v>14184.9</v>
      </c>
      <c r="I13518" t="s">
        <v>163</v>
      </c>
      <c r="J13518" t="s">
        <v>164</v>
      </c>
      <c r="K13518">
        <v>0</v>
      </c>
      <c r="L13518" s="83">
        <v>42408</v>
      </c>
      <c r="M13518">
        <v>0</v>
      </c>
      <c r="N13518" t="s">
        <v>1651</v>
      </c>
      <c r="O13518">
        <v>2946243</v>
      </c>
    </row>
    <row r="13519" spans="1:15" x14ac:dyDescent="0.2">
      <c r="A13519" t="s">
        <v>1652</v>
      </c>
      <c r="B13519" t="s">
        <v>1575</v>
      </c>
      <c r="C13519">
        <v>195.04</v>
      </c>
      <c r="D13519">
        <v>0</v>
      </c>
      <c r="E13519">
        <v>0</v>
      </c>
      <c r="F13519">
        <v>0</v>
      </c>
      <c r="G13519">
        <v>0</v>
      </c>
      <c r="H13519" s="45">
        <v>164775.15</v>
      </c>
      <c r="I13519" t="s">
        <v>163</v>
      </c>
      <c r="J13519" t="s">
        <v>169</v>
      </c>
      <c r="K13519">
        <v>0</v>
      </c>
      <c r="L13519" s="83">
        <v>42408</v>
      </c>
      <c r="M13519">
        <v>0</v>
      </c>
      <c r="N13519" t="s">
        <v>1653</v>
      </c>
      <c r="O13519" t="s">
        <v>1654</v>
      </c>
    </row>
    <row r="13520" spans="1:15" x14ac:dyDescent="0.2">
      <c r="A13520" t="s">
        <v>1655</v>
      </c>
      <c r="B13520" t="s">
        <v>1579</v>
      </c>
      <c r="C13520">
        <v>864</v>
      </c>
      <c r="D13520">
        <v>0</v>
      </c>
      <c r="E13520">
        <v>0</v>
      </c>
      <c r="F13520">
        <v>0</v>
      </c>
      <c r="G13520">
        <v>0</v>
      </c>
      <c r="H13520" s="45">
        <v>3086.38</v>
      </c>
      <c r="I13520" t="s">
        <v>758</v>
      </c>
      <c r="J13520" t="s">
        <v>186</v>
      </c>
      <c r="K13520">
        <v>0</v>
      </c>
      <c r="L13520" s="83">
        <v>42408</v>
      </c>
      <c r="M13520">
        <v>0</v>
      </c>
      <c r="N13520" t="s">
        <v>177</v>
      </c>
      <c r="O13520">
        <v>2339252</v>
      </c>
    </row>
    <row r="13521" spans="1:15" x14ac:dyDescent="0.2">
      <c r="A13521" t="s">
        <v>1656</v>
      </c>
      <c r="B13521" t="s">
        <v>1548</v>
      </c>
      <c r="C13521">
        <v>108.44</v>
      </c>
      <c r="D13521">
        <v>0</v>
      </c>
      <c r="E13521">
        <v>0</v>
      </c>
      <c r="F13521">
        <v>0</v>
      </c>
      <c r="G13521">
        <v>0</v>
      </c>
      <c r="H13521" s="45">
        <v>15755.86</v>
      </c>
      <c r="I13521" t="s">
        <v>163</v>
      </c>
      <c r="J13521" t="s">
        <v>200</v>
      </c>
      <c r="K13521">
        <v>0</v>
      </c>
      <c r="L13521" s="83">
        <v>42408</v>
      </c>
      <c r="M13521">
        <v>0</v>
      </c>
      <c r="N13521" t="s">
        <v>1657</v>
      </c>
      <c r="O13521" t="s">
        <v>1658</v>
      </c>
    </row>
    <row r="13522" spans="1:15" x14ac:dyDescent="0.2">
      <c r="A13522" t="s">
        <v>1421</v>
      </c>
      <c r="B13522" t="s">
        <v>1022</v>
      </c>
      <c r="C13522">
        <v>70.37</v>
      </c>
      <c r="D13522">
        <v>0</v>
      </c>
      <c r="E13522">
        <v>0</v>
      </c>
      <c r="F13522">
        <v>0</v>
      </c>
      <c r="G13522">
        <v>0</v>
      </c>
      <c r="H13522">
        <v>-993.69</v>
      </c>
      <c r="I13522" t="s">
        <v>758</v>
      </c>
      <c r="J13522" t="s">
        <v>164</v>
      </c>
      <c r="K13522">
        <v>0</v>
      </c>
      <c r="L13522" s="83">
        <v>42405</v>
      </c>
      <c r="M13522">
        <v>0</v>
      </c>
      <c r="N13522" t="s">
        <v>1226</v>
      </c>
      <c r="O13522" t="s">
        <v>1422</v>
      </c>
    </row>
    <row r="13523" spans="1:15" x14ac:dyDescent="0.2">
      <c r="A13523" t="s">
        <v>1423</v>
      </c>
      <c r="B13523" t="s">
        <v>1028</v>
      </c>
      <c r="C13523">
        <v>231.01</v>
      </c>
      <c r="D13523">
        <v>0</v>
      </c>
      <c r="E13523">
        <v>0</v>
      </c>
      <c r="F13523">
        <v>0</v>
      </c>
      <c r="G13523">
        <v>0</v>
      </c>
      <c r="H13523" s="45">
        <v>1258.6199999999999</v>
      </c>
      <c r="I13523" t="s">
        <v>758</v>
      </c>
      <c r="J13523" t="s">
        <v>190</v>
      </c>
      <c r="K13523">
        <v>0</v>
      </c>
      <c r="L13523" s="83">
        <v>42405</v>
      </c>
      <c r="M13523">
        <v>0</v>
      </c>
      <c r="N13523">
        <v>879360105</v>
      </c>
      <c r="O13523">
        <v>2503477</v>
      </c>
    </row>
    <row r="13524" spans="1:15" x14ac:dyDescent="0.2">
      <c r="A13524" t="s">
        <v>1424</v>
      </c>
      <c r="B13524" t="s">
        <v>1018</v>
      </c>
      <c r="C13524">
        <v>40.46</v>
      </c>
      <c r="D13524">
        <v>0</v>
      </c>
      <c r="E13524">
        <v>0</v>
      </c>
      <c r="F13524">
        <v>0</v>
      </c>
      <c r="G13524">
        <v>0</v>
      </c>
      <c r="H13524" s="45">
        <v>-4442.88</v>
      </c>
      <c r="I13524" t="s">
        <v>758</v>
      </c>
      <c r="J13524" t="s">
        <v>164</v>
      </c>
      <c r="K13524">
        <v>0</v>
      </c>
      <c r="L13524" s="83">
        <v>42405</v>
      </c>
      <c r="M13524">
        <v>0</v>
      </c>
      <c r="N13524" t="s">
        <v>1244</v>
      </c>
      <c r="O13524" t="s">
        <v>1425</v>
      </c>
    </row>
    <row r="13525" spans="1:15" x14ac:dyDescent="0.2">
      <c r="A13525" t="s">
        <v>1426</v>
      </c>
      <c r="B13525" t="s">
        <v>1032</v>
      </c>
      <c r="C13525">
        <v>95.42</v>
      </c>
      <c r="D13525">
        <v>0</v>
      </c>
      <c r="E13525">
        <v>0</v>
      </c>
      <c r="F13525">
        <v>0</v>
      </c>
      <c r="G13525">
        <v>0</v>
      </c>
      <c r="H13525" s="45">
        <v>-2242.6999999999998</v>
      </c>
      <c r="I13525" t="s">
        <v>758</v>
      </c>
      <c r="J13525" t="s">
        <v>200</v>
      </c>
      <c r="K13525">
        <v>0</v>
      </c>
      <c r="L13525" s="83">
        <v>42405</v>
      </c>
      <c r="M13525">
        <v>0</v>
      </c>
      <c r="N13525">
        <v>863236105</v>
      </c>
      <c r="O13525">
        <v>2853417</v>
      </c>
    </row>
    <row r="13526" spans="1:15" x14ac:dyDescent="0.2">
      <c r="A13526" t="s">
        <v>1427</v>
      </c>
      <c r="B13526" t="s">
        <v>1033</v>
      </c>
      <c r="C13526">
        <v>61.47</v>
      </c>
      <c r="D13526">
        <v>0</v>
      </c>
      <c r="E13526">
        <v>0</v>
      </c>
      <c r="F13526">
        <v>0</v>
      </c>
      <c r="G13526">
        <v>0</v>
      </c>
      <c r="H13526" s="45">
        <v>-1447.14</v>
      </c>
      <c r="I13526" t="s">
        <v>758</v>
      </c>
      <c r="J13526" t="s">
        <v>190</v>
      </c>
      <c r="K13526">
        <v>0</v>
      </c>
      <c r="L13526" s="83">
        <v>42405</v>
      </c>
      <c r="M13526">
        <v>0</v>
      </c>
      <c r="N13526">
        <v>858912108</v>
      </c>
      <c r="O13526">
        <v>2860826</v>
      </c>
    </row>
    <row r="13527" spans="1:15" x14ac:dyDescent="0.2">
      <c r="A13527" t="s">
        <v>1428</v>
      </c>
      <c r="B13527" t="s">
        <v>1013</v>
      </c>
      <c r="C13527">
        <v>14.13</v>
      </c>
      <c r="D13527">
        <v>0</v>
      </c>
      <c r="E13527">
        <v>0</v>
      </c>
      <c r="F13527">
        <v>0</v>
      </c>
      <c r="G13527">
        <v>0</v>
      </c>
      <c r="H13527">
        <v>-521.1</v>
      </c>
      <c r="I13527" t="s">
        <v>758</v>
      </c>
      <c r="J13527" t="s">
        <v>200</v>
      </c>
      <c r="K13527">
        <v>0</v>
      </c>
      <c r="L13527" s="83">
        <v>42405</v>
      </c>
      <c r="M13527">
        <v>0</v>
      </c>
      <c r="N13527" s="84">
        <v>7.9545999999999999E+108</v>
      </c>
      <c r="O13527" t="s">
        <v>1429</v>
      </c>
    </row>
    <row r="13528" spans="1:15" x14ac:dyDescent="0.2">
      <c r="A13528" t="s">
        <v>1430</v>
      </c>
      <c r="B13528" t="s">
        <v>1027</v>
      </c>
      <c r="C13528">
        <v>122.3</v>
      </c>
      <c r="D13528">
        <v>0</v>
      </c>
      <c r="E13528">
        <v>0</v>
      </c>
      <c r="F13528">
        <v>0</v>
      </c>
      <c r="G13528">
        <v>0</v>
      </c>
      <c r="H13528" s="45">
        <v>-2296.36</v>
      </c>
      <c r="I13528" t="s">
        <v>758</v>
      </c>
      <c r="J13528" t="s">
        <v>190</v>
      </c>
      <c r="K13528">
        <v>0</v>
      </c>
      <c r="L13528" s="83">
        <v>42405</v>
      </c>
      <c r="M13528">
        <v>0</v>
      </c>
      <c r="N13528">
        <v>743713109</v>
      </c>
      <c r="O13528" t="s">
        <v>1431</v>
      </c>
    </row>
    <row r="13529" spans="1:15" x14ac:dyDescent="0.2">
      <c r="A13529" t="s">
        <v>1432</v>
      </c>
      <c r="B13529" t="s">
        <v>1016</v>
      </c>
      <c r="C13529">
        <v>71.075000000000003</v>
      </c>
      <c r="D13529">
        <v>0</v>
      </c>
      <c r="E13529">
        <v>0</v>
      </c>
      <c r="F13529">
        <v>0</v>
      </c>
      <c r="G13529">
        <v>0</v>
      </c>
      <c r="H13529">
        <v>-864.21</v>
      </c>
      <c r="I13529" t="s">
        <v>758</v>
      </c>
      <c r="J13529" t="s">
        <v>164</v>
      </c>
      <c r="K13529">
        <v>0</v>
      </c>
      <c r="L13529" s="83">
        <v>42405</v>
      </c>
      <c r="M13529">
        <v>0</v>
      </c>
      <c r="N13529">
        <v>739276103</v>
      </c>
      <c r="O13529">
        <v>2133045</v>
      </c>
    </row>
    <row r="13530" spans="1:15" x14ac:dyDescent="0.2">
      <c r="A13530" t="s">
        <v>1433</v>
      </c>
      <c r="B13530" t="s">
        <v>1006</v>
      </c>
      <c r="C13530">
        <v>100.27500000000001</v>
      </c>
      <c r="D13530">
        <v>0</v>
      </c>
      <c r="E13530">
        <v>0</v>
      </c>
      <c r="F13530">
        <v>0</v>
      </c>
      <c r="G13530">
        <v>0</v>
      </c>
      <c r="H13530" s="45">
        <v>2235.0500000000002</v>
      </c>
      <c r="I13530" t="s">
        <v>758</v>
      </c>
      <c r="J13530" t="s">
        <v>164</v>
      </c>
      <c r="K13530">
        <v>0</v>
      </c>
      <c r="L13530" s="83">
        <v>42405</v>
      </c>
      <c r="M13530">
        <v>0</v>
      </c>
      <c r="N13530">
        <v>294268107</v>
      </c>
      <c r="O13530">
        <v>2597748</v>
      </c>
    </row>
    <row r="13531" spans="1:15" x14ac:dyDescent="0.2">
      <c r="A13531" t="s">
        <v>1434</v>
      </c>
      <c r="B13531" t="s">
        <v>1036</v>
      </c>
      <c r="C13531">
        <v>77.099999999999994</v>
      </c>
      <c r="D13531">
        <v>0</v>
      </c>
      <c r="E13531">
        <v>0</v>
      </c>
      <c r="F13531">
        <v>0</v>
      </c>
      <c r="G13531">
        <v>0</v>
      </c>
      <c r="H13531" s="45">
        <v>7365.99</v>
      </c>
      <c r="I13531" t="s">
        <v>758</v>
      </c>
      <c r="J13531" t="s">
        <v>186</v>
      </c>
      <c r="K13531">
        <v>0</v>
      </c>
      <c r="L13531" s="83">
        <v>42405</v>
      </c>
      <c r="M13531">
        <v>0</v>
      </c>
      <c r="N13531">
        <v>724078100</v>
      </c>
      <c r="O13531">
        <v>2227089</v>
      </c>
    </row>
    <row r="13532" spans="1:15" x14ac:dyDescent="0.2">
      <c r="A13532" t="s">
        <v>1435</v>
      </c>
      <c r="B13532" t="s">
        <v>1021</v>
      </c>
      <c r="C13532">
        <v>36.44</v>
      </c>
      <c r="D13532">
        <v>0</v>
      </c>
      <c r="E13532">
        <v>0</v>
      </c>
      <c r="F13532">
        <v>0</v>
      </c>
      <c r="G13532">
        <v>0</v>
      </c>
      <c r="H13532">
        <v>854.17</v>
      </c>
      <c r="I13532" t="s">
        <v>758</v>
      </c>
      <c r="J13532" t="s">
        <v>169</v>
      </c>
      <c r="K13532">
        <v>0</v>
      </c>
      <c r="L13532" s="83">
        <v>42405</v>
      </c>
      <c r="M13532">
        <v>0</v>
      </c>
      <c r="N13532" t="s">
        <v>1194</v>
      </c>
      <c r="O13532" t="s">
        <v>1436</v>
      </c>
    </row>
    <row r="13533" spans="1:15" x14ac:dyDescent="0.2">
      <c r="A13533" t="s">
        <v>1437</v>
      </c>
      <c r="B13533" t="s">
        <v>1001</v>
      </c>
      <c r="C13533">
        <v>52</v>
      </c>
      <c r="D13533">
        <v>0</v>
      </c>
      <c r="E13533">
        <v>0</v>
      </c>
      <c r="F13533">
        <v>0</v>
      </c>
      <c r="G13533">
        <v>0</v>
      </c>
      <c r="H13533" s="45">
        <v>-3505.14</v>
      </c>
      <c r="I13533" t="s">
        <v>758</v>
      </c>
      <c r="J13533" t="s">
        <v>200</v>
      </c>
      <c r="K13533">
        <v>0</v>
      </c>
      <c r="L13533" s="83">
        <v>42405</v>
      </c>
      <c r="M13533">
        <v>0</v>
      </c>
      <c r="N13533">
        <v>690070107</v>
      </c>
      <c r="O13533" t="s">
        <v>1438</v>
      </c>
    </row>
    <row r="13534" spans="1:15" x14ac:dyDescent="0.2">
      <c r="A13534" t="s">
        <v>1439</v>
      </c>
      <c r="B13534" t="s">
        <v>1039</v>
      </c>
      <c r="C13534">
        <v>63.79</v>
      </c>
      <c r="D13534">
        <v>0</v>
      </c>
      <c r="E13534">
        <v>0</v>
      </c>
      <c r="F13534">
        <v>0</v>
      </c>
      <c r="G13534">
        <v>0</v>
      </c>
      <c r="H13534" s="45">
        <v>-1994.6</v>
      </c>
      <c r="I13534" t="s">
        <v>758</v>
      </c>
      <c r="J13534" t="s">
        <v>164</v>
      </c>
      <c r="K13534">
        <v>0</v>
      </c>
      <c r="L13534" s="83">
        <v>42405</v>
      </c>
      <c r="M13534">
        <v>0</v>
      </c>
      <c r="N13534">
        <v>577933104</v>
      </c>
      <c r="O13534">
        <v>2018669</v>
      </c>
    </row>
    <row r="13535" spans="1:15" x14ac:dyDescent="0.2">
      <c r="A13535" t="s">
        <v>1440</v>
      </c>
      <c r="B13535" t="s">
        <v>1035</v>
      </c>
      <c r="C13535">
        <v>26.07</v>
      </c>
      <c r="D13535">
        <v>0</v>
      </c>
      <c r="E13535">
        <v>0</v>
      </c>
      <c r="F13535">
        <v>0</v>
      </c>
      <c r="G13535">
        <v>0</v>
      </c>
      <c r="H13535" s="45">
        <v>-6130.83</v>
      </c>
      <c r="I13535" t="s">
        <v>758</v>
      </c>
      <c r="J13535" t="s">
        <v>200</v>
      </c>
      <c r="K13535">
        <v>0</v>
      </c>
      <c r="L13535" s="83">
        <v>42405</v>
      </c>
      <c r="M13535">
        <v>0</v>
      </c>
      <c r="N13535" t="s">
        <v>1249</v>
      </c>
      <c r="O13535">
        <v>2549385</v>
      </c>
    </row>
    <row r="13536" spans="1:15" x14ac:dyDescent="0.2">
      <c r="A13536" t="s">
        <v>1441</v>
      </c>
      <c r="B13536" t="s">
        <v>995</v>
      </c>
      <c r="C13536">
        <v>23.09</v>
      </c>
      <c r="D13536">
        <v>0</v>
      </c>
      <c r="E13536">
        <v>0</v>
      </c>
      <c r="F13536">
        <v>0</v>
      </c>
      <c r="G13536">
        <v>0</v>
      </c>
      <c r="H13536" s="45">
        <v>-3698.68</v>
      </c>
      <c r="I13536" t="s">
        <v>758</v>
      </c>
      <c r="J13536" t="s">
        <v>164</v>
      </c>
      <c r="K13536">
        <v>0</v>
      </c>
      <c r="L13536" s="83">
        <v>42405</v>
      </c>
      <c r="M13536">
        <v>0</v>
      </c>
      <c r="N13536" t="s">
        <v>1206</v>
      </c>
      <c r="O13536" t="s">
        <v>1442</v>
      </c>
    </row>
    <row r="13537" spans="1:15" x14ac:dyDescent="0.2">
      <c r="A13537" t="s">
        <v>1443</v>
      </c>
      <c r="B13537" t="s">
        <v>1010</v>
      </c>
      <c r="C13537">
        <v>195.96</v>
      </c>
      <c r="D13537">
        <v>0</v>
      </c>
      <c r="E13537">
        <v>0</v>
      </c>
      <c r="F13537">
        <v>0</v>
      </c>
      <c r="G13537">
        <v>0</v>
      </c>
      <c r="H13537" s="45">
        <v>7349.18</v>
      </c>
      <c r="I13537" t="s">
        <v>758</v>
      </c>
      <c r="J13537" t="s">
        <v>164</v>
      </c>
      <c r="K13537">
        <v>0</v>
      </c>
      <c r="L13537" s="83">
        <v>42405</v>
      </c>
      <c r="M13537">
        <v>0</v>
      </c>
      <c r="N13537" t="s">
        <v>1261</v>
      </c>
      <c r="O13537" t="s">
        <v>1444</v>
      </c>
    </row>
    <row r="13538" spans="1:15" x14ac:dyDescent="0.2">
      <c r="A13538" t="s">
        <v>1445</v>
      </c>
      <c r="B13538" t="s">
        <v>1020</v>
      </c>
      <c r="C13538">
        <v>55.34</v>
      </c>
      <c r="D13538">
        <v>0</v>
      </c>
      <c r="E13538">
        <v>0</v>
      </c>
      <c r="F13538">
        <v>0</v>
      </c>
      <c r="G13538">
        <v>0</v>
      </c>
      <c r="H13538" s="45">
        <v>-2840.16</v>
      </c>
      <c r="I13538" t="s">
        <v>758</v>
      </c>
      <c r="J13538" t="s">
        <v>186</v>
      </c>
      <c r="K13538">
        <v>0</v>
      </c>
      <c r="L13538" s="83">
        <v>42405</v>
      </c>
      <c r="M13538">
        <v>0</v>
      </c>
      <c r="N13538">
        <v>416515104</v>
      </c>
      <c r="O13538">
        <v>2476193</v>
      </c>
    </row>
    <row r="13539" spans="1:15" x14ac:dyDescent="0.2">
      <c r="A13539" t="s">
        <v>1446</v>
      </c>
      <c r="B13539" t="s">
        <v>1030</v>
      </c>
      <c r="C13539">
        <v>121.89</v>
      </c>
      <c r="D13539">
        <v>0</v>
      </c>
      <c r="E13539">
        <v>0</v>
      </c>
      <c r="F13539">
        <v>0</v>
      </c>
      <c r="G13539">
        <v>0</v>
      </c>
      <c r="H13539" s="45">
        <v>-9336.1</v>
      </c>
      <c r="I13539" t="s">
        <v>758</v>
      </c>
      <c r="J13539" t="s">
        <v>164</v>
      </c>
      <c r="K13539">
        <v>0</v>
      </c>
      <c r="L13539" s="83">
        <v>42405</v>
      </c>
      <c r="M13539">
        <v>0</v>
      </c>
      <c r="N13539">
        <v>400110102</v>
      </c>
      <c r="O13539" t="s">
        <v>1447</v>
      </c>
    </row>
    <row r="13540" spans="1:15" x14ac:dyDescent="0.2">
      <c r="A13540" t="s">
        <v>1448</v>
      </c>
      <c r="B13540" t="s">
        <v>1031</v>
      </c>
      <c r="C13540">
        <v>200.04</v>
      </c>
      <c r="D13540">
        <v>0</v>
      </c>
      <c r="E13540">
        <v>0</v>
      </c>
      <c r="F13540">
        <v>0</v>
      </c>
      <c r="G13540">
        <v>0</v>
      </c>
      <c r="H13540" s="45">
        <v>-4089.77</v>
      </c>
      <c r="I13540" t="s">
        <v>758</v>
      </c>
      <c r="J13540" t="s">
        <v>164</v>
      </c>
      <c r="K13540">
        <v>0</v>
      </c>
      <c r="L13540" s="83">
        <v>42405</v>
      </c>
      <c r="M13540">
        <v>0</v>
      </c>
      <c r="N13540">
        <v>339041105</v>
      </c>
      <c r="O13540" t="s">
        <v>1449</v>
      </c>
    </row>
    <row r="13541" spans="1:15" x14ac:dyDescent="0.2">
      <c r="A13541" t="s">
        <v>1450</v>
      </c>
      <c r="B13541" t="s">
        <v>1005</v>
      </c>
      <c r="C13541">
        <v>49.85</v>
      </c>
      <c r="D13541">
        <v>0</v>
      </c>
      <c r="E13541">
        <v>0</v>
      </c>
      <c r="F13541">
        <v>0</v>
      </c>
      <c r="G13541">
        <v>0</v>
      </c>
      <c r="H13541" s="45">
        <v>-2555.39</v>
      </c>
      <c r="I13541" t="s">
        <v>758</v>
      </c>
      <c r="J13541" t="s">
        <v>182</v>
      </c>
      <c r="K13541">
        <v>0</v>
      </c>
      <c r="L13541" s="83">
        <v>42405</v>
      </c>
      <c r="M13541">
        <v>0</v>
      </c>
      <c r="N13541" t="s">
        <v>1297</v>
      </c>
      <c r="O13541">
        <v>2319414</v>
      </c>
    </row>
    <row r="13542" spans="1:15" x14ac:dyDescent="0.2">
      <c r="A13542" t="s">
        <v>1451</v>
      </c>
      <c r="B13542" t="s">
        <v>999</v>
      </c>
      <c r="C13542">
        <v>34.08</v>
      </c>
      <c r="D13542">
        <v>0</v>
      </c>
      <c r="E13542">
        <v>0</v>
      </c>
      <c r="F13542">
        <v>0</v>
      </c>
      <c r="G13542">
        <v>0</v>
      </c>
      <c r="H13542" s="45">
        <v>11871.13</v>
      </c>
      <c r="I13542" t="s">
        <v>758</v>
      </c>
      <c r="J13542" t="s">
        <v>822</v>
      </c>
      <c r="K13542">
        <v>0</v>
      </c>
      <c r="L13542" s="83">
        <v>42405</v>
      </c>
      <c r="M13542">
        <v>0</v>
      </c>
      <c r="N13542">
        <v>291641108</v>
      </c>
      <c r="O13542">
        <v>2313803</v>
      </c>
    </row>
    <row r="13543" spans="1:15" x14ac:dyDescent="0.2">
      <c r="A13543" t="s">
        <v>1452</v>
      </c>
      <c r="B13543" t="s">
        <v>1002</v>
      </c>
      <c r="C13543">
        <v>69.58</v>
      </c>
      <c r="D13543">
        <v>0</v>
      </c>
      <c r="E13543">
        <v>0</v>
      </c>
      <c r="F13543">
        <v>0</v>
      </c>
      <c r="G13543">
        <v>0</v>
      </c>
      <c r="H13543" s="45">
        <v>-3255.37</v>
      </c>
      <c r="I13543" t="s">
        <v>758</v>
      </c>
      <c r="J13543" t="s">
        <v>200</v>
      </c>
      <c r="K13543">
        <v>0</v>
      </c>
      <c r="L13543" s="83">
        <v>42405</v>
      </c>
      <c r="M13543">
        <v>0</v>
      </c>
      <c r="N13543">
        <v>265504100</v>
      </c>
      <c r="O13543" t="s">
        <v>1453</v>
      </c>
    </row>
    <row r="13544" spans="1:15" x14ac:dyDescent="0.2">
      <c r="A13544" t="s">
        <v>1454</v>
      </c>
      <c r="B13544" t="s">
        <v>1014</v>
      </c>
      <c r="C13544">
        <v>52.91</v>
      </c>
      <c r="D13544">
        <v>0</v>
      </c>
      <c r="E13544">
        <v>0</v>
      </c>
      <c r="F13544">
        <v>0</v>
      </c>
      <c r="G13544">
        <v>0</v>
      </c>
      <c r="H13544" s="45">
        <v>-3886.14</v>
      </c>
      <c r="I13544" t="s">
        <v>758</v>
      </c>
      <c r="J13544" t="s">
        <v>200</v>
      </c>
      <c r="K13544">
        <v>0</v>
      </c>
      <c r="L13544" s="83">
        <v>42405</v>
      </c>
      <c r="M13544">
        <v>0</v>
      </c>
      <c r="N13544" t="s">
        <v>177</v>
      </c>
      <c r="O13544" t="s">
        <v>1455</v>
      </c>
    </row>
    <row r="13545" spans="1:15" x14ac:dyDescent="0.2">
      <c r="A13545" t="s">
        <v>1456</v>
      </c>
      <c r="B13545" t="s">
        <v>1007</v>
      </c>
      <c r="C13545">
        <v>126.38</v>
      </c>
      <c r="D13545">
        <v>0</v>
      </c>
      <c r="E13545">
        <v>0</v>
      </c>
      <c r="F13545">
        <v>0</v>
      </c>
      <c r="G13545">
        <v>0</v>
      </c>
      <c r="H13545">
        <v>-951.37</v>
      </c>
      <c r="I13545" t="s">
        <v>758</v>
      </c>
      <c r="J13545" t="s">
        <v>190</v>
      </c>
      <c r="K13545">
        <v>0</v>
      </c>
      <c r="L13545" s="83">
        <v>42405</v>
      </c>
      <c r="M13545">
        <v>0</v>
      </c>
      <c r="N13545">
        <v>142339100</v>
      </c>
      <c r="O13545">
        <v>2176318</v>
      </c>
    </row>
    <row r="13546" spans="1:15" x14ac:dyDescent="0.2">
      <c r="A13546" t="s">
        <v>1457</v>
      </c>
      <c r="B13546" t="s">
        <v>1000</v>
      </c>
      <c r="C13546">
        <v>14.5</v>
      </c>
      <c r="D13546">
        <v>0</v>
      </c>
      <c r="E13546">
        <v>0</v>
      </c>
      <c r="F13546">
        <v>0</v>
      </c>
      <c r="G13546">
        <v>0</v>
      </c>
      <c r="H13546" s="45">
        <v>-4200.78</v>
      </c>
      <c r="I13546" t="s">
        <v>758</v>
      </c>
      <c r="J13546" t="s">
        <v>235</v>
      </c>
      <c r="K13546">
        <v>0</v>
      </c>
      <c r="L13546" s="83">
        <v>42405</v>
      </c>
      <c r="M13546">
        <v>0</v>
      </c>
      <c r="N13546">
        <v>222070203</v>
      </c>
      <c r="O13546" t="s">
        <v>1458</v>
      </c>
    </row>
    <row r="13547" spans="1:15" x14ac:dyDescent="0.2">
      <c r="A13547" t="s">
        <v>1459</v>
      </c>
      <c r="B13547" t="s">
        <v>997</v>
      </c>
      <c r="C13547">
        <v>71.45</v>
      </c>
      <c r="D13547">
        <v>0</v>
      </c>
      <c r="E13547">
        <v>0</v>
      </c>
      <c r="F13547">
        <v>0</v>
      </c>
      <c r="G13547">
        <v>0</v>
      </c>
      <c r="H13547" s="45">
        <v>1485.3</v>
      </c>
      <c r="I13547" t="s">
        <v>758</v>
      </c>
      <c r="J13547" t="s">
        <v>182</v>
      </c>
      <c r="K13547">
        <v>0</v>
      </c>
      <c r="L13547" s="83">
        <v>42405</v>
      </c>
      <c r="M13547">
        <v>0</v>
      </c>
      <c r="N13547" t="s">
        <v>1274</v>
      </c>
      <c r="O13547">
        <v>2685717</v>
      </c>
    </row>
    <row r="13548" spans="1:15" x14ac:dyDescent="0.2">
      <c r="A13548" t="s">
        <v>1460</v>
      </c>
      <c r="B13548" t="s">
        <v>1008</v>
      </c>
      <c r="C13548">
        <v>135.15</v>
      </c>
      <c r="D13548">
        <v>0</v>
      </c>
      <c r="E13548">
        <v>0</v>
      </c>
      <c r="F13548">
        <v>0</v>
      </c>
      <c r="G13548">
        <v>0</v>
      </c>
      <c r="H13548" s="45">
        <v>-1200.95</v>
      </c>
      <c r="I13548" t="s">
        <v>758</v>
      </c>
      <c r="J13548" t="s">
        <v>190</v>
      </c>
      <c r="K13548">
        <v>0</v>
      </c>
      <c r="L13548" s="83">
        <v>42405</v>
      </c>
      <c r="M13548">
        <v>0</v>
      </c>
      <c r="N13548">
        <v>231021106</v>
      </c>
      <c r="O13548">
        <v>2240202</v>
      </c>
    </row>
    <row r="13549" spans="1:15" x14ac:dyDescent="0.2">
      <c r="A13549" t="s">
        <v>1461</v>
      </c>
      <c r="B13549" t="s">
        <v>1025</v>
      </c>
      <c r="C13549">
        <v>30.29</v>
      </c>
      <c r="D13549">
        <v>0</v>
      </c>
      <c r="E13549">
        <v>0</v>
      </c>
      <c r="F13549">
        <v>0</v>
      </c>
      <c r="G13549">
        <v>0</v>
      </c>
      <c r="H13549">
        <v>294.62</v>
      </c>
      <c r="I13549" t="s">
        <v>758</v>
      </c>
      <c r="J13549" t="s">
        <v>164</v>
      </c>
      <c r="K13549">
        <v>0</v>
      </c>
      <c r="L13549" s="83">
        <v>42405</v>
      </c>
      <c r="M13549">
        <v>0</v>
      </c>
      <c r="N13549" t="s">
        <v>1236</v>
      </c>
      <c r="O13549" t="s">
        <v>1462</v>
      </c>
    </row>
    <row r="13550" spans="1:15" x14ac:dyDescent="0.2">
      <c r="A13550" t="s">
        <v>1463</v>
      </c>
      <c r="B13550" t="s">
        <v>1011</v>
      </c>
      <c r="C13550">
        <v>87.37</v>
      </c>
      <c r="D13550">
        <v>0</v>
      </c>
      <c r="E13550">
        <v>0</v>
      </c>
      <c r="F13550">
        <v>0</v>
      </c>
      <c r="G13550">
        <v>0</v>
      </c>
      <c r="H13550" s="45">
        <v>1990.18</v>
      </c>
      <c r="I13550" t="s">
        <v>758</v>
      </c>
      <c r="J13550" t="s">
        <v>164</v>
      </c>
      <c r="K13550">
        <v>0</v>
      </c>
      <c r="L13550" s="83">
        <v>42405</v>
      </c>
      <c r="M13550">
        <v>0</v>
      </c>
      <c r="N13550" t="s">
        <v>1229</v>
      </c>
      <c r="O13550" t="s">
        <v>1464</v>
      </c>
    </row>
    <row r="13551" spans="1:15" x14ac:dyDescent="0.2">
      <c r="A13551" t="s">
        <v>1465</v>
      </c>
      <c r="B13551" t="s">
        <v>1009</v>
      </c>
      <c r="C13551">
        <v>52.55</v>
      </c>
      <c r="D13551">
        <v>0</v>
      </c>
      <c r="E13551">
        <v>0</v>
      </c>
      <c r="F13551">
        <v>0</v>
      </c>
      <c r="G13551">
        <v>0</v>
      </c>
      <c r="H13551" s="45">
        <v>2580.0700000000002</v>
      </c>
      <c r="I13551" t="s">
        <v>758</v>
      </c>
      <c r="J13551" t="s">
        <v>164</v>
      </c>
      <c r="K13551">
        <v>0</v>
      </c>
      <c r="L13551" s="83">
        <v>42405</v>
      </c>
      <c r="M13551">
        <v>0</v>
      </c>
      <c r="N13551">
        <v>56525108</v>
      </c>
      <c r="O13551">
        <v>2069128</v>
      </c>
    </row>
    <row r="13552" spans="1:15" x14ac:dyDescent="0.2">
      <c r="A13552" t="s">
        <v>1466</v>
      </c>
      <c r="B13552" t="s">
        <v>1041</v>
      </c>
      <c r="C13552">
        <v>74.349999999999994</v>
      </c>
      <c r="D13552">
        <v>0</v>
      </c>
      <c r="E13552">
        <v>0</v>
      </c>
      <c r="F13552">
        <v>0</v>
      </c>
      <c r="G13552">
        <v>0</v>
      </c>
      <c r="H13552" s="45">
        <v>-3017.92</v>
      </c>
      <c r="I13552" t="s">
        <v>758</v>
      </c>
      <c r="J13552" t="s">
        <v>164</v>
      </c>
      <c r="K13552">
        <v>0</v>
      </c>
      <c r="L13552" s="83">
        <v>42405</v>
      </c>
      <c r="M13552">
        <v>0</v>
      </c>
      <c r="N13552">
        <v>42735100</v>
      </c>
      <c r="O13552">
        <v>2051404</v>
      </c>
    </row>
    <row r="13553" spans="1:15" x14ac:dyDescent="0.2">
      <c r="A13553" t="s">
        <v>1467</v>
      </c>
      <c r="B13553" t="s">
        <v>1029</v>
      </c>
      <c r="C13553">
        <v>26.32</v>
      </c>
      <c r="D13553">
        <v>0</v>
      </c>
      <c r="E13553">
        <v>0</v>
      </c>
      <c r="F13553">
        <v>0</v>
      </c>
      <c r="G13553">
        <v>0</v>
      </c>
      <c r="H13553" s="45">
        <v>-1566.04</v>
      </c>
      <c r="I13553" t="s">
        <v>758</v>
      </c>
      <c r="J13553" t="s">
        <v>164</v>
      </c>
      <c r="K13553">
        <v>0</v>
      </c>
      <c r="L13553" s="83">
        <v>42405</v>
      </c>
      <c r="M13553">
        <v>0</v>
      </c>
      <c r="N13553">
        <v>5125109</v>
      </c>
      <c r="O13553">
        <v>2159773</v>
      </c>
    </row>
    <row r="13554" spans="1:15" x14ac:dyDescent="0.2">
      <c r="A13554" t="s">
        <v>1468</v>
      </c>
      <c r="B13554" t="s">
        <v>1040</v>
      </c>
      <c r="C13554">
        <v>9.65</v>
      </c>
      <c r="D13554">
        <v>0</v>
      </c>
      <c r="E13554">
        <v>0</v>
      </c>
      <c r="F13554">
        <v>0</v>
      </c>
      <c r="G13554">
        <v>0</v>
      </c>
      <c r="H13554" s="45">
        <v>-3042.17</v>
      </c>
      <c r="I13554" t="s">
        <v>758</v>
      </c>
      <c r="J13554" t="s">
        <v>169</v>
      </c>
      <c r="K13554">
        <v>0</v>
      </c>
      <c r="L13554" s="83">
        <v>42405</v>
      </c>
      <c r="M13554">
        <v>0</v>
      </c>
      <c r="N13554">
        <v>4446100</v>
      </c>
      <c r="O13554">
        <v>2004709</v>
      </c>
    </row>
    <row r="13555" spans="1:15" x14ac:dyDescent="0.2">
      <c r="A13555" t="s">
        <v>1469</v>
      </c>
      <c r="B13555" t="s">
        <v>1038</v>
      </c>
      <c r="C13555">
        <v>354.53</v>
      </c>
      <c r="D13555">
        <v>0</v>
      </c>
      <c r="E13555">
        <v>0</v>
      </c>
      <c r="F13555">
        <v>0</v>
      </c>
      <c r="G13555">
        <v>0</v>
      </c>
      <c r="H13555" s="45">
        <v>-21509.89</v>
      </c>
      <c r="I13555" t="s">
        <v>758</v>
      </c>
      <c r="J13555" t="s">
        <v>169</v>
      </c>
      <c r="K13555">
        <v>0</v>
      </c>
      <c r="L13555" s="83">
        <v>42405</v>
      </c>
      <c r="M13555">
        <v>0</v>
      </c>
      <c r="N13555">
        <v>3654100</v>
      </c>
      <c r="O13555">
        <v>2003698</v>
      </c>
    </row>
    <row r="13556" spans="1:15" x14ac:dyDescent="0.2">
      <c r="A13556" t="s">
        <v>1470</v>
      </c>
      <c r="B13556" t="s">
        <v>1004</v>
      </c>
      <c r="C13556">
        <v>68.650000000000006</v>
      </c>
      <c r="D13556">
        <v>0</v>
      </c>
      <c r="E13556">
        <v>0</v>
      </c>
      <c r="F13556">
        <v>0</v>
      </c>
      <c r="G13556">
        <v>0</v>
      </c>
      <c r="H13556" s="45">
        <v>4758.57</v>
      </c>
      <c r="I13556" t="s">
        <v>758</v>
      </c>
      <c r="J13556" t="s">
        <v>200</v>
      </c>
      <c r="K13556">
        <v>0</v>
      </c>
      <c r="L13556" s="83">
        <v>42405</v>
      </c>
      <c r="M13556">
        <v>0</v>
      </c>
      <c r="N13556">
        <v>43436104</v>
      </c>
      <c r="O13556">
        <v>2855855</v>
      </c>
    </row>
    <row r="13557" spans="1:15" x14ac:dyDescent="0.2">
      <c r="A13557" t="s">
        <v>1471</v>
      </c>
      <c r="B13557" t="s">
        <v>1311</v>
      </c>
      <c r="C13557">
        <v>89.52</v>
      </c>
      <c r="D13557">
        <v>0</v>
      </c>
      <c r="E13557">
        <v>0</v>
      </c>
      <c r="F13557">
        <v>0</v>
      </c>
      <c r="G13557">
        <v>0</v>
      </c>
      <c r="H13557" s="45">
        <v>-20071.310000000001</v>
      </c>
      <c r="I13557" t="s">
        <v>163</v>
      </c>
      <c r="J13557" t="s">
        <v>200</v>
      </c>
      <c r="K13557">
        <v>0</v>
      </c>
      <c r="L13557" s="83">
        <v>42405</v>
      </c>
      <c r="M13557">
        <v>0</v>
      </c>
      <c r="N13557">
        <v>109194100</v>
      </c>
      <c r="O13557" t="s">
        <v>1472</v>
      </c>
    </row>
    <row r="13558" spans="1:15" x14ac:dyDescent="0.2">
      <c r="A13558" t="s">
        <v>1473</v>
      </c>
      <c r="B13558" t="s">
        <v>1307</v>
      </c>
      <c r="C13558">
        <v>8.81</v>
      </c>
      <c r="D13558">
        <v>0</v>
      </c>
      <c r="E13558">
        <v>0</v>
      </c>
      <c r="F13558">
        <v>0</v>
      </c>
      <c r="G13558">
        <v>0</v>
      </c>
      <c r="H13558" s="45">
        <v>-72438.38</v>
      </c>
      <c r="I13558" t="s">
        <v>163</v>
      </c>
      <c r="J13558" t="s">
        <v>169</v>
      </c>
      <c r="K13558">
        <v>0</v>
      </c>
      <c r="L13558" s="83">
        <v>42405</v>
      </c>
      <c r="M13558">
        <v>0</v>
      </c>
      <c r="N13558">
        <v>112463104</v>
      </c>
      <c r="O13558" t="s">
        <v>1474</v>
      </c>
    </row>
    <row r="13559" spans="1:15" x14ac:dyDescent="0.2">
      <c r="A13559" t="s">
        <v>1475</v>
      </c>
      <c r="B13559" t="s">
        <v>1305</v>
      </c>
      <c r="C13559">
        <v>14.36</v>
      </c>
      <c r="D13559">
        <v>0</v>
      </c>
      <c r="E13559">
        <v>0</v>
      </c>
      <c r="F13559">
        <v>0</v>
      </c>
      <c r="G13559">
        <v>0</v>
      </c>
      <c r="H13559" s="45">
        <v>75589.320000000007</v>
      </c>
      <c r="I13559" t="s">
        <v>163</v>
      </c>
      <c r="J13559" t="s">
        <v>182</v>
      </c>
      <c r="K13559">
        <v>0</v>
      </c>
      <c r="L13559" s="83">
        <v>42405</v>
      </c>
      <c r="M13559">
        <v>0</v>
      </c>
      <c r="N13559">
        <v>110394103</v>
      </c>
      <c r="O13559">
        <v>2656229</v>
      </c>
    </row>
    <row r="13560" spans="1:15" x14ac:dyDescent="0.2">
      <c r="A13560" t="s">
        <v>1476</v>
      </c>
      <c r="B13560" t="s">
        <v>1321</v>
      </c>
      <c r="C13560">
        <v>27.39</v>
      </c>
      <c r="D13560">
        <v>0</v>
      </c>
      <c r="E13560">
        <v>0</v>
      </c>
      <c r="F13560">
        <v>0</v>
      </c>
      <c r="G13560">
        <v>0</v>
      </c>
      <c r="H13560" s="45">
        <v>1112.78</v>
      </c>
      <c r="I13560" t="s">
        <v>758</v>
      </c>
      <c r="J13560" t="s">
        <v>169</v>
      </c>
      <c r="K13560">
        <v>0</v>
      </c>
      <c r="L13560" s="83">
        <v>42405</v>
      </c>
      <c r="M13560">
        <v>0</v>
      </c>
      <c r="N13560">
        <v>101137107</v>
      </c>
      <c r="O13560">
        <v>2113434</v>
      </c>
    </row>
    <row r="13561" spans="1:15" x14ac:dyDescent="0.2">
      <c r="A13561" t="s">
        <v>1477</v>
      </c>
      <c r="B13561" t="s">
        <v>1342</v>
      </c>
      <c r="C13561">
        <v>31.53</v>
      </c>
      <c r="D13561">
        <v>0</v>
      </c>
      <c r="E13561">
        <v>0</v>
      </c>
      <c r="F13561">
        <v>0</v>
      </c>
      <c r="G13561">
        <v>0</v>
      </c>
      <c r="H13561" s="45">
        <v>-4862.6899999999996</v>
      </c>
      <c r="I13561" t="s">
        <v>758</v>
      </c>
      <c r="J13561" t="s">
        <v>190</v>
      </c>
      <c r="K13561">
        <v>0</v>
      </c>
      <c r="L13561" s="83">
        <v>42405</v>
      </c>
      <c r="M13561">
        <v>0</v>
      </c>
      <c r="N13561">
        <v>194014106</v>
      </c>
      <c r="O13561" t="s">
        <v>1478</v>
      </c>
    </row>
    <row r="13562" spans="1:15" x14ac:dyDescent="0.2">
      <c r="A13562" t="s">
        <v>1479</v>
      </c>
      <c r="B13562" t="s">
        <v>1304</v>
      </c>
      <c r="C13562">
        <v>65.3</v>
      </c>
      <c r="D13562">
        <v>0</v>
      </c>
      <c r="E13562">
        <v>0</v>
      </c>
      <c r="F13562">
        <v>0</v>
      </c>
      <c r="G13562">
        <v>0</v>
      </c>
      <c r="H13562" s="45">
        <v>15691.92</v>
      </c>
      <c r="I13562" t="s">
        <v>163</v>
      </c>
      <c r="J13562" t="s">
        <v>188</v>
      </c>
      <c r="K13562">
        <v>0</v>
      </c>
      <c r="L13562" s="83">
        <v>42405</v>
      </c>
      <c r="M13562">
        <v>0</v>
      </c>
      <c r="N13562" t="s">
        <v>1480</v>
      </c>
      <c r="O13562">
        <v>2202763</v>
      </c>
    </row>
    <row r="13563" spans="1:15" x14ac:dyDescent="0.2">
      <c r="A13563" t="s">
        <v>1481</v>
      </c>
      <c r="B13563" t="s">
        <v>1339</v>
      </c>
      <c r="C13563">
        <v>58.73</v>
      </c>
      <c r="D13563">
        <v>0</v>
      </c>
      <c r="E13563">
        <v>0</v>
      </c>
      <c r="F13563">
        <v>0</v>
      </c>
      <c r="G13563">
        <v>0</v>
      </c>
      <c r="H13563" s="45">
        <v>-9981.11</v>
      </c>
      <c r="I13563" t="s">
        <v>758</v>
      </c>
      <c r="J13563" t="s">
        <v>188</v>
      </c>
      <c r="K13563">
        <v>0</v>
      </c>
      <c r="L13563" s="83">
        <v>42405</v>
      </c>
      <c r="M13563">
        <v>0</v>
      </c>
      <c r="N13563">
        <v>144285103</v>
      </c>
      <c r="O13563">
        <v>2177504</v>
      </c>
    </row>
    <row r="13564" spans="1:15" x14ac:dyDescent="0.2">
      <c r="A13564" t="s">
        <v>1482</v>
      </c>
      <c r="B13564" t="s">
        <v>1312</v>
      </c>
      <c r="C13564">
        <v>77.819999999999993</v>
      </c>
      <c r="D13564">
        <v>0</v>
      </c>
      <c r="E13564">
        <v>0</v>
      </c>
      <c r="F13564">
        <v>0</v>
      </c>
      <c r="G13564">
        <v>0</v>
      </c>
      <c r="H13564" s="45">
        <v>-58717.440000000002</v>
      </c>
      <c r="I13564" t="s">
        <v>163</v>
      </c>
      <c r="J13564" t="s">
        <v>164</v>
      </c>
      <c r="K13564">
        <v>0</v>
      </c>
      <c r="L13564" s="83">
        <v>42405</v>
      </c>
      <c r="M13564">
        <v>0</v>
      </c>
      <c r="N13564">
        <v>192446102</v>
      </c>
      <c r="O13564">
        <v>2257019</v>
      </c>
    </row>
    <row r="13565" spans="1:15" x14ac:dyDescent="0.2">
      <c r="A13565" t="s">
        <v>1483</v>
      </c>
      <c r="B13565" t="s">
        <v>1319</v>
      </c>
      <c r="C13565">
        <v>103.28</v>
      </c>
      <c r="D13565">
        <v>0</v>
      </c>
      <c r="E13565">
        <v>0</v>
      </c>
      <c r="F13565">
        <v>0</v>
      </c>
      <c r="G13565">
        <v>0</v>
      </c>
      <c r="H13565" s="45">
        <v>13188.81</v>
      </c>
      <c r="I13565" t="s">
        <v>758</v>
      </c>
      <c r="J13565" t="s">
        <v>164</v>
      </c>
      <c r="K13565">
        <v>0</v>
      </c>
      <c r="L13565" s="83">
        <v>42405</v>
      </c>
      <c r="M13565">
        <v>0</v>
      </c>
      <c r="N13565" t="s">
        <v>1484</v>
      </c>
      <c r="O13565" t="s">
        <v>1485</v>
      </c>
    </row>
    <row r="13566" spans="1:15" x14ac:dyDescent="0.2">
      <c r="A13566" t="s">
        <v>1486</v>
      </c>
      <c r="B13566" t="s">
        <v>1330</v>
      </c>
      <c r="C13566">
        <v>111.03</v>
      </c>
      <c r="D13566">
        <v>0</v>
      </c>
      <c r="E13566">
        <v>0</v>
      </c>
      <c r="F13566">
        <v>0</v>
      </c>
      <c r="G13566">
        <v>0</v>
      </c>
      <c r="H13566" s="45">
        <v>3764.63</v>
      </c>
      <c r="I13566" t="s">
        <v>758</v>
      </c>
      <c r="J13566" t="s">
        <v>200</v>
      </c>
      <c r="K13566">
        <v>0</v>
      </c>
      <c r="L13566" s="83">
        <v>42405</v>
      </c>
      <c r="M13566">
        <v>0</v>
      </c>
      <c r="N13566">
        <v>243537107</v>
      </c>
      <c r="O13566">
        <v>2267278</v>
      </c>
    </row>
    <row r="13567" spans="1:15" x14ac:dyDescent="0.2">
      <c r="A13567" t="s">
        <v>1487</v>
      </c>
      <c r="B13567" t="s">
        <v>1303</v>
      </c>
      <c r="C13567">
        <v>19.2</v>
      </c>
      <c r="D13567">
        <v>0</v>
      </c>
      <c r="E13567">
        <v>0</v>
      </c>
      <c r="F13567">
        <v>0</v>
      </c>
      <c r="G13567">
        <v>0</v>
      </c>
      <c r="H13567" s="45">
        <v>57516.21</v>
      </c>
      <c r="I13567" t="s">
        <v>163</v>
      </c>
      <c r="J13567" t="s">
        <v>182</v>
      </c>
      <c r="K13567">
        <v>0</v>
      </c>
      <c r="L13567" s="83">
        <v>42405</v>
      </c>
      <c r="M13567">
        <v>0</v>
      </c>
      <c r="N13567" t="s">
        <v>1488</v>
      </c>
      <c r="O13567">
        <v>2261021</v>
      </c>
    </row>
    <row r="13568" spans="1:15" x14ac:dyDescent="0.2">
      <c r="A13568" t="s">
        <v>1489</v>
      </c>
      <c r="B13568" t="s">
        <v>1310</v>
      </c>
      <c r="C13568">
        <v>86.94</v>
      </c>
      <c r="D13568">
        <v>0</v>
      </c>
      <c r="E13568">
        <v>0</v>
      </c>
      <c r="F13568">
        <v>0</v>
      </c>
      <c r="G13568">
        <v>0</v>
      </c>
      <c r="H13568" s="45">
        <v>21817.82</v>
      </c>
      <c r="I13568" t="s">
        <v>163</v>
      </c>
      <c r="J13568" t="s">
        <v>169</v>
      </c>
      <c r="K13568">
        <v>0</v>
      </c>
      <c r="L13568" s="83">
        <v>42405</v>
      </c>
      <c r="M13568">
        <v>0</v>
      </c>
      <c r="N13568" t="s">
        <v>1490</v>
      </c>
      <c r="O13568" t="s">
        <v>1491</v>
      </c>
    </row>
    <row r="13569" spans="1:15" x14ac:dyDescent="0.2">
      <c r="A13569" t="s">
        <v>1492</v>
      </c>
      <c r="B13569" t="s">
        <v>1317</v>
      </c>
      <c r="C13569">
        <v>38.56</v>
      </c>
      <c r="D13569">
        <v>0</v>
      </c>
      <c r="E13569">
        <v>0</v>
      </c>
      <c r="F13569">
        <v>0</v>
      </c>
      <c r="G13569">
        <v>0</v>
      </c>
      <c r="H13569" s="45">
        <v>-54768.97</v>
      </c>
      <c r="I13569" t="s">
        <v>163</v>
      </c>
      <c r="J13569" t="s">
        <v>200</v>
      </c>
      <c r="K13569">
        <v>0</v>
      </c>
      <c r="L13569" s="83">
        <v>42405</v>
      </c>
      <c r="M13569">
        <v>0</v>
      </c>
      <c r="N13569" t="s">
        <v>1493</v>
      </c>
      <c r="O13569" t="s">
        <v>1494</v>
      </c>
    </row>
    <row r="13570" spans="1:15" x14ac:dyDescent="0.2">
      <c r="A13570" t="s">
        <v>1495</v>
      </c>
      <c r="B13570" t="s">
        <v>1308</v>
      </c>
      <c r="C13570">
        <v>86.26</v>
      </c>
      <c r="D13570">
        <v>0</v>
      </c>
      <c r="E13570">
        <v>0</v>
      </c>
      <c r="F13570">
        <v>0</v>
      </c>
      <c r="G13570">
        <v>0</v>
      </c>
      <c r="H13570" s="45">
        <v>-12227.44</v>
      </c>
      <c r="I13570" t="s">
        <v>163</v>
      </c>
      <c r="J13570" t="s">
        <v>200</v>
      </c>
      <c r="K13570">
        <v>0</v>
      </c>
      <c r="L13570" s="83">
        <v>42405</v>
      </c>
      <c r="M13570">
        <v>0</v>
      </c>
      <c r="N13570">
        <v>418056107</v>
      </c>
      <c r="O13570">
        <v>2414580</v>
      </c>
    </row>
    <row r="13571" spans="1:15" x14ac:dyDescent="0.2">
      <c r="A13571" t="s">
        <v>1496</v>
      </c>
      <c r="B13571" t="s">
        <v>1332</v>
      </c>
      <c r="C13571">
        <v>18.649999999999999</v>
      </c>
      <c r="D13571">
        <v>0</v>
      </c>
      <c r="E13571">
        <v>0</v>
      </c>
      <c r="F13571">
        <v>0</v>
      </c>
      <c r="G13571">
        <v>0</v>
      </c>
      <c r="H13571" s="45">
        <v>-7459.53</v>
      </c>
      <c r="I13571" t="s">
        <v>758</v>
      </c>
      <c r="J13571" t="s">
        <v>200</v>
      </c>
      <c r="K13571">
        <v>0</v>
      </c>
      <c r="L13571" s="83">
        <v>42405</v>
      </c>
      <c r="M13571">
        <v>0</v>
      </c>
      <c r="N13571">
        <v>567908108</v>
      </c>
      <c r="O13571">
        <v>2250353</v>
      </c>
    </row>
    <row r="13572" spans="1:15" x14ac:dyDescent="0.2">
      <c r="A13572" t="s">
        <v>1497</v>
      </c>
      <c r="B13572" t="s">
        <v>1314</v>
      </c>
      <c r="C13572">
        <v>23.35</v>
      </c>
      <c r="D13572">
        <v>0</v>
      </c>
      <c r="E13572">
        <v>0</v>
      </c>
      <c r="F13572">
        <v>0</v>
      </c>
      <c r="G13572">
        <v>0</v>
      </c>
      <c r="H13572" s="45">
        <v>-6256.03</v>
      </c>
      <c r="I13572" t="s">
        <v>758</v>
      </c>
      <c r="J13572" t="s">
        <v>235</v>
      </c>
      <c r="K13572">
        <v>0</v>
      </c>
      <c r="L13572" s="83">
        <v>42405</v>
      </c>
      <c r="M13572">
        <v>0</v>
      </c>
      <c r="N13572">
        <v>457030104</v>
      </c>
      <c r="O13572">
        <v>2460550</v>
      </c>
    </row>
    <row r="13573" spans="1:15" x14ac:dyDescent="0.2">
      <c r="A13573" t="s">
        <v>1498</v>
      </c>
      <c r="B13573" t="s">
        <v>1326</v>
      </c>
      <c r="C13573">
        <v>79.8</v>
      </c>
      <c r="D13573">
        <v>0</v>
      </c>
      <c r="E13573">
        <v>0</v>
      </c>
      <c r="F13573">
        <v>0</v>
      </c>
      <c r="G13573">
        <v>0</v>
      </c>
      <c r="H13573" s="45">
        <v>-2825.46</v>
      </c>
      <c r="I13573" t="s">
        <v>758</v>
      </c>
      <c r="J13573" t="s">
        <v>186</v>
      </c>
      <c r="K13573">
        <v>0</v>
      </c>
      <c r="L13573" s="83">
        <v>42405</v>
      </c>
      <c r="M13573">
        <v>0</v>
      </c>
      <c r="N13573">
        <v>488401100</v>
      </c>
      <c r="O13573" t="s">
        <v>1499</v>
      </c>
    </row>
    <row r="13574" spans="1:15" x14ac:dyDescent="0.2">
      <c r="A13574" t="s">
        <v>1500</v>
      </c>
      <c r="B13574" t="s">
        <v>1331</v>
      </c>
      <c r="C13574">
        <v>26.09</v>
      </c>
      <c r="D13574">
        <v>0</v>
      </c>
      <c r="E13574">
        <v>0</v>
      </c>
      <c r="F13574">
        <v>0</v>
      </c>
      <c r="G13574">
        <v>0</v>
      </c>
      <c r="H13574" s="45">
        <v>7631.56</v>
      </c>
      <c r="I13574" t="s">
        <v>758</v>
      </c>
      <c r="J13574" t="s">
        <v>200</v>
      </c>
      <c r="K13574">
        <v>0</v>
      </c>
      <c r="L13574" s="83">
        <v>42405</v>
      </c>
      <c r="M13574">
        <v>0</v>
      </c>
      <c r="N13574">
        <v>535919203</v>
      </c>
      <c r="O13574">
        <v>2753506</v>
      </c>
    </row>
    <row r="13575" spans="1:15" x14ac:dyDescent="0.2">
      <c r="A13575" t="s">
        <v>1501</v>
      </c>
      <c r="B13575" t="s">
        <v>1327</v>
      </c>
      <c r="C13575">
        <v>56.71</v>
      </c>
      <c r="D13575">
        <v>0</v>
      </c>
      <c r="E13575">
        <v>0</v>
      </c>
      <c r="F13575">
        <v>0</v>
      </c>
      <c r="G13575">
        <v>0</v>
      </c>
      <c r="H13575" s="45">
        <v>-2633.72</v>
      </c>
      <c r="I13575" t="s">
        <v>758</v>
      </c>
      <c r="J13575" t="s">
        <v>448</v>
      </c>
      <c r="K13575">
        <v>0</v>
      </c>
      <c r="L13575" s="83">
        <v>42405</v>
      </c>
      <c r="M13575">
        <v>0</v>
      </c>
      <c r="N13575" t="s">
        <v>1502</v>
      </c>
      <c r="O13575" t="s">
        <v>1503</v>
      </c>
    </row>
    <row r="13576" spans="1:15" x14ac:dyDescent="0.2">
      <c r="A13576" t="s">
        <v>1504</v>
      </c>
      <c r="B13576" t="s">
        <v>1328</v>
      </c>
      <c r="C13576">
        <v>82.46</v>
      </c>
      <c r="D13576">
        <v>0</v>
      </c>
      <c r="E13576">
        <v>0</v>
      </c>
      <c r="F13576">
        <v>0</v>
      </c>
      <c r="G13576">
        <v>0</v>
      </c>
      <c r="H13576" s="45">
        <v>1373.79</v>
      </c>
      <c r="I13576" t="s">
        <v>758</v>
      </c>
      <c r="J13576" t="s">
        <v>186</v>
      </c>
      <c r="K13576">
        <v>0</v>
      </c>
      <c r="L13576" s="83">
        <v>42405</v>
      </c>
      <c r="M13576">
        <v>0</v>
      </c>
      <c r="N13576">
        <v>571748102</v>
      </c>
      <c r="O13576">
        <v>2567741</v>
      </c>
    </row>
    <row r="13577" spans="1:15" x14ac:dyDescent="0.2">
      <c r="A13577" t="s">
        <v>1505</v>
      </c>
      <c r="B13577" t="s">
        <v>1313</v>
      </c>
      <c r="C13577">
        <v>121.94</v>
      </c>
      <c r="D13577">
        <v>0</v>
      </c>
      <c r="E13577">
        <v>0</v>
      </c>
      <c r="F13577">
        <v>0</v>
      </c>
      <c r="G13577">
        <v>0</v>
      </c>
      <c r="H13577" s="45">
        <v>-17160.16</v>
      </c>
      <c r="I13577" t="s">
        <v>163</v>
      </c>
      <c r="J13577" t="s">
        <v>169</v>
      </c>
      <c r="K13577">
        <v>0</v>
      </c>
      <c r="L13577" s="83">
        <v>42405</v>
      </c>
      <c r="M13577">
        <v>0</v>
      </c>
      <c r="N13577" t="s">
        <v>1506</v>
      </c>
      <c r="O13577">
        <v>2212706</v>
      </c>
    </row>
    <row r="13578" spans="1:15" x14ac:dyDescent="0.2">
      <c r="A13578" t="s">
        <v>1507</v>
      </c>
      <c r="B13578" t="s">
        <v>1334</v>
      </c>
      <c r="C13578">
        <v>72.55</v>
      </c>
      <c r="D13578">
        <v>0</v>
      </c>
      <c r="E13578">
        <v>0</v>
      </c>
      <c r="F13578">
        <v>0</v>
      </c>
      <c r="G13578">
        <v>0</v>
      </c>
      <c r="H13578" s="45">
        <v>10144.02</v>
      </c>
      <c r="I13578" t="s">
        <v>758</v>
      </c>
      <c r="J13578" t="s">
        <v>188</v>
      </c>
      <c r="K13578">
        <v>0</v>
      </c>
      <c r="L13578" s="83">
        <v>42405</v>
      </c>
      <c r="M13578">
        <v>0</v>
      </c>
      <c r="N13578">
        <v>603158106</v>
      </c>
      <c r="O13578">
        <v>2595612</v>
      </c>
    </row>
    <row r="13579" spans="1:15" x14ac:dyDescent="0.2">
      <c r="A13579" t="s">
        <v>1508</v>
      </c>
      <c r="B13579" t="s">
        <v>1340</v>
      </c>
      <c r="C13579">
        <v>33.200000000000003</v>
      </c>
      <c r="D13579">
        <v>0</v>
      </c>
      <c r="E13579">
        <v>0</v>
      </c>
      <c r="F13579">
        <v>0</v>
      </c>
      <c r="G13579">
        <v>0</v>
      </c>
      <c r="H13579" s="45">
        <v>-11568.19</v>
      </c>
      <c r="I13579" t="s">
        <v>758</v>
      </c>
      <c r="J13579" t="s">
        <v>164</v>
      </c>
      <c r="K13579">
        <v>0</v>
      </c>
      <c r="L13579" s="83">
        <v>42405</v>
      </c>
      <c r="M13579">
        <v>0</v>
      </c>
      <c r="N13579" t="s">
        <v>1509</v>
      </c>
      <c r="O13579" t="s">
        <v>1510</v>
      </c>
    </row>
    <row r="13580" spans="1:15" x14ac:dyDescent="0.2">
      <c r="A13580" t="s">
        <v>1511</v>
      </c>
      <c r="B13580" t="s">
        <v>1341</v>
      </c>
      <c r="C13580">
        <v>142.52000000000001</v>
      </c>
      <c r="D13580">
        <v>0</v>
      </c>
      <c r="E13580">
        <v>0</v>
      </c>
      <c r="F13580">
        <v>0</v>
      </c>
      <c r="G13580">
        <v>0</v>
      </c>
      <c r="H13580" s="45">
        <v>3327.32</v>
      </c>
      <c r="I13580" t="s">
        <v>758</v>
      </c>
      <c r="J13580" t="s">
        <v>190</v>
      </c>
      <c r="K13580">
        <v>0</v>
      </c>
      <c r="L13580" s="83">
        <v>42405</v>
      </c>
      <c r="M13580">
        <v>0</v>
      </c>
      <c r="N13580">
        <v>679580100</v>
      </c>
      <c r="O13580">
        <v>2656423</v>
      </c>
    </row>
    <row r="13581" spans="1:15" x14ac:dyDescent="0.2">
      <c r="A13581" t="s">
        <v>1512</v>
      </c>
      <c r="B13581" t="s">
        <v>1320</v>
      </c>
      <c r="C13581">
        <v>67</v>
      </c>
      <c r="D13581">
        <v>0</v>
      </c>
      <c r="E13581">
        <v>0</v>
      </c>
      <c r="F13581">
        <v>0</v>
      </c>
      <c r="G13581">
        <v>0</v>
      </c>
      <c r="H13581" s="45">
        <v>23707.52</v>
      </c>
      <c r="I13581" t="s">
        <v>758</v>
      </c>
      <c r="J13581" t="s">
        <v>164</v>
      </c>
      <c r="K13581">
        <v>0</v>
      </c>
      <c r="L13581" s="83">
        <v>42405</v>
      </c>
      <c r="M13581">
        <v>0</v>
      </c>
      <c r="N13581" t="s">
        <v>1513</v>
      </c>
      <c r="O13581" t="s">
        <v>1514</v>
      </c>
    </row>
    <row r="13582" spans="1:15" x14ac:dyDescent="0.2">
      <c r="A13582" t="s">
        <v>1515</v>
      </c>
      <c r="B13582" t="s">
        <v>1309</v>
      </c>
      <c r="C13582">
        <v>31.92</v>
      </c>
      <c r="D13582">
        <v>0</v>
      </c>
      <c r="E13582">
        <v>0</v>
      </c>
      <c r="F13582">
        <v>0</v>
      </c>
      <c r="G13582">
        <v>0</v>
      </c>
      <c r="H13582" s="45">
        <v>18612.53</v>
      </c>
      <c r="I13582" t="s">
        <v>163</v>
      </c>
      <c r="J13582" t="s">
        <v>169</v>
      </c>
      <c r="K13582">
        <v>0</v>
      </c>
      <c r="L13582" s="83">
        <v>42405</v>
      </c>
      <c r="M13582">
        <v>0</v>
      </c>
      <c r="N13582" t="s">
        <v>1516</v>
      </c>
      <c r="O13582" t="s">
        <v>1517</v>
      </c>
    </row>
    <row r="13583" spans="1:15" x14ac:dyDescent="0.2">
      <c r="A13583" t="s">
        <v>1518</v>
      </c>
      <c r="B13583" t="s">
        <v>1325</v>
      </c>
      <c r="C13583">
        <v>72.17</v>
      </c>
      <c r="D13583">
        <v>0</v>
      </c>
      <c r="E13583">
        <v>0</v>
      </c>
      <c r="F13583">
        <v>0</v>
      </c>
      <c r="G13583">
        <v>0</v>
      </c>
      <c r="H13583" s="45">
        <v>1011.6</v>
      </c>
      <c r="I13583" t="s">
        <v>758</v>
      </c>
      <c r="J13583" t="s">
        <v>169</v>
      </c>
      <c r="K13583">
        <v>0</v>
      </c>
      <c r="L13583" s="83">
        <v>42405</v>
      </c>
      <c r="M13583">
        <v>0</v>
      </c>
      <c r="N13583">
        <v>714046109</v>
      </c>
      <c r="O13583">
        <v>2305844</v>
      </c>
    </row>
    <row r="13584" spans="1:15" x14ac:dyDescent="0.2">
      <c r="A13584" t="s">
        <v>1519</v>
      </c>
      <c r="B13584" t="s">
        <v>1324</v>
      </c>
      <c r="C13584">
        <v>37.21</v>
      </c>
      <c r="D13584">
        <v>0</v>
      </c>
      <c r="E13584">
        <v>0</v>
      </c>
      <c r="F13584">
        <v>0</v>
      </c>
      <c r="G13584">
        <v>0</v>
      </c>
      <c r="H13584">
        <v>6.99</v>
      </c>
      <c r="I13584" t="s">
        <v>758</v>
      </c>
      <c r="J13584" t="s">
        <v>822</v>
      </c>
      <c r="K13584">
        <v>0</v>
      </c>
      <c r="L13584" s="83">
        <v>42405</v>
      </c>
      <c r="M13584">
        <v>0</v>
      </c>
      <c r="N13584" t="s">
        <v>1520</v>
      </c>
      <c r="O13584">
        <v>2680905</v>
      </c>
    </row>
    <row r="13585" spans="1:15" x14ac:dyDescent="0.2">
      <c r="A13585" t="s">
        <v>1521</v>
      </c>
      <c r="B13585" t="s">
        <v>1306</v>
      </c>
      <c r="C13585">
        <v>85.15</v>
      </c>
      <c r="D13585">
        <v>0</v>
      </c>
      <c r="E13585">
        <v>0</v>
      </c>
      <c r="F13585">
        <v>0</v>
      </c>
      <c r="G13585">
        <v>0</v>
      </c>
      <c r="H13585" s="45">
        <v>-85456.78</v>
      </c>
      <c r="I13585" t="s">
        <v>163</v>
      </c>
      <c r="J13585" t="s">
        <v>164</v>
      </c>
      <c r="K13585">
        <v>0</v>
      </c>
      <c r="L13585" s="83">
        <v>42405</v>
      </c>
      <c r="M13585">
        <v>0</v>
      </c>
      <c r="N13585" t="s">
        <v>1522</v>
      </c>
      <c r="O13585" t="s">
        <v>1523</v>
      </c>
    </row>
    <row r="13586" spans="1:15" x14ac:dyDescent="0.2">
      <c r="A13586" t="s">
        <v>1524</v>
      </c>
      <c r="B13586" t="s">
        <v>1318</v>
      </c>
      <c r="C13586">
        <v>130.36000000000001</v>
      </c>
      <c r="D13586">
        <v>0</v>
      </c>
      <c r="E13586">
        <v>0</v>
      </c>
      <c r="F13586">
        <v>0</v>
      </c>
      <c r="G13586">
        <v>0</v>
      </c>
      <c r="H13586" s="45">
        <v>7100.56</v>
      </c>
      <c r="I13586" t="s">
        <v>758</v>
      </c>
      <c r="J13586" t="s">
        <v>200</v>
      </c>
      <c r="K13586">
        <v>0</v>
      </c>
      <c r="L13586" s="83">
        <v>42405</v>
      </c>
      <c r="M13586">
        <v>0</v>
      </c>
      <c r="N13586">
        <v>751212101</v>
      </c>
      <c r="O13586" t="s">
        <v>1525</v>
      </c>
    </row>
    <row r="13587" spans="1:15" x14ac:dyDescent="0.2">
      <c r="A13587" t="s">
        <v>1526</v>
      </c>
      <c r="B13587" t="s">
        <v>1322</v>
      </c>
      <c r="C13587">
        <v>87.025000000000006</v>
      </c>
      <c r="D13587">
        <v>0</v>
      </c>
      <c r="E13587">
        <v>0</v>
      </c>
      <c r="F13587">
        <v>0</v>
      </c>
      <c r="G13587">
        <v>0</v>
      </c>
      <c r="H13587" s="45">
        <v>12487.93</v>
      </c>
      <c r="I13587" t="s">
        <v>758</v>
      </c>
      <c r="J13587" t="s">
        <v>164</v>
      </c>
      <c r="K13587">
        <v>0</v>
      </c>
      <c r="L13587" s="83">
        <v>42405</v>
      </c>
      <c r="M13587">
        <v>0</v>
      </c>
      <c r="N13587" t="s">
        <v>1527</v>
      </c>
      <c r="O13587" t="s">
        <v>1528</v>
      </c>
    </row>
    <row r="13588" spans="1:15" x14ac:dyDescent="0.2">
      <c r="A13588" t="s">
        <v>1529</v>
      </c>
      <c r="B13588" t="s">
        <v>1338</v>
      </c>
      <c r="C13588">
        <v>58.4</v>
      </c>
      <c r="D13588">
        <v>0</v>
      </c>
      <c r="E13588">
        <v>0</v>
      </c>
      <c r="F13588">
        <v>0</v>
      </c>
      <c r="G13588">
        <v>0</v>
      </c>
      <c r="H13588" s="45">
        <v>1340.87</v>
      </c>
      <c r="I13588" t="s">
        <v>758</v>
      </c>
      <c r="J13588" t="s">
        <v>186</v>
      </c>
      <c r="K13588">
        <v>0</v>
      </c>
      <c r="L13588" s="83">
        <v>42405</v>
      </c>
      <c r="M13588">
        <v>0</v>
      </c>
      <c r="N13588">
        <v>816300107</v>
      </c>
      <c r="O13588">
        <v>2766173</v>
      </c>
    </row>
    <row r="13589" spans="1:15" x14ac:dyDescent="0.2">
      <c r="A13589" t="s">
        <v>1530</v>
      </c>
      <c r="B13589" t="s">
        <v>1337</v>
      </c>
      <c r="C13589">
        <v>59.8</v>
      </c>
      <c r="D13589">
        <v>0</v>
      </c>
      <c r="E13589">
        <v>0</v>
      </c>
      <c r="F13589">
        <v>0</v>
      </c>
      <c r="G13589">
        <v>0</v>
      </c>
      <c r="H13589" s="45">
        <v>-2186.36</v>
      </c>
      <c r="I13589" t="s">
        <v>758</v>
      </c>
      <c r="J13589" t="s">
        <v>190</v>
      </c>
      <c r="K13589">
        <v>0</v>
      </c>
      <c r="L13589" s="83">
        <v>42405</v>
      </c>
      <c r="M13589">
        <v>0</v>
      </c>
      <c r="N13589">
        <v>830879102</v>
      </c>
      <c r="O13589">
        <v>2814210</v>
      </c>
    </row>
    <row r="13590" spans="1:15" x14ac:dyDescent="0.2">
      <c r="A13590" t="s">
        <v>1531</v>
      </c>
      <c r="B13590" t="s">
        <v>1333</v>
      </c>
      <c r="C13590">
        <v>169.59</v>
      </c>
      <c r="D13590">
        <v>0</v>
      </c>
      <c r="E13590">
        <v>0</v>
      </c>
      <c r="F13590">
        <v>0</v>
      </c>
      <c r="G13590">
        <v>0</v>
      </c>
      <c r="H13590">
        <v>-690.14</v>
      </c>
      <c r="I13590" t="s">
        <v>758</v>
      </c>
      <c r="J13590" t="s">
        <v>190</v>
      </c>
      <c r="K13590">
        <v>0</v>
      </c>
      <c r="L13590" s="83">
        <v>42405</v>
      </c>
      <c r="M13590">
        <v>0</v>
      </c>
      <c r="N13590">
        <v>833034101</v>
      </c>
      <c r="O13590">
        <v>2818740</v>
      </c>
    </row>
    <row r="13591" spans="1:15" x14ac:dyDescent="0.2">
      <c r="A13591" t="s">
        <v>1532</v>
      </c>
      <c r="B13591" t="s">
        <v>1335</v>
      </c>
      <c r="C13591">
        <v>72.13</v>
      </c>
      <c r="D13591">
        <v>0</v>
      </c>
      <c r="E13591">
        <v>0</v>
      </c>
      <c r="F13591">
        <v>0</v>
      </c>
      <c r="G13591">
        <v>0</v>
      </c>
      <c r="H13591">
        <v>875.86</v>
      </c>
      <c r="I13591" t="s">
        <v>758</v>
      </c>
      <c r="J13591" t="s">
        <v>190</v>
      </c>
      <c r="K13591">
        <v>0</v>
      </c>
      <c r="L13591" s="83">
        <v>42405</v>
      </c>
      <c r="M13591">
        <v>0</v>
      </c>
      <c r="N13591">
        <v>829073105</v>
      </c>
      <c r="O13591">
        <v>2809250</v>
      </c>
    </row>
    <row r="13592" spans="1:15" x14ac:dyDescent="0.2">
      <c r="A13592" t="s">
        <v>1533</v>
      </c>
      <c r="B13592" t="s">
        <v>1323</v>
      </c>
      <c r="C13592">
        <v>19.440000000000001</v>
      </c>
      <c r="D13592">
        <v>0</v>
      </c>
      <c r="E13592">
        <v>0</v>
      </c>
      <c r="F13592">
        <v>0</v>
      </c>
      <c r="G13592">
        <v>0</v>
      </c>
      <c r="H13592" s="45">
        <v>2859.81</v>
      </c>
      <c r="I13592" t="s">
        <v>758</v>
      </c>
      <c r="J13592" t="s">
        <v>164</v>
      </c>
      <c r="K13592">
        <v>0</v>
      </c>
      <c r="L13592" s="83">
        <v>42405</v>
      </c>
      <c r="M13592">
        <v>0</v>
      </c>
      <c r="N13592">
        <v>871503108</v>
      </c>
      <c r="O13592">
        <v>2861078</v>
      </c>
    </row>
    <row r="13593" spans="1:15" x14ac:dyDescent="0.2">
      <c r="A13593" t="s">
        <v>1534</v>
      </c>
      <c r="B13593" t="s">
        <v>1336</v>
      </c>
      <c r="C13593">
        <v>48.45</v>
      </c>
      <c r="D13593">
        <v>0</v>
      </c>
      <c r="E13593">
        <v>0</v>
      </c>
      <c r="F13593">
        <v>0</v>
      </c>
      <c r="G13593">
        <v>0</v>
      </c>
      <c r="H13593">
        <v>664.95</v>
      </c>
      <c r="I13593" t="s">
        <v>758</v>
      </c>
      <c r="J13593" t="s">
        <v>200</v>
      </c>
      <c r="K13593">
        <v>0</v>
      </c>
      <c r="L13593" s="83">
        <v>42405</v>
      </c>
      <c r="M13593">
        <v>0</v>
      </c>
      <c r="N13593" t="s">
        <v>1535</v>
      </c>
      <c r="O13593">
        <v>2216991</v>
      </c>
    </row>
    <row r="13594" spans="1:15" x14ac:dyDescent="0.2">
      <c r="A13594" t="s">
        <v>1536</v>
      </c>
      <c r="B13594" t="s">
        <v>1343</v>
      </c>
      <c r="C13594">
        <v>122.7</v>
      </c>
      <c r="D13594">
        <v>0</v>
      </c>
      <c r="E13594">
        <v>0</v>
      </c>
      <c r="F13594">
        <v>0</v>
      </c>
      <c r="G13594">
        <v>0</v>
      </c>
      <c r="H13594">
        <v>-655.43</v>
      </c>
      <c r="I13594" t="s">
        <v>758</v>
      </c>
      <c r="J13594" t="s">
        <v>188</v>
      </c>
      <c r="K13594">
        <v>0</v>
      </c>
      <c r="L13594" s="83">
        <v>42405</v>
      </c>
      <c r="M13594">
        <v>0</v>
      </c>
      <c r="N13594">
        <v>929160109</v>
      </c>
      <c r="O13594">
        <v>2931205</v>
      </c>
    </row>
    <row r="13595" spans="1:15" x14ac:dyDescent="0.2">
      <c r="A13595" t="s">
        <v>1537</v>
      </c>
      <c r="B13595" t="s">
        <v>1315</v>
      </c>
      <c r="C13595">
        <v>51.75</v>
      </c>
      <c r="D13595">
        <v>0</v>
      </c>
      <c r="E13595">
        <v>0</v>
      </c>
      <c r="F13595">
        <v>0</v>
      </c>
      <c r="G13595">
        <v>0</v>
      </c>
      <c r="H13595" s="45">
        <v>-135868.78</v>
      </c>
      <c r="I13595" t="s">
        <v>163</v>
      </c>
      <c r="J13595" t="s">
        <v>164</v>
      </c>
      <c r="K13595">
        <v>0</v>
      </c>
      <c r="L13595" s="83">
        <v>42405</v>
      </c>
      <c r="M13595">
        <v>0</v>
      </c>
      <c r="N13595" t="s">
        <v>1538</v>
      </c>
      <c r="O13595" t="s">
        <v>1539</v>
      </c>
    </row>
    <row r="13596" spans="1:15" x14ac:dyDescent="0.2">
      <c r="A13596" t="s">
        <v>1540</v>
      </c>
      <c r="B13596" t="s">
        <v>1316</v>
      </c>
      <c r="C13596">
        <v>189.1</v>
      </c>
      <c r="D13596">
        <v>0</v>
      </c>
      <c r="E13596">
        <v>0</v>
      </c>
      <c r="F13596">
        <v>0</v>
      </c>
      <c r="G13596">
        <v>0</v>
      </c>
      <c r="H13596" s="45">
        <v>-94477.13</v>
      </c>
      <c r="I13596" t="s">
        <v>163</v>
      </c>
      <c r="J13596" t="s">
        <v>164</v>
      </c>
      <c r="K13596">
        <v>0</v>
      </c>
      <c r="L13596" s="83">
        <v>42405</v>
      </c>
      <c r="M13596">
        <v>0</v>
      </c>
      <c r="N13596" t="s">
        <v>1541</v>
      </c>
      <c r="O13596" t="s">
        <v>1542</v>
      </c>
    </row>
    <row r="13597" spans="1:15" x14ac:dyDescent="0.2">
      <c r="A13597" t="s">
        <v>1543</v>
      </c>
      <c r="B13597" t="s">
        <v>1329</v>
      </c>
      <c r="C13597">
        <v>76.694999999999993</v>
      </c>
      <c r="D13597">
        <v>0</v>
      </c>
      <c r="E13597">
        <v>0</v>
      </c>
      <c r="F13597">
        <v>0</v>
      </c>
      <c r="G13597">
        <v>0</v>
      </c>
      <c r="H13597">
        <v>-62.7</v>
      </c>
      <c r="I13597" t="s">
        <v>758</v>
      </c>
      <c r="J13597" t="s">
        <v>190</v>
      </c>
      <c r="K13597">
        <v>0</v>
      </c>
      <c r="L13597" s="83">
        <v>42405</v>
      </c>
      <c r="M13597">
        <v>0</v>
      </c>
      <c r="N13597" t="s">
        <v>1544</v>
      </c>
      <c r="O13597" t="s">
        <v>1545</v>
      </c>
    </row>
    <row r="13598" spans="1:15" x14ac:dyDescent="0.2">
      <c r="A13598" t="s">
        <v>1344</v>
      </c>
      <c r="B13598" t="s">
        <v>854</v>
      </c>
      <c r="C13598">
        <v>81.010000000000005</v>
      </c>
      <c r="D13598">
        <v>0</v>
      </c>
      <c r="E13598">
        <v>0</v>
      </c>
      <c r="F13598">
        <v>0</v>
      </c>
      <c r="G13598">
        <v>0</v>
      </c>
      <c r="H13598" s="45">
        <v>-5418.32</v>
      </c>
      <c r="I13598" t="s">
        <v>758</v>
      </c>
      <c r="J13598" t="s">
        <v>200</v>
      </c>
      <c r="K13598">
        <v>0</v>
      </c>
      <c r="L13598" s="83">
        <v>42404</v>
      </c>
      <c r="M13598">
        <v>0</v>
      </c>
      <c r="N13598">
        <v>988498101</v>
      </c>
      <c r="O13598">
        <v>2098876</v>
      </c>
    </row>
    <row r="13599" spans="1:15" x14ac:dyDescent="0.2">
      <c r="A13599" t="s">
        <v>1345</v>
      </c>
      <c r="B13599" t="s">
        <v>830</v>
      </c>
      <c r="C13599">
        <v>46.55</v>
      </c>
      <c r="D13599">
        <v>0</v>
      </c>
      <c r="E13599">
        <v>0</v>
      </c>
      <c r="F13599">
        <v>0</v>
      </c>
      <c r="G13599">
        <v>0</v>
      </c>
      <c r="H13599">
        <v>-745.13</v>
      </c>
      <c r="I13599" t="s">
        <v>758</v>
      </c>
      <c r="J13599" t="s">
        <v>190</v>
      </c>
      <c r="K13599">
        <v>0</v>
      </c>
      <c r="L13599" s="83">
        <v>42404</v>
      </c>
      <c r="M13599">
        <v>0</v>
      </c>
      <c r="N13599">
        <v>887389104</v>
      </c>
      <c r="O13599">
        <v>2892807</v>
      </c>
    </row>
    <row r="13600" spans="1:15" x14ac:dyDescent="0.2">
      <c r="A13600" t="s">
        <v>1346</v>
      </c>
      <c r="B13600" t="s">
        <v>852</v>
      </c>
      <c r="C13600">
        <v>27.05</v>
      </c>
      <c r="D13600">
        <v>0</v>
      </c>
      <c r="E13600">
        <v>0</v>
      </c>
      <c r="F13600">
        <v>0</v>
      </c>
      <c r="G13600">
        <v>0</v>
      </c>
      <c r="H13600" s="45">
        <v>-5440.59</v>
      </c>
      <c r="I13600" t="s">
        <v>758</v>
      </c>
      <c r="J13600" t="s">
        <v>190</v>
      </c>
      <c r="K13600">
        <v>0</v>
      </c>
      <c r="L13600" s="83">
        <v>42404</v>
      </c>
      <c r="M13600">
        <v>0</v>
      </c>
      <c r="N13600" t="s">
        <v>981</v>
      </c>
      <c r="O13600">
        <v>2519849</v>
      </c>
    </row>
    <row r="13601" spans="1:15" x14ac:dyDescent="0.2">
      <c r="A13601" t="s">
        <v>1347</v>
      </c>
      <c r="B13601" t="s">
        <v>858</v>
      </c>
      <c r="C13601">
        <v>71.819999999999993</v>
      </c>
      <c r="D13601">
        <v>0</v>
      </c>
      <c r="E13601">
        <v>0</v>
      </c>
      <c r="F13601">
        <v>0</v>
      </c>
      <c r="G13601">
        <v>0</v>
      </c>
      <c r="H13601" s="45">
        <v>-9049.57</v>
      </c>
      <c r="I13601" t="s">
        <v>758</v>
      </c>
      <c r="J13601" t="s">
        <v>164</v>
      </c>
      <c r="K13601">
        <v>0</v>
      </c>
      <c r="L13601" s="83">
        <v>42404</v>
      </c>
      <c r="M13601">
        <v>0</v>
      </c>
      <c r="N13601" t="s">
        <v>978</v>
      </c>
      <c r="O13601" t="s">
        <v>1348</v>
      </c>
    </row>
    <row r="13602" spans="1:15" x14ac:dyDescent="0.2">
      <c r="A13602" t="s">
        <v>1349</v>
      </c>
      <c r="B13602" t="s">
        <v>851</v>
      </c>
      <c r="C13602">
        <v>86.87</v>
      </c>
      <c r="D13602">
        <v>0</v>
      </c>
      <c r="E13602">
        <v>0</v>
      </c>
      <c r="F13602">
        <v>0</v>
      </c>
      <c r="G13602">
        <v>0</v>
      </c>
      <c r="H13602" s="45">
        <v>1365.76</v>
      </c>
      <c r="I13602" t="s">
        <v>758</v>
      </c>
      <c r="J13602" t="s">
        <v>190</v>
      </c>
      <c r="K13602">
        <v>0</v>
      </c>
      <c r="L13602" s="83">
        <v>42404</v>
      </c>
      <c r="M13602">
        <v>0</v>
      </c>
      <c r="N13602">
        <v>848574109</v>
      </c>
      <c r="O13602" t="s">
        <v>1350</v>
      </c>
    </row>
    <row r="13603" spans="1:15" x14ac:dyDescent="0.2">
      <c r="A13603" t="s">
        <v>1351</v>
      </c>
      <c r="B13603" t="s">
        <v>848</v>
      </c>
      <c r="C13603">
        <v>10.07</v>
      </c>
      <c r="D13603">
        <v>0</v>
      </c>
      <c r="E13603">
        <v>0</v>
      </c>
      <c r="F13603">
        <v>0</v>
      </c>
      <c r="G13603">
        <v>0</v>
      </c>
      <c r="H13603">
        <v>629.17999999999995</v>
      </c>
      <c r="I13603" t="s">
        <v>758</v>
      </c>
      <c r="J13603" t="s">
        <v>164</v>
      </c>
      <c r="K13603">
        <v>0</v>
      </c>
      <c r="L13603" s="83">
        <v>42404</v>
      </c>
      <c r="M13603">
        <v>0</v>
      </c>
      <c r="N13603" t="s">
        <v>973</v>
      </c>
      <c r="O13603" t="s">
        <v>1352</v>
      </c>
    </row>
    <row r="13604" spans="1:15" x14ac:dyDescent="0.2">
      <c r="A13604" t="s">
        <v>1353</v>
      </c>
      <c r="B13604" t="s">
        <v>833</v>
      </c>
      <c r="C13604">
        <v>75.215000000000003</v>
      </c>
      <c r="D13604">
        <v>0</v>
      </c>
      <c r="E13604">
        <v>0</v>
      </c>
      <c r="F13604">
        <v>0</v>
      </c>
      <c r="G13604">
        <v>0</v>
      </c>
      <c r="H13604">
        <v>579.53</v>
      </c>
      <c r="I13604" t="s">
        <v>758</v>
      </c>
      <c r="J13604" t="s">
        <v>200</v>
      </c>
      <c r="K13604">
        <v>0</v>
      </c>
      <c r="L13604" s="83">
        <v>42404</v>
      </c>
      <c r="M13604">
        <v>0</v>
      </c>
      <c r="N13604" t="s">
        <v>968</v>
      </c>
      <c r="O13604" t="s">
        <v>1354</v>
      </c>
    </row>
    <row r="13605" spans="1:15" x14ac:dyDescent="0.2">
      <c r="A13605" t="s">
        <v>1355</v>
      </c>
      <c r="B13605" t="s">
        <v>843</v>
      </c>
      <c r="C13605">
        <v>143.79</v>
      </c>
      <c r="D13605">
        <v>0</v>
      </c>
      <c r="E13605">
        <v>0</v>
      </c>
      <c r="F13605">
        <v>0</v>
      </c>
      <c r="G13605">
        <v>0</v>
      </c>
      <c r="H13605">
        <v>-761.19</v>
      </c>
      <c r="I13605" t="s">
        <v>758</v>
      </c>
      <c r="J13605" t="s">
        <v>190</v>
      </c>
      <c r="K13605">
        <v>0</v>
      </c>
      <c r="L13605" s="83">
        <v>42404</v>
      </c>
      <c r="M13605">
        <v>0</v>
      </c>
      <c r="N13605" t="s">
        <v>965</v>
      </c>
      <c r="O13605" t="s">
        <v>1356</v>
      </c>
    </row>
    <row r="13606" spans="1:15" x14ac:dyDescent="0.2">
      <c r="A13606" t="s">
        <v>1357</v>
      </c>
      <c r="B13606" t="s">
        <v>853</v>
      </c>
      <c r="C13606">
        <v>89.64</v>
      </c>
      <c r="D13606">
        <v>0</v>
      </c>
      <c r="E13606">
        <v>0</v>
      </c>
      <c r="F13606">
        <v>0</v>
      </c>
      <c r="G13606">
        <v>0</v>
      </c>
      <c r="H13606" s="45">
        <v>-26105.56</v>
      </c>
      <c r="I13606" t="s">
        <v>758</v>
      </c>
      <c r="J13606" t="s">
        <v>164</v>
      </c>
      <c r="K13606">
        <v>0</v>
      </c>
      <c r="L13606" s="83">
        <v>42404</v>
      </c>
      <c r="M13606">
        <v>0</v>
      </c>
      <c r="N13606" t="s">
        <v>177</v>
      </c>
      <c r="O13606" t="s">
        <v>1358</v>
      </c>
    </row>
    <row r="13607" spans="1:15" x14ac:dyDescent="0.2">
      <c r="A13607" t="s">
        <v>1359</v>
      </c>
      <c r="B13607" t="s">
        <v>859</v>
      </c>
      <c r="C13607">
        <v>14.45</v>
      </c>
      <c r="D13607">
        <v>0</v>
      </c>
      <c r="E13607">
        <v>0</v>
      </c>
      <c r="F13607">
        <v>0</v>
      </c>
      <c r="G13607">
        <v>0</v>
      </c>
      <c r="H13607" s="45">
        <v>3272.44</v>
      </c>
      <c r="I13607" t="s">
        <v>758</v>
      </c>
      <c r="J13607" t="s">
        <v>182</v>
      </c>
      <c r="K13607">
        <v>0</v>
      </c>
      <c r="L13607" s="83">
        <v>42404</v>
      </c>
      <c r="M13607">
        <v>0</v>
      </c>
      <c r="N13607">
        <v>576853105</v>
      </c>
      <c r="O13607">
        <v>2572068</v>
      </c>
    </row>
    <row r="13608" spans="1:15" x14ac:dyDescent="0.2">
      <c r="A13608" t="s">
        <v>1360</v>
      </c>
      <c r="B13608" t="s">
        <v>453</v>
      </c>
      <c r="C13608">
        <v>15.65</v>
      </c>
      <c r="D13608">
        <v>0</v>
      </c>
      <c r="E13608">
        <v>0</v>
      </c>
      <c r="F13608">
        <v>0</v>
      </c>
      <c r="G13608">
        <v>0</v>
      </c>
      <c r="H13608" s="45">
        <v>-14274.58</v>
      </c>
      <c r="I13608" t="s">
        <v>758</v>
      </c>
      <c r="J13608" t="s">
        <v>169</v>
      </c>
      <c r="K13608">
        <v>0</v>
      </c>
      <c r="L13608" s="83">
        <v>42404</v>
      </c>
      <c r="M13608">
        <v>0</v>
      </c>
      <c r="N13608">
        <v>516012101</v>
      </c>
      <c r="O13608">
        <v>2447694</v>
      </c>
    </row>
    <row r="13609" spans="1:15" x14ac:dyDescent="0.2">
      <c r="A13609" t="s">
        <v>1361</v>
      </c>
      <c r="B13609" t="s">
        <v>828</v>
      </c>
      <c r="C13609">
        <v>38.630000000000003</v>
      </c>
      <c r="D13609">
        <v>0</v>
      </c>
      <c r="E13609">
        <v>0</v>
      </c>
      <c r="F13609">
        <v>0</v>
      </c>
      <c r="G13609">
        <v>0</v>
      </c>
      <c r="H13609" s="45">
        <v>-7013.01</v>
      </c>
      <c r="I13609" t="s">
        <v>758</v>
      </c>
      <c r="J13609" t="s">
        <v>190</v>
      </c>
      <c r="K13609">
        <v>0</v>
      </c>
      <c r="L13609" s="83">
        <v>42404</v>
      </c>
      <c r="M13609">
        <v>0</v>
      </c>
      <c r="N13609">
        <v>489170100</v>
      </c>
      <c r="O13609">
        <v>2488121</v>
      </c>
    </row>
    <row r="13610" spans="1:15" x14ac:dyDescent="0.2">
      <c r="A13610" t="s">
        <v>1362</v>
      </c>
      <c r="B13610" t="s">
        <v>857</v>
      </c>
      <c r="C13610">
        <v>31.34</v>
      </c>
      <c r="D13610">
        <v>0</v>
      </c>
      <c r="E13610">
        <v>0</v>
      </c>
      <c r="F13610">
        <v>0</v>
      </c>
      <c r="G13610">
        <v>0</v>
      </c>
      <c r="H13610" s="45">
        <v>-3534.47</v>
      </c>
      <c r="I13610" t="s">
        <v>758</v>
      </c>
      <c r="J13610" t="s">
        <v>169</v>
      </c>
      <c r="K13610">
        <v>0</v>
      </c>
      <c r="L13610" s="83">
        <v>42404</v>
      </c>
      <c r="M13610">
        <v>0</v>
      </c>
      <c r="N13610" t="s">
        <v>948</v>
      </c>
      <c r="O13610" t="s">
        <v>1363</v>
      </c>
    </row>
    <row r="13611" spans="1:15" x14ac:dyDescent="0.2">
      <c r="A13611" t="s">
        <v>1364</v>
      </c>
      <c r="B13611" t="s">
        <v>845</v>
      </c>
      <c r="C13611">
        <v>52.325000000000003</v>
      </c>
      <c r="D13611">
        <v>0</v>
      </c>
      <c r="E13611">
        <v>0</v>
      </c>
      <c r="F13611">
        <v>0</v>
      </c>
      <c r="G13611">
        <v>0</v>
      </c>
      <c r="H13611" s="45">
        <v>8617.07</v>
      </c>
      <c r="I13611" t="s">
        <v>758</v>
      </c>
      <c r="J13611" t="s">
        <v>190</v>
      </c>
      <c r="K13611">
        <v>0</v>
      </c>
      <c r="L13611" s="83">
        <v>42404</v>
      </c>
      <c r="M13611">
        <v>0</v>
      </c>
      <c r="N13611">
        <v>443320106</v>
      </c>
      <c r="O13611">
        <v>2407632</v>
      </c>
    </row>
    <row r="13612" spans="1:15" x14ac:dyDescent="0.2">
      <c r="A13612" t="s">
        <v>1365</v>
      </c>
      <c r="B13612" t="s">
        <v>844</v>
      </c>
      <c r="C13612">
        <v>21.11</v>
      </c>
      <c r="D13612">
        <v>0</v>
      </c>
      <c r="E13612">
        <v>0</v>
      </c>
      <c r="F13612">
        <v>0</v>
      </c>
      <c r="G13612">
        <v>0</v>
      </c>
      <c r="H13612" s="45">
        <v>-8622.26</v>
      </c>
      <c r="I13612" t="s">
        <v>758</v>
      </c>
      <c r="J13612" t="s">
        <v>164</v>
      </c>
      <c r="K13612">
        <v>0</v>
      </c>
      <c r="L13612" s="83">
        <v>42404</v>
      </c>
      <c r="M13612">
        <v>0</v>
      </c>
      <c r="N13612" t="s">
        <v>177</v>
      </c>
      <c r="O13612" t="s">
        <v>1366</v>
      </c>
    </row>
    <row r="13613" spans="1:15" x14ac:dyDescent="0.2">
      <c r="A13613" t="s">
        <v>1367</v>
      </c>
      <c r="B13613" t="s">
        <v>839</v>
      </c>
      <c r="C13613">
        <v>44.86</v>
      </c>
      <c r="D13613">
        <v>0</v>
      </c>
      <c r="E13613">
        <v>0</v>
      </c>
      <c r="F13613">
        <v>0</v>
      </c>
      <c r="G13613">
        <v>0</v>
      </c>
      <c r="H13613" s="45">
        <v>1119.01</v>
      </c>
      <c r="I13613" t="s">
        <v>758</v>
      </c>
      <c r="J13613" t="s">
        <v>164</v>
      </c>
      <c r="K13613">
        <v>0</v>
      </c>
      <c r="L13613" s="83">
        <v>42404</v>
      </c>
      <c r="M13613">
        <v>0</v>
      </c>
      <c r="N13613">
        <v>126349109</v>
      </c>
      <c r="O13613">
        <v>2210885</v>
      </c>
    </row>
    <row r="13614" spans="1:15" x14ac:dyDescent="0.2">
      <c r="A13614" t="s">
        <v>1368</v>
      </c>
      <c r="B13614" t="s">
        <v>841</v>
      </c>
      <c r="C13614">
        <v>35.08</v>
      </c>
      <c r="D13614">
        <v>0</v>
      </c>
      <c r="E13614">
        <v>0</v>
      </c>
      <c r="F13614">
        <v>0</v>
      </c>
      <c r="G13614">
        <v>0</v>
      </c>
      <c r="H13614">
        <v>-393.77</v>
      </c>
      <c r="I13614" t="s">
        <v>758</v>
      </c>
      <c r="J13614" t="s">
        <v>200</v>
      </c>
      <c r="K13614">
        <v>0</v>
      </c>
      <c r="L13614" s="83">
        <v>42404</v>
      </c>
      <c r="M13614">
        <v>0</v>
      </c>
      <c r="N13614" t="s">
        <v>934</v>
      </c>
      <c r="O13614">
        <v>2044545</v>
      </c>
    </row>
    <row r="13615" spans="1:15" x14ac:dyDescent="0.2">
      <c r="A13615" t="s">
        <v>1369</v>
      </c>
      <c r="B13615" t="s">
        <v>838</v>
      </c>
      <c r="C13615">
        <v>60</v>
      </c>
      <c r="D13615">
        <v>0</v>
      </c>
      <c r="E13615">
        <v>0</v>
      </c>
      <c r="F13615">
        <v>0</v>
      </c>
      <c r="G13615">
        <v>0</v>
      </c>
      <c r="H13615" s="45">
        <v>-9182.9699999999993</v>
      </c>
      <c r="I13615" t="s">
        <v>758</v>
      </c>
      <c r="J13615" t="s">
        <v>190</v>
      </c>
      <c r="K13615">
        <v>0</v>
      </c>
      <c r="L13615" s="83">
        <v>42404</v>
      </c>
      <c r="M13615">
        <v>0</v>
      </c>
      <c r="N13615">
        <v>125134106</v>
      </c>
      <c r="O13615" t="s">
        <v>1370</v>
      </c>
    </row>
    <row r="13616" spans="1:15" x14ac:dyDescent="0.2">
      <c r="A13616" t="s">
        <v>1371</v>
      </c>
      <c r="B13616" t="s">
        <v>850</v>
      </c>
      <c r="C13616">
        <v>44.3</v>
      </c>
      <c r="D13616">
        <v>0</v>
      </c>
      <c r="E13616">
        <v>0</v>
      </c>
      <c r="F13616">
        <v>0</v>
      </c>
      <c r="G13616">
        <v>0</v>
      </c>
      <c r="H13616" s="45">
        <v>-1856.7</v>
      </c>
      <c r="I13616" t="s">
        <v>758</v>
      </c>
      <c r="J13616" t="s">
        <v>164</v>
      </c>
      <c r="K13616">
        <v>0</v>
      </c>
      <c r="L13616" s="83">
        <v>42404</v>
      </c>
      <c r="M13616">
        <v>0</v>
      </c>
      <c r="N13616">
        <v>127387108</v>
      </c>
      <c r="O13616">
        <v>2302232</v>
      </c>
    </row>
    <row r="13617" spans="1:15" x14ac:dyDescent="0.2">
      <c r="A13617" t="s">
        <v>1372</v>
      </c>
      <c r="B13617" t="s">
        <v>832</v>
      </c>
      <c r="C13617">
        <v>41.9</v>
      </c>
      <c r="D13617">
        <v>0</v>
      </c>
      <c r="E13617">
        <v>0</v>
      </c>
      <c r="F13617">
        <v>0</v>
      </c>
      <c r="G13617">
        <v>0</v>
      </c>
      <c r="H13617" s="45">
        <v>-13264.82</v>
      </c>
      <c r="I13617" t="s">
        <v>758</v>
      </c>
      <c r="J13617" t="s">
        <v>186</v>
      </c>
      <c r="K13617">
        <v>0</v>
      </c>
      <c r="L13617" s="83">
        <v>42404</v>
      </c>
      <c r="M13617">
        <v>0</v>
      </c>
      <c r="N13617" t="s">
        <v>923</v>
      </c>
      <c r="O13617" t="s">
        <v>1373</v>
      </c>
    </row>
    <row r="13618" spans="1:15" x14ac:dyDescent="0.2">
      <c r="A13618" t="s">
        <v>1374</v>
      </c>
      <c r="B13618" t="s">
        <v>861</v>
      </c>
      <c r="C13618">
        <v>150.44999999999999</v>
      </c>
      <c r="D13618">
        <v>0</v>
      </c>
      <c r="E13618">
        <v>0</v>
      </c>
      <c r="F13618">
        <v>0</v>
      </c>
      <c r="G13618">
        <v>0</v>
      </c>
      <c r="H13618">
        <v>-203.06</v>
      </c>
      <c r="I13618" t="s">
        <v>758</v>
      </c>
      <c r="J13618" t="s">
        <v>164</v>
      </c>
      <c r="K13618">
        <v>0</v>
      </c>
      <c r="L13618" s="83">
        <v>42404</v>
      </c>
      <c r="M13618">
        <v>0</v>
      </c>
      <c r="N13618">
        <v>127190304</v>
      </c>
      <c r="O13618">
        <v>2159267</v>
      </c>
    </row>
    <row r="13619" spans="1:15" x14ac:dyDescent="0.2">
      <c r="A13619" t="s">
        <v>1375</v>
      </c>
      <c r="B13619" t="s">
        <v>862</v>
      </c>
      <c r="C13619">
        <v>117.55</v>
      </c>
      <c r="D13619">
        <v>0</v>
      </c>
      <c r="E13619">
        <v>0</v>
      </c>
      <c r="F13619">
        <v>0</v>
      </c>
      <c r="G13619">
        <v>0</v>
      </c>
      <c r="H13619" s="45">
        <v>-6989.18</v>
      </c>
      <c r="I13619" t="s">
        <v>758</v>
      </c>
      <c r="J13619" t="s">
        <v>200</v>
      </c>
      <c r="K13619">
        <v>0</v>
      </c>
      <c r="L13619" s="83">
        <v>42404</v>
      </c>
      <c r="M13619">
        <v>0</v>
      </c>
      <c r="N13619">
        <v>119848109</v>
      </c>
      <c r="O13619">
        <v>2170309</v>
      </c>
    </row>
    <row r="13620" spans="1:15" x14ac:dyDescent="0.2">
      <c r="A13620" t="s">
        <v>1376</v>
      </c>
      <c r="B13620" t="s">
        <v>860</v>
      </c>
      <c r="C13620">
        <v>132.96</v>
      </c>
      <c r="D13620">
        <v>0</v>
      </c>
      <c r="E13620">
        <v>0</v>
      </c>
      <c r="F13620">
        <v>0</v>
      </c>
      <c r="G13620">
        <v>0</v>
      </c>
      <c r="H13620" s="45">
        <v>-3618.9</v>
      </c>
      <c r="I13620" t="s">
        <v>758</v>
      </c>
      <c r="J13620" t="s">
        <v>169</v>
      </c>
      <c r="K13620">
        <v>0</v>
      </c>
      <c r="L13620" s="83">
        <v>42404</v>
      </c>
      <c r="M13620">
        <v>0</v>
      </c>
      <c r="N13620">
        <v>15351109</v>
      </c>
      <c r="O13620">
        <v>2036070</v>
      </c>
    </row>
    <row r="13621" spans="1:15" x14ac:dyDescent="0.2">
      <c r="A13621" t="s">
        <v>1377</v>
      </c>
      <c r="B13621" t="s">
        <v>835</v>
      </c>
      <c r="C13621">
        <v>120.42</v>
      </c>
      <c r="D13621">
        <v>0</v>
      </c>
      <c r="E13621">
        <v>0</v>
      </c>
      <c r="F13621">
        <v>0</v>
      </c>
      <c r="G13621">
        <v>0</v>
      </c>
      <c r="H13621">
        <v>-951.66</v>
      </c>
      <c r="I13621" t="s">
        <v>758</v>
      </c>
      <c r="J13621" t="s">
        <v>164</v>
      </c>
      <c r="K13621">
        <v>0</v>
      </c>
      <c r="L13621" s="83">
        <v>42404</v>
      </c>
      <c r="M13621">
        <v>0</v>
      </c>
      <c r="N13621">
        <v>53015103</v>
      </c>
      <c r="O13621">
        <v>2065308</v>
      </c>
    </row>
    <row r="13622" spans="1:15" x14ac:dyDescent="0.2">
      <c r="A13622" t="s">
        <v>1378</v>
      </c>
      <c r="B13622" t="s">
        <v>1082</v>
      </c>
      <c r="C13622">
        <v>80.989999999999995</v>
      </c>
      <c r="D13622">
        <v>0</v>
      </c>
      <c r="E13622">
        <v>0</v>
      </c>
      <c r="F13622">
        <v>0</v>
      </c>
      <c r="G13622">
        <v>0</v>
      </c>
      <c r="H13622" s="45">
        <v>-11956.81</v>
      </c>
      <c r="I13622" t="s">
        <v>758</v>
      </c>
      <c r="J13622" t="s">
        <v>182</v>
      </c>
      <c r="K13622">
        <v>0</v>
      </c>
      <c r="L13622" s="83">
        <v>42404</v>
      </c>
      <c r="M13622">
        <v>0</v>
      </c>
      <c r="N13622" t="s">
        <v>1379</v>
      </c>
      <c r="O13622" t="s">
        <v>1380</v>
      </c>
    </row>
    <row r="13623" spans="1:15" x14ac:dyDescent="0.2">
      <c r="A13623" t="s">
        <v>1381</v>
      </c>
      <c r="B13623" t="s">
        <v>1076</v>
      </c>
      <c r="C13623">
        <v>57.75</v>
      </c>
      <c r="D13623">
        <v>0</v>
      </c>
      <c r="E13623">
        <v>0</v>
      </c>
      <c r="F13623">
        <v>0</v>
      </c>
      <c r="G13623">
        <v>0</v>
      </c>
      <c r="H13623">
        <v>462.76</v>
      </c>
      <c r="I13623" t="s">
        <v>758</v>
      </c>
      <c r="J13623" t="s">
        <v>169</v>
      </c>
      <c r="K13623">
        <v>0</v>
      </c>
      <c r="L13623" s="83">
        <v>42404</v>
      </c>
      <c r="M13623">
        <v>0</v>
      </c>
      <c r="N13623" t="s">
        <v>1382</v>
      </c>
      <c r="O13623">
        <v>2778844</v>
      </c>
    </row>
    <row r="13624" spans="1:15" x14ac:dyDescent="0.2">
      <c r="A13624" t="s">
        <v>1383</v>
      </c>
      <c r="B13624" t="s">
        <v>1091</v>
      </c>
      <c r="C13624">
        <v>93.21</v>
      </c>
      <c r="D13624">
        <v>0</v>
      </c>
      <c r="E13624">
        <v>0</v>
      </c>
      <c r="F13624">
        <v>0</v>
      </c>
      <c r="G13624">
        <v>0</v>
      </c>
      <c r="H13624" s="45">
        <v>1369.12</v>
      </c>
      <c r="I13624" t="s">
        <v>758</v>
      </c>
      <c r="J13624" t="s">
        <v>190</v>
      </c>
      <c r="K13624">
        <v>0</v>
      </c>
      <c r="L13624" s="83">
        <v>42404</v>
      </c>
      <c r="M13624">
        <v>0</v>
      </c>
      <c r="N13624" t="s">
        <v>1384</v>
      </c>
      <c r="O13624">
        <v>2562490</v>
      </c>
    </row>
    <row r="13625" spans="1:15" x14ac:dyDescent="0.2">
      <c r="A13625" t="s">
        <v>1385</v>
      </c>
      <c r="B13625" t="s">
        <v>1090</v>
      </c>
      <c r="C13625">
        <v>353.02</v>
      </c>
      <c r="D13625">
        <v>0</v>
      </c>
      <c r="E13625">
        <v>0</v>
      </c>
      <c r="F13625">
        <v>0</v>
      </c>
      <c r="G13625">
        <v>0</v>
      </c>
      <c r="H13625" s="45">
        <v>-12148.83</v>
      </c>
      <c r="I13625" t="s">
        <v>758</v>
      </c>
      <c r="J13625" t="s">
        <v>190</v>
      </c>
      <c r="K13625">
        <v>0</v>
      </c>
      <c r="L13625" s="83">
        <v>42404</v>
      </c>
      <c r="M13625">
        <v>0</v>
      </c>
      <c r="N13625">
        <v>23586100</v>
      </c>
      <c r="O13625">
        <v>2028174</v>
      </c>
    </row>
    <row r="13626" spans="1:15" x14ac:dyDescent="0.2">
      <c r="A13626" t="s">
        <v>1386</v>
      </c>
      <c r="B13626" t="s">
        <v>1078</v>
      </c>
      <c r="C13626">
        <v>41.27</v>
      </c>
      <c r="D13626">
        <v>0</v>
      </c>
      <c r="E13626">
        <v>0</v>
      </c>
      <c r="F13626">
        <v>0</v>
      </c>
      <c r="G13626">
        <v>0</v>
      </c>
      <c r="H13626">
        <v>-469.3</v>
      </c>
      <c r="I13626" t="s">
        <v>758</v>
      </c>
      <c r="J13626" t="s">
        <v>822</v>
      </c>
      <c r="K13626">
        <v>0</v>
      </c>
      <c r="L13626" s="83">
        <v>42404</v>
      </c>
      <c r="M13626">
        <v>0</v>
      </c>
      <c r="N13626" t="s">
        <v>1387</v>
      </c>
      <c r="O13626">
        <v>2670519</v>
      </c>
    </row>
    <row r="13627" spans="1:15" x14ac:dyDescent="0.2">
      <c r="A13627" t="s">
        <v>1388</v>
      </c>
      <c r="B13627" t="s">
        <v>1084</v>
      </c>
      <c r="C13627">
        <v>76.900000000000006</v>
      </c>
      <c r="D13627">
        <v>0</v>
      </c>
      <c r="E13627">
        <v>0</v>
      </c>
      <c r="F13627">
        <v>0</v>
      </c>
      <c r="G13627">
        <v>0</v>
      </c>
      <c r="H13627" s="45">
        <v>-3045.04</v>
      </c>
      <c r="I13627" t="s">
        <v>758</v>
      </c>
      <c r="J13627" t="s">
        <v>186</v>
      </c>
      <c r="K13627">
        <v>0</v>
      </c>
      <c r="L13627" s="83">
        <v>42404</v>
      </c>
      <c r="M13627">
        <v>0</v>
      </c>
      <c r="N13627" t="s">
        <v>1389</v>
      </c>
      <c r="O13627" t="s">
        <v>1390</v>
      </c>
    </row>
    <row r="13628" spans="1:15" x14ac:dyDescent="0.2">
      <c r="A13628" t="s">
        <v>1391</v>
      </c>
      <c r="B13628" t="s">
        <v>1089</v>
      </c>
      <c r="C13628">
        <v>30.27</v>
      </c>
      <c r="D13628">
        <v>0</v>
      </c>
      <c r="E13628">
        <v>0</v>
      </c>
      <c r="F13628">
        <v>0</v>
      </c>
      <c r="G13628">
        <v>0</v>
      </c>
      <c r="H13628" s="45">
        <v>-12369.67</v>
      </c>
      <c r="I13628" t="s">
        <v>758</v>
      </c>
      <c r="J13628" t="s">
        <v>200</v>
      </c>
      <c r="K13628">
        <v>0</v>
      </c>
      <c r="L13628" s="83">
        <v>42404</v>
      </c>
      <c r="M13628">
        <v>0</v>
      </c>
      <c r="N13628">
        <v>552676108</v>
      </c>
      <c r="O13628">
        <v>2561204</v>
      </c>
    </row>
    <row r="13629" spans="1:15" x14ac:dyDescent="0.2">
      <c r="A13629" t="s">
        <v>1392</v>
      </c>
      <c r="B13629" t="s">
        <v>1075</v>
      </c>
      <c r="C13629">
        <v>124.95</v>
      </c>
      <c r="D13629">
        <v>0</v>
      </c>
      <c r="E13629">
        <v>0</v>
      </c>
      <c r="F13629">
        <v>0</v>
      </c>
      <c r="G13629">
        <v>0</v>
      </c>
      <c r="H13629" s="45">
        <v>6781.72</v>
      </c>
      <c r="I13629" t="s">
        <v>758</v>
      </c>
      <c r="J13629" t="s">
        <v>164</v>
      </c>
      <c r="K13629">
        <v>0</v>
      </c>
      <c r="L13629" s="83">
        <v>42404</v>
      </c>
      <c r="M13629">
        <v>0</v>
      </c>
      <c r="N13629">
        <v>874054109</v>
      </c>
      <c r="O13629">
        <v>2122117</v>
      </c>
    </row>
    <row r="13630" spans="1:15" x14ac:dyDescent="0.2">
      <c r="A13630" t="s">
        <v>1393</v>
      </c>
      <c r="B13630" t="s">
        <v>1086</v>
      </c>
      <c r="C13630">
        <v>43.3</v>
      </c>
      <c r="D13630">
        <v>0</v>
      </c>
      <c r="E13630">
        <v>0</v>
      </c>
      <c r="F13630">
        <v>0</v>
      </c>
      <c r="G13630">
        <v>0</v>
      </c>
      <c r="H13630" s="45">
        <v>-4448.37</v>
      </c>
      <c r="I13630" t="s">
        <v>758</v>
      </c>
      <c r="J13630" t="s">
        <v>188</v>
      </c>
      <c r="K13630">
        <v>0</v>
      </c>
      <c r="L13630" s="83">
        <v>42404</v>
      </c>
      <c r="M13630">
        <v>0</v>
      </c>
      <c r="N13630" t="s">
        <v>1394</v>
      </c>
      <c r="O13630">
        <v>2624561</v>
      </c>
    </row>
    <row r="13631" spans="1:15" x14ac:dyDescent="0.2">
      <c r="A13631" t="s">
        <v>1395</v>
      </c>
      <c r="B13631" t="s">
        <v>1080</v>
      </c>
      <c r="C13631">
        <v>61.35</v>
      </c>
      <c r="D13631">
        <v>0</v>
      </c>
      <c r="E13631">
        <v>0</v>
      </c>
      <c r="F13631">
        <v>0</v>
      </c>
      <c r="G13631">
        <v>0</v>
      </c>
      <c r="H13631" s="45">
        <v>-3623.18</v>
      </c>
      <c r="I13631" t="s">
        <v>758</v>
      </c>
      <c r="J13631" t="s">
        <v>164</v>
      </c>
      <c r="K13631">
        <v>0</v>
      </c>
      <c r="L13631" s="83">
        <v>42404</v>
      </c>
      <c r="M13631">
        <v>0</v>
      </c>
      <c r="N13631" s="84">
        <v>1.2508E+105</v>
      </c>
      <c r="O13631" t="s">
        <v>1396</v>
      </c>
    </row>
    <row r="13632" spans="1:15" x14ac:dyDescent="0.2">
      <c r="A13632" t="s">
        <v>1397</v>
      </c>
      <c r="B13632" t="s">
        <v>1079</v>
      </c>
      <c r="C13632">
        <v>154.88499999999999</v>
      </c>
      <c r="D13632">
        <v>0</v>
      </c>
      <c r="E13632">
        <v>0</v>
      </c>
      <c r="F13632">
        <v>0</v>
      </c>
      <c r="G13632">
        <v>0</v>
      </c>
      <c r="H13632" s="45">
        <v>-7767.92</v>
      </c>
      <c r="I13632" t="s">
        <v>758</v>
      </c>
      <c r="J13632" t="s">
        <v>186</v>
      </c>
      <c r="K13632">
        <v>0</v>
      </c>
      <c r="L13632" s="83">
        <v>42404</v>
      </c>
      <c r="M13632">
        <v>0</v>
      </c>
      <c r="N13632" t="s">
        <v>1398</v>
      </c>
      <c r="O13632">
        <v>2040640</v>
      </c>
    </row>
    <row r="13633" spans="1:15" x14ac:dyDescent="0.2">
      <c r="A13633" t="s">
        <v>1399</v>
      </c>
      <c r="B13633" t="s">
        <v>1081</v>
      </c>
      <c r="C13633">
        <v>85.18</v>
      </c>
      <c r="D13633">
        <v>0</v>
      </c>
      <c r="E13633">
        <v>0</v>
      </c>
      <c r="F13633">
        <v>0</v>
      </c>
      <c r="G13633">
        <v>0</v>
      </c>
      <c r="H13633" s="45">
        <v>-2346.15</v>
      </c>
      <c r="I13633" t="s">
        <v>758</v>
      </c>
      <c r="J13633" t="s">
        <v>186</v>
      </c>
      <c r="K13633">
        <v>0</v>
      </c>
      <c r="L13633" s="83">
        <v>42404</v>
      </c>
      <c r="M13633">
        <v>0</v>
      </c>
      <c r="N13633">
        <v>891027104</v>
      </c>
      <c r="O13633">
        <v>2896713</v>
      </c>
    </row>
    <row r="13634" spans="1:15" x14ac:dyDescent="0.2">
      <c r="A13634" t="s">
        <v>1400</v>
      </c>
      <c r="B13634" t="s">
        <v>1077</v>
      </c>
      <c r="C13634">
        <v>55.25</v>
      </c>
      <c r="D13634">
        <v>0</v>
      </c>
      <c r="E13634">
        <v>0</v>
      </c>
      <c r="F13634">
        <v>0</v>
      </c>
      <c r="G13634">
        <v>0</v>
      </c>
      <c r="H13634">
        <v>-519.55999999999995</v>
      </c>
      <c r="I13634" t="s">
        <v>758</v>
      </c>
      <c r="J13634" t="s">
        <v>188</v>
      </c>
      <c r="K13634">
        <v>0</v>
      </c>
      <c r="L13634" s="83">
        <v>42404</v>
      </c>
      <c r="M13634">
        <v>0</v>
      </c>
      <c r="N13634">
        <v>460146103</v>
      </c>
      <c r="O13634">
        <v>2465254</v>
      </c>
    </row>
    <row r="13635" spans="1:15" x14ac:dyDescent="0.2">
      <c r="A13635" t="s">
        <v>1401</v>
      </c>
      <c r="B13635" t="s">
        <v>1087</v>
      </c>
      <c r="C13635">
        <v>75.400000000000006</v>
      </c>
      <c r="D13635">
        <v>0</v>
      </c>
      <c r="E13635">
        <v>0</v>
      </c>
      <c r="F13635">
        <v>0</v>
      </c>
      <c r="G13635">
        <v>0</v>
      </c>
      <c r="H13635" s="45">
        <v>-10865.72</v>
      </c>
      <c r="I13635" t="s">
        <v>758</v>
      </c>
      <c r="J13635" t="s">
        <v>186</v>
      </c>
      <c r="K13635">
        <v>0</v>
      </c>
      <c r="L13635" s="83">
        <v>42404</v>
      </c>
      <c r="M13635">
        <v>0</v>
      </c>
      <c r="N13635">
        <v>534187109</v>
      </c>
      <c r="O13635">
        <v>2516378</v>
      </c>
    </row>
    <row r="13636" spans="1:15" x14ac:dyDescent="0.2">
      <c r="A13636" t="s">
        <v>1402</v>
      </c>
      <c r="B13636" t="s">
        <v>1088</v>
      </c>
      <c r="C13636">
        <v>43.12</v>
      </c>
      <c r="D13636">
        <v>0</v>
      </c>
      <c r="E13636">
        <v>0</v>
      </c>
      <c r="F13636">
        <v>0</v>
      </c>
      <c r="G13636">
        <v>0</v>
      </c>
      <c r="H13636" s="45">
        <v>-7940.15</v>
      </c>
      <c r="I13636" t="s">
        <v>758</v>
      </c>
      <c r="J13636" t="s">
        <v>235</v>
      </c>
      <c r="K13636">
        <v>0</v>
      </c>
      <c r="L13636" s="83">
        <v>42404</v>
      </c>
      <c r="M13636">
        <v>0</v>
      </c>
      <c r="N13636" t="s">
        <v>1403</v>
      </c>
      <c r="O13636" t="s">
        <v>1404</v>
      </c>
    </row>
    <row r="13637" spans="1:15" x14ac:dyDescent="0.2">
      <c r="A13637" t="s">
        <v>1405</v>
      </c>
      <c r="B13637" t="s">
        <v>1083</v>
      </c>
      <c r="C13637">
        <v>64.459999999999994</v>
      </c>
      <c r="D13637">
        <v>0</v>
      </c>
      <c r="E13637">
        <v>0</v>
      </c>
      <c r="F13637">
        <v>0</v>
      </c>
      <c r="G13637">
        <v>0</v>
      </c>
      <c r="H13637" s="45">
        <v>-2743.14</v>
      </c>
      <c r="I13637" t="s">
        <v>758</v>
      </c>
      <c r="J13637" t="s">
        <v>190</v>
      </c>
      <c r="K13637">
        <v>0</v>
      </c>
      <c r="L13637" s="83">
        <v>42404</v>
      </c>
      <c r="M13637">
        <v>0</v>
      </c>
      <c r="N13637" t="s">
        <v>1406</v>
      </c>
      <c r="O13637" t="s">
        <v>1407</v>
      </c>
    </row>
    <row r="13638" spans="1:15" x14ac:dyDescent="0.2">
      <c r="A13638" t="s">
        <v>1408</v>
      </c>
      <c r="B13638" t="s">
        <v>1085</v>
      </c>
      <c r="C13638">
        <v>34.31</v>
      </c>
      <c r="D13638">
        <v>0</v>
      </c>
      <c r="E13638">
        <v>0</v>
      </c>
      <c r="F13638">
        <v>0</v>
      </c>
      <c r="G13638">
        <v>0</v>
      </c>
      <c r="H13638" s="45">
        <v>-5805.7</v>
      </c>
      <c r="I13638" t="s">
        <v>758</v>
      </c>
      <c r="J13638" t="s">
        <v>186</v>
      </c>
      <c r="K13638">
        <v>0</v>
      </c>
      <c r="L13638" s="83">
        <v>42404</v>
      </c>
      <c r="M13638">
        <v>0</v>
      </c>
      <c r="N13638">
        <v>354613101</v>
      </c>
      <c r="O13638">
        <v>2350684</v>
      </c>
    </row>
    <row r="13639" spans="1:15" x14ac:dyDescent="0.2">
      <c r="A13639" t="s">
        <v>1409</v>
      </c>
      <c r="B13639" t="s">
        <v>1068</v>
      </c>
      <c r="C13639">
        <v>60.174999999999997</v>
      </c>
      <c r="D13639">
        <v>0</v>
      </c>
      <c r="E13639">
        <v>0</v>
      </c>
      <c r="F13639">
        <v>0</v>
      </c>
      <c r="G13639">
        <v>0</v>
      </c>
      <c r="H13639" s="45">
        <v>-39037.57</v>
      </c>
      <c r="I13639" t="s">
        <v>163</v>
      </c>
      <c r="J13639" t="s">
        <v>235</v>
      </c>
      <c r="K13639">
        <v>0</v>
      </c>
      <c r="L13639" s="83">
        <v>42404</v>
      </c>
      <c r="M13639">
        <v>0</v>
      </c>
      <c r="N13639">
        <v>902494103</v>
      </c>
      <c r="O13639">
        <v>2909730</v>
      </c>
    </row>
    <row r="13640" spans="1:15" x14ac:dyDescent="0.2">
      <c r="A13640" t="s">
        <v>1410</v>
      </c>
      <c r="B13640" t="s">
        <v>1074</v>
      </c>
      <c r="C13640">
        <v>74.849999999999994</v>
      </c>
      <c r="D13640">
        <v>0</v>
      </c>
      <c r="E13640">
        <v>0</v>
      </c>
      <c r="F13640">
        <v>0</v>
      </c>
      <c r="G13640">
        <v>0</v>
      </c>
      <c r="H13640" s="45">
        <v>203758.52</v>
      </c>
      <c r="I13640" t="s">
        <v>163</v>
      </c>
      <c r="J13640" t="s">
        <v>190</v>
      </c>
      <c r="K13640">
        <v>0</v>
      </c>
      <c r="L13640" s="83">
        <v>42404</v>
      </c>
      <c r="M13640">
        <v>0</v>
      </c>
      <c r="N13640" t="s">
        <v>1411</v>
      </c>
      <c r="O13640">
        <v>2982399</v>
      </c>
    </row>
    <row r="13641" spans="1:15" x14ac:dyDescent="0.2">
      <c r="A13641" t="s">
        <v>1412</v>
      </c>
      <c r="B13641" t="s">
        <v>1071</v>
      </c>
      <c r="C13641">
        <v>46.024999999999999</v>
      </c>
      <c r="D13641">
        <v>0</v>
      </c>
      <c r="E13641">
        <v>0</v>
      </c>
      <c r="F13641">
        <v>0</v>
      </c>
      <c r="G13641">
        <v>0</v>
      </c>
      <c r="H13641" s="45">
        <v>-1482.96</v>
      </c>
      <c r="I13641" t="s">
        <v>163</v>
      </c>
      <c r="J13641" t="s">
        <v>190</v>
      </c>
      <c r="K13641">
        <v>0</v>
      </c>
      <c r="L13641" s="83">
        <v>42404</v>
      </c>
      <c r="M13641">
        <v>0</v>
      </c>
      <c r="N13641" t="s">
        <v>1413</v>
      </c>
      <c r="O13641">
        <v>2548177</v>
      </c>
    </row>
    <row r="13642" spans="1:15" x14ac:dyDescent="0.2">
      <c r="A13642" t="s">
        <v>1414</v>
      </c>
      <c r="B13642" t="s">
        <v>1072</v>
      </c>
      <c r="C13642">
        <v>68.56</v>
      </c>
      <c r="D13642">
        <v>0</v>
      </c>
      <c r="E13642">
        <v>0</v>
      </c>
      <c r="F13642">
        <v>0</v>
      </c>
      <c r="G13642">
        <v>0</v>
      </c>
      <c r="H13642" s="45">
        <v>-23067.94</v>
      </c>
      <c r="I13642" t="s">
        <v>163</v>
      </c>
      <c r="J13642" t="s">
        <v>190</v>
      </c>
      <c r="K13642">
        <v>0</v>
      </c>
      <c r="L13642" s="83">
        <v>42404</v>
      </c>
      <c r="M13642">
        <v>0</v>
      </c>
      <c r="N13642">
        <v>31100100</v>
      </c>
      <c r="O13642">
        <v>2089212</v>
      </c>
    </row>
    <row r="13643" spans="1:15" x14ac:dyDescent="0.2">
      <c r="A13643" t="s">
        <v>1415</v>
      </c>
      <c r="B13643" t="s">
        <v>1070</v>
      </c>
      <c r="C13643">
        <v>37.67</v>
      </c>
      <c r="D13643">
        <v>0</v>
      </c>
      <c r="E13643">
        <v>0</v>
      </c>
      <c r="F13643">
        <v>0</v>
      </c>
      <c r="G13643">
        <v>0</v>
      </c>
      <c r="H13643" s="45">
        <v>-38947.480000000003</v>
      </c>
      <c r="I13643" t="s">
        <v>163</v>
      </c>
      <c r="J13643" t="s">
        <v>190</v>
      </c>
      <c r="K13643">
        <v>0</v>
      </c>
      <c r="L13643" s="83">
        <v>42404</v>
      </c>
      <c r="M13643">
        <v>0</v>
      </c>
      <c r="N13643">
        <v>73685109</v>
      </c>
      <c r="O13643" t="s">
        <v>1416</v>
      </c>
    </row>
    <row r="13644" spans="1:15" x14ac:dyDescent="0.2">
      <c r="A13644" t="s">
        <v>1417</v>
      </c>
      <c r="B13644" t="s">
        <v>1069</v>
      </c>
      <c r="C13644">
        <v>143.77000000000001</v>
      </c>
      <c r="D13644">
        <v>0</v>
      </c>
      <c r="E13644">
        <v>0</v>
      </c>
      <c r="F13644">
        <v>0</v>
      </c>
      <c r="G13644">
        <v>0</v>
      </c>
      <c r="H13644" s="45">
        <v>-24842.33</v>
      </c>
      <c r="I13644" t="s">
        <v>163</v>
      </c>
      <c r="J13644" t="s">
        <v>186</v>
      </c>
      <c r="K13644">
        <v>0</v>
      </c>
      <c r="L13644" s="83">
        <v>42404</v>
      </c>
      <c r="M13644">
        <v>0</v>
      </c>
      <c r="N13644">
        <v>615369105</v>
      </c>
      <c r="O13644">
        <v>2252058</v>
      </c>
    </row>
    <row r="13645" spans="1:15" x14ac:dyDescent="0.2">
      <c r="A13645" t="s">
        <v>1418</v>
      </c>
      <c r="B13645" t="s">
        <v>1073</v>
      </c>
      <c r="C13645">
        <v>43.18</v>
      </c>
      <c r="D13645">
        <v>0</v>
      </c>
      <c r="E13645">
        <v>0</v>
      </c>
      <c r="F13645">
        <v>0</v>
      </c>
      <c r="G13645">
        <v>0</v>
      </c>
      <c r="H13645" s="45">
        <v>12673.54</v>
      </c>
      <c r="I13645" t="s">
        <v>163</v>
      </c>
      <c r="J13645" t="s">
        <v>190</v>
      </c>
      <c r="K13645">
        <v>0</v>
      </c>
      <c r="L13645" s="83">
        <v>42404</v>
      </c>
      <c r="M13645">
        <v>0</v>
      </c>
      <c r="N13645">
        <v>903293405</v>
      </c>
      <c r="O13645">
        <v>2910602</v>
      </c>
    </row>
    <row r="13646" spans="1:15" x14ac:dyDescent="0.2">
      <c r="A13646" t="s">
        <v>1092</v>
      </c>
      <c r="B13646" t="s">
        <v>121</v>
      </c>
      <c r="C13646">
        <v>38.61</v>
      </c>
      <c r="D13646">
        <v>0</v>
      </c>
      <c r="E13646">
        <v>0</v>
      </c>
      <c r="F13646">
        <v>0</v>
      </c>
      <c r="G13646">
        <v>0</v>
      </c>
      <c r="H13646">
        <v>-963.97</v>
      </c>
      <c r="I13646" t="s">
        <v>758</v>
      </c>
      <c r="J13646" t="s">
        <v>164</v>
      </c>
      <c r="K13646">
        <v>0</v>
      </c>
      <c r="L13646" s="83">
        <v>42403</v>
      </c>
      <c r="M13646">
        <v>0</v>
      </c>
      <c r="N13646">
        <v>984332106</v>
      </c>
      <c r="O13646" t="s">
        <v>1093</v>
      </c>
    </row>
    <row r="13647" spans="1:15" x14ac:dyDescent="0.2">
      <c r="A13647" t="s">
        <v>1094</v>
      </c>
      <c r="B13647" t="s">
        <v>104</v>
      </c>
      <c r="C13647">
        <v>20.83</v>
      </c>
      <c r="D13647">
        <v>0</v>
      </c>
      <c r="E13647">
        <v>0</v>
      </c>
      <c r="F13647">
        <v>0</v>
      </c>
      <c r="G13647">
        <v>0</v>
      </c>
      <c r="H13647" s="45">
        <v>-6629.9</v>
      </c>
      <c r="I13647" t="s">
        <v>758</v>
      </c>
      <c r="J13647" t="s">
        <v>186</v>
      </c>
      <c r="K13647">
        <v>0</v>
      </c>
      <c r="L13647" s="83">
        <v>42403</v>
      </c>
      <c r="M13647">
        <v>0</v>
      </c>
      <c r="N13647">
        <v>930059100</v>
      </c>
      <c r="O13647" t="s">
        <v>1095</v>
      </c>
    </row>
    <row r="13648" spans="1:15" x14ac:dyDescent="0.2">
      <c r="A13648" t="s">
        <v>1096</v>
      </c>
      <c r="B13648" t="s">
        <v>114</v>
      </c>
      <c r="C13648">
        <v>228.87</v>
      </c>
      <c r="D13648">
        <v>0</v>
      </c>
      <c r="E13648">
        <v>0</v>
      </c>
      <c r="F13648">
        <v>0</v>
      </c>
      <c r="G13648">
        <v>0</v>
      </c>
      <c r="H13648" s="45">
        <v>-6815.55</v>
      </c>
      <c r="I13648" t="s">
        <v>758</v>
      </c>
      <c r="J13648" t="s">
        <v>164</v>
      </c>
      <c r="K13648">
        <v>0</v>
      </c>
      <c r="L13648" s="83">
        <v>42403</v>
      </c>
      <c r="M13648">
        <v>0</v>
      </c>
      <c r="N13648" t="s">
        <v>784</v>
      </c>
      <c r="O13648" t="s">
        <v>1097</v>
      </c>
    </row>
    <row r="13649" spans="1:15" x14ac:dyDescent="0.2">
      <c r="A13649" t="s">
        <v>1098</v>
      </c>
      <c r="B13649" t="s">
        <v>127</v>
      </c>
      <c r="C13649">
        <v>126.21</v>
      </c>
      <c r="D13649">
        <v>0</v>
      </c>
      <c r="E13649">
        <v>0</v>
      </c>
      <c r="F13649">
        <v>0</v>
      </c>
      <c r="G13649">
        <v>0</v>
      </c>
      <c r="H13649">
        <v>318.42</v>
      </c>
      <c r="I13649" t="s">
        <v>758</v>
      </c>
      <c r="J13649" t="s">
        <v>169</v>
      </c>
      <c r="K13649">
        <v>0</v>
      </c>
      <c r="L13649" s="83">
        <v>42403</v>
      </c>
      <c r="M13649">
        <v>0</v>
      </c>
      <c r="N13649" t="s">
        <v>788</v>
      </c>
      <c r="O13649" t="s">
        <v>1099</v>
      </c>
    </row>
    <row r="13650" spans="1:15" x14ac:dyDescent="0.2">
      <c r="A13650" t="s">
        <v>1100</v>
      </c>
      <c r="B13650" t="s">
        <v>118</v>
      </c>
      <c r="C13650">
        <v>79.36</v>
      </c>
      <c r="D13650">
        <v>0</v>
      </c>
      <c r="E13650">
        <v>0</v>
      </c>
      <c r="F13650">
        <v>0</v>
      </c>
      <c r="G13650">
        <v>0</v>
      </c>
      <c r="H13650" s="45">
        <v>-1732.12</v>
      </c>
      <c r="I13650" t="s">
        <v>758</v>
      </c>
      <c r="J13650" t="s">
        <v>190</v>
      </c>
      <c r="K13650">
        <v>0</v>
      </c>
      <c r="L13650" s="83">
        <v>42403</v>
      </c>
      <c r="M13650">
        <v>0</v>
      </c>
      <c r="N13650">
        <v>770323103</v>
      </c>
      <c r="O13650" t="s">
        <v>1101</v>
      </c>
    </row>
    <row r="13651" spans="1:15" x14ac:dyDescent="0.2">
      <c r="A13651" t="s">
        <v>1102</v>
      </c>
      <c r="B13651" t="s">
        <v>123</v>
      </c>
      <c r="C13651">
        <v>129.22999999999999</v>
      </c>
      <c r="D13651">
        <v>0</v>
      </c>
      <c r="E13651">
        <v>0</v>
      </c>
      <c r="F13651">
        <v>0</v>
      </c>
      <c r="G13651">
        <v>0</v>
      </c>
      <c r="H13651" s="45">
        <v>-11428.07</v>
      </c>
      <c r="I13651" t="s">
        <v>758</v>
      </c>
      <c r="J13651" t="s">
        <v>200</v>
      </c>
      <c r="K13651">
        <v>0</v>
      </c>
      <c r="L13651" s="83">
        <v>42403</v>
      </c>
      <c r="M13651">
        <v>0</v>
      </c>
      <c r="N13651" t="s">
        <v>177</v>
      </c>
      <c r="O13651" t="s">
        <v>1103</v>
      </c>
    </row>
    <row r="13652" spans="1:15" x14ac:dyDescent="0.2">
      <c r="A13652" t="s">
        <v>1104</v>
      </c>
      <c r="B13652" t="s">
        <v>125</v>
      </c>
      <c r="C13652">
        <v>34</v>
      </c>
      <c r="D13652">
        <v>0</v>
      </c>
      <c r="E13652">
        <v>0</v>
      </c>
      <c r="F13652">
        <v>0</v>
      </c>
      <c r="G13652">
        <v>0</v>
      </c>
      <c r="H13652" s="45">
        <v>-10377.780000000001</v>
      </c>
      <c r="I13652" t="s">
        <v>758</v>
      </c>
      <c r="J13652" t="s">
        <v>169</v>
      </c>
      <c r="K13652">
        <v>0</v>
      </c>
      <c r="L13652" s="83">
        <v>42403</v>
      </c>
      <c r="M13652">
        <v>0</v>
      </c>
      <c r="N13652" t="s">
        <v>177</v>
      </c>
      <c r="O13652" t="s">
        <v>1105</v>
      </c>
    </row>
    <row r="13653" spans="1:15" x14ac:dyDescent="0.2">
      <c r="A13653" t="s">
        <v>1106</v>
      </c>
      <c r="B13653" t="s">
        <v>103</v>
      </c>
      <c r="C13653">
        <v>33.25</v>
      </c>
      <c r="D13653">
        <v>0</v>
      </c>
      <c r="E13653">
        <v>0</v>
      </c>
      <c r="F13653">
        <v>0</v>
      </c>
      <c r="G13653">
        <v>0</v>
      </c>
      <c r="H13653">
        <v>-185.56</v>
      </c>
      <c r="I13653" t="s">
        <v>758</v>
      </c>
      <c r="J13653" t="s">
        <v>188</v>
      </c>
      <c r="K13653">
        <v>0</v>
      </c>
      <c r="L13653" s="83">
        <v>42403</v>
      </c>
      <c r="M13653">
        <v>0</v>
      </c>
      <c r="N13653">
        <v>680665205</v>
      </c>
      <c r="O13653" t="s">
        <v>1107</v>
      </c>
    </row>
    <row r="13654" spans="1:15" x14ac:dyDescent="0.2">
      <c r="A13654" t="s">
        <v>1108</v>
      </c>
      <c r="B13654" t="s">
        <v>120</v>
      </c>
      <c r="C13654">
        <v>33.369999999999997</v>
      </c>
      <c r="D13654">
        <v>0</v>
      </c>
      <c r="E13654">
        <v>0</v>
      </c>
      <c r="F13654">
        <v>0</v>
      </c>
      <c r="G13654">
        <v>0</v>
      </c>
      <c r="H13654">
        <v>-945.97</v>
      </c>
      <c r="I13654" t="s">
        <v>758</v>
      </c>
      <c r="J13654" t="s">
        <v>169</v>
      </c>
      <c r="K13654">
        <v>0</v>
      </c>
      <c r="L13654" s="83">
        <v>42403</v>
      </c>
      <c r="M13654">
        <v>0</v>
      </c>
      <c r="N13654" t="s">
        <v>795</v>
      </c>
      <c r="O13654" t="s">
        <v>1109</v>
      </c>
    </row>
    <row r="13655" spans="1:15" x14ac:dyDescent="0.2">
      <c r="A13655" t="s">
        <v>1110</v>
      </c>
      <c r="B13655" t="s">
        <v>124</v>
      </c>
      <c r="C13655">
        <v>31.69</v>
      </c>
      <c r="D13655">
        <v>0</v>
      </c>
      <c r="E13655">
        <v>0</v>
      </c>
      <c r="F13655">
        <v>0</v>
      </c>
      <c r="G13655">
        <v>0</v>
      </c>
      <c r="H13655" s="45">
        <v>-1956.47</v>
      </c>
      <c r="I13655" t="s">
        <v>758</v>
      </c>
      <c r="J13655" t="s">
        <v>169</v>
      </c>
      <c r="K13655">
        <v>0</v>
      </c>
      <c r="L13655" s="83">
        <v>42403</v>
      </c>
      <c r="M13655">
        <v>0</v>
      </c>
      <c r="N13655" t="s">
        <v>177</v>
      </c>
      <c r="O13655" t="s">
        <v>1111</v>
      </c>
    </row>
    <row r="13656" spans="1:15" x14ac:dyDescent="0.2">
      <c r="A13656" t="s">
        <v>1112</v>
      </c>
      <c r="B13656" t="s">
        <v>117</v>
      </c>
      <c r="C13656">
        <v>41.88</v>
      </c>
      <c r="D13656">
        <v>0</v>
      </c>
      <c r="E13656">
        <v>0</v>
      </c>
      <c r="F13656">
        <v>0</v>
      </c>
      <c r="G13656">
        <v>0</v>
      </c>
      <c r="H13656" s="45">
        <v>-26572.68</v>
      </c>
      <c r="I13656" t="s">
        <v>758</v>
      </c>
      <c r="J13656" t="s">
        <v>164</v>
      </c>
      <c r="K13656">
        <v>0</v>
      </c>
      <c r="L13656" s="83">
        <v>42403</v>
      </c>
      <c r="M13656">
        <v>0</v>
      </c>
      <c r="N13656">
        <v>562750109</v>
      </c>
      <c r="O13656" t="s">
        <v>1113</v>
      </c>
    </row>
    <row r="13657" spans="1:15" x14ac:dyDescent="0.2">
      <c r="A13657" t="s">
        <v>1114</v>
      </c>
      <c r="B13657" t="s">
        <v>106</v>
      </c>
      <c r="C13657">
        <v>72.344999999999999</v>
      </c>
      <c r="D13657">
        <v>0</v>
      </c>
      <c r="E13657">
        <v>0</v>
      </c>
      <c r="F13657">
        <v>0</v>
      </c>
      <c r="G13657">
        <v>0</v>
      </c>
      <c r="H13657" s="45">
        <v>-1657.11</v>
      </c>
      <c r="I13657" t="s">
        <v>758</v>
      </c>
      <c r="J13657" t="s">
        <v>200</v>
      </c>
      <c r="K13657">
        <v>0</v>
      </c>
      <c r="L13657" s="83">
        <v>42403</v>
      </c>
      <c r="M13657">
        <v>0</v>
      </c>
      <c r="N13657" t="s">
        <v>177</v>
      </c>
      <c r="O13657" t="s">
        <v>1115</v>
      </c>
    </row>
    <row r="13658" spans="1:15" x14ac:dyDescent="0.2">
      <c r="A13658" t="s">
        <v>1116</v>
      </c>
      <c r="B13658" t="s">
        <v>133</v>
      </c>
      <c r="C13658">
        <v>323.23</v>
      </c>
      <c r="D13658">
        <v>0</v>
      </c>
      <c r="E13658">
        <v>0</v>
      </c>
      <c r="F13658">
        <v>0</v>
      </c>
      <c r="G13658">
        <v>0</v>
      </c>
      <c r="H13658" s="45">
        <v>-6957.53</v>
      </c>
      <c r="I13658" t="s">
        <v>758</v>
      </c>
      <c r="J13658" t="s">
        <v>169</v>
      </c>
      <c r="K13658">
        <v>0</v>
      </c>
      <c r="L13658" s="83">
        <v>42403</v>
      </c>
      <c r="M13658">
        <v>0</v>
      </c>
      <c r="N13658">
        <v>452327109</v>
      </c>
      <c r="O13658" t="s">
        <v>1117</v>
      </c>
    </row>
    <row r="13659" spans="1:15" x14ac:dyDescent="0.2">
      <c r="A13659" t="s">
        <v>1118</v>
      </c>
      <c r="B13659" t="s">
        <v>126</v>
      </c>
      <c r="C13659">
        <v>189.97</v>
      </c>
      <c r="D13659">
        <v>0</v>
      </c>
      <c r="E13659">
        <v>0</v>
      </c>
      <c r="F13659">
        <v>0</v>
      </c>
      <c r="G13659">
        <v>0</v>
      </c>
      <c r="H13659" s="45">
        <v>-7459.1</v>
      </c>
      <c r="I13659" t="s">
        <v>758</v>
      </c>
      <c r="J13659" t="s">
        <v>164</v>
      </c>
      <c r="K13659">
        <v>0</v>
      </c>
      <c r="L13659" s="83">
        <v>42403</v>
      </c>
      <c r="M13659">
        <v>0</v>
      </c>
      <c r="N13659" t="s">
        <v>804</v>
      </c>
      <c r="O13659" t="s">
        <v>1119</v>
      </c>
    </row>
    <row r="13660" spans="1:15" x14ac:dyDescent="0.2">
      <c r="A13660" t="s">
        <v>1120</v>
      </c>
      <c r="B13660" t="s">
        <v>130</v>
      </c>
      <c r="C13660">
        <v>23.64</v>
      </c>
      <c r="D13660">
        <v>0</v>
      </c>
      <c r="E13660">
        <v>0</v>
      </c>
      <c r="F13660">
        <v>0</v>
      </c>
      <c r="G13660">
        <v>0</v>
      </c>
      <c r="H13660" s="45">
        <v>-1591.99</v>
      </c>
      <c r="I13660" t="s">
        <v>758</v>
      </c>
      <c r="J13660" t="s">
        <v>188</v>
      </c>
      <c r="K13660">
        <v>0</v>
      </c>
      <c r="L13660" s="83">
        <v>42403</v>
      </c>
      <c r="M13660">
        <v>0</v>
      </c>
      <c r="N13660" t="s">
        <v>807</v>
      </c>
      <c r="O13660" t="s">
        <v>1121</v>
      </c>
    </row>
    <row r="13661" spans="1:15" x14ac:dyDescent="0.2">
      <c r="A13661" t="s">
        <v>1122</v>
      </c>
      <c r="B13661" t="s">
        <v>109</v>
      </c>
      <c r="C13661">
        <v>163.26499999999999</v>
      </c>
      <c r="D13661">
        <v>0</v>
      </c>
      <c r="E13661">
        <v>0</v>
      </c>
      <c r="F13661">
        <v>0</v>
      </c>
      <c r="G13661">
        <v>0</v>
      </c>
      <c r="H13661" s="45">
        <v>2422.15</v>
      </c>
      <c r="I13661" t="s">
        <v>758</v>
      </c>
      <c r="J13661" t="s">
        <v>164</v>
      </c>
      <c r="K13661">
        <v>0</v>
      </c>
      <c r="L13661" s="83">
        <v>42403</v>
      </c>
      <c r="M13661">
        <v>0</v>
      </c>
      <c r="N13661">
        <v>413875105</v>
      </c>
      <c r="O13661" t="s">
        <v>1123</v>
      </c>
    </row>
    <row r="13662" spans="1:15" x14ac:dyDescent="0.2">
      <c r="A13662" t="s">
        <v>1124</v>
      </c>
      <c r="B13662" t="s">
        <v>131</v>
      </c>
      <c r="C13662">
        <v>78.16</v>
      </c>
      <c r="D13662">
        <v>0</v>
      </c>
      <c r="E13662">
        <v>0</v>
      </c>
      <c r="F13662">
        <v>0</v>
      </c>
      <c r="G13662">
        <v>0</v>
      </c>
      <c r="H13662">
        <v>-223.38</v>
      </c>
      <c r="I13662" t="s">
        <v>758</v>
      </c>
      <c r="J13662" t="s">
        <v>169</v>
      </c>
      <c r="K13662">
        <v>0</v>
      </c>
      <c r="L13662" s="83">
        <v>42403</v>
      </c>
      <c r="M13662">
        <v>0</v>
      </c>
      <c r="N13662">
        <v>375558103</v>
      </c>
      <c r="O13662" t="s">
        <v>1125</v>
      </c>
    </row>
    <row r="13663" spans="1:15" x14ac:dyDescent="0.2">
      <c r="A13663" t="s">
        <v>1126</v>
      </c>
      <c r="B13663" t="s">
        <v>129</v>
      </c>
      <c r="C13663">
        <v>106.89</v>
      </c>
      <c r="D13663">
        <v>0</v>
      </c>
      <c r="E13663">
        <v>0</v>
      </c>
      <c r="F13663">
        <v>0</v>
      </c>
      <c r="G13663">
        <v>0</v>
      </c>
      <c r="H13663" s="45">
        <v>-5389.98</v>
      </c>
      <c r="I13663" t="s">
        <v>758</v>
      </c>
      <c r="J13663" t="s">
        <v>164</v>
      </c>
      <c r="K13663">
        <v>0</v>
      </c>
      <c r="L13663" s="83">
        <v>42403</v>
      </c>
      <c r="M13663">
        <v>0</v>
      </c>
      <c r="N13663" t="s">
        <v>813</v>
      </c>
      <c r="O13663" t="s">
        <v>1127</v>
      </c>
    </row>
    <row r="13664" spans="1:15" x14ac:dyDescent="0.2">
      <c r="A13664" t="s">
        <v>1128</v>
      </c>
      <c r="B13664" t="s">
        <v>132</v>
      </c>
      <c r="C13664">
        <v>52.95</v>
      </c>
      <c r="D13664">
        <v>0</v>
      </c>
      <c r="E13664">
        <v>0</v>
      </c>
      <c r="F13664">
        <v>0</v>
      </c>
      <c r="G13664">
        <v>0</v>
      </c>
      <c r="H13664" s="45">
        <v>1245.1300000000001</v>
      </c>
      <c r="I13664" t="s">
        <v>758</v>
      </c>
      <c r="J13664" t="s">
        <v>169</v>
      </c>
      <c r="K13664">
        <v>0</v>
      </c>
      <c r="L13664" s="83">
        <v>42403</v>
      </c>
      <c r="M13664">
        <v>0</v>
      </c>
      <c r="N13664" t="s">
        <v>816</v>
      </c>
      <c r="O13664" t="s">
        <v>1129</v>
      </c>
    </row>
    <row r="13665" spans="1:15" x14ac:dyDescent="0.2">
      <c r="A13665" t="s">
        <v>1130</v>
      </c>
      <c r="B13665" t="s">
        <v>128</v>
      </c>
      <c r="C13665">
        <v>433.66</v>
      </c>
      <c r="D13665">
        <v>0</v>
      </c>
      <c r="E13665">
        <v>0</v>
      </c>
      <c r="F13665">
        <v>0</v>
      </c>
      <c r="G13665">
        <v>0</v>
      </c>
      <c r="H13665">
        <v>-892.35</v>
      </c>
      <c r="I13665" t="s">
        <v>758</v>
      </c>
      <c r="J13665" t="s">
        <v>200</v>
      </c>
      <c r="K13665">
        <v>0</v>
      </c>
      <c r="L13665" s="83">
        <v>42403</v>
      </c>
      <c r="M13665">
        <v>0</v>
      </c>
      <c r="N13665">
        <v>169656105</v>
      </c>
      <c r="O13665" t="s">
        <v>1131</v>
      </c>
    </row>
    <row r="13666" spans="1:15" x14ac:dyDescent="0.2">
      <c r="A13666" t="s">
        <v>1132</v>
      </c>
      <c r="B13666" t="s">
        <v>105</v>
      </c>
      <c r="C13666">
        <v>60.09</v>
      </c>
      <c r="D13666">
        <v>0</v>
      </c>
      <c r="E13666">
        <v>0</v>
      </c>
      <c r="F13666">
        <v>0</v>
      </c>
      <c r="G13666">
        <v>0</v>
      </c>
      <c r="H13666">
        <v>-567.65</v>
      </c>
      <c r="I13666" t="s">
        <v>758</v>
      </c>
      <c r="J13666" t="s">
        <v>822</v>
      </c>
      <c r="K13666">
        <v>0</v>
      </c>
      <c r="L13666" s="83">
        <v>42403</v>
      </c>
      <c r="M13666">
        <v>0</v>
      </c>
      <c r="N13666">
        <v>92113109</v>
      </c>
      <c r="O13666" t="s">
        <v>1133</v>
      </c>
    </row>
    <row r="13667" spans="1:15" x14ac:dyDescent="0.2">
      <c r="A13667" t="s">
        <v>1134</v>
      </c>
      <c r="B13667" t="s">
        <v>111</v>
      </c>
      <c r="C13667">
        <v>72.900000000000006</v>
      </c>
      <c r="D13667">
        <v>0</v>
      </c>
      <c r="E13667">
        <v>0</v>
      </c>
      <c r="F13667">
        <v>0</v>
      </c>
      <c r="G13667">
        <v>0</v>
      </c>
      <c r="H13667" s="45">
        <v>-2306.77</v>
      </c>
      <c r="I13667" t="s">
        <v>758</v>
      </c>
      <c r="J13667" t="s">
        <v>164</v>
      </c>
      <c r="K13667">
        <v>0</v>
      </c>
      <c r="L13667" s="83">
        <v>42403</v>
      </c>
      <c r="M13667">
        <v>0</v>
      </c>
      <c r="N13667">
        <v>35290105</v>
      </c>
      <c r="O13667" t="s">
        <v>1135</v>
      </c>
    </row>
    <row r="13668" spans="1:15" x14ac:dyDescent="0.2">
      <c r="A13668" t="s">
        <v>1136</v>
      </c>
      <c r="B13668" t="s">
        <v>115</v>
      </c>
      <c r="C13668">
        <v>161.72</v>
      </c>
      <c r="D13668">
        <v>0</v>
      </c>
      <c r="E13668">
        <v>0</v>
      </c>
      <c r="F13668">
        <v>0</v>
      </c>
      <c r="G13668">
        <v>0</v>
      </c>
      <c r="H13668" s="45">
        <v>-3252.73</v>
      </c>
      <c r="I13668" t="s">
        <v>758</v>
      </c>
      <c r="J13668" t="s">
        <v>186</v>
      </c>
      <c r="K13668">
        <v>0</v>
      </c>
      <c r="L13668" s="83">
        <v>42403</v>
      </c>
      <c r="M13668">
        <v>0</v>
      </c>
      <c r="N13668">
        <v>8252108</v>
      </c>
      <c r="O13668" t="s">
        <v>1137</v>
      </c>
    </row>
    <row r="13669" spans="1:15" x14ac:dyDescent="0.2">
      <c r="A13669" t="s">
        <v>1138</v>
      </c>
      <c r="B13669" t="s">
        <v>110</v>
      </c>
      <c r="C13669">
        <v>42.19</v>
      </c>
      <c r="D13669">
        <v>0</v>
      </c>
      <c r="E13669">
        <v>0</v>
      </c>
      <c r="F13669">
        <v>0</v>
      </c>
      <c r="G13669">
        <v>0</v>
      </c>
      <c r="H13669" s="45">
        <v>1418.52</v>
      </c>
      <c r="I13669" t="s">
        <v>758</v>
      </c>
      <c r="J13669" t="s">
        <v>235</v>
      </c>
      <c r="K13669">
        <v>0</v>
      </c>
      <c r="L13669" s="83">
        <v>42403</v>
      </c>
      <c r="M13669">
        <v>0</v>
      </c>
      <c r="N13669">
        <v>39483102</v>
      </c>
      <c r="O13669" t="s">
        <v>1139</v>
      </c>
    </row>
    <row r="13670" spans="1:15" x14ac:dyDescent="0.2">
      <c r="A13670" t="s">
        <v>1140</v>
      </c>
      <c r="B13670" t="s">
        <v>1053</v>
      </c>
      <c r="C13670">
        <v>17.3</v>
      </c>
      <c r="D13670">
        <v>0</v>
      </c>
      <c r="E13670">
        <v>0</v>
      </c>
      <c r="F13670">
        <v>0</v>
      </c>
      <c r="G13670">
        <v>0</v>
      </c>
      <c r="H13670" s="45">
        <v>-9015.76</v>
      </c>
      <c r="I13670" t="s">
        <v>758</v>
      </c>
      <c r="J13670" t="s">
        <v>235</v>
      </c>
      <c r="K13670">
        <v>0</v>
      </c>
      <c r="L13670" s="83">
        <v>42403</v>
      </c>
      <c r="M13670">
        <v>0</v>
      </c>
      <c r="N13670" t="s">
        <v>1141</v>
      </c>
      <c r="O13670" t="s">
        <v>1142</v>
      </c>
    </row>
    <row r="13671" spans="1:15" x14ac:dyDescent="0.2">
      <c r="A13671" t="s">
        <v>1143</v>
      </c>
      <c r="B13671" t="s">
        <v>1058</v>
      </c>
      <c r="C13671">
        <v>44.45</v>
      </c>
      <c r="D13671">
        <v>0</v>
      </c>
      <c r="E13671">
        <v>0</v>
      </c>
      <c r="F13671">
        <v>0</v>
      </c>
      <c r="G13671">
        <v>0</v>
      </c>
      <c r="H13671">
        <v>-565.02</v>
      </c>
      <c r="I13671" t="s">
        <v>758</v>
      </c>
      <c r="J13671" t="s">
        <v>235</v>
      </c>
      <c r="K13671">
        <v>0</v>
      </c>
      <c r="L13671" s="83">
        <v>42403</v>
      </c>
      <c r="M13671">
        <v>0</v>
      </c>
      <c r="N13671">
        <v>171340102</v>
      </c>
      <c r="O13671" t="s">
        <v>1144</v>
      </c>
    </row>
    <row r="13672" spans="1:15" x14ac:dyDescent="0.2">
      <c r="A13672" t="s">
        <v>1145</v>
      </c>
      <c r="B13672" t="s">
        <v>1060</v>
      </c>
      <c r="C13672">
        <v>28.72</v>
      </c>
      <c r="D13672">
        <v>0</v>
      </c>
      <c r="E13672">
        <v>0</v>
      </c>
      <c r="F13672">
        <v>0</v>
      </c>
      <c r="G13672">
        <v>0</v>
      </c>
      <c r="H13672" s="45">
        <v>5511.58</v>
      </c>
      <c r="I13672" t="s">
        <v>758</v>
      </c>
      <c r="J13672" t="s">
        <v>190</v>
      </c>
      <c r="K13672">
        <v>0</v>
      </c>
      <c r="L13672" s="83">
        <v>42403</v>
      </c>
      <c r="M13672">
        <v>0</v>
      </c>
      <c r="N13672" t="s">
        <v>1146</v>
      </c>
      <c r="O13672" t="s">
        <v>1147</v>
      </c>
    </row>
    <row r="13673" spans="1:15" x14ac:dyDescent="0.2">
      <c r="A13673" t="s">
        <v>1148</v>
      </c>
      <c r="B13673" t="s">
        <v>1059</v>
      </c>
      <c r="C13673">
        <v>119.15</v>
      </c>
      <c r="D13673">
        <v>0</v>
      </c>
      <c r="E13673">
        <v>0</v>
      </c>
      <c r="F13673">
        <v>0</v>
      </c>
      <c r="G13673">
        <v>0</v>
      </c>
      <c r="H13673">
        <v>888.8</v>
      </c>
      <c r="I13673" t="s">
        <v>758</v>
      </c>
      <c r="J13673" t="s">
        <v>190</v>
      </c>
      <c r="K13673">
        <v>0</v>
      </c>
      <c r="L13673" s="83">
        <v>42403</v>
      </c>
      <c r="M13673">
        <v>0</v>
      </c>
      <c r="N13673">
        <v>911312106</v>
      </c>
      <c r="O13673" t="s">
        <v>1149</v>
      </c>
    </row>
    <row r="13674" spans="1:15" x14ac:dyDescent="0.2">
      <c r="A13674" t="s">
        <v>1150</v>
      </c>
      <c r="B13674" t="s">
        <v>1048</v>
      </c>
      <c r="C13674">
        <v>69.03</v>
      </c>
      <c r="D13674">
        <v>0</v>
      </c>
      <c r="E13674">
        <v>0</v>
      </c>
      <c r="F13674">
        <v>0</v>
      </c>
      <c r="G13674">
        <v>0</v>
      </c>
      <c r="H13674">
        <v>862.3</v>
      </c>
      <c r="I13674" t="s">
        <v>758</v>
      </c>
      <c r="J13674" t="s">
        <v>186</v>
      </c>
      <c r="K13674">
        <v>0</v>
      </c>
      <c r="L13674" s="83">
        <v>42403</v>
      </c>
      <c r="M13674">
        <v>0</v>
      </c>
      <c r="N13674">
        <v>84423102</v>
      </c>
      <c r="O13674" t="s">
        <v>1151</v>
      </c>
    </row>
    <row r="13675" spans="1:15" x14ac:dyDescent="0.2">
      <c r="A13675" t="s">
        <v>1152</v>
      </c>
      <c r="B13675" t="s">
        <v>1055</v>
      </c>
      <c r="C13675">
        <v>221.24</v>
      </c>
      <c r="D13675">
        <v>0</v>
      </c>
      <c r="E13675">
        <v>0</v>
      </c>
      <c r="F13675">
        <v>0</v>
      </c>
      <c r="G13675">
        <v>0</v>
      </c>
      <c r="H13675" s="45">
        <v>-1298.73</v>
      </c>
      <c r="I13675" t="s">
        <v>758</v>
      </c>
      <c r="J13675" t="s">
        <v>164</v>
      </c>
      <c r="K13675">
        <v>0</v>
      </c>
      <c r="L13675" s="83">
        <v>42403</v>
      </c>
      <c r="M13675">
        <v>0</v>
      </c>
      <c r="N13675">
        <v>537008104</v>
      </c>
      <c r="O13675" t="s">
        <v>1153</v>
      </c>
    </row>
    <row r="13676" spans="1:15" x14ac:dyDescent="0.2">
      <c r="A13676" t="s">
        <v>1154</v>
      </c>
      <c r="B13676" t="s">
        <v>1052</v>
      </c>
      <c r="C13676">
        <v>58.41</v>
      </c>
      <c r="D13676">
        <v>0</v>
      </c>
      <c r="E13676">
        <v>0</v>
      </c>
      <c r="F13676">
        <v>0</v>
      </c>
      <c r="G13676">
        <v>0</v>
      </c>
      <c r="H13676">
        <v>-879.85</v>
      </c>
      <c r="I13676" t="s">
        <v>758</v>
      </c>
      <c r="J13676" t="s">
        <v>188</v>
      </c>
      <c r="K13676">
        <v>0</v>
      </c>
      <c r="L13676" s="83">
        <v>42403</v>
      </c>
      <c r="M13676">
        <v>0</v>
      </c>
      <c r="N13676">
        <v>260543103</v>
      </c>
      <c r="O13676" t="s">
        <v>1155</v>
      </c>
    </row>
    <row r="13677" spans="1:15" x14ac:dyDescent="0.2">
      <c r="A13677" t="s">
        <v>1156</v>
      </c>
      <c r="B13677" t="s">
        <v>1046</v>
      </c>
      <c r="C13677">
        <v>8.07</v>
      </c>
      <c r="D13677">
        <v>0</v>
      </c>
      <c r="E13677">
        <v>0</v>
      </c>
      <c r="F13677">
        <v>0</v>
      </c>
      <c r="G13677">
        <v>0</v>
      </c>
      <c r="H13677">
        <v>-977.15</v>
      </c>
      <c r="I13677" t="s">
        <v>758</v>
      </c>
      <c r="J13677" t="s">
        <v>190</v>
      </c>
      <c r="K13677">
        <v>0</v>
      </c>
      <c r="L13677" s="83">
        <v>42403</v>
      </c>
      <c r="M13677">
        <v>0</v>
      </c>
      <c r="N13677">
        <v>724479100</v>
      </c>
      <c r="O13677" t="s">
        <v>1157</v>
      </c>
    </row>
    <row r="13678" spans="1:15" x14ac:dyDescent="0.2">
      <c r="A13678" t="s">
        <v>1158</v>
      </c>
      <c r="B13678" t="s">
        <v>1061</v>
      </c>
      <c r="C13678">
        <v>26.46</v>
      </c>
      <c r="D13678">
        <v>0</v>
      </c>
      <c r="E13678">
        <v>0</v>
      </c>
      <c r="F13678">
        <v>0</v>
      </c>
      <c r="G13678">
        <v>0</v>
      </c>
      <c r="H13678">
        <v>926.8</v>
      </c>
      <c r="I13678" t="s">
        <v>758</v>
      </c>
      <c r="J13678" t="s">
        <v>186</v>
      </c>
      <c r="K13678">
        <v>0</v>
      </c>
      <c r="L13678" s="83">
        <v>42403</v>
      </c>
      <c r="M13678">
        <v>0</v>
      </c>
      <c r="N13678" t="s">
        <v>1159</v>
      </c>
      <c r="O13678" t="s">
        <v>1160</v>
      </c>
    </row>
    <row r="13679" spans="1:15" x14ac:dyDescent="0.2">
      <c r="A13679" t="s">
        <v>1161</v>
      </c>
      <c r="B13679" t="s">
        <v>1063</v>
      </c>
      <c r="C13679">
        <v>52.31</v>
      </c>
      <c r="D13679">
        <v>0</v>
      </c>
      <c r="E13679">
        <v>0</v>
      </c>
      <c r="F13679">
        <v>0</v>
      </c>
      <c r="G13679">
        <v>0</v>
      </c>
      <c r="H13679" s="45">
        <v>-8485.5499999999993</v>
      </c>
      <c r="I13679" t="s">
        <v>758</v>
      </c>
      <c r="J13679" t="s">
        <v>190</v>
      </c>
      <c r="K13679">
        <v>0</v>
      </c>
      <c r="L13679" s="83">
        <v>42403</v>
      </c>
      <c r="M13679">
        <v>0</v>
      </c>
      <c r="N13679" t="s">
        <v>177</v>
      </c>
      <c r="O13679" t="s">
        <v>1162</v>
      </c>
    </row>
    <row r="13680" spans="1:15" x14ac:dyDescent="0.2">
      <c r="A13680" t="s">
        <v>1163</v>
      </c>
      <c r="B13680" t="s">
        <v>1049</v>
      </c>
      <c r="C13680">
        <v>101.35</v>
      </c>
      <c r="D13680">
        <v>0</v>
      </c>
      <c r="E13680">
        <v>0</v>
      </c>
      <c r="F13680">
        <v>0</v>
      </c>
      <c r="G13680">
        <v>0</v>
      </c>
      <c r="H13680">
        <v>-19.39</v>
      </c>
      <c r="I13680" t="s">
        <v>758</v>
      </c>
      <c r="J13680" t="s">
        <v>190</v>
      </c>
      <c r="K13680">
        <v>0</v>
      </c>
      <c r="L13680" s="83">
        <v>42403</v>
      </c>
      <c r="M13680">
        <v>0</v>
      </c>
      <c r="N13680">
        <v>854231107</v>
      </c>
      <c r="O13680" t="s">
        <v>1164</v>
      </c>
    </row>
    <row r="13681" spans="1:15" x14ac:dyDescent="0.2">
      <c r="A13681" t="s">
        <v>1165</v>
      </c>
      <c r="B13681" t="s">
        <v>1062</v>
      </c>
      <c r="C13681">
        <v>78.569999999999993</v>
      </c>
      <c r="D13681">
        <v>0</v>
      </c>
      <c r="E13681">
        <v>0</v>
      </c>
      <c r="F13681">
        <v>0</v>
      </c>
      <c r="G13681">
        <v>0</v>
      </c>
      <c r="H13681" s="45">
        <v>14191.43</v>
      </c>
      <c r="I13681" t="s">
        <v>758</v>
      </c>
      <c r="J13681" t="s">
        <v>190</v>
      </c>
      <c r="K13681">
        <v>0</v>
      </c>
      <c r="L13681" s="83">
        <v>42403</v>
      </c>
      <c r="M13681">
        <v>0</v>
      </c>
      <c r="N13681">
        <v>783549108</v>
      </c>
      <c r="O13681" t="s">
        <v>1166</v>
      </c>
    </row>
    <row r="13682" spans="1:15" x14ac:dyDescent="0.2">
      <c r="A13682" t="s">
        <v>1167</v>
      </c>
      <c r="B13682" t="s">
        <v>1045</v>
      </c>
      <c r="C13682">
        <v>133.05000000000001</v>
      </c>
      <c r="D13682">
        <v>0</v>
      </c>
      <c r="E13682">
        <v>0</v>
      </c>
      <c r="F13682">
        <v>0</v>
      </c>
      <c r="G13682">
        <v>0</v>
      </c>
      <c r="H13682">
        <v>-969.95</v>
      </c>
      <c r="I13682" t="s">
        <v>758</v>
      </c>
      <c r="J13682" t="s">
        <v>164</v>
      </c>
      <c r="K13682">
        <v>0</v>
      </c>
      <c r="L13682" s="83">
        <v>42403</v>
      </c>
      <c r="M13682">
        <v>0</v>
      </c>
      <c r="N13682">
        <v>337738108</v>
      </c>
      <c r="O13682" t="s">
        <v>1168</v>
      </c>
    </row>
    <row r="13683" spans="1:15" x14ac:dyDescent="0.2">
      <c r="A13683" t="s">
        <v>1169</v>
      </c>
      <c r="B13683" t="s">
        <v>1054</v>
      </c>
      <c r="C13683">
        <v>105.92</v>
      </c>
      <c r="D13683">
        <v>0</v>
      </c>
      <c r="E13683">
        <v>0</v>
      </c>
      <c r="F13683">
        <v>0</v>
      </c>
      <c r="G13683">
        <v>0</v>
      </c>
      <c r="H13683" s="45">
        <v>2396.63</v>
      </c>
      <c r="I13683" t="s">
        <v>758</v>
      </c>
      <c r="J13683" t="s">
        <v>188</v>
      </c>
      <c r="K13683">
        <v>0</v>
      </c>
      <c r="L13683" s="83">
        <v>42403</v>
      </c>
      <c r="M13683">
        <v>0</v>
      </c>
      <c r="N13683" t="s">
        <v>177</v>
      </c>
      <c r="O13683" t="s">
        <v>1170</v>
      </c>
    </row>
    <row r="13684" spans="1:15" x14ac:dyDescent="0.2">
      <c r="A13684" t="s">
        <v>1171</v>
      </c>
      <c r="B13684" t="s">
        <v>1043</v>
      </c>
      <c r="C13684">
        <v>83.58</v>
      </c>
      <c r="D13684">
        <v>0</v>
      </c>
      <c r="E13684">
        <v>0</v>
      </c>
      <c r="F13684">
        <v>0</v>
      </c>
      <c r="G13684">
        <v>0</v>
      </c>
      <c r="H13684" s="45">
        <v>-4113.26</v>
      </c>
      <c r="I13684" t="s">
        <v>758</v>
      </c>
      <c r="J13684" t="s">
        <v>182</v>
      </c>
      <c r="K13684">
        <v>0</v>
      </c>
      <c r="L13684" s="83">
        <v>42403</v>
      </c>
      <c r="M13684">
        <v>0</v>
      </c>
      <c r="N13684" t="s">
        <v>1172</v>
      </c>
      <c r="O13684" t="s">
        <v>1173</v>
      </c>
    </row>
    <row r="13685" spans="1:15" x14ac:dyDescent="0.2">
      <c r="A13685" t="s">
        <v>1174</v>
      </c>
      <c r="B13685" t="s">
        <v>1056</v>
      </c>
      <c r="C13685">
        <v>53.01</v>
      </c>
      <c r="D13685">
        <v>0</v>
      </c>
      <c r="E13685">
        <v>0</v>
      </c>
      <c r="F13685">
        <v>0</v>
      </c>
      <c r="G13685">
        <v>0</v>
      </c>
      <c r="H13685">
        <v>-635.35</v>
      </c>
      <c r="I13685" t="s">
        <v>758</v>
      </c>
      <c r="J13685" t="s">
        <v>186</v>
      </c>
      <c r="K13685">
        <v>0</v>
      </c>
      <c r="L13685" s="83">
        <v>42403</v>
      </c>
      <c r="M13685">
        <v>0</v>
      </c>
      <c r="N13685">
        <v>125581801</v>
      </c>
      <c r="O13685" t="s">
        <v>1175</v>
      </c>
    </row>
    <row r="13686" spans="1:15" x14ac:dyDescent="0.2">
      <c r="A13686" t="s">
        <v>1176</v>
      </c>
      <c r="B13686" t="s">
        <v>1050</v>
      </c>
      <c r="C13686">
        <v>12.15</v>
      </c>
      <c r="D13686">
        <v>0</v>
      </c>
      <c r="E13686">
        <v>0</v>
      </c>
      <c r="F13686">
        <v>0</v>
      </c>
      <c r="G13686">
        <v>0</v>
      </c>
      <c r="H13686">
        <v>422.96</v>
      </c>
      <c r="I13686" t="s">
        <v>758</v>
      </c>
      <c r="J13686" t="s">
        <v>190</v>
      </c>
      <c r="K13686">
        <v>0</v>
      </c>
      <c r="L13686" s="83">
        <v>42403</v>
      </c>
      <c r="M13686">
        <v>0</v>
      </c>
      <c r="N13686" t="s">
        <v>1177</v>
      </c>
      <c r="O13686" t="s">
        <v>1178</v>
      </c>
    </row>
    <row r="13687" spans="1:15" x14ac:dyDescent="0.2">
      <c r="A13687" t="s">
        <v>1179</v>
      </c>
      <c r="B13687" t="s">
        <v>1047</v>
      </c>
      <c r="C13687">
        <v>63.71</v>
      </c>
      <c r="D13687">
        <v>0</v>
      </c>
      <c r="E13687">
        <v>0</v>
      </c>
      <c r="F13687">
        <v>0</v>
      </c>
      <c r="G13687">
        <v>0</v>
      </c>
      <c r="H13687">
        <v>-375.64</v>
      </c>
      <c r="I13687" t="s">
        <v>758</v>
      </c>
      <c r="J13687" t="s">
        <v>186</v>
      </c>
      <c r="K13687">
        <v>0</v>
      </c>
      <c r="L13687" s="83">
        <v>42403</v>
      </c>
      <c r="M13687">
        <v>0</v>
      </c>
      <c r="N13687">
        <v>363576109</v>
      </c>
      <c r="O13687" t="s">
        <v>1180</v>
      </c>
    </row>
    <row r="13688" spans="1:15" x14ac:dyDescent="0.2">
      <c r="A13688" t="s">
        <v>1181</v>
      </c>
      <c r="B13688" t="s">
        <v>1057</v>
      </c>
      <c r="C13688">
        <v>42.15</v>
      </c>
      <c r="D13688">
        <v>0</v>
      </c>
      <c r="E13688">
        <v>0</v>
      </c>
      <c r="F13688">
        <v>0</v>
      </c>
      <c r="G13688">
        <v>0</v>
      </c>
      <c r="H13688" s="45">
        <v>1104.98</v>
      </c>
      <c r="I13688" t="s">
        <v>758</v>
      </c>
      <c r="J13688" t="s">
        <v>190</v>
      </c>
      <c r="K13688">
        <v>0</v>
      </c>
      <c r="L13688" s="83">
        <v>42403</v>
      </c>
      <c r="M13688">
        <v>0</v>
      </c>
      <c r="N13688" t="s">
        <v>177</v>
      </c>
      <c r="O13688" t="s">
        <v>1182</v>
      </c>
    </row>
    <row r="13689" spans="1:15" x14ac:dyDescent="0.2">
      <c r="A13689" t="s">
        <v>1183</v>
      </c>
      <c r="B13689" t="s">
        <v>1044</v>
      </c>
      <c r="C13689">
        <v>35.36</v>
      </c>
      <c r="D13689">
        <v>0</v>
      </c>
      <c r="E13689">
        <v>0</v>
      </c>
      <c r="F13689">
        <v>0</v>
      </c>
      <c r="G13689">
        <v>0</v>
      </c>
      <c r="H13689" s="45">
        <v>2011.19</v>
      </c>
      <c r="I13689" t="s">
        <v>758</v>
      </c>
      <c r="J13689" t="s">
        <v>169</v>
      </c>
      <c r="K13689">
        <v>0</v>
      </c>
      <c r="L13689" s="83">
        <v>42403</v>
      </c>
      <c r="M13689">
        <v>0</v>
      </c>
      <c r="N13689">
        <v>717081103</v>
      </c>
      <c r="O13689" t="s">
        <v>1184</v>
      </c>
    </row>
    <row r="13690" spans="1:15" x14ac:dyDescent="0.2">
      <c r="A13690" t="s">
        <v>1185</v>
      </c>
      <c r="B13690" t="s">
        <v>1051</v>
      </c>
      <c r="C13690">
        <v>33.049999999999997</v>
      </c>
      <c r="D13690">
        <v>0</v>
      </c>
      <c r="E13690">
        <v>0</v>
      </c>
      <c r="F13690">
        <v>0</v>
      </c>
      <c r="G13690">
        <v>0</v>
      </c>
      <c r="H13690" s="45">
        <v>1143.5999999999999</v>
      </c>
      <c r="I13690" t="s">
        <v>758</v>
      </c>
      <c r="J13690" t="s">
        <v>190</v>
      </c>
      <c r="K13690">
        <v>0</v>
      </c>
      <c r="L13690" s="83">
        <v>42403</v>
      </c>
      <c r="M13690">
        <v>0</v>
      </c>
      <c r="N13690">
        <v>624756102</v>
      </c>
      <c r="O13690" t="s">
        <v>1186</v>
      </c>
    </row>
    <row r="13691" spans="1:15" x14ac:dyDescent="0.2">
      <c r="A13691" t="s">
        <v>1187</v>
      </c>
      <c r="B13691" t="s">
        <v>1042</v>
      </c>
      <c r="C13691">
        <v>103.09</v>
      </c>
      <c r="D13691">
        <v>0</v>
      </c>
      <c r="E13691">
        <v>0</v>
      </c>
      <c r="F13691">
        <v>0</v>
      </c>
      <c r="G13691">
        <v>0</v>
      </c>
      <c r="H13691">
        <v>750.45</v>
      </c>
      <c r="I13691" t="s">
        <v>758</v>
      </c>
      <c r="J13691" t="s">
        <v>164</v>
      </c>
      <c r="K13691">
        <v>0</v>
      </c>
      <c r="L13691" s="83">
        <v>42403</v>
      </c>
      <c r="M13691">
        <v>0</v>
      </c>
      <c r="N13691" t="s">
        <v>1188</v>
      </c>
      <c r="O13691" t="s">
        <v>1189</v>
      </c>
    </row>
    <row r="13692" spans="1:15" x14ac:dyDescent="0.2">
      <c r="A13692" t="s">
        <v>1190</v>
      </c>
      <c r="B13692" t="s">
        <v>1034</v>
      </c>
      <c r="C13692">
        <v>59.85</v>
      </c>
      <c r="D13692">
        <v>0</v>
      </c>
      <c r="E13692">
        <v>0</v>
      </c>
      <c r="F13692">
        <v>0</v>
      </c>
      <c r="G13692">
        <v>0</v>
      </c>
      <c r="H13692" s="45">
        <v>-18146.79</v>
      </c>
      <c r="I13692" t="s">
        <v>163</v>
      </c>
      <c r="J13692" t="s">
        <v>169</v>
      </c>
      <c r="K13692">
        <v>0</v>
      </c>
      <c r="L13692" s="83">
        <v>42403</v>
      </c>
      <c r="M13692">
        <v>0</v>
      </c>
      <c r="N13692" t="s">
        <v>1191</v>
      </c>
      <c r="O13692" t="s">
        <v>1192</v>
      </c>
    </row>
    <row r="13693" spans="1:15" x14ac:dyDescent="0.2">
      <c r="A13693" t="s">
        <v>1193</v>
      </c>
      <c r="B13693" t="s">
        <v>1021</v>
      </c>
      <c r="C13693">
        <v>36.44</v>
      </c>
      <c r="D13693">
        <v>0</v>
      </c>
      <c r="E13693">
        <v>0</v>
      </c>
      <c r="F13693">
        <v>0</v>
      </c>
      <c r="G13693">
        <v>0</v>
      </c>
      <c r="H13693" s="45">
        <v>52648.58</v>
      </c>
      <c r="I13693" t="s">
        <v>163</v>
      </c>
      <c r="J13693" t="s">
        <v>169</v>
      </c>
      <c r="K13693">
        <v>0</v>
      </c>
      <c r="L13693" s="83">
        <v>42403</v>
      </c>
      <c r="M13693">
        <v>0</v>
      </c>
      <c r="N13693" t="s">
        <v>1194</v>
      </c>
      <c r="O13693" t="s">
        <v>1195</v>
      </c>
    </row>
    <row r="13694" spans="1:15" x14ac:dyDescent="0.2">
      <c r="A13694" t="s">
        <v>1196</v>
      </c>
      <c r="B13694" t="s">
        <v>999</v>
      </c>
      <c r="C13694">
        <v>34.08</v>
      </c>
      <c r="D13694">
        <v>0</v>
      </c>
      <c r="E13694">
        <v>0</v>
      </c>
      <c r="F13694">
        <v>0</v>
      </c>
      <c r="G13694">
        <v>0</v>
      </c>
      <c r="H13694" s="45">
        <v>6869.69</v>
      </c>
      <c r="I13694" t="s">
        <v>163</v>
      </c>
      <c r="J13694" t="s">
        <v>822</v>
      </c>
      <c r="K13694">
        <v>0</v>
      </c>
      <c r="L13694" s="83">
        <v>42403</v>
      </c>
      <c r="M13694">
        <v>0</v>
      </c>
      <c r="N13694">
        <v>291641108</v>
      </c>
      <c r="O13694" t="s">
        <v>1197</v>
      </c>
    </row>
    <row r="13695" spans="1:15" x14ac:dyDescent="0.2">
      <c r="A13695" t="s">
        <v>1198</v>
      </c>
      <c r="B13695" t="s">
        <v>1001</v>
      </c>
      <c r="C13695">
        <v>52</v>
      </c>
      <c r="D13695">
        <v>0</v>
      </c>
      <c r="E13695">
        <v>0</v>
      </c>
      <c r="F13695">
        <v>0</v>
      </c>
      <c r="G13695">
        <v>0</v>
      </c>
      <c r="H13695" s="45">
        <v>11756.59</v>
      </c>
      <c r="I13695" t="s">
        <v>163</v>
      </c>
      <c r="J13695" t="s">
        <v>200</v>
      </c>
      <c r="K13695">
        <v>0</v>
      </c>
      <c r="L13695" s="83">
        <v>42403</v>
      </c>
      <c r="M13695">
        <v>0</v>
      </c>
      <c r="N13695">
        <v>690070107</v>
      </c>
      <c r="O13695" t="s">
        <v>1199</v>
      </c>
    </row>
    <row r="13696" spans="1:15" x14ac:dyDescent="0.2">
      <c r="A13696" t="s">
        <v>1200</v>
      </c>
      <c r="B13696" t="s">
        <v>1028</v>
      </c>
      <c r="C13696">
        <v>231.01</v>
      </c>
      <c r="D13696">
        <v>0</v>
      </c>
      <c r="E13696">
        <v>0</v>
      </c>
      <c r="F13696">
        <v>0</v>
      </c>
      <c r="G13696">
        <v>0</v>
      </c>
      <c r="H13696" s="45">
        <v>11354.46</v>
      </c>
      <c r="I13696" t="s">
        <v>163</v>
      </c>
      <c r="J13696" t="s">
        <v>190</v>
      </c>
      <c r="K13696">
        <v>0</v>
      </c>
      <c r="L13696" s="83">
        <v>42403</v>
      </c>
      <c r="M13696">
        <v>0</v>
      </c>
      <c r="N13696">
        <v>879360105</v>
      </c>
      <c r="O13696" t="s">
        <v>1201</v>
      </c>
    </row>
    <row r="13697" spans="1:15" x14ac:dyDescent="0.2">
      <c r="A13697" t="s">
        <v>1202</v>
      </c>
      <c r="B13697" t="s">
        <v>1026</v>
      </c>
      <c r="C13697">
        <v>33.42</v>
      </c>
      <c r="D13697">
        <v>0</v>
      </c>
      <c r="E13697">
        <v>0</v>
      </c>
      <c r="F13697">
        <v>0</v>
      </c>
      <c r="G13697">
        <v>0</v>
      </c>
      <c r="H13697" s="45">
        <v>-27039.79</v>
      </c>
      <c r="I13697" t="s">
        <v>163</v>
      </c>
      <c r="J13697" t="s">
        <v>164</v>
      </c>
      <c r="K13697">
        <v>0</v>
      </c>
      <c r="L13697" s="83">
        <v>42403</v>
      </c>
      <c r="M13697">
        <v>0</v>
      </c>
      <c r="N13697" t="s">
        <v>1203</v>
      </c>
      <c r="O13697" t="s">
        <v>1204</v>
      </c>
    </row>
    <row r="13698" spans="1:15" x14ac:dyDescent="0.2">
      <c r="A13698" t="s">
        <v>1205</v>
      </c>
      <c r="B13698" t="s">
        <v>995</v>
      </c>
      <c r="C13698">
        <v>23.09</v>
      </c>
      <c r="D13698">
        <v>0</v>
      </c>
      <c r="E13698">
        <v>0</v>
      </c>
      <c r="F13698">
        <v>0</v>
      </c>
      <c r="G13698">
        <v>0</v>
      </c>
      <c r="H13698" s="45">
        <v>-214639.81</v>
      </c>
      <c r="I13698" t="s">
        <v>163</v>
      </c>
      <c r="J13698" t="s">
        <v>164</v>
      </c>
      <c r="K13698">
        <v>0</v>
      </c>
      <c r="L13698" s="83">
        <v>42403</v>
      </c>
      <c r="M13698">
        <v>0</v>
      </c>
      <c r="N13698" t="s">
        <v>1206</v>
      </c>
      <c r="O13698" t="s">
        <v>1207</v>
      </c>
    </row>
    <row r="13699" spans="1:15" x14ac:dyDescent="0.2">
      <c r="A13699" t="s">
        <v>1208</v>
      </c>
      <c r="B13699" t="s">
        <v>1000</v>
      </c>
      <c r="C13699">
        <v>14.5</v>
      </c>
      <c r="D13699">
        <v>0</v>
      </c>
      <c r="E13699">
        <v>0</v>
      </c>
      <c r="F13699">
        <v>0</v>
      </c>
      <c r="G13699">
        <v>0</v>
      </c>
      <c r="H13699" s="45">
        <v>-7059.3</v>
      </c>
      <c r="I13699" t="s">
        <v>163</v>
      </c>
      <c r="J13699" t="s">
        <v>235</v>
      </c>
      <c r="K13699">
        <v>0</v>
      </c>
      <c r="L13699" s="83">
        <v>42403</v>
      </c>
      <c r="M13699">
        <v>0</v>
      </c>
      <c r="N13699">
        <v>222070203</v>
      </c>
      <c r="O13699" t="s">
        <v>1209</v>
      </c>
    </row>
    <row r="13700" spans="1:15" x14ac:dyDescent="0.2">
      <c r="A13700" t="s">
        <v>1210</v>
      </c>
      <c r="B13700" t="s">
        <v>1039</v>
      </c>
      <c r="C13700">
        <v>63.79</v>
      </c>
      <c r="D13700">
        <v>0</v>
      </c>
      <c r="E13700">
        <v>0</v>
      </c>
      <c r="F13700">
        <v>0</v>
      </c>
      <c r="G13700">
        <v>0</v>
      </c>
      <c r="H13700" s="45">
        <v>-113008.12</v>
      </c>
      <c r="I13700" t="s">
        <v>163</v>
      </c>
      <c r="J13700" t="s">
        <v>164</v>
      </c>
      <c r="K13700">
        <v>0</v>
      </c>
      <c r="L13700" s="83">
        <v>42403</v>
      </c>
      <c r="M13700">
        <v>0</v>
      </c>
      <c r="N13700">
        <v>577933104</v>
      </c>
      <c r="O13700" t="s">
        <v>1211</v>
      </c>
    </row>
    <row r="13701" spans="1:15" x14ac:dyDescent="0.2">
      <c r="A13701" t="s">
        <v>1212</v>
      </c>
      <c r="B13701" t="s">
        <v>1012</v>
      </c>
      <c r="C13701">
        <v>131.05000000000001</v>
      </c>
      <c r="D13701">
        <v>0</v>
      </c>
      <c r="E13701">
        <v>0</v>
      </c>
      <c r="F13701">
        <v>0</v>
      </c>
      <c r="G13701">
        <v>0</v>
      </c>
      <c r="H13701" s="45">
        <v>14615.92</v>
      </c>
      <c r="I13701" t="s">
        <v>163</v>
      </c>
      <c r="J13701" t="s">
        <v>164</v>
      </c>
      <c r="K13701">
        <v>0</v>
      </c>
      <c r="L13701" s="83">
        <v>42403</v>
      </c>
      <c r="M13701">
        <v>0</v>
      </c>
      <c r="N13701">
        <v>609839105</v>
      </c>
      <c r="O13701" t="s">
        <v>1213</v>
      </c>
    </row>
    <row r="13702" spans="1:15" x14ac:dyDescent="0.2">
      <c r="A13702" t="s">
        <v>1214</v>
      </c>
      <c r="B13702" t="s">
        <v>996</v>
      </c>
      <c r="C13702">
        <v>89.02</v>
      </c>
      <c r="D13702">
        <v>0</v>
      </c>
      <c r="E13702">
        <v>0</v>
      </c>
      <c r="F13702">
        <v>0</v>
      </c>
      <c r="G13702">
        <v>0</v>
      </c>
      <c r="H13702" s="45">
        <v>-166534.84</v>
      </c>
      <c r="I13702" t="s">
        <v>163</v>
      </c>
      <c r="J13702" t="s">
        <v>188</v>
      </c>
      <c r="K13702">
        <v>0</v>
      </c>
      <c r="L13702" s="83">
        <v>42403</v>
      </c>
      <c r="M13702">
        <v>0</v>
      </c>
      <c r="N13702">
        <v>780287108</v>
      </c>
      <c r="O13702" t="s">
        <v>1215</v>
      </c>
    </row>
    <row r="13703" spans="1:15" x14ac:dyDescent="0.2">
      <c r="A13703" t="s">
        <v>1216</v>
      </c>
      <c r="B13703" t="s">
        <v>1007</v>
      </c>
      <c r="C13703">
        <v>126.38</v>
      </c>
      <c r="D13703">
        <v>0</v>
      </c>
      <c r="E13703">
        <v>0</v>
      </c>
      <c r="F13703">
        <v>0</v>
      </c>
      <c r="G13703">
        <v>0</v>
      </c>
      <c r="H13703" s="45">
        <v>20662.73</v>
      </c>
      <c r="I13703" t="s">
        <v>163</v>
      </c>
      <c r="J13703" t="s">
        <v>190</v>
      </c>
      <c r="K13703">
        <v>0</v>
      </c>
      <c r="L13703" s="83">
        <v>42403</v>
      </c>
      <c r="M13703">
        <v>0</v>
      </c>
      <c r="N13703">
        <v>142339100</v>
      </c>
      <c r="O13703" t="s">
        <v>1217</v>
      </c>
    </row>
    <row r="13704" spans="1:15" x14ac:dyDescent="0.2">
      <c r="A13704" t="s">
        <v>1218</v>
      </c>
      <c r="B13704" t="s">
        <v>1033</v>
      </c>
      <c r="C13704">
        <v>61.47</v>
      </c>
      <c r="D13704">
        <v>0</v>
      </c>
      <c r="E13704">
        <v>0</v>
      </c>
      <c r="F13704">
        <v>0</v>
      </c>
      <c r="G13704">
        <v>0</v>
      </c>
      <c r="H13704" s="45">
        <v>-42855.27</v>
      </c>
      <c r="I13704" t="s">
        <v>163</v>
      </c>
      <c r="J13704" t="s">
        <v>190</v>
      </c>
      <c r="K13704">
        <v>0</v>
      </c>
      <c r="L13704" s="83">
        <v>42403</v>
      </c>
      <c r="M13704">
        <v>0</v>
      </c>
      <c r="N13704">
        <v>858912108</v>
      </c>
      <c r="O13704" t="s">
        <v>1219</v>
      </c>
    </row>
    <row r="13705" spans="1:15" x14ac:dyDescent="0.2">
      <c r="A13705" t="s">
        <v>1220</v>
      </c>
      <c r="B13705" t="s">
        <v>1015</v>
      </c>
      <c r="C13705">
        <v>69.2</v>
      </c>
      <c r="D13705">
        <v>0</v>
      </c>
      <c r="E13705">
        <v>0</v>
      </c>
      <c r="F13705">
        <v>0</v>
      </c>
      <c r="G13705">
        <v>0</v>
      </c>
      <c r="H13705" s="45">
        <v>-21459.26</v>
      </c>
      <c r="I13705" t="s">
        <v>163</v>
      </c>
      <c r="J13705" t="s">
        <v>164</v>
      </c>
      <c r="K13705">
        <v>0</v>
      </c>
      <c r="L13705" s="83">
        <v>42403</v>
      </c>
      <c r="M13705">
        <v>0</v>
      </c>
      <c r="N13705" t="s">
        <v>1221</v>
      </c>
      <c r="O13705" t="s">
        <v>1222</v>
      </c>
    </row>
    <row r="13706" spans="1:15" x14ac:dyDescent="0.2">
      <c r="A13706" t="s">
        <v>1223</v>
      </c>
      <c r="B13706" t="s">
        <v>1036</v>
      </c>
      <c r="C13706">
        <v>77.099999999999994</v>
      </c>
      <c r="D13706">
        <v>0</v>
      </c>
      <c r="E13706">
        <v>0</v>
      </c>
      <c r="F13706">
        <v>0</v>
      </c>
      <c r="G13706">
        <v>0</v>
      </c>
      <c r="H13706" s="45">
        <v>88003.66</v>
      </c>
      <c r="I13706" t="s">
        <v>163</v>
      </c>
      <c r="J13706" t="s">
        <v>186</v>
      </c>
      <c r="K13706">
        <v>0</v>
      </c>
      <c r="L13706" s="83">
        <v>42403</v>
      </c>
      <c r="M13706">
        <v>0</v>
      </c>
      <c r="N13706">
        <v>724078100</v>
      </c>
      <c r="O13706" t="s">
        <v>1224</v>
      </c>
    </row>
    <row r="13707" spans="1:15" x14ac:dyDescent="0.2">
      <c r="A13707" t="s">
        <v>1225</v>
      </c>
      <c r="B13707" t="s">
        <v>1022</v>
      </c>
      <c r="C13707">
        <v>70.37</v>
      </c>
      <c r="D13707">
        <v>0</v>
      </c>
      <c r="E13707">
        <v>0</v>
      </c>
      <c r="F13707">
        <v>0</v>
      </c>
      <c r="G13707">
        <v>0</v>
      </c>
      <c r="H13707" s="45">
        <v>100436.35</v>
      </c>
      <c r="I13707" t="s">
        <v>163</v>
      </c>
      <c r="J13707" t="s">
        <v>164</v>
      </c>
      <c r="K13707">
        <v>0</v>
      </c>
      <c r="L13707" s="83">
        <v>42403</v>
      </c>
      <c r="M13707">
        <v>0</v>
      </c>
      <c r="N13707" t="s">
        <v>1226</v>
      </c>
      <c r="O13707" t="s">
        <v>1227</v>
      </c>
    </row>
    <row r="13708" spans="1:15" x14ac:dyDescent="0.2">
      <c r="A13708" t="s">
        <v>1228</v>
      </c>
      <c r="B13708" t="s">
        <v>1011</v>
      </c>
      <c r="C13708">
        <v>87.37</v>
      </c>
      <c r="D13708">
        <v>0</v>
      </c>
      <c r="E13708">
        <v>0</v>
      </c>
      <c r="F13708">
        <v>0</v>
      </c>
      <c r="G13708">
        <v>0</v>
      </c>
      <c r="H13708" s="45">
        <v>-9866.3700000000008</v>
      </c>
      <c r="I13708" t="s">
        <v>163</v>
      </c>
      <c r="J13708" t="s">
        <v>164</v>
      </c>
      <c r="K13708">
        <v>0</v>
      </c>
      <c r="L13708" s="83">
        <v>42403</v>
      </c>
      <c r="M13708">
        <v>0</v>
      </c>
      <c r="N13708" t="s">
        <v>1229</v>
      </c>
      <c r="O13708" t="s">
        <v>1230</v>
      </c>
    </row>
    <row r="13709" spans="1:15" x14ac:dyDescent="0.2">
      <c r="A13709" t="s">
        <v>1231</v>
      </c>
      <c r="B13709" t="s">
        <v>1002</v>
      </c>
      <c r="C13709">
        <v>69.58</v>
      </c>
      <c r="D13709">
        <v>0</v>
      </c>
      <c r="E13709">
        <v>0</v>
      </c>
      <c r="F13709">
        <v>0</v>
      </c>
      <c r="G13709">
        <v>0</v>
      </c>
      <c r="H13709" s="45">
        <v>18404.740000000002</v>
      </c>
      <c r="I13709" t="s">
        <v>163</v>
      </c>
      <c r="J13709" t="s">
        <v>200</v>
      </c>
      <c r="K13709">
        <v>0</v>
      </c>
      <c r="L13709" s="83">
        <v>42403</v>
      </c>
      <c r="M13709">
        <v>0</v>
      </c>
      <c r="N13709">
        <v>265504100</v>
      </c>
      <c r="O13709" t="s">
        <v>1232</v>
      </c>
    </row>
    <row r="13710" spans="1:15" x14ac:dyDescent="0.2">
      <c r="A13710" t="s">
        <v>1233</v>
      </c>
      <c r="B13710" t="s">
        <v>1016</v>
      </c>
      <c r="C13710">
        <v>71.075000000000003</v>
      </c>
      <c r="D13710">
        <v>0</v>
      </c>
      <c r="E13710">
        <v>0</v>
      </c>
      <c r="F13710">
        <v>0</v>
      </c>
      <c r="G13710">
        <v>0</v>
      </c>
      <c r="H13710" s="45">
        <v>-10685.62</v>
      </c>
      <c r="I13710" t="s">
        <v>163</v>
      </c>
      <c r="J13710" t="s">
        <v>164</v>
      </c>
      <c r="K13710">
        <v>0</v>
      </c>
      <c r="L13710" s="83">
        <v>42403</v>
      </c>
      <c r="M13710">
        <v>0</v>
      </c>
      <c r="N13710">
        <v>739276103</v>
      </c>
      <c r="O13710" t="s">
        <v>1234</v>
      </c>
    </row>
    <row r="13711" spans="1:15" x14ac:dyDescent="0.2">
      <c r="A13711" t="s">
        <v>1235</v>
      </c>
      <c r="B13711" t="s">
        <v>1025</v>
      </c>
      <c r="C13711">
        <v>30.29</v>
      </c>
      <c r="D13711">
        <v>0</v>
      </c>
      <c r="E13711">
        <v>0</v>
      </c>
      <c r="F13711">
        <v>0</v>
      </c>
      <c r="G13711">
        <v>0</v>
      </c>
      <c r="H13711" s="45">
        <v>-15535.88</v>
      </c>
      <c r="I13711" t="s">
        <v>163</v>
      </c>
      <c r="J13711" t="s">
        <v>164</v>
      </c>
      <c r="K13711">
        <v>0</v>
      </c>
      <c r="L13711" s="83">
        <v>42403</v>
      </c>
      <c r="M13711">
        <v>0</v>
      </c>
      <c r="N13711" t="s">
        <v>1236</v>
      </c>
      <c r="O13711" t="s">
        <v>1237</v>
      </c>
    </row>
    <row r="13712" spans="1:15" x14ac:dyDescent="0.2">
      <c r="A13712" t="s">
        <v>1238</v>
      </c>
      <c r="B13712" t="s">
        <v>998</v>
      </c>
      <c r="C13712">
        <v>33.950000000000003</v>
      </c>
      <c r="D13712">
        <v>0</v>
      </c>
      <c r="E13712">
        <v>0</v>
      </c>
      <c r="F13712">
        <v>0</v>
      </c>
      <c r="G13712">
        <v>0</v>
      </c>
      <c r="H13712" s="45">
        <v>-55134.64</v>
      </c>
      <c r="I13712" t="s">
        <v>163</v>
      </c>
      <c r="J13712" t="s">
        <v>190</v>
      </c>
      <c r="K13712">
        <v>0</v>
      </c>
      <c r="L13712" s="83">
        <v>42403</v>
      </c>
      <c r="M13712">
        <v>0</v>
      </c>
      <c r="N13712" t="s">
        <v>1239</v>
      </c>
      <c r="O13712" t="s">
        <v>1240</v>
      </c>
    </row>
    <row r="13713" spans="1:15" x14ac:dyDescent="0.2">
      <c r="A13713" t="s">
        <v>1241</v>
      </c>
      <c r="B13713" t="s">
        <v>1013</v>
      </c>
      <c r="C13713">
        <v>14.13</v>
      </c>
      <c r="D13713">
        <v>0</v>
      </c>
      <c r="E13713">
        <v>0</v>
      </c>
      <c r="F13713">
        <v>0</v>
      </c>
      <c r="G13713">
        <v>0</v>
      </c>
      <c r="H13713" s="45">
        <v>66951.47</v>
      </c>
      <c r="I13713" t="s">
        <v>163</v>
      </c>
      <c r="J13713" t="s">
        <v>200</v>
      </c>
      <c r="K13713">
        <v>0</v>
      </c>
      <c r="L13713" s="83">
        <v>42403</v>
      </c>
      <c r="M13713">
        <v>0</v>
      </c>
      <c r="N13713" s="84">
        <v>7.9545999999999999E+108</v>
      </c>
      <c r="O13713" t="s">
        <v>1242</v>
      </c>
    </row>
    <row r="13714" spans="1:15" x14ac:dyDescent="0.2">
      <c r="A13714" t="s">
        <v>1243</v>
      </c>
      <c r="B13714" t="s">
        <v>1018</v>
      </c>
      <c r="C13714">
        <v>40.46</v>
      </c>
      <c r="D13714">
        <v>0</v>
      </c>
      <c r="E13714">
        <v>0</v>
      </c>
      <c r="F13714">
        <v>0</v>
      </c>
      <c r="G13714">
        <v>0</v>
      </c>
      <c r="H13714" s="45">
        <v>14173.37</v>
      </c>
      <c r="I13714" t="s">
        <v>163</v>
      </c>
      <c r="J13714" t="s">
        <v>164</v>
      </c>
      <c r="K13714">
        <v>0</v>
      </c>
      <c r="L13714" s="83">
        <v>42403</v>
      </c>
      <c r="M13714">
        <v>0</v>
      </c>
      <c r="N13714" t="s">
        <v>1244</v>
      </c>
      <c r="O13714" t="s">
        <v>1245</v>
      </c>
    </row>
    <row r="13715" spans="1:15" x14ac:dyDescent="0.2">
      <c r="A13715" t="s">
        <v>1246</v>
      </c>
      <c r="B13715" t="s">
        <v>1014</v>
      </c>
      <c r="C13715">
        <v>52.91</v>
      </c>
      <c r="D13715">
        <v>0</v>
      </c>
      <c r="E13715">
        <v>0</v>
      </c>
      <c r="F13715">
        <v>0</v>
      </c>
      <c r="G13715">
        <v>0</v>
      </c>
      <c r="H13715" s="45">
        <v>-18549.2</v>
      </c>
      <c r="I13715" t="s">
        <v>163</v>
      </c>
      <c r="J13715" t="s">
        <v>200</v>
      </c>
      <c r="K13715">
        <v>0</v>
      </c>
      <c r="L13715" s="83">
        <v>42403</v>
      </c>
      <c r="M13715">
        <v>0</v>
      </c>
      <c r="N13715" t="s">
        <v>177</v>
      </c>
      <c r="O13715" t="s">
        <v>1247</v>
      </c>
    </row>
    <row r="13716" spans="1:15" x14ac:dyDescent="0.2">
      <c r="A13716" t="s">
        <v>1248</v>
      </c>
      <c r="B13716" t="s">
        <v>1035</v>
      </c>
      <c r="C13716">
        <v>26.07</v>
      </c>
      <c r="D13716">
        <v>0</v>
      </c>
      <c r="E13716">
        <v>0</v>
      </c>
      <c r="F13716">
        <v>0</v>
      </c>
      <c r="G13716">
        <v>0</v>
      </c>
      <c r="H13716" s="45">
        <v>5869.71</v>
      </c>
      <c r="I13716" t="s">
        <v>163</v>
      </c>
      <c r="J13716" t="s">
        <v>200</v>
      </c>
      <c r="K13716">
        <v>0</v>
      </c>
      <c r="L13716" s="83">
        <v>42403</v>
      </c>
      <c r="M13716">
        <v>0</v>
      </c>
      <c r="N13716" t="s">
        <v>1249</v>
      </c>
      <c r="O13716" t="s">
        <v>1250</v>
      </c>
    </row>
    <row r="13717" spans="1:15" x14ac:dyDescent="0.2">
      <c r="A13717" t="s">
        <v>1251</v>
      </c>
      <c r="B13717" t="s">
        <v>1032</v>
      </c>
      <c r="C13717">
        <v>95.42</v>
      </c>
      <c r="D13717">
        <v>0</v>
      </c>
      <c r="E13717">
        <v>0</v>
      </c>
      <c r="F13717">
        <v>0</v>
      </c>
      <c r="G13717">
        <v>0</v>
      </c>
      <c r="H13717" s="45">
        <v>-136407.5</v>
      </c>
      <c r="I13717" t="s">
        <v>163</v>
      </c>
      <c r="J13717" t="s">
        <v>200</v>
      </c>
      <c r="K13717">
        <v>0</v>
      </c>
      <c r="L13717" s="83">
        <v>42403</v>
      </c>
      <c r="M13717">
        <v>0</v>
      </c>
      <c r="N13717">
        <v>863236105</v>
      </c>
      <c r="O13717" t="s">
        <v>1252</v>
      </c>
    </row>
    <row r="13718" spans="1:15" x14ac:dyDescent="0.2">
      <c r="A13718" t="s">
        <v>1253</v>
      </c>
      <c r="B13718" t="s">
        <v>1019</v>
      </c>
      <c r="C13718">
        <v>17</v>
      </c>
      <c r="D13718">
        <v>0</v>
      </c>
      <c r="E13718">
        <v>0</v>
      </c>
      <c r="F13718">
        <v>0</v>
      </c>
      <c r="G13718">
        <v>0</v>
      </c>
      <c r="H13718" s="45">
        <v>-57800.57</v>
      </c>
      <c r="I13718" t="s">
        <v>163</v>
      </c>
      <c r="J13718" t="s">
        <v>164</v>
      </c>
      <c r="K13718">
        <v>0</v>
      </c>
      <c r="L13718" s="83">
        <v>42403</v>
      </c>
      <c r="M13718">
        <v>0</v>
      </c>
      <c r="N13718" t="s">
        <v>1254</v>
      </c>
      <c r="O13718" t="s">
        <v>1255</v>
      </c>
    </row>
    <row r="13719" spans="1:15" x14ac:dyDescent="0.2">
      <c r="A13719" t="s">
        <v>1256</v>
      </c>
      <c r="B13719" t="s">
        <v>1030</v>
      </c>
      <c r="C13719">
        <v>121.89</v>
      </c>
      <c r="D13719">
        <v>0</v>
      </c>
      <c r="E13719">
        <v>0</v>
      </c>
      <c r="F13719">
        <v>0</v>
      </c>
      <c r="G13719">
        <v>0</v>
      </c>
      <c r="H13719" s="45">
        <v>88471.15</v>
      </c>
      <c r="I13719" t="s">
        <v>163</v>
      </c>
      <c r="J13719" t="s">
        <v>164</v>
      </c>
      <c r="K13719">
        <v>0</v>
      </c>
      <c r="L13719" s="83">
        <v>42403</v>
      </c>
      <c r="M13719">
        <v>0</v>
      </c>
      <c r="N13719">
        <v>400110102</v>
      </c>
      <c r="O13719" t="s">
        <v>1257</v>
      </c>
    </row>
    <row r="13720" spans="1:15" x14ac:dyDescent="0.2">
      <c r="A13720" t="s">
        <v>1258</v>
      </c>
      <c r="B13720" t="s">
        <v>1024</v>
      </c>
      <c r="C13720">
        <v>135.04</v>
      </c>
      <c r="D13720">
        <v>0</v>
      </c>
      <c r="E13720">
        <v>0</v>
      </c>
      <c r="F13720">
        <v>0</v>
      </c>
      <c r="G13720">
        <v>0</v>
      </c>
      <c r="H13720" s="45">
        <v>-25552.63</v>
      </c>
      <c r="I13720" t="s">
        <v>163</v>
      </c>
      <c r="J13720" t="s">
        <v>164</v>
      </c>
      <c r="K13720">
        <v>0</v>
      </c>
      <c r="L13720" s="83">
        <v>42403</v>
      </c>
      <c r="M13720">
        <v>0</v>
      </c>
      <c r="N13720">
        <v>366651107</v>
      </c>
      <c r="O13720" t="s">
        <v>1259</v>
      </c>
    </row>
    <row r="13721" spans="1:15" x14ac:dyDescent="0.2">
      <c r="A13721" t="s">
        <v>1260</v>
      </c>
      <c r="B13721" t="s">
        <v>1010</v>
      </c>
      <c r="C13721">
        <v>195.96</v>
      </c>
      <c r="D13721">
        <v>0</v>
      </c>
      <c r="E13721">
        <v>0</v>
      </c>
      <c r="F13721">
        <v>0</v>
      </c>
      <c r="G13721">
        <v>0</v>
      </c>
      <c r="H13721" s="45">
        <v>-159289.25</v>
      </c>
      <c r="I13721" t="s">
        <v>163</v>
      </c>
      <c r="J13721" t="s">
        <v>164</v>
      </c>
      <c r="K13721">
        <v>0</v>
      </c>
      <c r="L13721" s="83">
        <v>42403</v>
      </c>
      <c r="M13721">
        <v>0</v>
      </c>
      <c r="N13721" t="s">
        <v>1261</v>
      </c>
      <c r="O13721" t="s">
        <v>1262</v>
      </c>
    </row>
    <row r="13722" spans="1:15" x14ac:dyDescent="0.2">
      <c r="A13722" t="s">
        <v>1263</v>
      </c>
      <c r="B13722" t="s">
        <v>1031</v>
      </c>
      <c r="C13722">
        <v>200.04</v>
      </c>
      <c r="D13722">
        <v>0</v>
      </c>
      <c r="E13722">
        <v>0</v>
      </c>
      <c r="F13722">
        <v>0</v>
      </c>
      <c r="G13722">
        <v>0</v>
      </c>
      <c r="H13722" s="45">
        <v>19203.330000000002</v>
      </c>
      <c r="I13722" t="s">
        <v>163</v>
      </c>
      <c r="J13722" t="s">
        <v>164</v>
      </c>
      <c r="K13722">
        <v>0</v>
      </c>
      <c r="L13722" s="83">
        <v>42403</v>
      </c>
      <c r="M13722">
        <v>0</v>
      </c>
      <c r="N13722">
        <v>339041105</v>
      </c>
      <c r="O13722" t="s">
        <v>1264</v>
      </c>
    </row>
    <row r="13723" spans="1:15" x14ac:dyDescent="0.2">
      <c r="A13723" t="s">
        <v>1265</v>
      </c>
      <c r="B13723" t="s">
        <v>1037</v>
      </c>
      <c r="C13723">
        <v>32.549999999999997</v>
      </c>
      <c r="D13723">
        <v>0</v>
      </c>
      <c r="E13723">
        <v>0</v>
      </c>
      <c r="F13723">
        <v>0</v>
      </c>
      <c r="G13723">
        <v>0</v>
      </c>
      <c r="H13723" s="45">
        <v>-28433.96</v>
      </c>
      <c r="I13723" t="s">
        <v>163</v>
      </c>
      <c r="J13723" t="s">
        <v>164</v>
      </c>
      <c r="K13723">
        <v>0</v>
      </c>
      <c r="L13723" s="83">
        <v>42403</v>
      </c>
      <c r="M13723">
        <v>0</v>
      </c>
      <c r="N13723">
        <v>775043102</v>
      </c>
      <c r="O13723" t="s">
        <v>1266</v>
      </c>
    </row>
    <row r="13724" spans="1:15" x14ac:dyDescent="0.2">
      <c r="A13724" t="s">
        <v>1267</v>
      </c>
      <c r="B13724" t="s">
        <v>1017</v>
      </c>
      <c r="C13724">
        <v>82.66</v>
      </c>
      <c r="D13724">
        <v>0</v>
      </c>
      <c r="E13724">
        <v>0</v>
      </c>
      <c r="F13724">
        <v>0</v>
      </c>
      <c r="G13724">
        <v>0</v>
      </c>
      <c r="H13724" s="45">
        <v>-16895.849999999999</v>
      </c>
      <c r="I13724" t="s">
        <v>163</v>
      </c>
      <c r="J13724" t="s">
        <v>169</v>
      </c>
      <c r="K13724">
        <v>0</v>
      </c>
      <c r="L13724" s="83">
        <v>42403</v>
      </c>
      <c r="M13724">
        <v>0</v>
      </c>
      <c r="N13724" s="84">
        <v>3.0730000000000001E+108</v>
      </c>
      <c r="O13724" t="s">
        <v>1268</v>
      </c>
    </row>
    <row r="13725" spans="1:15" x14ac:dyDescent="0.2">
      <c r="A13725" t="s">
        <v>1269</v>
      </c>
      <c r="B13725" t="s">
        <v>1009</v>
      </c>
      <c r="C13725">
        <v>52.55</v>
      </c>
      <c r="D13725">
        <v>0</v>
      </c>
      <c r="E13725">
        <v>0</v>
      </c>
      <c r="F13725">
        <v>0</v>
      </c>
      <c r="G13725">
        <v>0</v>
      </c>
      <c r="H13725" s="45">
        <v>7698.4</v>
      </c>
      <c r="I13725" t="s">
        <v>163</v>
      </c>
      <c r="J13725" t="s">
        <v>164</v>
      </c>
      <c r="K13725">
        <v>0</v>
      </c>
      <c r="L13725" s="83">
        <v>42403</v>
      </c>
      <c r="M13725">
        <v>0</v>
      </c>
      <c r="N13725">
        <v>56525108</v>
      </c>
      <c r="O13725" t="s">
        <v>1270</v>
      </c>
    </row>
    <row r="13726" spans="1:15" x14ac:dyDescent="0.2">
      <c r="A13726" t="s">
        <v>1271</v>
      </c>
      <c r="B13726" t="s">
        <v>1004</v>
      </c>
      <c r="C13726">
        <v>68.650000000000006</v>
      </c>
      <c r="D13726">
        <v>0</v>
      </c>
      <c r="E13726">
        <v>0</v>
      </c>
      <c r="F13726">
        <v>0</v>
      </c>
      <c r="G13726">
        <v>0</v>
      </c>
      <c r="H13726" s="45">
        <v>14267.1</v>
      </c>
      <c r="I13726" t="s">
        <v>163</v>
      </c>
      <c r="J13726" t="s">
        <v>200</v>
      </c>
      <c r="K13726">
        <v>0</v>
      </c>
      <c r="L13726" s="83">
        <v>42403</v>
      </c>
      <c r="M13726">
        <v>0</v>
      </c>
      <c r="N13726">
        <v>43436104</v>
      </c>
      <c r="O13726" t="s">
        <v>1272</v>
      </c>
    </row>
    <row r="13727" spans="1:15" x14ac:dyDescent="0.2">
      <c r="A13727" t="s">
        <v>1273</v>
      </c>
      <c r="B13727" t="s">
        <v>997</v>
      </c>
      <c r="C13727">
        <v>71.45</v>
      </c>
      <c r="D13727">
        <v>0</v>
      </c>
      <c r="E13727">
        <v>0</v>
      </c>
      <c r="F13727">
        <v>0</v>
      </c>
      <c r="G13727">
        <v>0</v>
      </c>
      <c r="H13727" s="45">
        <v>60489.599999999999</v>
      </c>
      <c r="I13727" t="s">
        <v>163</v>
      </c>
      <c r="J13727" t="s">
        <v>182</v>
      </c>
      <c r="K13727">
        <v>0</v>
      </c>
      <c r="L13727" s="83">
        <v>42403</v>
      </c>
      <c r="M13727">
        <v>0</v>
      </c>
      <c r="N13727" t="s">
        <v>1274</v>
      </c>
      <c r="O13727" t="s">
        <v>1275</v>
      </c>
    </row>
    <row r="13728" spans="1:15" x14ac:dyDescent="0.2">
      <c r="A13728" t="s">
        <v>1276</v>
      </c>
      <c r="B13728" t="s">
        <v>1029</v>
      </c>
      <c r="C13728">
        <v>26.32</v>
      </c>
      <c r="D13728">
        <v>0</v>
      </c>
      <c r="E13728">
        <v>0</v>
      </c>
      <c r="F13728">
        <v>0</v>
      </c>
      <c r="G13728">
        <v>0</v>
      </c>
      <c r="H13728" s="45">
        <v>75317.25</v>
      </c>
      <c r="I13728" t="s">
        <v>163</v>
      </c>
      <c r="J13728" t="s">
        <v>164</v>
      </c>
      <c r="K13728">
        <v>0</v>
      </c>
      <c r="L13728" s="83">
        <v>42403</v>
      </c>
      <c r="M13728">
        <v>0</v>
      </c>
      <c r="N13728">
        <v>5125109</v>
      </c>
      <c r="O13728" t="s">
        <v>1277</v>
      </c>
    </row>
    <row r="13729" spans="1:15" x14ac:dyDescent="0.2">
      <c r="A13729" t="s">
        <v>1278</v>
      </c>
      <c r="B13729" t="s">
        <v>1006</v>
      </c>
      <c r="C13729">
        <v>100.27500000000001</v>
      </c>
      <c r="D13729">
        <v>0</v>
      </c>
      <c r="E13729">
        <v>0</v>
      </c>
      <c r="F13729">
        <v>0</v>
      </c>
      <c r="G13729">
        <v>0</v>
      </c>
      <c r="H13729" s="45">
        <v>-74057.789999999994</v>
      </c>
      <c r="I13729" t="s">
        <v>163</v>
      </c>
      <c r="J13729" t="s">
        <v>164</v>
      </c>
      <c r="K13729">
        <v>0</v>
      </c>
      <c r="L13729" s="83">
        <v>42403</v>
      </c>
      <c r="M13729">
        <v>0</v>
      </c>
      <c r="N13729">
        <v>294268107</v>
      </c>
      <c r="O13729" t="s">
        <v>1279</v>
      </c>
    </row>
    <row r="13730" spans="1:15" x14ac:dyDescent="0.2">
      <c r="A13730" t="s">
        <v>1280</v>
      </c>
      <c r="B13730" t="s">
        <v>1041</v>
      </c>
      <c r="C13730">
        <v>74.349999999999994</v>
      </c>
      <c r="D13730">
        <v>0</v>
      </c>
      <c r="E13730">
        <v>0</v>
      </c>
      <c r="F13730">
        <v>0</v>
      </c>
      <c r="G13730">
        <v>0</v>
      </c>
      <c r="H13730" s="45">
        <v>119463.83</v>
      </c>
      <c r="I13730" t="s">
        <v>163</v>
      </c>
      <c r="J13730" t="s">
        <v>164</v>
      </c>
      <c r="K13730">
        <v>0</v>
      </c>
      <c r="L13730" s="83">
        <v>42403</v>
      </c>
      <c r="M13730">
        <v>0</v>
      </c>
      <c r="N13730">
        <v>42735100</v>
      </c>
      <c r="O13730" t="s">
        <v>1281</v>
      </c>
    </row>
    <row r="13731" spans="1:15" x14ac:dyDescent="0.2">
      <c r="A13731" t="s">
        <v>1282</v>
      </c>
      <c r="B13731" t="s">
        <v>1027</v>
      </c>
      <c r="C13731">
        <v>122.3</v>
      </c>
      <c r="D13731">
        <v>0</v>
      </c>
      <c r="E13731">
        <v>0</v>
      </c>
      <c r="F13731">
        <v>0</v>
      </c>
      <c r="G13731">
        <v>0</v>
      </c>
      <c r="H13731" s="45">
        <v>77567.460000000006</v>
      </c>
      <c r="I13731" t="s">
        <v>163</v>
      </c>
      <c r="J13731" t="s">
        <v>190</v>
      </c>
      <c r="K13731">
        <v>0</v>
      </c>
      <c r="L13731" s="83">
        <v>42403</v>
      </c>
      <c r="M13731">
        <v>0</v>
      </c>
      <c r="N13731">
        <v>743713109</v>
      </c>
      <c r="O13731" t="s">
        <v>1283</v>
      </c>
    </row>
    <row r="13732" spans="1:15" x14ac:dyDescent="0.2">
      <c r="A13732" t="s">
        <v>1284</v>
      </c>
      <c r="B13732" t="s">
        <v>1023</v>
      </c>
      <c r="C13732">
        <v>31.9</v>
      </c>
      <c r="D13732">
        <v>0</v>
      </c>
      <c r="E13732">
        <v>0</v>
      </c>
      <c r="F13732">
        <v>0</v>
      </c>
      <c r="G13732">
        <v>0</v>
      </c>
      <c r="H13732" s="45">
        <v>-83310.55</v>
      </c>
      <c r="I13732" t="s">
        <v>163</v>
      </c>
      <c r="J13732" t="s">
        <v>200</v>
      </c>
      <c r="K13732">
        <v>0</v>
      </c>
      <c r="L13732" s="83">
        <v>42403</v>
      </c>
      <c r="M13732">
        <v>0</v>
      </c>
      <c r="N13732">
        <v>251893103</v>
      </c>
      <c r="O13732" t="s">
        <v>1285</v>
      </c>
    </row>
    <row r="13733" spans="1:15" x14ac:dyDescent="0.2">
      <c r="A13733" t="s">
        <v>1286</v>
      </c>
      <c r="B13733" t="s">
        <v>1003</v>
      </c>
      <c r="C13733">
        <v>107.92</v>
      </c>
      <c r="D13733">
        <v>0</v>
      </c>
      <c r="E13733">
        <v>0</v>
      </c>
      <c r="F13733">
        <v>0</v>
      </c>
      <c r="G13733">
        <v>0</v>
      </c>
      <c r="H13733" s="45">
        <v>20627.46</v>
      </c>
      <c r="I13733" t="s">
        <v>163</v>
      </c>
      <c r="J13733" t="s">
        <v>186</v>
      </c>
      <c r="K13733">
        <v>0</v>
      </c>
      <c r="L13733" s="83">
        <v>42403</v>
      </c>
      <c r="M13733">
        <v>0</v>
      </c>
      <c r="N13733">
        <v>580645109</v>
      </c>
      <c r="O13733" t="s">
        <v>1287</v>
      </c>
    </row>
    <row r="13734" spans="1:15" x14ac:dyDescent="0.2">
      <c r="A13734" t="s">
        <v>1288</v>
      </c>
      <c r="B13734" t="s">
        <v>1008</v>
      </c>
      <c r="C13734">
        <v>135.15</v>
      </c>
      <c r="D13734">
        <v>0</v>
      </c>
      <c r="E13734">
        <v>0</v>
      </c>
      <c r="F13734">
        <v>0</v>
      </c>
      <c r="G13734">
        <v>0</v>
      </c>
      <c r="H13734" s="45">
        <v>43474.53</v>
      </c>
      <c r="I13734" t="s">
        <v>163</v>
      </c>
      <c r="J13734" t="s">
        <v>190</v>
      </c>
      <c r="K13734">
        <v>0</v>
      </c>
      <c r="L13734" s="83">
        <v>42403</v>
      </c>
      <c r="M13734">
        <v>0</v>
      </c>
      <c r="N13734">
        <v>231021106</v>
      </c>
      <c r="O13734" t="s">
        <v>1289</v>
      </c>
    </row>
    <row r="13735" spans="1:15" x14ac:dyDescent="0.2">
      <c r="A13735" t="s">
        <v>1290</v>
      </c>
      <c r="B13735" t="s">
        <v>1040</v>
      </c>
      <c r="C13735">
        <v>9.65</v>
      </c>
      <c r="D13735">
        <v>0</v>
      </c>
      <c r="E13735">
        <v>0</v>
      </c>
      <c r="F13735">
        <v>0</v>
      </c>
      <c r="G13735">
        <v>0</v>
      </c>
      <c r="H13735" s="45">
        <v>-29942.6</v>
      </c>
      <c r="I13735" t="s">
        <v>163</v>
      </c>
      <c r="J13735" t="s">
        <v>169</v>
      </c>
      <c r="K13735">
        <v>0</v>
      </c>
      <c r="L13735" s="83">
        <v>42403</v>
      </c>
      <c r="M13735">
        <v>0</v>
      </c>
      <c r="N13735">
        <v>4446100</v>
      </c>
      <c r="O13735" t="s">
        <v>1291</v>
      </c>
    </row>
    <row r="13736" spans="1:15" x14ac:dyDescent="0.2">
      <c r="A13736" t="s">
        <v>1292</v>
      </c>
      <c r="B13736" t="s">
        <v>1020</v>
      </c>
      <c r="C13736">
        <v>55.34</v>
      </c>
      <c r="D13736">
        <v>0</v>
      </c>
      <c r="E13736">
        <v>0</v>
      </c>
      <c r="F13736">
        <v>0</v>
      </c>
      <c r="G13736">
        <v>0</v>
      </c>
      <c r="H13736" s="45">
        <v>36080.519999999997</v>
      </c>
      <c r="I13736" t="s">
        <v>163</v>
      </c>
      <c r="J13736" t="s">
        <v>186</v>
      </c>
      <c r="K13736">
        <v>0</v>
      </c>
      <c r="L13736" s="83">
        <v>42403</v>
      </c>
      <c r="M13736">
        <v>0</v>
      </c>
      <c r="N13736">
        <v>416515104</v>
      </c>
      <c r="O13736" t="s">
        <v>1293</v>
      </c>
    </row>
    <row r="13737" spans="1:15" x14ac:dyDescent="0.2">
      <c r="A13737" t="s">
        <v>1294</v>
      </c>
      <c r="B13737" t="s">
        <v>1038</v>
      </c>
      <c r="C13737">
        <v>354.53</v>
      </c>
      <c r="D13737">
        <v>0</v>
      </c>
      <c r="E13737">
        <v>0</v>
      </c>
      <c r="F13737">
        <v>0</v>
      </c>
      <c r="G13737">
        <v>0</v>
      </c>
      <c r="H13737" s="45">
        <v>-7005.72</v>
      </c>
      <c r="I13737" t="s">
        <v>163</v>
      </c>
      <c r="J13737" t="s">
        <v>169</v>
      </c>
      <c r="K13737">
        <v>0</v>
      </c>
      <c r="L13737" s="83">
        <v>42403</v>
      </c>
      <c r="M13737">
        <v>0</v>
      </c>
      <c r="N13737">
        <v>3654100</v>
      </c>
      <c r="O13737" t="s">
        <v>1295</v>
      </c>
    </row>
    <row r="13738" spans="1:15" x14ac:dyDescent="0.2">
      <c r="A13738" t="s">
        <v>1296</v>
      </c>
      <c r="B13738" t="s">
        <v>1005</v>
      </c>
      <c r="C13738">
        <v>49.85</v>
      </c>
      <c r="D13738">
        <v>0</v>
      </c>
      <c r="E13738">
        <v>0</v>
      </c>
      <c r="F13738">
        <v>0</v>
      </c>
      <c r="G13738">
        <v>0</v>
      </c>
      <c r="H13738">
        <v>148.22</v>
      </c>
      <c r="I13738" t="s">
        <v>163</v>
      </c>
      <c r="J13738" t="s">
        <v>182</v>
      </c>
      <c r="K13738">
        <v>0</v>
      </c>
      <c r="L13738" s="83">
        <v>42403</v>
      </c>
      <c r="M13738">
        <v>0</v>
      </c>
      <c r="N13738" t="s">
        <v>1297</v>
      </c>
      <c r="O13738" t="s">
        <v>1298</v>
      </c>
    </row>
    <row r="13739" spans="1:15" x14ac:dyDescent="0.2">
      <c r="A13739" t="s">
        <v>1299</v>
      </c>
      <c r="B13739" t="s">
        <v>1300</v>
      </c>
      <c r="C13739">
        <v>1.2479</v>
      </c>
      <c r="D13739">
        <v>0</v>
      </c>
      <c r="E13739">
        <v>0</v>
      </c>
      <c r="F13739">
        <v>0</v>
      </c>
      <c r="G13739">
        <v>0</v>
      </c>
      <c r="H13739" s="45">
        <v>5798.6</v>
      </c>
      <c r="I13739" t="s">
        <v>210</v>
      </c>
      <c r="J13739" t="s">
        <v>687</v>
      </c>
      <c r="K13739">
        <v>0</v>
      </c>
      <c r="L13739" s="83">
        <v>42403</v>
      </c>
      <c r="M13739">
        <v>0</v>
      </c>
    </row>
    <row r="13740" spans="1:15" x14ac:dyDescent="0.2">
      <c r="A13740" t="s">
        <v>1301</v>
      </c>
      <c r="B13740" t="s">
        <v>1302</v>
      </c>
      <c r="C13740">
        <v>3.4680909999999998</v>
      </c>
      <c r="D13740">
        <v>0</v>
      </c>
      <c r="E13740">
        <v>0</v>
      </c>
      <c r="F13740">
        <v>0</v>
      </c>
      <c r="G13740">
        <v>0</v>
      </c>
      <c r="H13740" s="45">
        <v>81857.17</v>
      </c>
      <c r="I13740" t="s">
        <v>210</v>
      </c>
      <c r="J13740" t="s">
        <v>186</v>
      </c>
      <c r="K13740">
        <v>0</v>
      </c>
      <c r="L13740" s="83">
        <v>42403</v>
      </c>
      <c r="M13740">
        <v>0</v>
      </c>
    </row>
    <row r="13741" spans="1:15" x14ac:dyDescent="0.2">
      <c r="A13741" t="s">
        <v>873</v>
      </c>
      <c r="B13741" t="s">
        <v>92</v>
      </c>
      <c r="C13741">
        <v>34.39</v>
      </c>
      <c r="D13741">
        <v>0</v>
      </c>
      <c r="E13741">
        <v>0</v>
      </c>
      <c r="F13741">
        <v>0</v>
      </c>
      <c r="G13741">
        <v>0</v>
      </c>
      <c r="H13741" s="45">
        <v>-4647.1499999999996</v>
      </c>
      <c r="I13741" t="s">
        <v>758</v>
      </c>
      <c r="J13741" t="s">
        <v>164</v>
      </c>
      <c r="K13741">
        <v>0</v>
      </c>
      <c r="L13741" s="83">
        <v>42402</v>
      </c>
      <c r="M13741">
        <v>0</v>
      </c>
      <c r="N13741">
        <v>458118106</v>
      </c>
      <c r="O13741" t="s">
        <v>874</v>
      </c>
    </row>
    <row r="13742" spans="1:15" x14ac:dyDescent="0.2">
      <c r="A13742" t="s">
        <v>875</v>
      </c>
      <c r="B13742" t="s">
        <v>98</v>
      </c>
      <c r="C13742">
        <v>61.15</v>
      </c>
      <c r="D13742">
        <v>0</v>
      </c>
      <c r="E13742">
        <v>0</v>
      </c>
      <c r="F13742">
        <v>0</v>
      </c>
      <c r="G13742">
        <v>0</v>
      </c>
      <c r="H13742">
        <v>213.08</v>
      </c>
      <c r="I13742" t="s">
        <v>758</v>
      </c>
      <c r="J13742" t="s">
        <v>164</v>
      </c>
      <c r="K13742">
        <v>0</v>
      </c>
      <c r="L13742" s="83">
        <v>42402</v>
      </c>
      <c r="M13742">
        <v>0</v>
      </c>
      <c r="N13742">
        <v>7973100</v>
      </c>
      <c r="O13742" t="s">
        <v>876</v>
      </c>
    </row>
    <row r="13743" spans="1:15" x14ac:dyDescent="0.2">
      <c r="A13743" t="s">
        <v>877</v>
      </c>
      <c r="B13743" t="s">
        <v>99</v>
      </c>
      <c r="C13743">
        <v>68.17</v>
      </c>
      <c r="D13743">
        <v>0</v>
      </c>
      <c r="E13743">
        <v>0</v>
      </c>
      <c r="F13743">
        <v>0</v>
      </c>
      <c r="G13743">
        <v>0</v>
      </c>
      <c r="H13743" s="45">
        <v>-1343.01</v>
      </c>
      <c r="I13743" t="s">
        <v>758</v>
      </c>
      <c r="J13743" t="s">
        <v>164</v>
      </c>
      <c r="K13743">
        <v>0</v>
      </c>
      <c r="L13743" s="83">
        <v>42402</v>
      </c>
      <c r="M13743">
        <v>0</v>
      </c>
      <c r="N13743">
        <v>727493108</v>
      </c>
      <c r="O13743" t="s">
        <v>878</v>
      </c>
    </row>
    <row r="13744" spans="1:15" x14ac:dyDescent="0.2">
      <c r="A13744" t="s">
        <v>879</v>
      </c>
      <c r="B13744" t="s">
        <v>100</v>
      </c>
      <c r="C13744">
        <v>99.734999999999999</v>
      </c>
      <c r="D13744">
        <v>0</v>
      </c>
      <c r="E13744">
        <v>0</v>
      </c>
      <c r="F13744">
        <v>0</v>
      </c>
      <c r="G13744">
        <v>0</v>
      </c>
      <c r="H13744" s="45">
        <v>-1174.01</v>
      </c>
      <c r="I13744" t="s">
        <v>758</v>
      </c>
      <c r="J13744" t="s">
        <v>169</v>
      </c>
      <c r="K13744">
        <v>0</v>
      </c>
      <c r="L13744" s="83">
        <v>42402</v>
      </c>
      <c r="M13744">
        <v>0</v>
      </c>
      <c r="N13744">
        <v>405024100</v>
      </c>
      <c r="O13744" t="s">
        <v>880</v>
      </c>
    </row>
    <row r="13745" spans="1:15" x14ac:dyDescent="0.2">
      <c r="A13745" t="s">
        <v>881</v>
      </c>
      <c r="B13745" t="s">
        <v>102</v>
      </c>
      <c r="C13745">
        <v>305.01</v>
      </c>
      <c r="D13745">
        <v>0</v>
      </c>
      <c r="E13745">
        <v>0</v>
      </c>
      <c r="F13745">
        <v>0</v>
      </c>
      <c r="G13745">
        <v>0</v>
      </c>
      <c r="H13745">
        <v>738.81</v>
      </c>
      <c r="I13745" t="s">
        <v>758</v>
      </c>
      <c r="J13745" t="s">
        <v>186</v>
      </c>
      <c r="K13745">
        <v>0</v>
      </c>
      <c r="L13745" s="83">
        <v>42402</v>
      </c>
      <c r="M13745">
        <v>0</v>
      </c>
      <c r="N13745">
        <v>225310101</v>
      </c>
      <c r="O13745" t="s">
        <v>882</v>
      </c>
    </row>
    <row r="13746" spans="1:15" x14ac:dyDescent="0.2">
      <c r="A13746" t="s">
        <v>883</v>
      </c>
      <c r="B13746" t="s">
        <v>91</v>
      </c>
      <c r="C13746">
        <v>60.5</v>
      </c>
      <c r="D13746">
        <v>0</v>
      </c>
      <c r="E13746">
        <v>0</v>
      </c>
      <c r="F13746">
        <v>0</v>
      </c>
      <c r="G13746">
        <v>0</v>
      </c>
      <c r="H13746">
        <v>-621.51</v>
      </c>
      <c r="I13746" t="s">
        <v>758</v>
      </c>
      <c r="J13746" t="s">
        <v>164</v>
      </c>
      <c r="K13746">
        <v>0</v>
      </c>
      <c r="L13746" s="83">
        <v>42402</v>
      </c>
      <c r="M13746">
        <v>0</v>
      </c>
      <c r="N13746" t="s">
        <v>165</v>
      </c>
      <c r="O13746" t="s">
        <v>884</v>
      </c>
    </row>
    <row r="13747" spans="1:15" x14ac:dyDescent="0.2">
      <c r="A13747" t="s">
        <v>885</v>
      </c>
      <c r="B13747" t="s">
        <v>90</v>
      </c>
      <c r="C13747">
        <v>68.260000000000005</v>
      </c>
      <c r="D13747">
        <v>0</v>
      </c>
      <c r="E13747">
        <v>0</v>
      </c>
      <c r="F13747">
        <v>0</v>
      </c>
      <c r="G13747">
        <v>0</v>
      </c>
      <c r="H13747" s="45">
        <v>5493.17</v>
      </c>
      <c r="I13747" t="s">
        <v>758</v>
      </c>
      <c r="J13747" t="s">
        <v>182</v>
      </c>
      <c r="K13747">
        <v>0</v>
      </c>
      <c r="L13747" s="83">
        <v>42402</v>
      </c>
      <c r="M13747">
        <v>0</v>
      </c>
      <c r="N13747">
        <v>32511107</v>
      </c>
      <c r="O13747" t="s">
        <v>886</v>
      </c>
    </row>
    <row r="13748" spans="1:15" x14ac:dyDescent="0.2">
      <c r="A13748" t="s">
        <v>887</v>
      </c>
      <c r="B13748" t="s">
        <v>864</v>
      </c>
      <c r="C13748">
        <v>46.73</v>
      </c>
      <c r="D13748">
        <v>0</v>
      </c>
      <c r="E13748">
        <v>0</v>
      </c>
      <c r="F13748">
        <v>0</v>
      </c>
      <c r="G13748">
        <v>0</v>
      </c>
      <c r="H13748">
        <v>482.92</v>
      </c>
      <c r="I13748" t="s">
        <v>758</v>
      </c>
      <c r="J13748" t="s">
        <v>186</v>
      </c>
      <c r="K13748">
        <v>0</v>
      </c>
      <c r="L13748" s="83">
        <v>42402</v>
      </c>
      <c r="M13748">
        <v>0</v>
      </c>
      <c r="N13748">
        <v>1055102</v>
      </c>
      <c r="O13748" t="s">
        <v>888</v>
      </c>
    </row>
    <row r="13749" spans="1:15" x14ac:dyDescent="0.2">
      <c r="A13749" t="s">
        <v>889</v>
      </c>
      <c r="B13749" t="s">
        <v>726</v>
      </c>
      <c r="C13749" s="45">
        <v>1224.06</v>
      </c>
      <c r="D13749">
        <v>0</v>
      </c>
      <c r="E13749">
        <v>0</v>
      </c>
      <c r="F13749">
        <v>0</v>
      </c>
      <c r="G13749">
        <v>0</v>
      </c>
      <c r="H13749" s="45">
        <v>-5524.15</v>
      </c>
      <c r="I13749" t="s">
        <v>758</v>
      </c>
      <c r="J13749" t="s">
        <v>164</v>
      </c>
      <c r="K13749">
        <v>0</v>
      </c>
      <c r="L13749" s="83">
        <v>42402</v>
      </c>
      <c r="M13749">
        <v>0</v>
      </c>
      <c r="N13749" t="s">
        <v>727</v>
      </c>
      <c r="O13749" t="s">
        <v>890</v>
      </c>
    </row>
    <row r="13750" spans="1:15" x14ac:dyDescent="0.2">
      <c r="A13750" t="s">
        <v>891</v>
      </c>
      <c r="B13750" t="s">
        <v>863</v>
      </c>
      <c r="C13750">
        <v>61.65</v>
      </c>
      <c r="D13750">
        <v>0</v>
      </c>
      <c r="E13750">
        <v>0</v>
      </c>
      <c r="F13750">
        <v>0</v>
      </c>
      <c r="G13750">
        <v>0</v>
      </c>
      <c r="H13750" s="45">
        <v>-3005.4</v>
      </c>
      <c r="I13750" t="s">
        <v>758</v>
      </c>
      <c r="J13750" t="s">
        <v>188</v>
      </c>
      <c r="K13750">
        <v>0</v>
      </c>
      <c r="L13750" s="83">
        <v>42402</v>
      </c>
      <c r="M13750">
        <v>0</v>
      </c>
      <c r="N13750">
        <v>127055101</v>
      </c>
      <c r="O13750" t="s">
        <v>892</v>
      </c>
    </row>
    <row r="13751" spans="1:15" x14ac:dyDescent="0.2">
      <c r="A13751" t="s">
        <v>893</v>
      </c>
      <c r="B13751" t="s">
        <v>865</v>
      </c>
      <c r="C13751">
        <v>400.77</v>
      </c>
      <c r="D13751">
        <v>0</v>
      </c>
      <c r="E13751">
        <v>0</v>
      </c>
      <c r="F13751">
        <v>0</v>
      </c>
      <c r="G13751">
        <v>0</v>
      </c>
      <c r="H13751">
        <v>-867.38</v>
      </c>
      <c r="I13751" t="s">
        <v>758</v>
      </c>
      <c r="J13751" t="s">
        <v>188</v>
      </c>
      <c r="K13751">
        <v>0</v>
      </c>
      <c r="L13751" s="83">
        <v>42402</v>
      </c>
      <c r="M13751">
        <v>0</v>
      </c>
      <c r="N13751">
        <v>651587107</v>
      </c>
      <c r="O13751" t="s">
        <v>894</v>
      </c>
    </row>
    <row r="13752" spans="1:15" x14ac:dyDescent="0.2">
      <c r="A13752" t="s">
        <v>895</v>
      </c>
      <c r="B13752" t="s">
        <v>866</v>
      </c>
      <c r="C13752">
        <v>27.09</v>
      </c>
      <c r="D13752">
        <v>0</v>
      </c>
      <c r="E13752">
        <v>0</v>
      </c>
      <c r="F13752">
        <v>0</v>
      </c>
      <c r="G13752">
        <v>0</v>
      </c>
      <c r="H13752" s="45">
        <v>4722.18</v>
      </c>
      <c r="I13752" t="s">
        <v>758</v>
      </c>
      <c r="J13752" t="s">
        <v>235</v>
      </c>
      <c r="K13752">
        <v>0</v>
      </c>
      <c r="L13752" s="83">
        <v>42402</v>
      </c>
      <c r="M13752">
        <v>0</v>
      </c>
      <c r="N13752">
        <v>405217100</v>
      </c>
      <c r="O13752" t="s">
        <v>896</v>
      </c>
    </row>
    <row r="13753" spans="1:15" x14ac:dyDescent="0.2">
      <c r="A13753" t="s">
        <v>897</v>
      </c>
      <c r="B13753" t="s">
        <v>869</v>
      </c>
      <c r="C13753">
        <v>299.43</v>
      </c>
      <c r="D13753">
        <v>0</v>
      </c>
      <c r="E13753">
        <v>0</v>
      </c>
      <c r="F13753">
        <v>0</v>
      </c>
      <c r="G13753">
        <v>0</v>
      </c>
      <c r="H13753" s="45">
        <v>2771.84</v>
      </c>
      <c r="I13753" t="s">
        <v>758</v>
      </c>
      <c r="J13753" t="s">
        <v>190</v>
      </c>
      <c r="K13753">
        <v>0</v>
      </c>
      <c r="L13753" s="83">
        <v>42402</v>
      </c>
      <c r="M13753">
        <v>0</v>
      </c>
      <c r="N13753">
        <v>776696106</v>
      </c>
      <c r="O13753" t="s">
        <v>898</v>
      </c>
    </row>
    <row r="13754" spans="1:15" x14ac:dyDescent="0.2">
      <c r="A13754" t="s">
        <v>899</v>
      </c>
      <c r="B13754" t="s">
        <v>867</v>
      </c>
      <c r="C13754">
        <v>24.86</v>
      </c>
      <c r="D13754">
        <v>0</v>
      </c>
      <c r="E13754">
        <v>0</v>
      </c>
      <c r="F13754">
        <v>0</v>
      </c>
      <c r="G13754">
        <v>0</v>
      </c>
      <c r="H13754">
        <v>394.39</v>
      </c>
      <c r="I13754" t="s">
        <v>758</v>
      </c>
      <c r="J13754" t="s">
        <v>190</v>
      </c>
      <c r="K13754">
        <v>0</v>
      </c>
      <c r="L13754" s="83">
        <v>42402</v>
      </c>
      <c r="M13754">
        <v>0</v>
      </c>
      <c r="N13754">
        <v>952355204</v>
      </c>
      <c r="O13754" t="s">
        <v>900</v>
      </c>
    </row>
    <row r="13755" spans="1:15" x14ac:dyDescent="0.2">
      <c r="A13755" t="s">
        <v>901</v>
      </c>
      <c r="B13755" t="s">
        <v>868</v>
      </c>
      <c r="C13755">
        <v>69.11</v>
      </c>
      <c r="D13755">
        <v>0</v>
      </c>
      <c r="E13755">
        <v>0</v>
      </c>
      <c r="F13755">
        <v>0</v>
      </c>
      <c r="G13755">
        <v>0</v>
      </c>
      <c r="H13755" s="45">
        <v>4670.49</v>
      </c>
      <c r="I13755" t="s">
        <v>758</v>
      </c>
      <c r="J13755" t="s">
        <v>186</v>
      </c>
      <c r="K13755">
        <v>0</v>
      </c>
      <c r="L13755" s="83">
        <v>42402</v>
      </c>
      <c r="M13755">
        <v>0</v>
      </c>
      <c r="N13755" t="s">
        <v>902</v>
      </c>
      <c r="O13755" t="s">
        <v>903</v>
      </c>
    </row>
    <row r="13756" spans="1:15" x14ac:dyDescent="0.2">
      <c r="A13756" t="s">
        <v>904</v>
      </c>
      <c r="B13756" t="s">
        <v>870</v>
      </c>
      <c r="C13756">
        <v>52.59</v>
      </c>
      <c r="D13756">
        <v>0</v>
      </c>
      <c r="E13756">
        <v>0</v>
      </c>
      <c r="F13756">
        <v>0</v>
      </c>
      <c r="G13756">
        <v>0</v>
      </c>
      <c r="H13756" s="45">
        <v>1443.39</v>
      </c>
      <c r="I13756" t="s">
        <v>758</v>
      </c>
      <c r="J13756" t="s">
        <v>235</v>
      </c>
      <c r="K13756">
        <v>0</v>
      </c>
      <c r="L13756" s="83">
        <v>42402</v>
      </c>
      <c r="M13756">
        <v>0</v>
      </c>
      <c r="N13756">
        <v>871829107</v>
      </c>
      <c r="O13756" t="s">
        <v>905</v>
      </c>
    </row>
    <row r="13757" spans="1:15" x14ac:dyDescent="0.2">
      <c r="A13757" t="s">
        <v>906</v>
      </c>
      <c r="B13757" t="s">
        <v>871</v>
      </c>
      <c r="C13757">
        <v>41.05</v>
      </c>
      <c r="D13757">
        <v>0</v>
      </c>
      <c r="E13757">
        <v>0</v>
      </c>
      <c r="F13757">
        <v>0</v>
      </c>
      <c r="G13757">
        <v>0</v>
      </c>
      <c r="H13757">
        <v>838.16</v>
      </c>
      <c r="I13757" t="s">
        <v>758</v>
      </c>
      <c r="J13757" t="s">
        <v>200</v>
      </c>
      <c r="K13757">
        <v>0</v>
      </c>
      <c r="L13757" s="83">
        <v>42402</v>
      </c>
      <c r="M13757">
        <v>0</v>
      </c>
      <c r="N13757">
        <v>524660107</v>
      </c>
      <c r="O13757" t="s">
        <v>907</v>
      </c>
    </row>
    <row r="13758" spans="1:15" x14ac:dyDescent="0.2">
      <c r="A13758" t="s">
        <v>908</v>
      </c>
      <c r="B13758" t="s">
        <v>872</v>
      </c>
      <c r="C13758">
        <v>6.9</v>
      </c>
      <c r="D13758">
        <v>0</v>
      </c>
      <c r="E13758">
        <v>0</v>
      </c>
      <c r="F13758">
        <v>0</v>
      </c>
      <c r="G13758">
        <v>0</v>
      </c>
      <c r="H13758" s="45">
        <v>-10439.25</v>
      </c>
      <c r="I13758" t="s">
        <v>758</v>
      </c>
      <c r="J13758" t="s">
        <v>186</v>
      </c>
      <c r="K13758">
        <v>0</v>
      </c>
      <c r="L13758" s="83">
        <v>42402</v>
      </c>
      <c r="M13758">
        <v>0</v>
      </c>
      <c r="N13758" t="s">
        <v>909</v>
      </c>
      <c r="O13758" t="s">
        <v>910</v>
      </c>
    </row>
    <row r="13759" spans="1:15" x14ac:dyDescent="0.2">
      <c r="A13759" t="s">
        <v>911</v>
      </c>
      <c r="B13759" t="s">
        <v>835</v>
      </c>
      <c r="C13759">
        <v>120.42</v>
      </c>
      <c r="D13759">
        <v>0</v>
      </c>
      <c r="E13759">
        <v>0</v>
      </c>
      <c r="F13759">
        <v>0</v>
      </c>
      <c r="G13759">
        <v>0</v>
      </c>
      <c r="H13759">
        <v>240.02</v>
      </c>
      <c r="I13759" t="s">
        <v>163</v>
      </c>
      <c r="J13759" t="s">
        <v>164</v>
      </c>
      <c r="K13759">
        <v>0</v>
      </c>
      <c r="L13759" s="83">
        <v>42402</v>
      </c>
      <c r="M13759">
        <v>0</v>
      </c>
      <c r="N13759">
        <v>53015103</v>
      </c>
      <c r="O13759" t="s">
        <v>912</v>
      </c>
    </row>
    <row r="13760" spans="1:15" x14ac:dyDescent="0.2">
      <c r="A13760" t="s">
        <v>913</v>
      </c>
      <c r="B13760" t="s">
        <v>860</v>
      </c>
      <c r="C13760">
        <v>132.96</v>
      </c>
      <c r="D13760">
        <v>0</v>
      </c>
      <c r="E13760">
        <v>0</v>
      </c>
      <c r="F13760">
        <v>0</v>
      </c>
      <c r="G13760">
        <v>0</v>
      </c>
      <c r="H13760" s="45">
        <v>53280.11</v>
      </c>
      <c r="I13760" t="s">
        <v>163</v>
      </c>
      <c r="J13760" t="s">
        <v>169</v>
      </c>
      <c r="K13760">
        <v>0</v>
      </c>
      <c r="L13760" s="83">
        <v>42402</v>
      </c>
      <c r="M13760">
        <v>0</v>
      </c>
      <c r="N13760">
        <v>15351109</v>
      </c>
      <c r="O13760" t="s">
        <v>914</v>
      </c>
    </row>
    <row r="13761" spans="1:15" x14ac:dyDescent="0.2">
      <c r="A13761" t="s">
        <v>915</v>
      </c>
      <c r="B13761" t="s">
        <v>840</v>
      </c>
      <c r="C13761">
        <v>46.4</v>
      </c>
      <c r="D13761">
        <v>0</v>
      </c>
      <c r="E13761">
        <v>0</v>
      </c>
      <c r="F13761">
        <v>0</v>
      </c>
      <c r="G13761">
        <v>0</v>
      </c>
      <c r="H13761" s="45">
        <v>-43022.64</v>
      </c>
      <c r="I13761" t="s">
        <v>163</v>
      </c>
      <c r="J13761" t="s">
        <v>190</v>
      </c>
      <c r="K13761">
        <v>0</v>
      </c>
      <c r="L13761" s="83">
        <v>42402</v>
      </c>
      <c r="M13761">
        <v>0</v>
      </c>
      <c r="N13761" t="s">
        <v>916</v>
      </c>
      <c r="O13761" t="s">
        <v>917</v>
      </c>
    </row>
    <row r="13762" spans="1:15" x14ac:dyDescent="0.2">
      <c r="A13762" t="s">
        <v>918</v>
      </c>
      <c r="B13762" t="s">
        <v>862</v>
      </c>
      <c r="C13762">
        <v>117.55</v>
      </c>
      <c r="D13762">
        <v>0</v>
      </c>
      <c r="E13762">
        <v>0</v>
      </c>
      <c r="F13762">
        <v>0</v>
      </c>
      <c r="G13762">
        <v>0</v>
      </c>
      <c r="H13762" s="45">
        <v>18167.07</v>
      </c>
      <c r="I13762" t="s">
        <v>163</v>
      </c>
      <c r="J13762" t="s">
        <v>200</v>
      </c>
      <c r="K13762">
        <v>0</v>
      </c>
      <c r="L13762" s="83">
        <v>42402</v>
      </c>
      <c r="M13762">
        <v>0</v>
      </c>
      <c r="N13762">
        <v>119848109</v>
      </c>
      <c r="O13762" t="s">
        <v>919</v>
      </c>
    </row>
    <row r="13763" spans="1:15" x14ac:dyDescent="0.2">
      <c r="A13763" t="s">
        <v>920</v>
      </c>
      <c r="B13763" t="s">
        <v>861</v>
      </c>
      <c r="C13763">
        <v>150.44999999999999</v>
      </c>
      <c r="D13763">
        <v>0</v>
      </c>
      <c r="E13763">
        <v>0</v>
      </c>
      <c r="F13763">
        <v>0</v>
      </c>
      <c r="G13763">
        <v>0</v>
      </c>
      <c r="H13763" s="45">
        <v>189616.86</v>
      </c>
      <c r="I13763" t="s">
        <v>163</v>
      </c>
      <c r="J13763" t="s">
        <v>164</v>
      </c>
      <c r="K13763">
        <v>0</v>
      </c>
      <c r="L13763" s="83">
        <v>42402</v>
      </c>
      <c r="M13763">
        <v>0</v>
      </c>
      <c r="N13763">
        <v>127190304</v>
      </c>
      <c r="O13763" t="s">
        <v>921</v>
      </c>
    </row>
    <row r="13764" spans="1:15" x14ac:dyDescent="0.2">
      <c r="A13764" t="s">
        <v>922</v>
      </c>
      <c r="B13764" t="s">
        <v>832</v>
      </c>
      <c r="C13764">
        <v>41.9</v>
      </c>
      <c r="D13764">
        <v>0</v>
      </c>
      <c r="E13764">
        <v>0</v>
      </c>
      <c r="F13764">
        <v>0</v>
      </c>
      <c r="G13764">
        <v>0</v>
      </c>
      <c r="H13764" s="45">
        <v>-4127.33</v>
      </c>
      <c r="I13764" t="s">
        <v>163</v>
      </c>
      <c r="J13764" t="s">
        <v>186</v>
      </c>
      <c r="K13764">
        <v>0</v>
      </c>
      <c r="L13764" s="83">
        <v>42402</v>
      </c>
      <c r="M13764">
        <v>0</v>
      </c>
      <c r="N13764" t="s">
        <v>923</v>
      </c>
      <c r="O13764" t="s">
        <v>924</v>
      </c>
    </row>
    <row r="13765" spans="1:15" x14ac:dyDescent="0.2">
      <c r="A13765" t="s">
        <v>925</v>
      </c>
      <c r="B13765" t="s">
        <v>846</v>
      </c>
      <c r="C13765">
        <v>42.89</v>
      </c>
      <c r="D13765">
        <v>0</v>
      </c>
      <c r="E13765">
        <v>0</v>
      </c>
      <c r="F13765">
        <v>0</v>
      </c>
      <c r="G13765">
        <v>0</v>
      </c>
      <c r="H13765" s="45">
        <v>24512.54</v>
      </c>
      <c r="I13765" t="s">
        <v>163</v>
      </c>
      <c r="J13765" t="s">
        <v>188</v>
      </c>
      <c r="K13765">
        <v>0</v>
      </c>
      <c r="L13765" s="83">
        <v>42402</v>
      </c>
      <c r="M13765">
        <v>0</v>
      </c>
      <c r="N13765">
        <v>228368106</v>
      </c>
      <c r="O13765" t="s">
        <v>926</v>
      </c>
    </row>
    <row r="13766" spans="1:15" x14ac:dyDescent="0.2">
      <c r="A13766" t="s">
        <v>927</v>
      </c>
      <c r="B13766" t="s">
        <v>850</v>
      </c>
      <c r="C13766">
        <v>44.3</v>
      </c>
      <c r="D13766">
        <v>0</v>
      </c>
      <c r="E13766">
        <v>0</v>
      </c>
      <c r="F13766">
        <v>0</v>
      </c>
      <c r="G13766">
        <v>0</v>
      </c>
      <c r="H13766" s="45">
        <v>43971.43</v>
      </c>
      <c r="I13766" t="s">
        <v>163</v>
      </c>
      <c r="J13766" t="s">
        <v>164</v>
      </c>
      <c r="K13766">
        <v>0</v>
      </c>
      <c r="L13766" s="83">
        <v>42402</v>
      </c>
      <c r="M13766">
        <v>0</v>
      </c>
      <c r="N13766">
        <v>127387108</v>
      </c>
      <c r="O13766" t="s">
        <v>928</v>
      </c>
    </row>
    <row r="13767" spans="1:15" x14ac:dyDescent="0.2">
      <c r="A13767" t="s">
        <v>929</v>
      </c>
      <c r="B13767" t="s">
        <v>838</v>
      </c>
      <c r="C13767">
        <v>60</v>
      </c>
      <c r="D13767">
        <v>0</v>
      </c>
      <c r="E13767">
        <v>0</v>
      </c>
      <c r="F13767">
        <v>0</v>
      </c>
      <c r="G13767">
        <v>0</v>
      </c>
      <c r="H13767" s="45">
        <v>-13462.04</v>
      </c>
      <c r="I13767" t="s">
        <v>163</v>
      </c>
      <c r="J13767" t="s">
        <v>190</v>
      </c>
      <c r="K13767">
        <v>0</v>
      </c>
      <c r="L13767" s="83">
        <v>42402</v>
      </c>
      <c r="M13767">
        <v>0</v>
      </c>
      <c r="N13767">
        <v>125134106</v>
      </c>
      <c r="O13767" t="s">
        <v>930</v>
      </c>
    </row>
    <row r="13768" spans="1:15" x14ac:dyDescent="0.2">
      <c r="A13768" t="s">
        <v>931</v>
      </c>
      <c r="B13768" t="s">
        <v>842</v>
      </c>
      <c r="C13768">
        <v>29.3</v>
      </c>
      <c r="D13768">
        <v>0</v>
      </c>
      <c r="E13768">
        <v>0</v>
      </c>
      <c r="F13768">
        <v>0</v>
      </c>
      <c r="G13768">
        <v>0</v>
      </c>
      <c r="H13768" s="45">
        <v>-48227.11</v>
      </c>
      <c r="I13768" t="s">
        <v>163</v>
      </c>
      <c r="J13768" t="s">
        <v>164</v>
      </c>
      <c r="K13768">
        <v>0</v>
      </c>
      <c r="L13768" s="83">
        <v>42402</v>
      </c>
      <c r="M13768">
        <v>0</v>
      </c>
      <c r="N13768">
        <v>157210105</v>
      </c>
      <c r="O13768" t="s">
        <v>932</v>
      </c>
    </row>
    <row r="13769" spans="1:15" x14ac:dyDescent="0.2">
      <c r="A13769" t="s">
        <v>933</v>
      </c>
      <c r="B13769" t="s">
        <v>841</v>
      </c>
      <c r="C13769">
        <v>35.08</v>
      </c>
      <c r="D13769">
        <v>0</v>
      </c>
      <c r="E13769">
        <v>0</v>
      </c>
      <c r="F13769">
        <v>0</v>
      </c>
      <c r="G13769">
        <v>0</v>
      </c>
      <c r="H13769" s="45">
        <v>26976.27</v>
      </c>
      <c r="I13769" t="s">
        <v>163</v>
      </c>
      <c r="J13769" t="s">
        <v>200</v>
      </c>
      <c r="K13769">
        <v>0</v>
      </c>
      <c r="L13769" s="83">
        <v>42402</v>
      </c>
      <c r="M13769">
        <v>0</v>
      </c>
      <c r="N13769" t="s">
        <v>934</v>
      </c>
      <c r="O13769" t="s">
        <v>935</v>
      </c>
    </row>
    <row r="13770" spans="1:15" x14ac:dyDescent="0.2">
      <c r="A13770" t="s">
        <v>936</v>
      </c>
      <c r="B13770" t="s">
        <v>839</v>
      </c>
      <c r="C13770">
        <v>44.86</v>
      </c>
      <c r="D13770">
        <v>0</v>
      </c>
      <c r="E13770">
        <v>0</v>
      </c>
      <c r="F13770">
        <v>0</v>
      </c>
      <c r="G13770">
        <v>0</v>
      </c>
      <c r="H13770" s="45">
        <v>28367.87</v>
      </c>
      <c r="I13770" t="s">
        <v>163</v>
      </c>
      <c r="J13770" t="s">
        <v>164</v>
      </c>
      <c r="K13770">
        <v>0</v>
      </c>
      <c r="L13770" s="83">
        <v>42402</v>
      </c>
      <c r="M13770">
        <v>0</v>
      </c>
      <c r="N13770">
        <v>126349109</v>
      </c>
      <c r="O13770" t="s">
        <v>937</v>
      </c>
    </row>
    <row r="13771" spans="1:15" x14ac:dyDescent="0.2">
      <c r="A13771" t="s">
        <v>938</v>
      </c>
      <c r="B13771" t="s">
        <v>837</v>
      </c>
      <c r="C13771">
        <v>31.1</v>
      </c>
      <c r="D13771">
        <v>0</v>
      </c>
      <c r="E13771">
        <v>0</v>
      </c>
      <c r="F13771">
        <v>0</v>
      </c>
      <c r="G13771">
        <v>0</v>
      </c>
      <c r="H13771" s="45">
        <v>8275.42</v>
      </c>
      <c r="I13771" t="s">
        <v>163</v>
      </c>
      <c r="J13771" t="s">
        <v>186</v>
      </c>
      <c r="K13771">
        <v>0</v>
      </c>
      <c r="L13771" s="83">
        <v>42402</v>
      </c>
      <c r="M13771">
        <v>0</v>
      </c>
      <c r="N13771">
        <v>315785105</v>
      </c>
      <c r="O13771" t="s">
        <v>939</v>
      </c>
    </row>
    <row r="13772" spans="1:15" x14ac:dyDescent="0.2">
      <c r="A13772" t="s">
        <v>940</v>
      </c>
      <c r="B13772" t="s">
        <v>844</v>
      </c>
      <c r="C13772">
        <v>21.11</v>
      </c>
      <c r="D13772">
        <v>0</v>
      </c>
      <c r="E13772">
        <v>0</v>
      </c>
      <c r="F13772">
        <v>0</v>
      </c>
      <c r="G13772">
        <v>0</v>
      </c>
      <c r="H13772" s="45">
        <v>33904.050000000003</v>
      </c>
      <c r="I13772" t="s">
        <v>163</v>
      </c>
      <c r="J13772" t="s">
        <v>164</v>
      </c>
      <c r="K13772">
        <v>0</v>
      </c>
      <c r="L13772" s="83">
        <v>42402</v>
      </c>
      <c r="M13772">
        <v>0</v>
      </c>
      <c r="N13772" t="s">
        <v>177</v>
      </c>
      <c r="O13772" t="s">
        <v>941</v>
      </c>
    </row>
    <row r="13773" spans="1:15" x14ac:dyDescent="0.2">
      <c r="A13773" t="s">
        <v>942</v>
      </c>
      <c r="B13773" t="s">
        <v>845</v>
      </c>
      <c r="C13773">
        <v>52.325000000000003</v>
      </c>
      <c r="D13773">
        <v>0</v>
      </c>
      <c r="E13773">
        <v>0</v>
      </c>
      <c r="F13773">
        <v>0</v>
      </c>
      <c r="G13773">
        <v>0</v>
      </c>
      <c r="H13773" s="45">
        <v>54574.53</v>
      </c>
      <c r="I13773" t="s">
        <v>163</v>
      </c>
      <c r="J13773" t="s">
        <v>190</v>
      </c>
      <c r="K13773">
        <v>0</v>
      </c>
      <c r="L13773" s="83">
        <v>42402</v>
      </c>
      <c r="M13773">
        <v>0</v>
      </c>
      <c r="N13773">
        <v>443320106</v>
      </c>
      <c r="O13773" t="s">
        <v>943</v>
      </c>
    </row>
    <row r="13774" spans="1:15" x14ac:dyDescent="0.2">
      <c r="A13774" t="s">
        <v>944</v>
      </c>
      <c r="B13774" t="s">
        <v>847</v>
      </c>
      <c r="C13774">
        <v>270.35000000000002</v>
      </c>
      <c r="D13774">
        <v>0</v>
      </c>
      <c r="E13774">
        <v>0</v>
      </c>
      <c r="F13774">
        <v>0</v>
      </c>
      <c r="G13774">
        <v>0</v>
      </c>
      <c r="H13774" s="45">
        <v>-50797.97</v>
      </c>
      <c r="I13774" t="s">
        <v>163</v>
      </c>
      <c r="J13774" t="s">
        <v>169</v>
      </c>
      <c r="K13774">
        <v>0</v>
      </c>
      <c r="L13774" s="83">
        <v>42402</v>
      </c>
      <c r="M13774">
        <v>0</v>
      </c>
      <c r="N13774" t="s">
        <v>945</v>
      </c>
      <c r="O13774" t="s">
        <v>946</v>
      </c>
    </row>
    <row r="13775" spans="1:15" x14ac:dyDescent="0.2">
      <c r="A13775" t="s">
        <v>947</v>
      </c>
      <c r="B13775" t="s">
        <v>857</v>
      </c>
      <c r="C13775">
        <v>31.34</v>
      </c>
      <c r="D13775">
        <v>0</v>
      </c>
      <c r="E13775">
        <v>0</v>
      </c>
      <c r="F13775">
        <v>0</v>
      </c>
      <c r="G13775">
        <v>0</v>
      </c>
      <c r="H13775" s="45">
        <v>37569.03</v>
      </c>
      <c r="I13775" t="s">
        <v>163</v>
      </c>
      <c r="J13775" t="s">
        <v>169</v>
      </c>
      <c r="K13775">
        <v>0</v>
      </c>
      <c r="L13775" s="83">
        <v>42402</v>
      </c>
      <c r="M13775">
        <v>0</v>
      </c>
      <c r="N13775" t="s">
        <v>948</v>
      </c>
      <c r="O13775" t="s">
        <v>949</v>
      </c>
    </row>
    <row r="13776" spans="1:15" x14ac:dyDescent="0.2">
      <c r="A13776" t="s">
        <v>950</v>
      </c>
      <c r="B13776" t="s">
        <v>834</v>
      </c>
      <c r="C13776">
        <v>70.87</v>
      </c>
      <c r="D13776">
        <v>0</v>
      </c>
      <c r="E13776">
        <v>0</v>
      </c>
      <c r="F13776">
        <v>0</v>
      </c>
      <c r="G13776">
        <v>0</v>
      </c>
      <c r="H13776" s="45">
        <v>-8720.19</v>
      </c>
      <c r="I13776" t="s">
        <v>163</v>
      </c>
      <c r="J13776" t="s">
        <v>190</v>
      </c>
      <c r="K13776">
        <v>0</v>
      </c>
      <c r="L13776" s="83">
        <v>42402</v>
      </c>
      <c r="M13776">
        <v>0</v>
      </c>
      <c r="N13776">
        <v>469814107</v>
      </c>
      <c r="O13776" t="s">
        <v>951</v>
      </c>
    </row>
    <row r="13777" spans="1:15" x14ac:dyDescent="0.2">
      <c r="A13777" t="s">
        <v>952</v>
      </c>
      <c r="B13777" t="s">
        <v>828</v>
      </c>
      <c r="C13777">
        <v>38.630000000000003</v>
      </c>
      <c r="D13777">
        <v>0</v>
      </c>
      <c r="E13777">
        <v>0</v>
      </c>
      <c r="F13777">
        <v>0</v>
      </c>
      <c r="G13777">
        <v>0</v>
      </c>
      <c r="H13777" s="45">
        <v>-69349.59</v>
      </c>
      <c r="I13777" t="s">
        <v>163</v>
      </c>
      <c r="J13777" t="s">
        <v>190</v>
      </c>
      <c r="K13777">
        <v>0</v>
      </c>
      <c r="L13777" s="83">
        <v>42402</v>
      </c>
      <c r="M13777">
        <v>0</v>
      </c>
      <c r="N13777">
        <v>489170100</v>
      </c>
      <c r="O13777" t="s">
        <v>953</v>
      </c>
    </row>
    <row r="13778" spans="1:15" x14ac:dyDescent="0.2">
      <c r="A13778" t="s">
        <v>954</v>
      </c>
      <c r="B13778" t="s">
        <v>831</v>
      </c>
      <c r="C13778">
        <v>63.66</v>
      </c>
      <c r="D13778">
        <v>0</v>
      </c>
      <c r="E13778">
        <v>0</v>
      </c>
      <c r="F13778">
        <v>0</v>
      </c>
      <c r="G13778">
        <v>0</v>
      </c>
      <c r="H13778" s="45">
        <v>-3358.78</v>
      </c>
      <c r="I13778" t="s">
        <v>163</v>
      </c>
      <c r="J13778" t="s">
        <v>822</v>
      </c>
      <c r="K13778">
        <v>0</v>
      </c>
      <c r="L13778" s="83">
        <v>42402</v>
      </c>
      <c r="M13778">
        <v>0</v>
      </c>
      <c r="N13778">
        <v>505597104</v>
      </c>
      <c r="O13778" t="s">
        <v>955</v>
      </c>
    </row>
    <row r="13779" spans="1:15" x14ac:dyDescent="0.2">
      <c r="A13779" t="s">
        <v>956</v>
      </c>
      <c r="B13779" t="s">
        <v>859</v>
      </c>
      <c r="C13779">
        <v>14.45</v>
      </c>
      <c r="D13779">
        <v>0</v>
      </c>
      <c r="E13779">
        <v>0</v>
      </c>
      <c r="F13779">
        <v>0</v>
      </c>
      <c r="G13779">
        <v>0</v>
      </c>
      <c r="H13779" s="45">
        <v>-41451.03</v>
      </c>
      <c r="I13779" t="s">
        <v>163</v>
      </c>
      <c r="J13779" t="s">
        <v>182</v>
      </c>
      <c r="K13779">
        <v>0</v>
      </c>
      <c r="L13779" s="83">
        <v>42402</v>
      </c>
      <c r="M13779">
        <v>0</v>
      </c>
      <c r="N13779">
        <v>576853105</v>
      </c>
      <c r="O13779" t="s">
        <v>957</v>
      </c>
    </row>
    <row r="13780" spans="1:15" x14ac:dyDescent="0.2">
      <c r="A13780" t="s">
        <v>958</v>
      </c>
      <c r="B13780" t="s">
        <v>855</v>
      </c>
      <c r="C13780">
        <v>79.42</v>
      </c>
      <c r="D13780">
        <v>0</v>
      </c>
      <c r="E13780">
        <v>0</v>
      </c>
      <c r="F13780">
        <v>0</v>
      </c>
      <c r="G13780">
        <v>0</v>
      </c>
      <c r="H13780" s="45">
        <v>-12998.56</v>
      </c>
      <c r="I13780" t="s">
        <v>163</v>
      </c>
      <c r="J13780" t="s">
        <v>200</v>
      </c>
      <c r="K13780">
        <v>0</v>
      </c>
      <c r="L13780" s="83">
        <v>42402</v>
      </c>
      <c r="M13780">
        <v>0</v>
      </c>
      <c r="N13780">
        <v>626755102</v>
      </c>
      <c r="O13780" t="s">
        <v>959</v>
      </c>
    </row>
    <row r="13781" spans="1:15" x14ac:dyDescent="0.2">
      <c r="A13781" t="s">
        <v>960</v>
      </c>
      <c r="B13781" t="s">
        <v>829</v>
      </c>
      <c r="C13781">
        <v>46.91</v>
      </c>
      <c r="D13781">
        <v>0</v>
      </c>
      <c r="E13781">
        <v>0</v>
      </c>
      <c r="F13781">
        <v>0</v>
      </c>
      <c r="G13781">
        <v>0</v>
      </c>
      <c r="H13781" s="45">
        <v>42268.800000000003</v>
      </c>
      <c r="I13781" t="s">
        <v>163</v>
      </c>
      <c r="J13781" t="s">
        <v>182</v>
      </c>
      <c r="K13781">
        <v>0</v>
      </c>
      <c r="L13781" s="83">
        <v>42402</v>
      </c>
      <c r="M13781">
        <v>0</v>
      </c>
      <c r="N13781">
        <v>637071101</v>
      </c>
      <c r="O13781" t="s">
        <v>961</v>
      </c>
    </row>
    <row r="13782" spans="1:15" x14ac:dyDescent="0.2">
      <c r="A13782" t="s">
        <v>962</v>
      </c>
      <c r="B13782" t="s">
        <v>853</v>
      </c>
      <c r="C13782">
        <v>89.64</v>
      </c>
      <c r="D13782">
        <v>0</v>
      </c>
      <c r="E13782">
        <v>0</v>
      </c>
      <c r="F13782">
        <v>0</v>
      </c>
      <c r="G13782">
        <v>0</v>
      </c>
      <c r="H13782" s="45">
        <v>14221.82</v>
      </c>
      <c r="I13782" t="s">
        <v>163</v>
      </c>
      <c r="J13782" t="s">
        <v>164</v>
      </c>
      <c r="K13782">
        <v>0</v>
      </c>
      <c r="L13782" s="83">
        <v>42402</v>
      </c>
      <c r="M13782">
        <v>0</v>
      </c>
      <c r="N13782" t="s">
        <v>177</v>
      </c>
      <c r="O13782" t="s">
        <v>963</v>
      </c>
    </row>
    <row r="13783" spans="1:15" x14ac:dyDescent="0.2">
      <c r="A13783" t="s">
        <v>964</v>
      </c>
      <c r="B13783" t="s">
        <v>843</v>
      </c>
      <c r="C13783">
        <v>143.79</v>
      </c>
      <c r="D13783">
        <v>0</v>
      </c>
      <c r="E13783">
        <v>0</v>
      </c>
      <c r="F13783">
        <v>0</v>
      </c>
      <c r="G13783">
        <v>0</v>
      </c>
      <c r="H13783" s="45">
        <v>35721.410000000003</v>
      </c>
      <c r="I13783" t="s">
        <v>163</v>
      </c>
      <c r="J13783" t="s">
        <v>190</v>
      </c>
      <c r="K13783">
        <v>0</v>
      </c>
      <c r="L13783" s="83">
        <v>42402</v>
      </c>
      <c r="M13783">
        <v>0</v>
      </c>
      <c r="N13783" t="s">
        <v>965</v>
      </c>
      <c r="O13783" t="s">
        <v>966</v>
      </c>
    </row>
    <row r="13784" spans="1:15" x14ac:dyDescent="0.2">
      <c r="A13784" t="s">
        <v>967</v>
      </c>
      <c r="B13784" t="s">
        <v>833</v>
      </c>
      <c r="C13784">
        <v>75.215000000000003</v>
      </c>
      <c r="D13784">
        <v>0</v>
      </c>
      <c r="E13784">
        <v>0</v>
      </c>
      <c r="F13784">
        <v>0</v>
      </c>
      <c r="G13784">
        <v>0</v>
      </c>
      <c r="H13784" s="45">
        <v>-19372.97</v>
      </c>
      <c r="I13784" t="s">
        <v>163</v>
      </c>
      <c r="J13784" t="s">
        <v>200</v>
      </c>
      <c r="K13784">
        <v>0</v>
      </c>
      <c r="L13784" s="83">
        <v>42402</v>
      </c>
      <c r="M13784">
        <v>0</v>
      </c>
      <c r="N13784" t="s">
        <v>968</v>
      </c>
      <c r="O13784" t="s">
        <v>969</v>
      </c>
    </row>
    <row r="13785" spans="1:15" x14ac:dyDescent="0.2">
      <c r="A13785" t="s">
        <v>970</v>
      </c>
      <c r="B13785" t="s">
        <v>849</v>
      </c>
      <c r="C13785">
        <v>94.9</v>
      </c>
      <c r="D13785">
        <v>0</v>
      </c>
      <c r="E13785">
        <v>0</v>
      </c>
      <c r="F13785">
        <v>0</v>
      </c>
      <c r="G13785">
        <v>0</v>
      </c>
      <c r="H13785" s="45">
        <v>-12552.84</v>
      </c>
      <c r="I13785" t="s">
        <v>163</v>
      </c>
      <c r="J13785" t="s">
        <v>164</v>
      </c>
      <c r="K13785">
        <v>0</v>
      </c>
      <c r="L13785" s="83">
        <v>42402</v>
      </c>
      <c r="M13785">
        <v>0</v>
      </c>
      <c r="N13785">
        <v>826919102</v>
      </c>
      <c r="O13785" t="s">
        <v>971</v>
      </c>
    </row>
    <row r="13786" spans="1:15" x14ac:dyDescent="0.2">
      <c r="A13786" t="s">
        <v>972</v>
      </c>
      <c r="B13786" t="s">
        <v>848</v>
      </c>
      <c r="C13786">
        <v>10.07</v>
      </c>
      <c r="D13786">
        <v>0</v>
      </c>
      <c r="E13786">
        <v>0</v>
      </c>
      <c r="F13786">
        <v>0</v>
      </c>
      <c r="G13786">
        <v>0</v>
      </c>
      <c r="H13786" s="45">
        <v>-157748.38</v>
      </c>
      <c r="I13786" t="s">
        <v>163</v>
      </c>
      <c r="J13786" t="s">
        <v>164</v>
      </c>
      <c r="K13786">
        <v>0</v>
      </c>
      <c r="L13786" s="83">
        <v>42402</v>
      </c>
      <c r="M13786">
        <v>0</v>
      </c>
      <c r="N13786" t="s">
        <v>973</v>
      </c>
      <c r="O13786" t="s">
        <v>974</v>
      </c>
    </row>
    <row r="13787" spans="1:15" x14ac:dyDescent="0.2">
      <c r="A13787" t="s">
        <v>975</v>
      </c>
      <c r="B13787" t="s">
        <v>851</v>
      </c>
      <c r="C13787">
        <v>86.87</v>
      </c>
      <c r="D13787">
        <v>0</v>
      </c>
      <c r="E13787">
        <v>0</v>
      </c>
      <c r="F13787">
        <v>0</v>
      </c>
      <c r="G13787">
        <v>0</v>
      </c>
      <c r="H13787" s="45">
        <v>52231.92</v>
      </c>
      <c r="I13787" t="s">
        <v>163</v>
      </c>
      <c r="J13787" t="s">
        <v>190</v>
      </c>
      <c r="K13787">
        <v>0</v>
      </c>
      <c r="L13787" s="83">
        <v>42402</v>
      </c>
      <c r="M13787">
        <v>0</v>
      </c>
      <c r="N13787">
        <v>848574109</v>
      </c>
      <c r="O13787" t="s">
        <v>976</v>
      </c>
    </row>
    <row r="13788" spans="1:15" x14ac:dyDescent="0.2">
      <c r="A13788" t="s">
        <v>977</v>
      </c>
      <c r="B13788" t="s">
        <v>858</v>
      </c>
      <c r="C13788">
        <v>71.819999999999993</v>
      </c>
      <c r="D13788">
        <v>0</v>
      </c>
      <c r="E13788">
        <v>0</v>
      </c>
      <c r="F13788">
        <v>0</v>
      </c>
      <c r="G13788">
        <v>0</v>
      </c>
      <c r="H13788" s="45">
        <v>-169245.84</v>
      </c>
      <c r="I13788" t="s">
        <v>163</v>
      </c>
      <c r="J13788" t="s">
        <v>164</v>
      </c>
      <c r="K13788">
        <v>0</v>
      </c>
      <c r="L13788" s="83">
        <v>42402</v>
      </c>
      <c r="M13788">
        <v>0</v>
      </c>
      <c r="N13788" t="s">
        <v>978</v>
      </c>
      <c r="O13788" t="s">
        <v>979</v>
      </c>
    </row>
    <row r="13789" spans="1:15" x14ac:dyDescent="0.2">
      <c r="A13789" t="s">
        <v>980</v>
      </c>
      <c r="B13789" t="s">
        <v>852</v>
      </c>
      <c r="C13789">
        <v>27.05</v>
      </c>
      <c r="D13789">
        <v>0</v>
      </c>
      <c r="E13789">
        <v>0</v>
      </c>
      <c r="F13789">
        <v>0</v>
      </c>
      <c r="G13789">
        <v>0</v>
      </c>
      <c r="H13789" s="45">
        <v>27882.89</v>
      </c>
      <c r="I13789" t="s">
        <v>163</v>
      </c>
      <c r="J13789" t="s">
        <v>190</v>
      </c>
      <c r="K13789">
        <v>0</v>
      </c>
      <c r="L13789" s="83">
        <v>42402</v>
      </c>
      <c r="M13789">
        <v>0</v>
      </c>
      <c r="N13789" t="s">
        <v>981</v>
      </c>
      <c r="O13789" t="s">
        <v>982</v>
      </c>
    </row>
    <row r="13790" spans="1:15" x14ac:dyDescent="0.2">
      <c r="A13790" t="s">
        <v>983</v>
      </c>
      <c r="B13790" t="s">
        <v>856</v>
      </c>
      <c r="C13790">
        <v>26.21</v>
      </c>
      <c r="D13790">
        <v>0</v>
      </c>
      <c r="E13790">
        <v>0</v>
      </c>
      <c r="F13790">
        <v>0</v>
      </c>
      <c r="G13790">
        <v>0</v>
      </c>
      <c r="H13790" s="45">
        <v>-4894.33</v>
      </c>
      <c r="I13790" t="s">
        <v>163</v>
      </c>
      <c r="J13790" t="s">
        <v>190</v>
      </c>
      <c r="K13790">
        <v>0</v>
      </c>
      <c r="L13790" s="83">
        <v>42402</v>
      </c>
      <c r="M13790">
        <v>0</v>
      </c>
      <c r="N13790" t="s">
        <v>984</v>
      </c>
      <c r="O13790" t="s">
        <v>985</v>
      </c>
    </row>
    <row r="13791" spans="1:15" x14ac:dyDescent="0.2">
      <c r="A13791" t="s">
        <v>986</v>
      </c>
      <c r="B13791" t="s">
        <v>830</v>
      </c>
      <c r="C13791">
        <v>46.55</v>
      </c>
      <c r="D13791">
        <v>0</v>
      </c>
      <c r="E13791">
        <v>0</v>
      </c>
      <c r="F13791">
        <v>0</v>
      </c>
      <c r="G13791">
        <v>0</v>
      </c>
      <c r="H13791" s="45">
        <v>-71859.490000000005</v>
      </c>
      <c r="I13791" t="s">
        <v>163</v>
      </c>
      <c r="J13791" t="s">
        <v>190</v>
      </c>
      <c r="K13791">
        <v>0</v>
      </c>
      <c r="L13791" s="83">
        <v>42402</v>
      </c>
      <c r="M13791">
        <v>0</v>
      </c>
      <c r="N13791">
        <v>887389104</v>
      </c>
      <c r="O13791" t="s">
        <v>987</v>
      </c>
    </row>
    <row r="13792" spans="1:15" x14ac:dyDescent="0.2">
      <c r="A13792" t="s">
        <v>988</v>
      </c>
      <c r="B13792" t="s">
        <v>836</v>
      </c>
      <c r="C13792">
        <v>68.209999999999994</v>
      </c>
      <c r="D13792">
        <v>0</v>
      </c>
      <c r="E13792">
        <v>0</v>
      </c>
      <c r="F13792">
        <v>0</v>
      </c>
      <c r="G13792">
        <v>0</v>
      </c>
      <c r="H13792" s="45">
        <v>14714.24</v>
      </c>
      <c r="I13792" t="s">
        <v>163</v>
      </c>
      <c r="J13792" t="s">
        <v>164</v>
      </c>
      <c r="K13792">
        <v>0</v>
      </c>
      <c r="L13792" s="83">
        <v>42402</v>
      </c>
      <c r="M13792">
        <v>0</v>
      </c>
      <c r="N13792" t="s">
        <v>989</v>
      </c>
      <c r="O13792" t="s">
        <v>990</v>
      </c>
    </row>
    <row r="13793" spans="1:15" x14ac:dyDescent="0.2">
      <c r="A13793" t="s">
        <v>991</v>
      </c>
      <c r="B13793" t="s">
        <v>854</v>
      </c>
      <c r="C13793">
        <v>81.010000000000005</v>
      </c>
      <c r="D13793">
        <v>0</v>
      </c>
      <c r="E13793">
        <v>0</v>
      </c>
      <c r="F13793">
        <v>0</v>
      </c>
      <c r="G13793">
        <v>0</v>
      </c>
      <c r="H13793" s="45">
        <v>-12170.22</v>
      </c>
      <c r="I13793" t="s">
        <v>163</v>
      </c>
      <c r="J13793" t="s">
        <v>200</v>
      </c>
      <c r="K13793">
        <v>0</v>
      </c>
      <c r="L13793" s="83">
        <v>42402</v>
      </c>
      <c r="M13793">
        <v>0</v>
      </c>
      <c r="N13793">
        <v>988498101</v>
      </c>
      <c r="O13793" t="s">
        <v>992</v>
      </c>
    </row>
    <row r="13794" spans="1:15" x14ac:dyDescent="0.2">
      <c r="A13794" t="s">
        <v>993</v>
      </c>
      <c r="B13794" t="s">
        <v>453</v>
      </c>
      <c r="C13794">
        <v>15.65</v>
      </c>
      <c r="D13794">
        <v>0</v>
      </c>
      <c r="E13794">
        <v>0</v>
      </c>
      <c r="F13794">
        <v>0</v>
      </c>
      <c r="G13794">
        <v>0</v>
      </c>
      <c r="H13794" s="45">
        <v>32314.69</v>
      </c>
      <c r="I13794" t="s">
        <v>163</v>
      </c>
      <c r="J13794" t="s">
        <v>169</v>
      </c>
      <c r="K13794">
        <v>0</v>
      </c>
      <c r="L13794" s="83">
        <v>42402</v>
      </c>
      <c r="M13794">
        <v>0</v>
      </c>
      <c r="N13794">
        <v>516012101</v>
      </c>
      <c r="O13794" t="s">
        <v>994</v>
      </c>
    </row>
    <row r="13795" spans="1:15" x14ac:dyDescent="0.2">
      <c r="A13795" t="s">
        <v>756</v>
      </c>
      <c r="B13795" t="s">
        <v>699</v>
      </c>
      <c r="C13795">
        <v>114.95</v>
      </c>
      <c r="D13795">
        <v>0</v>
      </c>
      <c r="E13795">
        <v>0</v>
      </c>
      <c r="F13795">
        <v>0</v>
      </c>
      <c r="G13795">
        <v>0</v>
      </c>
      <c r="H13795" s="45">
        <v>78270.600000000006</v>
      </c>
      <c r="I13795" t="s">
        <v>210</v>
      </c>
      <c r="J13795" t="s">
        <v>200</v>
      </c>
      <c r="K13795">
        <v>0</v>
      </c>
      <c r="L13795" s="83">
        <v>42401</v>
      </c>
      <c r="M13795">
        <v>0</v>
      </c>
      <c r="N13795" t="s">
        <v>177</v>
      </c>
      <c r="O13795">
        <v>2419530</v>
      </c>
    </row>
    <row r="13796" spans="1:15" x14ac:dyDescent="0.2">
      <c r="A13796" t="s">
        <v>757</v>
      </c>
      <c r="B13796" t="s">
        <v>6</v>
      </c>
      <c r="C13796">
        <v>284.06</v>
      </c>
      <c r="D13796">
        <v>0</v>
      </c>
      <c r="E13796">
        <v>0</v>
      </c>
      <c r="F13796">
        <v>0</v>
      </c>
      <c r="G13796">
        <v>0</v>
      </c>
      <c r="H13796" s="45">
        <v>-1392867.89</v>
      </c>
      <c r="I13796" t="s">
        <v>758</v>
      </c>
      <c r="J13796" t="s">
        <v>713</v>
      </c>
      <c r="K13796">
        <v>0</v>
      </c>
      <c r="L13796" s="83">
        <v>42401</v>
      </c>
      <c r="M13796">
        <v>0</v>
      </c>
      <c r="N13796" t="s">
        <v>714</v>
      </c>
      <c r="O13796">
        <v>2840215</v>
      </c>
    </row>
    <row r="13797" spans="1:15" x14ac:dyDescent="0.2">
      <c r="A13797" t="s">
        <v>759</v>
      </c>
      <c r="B13797" t="s">
        <v>88</v>
      </c>
      <c r="C13797">
        <v>242.91</v>
      </c>
      <c r="D13797">
        <v>0</v>
      </c>
      <c r="E13797">
        <v>0</v>
      </c>
      <c r="F13797">
        <v>0</v>
      </c>
      <c r="G13797">
        <v>0</v>
      </c>
      <c r="H13797">
        <v>235.4</v>
      </c>
      <c r="I13797" t="s">
        <v>758</v>
      </c>
      <c r="J13797" t="s">
        <v>169</v>
      </c>
      <c r="K13797">
        <v>0</v>
      </c>
      <c r="L13797" s="83">
        <v>42401</v>
      </c>
      <c r="M13797">
        <v>0</v>
      </c>
      <c r="N13797" t="s">
        <v>202</v>
      </c>
      <c r="O13797">
        <v>2459202</v>
      </c>
    </row>
    <row r="13798" spans="1:15" x14ac:dyDescent="0.2">
      <c r="A13798" t="s">
        <v>760</v>
      </c>
      <c r="B13798" t="s">
        <v>89</v>
      </c>
      <c r="C13798">
        <v>39.785899000000001</v>
      </c>
      <c r="D13798">
        <v>0</v>
      </c>
      <c r="E13798">
        <v>0</v>
      </c>
      <c r="F13798">
        <v>0</v>
      </c>
      <c r="G13798">
        <v>0</v>
      </c>
      <c r="H13798" s="45">
        <v>-8201.66</v>
      </c>
      <c r="I13798" t="s">
        <v>758</v>
      </c>
      <c r="J13798" t="s">
        <v>195</v>
      </c>
      <c r="K13798">
        <v>0</v>
      </c>
      <c r="L13798" s="83">
        <v>42401</v>
      </c>
      <c r="M13798">
        <v>0</v>
      </c>
      <c r="N13798" t="s">
        <v>195</v>
      </c>
      <c r="O13798" t="s">
        <v>195</v>
      </c>
    </row>
    <row r="13799" spans="1:15" x14ac:dyDescent="0.2">
      <c r="A13799" t="s">
        <v>761</v>
      </c>
      <c r="B13799" t="s">
        <v>86</v>
      </c>
      <c r="C13799">
        <v>149.97</v>
      </c>
      <c r="D13799">
        <v>0</v>
      </c>
      <c r="E13799">
        <v>0</v>
      </c>
      <c r="F13799">
        <v>0</v>
      </c>
      <c r="G13799">
        <v>0</v>
      </c>
      <c r="H13799" s="45">
        <v>-2210.4299999999998</v>
      </c>
      <c r="I13799" t="s">
        <v>758</v>
      </c>
      <c r="J13799" t="s">
        <v>164</v>
      </c>
      <c r="K13799">
        <v>0</v>
      </c>
      <c r="L13799" s="83">
        <v>42401</v>
      </c>
      <c r="M13799">
        <v>0</v>
      </c>
      <c r="N13799" t="s">
        <v>192</v>
      </c>
      <c r="O13799" t="s">
        <v>193</v>
      </c>
    </row>
    <row r="13800" spans="1:15" x14ac:dyDescent="0.2">
      <c r="A13800" t="s">
        <v>762</v>
      </c>
      <c r="B13800" t="s">
        <v>85</v>
      </c>
      <c r="C13800">
        <v>64.17</v>
      </c>
      <c r="D13800">
        <v>0</v>
      </c>
      <c r="E13800">
        <v>0</v>
      </c>
      <c r="F13800">
        <v>0</v>
      </c>
      <c r="G13800">
        <v>0</v>
      </c>
      <c r="H13800" s="45">
        <v>1876.73</v>
      </c>
      <c r="I13800" t="s">
        <v>758</v>
      </c>
      <c r="J13800" t="s">
        <v>190</v>
      </c>
      <c r="K13800">
        <v>0</v>
      </c>
      <c r="L13800" s="83">
        <v>42401</v>
      </c>
      <c r="M13800">
        <v>0</v>
      </c>
      <c r="N13800">
        <v>693718108</v>
      </c>
      <c r="O13800">
        <v>2665861</v>
      </c>
    </row>
    <row r="13801" spans="1:15" x14ac:dyDescent="0.2">
      <c r="A13801" t="s">
        <v>763</v>
      </c>
      <c r="B13801" t="s">
        <v>87</v>
      </c>
      <c r="C13801">
        <v>127.64</v>
      </c>
      <c r="D13801">
        <v>0</v>
      </c>
      <c r="E13801">
        <v>0</v>
      </c>
      <c r="F13801">
        <v>0</v>
      </c>
      <c r="G13801">
        <v>0</v>
      </c>
      <c r="H13801" s="45">
        <v>4297.7</v>
      </c>
      <c r="I13801" t="s">
        <v>758</v>
      </c>
      <c r="J13801" t="s">
        <v>200</v>
      </c>
      <c r="K13801">
        <v>0</v>
      </c>
      <c r="L13801" s="83">
        <v>42401</v>
      </c>
      <c r="M13801">
        <v>0</v>
      </c>
      <c r="N13801">
        <v>963320106</v>
      </c>
      <c r="O13801">
        <v>2960384</v>
      </c>
    </row>
    <row r="13802" spans="1:15" x14ac:dyDescent="0.2">
      <c r="A13802" t="s">
        <v>764</v>
      </c>
      <c r="B13802" t="s">
        <v>84</v>
      </c>
      <c r="C13802">
        <v>159.77000000000001</v>
      </c>
      <c r="D13802">
        <v>0</v>
      </c>
      <c r="E13802">
        <v>0</v>
      </c>
      <c r="F13802">
        <v>0</v>
      </c>
      <c r="G13802">
        <v>0</v>
      </c>
      <c r="H13802" s="45">
        <v>5525.29</v>
      </c>
      <c r="I13802" t="s">
        <v>758</v>
      </c>
      <c r="J13802" t="s">
        <v>188</v>
      </c>
      <c r="K13802">
        <v>0</v>
      </c>
      <c r="L13802" s="83">
        <v>42401</v>
      </c>
      <c r="M13802">
        <v>0</v>
      </c>
      <c r="N13802">
        <v>9158106</v>
      </c>
      <c r="O13802">
        <v>2011602</v>
      </c>
    </row>
    <row r="13803" spans="1:15" x14ac:dyDescent="0.2">
      <c r="A13803" t="s">
        <v>765</v>
      </c>
      <c r="B13803" t="s">
        <v>83</v>
      </c>
      <c r="C13803">
        <v>130.30000000000001</v>
      </c>
      <c r="D13803">
        <v>0</v>
      </c>
      <c r="E13803">
        <v>0</v>
      </c>
      <c r="F13803">
        <v>0</v>
      </c>
      <c r="G13803">
        <v>0</v>
      </c>
      <c r="H13803" s="45">
        <v>-3166.87</v>
      </c>
      <c r="I13803" t="s">
        <v>758</v>
      </c>
      <c r="J13803" t="s">
        <v>186</v>
      </c>
      <c r="K13803">
        <v>0</v>
      </c>
      <c r="L13803" s="83">
        <v>42401</v>
      </c>
      <c r="M13803">
        <v>0</v>
      </c>
      <c r="N13803" t="s">
        <v>197</v>
      </c>
      <c r="O13803" t="s">
        <v>198</v>
      </c>
    </row>
    <row r="13804" spans="1:15" x14ac:dyDescent="0.2">
      <c r="A13804" t="s">
        <v>766</v>
      </c>
      <c r="B13804" t="s">
        <v>140</v>
      </c>
      <c r="C13804">
        <v>34.43</v>
      </c>
      <c r="D13804">
        <v>0</v>
      </c>
      <c r="E13804">
        <v>0</v>
      </c>
      <c r="F13804">
        <v>0</v>
      </c>
      <c r="G13804">
        <v>0</v>
      </c>
      <c r="H13804" s="45">
        <v>2701.2</v>
      </c>
      <c r="I13804" t="s">
        <v>758</v>
      </c>
      <c r="J13804" t="s">
        <v>186</v>
      </c>
      <c r="K13804">
        <v>0</v>
      </c>
      <c r="L13804" s="83">
        <v>42401</v>
      </c>
      <c r="M13804">
        <v>0</v>
      </c>
      <c r="N13804" t="s">
        <v>767</v>
      </c>
      <c r="O13804">
        <v>2485876</v>
      </c>
    </row>
    <row r="13805" spans="1:15" x14ac:dyDescent="0.2">
      <c r="A13805" t="s">
        <v>768</v>
      </c>
      <c r="B13805" t="s">
        <v>141</v>
      </c>
      <c r="C13805">
        <v>26.35</v>
      </c>
      <c r="D13805">
        <v>0</v>
      </c>
      <c r="E13805">
        <v>0</v>
      </c>
      <c r="F13805">
        <v>0</v>
      </c>
      <c r="G13805">
        <v>0</v>
      </c>
      <c r="H13805" s="45">
        <v>-3832.67</v>
      </c>
      <c r="I13805" t="s">
        <v>758</v>
      </c>
      <c r="J13805" t="s">
        <v>186</v>
      </c>
      <c r="K13805">
        <v>0</v>
      </c>
      <c r="L13805" s="83">
        <v>42401</v>
      </c>
      <c r="M13805">
        <v>0</v>
      </c>
      <c r="N13805" t="s">
        <v>769</v>
      </c>
      <c r="O13805">
        <v>2171603</v>
      </c>
    </row>
    <row r="13806" spans="1:15" x14ac:dyDescent="0.2">
      <c r="A13806" t="s">
        <v>770</v>
      </c>
      <c r="B13806" t="s">
        <v>139</v>
      </c>
      <c r="C13806">
        <v>26.96</v>
      </c>
      <c r="D13806">
        <v>0</v>
      </c>
      <c r="E13806">
        <v>0</v>
      </c>
      <c r="F13806">
        <v>0</v>
      </c>
      <c r="G13806">
        <v>0</v>
      </c>
      <c r="H13806" s="45">
        <v>-4061.68</v>
      </c>
      <c r="I13806" t="s">
        <v>758</v>
      </c>
      <c r="J13806" t="s">
        <v>200</v>
      </c>
      <c r="K13806">
        <v>0</v>
      </c>
      <c r="L13806" s="83">
        <v>42401</v>
      </c>
      <c r="M13806">
        <v>0</v>
      </c>
      <c r="N13806">
        <v>651229106</v>
      </c>
      <c r="O13806">
        <v>2635701</v>
      </c>
    </row>
    <row r="13807" spans="1:15" x14ac:dyDescent="0.2">
      <c r="A13807" t="s">
        <v>771</v>
      </c>
      <c r="B13807" t="s">
        <v>136</v>
      </c>
      <c r="C13807">
        <v>159.34</v>
      </c>
      <c r="D13807">
        <v>0</v>
      </c>
      <c r="E13807">
        <v>0</v>
      </c>
      <c r="F13807">
        <v>0</v>
      </c>
      <c r="G13807">
        <v>0</v>
      </c>
      <c r="H13807">
        <v>364.11</v>
      </c>
      <c r="I13807" t="s">
        <v>758</v>
      </c>
      <c r="J13807" t="s">
        <v>190</v>
      </c>
      <c r="K13807">
        <v>0</v>
      </c>
      <c r="L13807" s="83">
        <v>42401</v>
      </c>
      <c r="M13807">
        <v>0</v>
      </c>
      <c r="N13807">
        <v>438516106</v>
      </c>
      <c r="O13807">
        <v>2020459</v>
      </c>
    </row>
    <row r="13808" spans="1:15" x14ac:dyDescent="0.2">
      <c r="A13808" t="s">
        <v>772</v>
      </c>
      <c r="B13808" t="s">
        <v>135</v>
      </c>
      <c r="C13808">
        <v>127.83</v>
      </c>
      <c r="D13808">
        <v>0</v>
      </c>
      <c r="E13808">
        <v>0</v>
      </c>
      <c r="F13808">
        <v>0</v>
      </c>
      <c r="G13808">
        <v>0</v>
      </c>
      <c r="H13808" s="45">
        <v>1965.99</v>
      </c>
      <c r="I13808" t="s">
        <v>758</v>
      </c>
      <c r="J13808" t="s">
        <v>182</v>
      </c>
      <c r="K13808">
        <v>0</v>
      </c>
      <c r="L13808" s="83">
        <v>42401</v>
      </c>
      <c r="M13808">
        <v>0</v>
      </c>
      <c r="N13808">
        <v>166764100</v>
      </c>
      <c r="O13808">
        <v>2838555</v>
      </c>
    </row>
    <row r="13809" spans="1:15" x14ac:dyDescent="0.2">
      <c r="A13809" t="s">
        <v>773</v>
      </c>
      <c r="B13809" t="s">
        <v>142</v>
      </c>
      <c r="C13809">
        <v>59.87</v>
      </c>
      <c r="D13809">
        <v>0</v>
      </c>
      <c r="E13809">
        <v>0</v>
      </c>
      <c r="F13809">
        <v>0</v>
      </c>
      <c r="G13809">
        <v>0</v>
      </c>
      <c r="H13809" s="45">
        <v>-3777.3</v>
      </c>
      <c r="I13809" t="s">
        <v>758</v>
      </c>
      <c r="J13809" t="s">
        <v>190</v>
      </c>
      <c r="K13809">
        <v>0</v>
      </c>
      <c r="L13809" s="83">
        <v>42401</v>
      </c>
      <c r="M13809">
        <v>0</v>
      </c>
      <c r="N13809">
        <v>831865209</v>
      </c>
      <c r="O13809">
        <v>2816023</v>
      </c>
    </row>
    <row r="13810" spans="1:15" x14ac:dyDescent="0.2">
      <c r="A13810" t="s">
        <v>774</v>
      </c>
      <c r="B13810" t="s">
        <v>138</v>
      </c>
      <c r="C13810">
        <v>98.95</v>
      </c>
      <c r="D13810">
        <v>0</v>
      </c>
      <c r="E13810">
        <v>0</v>
      </c>
      <c r="F13810">
        <v>0</v>
      </c>
      <c r="G13810">
        <v>0</v>
      </c>
      <c r="H13810" s="45">
        <v>-3236.57</v>
      </c>
      <c r="I13810" t="s">
        <v>758</v>
      </c>
      <c r="J13810" t="s">
        <v>200</v>
      </c>
      <c r="K13810">
        <v>0</v>
      </c>
      <c r="L13810" s="83">
        <v>42401</v>
      </c>
      <c r="M13810">
        <v>0</v>
      </c>
      <c r="N13810">
        <v>52800109</v>
      </c>
      <c r="O13810">
        <v>2064253</v>
      </c>
    </row>
    <row r="13811" spans="1:15" x14ac:dyDescent="0.2">
      <c r="A13811" t="s">
        <v>775</v>
      </c>
      <c r="B13811" t="s">
        <v>134</v>
      </c>
      <c r="C13811">
        <v>91.45</v>
      </c>
      <c r="D13811">
        <v>0</v>
      </c>
      <c r="E13811">
        <v>0</v>
      </c>
      <c r="F13811">
        <v>0</v>
      </c>
      <c r="G13811">
        <v>0</v>
      </c>
      <c r="H13811" s="45">
        <v>-3744.23</v>
      </c>
      <c r="I13811" t="s">
        <v>758</v>
      </c>
      <c r="J13811" t="s">
        <v>169</v>
      </c>
      <c r="K13811">
        <v>0</v>
      </c>
      <c r="L13811" s="83">
        <v>42401</v>
      </c>
      <c r="M13811">
        <v>0</v>
      </c>
      <c r="N13811" t="s">
        <v>776</v>
      </c>
      <c r="O13811" t="s">
        <v>777</v>
      </c>
    </row>
    <row r="13812" spans="1:15" x14ac:dyDescent="0.2">
      <c r="A13812" t="s">
        <v>778</v>
      </c>
      <c r="B13812" t="s">
        <v>137</v>
      </c>
      <c r="C13812">
        <v>38.14</v>
      </c>
      <c r="D13812">
        <v>0</v>
      </c>
      <c r="E13812">
        <v>0</v>
      </c>
      <c r="F13812">
        <v>0</v>
      </c>
      <c r="G13812">
        <v>0</v>
      </c>
      <c r="H13812" s="45">
        <v>-2023.63</v>
      </c>
      <c r="I13812" t="s">
        <v>758</v>
      </c>
      <c r="J13812" t="s">
        <v>190</v>
      </c>
      <c r="K13812">
        <v>0</v>
      </c>
      <c r="L13812" s="83">
        <v>42401</v>
      </c>
      <c r="M13812">
        <v>0</v>
      </c>
      <c r="N13812" t="s">
        <v>779</v>
      </c>
      <c r="O13812" t="s">
        <v>780</v>
      </c>
    </row>
    <row r="13813" spans="1:15" x14ac:dyDescent="0.2">
      <c r="A13813" t="s">
        <v>781</v>
      </c>
      <c r="B13813" t="s">
        <v>121</v>
      </c>
      <c r="C13813">
        <v>38.61</v>
      </c>
      <c r="D13813">
        <v>0</v>
      </c>
      <c r="E13813">
        <v>0</v>
      </c>
      <c r="F13813">
        <v>0</v>
      </c>
      <c r="G13813">
        <v>0</v>
      </c>
      <c r="H13813" s="45">
        <v>-42143.12</v>
      </c>
      <c r="I13813" t="s">
        <v>163</v>
      </c>
      <c r="J13813" t="s">
        <v>164</v>
      </c>
      <c r="K13813">
        <v>0</v>
      </c>
      <c r="L13813" s="83">
        <v>42401</v>
      </c>
      <c r="M13813">
        <v>0</v>
      </c>
      <c r="N13813">
        <v>984332106</v>
      </c>
      <c r="O13813">
        <v>2986539</v>
      </c>
    </row>
    <row r="13814" spans="1:15" x14ac:dyDescent="0.2">
      <c r="A13814" t="s">
        <v>782</v>
      </c>
      <c r="B13814" t="s">
        <v>104</v>
      </c>
      <c r="C13814">
        <v>20.83</v>
      </c>
      <c r="D13814">
        <v>0</v>
      </c>
      <c r="E13814">
        <v>0</v>
      </c>
      <c r="F13814">
        <v>0</v>
      </c>
      <c r="G13814">
        <v>0</v>
      </c>
      <c r="H13814" s="45">
        <v>101438.81</v>
      </c>
      <c r="I13814" t="s">
        <v>163</v>
      </c>
      <c r="J13814" t="s">
        <v>186</v>
      </c>
      <c r="K13814">
        <v>0</v>
      </c>
      <c r="L13814" s="83">
        <v>42401</v>
      </c>
      <c r="M13814">
        <v>0</v>
      </c>
      <c r="N13814">
        <v>930059100</v>
      </c>
      <c r="O13814">
        <v>2156503</v>
      </c>
    </row>
    <row r="13815" spans="1:15" x14ac:dyDescent="0.2">
      <c r="A13815" t="s">
        <v>783</v>
      </c>
      <c r="B13815" t="s">
        <v>114</v>
      </c>
      <c r="C13815">
        <v>228.87</v>
      </c>
      <c r="D13815">
        <v>0</v>
      </c>
      <c r="E13815">
        <v>0</v>
      </c>
      <c r="F13815">
        <v>0</v>
      </c>
      <c r="G13815">
        <v>0</v>
      </c>
      <c r="H13815" s="45">
        <v>21184.54</v>
      </c>
      <c r="I13815" t="s">
        <v>163</v>
      </c>
      <c r="J13815" t="s">
        <v>164</v>
      </c>
      <c r="K13815">
        <v>0</v>
      </c>
      <c r="L13815" s="83">
        <v>42401</v>
      </c>
      <c r="M13815">
        <v>0</v>
      </c>
      <c r="N13815" t="s">
        <v>784</v>
      </c>
      <c r="O13815">
        <v>2249964</v>
      </c>
    </row>
    <row r="13816" spans="1:15" x14ac:dyDescent="0.2">
      <c r="A13816" t="s">
        <v>785</v>
      </c>
      <c r="B13816" t="s">
        <v>119</v>
      </c>
      <c r="C13816">
        <v>44.75</v>
      </c>
      <c r="D13816">
        <v>0</v>
      </c>
      <c r="E13816">
        <v>0</v>
      </c>
      <c r="F13816">
        <v>0</v>
      </c>
      <c r="G13816">
        <v>0</v>
      </c>
      <c r="H13816" s="45">
        <v>-9833.07</v>
      </c>
      <c r="I13816" t="s">
        <v>163</v>
      </c>
      <c r="J13816" t="s">
        <v>164</v>
      </c>
      <c r="K13816">
        <v>0</v>
      </c>
      <c r="L13816" s="83">
        <v>42401</v>
      </c>
      <c r="M13816">
        <v>0</v>
      </c>
      <c r="N13816" t="s">
        <v>786</v>
      </c>
      <c r="O13816">
        <v>2042914</v>
      </c>
    </row>
    <row r="13817" spans="1:15" x14ac:dyDescent="0.2">
      <c r="A13817" t="s">
        <v>787</v>
      </c>
      <c r="B13817" t="s">
        <v>127</v>
      </c>
      <c r="C13817">
        <v>126.21</v>
      </c>
      <c r="D13817">
        <v>0</v>
      </c>
      <c r="E13817">
        <v>0</v>
      </c>
      <c r="F13817">
        <v>0</v>
      </c>
      <c r="G13817">
        <v>0</v>
      </c>
      <c r="H13817" s="45">
        <v>26774.39</v>
      </c>
      <c r="I13817" t="s">
        <v>163</v>
      </c>
      <c r="J13817" t="s">
        <v>169</v>
      </c>
      <c r="K13817">
        <v>0</v>
      </c>
      <c r="L13817" s="83">
        <v>42401</v>
      </c>
      <c r="M13817">
        <v>0</v>
      </c>
      <c r="N13817" t="s">
        <v>788</v>
      </c>
      <c r="O13817" t="s">
        <v>789</v>
      </c>
    </row>
    <row r="13818" spans="1:15" x14ac:dyDescent="0.2">
      <c r="A13818" t="s">
        <v>790</v>
      </c>
      <c r="B13818" t="s">
        <v>118</v>
      </c>
      <c r="C13818">
        <v>79.36</v>
      </c>
      <c r="D13818">
        <v>0</v>
      </c>
      <c r="E13818">
        <v>0</v>
      </c>
      <c r="F13818">
        <v>0</v>
      </c>
      <c r="G13818">
        <v>0</v>
      </c>
      <c r="H13818" s="45">
        <v>-55777.89</v>
      </c>
      <c r="I13818" t="s">
        <v>163</v>
      </c>
      <c r="J13818" t="s">
        <v>190</v>
      </c>
      <c r="K13818">
        <v>0</v>
      </c>
      <c r="L13818" s="83">
        <v>42401</v>
      </c>
      <c r="M13818">
        <v>0</v>
      </c>
      <c r="N13818">
        <v>770323103</v>
      </c>
      <c r="O13818">
        <v>2110703</v>
      </c>
    </row>
    <row r="13819" spans="1:15" x14ac:dyDescent="0.2">
      <c r="A13819" t="s">
        <v>791</v>
      </c>
      <c r="B13819" t="s">
        <v>123</v>
      </c>
      <c r="C13819">
        <v>129.22999999999999</v>
      </c>
      <c r="D13819">
        <v>0</v>
      </c>
      <c r="E13819">
        <v>0</v>
      </c>
      <c r="F13819">
        <v>0</v>
      </c>
      <c r="G13819">
        <v>0</v>
      </c>
      <c r="H13819" s="45">
        <v>-87632.11</v>
      </c>
      <c r="I13819" t="s">
        <v>163</v>
      </c>
      <c r="J13819" t="s">
        <v>200</v>
      </c>
      <c r="K13819">
        <v>0</v>
      </c>
      <c r="L13819" s="83">
        <v>42401</v>
      </c>
      <c r="M13819">
        <v>0</v>
      </c>
      <c r="N13819" t="s">
        <v>177</v>
      </c>
      <c r="O13819">
        <v>2754907</v>
      </c>
    </row>
    <row r="13820" spans="1:15" x14ac:dyDescent="0.2">
      <c r="A13820" t="s">
        <v>792</v>
      </c>
      <c r="B13820" t="s">
        <v>125</v>
      </c>
      <c r="C13820">
        <v>34</v>
      </c>
      <c r="D13820">
        <v>0</v>
      </c>
      <c r="E13820">
        <v>0</v>
      </c>
      <c r="F13820">
        <v>0</v>
      </c>
      <c r="G13820">
        <v>0</v>
      </c>
      <c r="H13820" s="45">
        <v>-22854.62</v>
      </c>
      <c r="I13820" t="s">
        <v>163</v>
      </c>
      <c r="J13820" t="s">
        <v>169</v>
      </c>
      <c r="K13820">
        <v>0</v>
      </c>
      <c r="L13820" s="83">
        <v>42401</v>
      </c>
      <c r="M13820">
        <v>0</v>
      </c>
      <c r="N13820" t="s">
        <v>177</v>
      </c>
      <c r="O13820">
        <v>2437907</v>
      </c>
    </row>
    <row r="13821" spans="1:15" x14ac:dyDescent="0.2">
      <c r="A13821" t="s">
        <v>793</v>
      </c>
      <c r="B13821" t="s">
        <v>103</v>
      </c>
      <c r="C13821">
        <v>33.25</v>
      </c>
      <c r="D13821">
        <v>0</v>
      </c>
      <c r="E13821">
        <v>0</v>
      </c>
      <c r="F13821">
        <v>0</v>
      </c>
      <c r="G13821">
        <v>0</v>
      </c>
      <c r="H13821" s="45">
        <v>103361.23</v>
      </c>
      <c r="I13821" t="s">
        <v>163</v>
      </c>
      <c r="J13821" t="s">
        <v>188</v>
      </c>
      <c r="K13821">
        <v>0</v>
      </c>
      <c r="L13821" s="83">
        <v>42401</v>
      </c>
      <c r="M13821">
        <v>0</v>
      </c>
      <c r="N13821">
        <v>680665205</v>
      </c>
      <c r="O13821">
        <v>2658526</v>
      </c>
    </row>
    <row r="13822" spans="1:15" x14ac:dyDescent="0.2">
      <c r="A13822" t="s">
        <v>794</v>
      </c>
      <c r="B13822" t="s">
        <v>120</v>
      </c>
      <c r="C13822">
        <v>33.369999999999997</v>
      </c>
      <c r="D13822">
        <v>0</v>
      </c>
      <c r="E13822">
        <v>0</v>
      </c>
      <c r="F13822">
        <v>0</v>
      </c>
      <c r="G13822">
        <v>0</v>
      </c>
      <c r="H13822" s="45">
        <v>-51056.12</v>
      </c>
      <c r="I13822" t="s">
        <v>163</v>
      </c>
      <c r="J13822" t="s">
        <v>169</v>
      </c>
      <c r="K13822">
        <v>0</v>
      </c>
      <c r="L13822" s="83">
        <v>42401</v>
      </c>
      <c r="M13822">
        <v>0</v>
      </c>
      <c r="N13822" t="s">
        <v>795</v>
      </c>
      <c r="O13822">
        <v>2614153</v>
      </c>
    </row>
    <row r="13823" spans="1:15" x14ac:dyDescent="0.2">
      <c r="A13823" t="s">
        <v>796</v>
      </c>
      <c r="B13823" t="s">
        <v>124</v>
      </c>
      <c r="C13823">
        <v>31.69</v>
      </c>
      <c r="D13823">
        <v>0</v>
      </c>
      <c r="E13823">
        <v>0</v>
      </c>
      <c r="F13823">
        <v>0</v>
      </c>
      <c r="G13823">
        <v>0</v>
      </c>
      <c r="H13823" s="45">
        <v>87821.95</v>
      </c>
      <c r="I13823" t="s">
        <v>163</v>
      </c>
      <c r="J13823" t="s">
        <v>169</v>
      </c>
      <c r="K13823">
        <v>0</v>
      </c>
      <c r="L13823" s="83">
        <v>42401</v>
      </c>
      <c r="M13823">
        <v>0</v>
      </c>
      <c r="N13823" t="s">
        <v>177</v>
      </c>
      <c r="O13823" t="s">
        <v>797</v>
      </c>
    </row>
    <row r="13824" spans="1:15" x14ac:dyDescent="0.2">
      <c r="A13824" t="s">
        <v>798</v>
      </c>
      <c r="B13824" t="s">
        <v>117</v>
      </c>
      <c r="C13824">
        <v>41.88</v>
      </c>
      <c r="D13824">
        <v>0</v>
      </c>
      <c r="E13824">
        <v>0</v>
      </c>
      <c r="F13824">
        <v>0</v>
      </c>
      <c r="G13824">
        <v>0</v>
      </c>
      <c r="H13824" s="45">
        <v>-18730.990000000002</v>
      </c>
      <c r="I13824" t="s">
        <v>163</v>
      </c>
      <c r="J13824" t="s">
        <v>164</v>
      </c>
      <c r="K13824">
        <v>0</v>
      </c>
      <c r="L13824" s="83">
        <v>42401</v>
      </c>
      <c r="M13824">
        <v>0</v>
      </c>
      <c r="N13824">
        <v>562750109</v>
      </c>
      <c r="O13824">
        <v>2239471</v>
      </c>
    </row>
    <row r="13825" spans="1:15" x14ac:dyDescent="0.2">
      <c r="A13825" t="s">
        <v>799</v>
      </c>
      <c r="B13825" t="s">
        <v>106</v>
      </c>
      <c r="C13825">
        <v>72.344999999999999</v>
      </c>
      <c r="D13825">
        <v>0</v>
      </c>
      <c r="E13825">
        <v>0</v>
      </c>
      <c r="F13825">
        <v>0</v>
      </c>
      <c r="G13825">
        <v>0</v>
      </c>
      <c r="H13825" s="45">
        <v>-97809.79</v>
      </c>
      <c r="I13825" t="s">
        <v>163</v>
      </c>
      <c r="J13825" t="s">
        <v>200</v>
      </c>
      <c r="K13825">
        <v>0</v>
      </c>
      <c r="L13825" s="83">
        <v>42401</v>
      </c>
      <c r="M13825">
        <v>0</v>
      </c>
      <c r="N13825" t="s">
        <v>177</v>
      </c>
      <c r="O13825" t="s">
        <v>800</v>
      </c>
    </row>
    <row r="13826" spans="1:15" x14ac:dyDescent="0.2">
      <c r="A13826" t="s">
        <v>801</v>
      </c>
      <c r="B13826" t="s">
        <v>107</v>
      </c>
      <c r="C13826">
        <v>112.56</v>
      </c>
      <c r="D13826">
        <v>0</v>
      </c>
      <c r="E13826">
        <v>0</v>
      </c>
      <c r="F13826">
        <v>0</v>
      </c>
      <c r="G13826">
        <v>0</v>
      </c>
      <c r="H13826" s="45">
        <v>-5264.91</v>
      </c>
      <c r="I13826" t="s">
        <v>163</v>
      </c>
      <c r="J13826" t="s">
        <v>164</v>
      </c>
      <c r="K13826">
        <v>0</v>
      </c>
      <c r="L13826" s="83">
        <v>42401</v>
      </c>
      <c r="M13826">
        <v>0</v>
      </c>
      <c r="N13826">
        <v>426281101</v>
      </c>
      <c r="O13826">
        <v>2469193</v>
      </c>
    </row>
    <row r="13827" spans="1:15" x14ac:dyDescent="0.2">
      <c r="A13827" t="s">
        <v>802</v>
      </c>
      <c r="B13827" t="s">
        <v>133</v>
      </c>
      <c r="C13827">
        <v>323.23</v>
      </c>
      <c r="D13827">
        <v>0</v>
      </c>
      <c r="E13827">
        <v>0</v>
      </c>
      <c r="F13827">
        <v>0</v>
      </c>
      <c r="G13827">
        <v>0</v>
      </c>
      <c r="H13827" s="45">
        <v>-91324.72</v>
      </c>
      <c r="I13827" t="s">
        <v>163</v>
      </c>
      <c r="J13827" t="s">
        <v>169</v>
      </c>
      <c r="K13827">
        <v>0</v>
      </c>
      <c r="L13827" s="83">
        <v>42401</v>
      </c>
      <c r="M13827">
        <v>0</v>
      </c>
      <c r="N13827">
        <v>452327109</v>
      </c>
      <c r="O13827">
        <v>2613990</v>
      </c>
    </row>
    <row r="13828" spans="1:15" x14ac:dyDescent="0.2">
      <c r="A13828" t="s">
        <v>803</v>
      </c>
      <c r="B13828" t="s">
        <v>126</v>
      </c>
      <c r="C13828">
        <v>189.97</v>
      </c>
      <c r="D13828">
        <v>0</v>
      </c>
      <c r="E13828">
        <v>0</v>
      </c>
      <c r="F13828">
        <v>0</v>
      </c>
      <c r="G13828">
        <v>0</v>
      </c>
      <c r="H13828" s="45">
        <v>-108449.18</v>
      </c>
      <c r="I13828" t="s">
        <v>163</v>
      </c>
      <c r="J13828" t="s">
        <v>164</v>
      </c>
      <c r="K13828">
        <v>0</v>
      </c>
      <c r="L13828" s="83">
        <v>42401</v>
      </c>
      <c r="M13828">
        <v>0</v>
      </c>
      <c r="N13828" t="s">
        <v>804</v>
      </c>
      <c r="O13828" t="s">
        <v>805</v>
      </c>
    </row>
    <row r="13829" spans="1:15" x14ac:dyDescent="0.2">
      <c r="A13829" t="s">
        <v>806</v>
      </c>
      <c r="B13829" t="s">
        <v>130</v>
      </c>
      <c r="C13829">
        <v>23.64</v>
      </c>
      <c r="D13829">
        <v>0</v>
      </c>
      <c r="E13829">
        <v>0</v>
      </c>
      <c r="F13829">
        <v>0</v>
      </c>
      <c r="G13829">
        <v>0</v>
      </c>
      <c r="H13829" s="45">
        <v>-19198.740000000002</v>
      </c>
      <c r="I13829" t="s">
        <v>163</v>
      </c>
      <c r="J13829" t="s">
        <v>188</v>
      </c>
      <c r="K13829">
        <v>0</v>
      </c>
      <c r="L13829" s="83">
        <v>42401</v>
      </c>
      <c r="M13829">
        <v>0</v>
      </c>
      <c r="N13829" t="s">
        <v>807</v>
      </c>
      <c r="O13829">
        <v>2229773</v>
      </c>
    </row>
    <row r="13830" spans="1:15" x14ac:dyDescent="0.2">
      <c r="A13830" t="s">
        <v>808</v>
      </c>
      <c r="B13830" t="s">
        <v>109</v>
      </c>
      <c r="C13830">
        <v>163.26499999999999</v>
      </c>
      <c r="D13830">
        <v>0</v>
      </c>
      <c r="E13830">
        <v>0</v>
      </c>
      <c r="F13830">
        <v>0</v>
      </c>
      <c r="G13830">
        <v>0</v>
      </c>
      <c r="H13830" s="45">
        <v>-40315.040000000001</v>
      </c>
      <c r="I13830" t="s">
        <v>163</v>
      </c>
      <c r="J13830" t="s">
        <v>164</v>
      </c>
      <c r="K13830">
        <v>0</v>
      </c>
      <c r="L13830" s="83">
        <v>42401</v>
      </c>
      <c r="M13830">
        <v>0</v>
      </c>
      <c r="N13830">
        <v>413875105</v>
      </c>
      <c r="O13830">
        <v>2412001</v>
      </c>
    </row>
    <row r="13831" spans="1:15" x14ac:dyDescent="0.2">
      <c r="A13831" t="s">
        <v>809</v>
      </c>
      <c r="B13831" t="s">
        <v>116</v>
      </c>
      <c r="C13831">
        <v>51.875</v>
      </c>
      <c r="D13831">
        <v>0</v>
      </c>
      <c r="E13831">
        <v>0</v>
      </c>
      <c r="F13831">
        <v>0</v>
      </c>
      <c r="G13831">
        <v>0</v>
      </c>
      <c r="H13831" s="45">
        <v>-35473.69</v>
      </c>
      <c r="I13831" t="s">
        <v>163</v>
      </c>
      <c r="J13831" t="s">
        <v>190</v>
      </c>
      <c r="K13831">
        <v>0</v>
      </c>
      <c r="L13831" s="83">
        <v>42401</v>
      </c>
      <c r="M13831">
        <v>0</v>
      </c>
      <c r="N13831">
        <v>431571108</v>
      </c>
      <c r="O13831" t="s">
        <v>810</v>
      </c>
    </row>
    <row r="13832" spans="1:15" x14ac:dyDescent="0.2">
      <c r="A13832" t="s">
        <v>811</v>
      </c>
      <c r="B13832" t="s">
        <v>131</v>
      </c>
      <c r="C13832">
        <v>78.16</v>
      </c>
      <c r="D13832">
        <v>0</v>
      </c>
      <c r="E13832">
        <v>0</v>
      </c>
      <c r="F13832">
        <v>0</v>
      </c>
      <c r="G13832">
        <v>0</v>
      </c>
      <c r="H13832" s="45">
        <v>24492.38</v>
      </c>
      <c r="I13832" t="s">
        <v>163</v>
      </c>
      <c r="J13832" t="s">
        <v>169</v>
      </c>
      <c r="K13832">
        <v>0</v>
      </c>
      <c r="L13832" s="83">
        <v>42401</v>
      </c>
      <c r="M13832">
        <v>0</v>
      </c>
      <c r="N13832">
        <v>375558103</v>
      </c>
      <c r="O13832">
        <v>2369174</v>
      </c>
    </row>
    <row r="13833" spans="1:15" x14ac:dyDescent="0.2">
      <c r="A13833" t="s">
        <v>812</v>
      </c>
      <c r="B13833" t="s">
        <v>129</v>
      </c>
      <c r="C13833">
        <v>106.89</v>
      </c>
      <c r="D13833">
        <v>0</v>
      </c>
      <c r="E13833">
        <v>0</v>
      </c>
      <c r="F13833">
        <v>0</v>
      </c>
      <c r="G13833">
        <v>0</v>
      </c>
      <c r="H13833" s="45">
        <v>-3292.6</v>
      </c>
      <c r="I13833" t="s">
        <v>163</v>
      </c>
      <c r="J13833" t="s">
        <v>164</v>
      </c>
      <c r="K13833">
        <v>0</v>
      </c>
      <c r="L13833" s="83">
        <v>42401</v>
      </c>
      <c r="M13833">
        <v>0</v>
      </c>
      <c r="N13833" t="s">
        <v>813</v>
      </c>
      <c r="O13833">
        <v>2355764</v>
      </c>
    </row>
    <row r="13834" spans="1:15" x14ac:dyDescent="0.2">
      <c r="A13834" t="s">
        <v>814</v>
      </c>
      <c r="B13834" t="s">
        <v>122</v>
      </c>
      <c r="C13834">
        <v>62.95</v>
      </c>
      <c r="D13834">
        <v>0</v>
      </c>
      <c r="E13834">
        <v>0</v>
      </c>
      <c r="F13834">
        <v>0</v>
      </c>
      <c r="G13834">
        <v>0</v>
      </c>
      <c r="H13834" s="45">
        <v>5885.1</v>
      </c>
      <c r="I13834" t="s">
        <v>163</v>
      </c>
      <c r="J13834" t="s">
        <v>164</v>
      </c>
      <c r="K13834">
        <v>0</v>
      </c>
      <c r="L13834" s="83">
        <v>42401</v>
      </c>
      <c r="M13834">
        <v>0</v>
      </c>
      <c r="N13834" t="s">
        <v>177</v>
      </c>
      <c r="O13834">
        <v>2256908</v>
      </c>
    </row>
    <row r="13835" spans="1:15" x14ac:dyDescent="0.2">
      <c r="A13835" t="s">
        <v>815</v>
      </c>
      <c r="B13835" t="s">
        <v>132</v>
      </c>
      <c r="C13835">
        <v>52.95</v>
      </c>
      <c r="D13835">
        <v>0</v>
      </c>
      <c r="E13835">
        <v>0</v>
      </c>
      <c r="F13835">
        <v>0</v>
      </c>
      <c r="G13835">
        <v>0</v>
      </c>
      <c r="H13835">
        <v>112.59</v>
      </c>
      <c r="I13835" t="s">
        <v>163</v>
      </c>
      <c r="J13835" t="s">
        <v>169</v>
      </c>
      <c r="K13835">
        <v>0</v>
      </c>
      <c r="L13835" s="83">
        <v>42401</v>
      </c>
      <c r="M13835">
        <v>0</v>
      </c>
      <c r="N13835" t="s">
        <v>816</v>
      </c>
      <c r="O13835">
        <v>2589143</v>
      </c>
    </row>
    <row r="13836" spans="1:15" x14ac:dyDescent="0.2">
      <c r="A13836" t="s">
        <v>817</v>
      </c>
      <c r="B13836" t="s">
        <v>128</v>
      </c>
      <c r="C13836">
        <v>433.66</v>
      </c>
      <c r="D13836">
        <v>0</v>
      </c>
      <c r="E13836">
        <v>0</v>
      </c>
      <c r="F13836">
        <v>0</v>
      </c>
      <c r="G13836">
        <v>0</v>
      </c>
      <c r="H13836" s="45">
        <v>-31420.33</v>
      </c>
      <c r="I13836" t="s">
        <v>163</v>
      </c>
      <c r="J13836" t="s">
        <v>200</v>
      </c>
      <c r="K13836">
        <v>0</v>
      </c>
      <c r="L13836" s="83">
        <v>42401</v>
      </c>
      <c r="M13836">
        <v>0</v>
      </c>
      <c r="N13836">
        <v>169656105</v>
      </c>
      <c r="O13836" t="s">
        <v>818</v>
      </c>
    </row>
    <row r="13837" spans="1:15" x14ac:dyDescent="0.2">
      <c r="A13837" t="s">
        <v>819</v>
      </c>
      <c r="B13837" t="s">
        <v>113</v>
      </c>
      <c r="C13837">
        <v>82.9</v>
      </c>
      <c r="D13837">
        <v>0</v>
      </c>
      <c r="E13837">
        <v>0</v>
      </c>
      <c r="F13837">
        <v>0</v>
      </c>
      <c r="G13837">
        <v>0</v>
      </c>
      <c r="H13837">
        <v>869.47</v>
      </c>
      <c r="I13837" t="s">
        <v>163</v>
      </c>
      <c r="J13837" t="s">
        <v>190</v>
      </c>
      <c r="K13837">
        <v>0</v>
      </c>
      <c r="L13837" s="83">
        <v>42401</v>
      </c>
      <c r="M13837">
        <v>0</v>
      </c>
      <c r="N13837" t="s">
        <v>820</v>
      </c>
      <c r="O13837">
        <v>2116228</v>
      </c>
    </row>
    <row r="13838" spans="1:15" x14ac:dyDescent="0.2">
      <c r="A13838" t="s">
        <v>821</v>
      </c>
      <c r="B13838" t="s">
        <v>105</v>
      </c>
      <c r="C13838">
        <v>60.09</v>
      </c>
      <c r="D13838">
        <v>0</v>
      </c>
      <c r="E13838">
        <v>0</v>
      </c>
      <c r="F13838">
        <v>0</v>
      </c>
      <c r="G13838">
        <v>0</v>
      </c>
      <c r="H13838" s="45">
        <v>-7130.26</v>
      </c>
      <c r="I13838" t="s">
        <v>163</v>
      </c>
      <c r="J13838" t="s">
        <v>822</v>
      </c>
      <c r="K13838">
        <v>0</v>
      </c>
      <c r="L13838" s="83">
        <v>42401</v>
      </c>
      <c r="M13838">
        <v>0</v>
      </c>
      <c r="N13838">
        <v>92113109</v>
      </c>
      <c r="O13838">
        <v>2101741</v>
      </c>
    </row>
    <row r="13839" spans="1:15" x14ac:dyDescent="0.2">
      <c r="A13839" t="s">
        <v>823</v>
      </c>
      <c r="B13839" t="s">
        <v>112</v>
      </c>
      <c r="C13839">
        <v>59.67</v>
      </c>
      <c r="D13839">
        <v>0</v>
      </c>
      <c r="E13839">
        <v>0</v>
      </c>
      <c r="F13839">
        <v>0</v>
      </c>
      <c r="G13839">
        <v>0</v>
      </c>
      <c r="H13839" s="45">
        <v>29062.58</v>
      </c>
      <c r="I13839" t="s">
        <v>163</v>
      </c>
      <c r="J13839" t="s">
        <v>190</v>
      </c>
      <c r="K13839">
        <v>0</v>
      </c>
      <c r="L13839" s="83">
        <v>42401</v>
      </c>
      <c r="M13839">
        <v>0</v>
      </c>
      <c r="N13839">
        <v>73302101</v>
      </c>
      <c r="O13839">
        <v>2089427</v>
      </c>
    </row>
    <row r="13840" spans="1:15" x14ac:dyDescent="0.2">
      <c r="A13840" t="s">
        <v>824</v>
      </c>
      <c r="B13840" t="s">
        <v>108</v>
      </c>
      <c r="C13840">
        <v>64.319999999999993</v>
      </c>
      <c r="D13840">
        <v>0</v>
      </c>
      <c r="E13840">
        <v>0</v>
      </c>
      <c r="F13840">
        <v>0</v>
      </c>
      <c r="G13840">
        <v>0</v>
      </c>
      <c r="H13840" s="45">
        <v>6480.26</v>
      </c>
      <c r="I13840" t="s">
        <v>163</v>
      </c>
      <c r="J13840" t="s">
        <v>169</v>
      </c>
      <c r="K13840">
        <v>0</v>
      </c>
      <c r="L13840" s="83">
        <v>42401</v>
      </c>
      <c r="M13840">
        <v>0</v>
      </c>
      <c r="N13840">
        <v>71813109</v>
      </c>
      <c r="O13840">
        <v>2085102</v>
      </c>
    </row>
    <row r="13841" spans="1:15" x14ac:dyDescent="0.2">
      <c r="A13841" t="s">
        <v>825</v>
      </c>
      <c r="B13841" t="s">
        <v>111</v>
      </c>
      <c r="C13841">
        <v>72.900000000000006</v>
      </c>
      <c r="D13841">
        <v>0</v>
      </c>
      <c r="E13841">
        <v>0</v>
      </c>
      <c r="F13841">
        <v>0</v>
      </c>
      <c r="G13841">
        <v>0</v>
      </c>
      <c r="H13841" s="45">
        <v>-68453.56</v>
      </c>
      <c r="I13841" t="s">
        <v>163</v>
      </c>
      <c r="J13841" t="s">
        <v>164</v>
      </c>
      <c r="K13841">
        <v>0</v>
      </c>
      <c r="L13841" s="83">
        <v>42401</v>
      </c>
      <c r="M13841">
        <v>0</v>
      </c>
      <c r="N13841">
        <v>35290105</v>
      </c>
      <c r="O13841">
        <v>2468844</v>
      </c>
    </row>
    <row r="13842" spans="1:15" x14ac:dyDescent="0.2">
      <c r="A13842" t="s">
        <v>826</v>
      </c>
      <c r="B13842" t="s">
        <v>115</v>
      </c>
      <c r="C13842">
        <v>161.72</v>
      </c>
      <c r="D13842">
        <v>0</v>
      </c>
      <c r="E13842">
        <v>0</v>
      </c>
      <c r="F13842">
        <v>0</v>
      </c>
      <c r="G13842">
        <v>0</v>
      </c>
      <c r="H13842" s="45">
        <v>-41747.81</v>
      </c>
      <c r="I13842" t="s">
        <v>163</v>
      </c>
      <c r="J13842" t="s">
        <v>186</v>
      </c>
      <c r="K13842">
        <v>0</v>
      </c>
      <c r="L13842" s="83">
        <v>42401</v>
      </c>
      <c r="M13842">
        <v>0</v>
      </c>
      <c r="N13842">
        <v>8252108</v>
      </c>
      <c r="O13842">
        <v>2127899</v>
      </c>
    </row>
    <row r="13843" spans="1:15" x14ac:dyDescent="0.2">
      <c r="A13843" t="s">
        <v>827</v>
      </c>
      <c r="B13843" t="s">
        <v>110</v>
      </c>
      <c r="C13843">
        <v>42.19</v>
      </c>
      <c r="D13843">
        <v>0</v>
      </c>
      <c r="E13843">
        <v>0</v>
      </c>
      <c r="F13843">
        <v>0</v>
      </c>
      <c r="G13843">
        <v>0</v>
      </c>
      <c r="H13843" s="45">
        <v>-23072.27</v>
      </c>
      <c r="I13843" t="s">
        <v>163</v>
      </c>
      <c r="J13843" t="s">
        <v>235</v>
      </c>
      <c r="K13843">
        <v>0</v>
      </c>
      <c r="L13843" s="83">
        <v>42401</v>
      </c>
      <c r="M13843">
        <v>0</v>
      </c>
      <c r="N13843">
        <v>39483102</v>
      </c>
      <c r="O13843">
        <v>2047317</v>
      </c>
    </row>
    <row r="13844" spans="1:15" x14ac:dyDescent="0.2">
      <c r="A13844" t="s">
        <v>162</v>
      </c>
      <c r="B13844" t="s">
        <v>91</v>
      </c>
      <c r="C13844">
        <v>60.5</v>
      </c>
      <c r="D13844">
        <v>0</v>
      </c>
      <c r="E13844">
        <v>0</v>
      </c>
      <c r="F13844">
        <v>0</v>
      </c>
      <c r="G13844">
        <v>0</v>
      </c>
      <c r="H13844" s="45">
        <v>-47671.44</v>
      </c>
      <c r="I13844" t="s">
        <v>163</v>
      </c>
      <c r="J13844" t="s">
        <v>164</v>
      </c>
      <c r="K13844">
        <v>0</v>
      </c>
      <c r="L13844" s="83">
        <v>42398</v>
      </c>
      <c r="M13844">
        <v>0</v>
      </c>
      <c r="N13844" t="s">
        <v>165</v>
      </c>
      <c r="O13844" t="s">
        <v>166</v>
      </c>
    </row>
    <row r="13845" spans="1:15" x14ac:dyDescent="0.2">
      <c r="A13845" t="s">
        <v>167</v>
      </c>
      <c r="B13845" t="s">
        <v>92</v>
      </c>
      <c r="C13845">
        <v>34.39</v>
      </c>
      <c r="D13845">
        <v>0</v>
      </c>
      <c r="E13845">
        <v>0</v>
      </c>
      <c r="F13845">
        <v>0</v>
      </c>
      <c r="G13845">
        <v>0</v>
      </c>
      <c r="H13845" s="45">
        <v>-93878.73</v>
      </c>
      <c r="I13845" t="s">
        <v>163</v>
      </c>
      <c r="J13845" t="s">
        <v>164</v>
      </c>
      <c r="K13845">
        <v>0</v>
      </c>
      <c r="L13845" s="83">
        <v>42398</v>
      </c>
      <c r="M13845">
        <v>0</v>
      </c>
      <c r="N13845">
        <v>458118106</v>
      </c>
      <c r="O13845">
        <v>2462437</v>
      </c>
    </row>
    <row r="13846" spans="1:15" x14ac:dyDescent="0.2">
      <c r="A13846" t="s">
        <v>168</v>
      </c>
      <c r="B13846" t="s">
        <v>93</v>
      </c>
      <c r="C13846">
        <v>78.47</v>
      </c>
      <c r="D13846">
        <v>0</v>
      </c>
      <c r="E13846">
        <v>0</v>
      </c>
      <c r="F13846">
        <v>0</v>
      </c>
      <c r="G13846">
        <v>0</v>
      </c>
      <c r="H13846" s="45">
        <v>3864.35</v>
      </c>
      <c r="I13846" t="s">
        <v>163</v>
      </c>
      <c r="J13846" t="s">
        <v>169</v>
      </c>
      <c r="K13846">
        <v>0</v>
      </c>
      <c r="L13846" s="83">
        <v>42398</v>
      </c>
      <c r="M13846">
        <v>0</v>
      </c>
      <c r="N13846">
        <v>431475102</v>
      </c>
      <c r="O13846">
        <v>2425924</v>
      </c>
    </row>
    <row r="13847" spans="1:15" x14ac:dyDescent="0.2">
      <c r="A13847" t="s">
        <v>170</v>
      </c>
      <c r="B13847" t="s">
        <v>94</v>
      </c>
      <c r="C13847">
        <v>176.83</v>
      </c>
      <c r="D13847">
        <v>0</v>
      </c>
      <c r="E13847">
        <v>0</v>
      </c>
      <c r="F13847">
        <v>0</v>
      </c>
      <c r="G13847">
        <v>0</v>
      </c>
      <c r="H13847" s="45">
        <v>3249.42</v>
      </c>
      <c r="I13847" t="s">
        <v>163</v>
      </c>
      <c r="J13847" t="s">
        <v>169</v>
      </c>
      <c r="K13847">
        <v>0</v>
      </c>
      <c r="L13847" s="83">
        <v>42398</v>
      </c>
      <c r="M13847">
        <v>0</v>
      </c>
      <c r="N13847" t="s">
        <v>171</v>
      </c>
      <c r="O13847">
        <v>2695921</v>
      </c>
    </row>
    <row r="13848" spans="1:15" x14ac:dyDescent="0.2">
      <c r="A13848" t="s">
        <v>172</v>
      </c>
      <c r="B13848" t="s">
        <v>95</v>
      </c>
      <c r="C13848">
        <v>50.8</v>
      </c>
      <c r="D13848">
        <v>0</v>
      </c>
      <c r="E13848">
        <v>0</v>
      </c>
      <c r="F13848">
        <v>0</v>
      </c>
      <c r="G13848">
        <v>0</v>
      </c>
      <c r="H13848" s="45">
        <v>-11257.57</v>
      </c>
      <c r="I13848" t="s">
        <v>163</v>
      </c>
      <c r="J13848" t="s">
        <v>169</v>
      </c>
      <c r="K13848">
        <v>0</v>
      </c>
      <c r="L13848" s="83">
        <v>42398</v>
      </c>
      <c r="M13848">
        <v>0</v>
      </c>
      <c r="N13848" t="s">
        <v>173</v>
      </c>
      <c r="O13848">
        <v>2175672</v>
      </c>
    </row>
    <row r="13849" spans="1:15" x14ac:dyDescent="0.2">
      <c r="A13849" t="s">
        <v>174</v>
      </c>
      <c r="B13849" t="s">
        <v>96</v>
      </c>
      <c r="C13849">
        <v>24.984999999999999</v>
      </c>
      <c r="D13849">
        <v>0</v>
      </c>
      <c r="E13849">
        <v>0</v>
      </c>
      <c r="F13849">
        <v>0</v>
      </c>
      <c r="G13849">
        <v>0</v>
      </c>
      <c r="H13849" s="45">
        <v>20071.89</v>
      </c>
      <c r="I13849" t="s">
        <v>163</v>
      </c>
      <c r="J13849" t="s">
        <v>169</v>
      </c>
      <c r="K13849">
        <v>0</v>
      </c>
      <c r="L13849" s="83">
        <v>42398</v>
      </c>
      <c r="M13849">
        <v>0</v>
      </c>
      <c r="N13849" s="84">
        <v>5.5027E+106</v>
      </c>
      <c r="O13849">
        <v>2572109</v>
      </c>
    </row>
    <row r="13850" spans="1:15" x14ac:dyDescent="0.2">
      <c r="A13850" t="s">
        <v>175</v>
      </c>
      <c r="B13850" t="s">
        <v>98</v>
      </c>
      <c r="C13850">
        <v>61.15</v>
      </c>
      <c r="D13850">
        <v>0</v>
      </c>
      <c r="E13850">
        <v>0</v>
      </c>
      <c r="F13850">
        <v>0</v>
      </c>
      <c r="G13850">
        <v>0</v>
      </c>
      <c r="H13850" s="45">
        <v>4188.96</v>
      </c>
      <c r="I13850" t="s">
        <v>163</v>
      </c>
      <c r="J13850" t="s">
        <v>164</v>
      </c>
      <c r="K13850">
        <v>0</v>
      </c>
      <c r="L13850" s="83">
        <v>42398</v>
      </c>
      <c r="M13850">
        <v>0</v>
      </c>
      <c r="N13850">
        <v>7973100</v>
      </c>
      <c r="O13850">
        <v>2049175</v>
      </c>
    </row>
    <row r="13851" spans="1:15" x14ac:dyDescent="0.2">
      <c r="A13851" t="s">
        <v>176</v>
      </c>
      <c r="B13851" t="s">
        <v>97</v>
      </c>
      <c r="C13851">
        <v>35.51</v>
      </c>
      <c r="D13851">
        <v>0</v>
      </c>
      <c r="E13851">
        <v>0</v>
      </c>
      <c r="F13851">
        <v>0</v>
      </c>
      <c r="G13851">
        <v>0</v>
      </c>
      <c r="H13851" s="45">
        <v>69864.47</v>
      </c>
      <c r="I13851" t="s">
        <v>163</v>
      </c>
      <c r="J13851" t="s">
        <v>164</v>
      </c>
      <c r="K13851">
        <v>0</v>
      </c>
      <c r="L13851" s="83">
        <v>42398</v>
      </c>
      <c r="M13851">
        <v>0</v>
      </c>
      <c r="N13851" t="s">
        <v>177</v>
      </c>
      <c r="O13851" t="s">
        <v>178</v>
      </c>
    </row>
    <row r="13852" spans="1:15" x14ac:dyDescent="0.2">
      <c r="A13852" t="s">
        <v>179</v>
      </c>
      <c r="B13852" t="s">
        <v>99</v>
      </c>
      <c r="C13852">
        <v>68.17</v>
      </c>
      <c r="D13852">
        <v>0</v>
      </c>
      <c r="E13852">
        <v>0</v>
      </c>
      <c r="F13852">
        <v>0</v>
      </c>
      <c r="G13852">
        <v>0</v>
      </c>
      <c r="H13852" s="45">
        <v>-174127.09</v>
      </c>
      <c r="I13852" t="s">
        <v>163</v>
      </c>
      <c r="J13852" t="s">
        <v>164</v>
      </c>
      <c r="K13852">
        <v>0</v>
      </c>
      <c r="L13852" s="83">
        <v>42398</v>
      </c>
      <c r="M13852">
        <v>0</v>
      </c>
      <c r="N13852">
        <v>727493108</v>
      </c>
      <c r="O13852">
        <v>2692030</v>
      </c>
    </row>
    <row r="13853" spans="1:15" x14ac:dyDescent="0.2">
      <c r="A13853" t="s">
        <v>180</v>
      </c>
      <c r="B13853" t="s">
        <v>100</v>
      </c>
      <c r="C13853">
        <v>99.734999999999999</v>
      </c>
      <c r="D13853">
        <v>0</v>
      </c>
      <c r="E13853">
        <v>0</v>
      </c>
      <c r="F13853">
        <v>0</v>
      </c>
      <c r="G13853">
        <v>0</v>
      </c>
      <c r="H13853" s="45">
        <v>68841.03</v>
      </c>
      <c r="I13853" t="s">
        <v>163</v>
      </c>
      <c r="J13853" t="s">
        <v>169</v>
      </c>
      <c r="K13853">
        <v>0</v>
      </c>
      <c r="L13853" s="83">
        <v>42398</v>
      </c>
      <c r="M13853">
        <v>0</v>
      </c>
      <c r="N13853">
        <v>405024100</v>
      </c>
      <c r="O13853">
        <v>2401195</v>
      </c>
    </row>
    <row r="13854" spans="1:15" x14ac:dyDescent="0.2">
      <c r="A13854" t="s">
        <v>181</v>
      </c>
      <c r="B13854" t="s">
        <v>90</v>
      </c>
      <c r="C13854">
        <v>68.260000000000005</v>
      </c>
      <c r="D13854">
        <v>0</v>
      </c>
      <c r="E13854">
        <v>0</v>
      </c>
      <c r="F13854">
        <v>0</v>
      </c>
      <c r="G13854">
        <v>0</v>
      </c>
      <c r="H13854" s="45">
        <v>-9423.25</v>
      </c>
      <c r="I13854" t="s">
        <v>163</v>
      </c>
      <c r="J13854" t="s">
        <v>182</v>
      </c>
      <c r="K13854">
        <v>0</v>
      </c>
      <c r="L13854" s="83">
        <v>42398</v>
      </c>
      <c r="M13854">
        <v>0</v>
      </c>
      <c r="N13854">
        <v>32511107</v>
      </c>
      <c r="O13854">
        <v>2032380</v>
      </c>
    </row>
    <row r="13855" spans="1:15" x14ac:dyDescent="0.2">
      <c r="A13855" t="s">
        <v>183</v>
      </c>
      <c r="B13855" t="s">
        <v>101</v>
      </c>
      <c r="C13855">
        <v>33.79</v>
      </c>
      <c r="D13855">
        <v>0</v>
      </c>
      <c r="E13855">
        <v>0</v>
      </c>
      <c r="F13855">
        <v>0</v>
      </c>
      <c r="G13855">
        <v>0</v>
      </c>
      <c r="H13855" s="45">
        <v>-79379.42</v>
      </c>
      <c r="I13855" t="s">
        <v>163</v>
      </c>
      <c r="J13855" t="s">
        <v>164</v>
      </c>
      <c r="K13855">
        <v>0</v>
      </c>
      <c r="L13855" s="83">
        <v>42398</v>
      </c>
      <c r="M13855">
        <v>0</v>
      </c>
      <c r="N13855" t="s">
        <v>184</v>
      </c>
      <c r="O13855">
        <v>2608123</v>
      </c>
    </row>
    <row r="13856" spans="1:15" x14ac:dyDescent="0.2">
      <c r="A13856" t="s">
        <v>185</v>
      </c>
      <c r="B13856" t="s">
        <v>102</v>
      </c>
      <c r="C13856">
        <v>305.01</v>
      </c>
      <c r="D13856">
        <v>0</v>
      </c>
      <c r="E13856">
        <v>0</v>
      </c>
      <c r="F13856">
        <v>0</v>
      </c>
      <c r="G13856">
        <v>0</v>
      </c>
      <c r="H13856" s="45">
        <v>-16590.68</v>
      </c>
      <c r="I13856" t="s">
        <v>163</v>
      </c>
      <c r="J13856" t="s">
        <v>186</v>
      </c>
      <c r="K13856">
        <v>0</v>
      </c>
      <c r="L13856" s="83">
        <v>42398</v>
      </c>
      <c r="M13856">
        <v>0</v>
      </c>
      <c r="N13856">
        <v>225310101</v>
      </c>
      <c r="O13856">
        <v>2232050</v>
      </c>
    </row>
    <row r="13857" spans="1:15" x14ac:dyDescent="0.2">
      <c r="A13857" t="s">
        <v>187</v>
      </c>
      <c r="B13857" t="s">
        <v>84</v>
      </c>
      <c r="C13857">
        <v>159.77000000000001</v>
      </c>
      <c r="D13857">
        <v>0</v>
      </c>
      <c r="E13857">
        <v>0</v>
      </c>
      <c r="F13857">
        <v>0</v>
      </c>
      <c r="G13857">
        <v>0</v>
      </c>
      <c r="H13857" s="45">
        <v>23987.439999999999</v>
      </c>
      <c r="I13857" t="s">
        <v>163</v>
      </c>
      <c r="J13857" t="s">
        <v>188</v>
      </c>
      <c r="K13857">
        <v>0</v>
      </c>
      <c r="L13857" s="83">
        <v>42397</v>
      </c>
      <c r="M13857">
        <v>0</v>
      </c>
      <c r="N13857">
        <v>9158106</v>
      </c>
      <c r="O13857">
        <v>2011602</v>
      </c>
    </row>
    <row r="13858" spans="1:15" x14ac:dyDescent="0.2">
      <c r="A13858" t="s">
        <v>189</v>
      </c>
      <c r="B13858" t="s">
        <v>85</v>
      </c>
      <c r="C13858">
        <v>64.17</v>
      </c>
      <c r="D13858">
        <v>0</v>
      </c>
      <c r="E13858">
        <v>0</v>
      </c>
      <c r="F13858">
        <v>0</v>
      </c>
      <c r="G13858">
        <v>0</v>
      </c>
      <c r="H13858" s="45">
        <v>7559.72</v>
      </c>
      <c r="I13858" t="s">
        <v>163</v>
      </c>
      <c r="J13858" t="s">
        <v>190</v>
      </c>
      <c r="K13858">
        <v>0</v>
      </c>
      <c r="L13858" s="83">
        <v>42397</v>
      </c>
      <c r="M13858">
        <v>0</v>
      </c>
      <c r="N13858">
        <v>693718108</v>
      </c>
      <c r="O13858">
        <v>2665861</v>
      </c>
    </row>
    <row r="13859" spans="1:15" x14ac:dyDescent="0.2">
      <c r="A13859" t="s">
        <v>191</v>
      </c>
      <c r="B13859" t="s">
        <v>86</v>
      </c>
      <c r="C13859">
        <v>149.97</v>
      </c>
      <c r="D13859">
        <v>0</v>
      </c>
      <c r="E13859">
        <v>0</v>
      </c>
      <c r="F13859">
        <v>0</v>
      </c>
      <c r="G13859">
        <v>0</v>
      </c>
      <c r="H13859" s="45">
        <v>28305.98</v>
      </c>
      <c r="I13859" t="s">
        <v>163</v>
      </c>
      <c r="J13859" t="s">
        <v>164</v>
      </c>
      <c r="K13859">
        <v>0</v>
      </c>
      <c r="L13859" s="83">
        <v>42397</v>
      </c>
      <c r="M13859">
        <v>0</v>
      </c>
      <c r="N13859" t="s">
        <v>192</v>
      </c>
      <c r="O13859" t="s">
        <v>193</v>
      </c>
    </row>
    <row r="13860" spans="1:15" x14ac:dyDescent="0.2">
      <c r="A13860" t="s">
        <v>194</v>
      </c>
      <c r="B13860" t="s">
        <v>89</v>
      </c>
      <c r="C13860">
        <v>43.03</v>
      </c>
      <c r="D13860">
        <v>0</v>
      </c>
      <c r="E13860">
        <v>0</v>
      </c>
      <c r="F13860">
        <v>0</v>
      </c>
      <c r="G13860">
        <v>0</v>
      </c>
      <c r="H13860" s="45">
        <v>-127654.81</v>
      </c>
      <c r="I13860" t="s">
        <v>163</v>
      </c>
      <c r="J13860" t="s">
        <v>195</v>
      </c>
      <c r="K13860">
        <v>0</v>
      </c>
      <c r="L13860" s="83">
        <v>42397</v>
      </c>
      <c r="M13860">
        <v>0</v>
      </c>
      <c r="N13860" t="s">
        <v>195</v>
      </c>
      <c r="O13860" t="s">
        <v>195</v>
      </c>
    </row>
    <row r="13861" spans="1:15" x14ac:dyDescent="0.2">
      <c r="A13861" t="s">
        <v>196</v>
      </c>
      <c r="B13861" t="s">
        <v>83</v>
      </c>
      <c r="C13861">
        <v>130.30000000000001</v>
      </c>
      <c r="D13861">
        <v>0</v>
      </c>
      <c r="E13861">
        <v>0</v>
      </c>
      <c r="F13861">
        <v>0</v>
      </c>
      <c r="G13861">
        <v>0</v>
      </c>
      <c r="H13861" s="45">
        <v>21298.73</v>
      </c>
      <c r="I13861" t="s">
        <v>163</v>
      </c>
      <c r="J13861" t="s">
        <v>186</v>
      </c>
      <c r="K13861">
        <v>0</v>
      </c>
      <c r="L13861" s="83">
        <v>42397</v>
      </c>
      <c r="M13861">
        <v>0</v>
      </c>
      <c r="N13861" t="s">
        <v>197</v>
      </c>
      <c r="O13861" t="s">
        <v>198</v>
      </c>
    </row>
    <row r="13862" spans="1:15" x14ac:dyDescent="0.2">
      <c r="A13862" t="s">
        <v>199</v>
      </c>
      <c r="B13862" t="s">
        <v>87</v>
      </c>
      <c r="C13862">
        <v>127.64</v>
      </c>
      <c r="D13862">
        <v>0</v>
      </c>
      <c r="E13862">
        <v>0</v>
      </c>
      <c r="F13862">
        <v>0</v>
      </c>
      <c r="G13862">
        <v>0</v>
      </c>
      <c r="H13862" s="45">
        <v>19168.29</v>
      </c>
      <c r="I13862" t="s">
        <v>163</v>
      </c>
      <c r="J13862" t="s">
        <v>200</v>
      </c>
      <c r="K13862">
        <v>0</v>
      </c>
      <c r="L13862" s="83">
        <v>42397</v>
      </c>
      <c r="M13862">
        <v>0</v>
      </c>
      <c r="N13862">
        <v>963320106</v>
      </c>
      <c r="O13862">
        <v>2960384</v>
      </c>
    </row>
    <row r="13863" spans="1:15" x14ac:dyDescent="0.2">
      <c r="A13863" t="s">
        <v>201</v>
      </c>
      <c r="B13863" t="s">
        <v>88</v>
      </c>
      <c r="C13863">
        <v>242.91</v>
      </c>
      <c r="D13863">
        <v>0</v>
      </c>
      <c r="E13863">
        <v>0</v>
      </c>
      <c r="F13863">
        <v>0</v>
      </c>
      <c r="G13863">
        <v>0</v>
      </c>
      <c r="H13863" s="45">
        <v>118430</v>
      </c>
      <c r="I13863" t="s">
        <v>163</v>
      </c>
      <c r="J13863" t="s">
        <v>169</v>
      </c>
      <c r="K13863">
        <v>0</v>
      </c>
      <c r="L13863" s="83">
        <v>42397</v>
      </c>
      <c r="M13863">
        <v>0</v>
      </c>
      <c r="N13863" t="s">
        <v>202</v>
      </c>
      <c r="O13863">
        <v>2459202</v>
      </c>
    </row>
    <row r="13864" spans="1:15" x14ac:dyDescent="0.2">
      <c r="A13864" t="s">
        <v>203</v>
      </c>
      <c r="B13864" t="s">
        <v>204</v>
      </c>
      <c r="C13864">
        <v>63.24</v>
      </c>
      <c r="D13864">
        <v>0</v>
      </c>
      <c r="E13864">
        <v>0</v>
      </c>
      <c r="F13864">
        <v>0</v>
      </c>
      <c r="G13864">
        <v>0</v>
      </c>
      <c r="H13864" s="45">
        <v>-1864.52</v>
      </c>
      <c r="I13864" t="s">
        <v>205</v>
      </c>
      <c r="J13864" t="s">
        <v>186</v>
      </c>
      <c r="K13864">
        <v>0</v>
      </c>
      <c r="L13864" s="83">
        <v>42396</v>
      </c>
      <c r="M13864">
        <v>0</v>
      </c>
      <c r="N13864" t="s">
        <v>206</v>
      </c>
      <c r="O13864" t="s">
        <v>207</v>
      </c>
    </row>
    <row r="13865" spans="1:15" x14ac:dyDescent="0.2">
      <c r="A13865" t="s">
        <v>208</v>
      </c>
      <c r="B13865" t="s">
        <v>209</v>
      </c>
      <c r="C13865">
        <v>66.59</v>
      </c>
      <c r="D13865">
        <v>0</v>
      </c>
      <c r="E13865">
        <v>0</v>
      </c>
      <c r="F13865">
        <v>0</v>
      </c>
      <c r="G13865">
        <v>0</v>
      </c>
      <c r="H13865" s="45">
        <v>43991.5</v>
      </c>
      <c r="I13865" t="s">
        <v>210</v>
      </c>
      <c r="J13865" t="s">
        <v>169</v>
      </c>
      <c r="K13865">
        <v>0</v>
      </c>
      <c r="L13865" s="83">
        <v>42396</v>
      </c>
      <c r="M13865">
        <v>0</v>
      </c>
      <c r="N13865">
        <v>918194101</v>
      </c>
      <c r="O13865">
        <v>2818278</v>
      </c>
    </row>
    <row r="13866" spans="1:15" x14ac:dyDescent="0.2">
      <c r="A13866" t="s">
        <v>211</v>
      </c>
      <c r="B13866" t="s">
        <v>212</v>
      </c>
      <c r="C13866">
        <v>17.7</v>
      </c>
      <c r="D13866">
        <v>0</v>
      </c>
      <c r="E13866">
        <v>0</v>
      </c>
      <c r="F13866">
        <v>0</v>
      </c>
      <c r="G13866">
        <v>0</v>
      </c>
      <c r="H13866" s="45">
        <v>-9453.09</v>
      </c>
      <c r="I13866" t="s">
        <v>163</v>
      </c>
      <c r="J13866" t="s">
        <v>190</v>
      </c>
      <c r="K13866">
        <v>0</v>
      </c>
      <c r="L13866" s="83">
        <v>42396</v>
      </c>
      <c r="M13866">
        <v>0</v>
      </c>
      <c r="N13866">
        <v>398433102</v>
      </c>
      <c r="O13866">
        <v>2463344</v>
      </c>
    </row>
    <row r="13867" spans="1:15" x14ac:dyDescent="0.2">
      <c r="A13867" t="s">
        <v>213</v>
      </c>
      <c r="B13867" t="s">
        <v>214</v>
      </c>
      <c r="C13867">
        <v>119.56</v>
      </c>
      <c r="D13867">
        <v>0</v>
      </c>
      <c r="E13867">
        <v>0</v>
      </c>
      <c r="F13867">
        <v>0</v>
      </c>
      <c r="G13867">
        <v>0</v>
      </c>
      <c r="H13867" s="45">
        <v>7099.02</v>
      </c>
      <c r="I13867" t="s">
        <v>163</v>
      </c>
      <c r="J13867" t="s">
        <v>190</v>
      </c>
      <c r="K13867">
        <v>0</v>
      </c>
      <c r="L13867" s="83">
        <v>42396</v>
      </c>
      <c r="M13867">
        <v>0</v>
      </c>
      <c r="N13867">
        <v>443510607</v>
      </c>
      <c r="O13867" t="s">
        <v>215</v>
      </c>
    </row>
    <row r="13868" spans="1:15" x14ac:dyDescent="0.2">
      <c r="A13868" t="s">
        <v>216</v>
      </c>
      <c r="B13868" t="s">
        <v>217</v>
      </c>
      <c r="C13868">
        <v>73.75</v>
      </c>
      <c r="D13868">
        <v>0</v>
      </c>
      <c r="E13868">
        <v>0</v>
      </c>
      <c r="F13868">
        <v>0</v>
      </c>
      <c r="G13868">
        <v>0</v>
      </c>
      <c r="H13868" s="45">
        <v>3171.82</v>
      </c>
      <c r="I13868" t="s">
        <v>163</v>
      </c>
      <c r="J13868" t="s">
        <v>190</v>
      </c>
      <c r="K13868">
        <v>0</v>
      </c>
      <c r="L13868" s="83">
        <v>42396</v>
      </c>
      <c r="M13868">
        <v>0</v>
      </c>
      <c r="N13868" t="s">
        <v>218</v>
      </c>
      <c r="O13868">
        <v>2086309</v>
      </c>
    </row>
    <row r="13869" spans="1:15" x14ac:dyDescent="0.2">
      <c r="A13869" t="s">
        <v>219</v>
      </c>
      <c r="B13869" t="s">
        <v>220</v>
      </c>
      <c r="C13869">
        <v>131.01</v>
      </c>
      <c r="D13869">
        <v>0</v>
      </c>
      <c r="E13869">
        <v>0</v>
      </c>
      <c r="F13869">
        <v>0</v>
      </c>
      <c r="G13869">
        <v>0</v>
      </c>
      <c r="H13869" s="45">
        <v>-25169.86</v>
      </c>
      <c r="I13869" t="s">
        <v>163</v>
      </c>
      <c r="J13869" t="s">
        <v>164</v>
      </c>
      <c r="K13869">
        <v>0</v>
      </c>
      <c r="L13869" s="83">
        <v>42396</v>
      </c>
      <c r="M13869">
        <v>0</v>
      </c>
      <c r="N13869">
        <v>285512109</v>
      </c>
      <c r="O13869">
        <v>2310194</v>
      </c>
    </row>
    <row r="13870" spans="1:15" x14ac:dyDescent="0.2">
      <c r="A13870" t="s">
        <v>221</v>
      </c>
      <c r="B13870" t="s">
        <v>222</v>
      </c>
      <c r="C13870">
        <v>19.86</v>
      </c>
      <c r="D13870">
        <v>0</v>
      </c>
      <c r="E13870">
        <v>0</v>
      </c>
      <c r="F13870">
        <v>0</v>
      </c>
      <c r="G13870">
        <v>0</v>
      </c>
      <c r="H13870" s="45">
        <v>3871.38</v>
      </c>
      <c r="I13870" t="s">
        <v>163</v>
      </c>
      <c r="J13870" t="s">
        <v>164</v>
      </c>
      <c r="K13870">
        <v>0</v>
      </c>
      <c r="L13870" s="83">
        <v>42396</v>
      </c>
      <c r="M13870">
        <v>0</v>
      </c>
      <c r="N13870">
        <v>303726103</v>
      </c>
      <c r="O13870">
        <v>2444479</v>
      </c>
    </row>
    <row r="13871" spans="1:15" x14ac:dyDescent="0.2">
      <c r="A13871" t="s">
        <v>223</v>
      </c>
      <c r="B13871" t="s">
        <v>224</v>
      </c>
      <c r="C13871">
        <v>67.319999999999993</v>
      </c>
      <c r="D13871">
        <v>0</v>
      </c>
      <c r="E13871">
        <v>0</v>
      </c>
      <c r="F13871">
        <v>0</v>
      </c>
      <c r="G13871">
        <v>0</v>
      </c>
      <c r="H13871" s="45">
        <v>50798.93</v>
      </c>
      <c r="I13871" t="s">
        <v>163</v>
      </c>
      <c r="J13871" t="s">
        <v>169</v>
      </c>
      <c r="K13871">
        <v>0</v>
      </c>
      <c r="L13871" s="83">
        <v>42396</v>
      </c>
      <c r="M13871">
        <v>0</v>
      </c>
      <c r="N13871">
        <v>2567105</v>
      </c>
      <c r="O13871">
        <v>2011550</v>
      </c>
    </row>
    <row r="13872" spans="1:15" x14ac:dyDescent="0.2">
      <c r="A13872" t="s">
        <v>225</v>
      </c>
      <c r="B13872" t="s">
        <v>226</v>
      </c>
      <c r="C13872">
        <v>16.829999999999998</v>
      </c>
      <c r="D13872">
        <v>0</v>
      </c>
      <c r="E13872">
        <v>0</v>
      </c>
      <c r="F13872">
        <v>0</v>
      </c>
      <c r="G13872">
        <v>0</v>
      </c>
      <c r="H13872" s="45">
        <v>70461.91</v>
      </c>
      <c r="I13872" t="s">
        <v>163</v>
      </c>
      <c r="J13872" t="s">
        <v>169</v>
      </c>
      <c r="K13872">
        <v>0</v>
      </c>
      <c r="L13872" s="83">
        <v>42396</v>
      </c>
      <c r="M13872">
        <v>0</v>
      </c>
      <c r="N13872">
        <v>747582104</v>
      </c>
      <c r="O13872">
        <v>2715391</v>
      </c>
    </row>
    <row r="13873" spans="1:15" x14ac:dyDescent="0.2">
      <c r="A13873" t="s">
        <v>227</v>
      </c>
      <c r="B13873" t="s">
        <v>228</v>
      </c>
      <c r="C13873">
        <v>88</v>
      </c>
      <c r="D13873">
        <v>0</v>
      </c>
      <c r="E13873">
        <v>0</v>
      </c>
      <c r="F13873">
        <v>0</v>
      </c>
      <c r="G13873">
        <v>0</v>
      </c>
      <c r="H13873" s="45">
        <v>19554.189999999999</v>
      </c>
      <c r="I13873" t="s">
        <v>163</v>
      </c>
      <c r="J13873" t="s">
        <v>164</v>
      </c>
      <c r="K13873">
        <v>0</v>
      </c>
      <c r="L13873" s="83">
        <v>42396</v>
      </c>
      <c r="M13873">
        <v>0</v>
      </c>
      <c r="N13873">
        <v>594918104</v>
      </c>
      <c r="O13873">
        <v>2588173</v>
      </c>
    </row>
    <row r="13874" spans="1:15" x14ac:dyDescent="0.2">
      <c r="A13874" t="s">
        <v>229</v>
      </c>
      <c r="B13874" t="s">
        <v>230</v>
      </c>
      <c r="C13874">
        <v>209.56</v>
      </c>
      <c r="D13874">
        <v>0</v>
      </c>
      <c r="E13874">
        <v>0</v>
      </c>
      <c r="F13874">
        <v>0</v>
      </c>
      <c r="G13874">
        <v>0</v>
      </c>
      <c r="H13874" s="45">
        <v>5641.62</v>
      </c>
      <c r="I13874" t="s">
        <v>163</v>
      </c>
      <c r="J13874" t="s">
        <v>200</v>
      </c>
      <c r="K13874">
        <v>0</v>
      </c>
      <c r="L13874" s="83">
        <v>42396</v>
      </c>
      <c r="M13874">
        <v>0</v>
      </c>
      <c r="N13874" t="s">
        <v>231</v>
      </c>
      <c r="O13874" t="s">
        <v>232</v>
      </c>
    </row>
    <row r="13875" spans="1:15" x14ac:dyDescent="0.2">
      <c r="A13875" t="s">
        <v>233</v>
      </c>
      <c r="B13875" t="s">
        <v>234</v>
      </c>
      <c r="C13875">
        <v>99.04</v>
      </c>
      <c r="D13875">
        <v>0</v>
      </c>
      <c r="E13875">
        <v>0</v>
      </c>
      <c r="F13875">
        <v>0</v>
      </c>
      <c r="G13875">
        <v>0</v>
      </c>
      <c r="H13875" s="45">
        <v>10354.64</v>
      </c>
      <c r="I13875" t="s">
        <v>163</v>
      </c>
      <c r="J13875" t="s">
        <v>235</v>
      </c>
      <c r="K13875">
        <v>0</v>
      </c>
      <c r="L13875" s="83">
        <v>42396</v>
      </c>
      <c r="M13875">
        <v>0</v>
      </c>
      <c r="N13875">
        <v>427866108</v>
      </c>
      <c r="O13875">
        <v>2422806</v>
      </c>
    </row>
    <row r="13876" spans="1:15" x14ac:dyDescent="0.2">
      <c r="A13876" t="s">
        <v>236</v>
      </c>
      <c r="B13876" t="s">
        <v>237</v>
      </c>
      <c r="C13876">
        <v>36.65</v>
      </c>
      <c r="D13876">
        <v>0</v>
      </c>
      <c r="E13876">
        <v>0</v>
      </c>
      <c r="F13876">
        <v>0</v>
      </c>
      <c r="G13876">
        <v>0</v>
      </c>
      <c r="H13876" s="45">
        <v>-2382.56</v>
      </c>
      <c r="I13876" t="s">
        <v>163</v>
      </c>
      <c r="J13876" t="s">
        <v>200</v>
      </c>
      <c r="K13876">
        <v>0</v>
      </c>
      <c r="L13876" s="83">
        <v>42396</v>
      </c>
      <c r="M13876">
        <v>0</v>
      </c>
      <c r="N13876">
        <v>478366107</v>
      </c>
      <c r="O13876">
        <v>2476803</v>
      </c>
    </row>
    <row r="13877" spans="1:15" x14ac:dyDescent="0.2">
      <c r="A13877" t="s">
        <v>238</v>
      </c>
      <c r="B13877" t="s">
        <v>239</v>
      </c>
      <c r="C13877">
        <v>51.8</v>
      </c>
      <c r="D13877">
        <v>0</v>
      </c>
      <c r="E13877">
        <v>0</v>
      </c>
      <c r="F13877">
        <v>0</v>
      </c>
      <c r="G13877">
        <v>0</v>
      </c>
      <c r="H13877" s="45">
        <v>6412.49</v>
      </c>
      <c r="I13877" t="s">
        <v>163</v>
      </c>
      <c r="J13877" t="s">
        <v>190</v>
      </c>
      <c r="K13877">
        <v>0</v>
      </c>
      <c r="L13877" s="83">
        <v>42396</v>
      </c>
      <c r="M13877">
        <v>0</v>
      </c>
      <c r="N13877">
        <v>577128101</v>
      </c>
      <c r="O13877">
        <v>2568090</v>
      </c>
    </row>
    <row r="13878" spans="1:15" x14ac:dyDescent="0.2">
      <c r="A13878" t="s">
        <v>240</v>
      </c>
      <c r="B13878" t="s">
        <v>241</v>
      </c>
      <c r="C13878">
        <v>71.13</v>
      </c>
      <c r="D13878">
        <v>0</v>
      </c>
      <c r="E13878">
        <v>0</v>
      </c>
      <c r="F13878">
        <v>0</v>
      </c>
      <c r="G13878">
        <v>0</v>
      </c>
      <c r="H13878" s="45">
        <v>33998.68</v>
      </c>
      <c r="I13878" t="s">
        <v>163</v>
      </c>
      <c r="J13878" t="s">
        <v>164</v>
      </c>
      <c r="K13878">
        <v>0</v>
      </c>
      <c r="L13878" s="83">
        <v>42396</v>
      </c>
      <c r="M13878">
        <v>0</v>
      </c>
      <c r="N13878">
        <v>958102105</v>
      </c>
      <c r="O13878">
        <v>2954699</v>
      </c>
    </row>
    <row r="13879" spans="1:15" x14ac:dyDescent="0.2">
      <c r="A13879" t="s">
        <v>242</v>
      </c>
      <c r="B13879" t="s">
        <v>243</v>
      </c>
      <c r="C13879">
        <v>42.8</v>
      </c>
      <c r="D13879">
        <v>0</v>
      </c>
      <c r="E13879">
        <v>0</v>
      </c>
      <c r="F13879">
        <v>0</v>
      </c>
      <c r="G13879">
        <v>0</v>
      </c>
      <c r="H13879" s="45">
        <v>63888.75</v>
      </c>
      <c r="I13879" t="s">
        <v>163</v>
      </c>
      <c r="J13879" t="s">
        <v>200</v>
      </c>
      <c r="K13879">
        <v>0</v>
      </c>
      <c r="L13879" s="83">
        <v>42396</v>
      </c>
      <c r="M13879">
        <v>0</v>
      </c>
      <c r="N13879" t="s">
        <v>244</v>
      </c>
      <c r="O13879">
        <v>2601326</v>
      </c>
    </row>
    <row r="13880" spans="1:15" x14ac:dyDescent="0.2">
      <c r="A13880" t="s">
        <v>245</v>
      </c>
      <c r="B13880" t="s">
        <v>246</v>
      </c>
      <c r="C13880">
        <v>59.47</v>
      </c>
      <c r="D13880">
        <v>0</v>
      </c>
      <c r="E13880">
        <v>0</v>
      </c>
      <c r="F13880">
        <v>0</v>
      </c>
      <c r="G13880">
        <v>0</v>
      </c>
      <c r="H13880" s="45">
        <v>-28875.05</v>
      </c>
      <c r="I13880" t="s">
        <v>163</v>
      </c>
      <c r="J13880" t="s">
        <v>200</v>
      </c>
      <c r="K13880">
        <v>0</v>
      </c>
      <c r="L13880" s="83">
        <v>42396</v>
      </c>
      <c r="M13880">
        <v>0</v>
      </c>
      <c r="N13880">
        <v>117043109</v>
      </c>
      <c r="O13880">
        <v>2149309</v>
      </c>
    </row>
    <row r="13881" spans="1:15" x14ac:dyDescent="0.2">
      <c r="A13881" t="s">
        <v>247</v>
      </c>
      <c r="B13881" t="s">
        <v>248</v>
      </c>
      <c r="C13881">
        <v>8.77</v>
      </c>
      <c r="D13881">
        <v>0</v>
      </c>
      <c r="E13881">
        <v>0</v>
      </c>
      <c r="F13881">
        <v>0</v>
      </c>
      <c r="G13881">
        <v>0</v>
      </c>
      <c r="H13881" s="45">
        <v>10507.33</v>
      </c>
      <c r="I13881" t="s">
        <v>163</v>
      </c>
      <c r="J13881" t="s">
        <v>182</v>
      </c>
      <c r="K13881">
        <v>0</v>
      </c>
      <c r="L13881" s="83">
        <v>42396</v>
      </c>
      <c r="M13881">
        <v>0</v>
      </c>
      <c r="N13881">
        <v>140781105</v>
      </c>
      <c r="O13881">
        <v>2238821</v>
      </c>
    </row>
    <row r="13882" spans="1:15" x14ac:dyDescent="0.2">
      <c r="A13882" t="s">
        <v>249</v>
      </c>
      <c r="B13882" t="s">
        <v>250</v>
      </c>
      <c r="C13882">
        <v>38.950000000000003</v>
      </c>
      <c r="D13882">
        <v>0</v>
      </c>
      <c r="E13882">
        <v>0</v>
      </c>
      <c r="F13882">
        <v>0</v>
      </c>
      <c r="G13882">
        <v>0</v>
      </c>
      <c r="H13882" s="45">
        <v>-38859.82</v>
      </c>
      <c r="I13882" t="s">
        <v>163</v>
      </c>
      <c r="J13882" t="s">
        <v>164</v>
      </c>
      <c r="K13882">
        <v>0</v>
      </c>
      <c r="L13882" s="83">
        <v>42396</v>
      </c>
      <c r="M13882">
        <v>0</v>
      </c>
      <c r="N13882" t="s">
        <v>251</v>
      </c>
      <c r="O13882" t="s">
        <v>252</v>
      </c>
    </row>
    <row r="13883" spans="1:15" x14ac:dyDescent="0.2">
      <c r="A13883" t="s">
        <v>253</v>
      </c>
      <c r="B13883" t="s">
        <v>254</v>
      </c>
      <c r="C13883">
        <v>118.59</v>
      </c>
      <c r="D13883">
        <v>0</v>
      </c>
      <c r="E13883">
        <v>0</v>
      </c>
      <c r="F13883">
        <v>0</v>
      </c>
      <c r="G13883">
        <v>0</v>
      </c>
      <c r="H13883" s="45">
        <v>-2233.4299999999998</v>
      </c>
      <c r="I13883" t="s">
        <v>163</v>
      </c>
      <c r="J13883" t="s">
        <v>164</v>
      </c>
      <c r="K13883">
        <v>0</v>
      </c>
      <c r="L13883" s="83">
        <v>42396</v>
      </c>
      <c r="M13883">
        <v>0</v>
      </c>
      <c r="N13883" t="s">
        <v>255</v>
      </c>
      <c r="O13883">
        <v>2572381</v>
      </c>
    </row>
    <row r="13884" spans="1:15" x14ac:dyDescent="0.2">
      <c r="A13884" t="s">
        <v>256</v>
      </c>
      <c r="B13884" t="s">
        <v>257</v>
      </c>
      <c r="C13884">
        <v>39.21</v>
      </c>
      <c r="D13884">
        <v>0</v>
      </c>
      <c r="E13884">
        <v>0</v>
      </c>
      <c r="F13884">
        <v>0</v>
      </c>
      <c r="G13884">
        <v>0</v>
      </c>
      <c r="H13884" s="45">
        <v>1305.4000000000001</v>
      </c>
      <c r="I13884" t="s">
        <v>163</v>
      </c>
      <c r="J13884" t="s">
        <v>164</v>
      </c>
      <c r="K13884">
        <v>0</v>
      </c>
      <c r="L13884" s="83">
        <v>42396</v>
      </c>
      <c r="M13884">
        <v>0</v>
      </c>
      <c r="N13884">
        <v>53807103</v>
      </c>
      <c r="O13884">
        <v>2066505</v>
      </c>
    </row>
    <row r="13885" spans="1:15" x14ac:dyDescent="0.2">
      <c r="A13885" t="s">
        <v>258</v>
      </c>
      <c r="B13885" t="s">
        <v>259</v>
      </c>
      <c r="C13885">
        <v>14.4</v>
      </c>
      <c r="D13885">
        <v>0</v>
      </c>
      <c r="E13885">
        <v>0</v>
      </c>
      <c r="F13885">
        <v>0</v>
      </c>
      <c r="G13885">
        <v>0</v>
      </c>
      <c r="H13885">
        <v>520.13</v>
      </c>
      <c r="I13885" t="s">
        <v>163</v>
      </c>
      <c r="J13885" t="s">
        <v>200</v>
      </c>
      <c r="K13885">
        <v>0</v>
      </c>
      <c r="L13885" s="83">
        <v>42396</v>
      </c>
      <c r="M13885">
        <v>0</v>
      </c>
      <c r="N13885">
        <v>758932107</v>
      </c>
      <c r="O13885">
        <v>2730327</v>
      </c>
    </row>
    <row r="13886" spans="1:15" x14ac:dyDescent="0.2">
      <c r="A13886" t="s">
        <v>260</v>
      </c>
      <c r="B13886" t="s">
        <v>261</v>
      </c>
      <c r="C13886">
        <v>57.39</v>
      </c>
      <c r="D13886">
        <v>0</v>
      </c>
      <c r="E13886">
        <v>0</v>
      </c>
      <c r="F13886">
        <v>0</v>
      </c>
      <c r="G13886">
        <v>0</v>
      </c>
      <c r="H13886" s="45">
        <v>63864.47</v>
      </c>
      <c r="I13886" t="s">
        <v>163</v>
      </c>
      <c r="J13886" t="s">
        <v>235</v>
      </c>
      <c r="K13886">
        <v>0</v>
      </c>
      <c r="L13886" s="83">
        <v>42396</v>
      </c>
      <c r="M13886">
        <v>0</v>
      </c>
      <c r="N13886">
        <v>800422107</v>
      </c>
      <c r="O13886">
        <v>2772998</v>
      </c>
    </row>
    <row r="13887" spans="1:15" x14ac:dyDescent="0.2">
      <c r="A13887" t="s">
        <v>262</v>
      </c>
      <c r="B13887" t="s">
        <v>263</v>
      </c>
      <c r="C13887">
        <v>20.5</v>
      </c>
      <c r="D13887">
        <v>0</v>
      </c>
      <c r="E13887">
        <v>0</v>
      </c>
      <c r="F13887">
        <v>0</v>
      </c>
      <c r="G13887">
        <v>0</v>
      </c>
      <c r="H13887" s="45">
        <v>-73074.960000000006</v>
      </c>
      <c r="I13887" t="s">
        <v>163</v>
      </c>
      <c r="J13887" t="s">
        <v>190</v>
      </c>
      <c r="K13887">
        <v>0</v>
      </c>
      <c r="L13887" s="83">
        <v>42396</v>
      </c>
      <c r="M13887">
        <v>0</v>
      </c>
      <c r="N13887">
        <v>896818101</v>
      </c>
      <c r="O13887">
        <v>2893071</v>
      </c>
    </row>
    <row r="13888" spans="1:15" x14ac:dyDescent="0.2">
      <c r="A13888" t="s">
        <v>264</v>
      </c>
      <c r="B13888" t="s">
        <v>265</v>
      </c>
      <c r="C13888">
        <v>187.23</v>
      </c>
      <c r="D13888">
        <v>0</v>
      </c>
      <c r="E13888">
        <v>0</v>
      </c>
      <c r="F13888">
        <v>0</v>
      </c>
      <c r="G13888">
        <v>0</v>
      </c>
      <c r="H13888" s="45">
        <v>91539.49</v>
      </c>
      <c r="I13888" t="s">
        <v>163</v>
      </c>
      <c r="J13888" t="s">
        <v>164</v>
      </c>
      <c r="K13888">
        <v>0</v>
      </c>
      <c r="L13888" s="83">
        <v>42396</v>
      </c>
      <c r="M13888">
        <v>0</v>
      </c>
      <c r="N13888">
        <v>192479103</v>
      </c>
      <c r="O13888">
        <v>2208374</v>
      </c>
    </row>
    <row r="13889" spans="1:15" x14ac:dyDescent="0.2">
      <c r="A13889" t="s">
        <v>266</v>
      </c>
      <c r="B13889" t="s">
        <v>267</v>
      </c>
      <c r="C13889">
        <v>333.57</v>
      </c>
      <c r="D13889">
        <v>0</v>
      </c>
      <c r="E13889">
        <v>0</v>
      </c>
      <c r="F13889">
        <v>0</v>
      </c>
      <c r="G13889">
        <v>0</v>
      </c>
      <c r="H13889" s="45">
        <v>-2684.64</v>
      </c>
      <c r="I13889" t="s">
        <v>163</v>
      </c>
      <c r="J13889" t="s">
        <v>169</v>
      </c>
      <c r="K13889">
        <v>0</v>
      </c>
      <c r="L13889" s="83">
        <v>42396</v>
      </c>
      <c r="M13889">
        <v>0</v>
      </c>
      <c r="N13889">
        <v>67383109</v>
      </c>
      <c r="O13889">
        <v>2077905</v>
      </c>
    </row>
    <row r="13890" spans="1:15" x14ac:dyDescent="0.2">
      <c r="A13890" t="s">
        <v>268</v>
      </c>
      <c r="B13890" t="s">
        <v>269</v>
      </c>
      <c r="C13890">
        <v>77.92</v>
      </c>
      <c r="D13890">
        <v>0</v>
      </c>
      <c r="E13890">
        <v>0</v>
      </c>
      <c r="F13890">
        <v>0</v>
      </c>
      <c r="G13890">
        <v>0</v>
      </c>
      <c r="H13890" s="45">
        <v>16305.07</v>
      </c>
      <c r="I13890" t="s">
        <v>163</v>
      </c>
      <c r="J13890" t="s">
        <v>169</v>
      </c>
      <c r="K13890">
        <v>0</v>
      </c>
      <c r="L13890" s="83">
        <v>42396</v>
      </c>
      <c r="M13890">
        <v>0</v>
      </c>
      <c r="N13890" t="s">
        <v>270</v>
      </c>
      <c r="O13890" t="s">
        <v>271</v>
      </c>
    </row>
    <row r="13891" spans="1:15" x14ac:dyDescent="0.2">
      <c r="A13891" t="s">
        <v>272</v>
      </c>
      <c r="B13891" t="s">
        <v>273</v>
      </c>
      <c r="C13891">
        <v>110.93</v>
      </c>
      <c r="D13891">
        <v>0</v>
      </c>
      <c r="E13891">
        <v>0</v>
      </c>
      <c r="F13891">
        <v>0</v>
      </c>
      <c r="G13891">
        <v>0</v>
      </c>
      <c r="H13891" s="45">
        <v>-41238.559999999998</v>
      </c>
      <c r="I13891" t="s">
        <v>163</v>
      </c>
      <c r="J13891" t="s">
        <v>200</v>
      </c>
      <c r="K13891">
        <v>0</v>
      </c>
      <c r="L13891" s="83">
        <v>42396</v>
      </c>
      <c r="M13891">
        <v>0</v>
      </c>
      <c r="N13891">
        <v>413086109</v>
      </c>
      <c r="O13891">
        <v>2411138</v>
      </c>
    </row>
    <row r="13892" spans="1:15" x14ac:dyDescent="0.2">
      <c r="A13892" t="s">
        <v>274</v>
      </c>
      <c r="B13892" t="s">
        <v>275</v>
      </c>
      <c r="C13892">
        <v>42.685000000000002</v>
      </c>
      <c r="D13892">
        <v>0</v>
      </c>
      <c r="E13892">
        <v>0</v>
      </c>
      <c r="F13892">
        <v>0</v>
      </c>
      <c r="G13892">
        <v>0</v>
      </c>
      <c r="H13892" s="45">
        <v>30285.98</v>
      </c>
      <c r="I13892" t="s">
        <v>163</v>
      </c>
      <c r="J13892" t="s">
        <v>164</v>
      </c>
      <c r="K13892">
        <v>0</v>
      </c>
      <c r="L13892" s="83">
        <v>42396</v>
      </c>
      <c r="M13892">
        <v>0</v>
      </c>
      <c r="N13892" t="s">
        <v>276</v>
      </c>
      <c r="O13892">
        <v>2839268</v>
      </c>
    </row>
    <row r="13893" spans="1:15" x14ac:dyDescent="0.2">
      <c r="A13893" t="s">
        <v>277</v>
      </c>
      <c r="B13893" t="s">
        <v>278</v>
      </c>
      <c r="C13893">
        <v>116.67</v>
      </c>
      <c r="D13893">
        <v>0</v>
      </c>
      <c r="E13893">
        <v>0</v>
      </c>
      <c r="F13893">
        <v>0</v>
      </c>
      <c r="G13893">
        <v>0</v>
      </c>
      <c r="H13893" s="45">
        <v>19473.71</v>
      </c>
      <c r="I13893" t="s">
        <v>163</v>
      </c>
      <c r="J13893" t="s">
        <v>164</v>
      </c>
      <c r="K13893">
        <v>0</v>
      </c>
      <c r="L13893" s="83">
        <v>42396</v>
      </c>
      <c r="M13893">
        <v>0</v>
      </c>
      <c r="N13893" t="s">
        <v>177</v>
      </c>
      <c r="O13893">
        <v>2181334</v>
      </c>
    </row>
    <row r="13894" spans="1:15" x14ac:dyDescent="0.2">
      <c r="A13894" t="s">
        <v>279</v>
      </c>
      <c r="B13894" t="s">
        <v>280</v>
      </c>
      <c r="C13894">
        <v>112.09</v>
      </c>
      <c r="D13894">
        <v>0</v>
      </c>
      <c r="E13894">
        <v>0</v>
      </c>
      <c r="F13894">
        <v>0</v>
      </c>
      <c r="G13894">
        <v>0</v>
      </c>
      <c r="H13894" s="45">
        <v>7589.1</v>
      </c>
      <c r="I13894" t="s">
        <v>163</v>
      </c>
      <c r="J13894" t="s">
        <v>164</v>
      </c>
      <c r="K13894">
        <v>0</v>
      </c>
      <c r="L13894" s="83">
        <v>42396</v>
      </c>
      <c r="M13894">
        <v>0</v>
      </c>
      <c r="N13894" t="s">
        <v>281</v>
      </c>
      <c r="O13894" t="s">
        <v>282</v>
      </c>
    </row>
    <row r="13895" spans="1:15" x14ac:dyDescent="0.2">
      <c r="A13895" t="s">
        <v>283</v>
      </c>
      <c r="B13895" t="s">
        <v>284</v>
      </c>
      <c r="C13895">
        <v>60.83</v>
      </c>
      <c r="D13895">
        <v>0</v>
      </c>
      <c r="E13895">
        <v>0</v>
      </c>
      <c r="F13895">
        <v>0</v>
      </c>
      <c r="G13895">
        <v>0</v>
      </c>
      <c r="H13895" s="45">
        <v>-43449.67</v>
      </c>
      <c r="I13895" t="s">
        <v>163</v>
      </c>
      <c r="J13895" t="s">
        <v>182</v>
      </c>
      <c r="K13895">
        <v>0</v>
      </c>
      <c r="L13895" s="83">
        <v>42396</v>
      </c>
      <c r="M13895">
        <v>0</v>
      </c>
      <c r="N13895">
        <v>423452101</v>
      </c>
      <c r="O13895">
        <v>2420101</v>
      </c>
    </row>
    <row r="13896" spans="1:15" x14ac:dyDescent="0.2">
      <c r="A13896" t="s">
        <v>285</v>
      </c>
      <c r="B13896" t="s">
        <v>286</v>
      </c>
      <c r="C13896" s="45">
        <v>1123.17</v>
      </c>
      <c r="D13896">
        <v>0</v>
      </c>
      <c r="E13896">
        <v>0</v>
      </c>
      <c r="F13896">
        <v>0</v>
      </c>
      <c r="G13896">
        <v>0</v>
      </c>
      <c r="H13896" s="45">
        <v>-9535.44</v>
      </c>
      <c r="I13896" t="s">
        <v>163</v>
      </c>
      <c r="J13896" t="s">
        <v>200</v>
      </c>
      <c r="K13896">
        <v>0</v>
      </c>
      <c r="L13896" s="83">
        <v>42396</v>
      </c>
      <c r="M13896">
        <v>0</v>
      </c>
      <c r="N13896">
        <v>23135106</v>
      </c>
      <c r="O13896">
        <v>2000019</v>
      </c>
    </row>
    <row r="13897" spans="1:15" x14ac:dyDescent="0.2">
      <c r="A13897" t="s">
        <v>287</v>
      </c>
      <c r="B13897" t="s">
        <v>288</v>
      </c>
      <c r="C13897">
        <v>64.25</v>
      </c>
      <c r="D13897">
        <v>0</v>
      </c>
      <c r="E13897">
        <v>0</v>
      </c>
      <c r="F13897">
        <v>0</v>
      </c>
      <c r="G13897">
        <v>0</v>
      </c>
      <c r="H13897" s="45">
        <v>-39189.230000000003</v>
      </c>
      <c r="I13897" t="s">
        <v>163</v>
      </c>
      <c r="J13897" t="s">
        <v>186</v>
      </c>
      <c r="K13897">
        <v>0</v>
      </c>
      <c r="L13897" s="83">
        <v>42396</v>
      </c>
      <c r="M13897">
        <v>0</v>
      </c>
      <c r="N13897" t="s">
        <v>289</v>
      </c>
      <c r="O13897">
        <v>2350101</v>
      </c>
    </row>
    <row r="13898" spans="1:15" x14ac:dyDescent="0.2">
      <c r="A13898" t="s">
        <v>290</v>
      </c>
      <c r="B13898" t="s">
        <v>291</v>
      </c>
      <c r="C13898">
        <v>59.97</v>
      </c>
      <c r="D13898">
        <v>0</v>
      </c>
      <c r="E13898">
        <v>0</v>
      </c>
      <c r="F13898">
        <v>0</v>
      </c>
      <c r="G13898">
        <v>0</v>
      </c>
      <c r="H13898" s="45">
        <v>-1226.3800000000001</v>
      </c>
      <c r="I13898" t="s">
        <v>163</v>
      </c>
      <c r="J13898" t="s">
        <v>164</v>
      </c>
      <c r="K13898">
        <v>0</v>
      </c>
      <c r="L13898" s="83">
        <v>42396</v>
      </c>
      <c r="M13898">
        <v>0</v>
      </c>
      <c r="N13898">
        <v>233326107</v>
      </c>
      <c r="O13898">
        <v>2282947</v>
      </c>
    </row>
    <row r="13899" spans="1:15" x14ac:dyDescent="0.2">
      <c r="A13899" t="s">
        <v>292</v>
      </c>
      <c r="B13899" t="s">
        <v>293</v>
      </c>
      <c r="C13899">
        <v>100.93</v>
      </c>
      <c r="D13899">
        <v>0</v>
      </c>
      <c r="E13899">
        <v>0</v>
      </c>
      <c r="F13899">
        <v>0</v>
      </c>
      <c r="G13899">
        <v>0</v>
      </c>
      <c r="H13899" s="45">
        <v>160649.26</v>
      </c>
      <c r="I13899" t="s">
        <v>163</v>
      </c>
      <c r="J13899" t="s">
        <v>186</v>
      </c>
      <c r="K13899">
        <v>0</v>
      </c>
      <c r="L13899" s="83">
        <v>42396</v>
      </c>
      <c r="M13899">
        <v>0</v>
      </c>
      <c r="N13899">
        <v>981419104</v>
      </c>
      <c r="O13899">
        <v>2981181</v>
      </c>
    </row>
    <row r="13900" spans="1:15" x14ac:dyDescent="0.2">
      <c r="A13900" t="s">
        <v>294</v>
      </c>
      <c r="B13900" t="s">
        <v>295</v>
      </c>
      <c r="C13900">
        <v>188.21</v>
      </c>
      <c r="D13900">
        <v>0</v>
      </c>
      <c r="E13900">
        <v>0</v>
      </c>
      <c r="F13900">
        <v>0</v>
      </c>
      <c r="G13900">
        <v>0</v>
      </c>
      <c r="H13900">
        <v>-314.74</v>
      </c>
      <c r="I13900" t="s">
        <v>163</v>
      </c>
      <c r="J13900" t="s">
        <v>200</v>
      </c>
      <c r="K13900">
        <v>0</v>
      </c>
      <c r="L13900" s="83">
        <v>42396</v>
      </c>
      <c r="M13900">
        <v>0</v>
      </c>
      <c r="N13900">
        <v>521865204</v>
      </c>
      <c r="O13900" t="s">
        <v>296</v>
      </c>
    </row>
    <row r="13901" spans="1:15" x14ac:dyDescent="0.2">
      <c r="A13901" t="s">
        <v>297</v>
      </c>
      <c r="B13901" t="s">
        <v>298</v>
      </c>
      <c r="C13901">
        <v>62.77</v>
      </c>
      <c r="D13901">
        <v>0</v>
      </c>
      <c r="E13901">
        <v>0</v>
      </c>
      <c r="F13901">
        <v>0</v>
      </c>
      <c r="G13901">
        <v>0</v>
      </c>
      <c r="H13901" s="45">
        <v>30036.17</v>
      </c>
      <c r="I13901" t="s">
        <v>163</v>
      </c>
      <c r="J13901" t="s">
        <v>164</v>
      </c>
      <c r="K13901">
        <v>0</v>
      </c>
      <c r="L13901" s="83">
        <v>42396</v>
      </c>
      <c r="M13901">
        <v>0</v>
      </c>
      <c r="N13901">
        <v>595137100</v>
      </c>
      <c r="O13901">
        <v>2588140</v>
      </c>
    </row>
    <row r="13902" spans="1:15" x14ac:dyDescent="0.2">
      <c r="A13902" t="s">
        <v>299</v>
      </c>
      <c r="B13902" t="s">
        <v>300</v>
      </c>
      <c r="C13902">
        <v>232.51</v>
      </c>
      <c r="D13902">
        <v>0</v>
      </c>
      <c r="E13902">
        <v>0</v>
      </c>
      <c r="F13902">
        <v>0</v>
      </c>
      <c r="G13902">
        <v>0</v>
      </c>
      <c r="H13902" s="45">
        <v>-139787.84</v>
      </c>
      <c r="I13902" t="s">
        <v>163</v>
      </c>
      <c r="J13902" t="s">
        <v>164</v>
      </c>
      <c r="K13902">
        <v>0</v>
      </c>
      <c r="L13902" s="83">
        <v>42396</v>
      </c>
      <c r="M13902">
        <v>0</v>
      </c>
      <c r="N13902">
        <v>18581108</v>
      </c>
      <c r="O13902">
        <v>2762030</v>
      </c>
    </row>
    <row r="13903" spans="1:15" x14ac:dyDescent="0.2">
      <c r="A13903" t="s">
        <v>301</v>
      </c>
      <c r="B13903" t="s">
        <v>302</v>
      </c>
      <c r="C13903">
        <v>90.15</v>
      </c>
      <c r="D13903">
        <v>0</v>
      </c>
      <c r="E13903">
        <v>0</v>
      </c>
      <c r="F13903">
        <v>0</v>
      </c>
      <c r="G13903">
        <v>0</v>
      </c>
      <c r="H13903" s="45">
        <v>-42101.86</v>
      </c>
      <c r="I13903" t="s">
        <v>163</v>
      </c>
      <c r="J13903" t="s">
        <v>169</v>
      </c>
      <c r="K13903">
        <v>0</v>
      </c>
      <c r="L13903" s="83">
        <v>42396</v>
      </c>
      <c r="M13903">
        <v>0</v>
      </c>
      <c r="N13903">
        <v>151020104</v>
      </c>
      <c r="O13903">
        <v>2182348</v>
      </c>
    </row>
    <row r="13904" spans="1:15" x14ac:dyDescent="0.2">
      <c r="A13904" t="s">
        <v>303</v>
      </c>
      <c r="B13904" t="s">
        <v>304</v>
      </c>
      <c r="C13904">
        <v>28.13</v>
      </c>
      <c r="D13904">
        <v>0</v>
      </c>
      <c r="E13904">
        <v>0</v>
      </c>
      <c r="F13904">
        <v>0</v>
      </c>
      <c r="G13904">
        <v>0</v>
      </c>
      <c r="H13904" s="45">
        <v>19960.259999999998</v>
      </c>
      <c r="I13904" t="s">
        <v>163</v>
      </c>
      <c r="J13904" t="s">
        <v>200</v>
      </c>
      <c r="K13904">
        <v>0</v>
      </c>
      <c r="L13904" s="83">
        <v>42396</v>
      </c>
      <c r="M13904">
        <v>0</v>
      </c>
      <c r="N13904">
        <v>745867101</v>
      </c>
      <c r="O13904">
        <v>2708841</v>
      </c>
    </row>
    <row r="13905" spans="1:15" x14ac:dyDescent="0.2">
      <c r="A13905" t="s">
        <v>305</v>
      </c>
      <c r="B13905" t="s">
        <v>306</v>
      </c>
      <c r="C13905">
        <v>22.36</v>
      </c>
      <c r="D13905">
        <v>0</v>
      </c>
      <c r="E13905">
        <v>0</v>
      </c>
      <c r="F13905">
        <v>0</v>
      </c>
      <c r="G13905">
        <v>0</v>
      </c>
      <c r="H13905" s="45">
        <v>-71721.460000000006</v>
      </c>
      <c r="I13905" t="s">
        <v>163</v>
      </c>
      <c r="J13905" t="s">
        <v>190</v>
      </c>
      <c r="K13905">
        <v>0</v>
      </c>
      <c r="L13905" s="83">
        <v>42396</v>
      </c>
      <c r="M13905">
        <v>0</v>
      </c>
      <c r="N13905">
        <v>563571108</v>
      </c>
      <c r="O13905">
        <v>2562047</v>
      </c>
    </row>
    <row r="13906" spans="1:15" x14ac:dyDescent="0.2">
      <c r="A13906" t="s">
        <v>307</v>
      </c>
      <c r="B13906" t="s">
        <v>308</v>
      </c>
      <c r="C13906">
        <v>38.83</v>
      </c>
      <c r="D13906">
        <v>0</v>
      </c>
      <c r="E13906">
        <v>0</v>
      </c>
      <c r="F13906">
        <v>0</v>
      </c>
      <c r="G13906">
        <v>0</v>
      </c>
      <c r="H13906" s="45">
        <v>-64687.55</v>
      </c>
      <c r="I13906" t="s">
        <v>163</v>
      </c>
      <c r="J13906" t="s">
        <v>186</v>
      </c>
      <c r="K13906">
        <v>0</v>
      </c>
      <c r="L13906" s="83">
        <v>42396</v>
      </c>
      <c r="M13906">
        <v>0</v>
      </c>
      <c r="N13906" t="s">
        <v>309</v>
      </c>
      <c r="O13906" t="s">
        <v>310</v>
      </c>
    </row>
    <row r="13907" spans="1:15" x14ac:dyDescent="0.2">
      <c r="A13907" t="s">
        <v>311</v>
      </c>
      <c r="B13907" t="s">
        <v>312</v>
      </c>
      <c r="C13907">
        <v>27.35</v>
      </c>
      <c r="D13907">
        <v>0</v>
      </c>
      <c r="E13907">
        <v>0</v>
      </c>
      <c r="F13907">
        <v>0</v>
      </c>
      <c r="G13907">
        <v>0</v>
      </c>
      <c r="H13907" s="45">
        <v>-226652.87</v>
      </c>
      <c r="I13907" t="s">
        <v>163</v>
      </c>
      <c r="J13907" t="s">
        <v>164</v>
      </c>
      <c r="K13907">
        <v>0</v>
      </c>
      <c r="L13907" s="83">
        <v>42396</v>
      </c>
      <c r="M13907">
        <v>0</v>
      </c>
      <c r="N13907" t="s">
        <v>313</v>
      </c>
      <c r="O13907">
        <v>2447285</v>
      </c>
    </row>
    <row r="13908" spans="1:15" x14ac:dyDescent="0.2">
      <c r="A13908" t="s">
        <v>314</v>
      </c>
      <c r="B13908" t="s">
        <v>315</v>
      </c>
      <c r="C13908">
        <v>105.74</v>
      </c>
      <c r="D13908">
        <v>0</v>
      </c>
      <c r="E13908">
        <v>0</v>
      </c>
      <c r="F13908">
        <v>0</v>
      </c>
      <c r="G13908">
        <v>0</v>
      </c>
      <c r="H13908" s="45">
        <v>-23554.61</v>
      </c>
      <c r="I13908" t="s">
        <v>163</v>
      </c>
      <c r="J13908" t="s">
        <v>164</v>
      </c>
      <c r="K13908">
        <v>0</v>
      </c>
      <c r="L13908" s="83">
        <v>42396</v>
      </c>
      <c r="M13908">
        <v>0</v>
      </c>
      <c r="N13908">
        <v>45327103</v>
      </c>
      <c r="O13908">
        <v>2051868</v>
      </c>
    </row>
    <row r="13909" spans="1:15" x14ac:dyDescent="0.2">
      <c r="A13909" t="s">
        <v>316</v>
      </c>
      <c r="B13909" t="s">
        <v>317</v>
      </c>
      <c r="C13909">
        <v>75.17</v>
      </c>
      <c r="D13909">
        <v>0</v>
      </c>
      <c r="E13909">
        <v>0</v>
      </c>
      <c r="F13909">
        <v>0</v>
      </c>
      <c r="G13909">
        <v>0</v>
      </c>
      <c r="H13909" s="45">
        <v>-20933.669999999998</v>
      </c>
      <c r="I13909" t="s">
        <v>163</v>
      </c>
      <c r="J13909" t="s">
        <v>190</v>
      </c>
      <c r="K13909">
        <v>0</v>
      </c>
      <c r="L13909" s="83">
        <v>42396</v>
      </c>
      <c r="M13909">
        <v>0</v>
      </c>
      <c r="N13909" t="s">
        <v>318</v>
      </c>
      <c r="O13909" t="s">
        <v>319</v>
      </c>
    </row>
    <row r="13910" spans="1:15" x14ac:dyDescent="0.2">
      <c r="A13910" t="s">
        <v>320</v>
      </c>
      <c r="B13910" t="s">
        <v>321</v>
      </c>
      <c r="C13910">
        <v>152.44999999999999</v>
      </c>
      <c r="D13910">
        <v>0</v>
      </c>
      <c r="E13910">
        <v>0</v>
      </c>
      <c r="F13910">
        <v>0</v>
      </c>
      <c r="G13910">
        <v>0</v>
      </c>
      <c r="H13910" s="45">
        <v>143401.93</v>
      </c>
      <c r="I13910" t="s">
        <v>163</v>
      </c>
      <c r="J13910" t="s">
        <v>164</v>
      </c>
      <c r="K13910">
        <v>0</v>
      </c>
      <c r="L13910" s="83">
        <v>42396</v>
      </c>
      <c r="M13910">
        <v>0</v>
      </c>
      <c r="N13910">
        <v>303250104</v>
      </c>
      <c r="O13910">
        <v>2330299</v>
      </c>
    </row>
    <row r="13911" spans="1:15" x14ac:dyDescent="0.2">
      <c r="A13911" t="s">
        <v>322</v>
      </c>
      <c r="B13911" t="s">
        <v>323</v>
      </c>
      <c r="C13911">
        <v>64.599999999999994</v>
      </c>
      <c r="D13911">
        <v>0</v>
      </c>
      <c r="E13911">
        <v>0</v>
      </c>
      <c r="F13911">
        <v>0</v>
      </c>
      <c r="G13911">
        <v>0</v>
      </c>
      <c r="H13911" s="45">
        <v>84137.55</v>
      </c>
      <c r="I13911" t="s">
        <v>163</v>
      </c>
      <c r="J13911" t="s">
        <v>164</v>
      </c>
      <c r="K13911">
        <v>0</v>
      </c>
      <c r="L13911" s="83">
        <v>42396</v>
      </c>
      <c r="M13911">
        <v>0</v>
      </c>
      <c r="N13911" s="84">
        <v>3.4959000000000003E+113</v>
      </c>
      <c r="O13911" t="s">
        <v>324</v>
      </c>
    </row>
    <row r="13912" spans="1:15" x14ac:dyDescent="0.2">
      <c r="A13912" t="s">
        <v>325</v>
      </c>
      <c r="B13912" t="s">
        <v>326</v>
      </c>
      <c r="C13912">
        <v>45.09</v>
      </c>
      <c r="D13912">
        <v>0</v>
      </c>
      <c r="E13912">
        <v>0</v>
      </c>
      <c r="F13912">
        <v>0</v>
      </c>
      <c r="G13912">
        <v>0</v>
      </c>
      <c r="H13912" s="45">
        <v>36791.370000000003</v>
      </c>
      <c r="I13912" t="s">
        <v>163</v>
      </c>
      <c r="J13912" t="s">
        <v>200</v>
      </c>
      <c r="K13912">
        <v>0</v>
      </c>
      <c r="L13912" s="83">
        <v>42396</v>
      </c>
      <c r="M13912">
        <v>0</v>
      </c>
      <c r="N13912">
        <v>412822108</v>
      </c>
      <c r="O13912">
        <v>2411053</v>
      </c>
    </row>
    <row r="13913" spans="1:15" x14ac:dyDescent="0.2">
      <c r="A13913" t="s">
        <v>327</v>
      </c>
      <c r="B13913" t="s">
        <v>328</v>
      </c>
      <c r="C13913">
        <v>10.74</v>
      </c>
      <c r="D13913">
        <v>0</v>
      </c>
      <c r="E13913">
        <v>0</v>
      </c>
      <c r="F13913">
        <v>0</v>
      </c>
      <c r="G13913">
        <v>0</v>
      </c>
      <c r="H13913" s="45">
        <v>295006.15999999997</v>
      </c>
      <c r="I13913" t="s">
        <v>163</v>
      </c>
      <c r="J13913" t="s">
        <v>200</v>
      </c>
      <c r="K13913">
        <v>0</v>
      </c>
      <c r="L13913" s="83">
        <v>42396</v>
      </c>
      <c r="M13913">
        <v>0</v>
      </c>
      <c r="N13913">
        <v>904311107</v>
      </c>
      <c r="O13913" t="s">
        <v>329</v>
      </c>
    </row>
    <row r="13914" spans="1:15" x14ac:dyDescent="0.2">
      <c r="A13914" t="s">
        <v>330</v>
      </c>
      <c r="B13914" t="s">
        <v>331</v>
      </c>
      <c r="C13914">
        <v>28.03</v>
      </c>
      <c r="D13914">
        <v>0</v>
      </c>
      <c r="E13914">
        <v>0</v>
      </c>
      <c r="F13914">
        <v>0</v>
      </c>
      <c r="G13914">
        <v>0</v>
      </c>
      <c r="H13914" s="45">
        <v>-1187.3900000000001</v>
      </c>
      <c r="I13914" t="s">
        <v>163</v>
      </c>
      <c r="J13914" t="s">
        <v>186</v>
      </c>
      <c r="K13914">
        <v>0</v>
      </c>
      <c r="L13914" s="83">
        <v>42395</v>
      </c>
      <c r="M13914">
        <v>0</v>
      </c>
      <c r="N13914">
        <v>856190103</v>
      </c>
      <c r="O13914" t="s">
        <v>332</v>
      </c>
    </row>
    <row r="13915" spans="1:15" x14ac:dyDescent="0.2">
      <c r="A13915" t="s">
        <v>333</v>
      </c>
      <c r="B13915" t="s">
        <v>334</v>
      </c>
      <c r="C13915">
        <v>36.5</v>
      </c>
      <c r="D13915">
        <v>0</v>
      </c>
      <c r="E13915">
        <v>0</v>
      </c>
      <c r="F13915">
        <v>0</v>
      </c>
      <c r="G13915">
        <v>0</v>
      </c>
      <c r="H13915" s="45">
        <v>-15607.51</v>
      </c>
      <c r="I13915" t="s">
        <v>163</v>
      </c>
      <c r="J13915" t="s">
        <v>169</v>
      </c>
      <c r="K13915">
        <v>0</v>
      </c>
      <c r="L13915" s="83">
        <v>42395</v>
      </c>
      <c r="M13915">
        <v>0</v>
      </c>
      <c r="N13915">
        <v>639050103</v>
      </c>
      <c r="O13915">
        <v>2771133</v>
      </c>
    </row>
    <row r="13916" spans="1:15" x14ac:dyDescent="0.2">
      <c r="A13916" t="s">
        <v>335</v>
      </c>
      <c r="B13916" t="s">
        <v>336</v>
      </c>
      <c r="C13916">
        <v>106.47</v>
      </c>
      <c r="D13916">
        <v>0</v>
      </c>
      <c r="E13916">
        <v>0</v>
      </c>
      <c r="F13916">
        <v>0</v>
      </c>
      <c r="G13916">
        <v>0</v>
      </c>
      <c r="H13916" s="45">
        <v>-6255.22</v>
      </c>
      <c r="I13916" t="s">
        <v>163</v>
      </c>
      <c r="J13916" t="s">
        <v>169</v>
      </c>
      <c r="K13916">
        <v>0</v>
      </c>
      <c r="L13916" s="83">
        <v>42395</v>
      </c>
      <c r="M13916">
        <v>0</v>
      </c>
      <c r="N13916" t="s">
        <v>337</v>
      </c>
      <c r="O13916">
        <v>2927516</v>
      </c>
    </row>
    <row r="13917" spans="1:15" x14ac:dyDescent="0.2">
      <c r="A13917" t="s">
        <v>338</v>
      </c>
      <c r="B13917" t="s">
        <v>339</v>
      </c>
      <c r="C13917">
        <v>84.18</v>
      </c>
      <c r="D13917">
        <v>0</v>
      </c>
      <c r="E13917">
        <v>0</v>
      </c>
      <c r="F13917">
        <v>0</v>
      </c>
      <c r="G13917">
        <v>0</v>
      </c>
      <c r="H13917" s="45">
        <v>-19245.3</v>
      </c>
      <c r="I13917" t="s">
        <v>163</v>
      </c>
      <c r="J13917" t="s">
        <v>186</v>
      </c>
      <c r="K13917">
        <v>0</v>
      </c>
      <c r="L13917" s="83">
        <v>42395</v>
      </c>
      <c r="M13917">
        <v>0</v>
      </c>
      <c r="N13917" t="s">
        <v>340</v>
      </c>
      <c r="O13917">
        <v>2109091</v>
      </c>
    </row>
    <row r="13918" spans="1:15" x14ac:dyDescent="0.2">
      <c r="A13918" t="s">
        <v>341</v>
      </c>
      <c r="B13918" t="s">
        <v>342</v>
      </c>
      <c r="C13918">
        <v>54.28</v>
      </c>
      <c r="D13918">
        <v>0</v>
      </c>
      <c r="E13918">
        <v>0</v>
      </c>
      <c r="F13918">
        <v>0</v>
      </c>
      <c r="G13918">
        <v>0</v>
      </c>
      <c r="H13918" s="45">
        <v>-34638.870000000003</v>
      </c>
      <c r="I13918" t="s">
        <v>163</v>
      </c>
      <c r="J13918" t="s">
        <v>190</v>
      </c>
      <c r="K13918">
        <v>0</v>
      </c>
      <c r="L13918" s="83">
        <v>42395</v>
      </c>
      <c r="M13918">
        <v>0</v>
      </c>
      <c r="N13918">
        <v>883203101</v>
      </c>
      <c r="O13918">
        <v>2885937</v>
      </c>
    </row>
    <row r="13919" spans="1:15" x14ac:dyDescent="0.2">
      <c r="A13919" t="s">
        <v>343</v>
      </c>
      <c r="B13919" t="s">
        <v>344</v>
      </c>
      <c r="C13919">
        <v>133.31</v>
      </c>
      <c r="D13919">
        <v>0</v>
      </c>
      <c r="E13919">
        <v>0</v>
      </c>
      <c r="F13919">
        <v>0</v>
      </c>
      <c r="G13919">
        <v>0</v>
      </c>
      <c r="H13919" s="45">
        <v>2166.4299999999998</v>
      </c>
      <c r="I13919" t="s">
        <v>163</v>
      </c>
      <c r="J13919" t="s">
        <v>190</v>
      </c>
      <c r="K13919">
        <v>0</v>
      </c>
      <c r="L13919" s="83">
        <v>42395</v>
      </c>
      <c r="M13919">
        <v>0</v>
      </c>
      <c r="N13919">
        <v>913017109</v>
      </c>
      <c r="O13919">
        <v>2915500</v>
      </c>
    </row>
    <row r="13920" spans="1:15" x14ac:dyDescent="0.2">
      <c r="A13920" t="s">
        <v>345</v>
      </c>
      <c r="B13920" t="s">
        <v>346</v>
      </c>
      <c r="C13920">
        <v>44.25</v>
      </c>
      <c r="D13920">
        <v>0</v>
      </c>
      <c r="E13920">
        <v>0</v>
      </c>
      <c r="F13920">
        <v>0</v>
      </c>
      <c r="G13920">
        <v>0</v>
      </c>
      <c r="H13920" s="45">
        <v>-13453.58</v>
      </c>
      <c r="I13920" t="s">
        <v>163</v>
      </c>
      <c r="J13920" t="s">
        <v>164</v>
      </c>
      <c r="K13920">
        <v>0</v>
      </c>
      <c r="L13920" s="83">
        <v>42395</v>
      </c>
      <c r="M13920">
        <v>0</v>
      </c>
      <c r="N13920">
        <v>880770102</v>
      </c>
      <c r="O13920">
        <v>2884183</v>
      </c>
    </row>
    <row r="13921" spans="1:15" x14ac:dyDescent="0.2">
      <c r="A13921" t="s">
        <v>347</v>
      </c>
      <c r="B13921" t="s">
        <v>348</v>
      </c>
      <c r="C13921">
        <v>174.7</v>
      </c>
      <c r="D13921">
        <v>0</v>
      </c>
      <c r="E13921">
        <v>0</v>
      </c>
      <c r="F13921">
        <v>0</v>
      </c>
      <c r="G13921">
        <v>0</v>
      </c>
      <c r="H13921" s="45">
        <v>42042.86</v>
      </c>
      <c r="I13921" t="s">
        <v>163</v>
      </c>
      <c r="J13921" t="s">
        <v>164</v>
      </c>
      <c r="K13921">
        <v>0</v>
      </c>
      <c r="L13921" s="83">
        <v>42395</v>
      </c>
      <c r="M13921">
        <v>0</v>
      </c>
      <c r="N13921" t="s">
        <v>349</v>
      </c>
      <c r="O13921" t="s">
        <v>350</v>
      </c>
    </row>
    <row r="13922" spans="1:15" x14ac:dyDescent="0.2">
      <c r="A13922" t="s">
        <v>351</v>
      </c>
      <c r="B13922" t="s">
        <v>352</v>
      </c>
      <c r="C13922">
        <v>64.98</v>
      </c>
      <c r="D13922">
        <v>0</v>
      </c>
      <c r="E13922">
        <v>0</v>
      </c>
      <c r="F13922">
        <v>0</v>
      </c>
      <c r="G13922">
        <v>0</v>
      </c>
      <c r="H13922" s="45">
        <v>-10833.81</v>
      </c>
      <c r="I13922" t="s">
        <v>163</v>
      </c>
      <c r="J13922" t="s">
        <v>169</v>
      </c>
      <c r="K13922">
        <v>0</v>
      </c>
      <c r="L13922" s="83">
        <v>42395</v>
      </c>
      <c r="M13922">
        <v>0</v>
      </c>
      <c r="N13922">
        <v>699462107</v>
      </c>
      <c r="O13922">
        <v>2671318</v>
      </c>
    </row>
    <row r="13923" spans="1:15" x14ac:dyDescent="0.2">
      <c r="A13923" t="s">
        <v>353</v>
      </c>
      <c r="B13923" t="s">
        <v>354</v>
      </c>
      <c r="C13923">
        <v>33.520000000000003</v>
      </c>
      <c r="D13923">
        <v>0</v>
      </c>
      <c r="E13923">
        <v>0</v>
      </c>
      <c r="F13923">
        <v>0</v>
      </c>
      <c r="G13923">
        <v>0</v>
      </c>
      <c r="H13923" s="45">
        <v>-53351.22</v>
      </c>
      <c r="I13923" t="s">
        <v>163</v>
      </c>
      <c r="J13923" t="s">
        <v>164</v>
      </c>
      <c r="K13923">
        <v>0</v>
      </c>
      <c r="L13923" s="83">
        <v>42395</v>
      </c>
      <c r="M13923">
        <v>0</v>
      </c>
      <c r="N13923">
        <v>278642103</v>
      </c>
      <c r="O13923">
        <v>2293819</v>
      </c>
    </row>
    <row r="13924" spans="1:15" x14ac:dyDescent="0.2">
      <c r="A13924" t="s">
        <v>355</v>
      </c>
      <c r="B13924" t="s">
        <v>356</v>
      </c>
      <c r="C13924">
        <v>55.76</v>
      </c>
      <c r="D13924">
        <v>0</v>
      </c>
      <c r="E13924">
        <v>0</v>
      </c>
      <c r="F13924">
        <v>0</v>
      </c>
      <c r="G13924">
        <v>0</v>
      </c>
      <c r="H13924">
        <v>791.93</v>
      </c>
      <c r="I13924" t="s">
        <v>163</v>
      </c>
      <c r="J13924" t="s">
        <v>186</v>
      </c>
      <c r="K13924">
        <v>0</v>
      </c>
      <c r="L13924" s="83">
        <v>42395</v>
      </c>
      <c r="M13924">
        <v>0</v>
      </c>
      <c r="N13924" t="s">
        <v>357</v>
      </c>
      <c r="O13924">
        <v>2346003</v>
      </c>
    </row>
    <row r="13925" spans="1:15" x14ac:dyDescent="0.2">
      <c r="A13925" t="s">
        <v>358</v>
      </c>
      <c r="B13925" t="s">
        <v>359</v>
      </c>
      <c r="C13925">
        <v>189.69</v>
      </c>
      <c r="D13925">
        <v>0</v>
      </c>
      <c r="E13925">
        <v>0</v>
      </c>
      <c r="F13925">
        <v>0</v>
      </c>
      <c r="G13925">
        <v>0</v>
      </c>
      <c r="H13925" s="45">
        <v>5366.1</v>
      </c>
      <c r="I13925" t="s">
        <v>163</v>
      </c>
      <c r="J13925" t="s">
        <v>190</v>
      </c>
      <c r="K13925">
        <v>0</v>
      </c>
      <c r="L13925" s="83">
        <v>42395</v>
      </c>
      <c r="M13925">
        <v>0</v>
      </c>
      <c r="N13925">
        <v>369550108</v>
      </c>
      <c r="O13925">
        <v>2365161</v>
      </c>
    </row>
    <row r="13926" spans="1:15" x14ac:dyDescent="0.2">
      <c r="A13926" t="s">
        <v>360</v>
      </c>
      <c r="B13926" t="s">
        <v>361</v>
      </c>
      <c r="C13926">
        <v>68.47</v>
      </c>
      <c r="D13926">
        <v>0</v>
      </c>
      <c r="E13926">
        <v>0</v>
      </c>
      <c r="F13926">
        <v>0</v>
      </c>
      <c r="G13926">
        <v>0</v>
      </c>
      <c r="H13926" s="45">
        <v>-20081.3</v>
      </c>
      <c r="I13926" t="s">
        <v>163</v>
      </c>
      <c r="J13926" t="s">
        <v>186</v>
      </c>
      <c r="K13926">
        <v>0</v>
      </c>
      <c r="L13926" s="83">
        <v>42395</v>
      </c>
      <c r="M13926">
        <v>0</v>
      </c>
      <c r="N13926" t="s">
        <v>362</v>
      </c>
      <c r="O13926">
        <v>2487407</v>
      </c>
    </row>
    <row r="13927" spans="1:15" x14ac:dyDescent="0.2">
      <c r="A13927" t="s">
        <v>363</v>
      </c>
      <c r="B13927" t="s">
        <v>364</v>
      </c>
      <c r="C13927">
        <v>141.74</v>
      </c>
      <c r="D13927">
        <v>0</v>
      </c>
      <c r="E13927">
        <v>0</v>
      </c>
      <c r="F13927">
        <v>0</v>
      </c>
      <c r="G13927">
        <v>0</v>
      </c>
      <c r="H13927" s="45">
        <v>-29385.81</v>
      </c>
      <c r="I13927" t="s">
        <v>163</v>
      </c>
      <c r="J13927" t="s">
        <v>186</v>
      </c>
      <c r="K13927">
        <v>0</v>
      </c>
      <c r="L13927" s="83">
        <v>42395</v>
      </c>
      <c r="M13927">
        <v>0</v>
      </c>
      <c r="N13927" t="s">
        <v>365</v>
      </c>
      <c r="O13927" t="s">
        <v>366</v>
      </c>
    </row>
    <row r="13928" spans="1:15" x14ac:dyDescent="0.2">
      <c r="A13928" t="s">
        <v>367</v>
      </c>
      <c r="B13928" t="s">
        <v>368</v>
      </c>
      <c r="C13928">
        <v>83.15</v>
      </c>
      <c r="D13928">
        <v>0</v>
      </c>
      <c r="E13928">
        <v>0</v>
      </c>
      <c r="F13928">
        <v>0</v>
      </c>
      <c r="G13928">
        <v>0</v>
      </c>
      <c r="H13928" s="45">
        <v>-26129.32</v>
      </c>
      <c r="I13928" t="s">
        <v>163</v>
      </c>
      <c r="J13928" t="s">
        <v>190</v>
      </c>
      <c r="K13928">
        <v>0</v>
      </c>
      <c r="L13928" s="83">
        <v>42395</v>
      </c>
      <c r="M13928">
        <v>0</v>
      </c>
      <c r="N13928">
        <v>497266106</v>
      </c>
      <c r="O13928">
        <v>2493534</v>
      </c>
    </row>
    <row r="13929" spans="1:15" x14ac:dyDescent="0.2">
      <c r="A13929" t="s">
        <v>369</v>
      </c>
      <c r="B13929" t="s">
        <v>370</v>
      </c>
      <c r="C13929">
        <v>66.44</v>
      </c>
      <c r="D13929">
        <v>0</v>
      </c>
      <c r="E13929">
        <v>0</v>
      </c>
      <c r="F13929">
        <v>0</v>
      </c>
      <c r="G13929">
        <v>0</v>
      </c>
      <c r="H13929" s="45">
        <v>-32430.080000000002</v>
      </c>
      <c r="I13929" t="s">
        <v>163</v>
      </c>
      <c r="J13929" t="s">
        <v>186</v>
      </c>
      <c r="K13929">
        <v>0</v>
      </c>
      <c r="L13929" s="83">
        <v>42395</v>
      </c>
      <c r="M13929">
        <v>0</v>
      </c>
      <c r="N13929">
        <v>254709108</v>
      </c>
      <c r="O13929" t="s">
        <v>371</v>
      </c>
    </row>
    <row r="13930" spans="1:15" x14ac:dyDescent="0.2">
      <c r="A13930" t="s">
        <v>372</v>
      </c>
      <c r="B13930" t="s">
        <v>373</v>
      </c>
      <c r="C13930">
        <v>67.36</v>
      </c>
      <c r="D13930">
        <v>0</v>
      </c>
      <c r="E13930">
        <v>0</v>
      </c>
      <c r="F13930">
        <v>0</v>
      </c>
      <c r="G13930">
        <v>0</v>
      </c>
      <c r="H13930" s="45">
        <v>55427.27</v>
      </c>
      <c r="I13930" t="s">
        <v>163</v>
      </c>
      <c r="J13930" t="s">
        <v>164</v>
      </c>
      <c r="K13930">
        <v>0</v>
      </c>
      <c r="L13930" s="83">
        <v>42395</v>
      </c>
      <c r="M13930">
        <v>0</v>
      </c>
      <c r="N13930" t="s">
        <v>374</v>
      </c>
      <c r="O13930" t="s">
        <v>375</v>
      </c>
    </row>
    <row r="13931" spans="1:15" x14ac:dyDescent="0.2">
      <c r="A13931" t="s">
        <v>376</v>
      </c>
      <c r="B13931" t="s">
        <v>377</v>
      </c>
      <c r="C13931">
        <v>29.05</v>
      </c>
      <c r="D13931">
        <v>0</v>
      </c>
      <c r="E13931">
        <v>0</v>
      </c>
      <c r="F13931">
        <v>0</v>
      </c>
      <c r="G13931">
        <v>0</v>
      </c>
      <c r="H13931" s="45">
        <v>-2183.31</v>
      </c>
      <c r="I13931" t="s">
        <v>163</v>
      </c>
      <c r="J13931" t="s">
        <v>164</v>
      </c>
      <c r="K13931">
        <v>0</v>
      </c>
      <c r="L13931" s="83">
        <v>42395</v>
      </c>
      <c r="M13931">
        <v>0</v>
      </c>
      <c r="N13931">
        <v>268648102</v>
      </c>
      <c r="O13931">
        <v>2295172</v>
      </c>
    </row>
    <row r="13932" spans="1:15" x14ac:dyDescent="0.2">
      <c r="A13932" t="s">
        <v>378</v>
      </c>
      <c r="B13932" t="s">
        <v>379</v>
      </c>
      <c r="C13932">
        <v>24.92</v>
      </c>
      <c r="D13932">
        <v>0</v>
      </c>
      <c r="E13932">
        <v>0</v>
      </c>
      <c r="F13932">
        <v>0</v>
      </c>
      <c r="G13932">
        <v>0</v>
      </c>
      <c r="H13932" s="45">
        <v>-89726.37</v>
      </c>
      <c r="I13932" t="s">
        <v>163</v>
      </c>
      <c r="J13932" t="s">
        <v>164</v>
      </c>
      <c r="K13932">
        <v>0</v>
      </c>
      <c r="L13932" s="83">
        <v>42395</v>
      </c>
      <c r="M13932">
        <v>0</v>
      </c>
      <c r="N13932" t="s">
        <v>380</v>
      </c>
      <c r="O13932">
        <v>2431846</v>
      </c>
    </row>
    <row r="13933" spans="1:15" x14ac:dyDescent="0.2">
      <c r="A13933" t="s">
        <v>381</v>
      </c>
      <c r="B13933" t="s">
        <v>382</v>
      </c>
      <c r="C13933">
        <v>76.239999999999995</v>
      </c>
      <c r="D13933">
        <v>0</v>
      </c>
      <c r="E13933">
        <v>0</v>
      </c>
      <c r="F13933">
        <v>0</v>
      </c>
      <c r="G13933">
        <v>0</v>
      </c>
      <c r="H13933">
        <v>-369.91</v>
      </c>
      <c r="I13933" t="s">
        <v>163</v>
      </c>
      <c r="J13933" t="s">
        <v>164</v>
      </c>
      <c r="K13933">
        <v>0</v>
      </c>
      <c r="L13933" s="83">
        <v>42395</v>
      </c>
      <c r="M13933">
        <v>0</v>
      </c>
      <c r="N13933" t="s">
        <v>383</v>
      </c>
      <c r="O13933" t="s">
        <v>384</v>
      </c>
    </row>
    <row r="13934" spans="1:15" x14ac:dyDescent="0.2">
      <c r="A13934" t="s">
        <v>385</v>
      </c>
      <c r="B13934" t="s">
        <v>386</v>
      </c>
      <c r="C13934">
        <v>184.39</v>
      </c>
      <c r="D13934">
        <v>0</v>
      </c>
      <c r="E13934">
        <v>0</v>
      </c>
      <c r="F13934">
        <v>0</v>
      </c>
      <c r="G13934">
        <v>0</v>
      </c>
      <c r="H13934" s="45">
        <v>-5525.77</v>
      </c>
      <c r="I13934" t="s">
        <v>163</v>
      </c>
      <c r="J13934" t="s">
        <v>190</v>
      </c>
      <c r="K13934">
        <v>0</v>
      </c>
      <c r="L13934" s="83">
        <v>42395</v>
      </c>
      <c r="M13934">
        <v>0</v>
      </c>
      <c r="N13934">
        <v>773903109</v>
      </c>
      <c r="O13934">
        <v>2754060</v>
      </c>
    </row>
    <row r="13935" spans="1:15" x14ac:dyDescent="0.2">
      <c r="A13935" t="s">
        <v>387</v>
      </c>
      <c r="B13935" t="s">
        <v>388</v>
      </c>
      <c r="C13935">
        <v>60.87</v>
      </c>
      <c r="D13935">
        <v>0</v>
      </c>
      <c r="E13935">
        <v>0</v>
      </c>
      <c r="F13935">
        <v>0</v>
      </c>
      <c r="G13935">
        <v>0</v>
      </c>
      <c r="H13935" s="45">
        <v>-111778.56</v>
      </c>
      <c r="I13935" t="s">
        <v>163</v>
      </c>
      <c r="J13935" t="s">
        <v>186</v>
      </c>
      <c r="K13935">
        <v>0</v>
      </c>
      <c r="L13935" s="83">
        <v>42395</v>
      </c>
      <c r="M13935">
        <v>0</v>
      </c>
      <c r="N13935">
        <v>784117103</v>
      </c>
      <c r="O13935">
        <v>2793610</v>
      </c>
    </row>
    <row r="13936" spans="1:15" x14ac:dyDescent="0.2">
      <c r="A13936" t="s">
        <v>389</v>
      </c>
      <c r="B13936" t="s">
        <v>390</v>
      </c>
      <c r="C13936">
        <v>41.43</v>
      </c>
      <c r="D13936">
        <v>0</v>
      </c>
      <c r="E13936">
        <v>0</v>
      </c>
      <c r="F13936">
        <v>0</v>
      </c>
      <c r="G13936">
        <v>0</v>
      </c>
      <c r="H13936" s="45">
        <v>-54501.13</v>
      </c>
      <c r="I13936" t="s">
        <v>163</v>
      </c>
      <c r="J13936" t="s">
        <v>169</v>
      </c>
      <c r="K13936">
        <v>0</v>
      </c>
      <c r="L13936" s="83">
        <v>42395</v>
      </c>
      <c r="M13936">
        <v>0</v>
      </c>
      <c r="N13936">
        <v>436440101</v>
      </c>
      <c r="O13936">
        <v>2433530</v>
      </c>
    </row>
    <row r="13937" spans="1:15" x14ac:dyDescent="0.2">
      <c r="A13937" t="s">
        <v>391</v>
      </c>
      <c r="B13937" t="s">
        <v>392</v>
      </c>
      <c r="C13937">
        <v>42.3</v>
      </c>
      <c r="D13937">
        <v>0</v>
      </c>
      <c r="E13937">
        <v>0</v>
      </c>
      <c r="F13937">
        <v>0</v>
      </c>
      <c r="G13937">
        <v>0</v>
      </c>
      <c r="H13937" s="45">
        <v>36916.370000000003</v>
      </c>
      <c r="I13937" t="s">
        <v>163</v>
      </c>
      <c r="J13937" t="s">
        <v>186</v>
      </c>
      <c r="K13937">
        <v>0</v>
      </c>
      <c r="L13937" s="83">
        <v>42395</v>
      </c>
      <c r="M13937">
        <v>0</v>
      </c>
      <c r="N13937">
        <v>391416104</v>
      </c>
      <c r="O13937" t="s">
        <v>393</v>
      </c>
    </row>
    <row r="13938" spans="1:15" x14ac:dyDescent="0.2">
      <c r="A13938" t="s">
        <v>394</v>
      </c>
      <c r="B13938" t="s">
        <v>395</v>
      </c>
      <c r="C13938">
        <v>103.55</v>
      </c>
      <c r="D13938">
        <v>0</v>
      </c>
      <c r="E13938">
        <v>0</v>
      </c>
      <c r="F13938">
        <v>0</v>
      </c>
      <c r="G13938">
        <v>0</v>
      </c>
      <c r="H13938" s="45">
        <v>-7471.69</v>
      </c>
      <c r="I13938" t="s">
        <v>163</v>
      </c>
      <c r="J13938" t="s">
        <v>164</v>
      </c>
      <c r="K13938">
        <v>0</v>
      </c>
      <c r="L13938" s="83">
        <v>42395</v>
      </c>
      <c r="M13938">
        <v>0</v>
      </c>
      <c r="N13938" t="s">
        <v>396</v>
      </c>
      <c r="O13938">
        <v>2404871</v>
      </c>
    </row>
    <row r="13939" spans="1:15" x14ac:dyDescent="0.2">
      <c r="A13939" t="s">
        <v>397</v>
      </c>
      <c r="B13939" t="s">
        <v>398</v>
      </c>
      <c r="C13939">
        <v>171.62</v>
      </c>
      <c r="D13939">
        <v>0</v>
      </c>
      <c r="E13939">
        <v>0</v>
      </c>
      <c r="F13939">
        <v>0</v>
      </c>
      <c r="G13939">
        <v>0</v>
      </c>
      <c r="H13939" s="45">
        <v>13821.43</v>
      </c>
      <c r="I13939" t="s">
        <v>163</v>
      </c>
      <c r="J13939" t="s">
        <v>190</v>
      </c>
      <c r="K13939">
        <v>0</v>
      </c>
      <c r="L13939" s="83">
        <v>42395</v>
      </c>
      <c r="M13939">
        <v>0</v>
      </c>
      <c r="N13939">
        <v>655844108</v>
      </c>
      <c r="O13939">
        <v>2641894</v>
      </c>
    </row>
    <row r="13940" spans="1:15" x14ac:dyDescent="0.2">
      <c r="A13940" t="s">
        <v>399</v>
      </c>
      <c r="B13940" t="s">
        <v>400</v>
      </c>
      <c r="C13940">
        <v>186.29</v>
      </c>
      <c r="D13940">
        <v>0</v>
      </c>
      <c r="E13940">
        <v>0</v>
      </c>
      <c r="F13940">
        <v>0</v>
      </c>
      <c r="G13940">
        <v>0</v>
      </c>
      <c r="H13940" s="45">
        <v>10983.05</v>
      </c>
      <c r="I13940" t="s">
        <v>163</v>
      </c>
      <c r="J13940" t="s">
        <v>164</v>
      </c>
      <c r="K13940">
        <v>0</v>
      </c>
      <c r="L13940" s="83">
        <v>42395</v>
      </c>
      <c r="M13940">
        <v>0</v>
      </c>
      <c r="N13940">
        <v>512807108</v>
      </c>
      <c r="O13940">
        <v>2502247</v>
      </c>
    </row>
    <row r="13941" spans="1:15" x14ac:dyDescent="0.2">
      <c r="A13941" t="s">
        <v>401</v>
      </c>
      <c r="B13941" t="s">
        <v>402</v>
      </c>
      <c r="C13941">
        <v>65.03</v>
      </c>
      <c r="D13941">
        <v>0</v>
      </c>
      <c r="E13941">
        <v>0</v>
      </c>
      <c r="F13941">
        <v>0</v>
      </c>
      <c r="G13941">
        <v>0</v>
      </c>
      <c r="H13941" s="45">
        <v>-42086.91</v>
      </c>
      <c r="I13941" t="s">
        <v>163</v>
      </c>
      <c r="J13941" t="s">
        <v>169</v>
      </c>
      <c r="K13941">
        <v>0</v>
      </c>
      <c r="L13941" s="83">
        <v>42395</v>
      </c>
      <c r="M13941">
        <v>0</v>
      </c>
      <c r="N13941">
        <v>207410101</v>
      </c>
      <c r="O13941">
        <v>2216010</v>
      </c>
    </row>
    <row r="13942" spans="1:15" x14ac:dyDescent="0.2">
      <c r="A13942" t="s">
        <v>403</v>
      </c>
      <c r="B13942" t="s">
        <v>404</v>
      </c>
      <c r="C13942">
        <v>132.25</v>
      </c>
      <c r="D13942">
        <v>0</v>
      </c>
      <c r="E13942">
        <v>0</v>
      </c>
      <c r="F13942">
        <v>0</v>
      </c>
      <c r="G13942">
        <v>0</v>
      </c>
      <c r="H13942" s="45">
        <v>-47620.29</v>
      </c>
      <c r="I13942" t="s">
        <v>163</v>
      </c>
      <c r="J13942" t="s">
        <v>190</v>
      </c>
      <c r="K13942">
        <v>0</v>
      </c>
      <c r="L13942" s="83">
        <v>42395</v>
      </c>
      <c r="M13942">
        <v>0</v>
      </c>
      <c r="N13942" t="s">
        <v>405</v>
      </c>
      <c r="O13942" t="s">
        <v>406</v>
      </c>
    </row>
    <row r="13943" spans="1:15" x14ac:dyDescent="0.2">
      <c r="A13943" t="s">
        <v>407</v>
      </c>
      <c r="B13943" t="s">
        <v>408</v>
      </c>
      <c r="C13943">
        <v>83.4</v>
      </c>
      <c r="D13943">
        <v>0</v>
      </c>
      <c r="E13943">
        <v>0</v>
      </c>
      <c r="F13943">
        <v>0</v>
      </c>
      <c r="G13943">
        <v>0</v>
      </c>
      <c r="H13943" s="45">
        <v>85744.29</v>
      </c>
      <c r="I13943" t="s">
        <v>163</v>
      </c>
      <c r="J13943" t="s">
        <v>164</v>
      </c>
      <c r="K13943">
        <v>0</v>
      </c>
      <c r="L13943" s="83">
        <v>42395</v>
      </c>
      <c r="M13943">
        <v>0</v>
      </c>
      <c r="N13943" t="s">
        <v>177</v>
      </c>
      <c r="O13943" t="s">
        <v>409</v>
      </c>
    </row>
    <row r="13944" spans="1:15" x14ac:dyDescent="0.2">
      <c r="A13944" t="s">
        <v>410</v>
      </c>
      <c r="B13944" t="s">
        <v>411</v>
      </c>
      <c r="C13944">
        <v>113.01</v>
      </c>
      <c r="D13944">
        <v>0</v>
      </c>
      <c r="E13944">
        <v>0</v>
      </c>
      <c r="F13944">
        <v>0</v>
      </c>
      <c r="G13944">
        <v>0</v>
      </c>
      <c r="H13944" s="45">
        <v>24166.55</v>
      </c>
      <c r="I13944" t="s">
        <v>163</v>
      </c>
      <c r="J13944" t="s">
        <v>164</v>
      </c>
      <c r="K13944">
        <v>0</v>
      </c>
      <c r="L13944" s="83">
        <v>42395</v>
      </c>
      <c r="M13944">
        <v>0</v>
      </c>
      <c r="N13944">
        <v>177376100</v>
      </c>
      <c r="O13944">
        <v>2182553</v>
      </c>
    </row>
    <row r="13945" spans="1:15" x14ac:dyDescent="0.2">
      <c r="A13945" t="s">
        <v>412</v>
      </c>
      <c r="B13945" t="s">
        <v>413</v>
      </c>
      <c r="C13945">
        <v>34.119999999999997</v>
      </c>
      <c r="D13945">
        <v>0</v>
      </c>
      <c r="E13945">
        <v>0</v>
      </c>
      <c r="F13945">
        <v>0</v>
      </c>
      <c r="G13945">
        <v>0</v>
      </c>
      <c r="H13945" s="45">
        <v>62283.83</v>
      </c>
      <c r="I13945" t="s">
        <v>163</v>
      </c>
      <c r="J13945" t="s">
        <v>164</v>
      </c>
      <c r="K13945">
        <v>0</v>
      </c>
      <c r="L13945" s="83">
        <v>42395</v>
      </c>
      <c r="M13945">
        <v>0</v>
      </c>
      <c r="N13945">
        <v>286082102</v>
      </c>
      <c r="O13945">
        <v>2310202</v>
      </c>
    </row>
    <row r="13946" spans="1:15" x14ac:dyDescent="0.2">
      <c r="A13946" t="s">
        <v>414</v>
      </c>
      <c r="B13946" t="s">
        <v>415</v>
      </c>
      <c r="C13946">
        <v>63.58</v>
      </c>
      <c r="D13946">
        <v>0</v>
      </c>
      <c r="E13946">
        <v>0</v>
      </c>
      <c r="F13946">
        <v>0</v>
      </c>
      <c r="G13946">
        <v>0</v>
      </c>
      <c r="H13946" s="45">
        <v>-72054.81</v>
      </c>
      <c r="I13946" t="s">
        <v>163</v>
      </c>
      <c r="J13946" t="s">
        <v>164</v>
      </c>
      <c r="K13946">
        <v>0</v>
      </c>
      <c r="L13946" s="83">
        <v>42395</v>
      </c>
      <c r="M13946">
        <v>0</v>
      </c>
      <c r="N13946">
        <v>747525103</v>
      </c>
      <c r="O13946">
        <v>2714923</v>
      </c>
    </row>
    <row r="13947" spans="1:15" x14ac:dyDescent="0.2">
      <c r="A13947" t="s">
        <v>416</v>
      </c>
      <c r="B13947" t="s">
        <v>417</v>
      </c>
      <c r="C13947">
        <v>54.85</v>
      </c>
      <c r="D13947">
        <v>0</v>
      </c>
      <c r="E13947">
        <v>0</v>
      </c>
      <c r="F13947">
        <v>0</v>
      </c>
      <c r="G13947">
        <v>0</v>
      </c>
      <c r="H13947" s="45">
        <v>136374.82999999999</v>
      </c>
      <c r="I13947" t="s">
        <v>163</v>
      </c>
      <c r="J13947" t="s">
        <v>164</v>
      </c>
      <c r="K13947">
        <v>0</v>
      </c>
      <c r="L13947" s="83">
        <v>42395</v>
      </c>
      <c r="M13947">
        <v>0</v>
      </c>
      <c r="N13947">
        <v>204166102</v>
      </c>
      <c r="O13947" t="s">
        <v>418</v>
      </c>
    </row>
    <row r="13948" spans="1:15" x14ac:dyDescent="0.2">
      <c r="A13948" t="s">
        <v>419</v>
      </c>
      <c r="B13948" t="s">
        <v>420</v>
      </c>
      <c r="C13948">
        <v>79.2</v>
      </c>
      <c r="D13948">
        <v>0</v>
      </c>
      <c r="E13948">
        <v>0</v>
      </c>
      <c r="F13948">
        <v>0</v>
      </c>
      <c r="G13948">
        <v>0</v>
      </c>
      <c r="H13948" s="45">
        <v>-19358.11</v>
      </c>
      <c r="I13948" t="s">
        <v>163</v>
      </c>
      <c r="J13948" t="s">
        <v>169</v>
      </c>
      <c r="K13948">
        <v>0</v>
      </c>
      <c r="L13948" s="83">
        <v>42395</v>
      </c>
      <c r="M13948">
        <v>0</v>
      </c>
      <c r="N13948">
        <v>790849103</v>
      </c>
      <c r="O13948">
        <v>2767381</v>
      </c>
    </row>
    <row r="13949" spans="1:15" x14ac:dyDescent="0.2">
      <c r="A13949" t="s">
        <v>421</v>
      </c>
      <c r="B13949" t="s">
        <v>422</v>
      </c>
      <c r="C13949">
        <v>352.59</v>
      </c>
      <c r="D13949">
        <v>0</v>
      </c>
      <c r="E13949">
        <v>0</v>
      </c>
      <c r="F13949">
        <v>0</v>
      </c>
      <c r="G13949">
        <v>0</v>
      </c>
      <c r="H13949" s="45">
        <v>21316.77</v>
      </c>
      <c r="I13949" t="s">
        <v>163</v>
      </c>
      <c r="J13949" t="s">
        <v>169</v>
      </c>
      <c r="K13949">
        <v>0</v>
      </c>
      <c r="L13949" s="83">
        <v>42395</v>
      </c>
      <c r="M13949">
        <v>0</v>
      </c>
      <c r="N13949" t="s">
        <v>423</v>
      </c>
      <c r="O13949">
        <v>2455965</v>
      </c>
    </row>
    <row r="13950" spans="1:15" x14ac:dyDescent="0.2">
      <c r="A13950" t="s">
        <v>424</v>
      </c>
      <c r="B13950" t="s">
        <v>425</v>
      </c>
      <c r="C13950">
        <v>146.78</v>
      </c>
      <c r="D13950">
        <v>0</v>
      </c>
      <c r="E13950">
        <v>0</v>
      </c>
      <c r="F13950">
        <v>0</v>
      </c>
      <c r="G13950">
        <v>0</v>
      </c>
      <c r="H13950" s="45">
        <v>58243.33</v>
      </c>
      <c r="I13950" t="s">
        <v>163</v>
      </c>
      <c r="J13950" t="s">
        <v>164</v>
      </c>
      <c r="K13950">
        <v>0</v>
      </c>
      <c r="L13950" s="83">
        <v>42395</v>
      </c>
      <c r="M13950">
        <v>0</v>
      </c>
      <c r="N13950" t="s">
        <v>177</v>
      </c>
      <c r="O13950" t="s">
        <v>426</v>
      </c>
    </row>
    <row r="13951" spans="1:15" x14ac:dyDescent="0.2">
      <c r="A13951" t="s">
        <v>427</v>
      </c>
      <c r="B13951" t="s">
        <v>428</v>
      </c>
      <c r="C13951">
        <v>69.349999999999994</v>
      </c>
      <c r="D13951">
        <v>0</v>
      </c>
      <c r="E13951">
        <v>0</v>
      </c>
      <c r="F13951">
        <v>0</v>
      </c>
      <c r="G13951">
        <v>0</v>
      </c>
      <c r="H13951" s="45">
        <v>66774.31</v>
      </c>
      <c r="I13951" t="s">
        <v>163</v>
      </c>
      <c r="J13951" t="s">
        <v>190</v>
      </c>
      <c r="K13951">
        <v>0</v>
      </c>
      <c r="L13951" s="83">
        <v>42395</v>
      </c>
      <c r="M13951">
        <v>0</v>
      </c>
      <c r="N13951" t="s">
        <v>429</v>
      </c>
      <c r="O13951">
        <v>2883890</v>
      </c>
    </row>
    <row r="13952" spans="1:15" x14ac:dyDescent="0.2">
      <c r="A13952" t="s">
        <v>430</v>
      </c>
      <c r="B13952" t="s">
        <v>431</v>
      </c>
      <c r="C13952">
        <v>76.180000000000007</v>
      </c>
      <c r="D13952">
        <v>0</v>
      </c>
      <c r="E13952">
        <v>0</v>
      </c>
      <c r="F13952">
        <v>0</v>
      </c>
      <c r="G13952">
        <v>0</v>
      </c>
      <c r="H13952" s="45">
        <v>51142.64</v>
      </c>
      <c r="I13952" t="s">
        <v>163</v>
      </c>
      <c r="J13952" t="s">
        <v>164</v>
      </c>
      <c r="K13952">
        <v>0</v>
      </c>
      <c r="L13952" s="83">
        <v>42395</v>
      </c>
      <c r="M13952">
        <v>0</v>
      </c>
      <c r="N13952" t="s">
        <v>432</v>
      </c>
      <c r="O13952">
        <v>2765802</v>
      </c>
    </row>
    <row r="13953" spans="1:15" x14ac:dyDescent="0.2">
      <c r="A13953" t="s">
        <v>433</v>
      </c>
      <c r="B13953" t="s">
        <v>434</v>
      </c>
      <c r="C13953">
        <v>130.15</v>
      </c>
      <c r="D13953">
        <v>0</v>
      </c>
      <c r="E13953">
        <v>0</v>
      </c>
      <c r="F13953">
        <v>0</v>
      </c>
      <c r="G13953">
        <v>0</v>
      </c>
      <c r="H13953" s="45">
        <v>177184.99</v>
      </c>
      <c r="I13953" t="s">
        <v>163</v>
      </c>
      <c r="J13953" t="s">
        <v>164</v>
      </c>
      <c r="K13953">
        <v>0</v>
      </c>
      <c r="L13953" s="83">
        <v>42395</v>
      </c>
      <c r="M13953">
        <v>0</v>
      </c>
      <c r="N13953">
        <v>594972408</v>
      </c>
      <c r="O13953">
        <v>2974329</v>
      </c>
    </row>
    <row r="13954" spans="1:15" x14ac:dyDescent="0.2">
      <c r="A13954" t="s">
        <v>435</v>
      </c>
      <c r="B13954" t="s">
        <v>436</v>
      </c>
      <c r="C13954">
        <v>66.44</v>
      </c>
      <c r="D13954">
        <v>0</v>
      </c>
      <c r="E13954">
        <v>0</v>
      </c>
      <c r="F13954">
        <v>0</v>
      </c>
      <c r="G13954">
        <v>0</v>
      </c>
      <c r="H13954" s="45">
        <v>-474991.18</v>
      </c>
      <c r="I13954" t="s">
        <v>163</v>
      </c>
      <c r="J13954" t="s">
        <v>164</v>
      </c>
      <c r="K13954">
        <v>0</v>
      </c>
      <c r="L13954" s="83">
        <v>42395</v>
      </c>
      <c r="M13954">
        <v>0</v>
      </c>
      <c r="N13954">
        <v>671044105</v>
      </c>
      <c r="O13954">
        <v>2111579</v>
      </c>
    </row>
    <row r="13955" spans="1:15" x14ac:dyDescent="0.2">
      <c r="A13955" t="s">
        <v>437</v>
      </c>
      <c r="B13955" t="s">
        <v>438</v>
      </c>
      <c r="C13955" s="45">
        <v>3058.36</v>
      </c>
      <c r="D13955">
        <v>0</v>
      </c>
      <c r="E13955">
        <v>0</v>
      </c>
      <c r="F13955">
        <v>0</v>
      </c>
      <c r="G13955">
        <v>0</v>
      </c>
      <c r="H13955" s="45">
        <v>35172.339999999997</v>
      </c>
      <c r="I13955" t="s">
        <v>163</v>
      </c>
      <c r="J13955" t="s">
        <v>200</v>
      </c>
      <c r="K13955">
        <v>0</v>
      </c>
      <c r="L13955" s="83">
        <v>42394</v>
      </c>
      <c r="M13955">
        <v>0</v>
      </c>
      <c r="N13955" t="s">
        <v>439</v>
      </c>
      <c r="O13955">
        <v>2637785</v>
      </c>
    </row>
    <row r="13956" spans="1:15" x14ac:dyDescent="0.2">
      <c r="A13956" t="s">
        <v>440</v>
      </c>
      <c r="B13956" t="s">
        <v>441</v>
      </c>
      <c r="C13956">
        <v>49.6</v>
      </c>
      <c r="D13956">
        <v>0</v>
      </c>
      <c r="E13956">
        <v>0</v>
      </c>
      <c r="F13956">
        <v>0</v>
      </c>
      <c r="G13956">
        <v>0</v>
      </c>
      <c r="H13956" s="45">
        <v>24990.52</v>
      </c>
      <c r="I13956" t="s">
        <v>163</v>
      </c>
      <c r="J13956" t="s">
        <v>164</v>
      </c>
      <c r="K13956">
        <v>0</v>
      </c>
      <c r="L13956" s="83">
        <v>42394</v>
      </c>
      <c r="M13956">
        <v>0</v>
      </c>
      <c r="N13956">
        <v>589378108</v>
      </c>
      <c r="O13956">
        <v>2144047</v>
      </c>
    </row>
    <row r="13957" spans="1:15" x14ac:dyDescent="0.2">
      <c r="A13957" t="s">
        <v>442</v>
      </c>
      <c r="B13957" t="s">
        <v>443</v>
      </c>
      <c r="C13957">
        <v>40.06</v>
      </c>
      <c r="D13957">
        <v>0</v>
      </c>
      <c r="E13957">
        <v>0</v>
      </c>
      <c r="F13957">
        <v>0</v>
      </c>
      <c r="G13957">
        <v>0</v>
      </c>
      <c r="H13957" s="45">
        <v>-10139.58</v>
      </c>
      <c r="I13957" t="s">
        <v>163</v>
      </c>
      <c r="J13957" t="s">
        <v>186</v>
      </c>
      <c r="K13957">
        <v>0</v>
      </c>
      <c r="L13957" s="83">
        <v>42394</v>
      </c>
      <c r="M13957">
        <v>0</v>
      </c>
      <c r="N13957">
        <v>783859101</v>
      </c>
      <c r="O13957">
        <v>2781109</v>
      </c>
    </row>
    <row r="13958" spans="1:15" x14ac:dyDescent="0.2">
      <c r="A13958" t="s">
        <v>444</v>
      </c>
      <c r="B13958" t="s">
        <v>445</v>
      </c>
      <c r="C13958">
        <v>22.76</v>
      </c>
      <c r="D13958">
        <v>0</v>
      </c>
      <c r="E13958">
        <v>0</v>
      </c>
      <c r="F13958">
        <v>0</v>
      </c>
      <c r="G13958">
        <v>0</v>
      </c>
      <c r="H13958" s="45">
        <v>7175.47</v>
      </c>
      <c r="I13958" t="s">
        <v>163</v>
      </c>
      <c r="J13958" t="s">
        <v>186</v>
      </c>
      <c r="K13958">
        <v>0</v>
      </c>
      <c r="L13958" s="83">
        <v>42394</v>
      </c>
      <c r="M13958">
        <v>0</v>
      </c>
      <c r="N13958">
        <v>320867104</v>
      </c>
      <c r="O13958">
        <v>2341439</v>
      </c>
    </row>
    <row r="13959" spans="1:15" x14ac:dyDescent="0.2">
      <c r="A13959" t="s">
        <v>446</v>
      </c>
      <c r="B13959" t="s">
        <v>447</v>
      </c>
      <c r="C13959">
        <v>33.090000000000003</v>
      </c>
      <c r="D13959">
        <v>0</v>
      </c>
      <c r="E13959">
        <v>0</v>
      </c>
      <c r="F13959">
        <v>0</v>
      </c>
      <c r="G13959">
        <v>0</v>
      </c>
      <c r="H13959" s="45">
        <v>-2146</v>
      </c>
      <c r="I13959" t="s">
        <v>163</v>
      </c>
      <c r="J13959" t="s">
        <v>448</v>
      </c>
      <c r="K13959">
        <v>0</v>
      </c>
      <c r="L13959" s="83">
        <v>42394</v>
      </c>
      <c r="M13959">
        <v>0</v>
      </c>
      <c r="N13959" t="s">
        <v>449</v>
      </c>
      <c r="O13959">
        <v>2831811</v>
      </c>
    </row>
    <row r="13960" spans="1:15" x14ac:dyDescent="0.2">
      <c r="A13960" t="s">
        <v>450</v>
      </c>
      <c r="B13960" t="s">
        <v>451</v>
      </c>
      <c r="C13960">
        <v>74.86</v>
      </c>
      <c r="D13960">
        <v>0</v>
      </c>
      <c r="E13960">
        <v>0</v>
      </c>
      <c r="F13960">
        <v>0</v>
      </c>
      <c r="G13960">
        <v>0</v>
      </c>
      <c r="H13960" s="45">
        <v>-8125.81</v>
      </c>
      <c r="I13960" t="s">
        <v>163</v>
      </c>
      <c r="J13960" t="s">
        <v>188</v>
      </c>
      <c r="K13960">
        <v>0</v>
      </c>
      <c r="L13960" s="83">
        <v>42394</v>
      </c>
      <c r="M13960">
        <v>0</v>
      </c>
      <c r="N13960">
        <v>263534109</v>
      </c>
      <c r="O13960">
        <v>2018175</v>
      </c>
    </row>
    <row r="13961" spans="1:15" x14ac:dyDescent="0.2">
      <c r="A13961" t="s">
        <v>452</v>
      </c>
      <c r="B13961" t="s">
        <v>453</v>
      </c>
      <c r="C13961">
        <v>15.65</v>
      </c>
      <c r="D13961">
        <v>0</v>
      </c>
      <c r="E13961">
        <v>0</v>
      </c>
      <c r="F13961">
        <v>0</v>
      </c>
      <c r="G13961">
        <v>0</v>
      </c>
      <c r="H13961" s="45">
        <v>-70091.53</v>
      </c>
      <c r="I13961" t="s">
        <v>163</v>
      </c>
      <c r="J13961" t="s">
        <v>169</v>
      </c>
      <c r="K13961">
        <v>0</v>
      </c>
      <c r="L13961" s="83">
        <v>42394</v>
      </c>
      <c r="M13961">
        <v>0</v>
      </c>
      <c r="N13961">
        <v>516012101</v>
      </c>
      <c r="O13961">
        <v>2447694</v>
      </c>
    </row>
    <row r="13962" spans="1:15" x14ac:dyDescent="0.2">
      <c r="A13962" t="s">
        <v>454</v>
      </c>
      <c r="B13962" t="s">
        <v>455</v>
      </c>
      <c r="C13962">
        <v>46.85</v>
      </c>
      <c r="D13962">
        <v>0</v>
      </c>
      <c r="E13962">
        <v>0</v>
      </c>
      <c r="F13962">
        <v>0</v>
      </c>
      <c r="G13962">
        <v>0</v>
      </c>
      <c r="H13962" s="45">
        <v>12791.19</v>
      </c>
      <c r="I13962" t="s">
        <v>163</v>
      </c>
      <c r="J13962" t="s">
        <v>200</v>
      </c>
      <c r="K13962">
        <v>0</v>
      </c>
      <c r="L13962" s="83">
        <v>42394</v>
      </c>
      <c r="M13962">
        <v>0</v>
      </c>
      <c r="N13962">
        <v>460335201</v>
      </c>
      <c r="O13962">
        <v>2478144</v>
      </c>
    </row>
    <row r="13963" spans="1:15" x14ac:dyDescent="0.2">
      <c r="A13963" t="s">
        <v>456</v>
      </c>
      <c r="B13963" t="s">
        <v>457</v>
      </c>
      <c r="C13963">
        <v>37.72</v>
      </c>
      <c r="D13963">
        <v>0</v>
      </c>
      <c r="E13963">
        <v>0</v>
      </c>
      <c r="F13963">
        <v>0</v>
      </c>
      <c r="G13963">
        <v>0</v>
      </c>
      <c r="H13963" s="45">
        <v>-39083.269999999997</v>
      </c>
      <c r="I13963" t="s">
        <v>163</v>
      </c>
      <c r="J13963" t="s">
        <v>186</v>
      </c>
      <c r="K13963">
        <v>0</v>
      </c>
      <c r="L13963" s="83">
        <v>42394</v>
      </c>
      <c r="M13963">
        <v>0</v>
      </c>
      <c r="N13963">
        <v>337930705</v>
      </c>
      <c r="O13963" t="s">
        <v>458</v>
      </c>
    </row>
    <row r="13964" spans="1:15" x14ac:dyDescent="0.2">
      <c r="A13964" t="s">
        <v>459</v>
      </c>
      <c r="B13964" t="s">
        <v>460</v>
      </c>
      <c r="C13964">
        <v>90.12</v>
      </c>
      <c r="D13964">
        <v>0</v>
      </c>
      <c r="E13964">
        <v>0</v>
      </c>
      <c r="F13964">
        <v>0</v>
      </c>
      <c r="G13964">
        <v>0</v>
      </c>
      <c r="H13964" s="45">
        <v>31344.31</v>
      </c>
      <c r="I13964" t="s">
        <v>163</v>
      </c>
      <c r="J13964" t="s">
        <v>186</v>
      </c>
      <c r="K13964">
        <v>0</v>
      </c>
      <c r="L13964" s="83">
        <v>42394</v>
      </c>
      <c r="M13964">
        <v>0</v>
      </c>
      <c r="N13964" t="s">
        <v>461</v>
      </c>
      <c r="O13964">
        <v>2654461</v>
      </c>
    </row>
    <row r="13965" spans="1:15" x14ac:dyDescent="0.2">
      <c r="A13965" t="s">
        <v>462</v>
      </c>
      <c r="B13965" t="s">
        <v>463</v>
      </c>
      <c r="C13965">
        <v>24.7</v>
      </c>
      <c r="D13965">
        <v>0</v>
      </c>
      <c r="E13965">
        <v>0</v>
      </c>
      <c r="F13965">
        <v>0</v>
      </c>
      <c r="G13965">
        <v>0</v>
      </c>
      <c r="H13965" s="45">
        <v>1203.25</v>
      </c>
      <c r="I13965" t="s">
        <v>163</v>
      </c>
      <c r="J13965" t="s">
        <v>186</v>
      </c>
      <c r="K13965">
        <v>0</v>
      </c>
      <c r="L13965" s="83">
        <v>42394</v>
      </c>
      <c r="M13965">
        <v>0</v>
      </c>
      <c r="N13965">
        <v>410495204</v>
      </c>
      <c r="O13965" t="s">
        <v>464</v>
      </c>
    </row>
    <row r="13966" spans="1:15" x14ac:dyDescent="0.2">
      <c r="A13966" t="s">
        <v>465</v>
      </c>
      <c r="B13966" t="s">
        <v>466</v>
      </c>
      <c r="C13966">
        <v>81.42</v>
      </c>
      <c r="D13966">
        <v>0</v>
      </c>
      <c r="E13966">
        <v>0</v>
      </c>
      <c r="F13966">
        <v>0</v>
      </c>
      <c r="G13966">
        <v>0</v>
      </c>
      <c r="H13966" s="45">
        <v>25564.15</v>
      </c>
      <c r="I13966" t="s">
        <v>163</v>
      </c>
      <c r="J13966" t="s">
        <v>190</v>
      </c>
      <c r="K13966">
        <v>0</v>
      </c>
      <c r="L13966" s="83">
        <v>42394</v>
      </c>
      <c r="M13966">
        <v>0</v>
      </c>
      <c r="N13966">
        <v>260003108</v>
      </c>
      <c r="O13966">
        <v>2278407</v>
      </c>
    </row>
    <row r="13967" spans="1:15" x14ac:dyDescent="0.2">
      <c r="A13967" t="s">
        <v>467</v>
      </c>
      <c r="B13967" t="s">
        <v>468</v>
      </c>
      <c r="C13967">
        <v>172.51</v>
      </c>
      <c r="D13967">
        <v>0</v>
      </c>
      <c r="E13967">
        <v>0</v>
      </c>
      <c r="F13967">
        <v>0</v>
      </c>
      <c r="G13967">
        <v>0</v>
      </c>
      <c r="H13967" s="45">
        <v>14844.4</v>
      </c>
      <c r="I13967" t="s">
        <v>163</v>
      </c>
      <c r="J13967" t="s">
        <v>190</v>
      </c>
      <c r="K13967">
        <v>0</v>
      </c>
      <c r="L13967" s="83">
        <v>42394</v>
      </c>
      <c r="M13967">
        <v>0</v>
      </c>
      <c r="N13967">
        <v>701094104</v>
      </c>
      <c r="O13967">
        <v>2671501</v>
      </c>
    </row>
    <row r="13968" spans="1:15" x14ac:dyDescent="0.2">
      <c r="A13968" t="s">
        <v>469</v>
      </c>
      <c r="B13968" t="s">
        <v>470</v>
      </c>
      <c r="C13968">
        <v>21.18</v>
      </c>
      <c r="D13968">
        <v>0</v>
      </c>
      <c r="E13968">
        <v>0</v>
      </c>
      <c r="F13968">
        <v>0</v>
      </c>
      <c r="G13968">
        <v>0</v>
      </c>
      <c r="H13968" s="45">
        <v>12073.91</v>
      </c>
      <c r="I13968" t="s">
        <v>163</v>
      </c>
      <c r="J13968" t="s">
        <v>164</v>
      </c>
      <c r="K13968">
        <v>0</v>
      </c>
      <c r="L13968" s="83">
        <v>42394</v>
      </c>
      <c r="M13968">
        <v>0</v>
      </c>
      <c r="N13968" t="s">
        <v>471</v>
      </c>
      <c r="O13968" t="s">
        <v>472</v>
      </c>
    </row>
    <row r="13969" spans="1:15" x14ac:dyDescent="0.2">
      <c r="A13969" t="s">
        <v>473</v>
      </c>
      <c r="B13969" t="s">
        <v>474</v>
      </c>
      <c r="C13969">
        <v>33.630000000000003</v>
      </c>
      <c r="D13969">
        <v>0</v>
      </c>
      <c r="E13969">
        <v>0</v>
      </c>
      <c r="F13969">
        <v>0</v>
      </c>
      <c r="G13969">
        <v>0</v>
      </c>
      <c r="H13969" s="45">
        <v>34304.9</v>
      </c>
      <c r="I13969" t="s">
        <v>163</v>
      </c>
      <c r="J13969" t="s">
        <v>164</v>
      </c>
      <c r="K13969">
        <v>0</v>
      </c>
      <c r="L13969" s="83">
        <v>42394</v>
      </c>
      <c r="M13969">
        <v>0</v>
      </c>
      <c r="N13969">
        <v>219350105</v>
      </c>
      <c r="O13969">
        <v>2224701</v>
      </c>
    </row>
    <row r="13970" spans="1:15" x14ac:dyDescent="0.2">
      <c r="A13970" t="s">
        <v>475</v>
      </c>
      <c r="B13970" t="s">
        <v>476</v>
      </c>
      <c r="C13970">
        <v>341.97</v>
      </c>
      <c r="D13970">
        <v>0</v>
      </c>
      <c r="E13970">
        <v>0</v>
      </c>
      <c r="F13970">
        <v>0</v>
      </c>
      <c r="G13970">
        <v>0</v>
      </c>
      <c r="H13970">
        <v>39.979999999999997</v>
      </c>
      <c r="I13970" t="s">
        <v>163</v>
      </c>
      <c r="J13970" t="s">
        <v>190</v>
      </c>
      <c r="K13970">
        <v>0</v>
      </c>
      <c r="L13970" s="83">
        <v>42394</v>
      </c>
      <c r="M13970">
        <v>0</v>
      </c>
      <c r="N13970">
        <v>384802104</v>
      </c>
      <c r="O13970">
        <v>2380863</v>
      </c>
    </row>
    <row r="13971" spans="1:15" x14ac:dyDescent="0.2">
      <c r="A13971" t="s">
        <v>477</v>
      </c>
      <c r="B13971" t="s">
        <v>478</v>
      </c>
      <c r="C13971">
        <v>72</v>
      </c>
      <c r="D13971">
        <v>0</v>
      </c>
      <c r="E13971">
        <v>0</v>
      </c>
      <c r="F13971">
        <v>0</v>
      </c>
      <c r="G13971">
        <v>0</v>
      </c>
      <c r="H13971" s="45">
        <v>-73200.740000000005</v>
      </c>
      <c r="I13971" t="s">
        <v>163</v>
      </c>
      <c r="J13971" t="s">
        <v>164</v>
      </c>
      <c r="K13971">
        <v>0</v>
      </c>
      <c r="L13971" s="83">
        <v>42394</v>
      </c>
      <c r="M13971">
        <v>0</v>
      </c>
      <c r="N13971">
        <v>891906109</v>
      </c>
      <c r="O13971">
        <v>2897697</v>
      </c>
    </row>
    <row r="13972" spans="1:15" x14ac:dyDescent="0.2">
      <c r="A13972" t="s">
        <v>479</v>
      </c>
      <c r="B13972" t="s">
        <v>480</v>
      </c>
      <c r="C13972">
        <v>40.35</v>
      </c>
      <c r="D13972">
        <v>0</v>
      </c>
      <c r="E13972">
        <v>0</v>
      </c>
      <c r="F13972">
        <v>0</v>
      </c>
      <c r="G13972">
        <v>0</v>
      </c>
      <c r="H13972" s="45">
        <v>110007.75</v>
      </c>
      <c r="I13972" t="s">
        <v>163</v>
      </c>
      <c r="J13972" t="s">
        <v>164</v>
      </c>
      <c r="K13972">
        <v>0</v>
      </c>
      <c r="L13972" s="83">
        <v>42394</v>
      </c>
      <c r="M13972">
        <v>0</v>
      </c>
      <c r="N13972">
        <v>902104108</v>
      </c>
      <c r="O13972">
        <v>2452698</v>
      </c>
    </row>
    <row r="13973" spans="1:15" x14ac:dyDescent="0.2">
      <c r="A13973" t="s">
        <v>481</v>
      </c>
      <c r="B13973" t="s">
        <v>482</v>
      </c>
      <c r="C13973">
        <v>96.34</v>
      </c>
      <c r="D13973">
        <v>0</v>
      </c>
      <c r="E13973">
        <v>0</v>
      </c>
      <c r="F13973">
        <v>0</v>
      </c>
      <c r="G13973">
        <v>0</v>
      </c>
      <c r="H13973" s="45">
        <v>22729.84</v>
      </c>
      <c r="I13973" t="s">
        <v>163</v>
      </c>
      <c r="J13973" t="s">
        <v>190</v>
      </c>
      <c r="K13973">
        <v>0</v>
      </c>
      <c r="L13973" s="83">
        <v>42394</v>
      </c>
      <c r="M13973">
        <v>0</v>
      </c>
      <c r="N13973">
        <v>361268105</v>
      </c>
      <c r="O13973">
        <v>2357317</v>
      </c>
    </row>
    <row r="13974" spans="1:15" x14ac:dyDescent="0.2">
      <c r="A13974" t="s">
        <v>483</v>
      </c>
      <c r="B13974" t="s">
        <v>484</v>
      </c>
      <c r="C13974">
        <v>213.32</v>
      </c>
      <c r="D13974">
        <v>0</v>
      </c>
      <c r="E13974">
        <v>0</v>
      </c>
      <c r="F13974">
        <v>0</v>
      </c>
      <c r="G13974">
        <v>0</v>
      </c>
      <c r="H13974" s="45">
        <v>-43656.51</v>
      </c>
      <c r="I13974" t="s">
        <v>163</v>
      </c>
      <c r="J13974" t="s">
        <v>164</v>
      </c>
      <c r="K13974">
        <v>0</v>
      </c>
      <c r="L13974" s="83">
        <v>42394</v>
      </c>
      <c r="M13974">
        <v>0</v>
      </c>
      <c r="N13974">
        <v>37833100</v>
      </c>
      <c r="O13974">
        <v>2046251</v>
      </c>
    </row>
    <row r="13975" spans="1:15" x14ac:dyDescent="0.2">
      <c r="A13975" t="s">
        <v>485</v>
      </c>
      <c r="B13975" t="s">
        <v>486</v>
      </c>
      <c r="C13975">
        <v>145.93</v>
      </c>
      <c r="D13975">
        <v>0</v>
      </c>
      <c r="E13975">
        <v>0</v>
      </c>
      <c r="F13975">
        <v>0</v>
      </c>
      <c r="G13975">
        <v>0</v>
      </c>
      <c r="H13975" s="45">
        <v>-81587.320000000007</v>
      </c>
      <c r="I13975" t="s">
        <v>163</v>
      </c>
      <c r="J13975" t="s">
        <v>164</v>
      </c>
      <c r="K13975">
        <v>0</v>
      </c>
      <c r="L13975" s="83">
        <v>42394</v>
      </c>
      <c r="M13975">
        <v>0</v>
      </c>
      <c r="N13975">
        <v>928563402</v>
      </c>
      <c r="O13975" t="s">
        <v>487</v>
      </c>
    </row>
    <row r="13976" spans="1:15" x14ac:dyDescent="0.2">
      <c r="A13976" t="s">
        <v>488</v>
      </c>
      <c r="B13976" t="s">
        <v>489</v>
      </c>
      <c r="C13976">
        <v>47.87</v>
      </c>
      <c r="D13976">
        <v>0</v>
      </c>
      <c r="E13976">
        <v>0</v>
      </c>
      <c r="F13976">
        <v>0</v>
      </c>
      <c r="G13976">
        <v>0</v>
      </c>
      <c r="H13976" s="45">
        <v>103296.63</v>
      </c>
      <c r="I13976" t="s">
        <v>163</v>
      </c>
      <c r="J13976" t="s">
        <v>186</v>
      </c>
      <c r="K13976">
        <v>0</v>
      </c>
      <c r="L13976" s="83">
        <v>42394</v>
      </c>
      <c r="M13976">
        <v>0</v>
      </c>
      <c r="N13976">
        <v>733174700</v>
      </c>
      <c r="O13976" t="s">
        <v>490</v>
      </c>
    </row>
    <row r="13977" spans="1:15" x14ac:dyDescent="0.2">
      <c r="A13977" t="s">
        <v>491</v>
      </c>
      <c r="B13977" t="s">
        <v>492</v>
      </c>
      <c r="C13977">
        <v>31.4</v>
      </c>
      <c r="D13977">
        <v>0</v>
      </c>
      <c r="E13977">
        <v>0</v>
      </c>
      <c r="F13977">
        <v>0</v>
      </c>
      <c r="G13977">
        <v>0</v>
      </c>
      <c r="H13977">
        <v>-833.82</v>
      </c>
      <c r="I13977" t="s">
        <v>163</v>
      </c>
      <c r="J13977" t="s">
        <v>186</v>
      </c>
      <c r="K13977">
        <v>0</v>
      </c>
      <c r="L13977" s="83">
        <v>42391</v>
      </c>
      <c r="M13977">
        <v>0</v>
      </c>
      <c r="N13977" t="s">
        <v>493</v>
      </c>
      <c r="O13977">
        <v>2964449</v>
      </c>
    </row>
    <row r="13978" spans="1:15" x14ac:dyDescent="0.2">
      <c r="A13978" t="s">
        <v>494</v>
      </c>
      <c r="B13978" t="s">
        <v>495</v>
      </c>
      <c r="C13978">
        <v>28.79</v>
      </c>
      <c r="D13978">
        <v>0</v>
      </c>
      <c r="E13978">
        <v>0</v>
      </c>
      <c r="F13978">
        <v>0</v>
      </c>
      <c r="G13978">
        <v>0</v>
      </c>
      <c r="H13978" s="45">
        <v>21487.64</v>
      </c>
      <c r="I13978" t="s">
        <v>163</v>
      </c>
      <c r="J13978" t="s">
        <v>190</v>
      </c>
      <c r="K13978">
        <v>0</v>
      </c>
      <c r="L13978" s="83">
        <v>42391</v>
      </c>
      <c r="M13978">
        <v>0</v>
      </c>
      <c r="N13978" t="s">
        <v>496</v>
      </c>
      <c r="O13978">
        <v>2200853</v>
      </c>
    </row>
    <row r="13979" spans="1:15" x14ac:dyDescent="0.2">
      <c r="A13979" t="s">
        <v>497</v>
      </c>
      <c r="B13979" t="s">
        <v>498</v>
      </c>
      <c r="C13979">
        <v>41.8</v>
      </c>
      <c r="D13979">
        <v>0</v>
      </c>
      <c r="E13979">
        <v>0</v>
      </c>
      <c r="F13979">
        <v>0</v>
      </c>
      <c r="G13979">
        <v>0</v>
      </c>
      <c r="H13979" s="45">
        <v>-9826.5</v>
      </c>
      <c r="I13979" t="s">
        <v>163</v>
      </c>
      <c r="J13979" t="s">
        <v>182</v>
      </c>
      <c r="K13979">
        <v>0</v>
      </c>
      <c r="L13979" s="83">
        <v>42391</v>
      </c>
      <c r="M13979">
        <v>0</v>
      </c>
      <c r="N13979">
        <v>406216101</v>
      </c>
      <c r="O13979">
        <v>2405302</v>
      </c>
    </row>
    <row r="13980" spans="1:15" x14ac:dyDescent="0.2">
      <c r="A13980" t="s">
        <v>499</v>
      </c>
      <c r="B13980" t="s">
        <v>500</v>
      </c>
      <c r="C13980">
        <v>59.25</v>
      </c>
      <c r="D13980">
        <v>0</v>
      </c>
      <c r="E13980">
        <v>0</v>
      </c>
      <c r="F13980">
        <v>0</v>
      </c>
      <c r="G13980">
        <v>0</v>
      </c>
      <c r="H13980" s="45">
        <v>1296.0999999999999</v>
      </c>
      <c r="I13980" t="s">
        <v>163</v>
      </c>
      <c r="J13980" t="s">
        <v>186</v>
      </c>
      <c r="K13980">
        <v>0</v>
      </c>
      <c r="L13980" s="83">
        <v>42391</v>
      </c>
      <c r="M13980">
        <v>0</v>
      </c>
      <c r="N13980" t="s">
        <v>501</v>
      </c>
      <c r="O13980" t="s">
        <v>502</v>
      </c>
    </row>
    <row r="13981" spans="1:15" x14ac:dyDescent="0.2">
      <c r="A13981" t="s">
        <v>503</v>
      </c>
      <c r="B13981" t="s">
        <v>504</v>
      </c>
      <c r="C13981">
        <v>31.2</v>
      </c>
      <c r="D13981">
        <v>0</v>
      </c>
      <c r="E13981">
        <v>0</v>
      </c>
      <c r="F13981">
        <v>0</v>
      </c>
      <c r="G13981">
        <v>0</v>
      </c>
      <c r="H13981" s="45">
        <v>-11777.91</v>
      </c>
      <c r="I13981" t="s">
        <v>163</v>
      </c>
      <c r="J13981" t="s">
        <v>186</v>
      </c>
      <c r="K13981">
        <v>0</v>
      </c>
      <c r="L13981" s="83">
        <v>42391</v>
      </c>
      <c r="M13981">
        <v>0</v>
      </c>
      <c r="N13981">
        <v>59692103</v>
      </c>
      <c r="O13981">
        <v>2074111</v>
      </c>
    </row>
    <row r="13982" spans="1:15" x14ac:dyDescent="0.2">
      <c r="A13982" t="s">
        <v>505</v>
      </c>
      <c r="B13982" t="s">
        <v>506</v>
      </c>
      <c r="C13982">
        <v>28.15</v>
      </c>
      <c r="D13982">
        <v>0</v>
      </c>
      <c r="E13982">
        <v>0</v>
      </c>
      <c r="F13982">
        <v>0</v>
      </c>
      <c r="G13982">
        <v>0</v>
      </c>
      <c r="H13982" s="45">
        <v>-16259.54</v>
      </c>
      <c r="I13982" t="s">
        <v>163</v>
      </c>
      <c r="J13982" t="s">
        <v>186</v>
      </c>
      <c r="K13982">
        <v>0</v>
      </c>
      <c r="L13982" s="83">
        <v>42391</v>
      </c>
      <c r="M13982">
        <v>0</v>
      </c>
      <c r="N13982">
        <v>684000102</v>
      </c>
      <c r="O13982" t="s">
        <v>507</v>
      </c>
    </row>
    <row r="13983" spans="1:15" x14ac:dyDescent="0.2">
      <c r="A13983" t="s">
        <v>508</v>
      </c>
      <c r="B13983" t="s">
        <v>509</v>
      </c>
      <c r="C13983">
        <v>39.64</v>
      </c>
      <c r="D13983">
        <v>0</v>
      </c>
      <c r="E13983">
        <v>0</v>
      </c>
      <c r="F13983">
        <v>0</v>
      </c>
      <c r="G13983">
        <v>0</v>
      </c>
      <c r="H13983" s="45">
        <v>-2047.16</v>
      </c>
      <c r="I13983" t="s">
        <v>163</v>
      </c>
      <c r="J13983" t="s">
        <v>186</v>
      </c>
      <c r="K13983">
        <v>0</v>
      </c>
      <c r="L13983" s="83">
        <v>42391</v>
      </c>
      <c r="M13983">
        <v>0</v>
      </c>
      <c r="N13983" t="s">
        <v>510</v>
      </c>
      <c r="O13983" t="s">
        <v>511</v>
      </c>
    </row>
    <row r="13984" spans="1:15" x14ac:dyDescent="0.2">
      <c r="A13984" t="s">
        <v>512</v>
      </c>
      <c r="B13984" t="s">
        <v>513</v>
      </c>
      <c r="C13984">
        <v>111.35</v>
      </c>
      <c r="D13984">
        <v>0</v>
      </c>
      <c r="E13984">
        <v>0</v>
      </c>
      <c r="F13984">
        <v>0</v>
      </c>
      <c r="G13984">
        <v>0</v>
      </c>
      <c r="H13984" s="45">
        <v>-47815.21</v>
      </c>
      <c r="I13984" t="s">
        <v>163</v>
      </c>
      <c r="J13984" t="s">
        <v>188</v>
      </c>
      <c r="K13984">
        <v>0</v>
      </c>
      <c r="L13984" s="83">
        <v>42391</v>
      </c>
      <c r="M13984">
        <v>0</v>
      </c>
      <c r="N13984">
        <v>695156109</v>
      </c>
      <c r="O13984">
        <v>2504566</v>
      </c>
    </row>
    <row r="13985" spans="1:15" x14ac:dyDescent="0.2">
      <c r="A13985" t="s">
        <v>514</v>
      </c>
      <c r="B13985" t="s">
        <v>515</v>
      </c>
      <c r="C13985">
        <v>35.43</v>
      </c>
      <c r="D13985">
        <v>0</v>
      </c>
      <c r="E13985">
        <v>0</v>
      </c>
      <c r="F13985">
        <v>0</v>
      </c>
      <c r="G13985">
        <v>0</v>
      </c>
      <c r="H13985" s="45">
        <v>16131.94</v>
      </c>
      <c r="I13985" t="s">
        <v>163</v>
      </c>
      <c r="J13985" t="s">
        <v>200</v>
      </c>
      <c r="K13985">
        <v>0</v>
      </c>
      <c r="L13985" s="83">
        <v>42391</v>
      </c>
      <c r="M13985">
        <v>0</v>
      </c>
      <c r="N13985">
        <v>716382106</v>
      </c>
      <c r="O13985">
        <v>2143099</v>
      </c>
    </row>
    <row r="13986" spans="1:15" x14ac:dyDescent="0.2">
      <c r="A13986" t="s">
        <v>516</v>
      </c>
      <c r="B13986" t="s">
        <v>517</v>
      </c>
      <c r="C13986">
        <v>44.95</v>
      </c>
      <c r="D13986">
        <v>0</v>
      </c>
      <c r="E13986">
        <v>0</v>
      </c>
      <c r="F13986">
        <v>0</v>
      </c>
      <c r="G13986">
        <v>0</v>
      </c>
      <c r="H13986" s="45">
        <v>-6987.4</v>
      </c>
      <c r="I13986" t="s">
        <v>163</v>
      </c>
      <c r="J13986" t="s">
        <v>200</v>
      </c>
      <c r="K13986">
        <v>0</v>
      </c>
      <c r="L13986" s="83">
        <v>42391</v>
      </c>
      <c r="M13986">
        <v>0</v>
      </c>
      <c r="N13986" t="s">
        <v>518</v>
      </c>
      <c r="O13986">
        <v>2250687</v>
      </c>
    </row>
    <row r="13987" spans="1:15" x14ac:dyDescent="0.2">
      <c r="A13987" t="s">
        <v>519</v>
      </c>
      <c r="B13987" t="s">
        <v>520</v>
      </c>
      <c r="C13987">
        <v>36.65</v>
      </c>
      <c r="D13987">
        <v>0</v>
      </c>
      <c r="E13987">
        <v>0</v>
      </c>
      <c r="F13987">
        <v>0</v>
      </c>
      <c r="G13987">
        <v>0</v>
      </c>
      <c r="H13987" s="45">
        <v>-5064.09</v>
      </c>
      <c r="I13987" t="s">
        <v>163</v>
      </c>
      <c r="J13987" t="s">
        <v>186</v>
      </c>
      <c r="K13987">
        <v>0</v>
      </c>
      <c r="L13987" s="83">
        <v>42391</v>
      </c>
      <c r="M13987">
        <v>0</v>
      </c>
      <c r="N13987">
        <v>628778102</v>
      </c>
      <c r="O13987">
        <v>2626459</v>
      </c>
    </row>
    <row r="13988" spans="1:15" x14ac:dyDescent="0.2">
      <c r="A13988" t="s">
        <v>521</v>
      </c>
      <c r="B13988" t="s">
        <v>522</v>
      </c>
      <c r="C13988">
        <v>131.86000000000001</v>
      </c>
      <c r="D13988">
        <v>0</v>
      </c>
      <c r="E13988">
        <v>0</v>
      </c>
      <c r="F13988">
        <v>0</v>
      </c>
      <c r="G13988">
        <v>0</v>
      </c>
      <c r="H13988" s="45">
        <v>30440.41</v>
      </c>
      <c r="I13988" t="s">
        <v>163</v>
      </c>
      <c r="J13988" t="s">
        <v>190</v>
      </c>
      <c r="K13988">
        <v>0</v>
      </c>
      <c r="L13988" s="83">
        <v>42391</v>
      </c>
      <c r="M13988">
        <v>0</v>
      </c>
      <c r="N13988">
        <v>384109104</v>
      </c>
      <c r="O13988">
        <v>2380443</v>
      </c>
    </row>
    <row r="13989" spans="1:15" x14ac:dyDescent="0.2">
      <c r="A13989" t="s">
        <v>523</v>
      </c>
      <c r="B13989" t="s">
        <v>524</v>
      </c>
      <c r="C13989">
        <v>88.58</v>
      </c>
      <c r="D13989">
        <v>0</v>
      </c>
      <c r="E13989">
        <v>0</v>
      </c>
      <c r="F13989">
        <v>0</v>
      </c>
      <c r="G13989">
        <v>0</v>
      </c>
      <c r="H13989" s="45">
        <v>25011.95</v>
      </c>
      <c r="I13989" t="s">
        <v>163</v>
      </c>
      <c r="J13989" t="s">
        <v>190</v>
      </c>
      <c r="K13989">
        <v>0</v>
      </c>
      <c r="L13989" s="83">
        <v>42391</v>
      </c>
      <c r="M13989">
        <v>0</v>
      </c>
      <c r="N13989">
        <v>224399105</v>
      </c>
      <c r="O13989">
        <v>2231897</v>
      </c>
    </row>
    <row r="13990" spans="1:15" x14ac:dyDescent="0.2">
      <c r="A13990" t="s">
        <v>525</v>
      </c>
      <c r="B13990" t="s">
        <v>526</v>
      </c>
      <c r="C13990">
        <v>29.1</v>
      </c>
      <c r="D13990">
        <v>0</v>
      </c>
      <c r="E13990">
        <v>0</v>
      </c>
      <c r="F13990">
        <v>0</v>
      </c>
      <c r="G13990">
        <v>0</v>
      </c>
      <c r="H13990" s="45">
        <v>83542.19</v>
      </c>
      <c r="I13990" t="s">
        <v>163</v>
      </c>
      <c r="J13990" t="s">
        <v>164</v>
      </c>
      <c r="K13990">
        <v>0</v>
      </c>
      <c r="L13990" s="83">
        <v>42391</v>
      </c>
      <c r="M13990">
        <v>0</v>
      </c>
      <c r="N13990">
        <v>801056102</v>
      </c>
      <c r="O13990" t="s">
        <v>527</v>
      </c>
    </row>
    <row r="13991" spans="1:15" x14ac:dyDescent="0.2">
      <c r="A13991" t="s">
        <v>528</v>
      </c>
      <c r="B13991" t="s">
        <v>529</v>
      </c>
      <c r="C13991">
        <v>127.39</v>
      </c>
      <c r="D13991">
        <v>0</v>
      </c>
      <c r="E13991">
        <v>0</v>
      </c>
      <c r="F13991">
        <v>0</v>
      </c>
      <c r="G13991">
        <v>0</v>
      </c>
      <c r="H13991" s="45">
        <v>7740.29</v>
      </c>
      <c r="I13991" t="s">
        <v>163</v>
      </c>
      <c r="J13991" t="s">
        <v>235</v>
      </c>
      <c r="K13991">
        <v>0</v>
      </c>
      <c r="L13991" s="83">
        <v>42391</v>
      </c>
      <c r="M13991">
        <v>0</v>
      </c>
      <c r="N13991">
        <v>466032109</v>
      </c>
      <c r="O13991">
        <v>2469171</v>
      </c>
    </row>
    <row r="13992" spans="1:15" x14ac:dyDescent="0.2">
      <c r="A13992" t="s">
        <v>530</v>
      </c>
      <c r="B13992" t="s">
        <v>531</v>
      </c>
      <c r="C13992">
        <v>34.130000000000003</v>
      </c>
      <c r="D13992">
        <v>0</v>
      </c>
      <c r="E13992">
        <v>0</v>
      </c>
      <c r="F13992">
        <v>0</v>
      </c>
      <c r="G13992">
        <v>0</v>
      </c>
      <c r="H13992" s="45">
        <v>-20024.740000000002</v>
      </c>
      <c r="I13992" t="s">
        <v>163</v>
      </c>
      <c r="J13992" t="s">
        <v>186</v>
      </c>
      <c r="K13992">
        <v>0</v>
      </c>
      <c r="L13992" s="83">
        <v>42390</v>
      </c>
      <c r="M13992">
        <v>0</v>
      </c>
      <c r="N13992">
        <v>524901105</v>
      </c>
      <c r="O13992">
        <v>2510615</v>
      </c>
    </row>
    <row r="13993" spans="1:15" x14ac:dyDescent="0.2">
      <c r="A13993" t="s">
        <v>532</v>
      </c>
      <c r="B13993" t="s">
        <v>533</v>
      </c>
      <c r="C13993">
        <v>58.08</v>
      </c>
      <c r="D13993">
        <v>0</v>
      </c>
      <c r="E13993">
        <v>0</v>
      </c>
      <c r="F13993">
        <v>0</v>
      </c>
      <c r="G13993">
        <v>0</v>
      </c>
      <c r="H13993" s="45">
        <v>-25735.52</v>
      </c>
      <c r="I13993" t="s">
        <v>163</v>
      </c>
      <c r="J13993" t="s">
        <v>186</v>
      </c>
      <c r="K13993">
        <v>0</v>
      </c>
      <c r="L13993" s="83">
        <v>42390</v>
      </c>
      <c r="M13993">
        <v>0</v>
      </c>
      <c r="N13993">
        <v>867914103</v>
      </c>
      <c r="O13993">
        <v>2860990</v>
      </c>
    </row>
    <row r="13994" spans="1:15" x14ac:dyDescent="0.2">
      <c r="A13994" t="s">
        <v>534</v>
      </c>
      <c r="B13994" t="s">
        <v>535</v>
      </c>
      <c r="C13994">
        <v>42.51</v>
      </c>
      <c r="D13994">
        <v>0</v>
      </c>
      <c r="E13994">
        <v>0</v>
      </c>
      <c r="F13994">
        <v>0</v>
      </c>
      <c r="G13994">
        <v>0</v>
      </c>
      <c r="H13994" s="45">
        <v>-24991.95</v>
      </c>
      <c r="I13994" t="s">
        <v>163</v>
      </c>
      <c r="J13994" t="s">
        <v>186</v>
      </c>
      <c r="K13994">
        <v>0</v>
      </c>
      <c r="L13994" s="83">
        <v>42390</v>
      </c>
      <c r="M13994">
        <v>0</v>
      </c>
      <c r="N13994">
        <v>174610105</v>
      </c>
      <c r="O13994" t="s">
        <v>536</v>
      </c>
    </row>
    <row r="13995" spans="1:15" x14ac:dyDescent="0.2">
      <c r="A13995" t="s">
        <v>537</v>
      </c>
      <c r="B13995" t="s">
        <v>538</v>
      </c>
      <c r="C13995">
        <v>29.2</v>
      </c>
      <c r="D13995">
        <v>0</v>
      </c>
      <c r="E13995">
        <v>0</v>
      </c>
      <c r="F13995">
        <v>0</v>
      </c>
      <c r="G13995">
        <v>0</v>
      </c>
      <c r="H13995" s="45">
        <v>23129.41</v>
      </c>
      <c r="I13995" t="s">
        <v>163</v>
      </c>
      <c r="J13995" t="s">
        <v>186</v>
      </c>
      <c r="K13995">
        <v>0</v>
      </c>
      <c r="L13995" s="83">
        <v>42390</v>
      </c>
      <c r="M13995">
        <v>0</v>
      </c>
      <c r="N13995" t="s">
        <v>539</v>
      </c>
      <c r="O13995" t="s">
        <v>540</v>
      </c>
    </row>
    <row r="13996" spans="1:15" x14ac:dyDescent="0.2">
      <c r="A13996" t="s">
        <v>541</v>
      </c>
      <c r="B13996" t="s">
        <v>542</v>
      </c>
      <c r="C13996">
        <v>115.79</v>
      </c>
      <c r="D13996">
        <v>0</v>
      </c>
      <c r="E13996">
        <v>0</v>
      </c>
      <c r="F13996">
        <v>0</v>
      </c>
      <c r="G13996">
        <v>0</v>
      </c>
      <c r="H13996" s="45">
        <v>24103.91</v>
      </c>
      <c r="I13996" t="s">
        <v>163</v>
      </c>
      <c r="J13996" t="s">
        <v>190</v>
      </c>
      <c r="K13996">
        <v>0</v>
      </c>
      <c r="L13996" s="83">
        <v>42390</v>
      </c>
      <c r="M13996">
        <v>0</v>
      </c>
      <c r="N13996">
        <v>485170302</v>
      </c>
      <c r="O13996">
        <v>2607647</v>
      </c>
    </row>
    <row r="13997" spans="1:15" x14ac:dyDescent="0.2">
      <c r="A13997" t="s">
        <v>543</v>
      </c>
      <c r="B13997" t="s">
        <v>544</v>
      </c>
      <c r="C13997">
        <v>45.57</v>
      </c>
      <c r="D13997">
        <v>0</v>
      </c>
      <c r="E13997">
        <v>0</v>
      </c>
      <c r="F13997">
        <v>0</v>
      </c>
      <c r="G13997">
        <v>0</v>
      </c>
      <c r="H13997" s="45">
        <v>-24563.95</v>
      </c>
      <c r="I13997" t="s">
        <v>163</v>
      </c>
      <c r="J13997" t="s">
        <v>448</v>
      </c>
      <c r="K13997">
        <v>0</v>
      </c>
      <c r="L13997" s="83">
        <v>42389</v>
      </c>
      <c r="M13997">
        <v>0</v>
      </c>
      <c r="N13997" t="s">
        <v>545</v>
      </c>
      <c r="O13997">
        <v>2090571</v>
      </c>
    </row>
    <row r="13998" spans="1:15" x14ac:dyDescent="0.2">
      <c r="A13998" t="s">
        <v>546</v>
      </c>
      <c r="B13998" t="s">
        <v>547</v>
      </c>
      <c r="C13998">
        <v>61.45</v>
      </c>
      <c r="D13998">
        <v>0</v>
      </c>
      <c r="E13998">
        <v>0</v>
      </c>
      <c r="F13998">
        <v>0</v>
      </c>
      <c r="G13998">
        <v>0</v>
      </c>
      <c r="H13998" s="45">
        <v>61345.74</v>
      </c>
      <c r="I13998" t="s">
        <v>163</v>
      </c>
      <c r="J13998" t="s">
        <v>190</v>
      </c>
      <c r="K13998">
        <v>0</v>
      </c>
      <c r="L13998" s="83">
        <v>42389</v>
      </c>
      <c r="M13998">
        <v>0</v>
      </c>
      <c r="N13998">
        <v>428291108</v>
      </c>
      <c r="O13998">
        <v>2416779</v>
      </c>
    </row>
    <row r="13999" spans="1:15" x14ac:dyDescent="0.2">
      <c r="A13999" t="s">
        <v>548</v>
      </c>
      <c r="B13999" t="s">
        <v>549</v>
      </c>
      <c r="C13999">
        <v>54.49</v>
      </c>
      <c r="D13999">
        <v>0</v>
      </c>
      <c r="E13999">
        <v>0</v>
      </c>
      <c r="F13999">
        <v>0</v>
      </c>
      <c r="G13999">
        <v>0</v>
      </c>
      <c r="H13999" s="45">
        <v>30618.82</v>
      </c>
      <c r="I13999" t="s">
        <v>163</v>
      </c>
      <c r="J13999" t="s">
        <v>164</v>
      </c>
      <c r="K13999">
        <v>0</v>
      </c>
      <c r="L13999" s="83">
        <v>42389</v>
      </c>
      <c r="M13999">
        <v>0</v>
      </c>
      <c r="N13999" t="s">
        <v>550</v>
      </c>
      <c r="O13999">
        <v>2573760</v>
      </c>
    </row>
    <row r="14000" spans="1:15" x14ac:dyDescent="0.2">
      <c r="A14000" t="s">
        <v>551</v>
      </c>
      <c r="B14000" t="s">
        <v>552</v>
      </c>
      <c r="C14000">
        <v>58.82</v>
      </c>
      <c r="D14000">
        <v>0</v>
      </c>
      <c r="E14000">
        <v>0</v>
      </c>
      <c r="F14000">
        <v>0</v>
      </c>
      <c r="G14000">
        <v>0</v>
      </c>
      <c r="H14000" s="45">
        <v>9800.91</v>
      </c>
      <c r="I14000" t="s">
        <v>163</v>
      </c>
      <c r="J14000" t="s">
        <v>190</v>
      </c>
      <c r="K14000">
        <v>0</v>
      </c>
      <c r="L14000" s="83">
        <v>42389</v>
      </c>
      <c r="M14000">
        <v>0</v>
      </c>
      <c r="N14000">
        <v>844741108</v>
      </c>
      <c r="O14000">
        <v>2831543</v>
      </c>
    </row>
    <row r="14001" spans="1:15" x14ac:dyDescent="0.2">
      <c r="A14001" t="s">
        <v>553</v>
      </c>
      <c r="B14001" t="s">
        <v>554</v>
      </c>
      <c r="C14001">
        <v>215.06</v>
      </c>
      <c r="D14001">
        <v>0</v>
      </c>
      <c r="E14001">
        <v>0</v>
      </c>
      <c r="F14001">
        <v>0</v>
      </c>
      <c r="G14001">
        <v>0</v>
      </c>
      <c r="H14001" s="45">
        <v>70566.12</v>
      </c>
      <c r="I14001" t="s">
        <v>163</v>
      </c>
      <c r="J14001" t="s">
        <v>186</v>
      </c>
      <c r="K14001">
        <v>0</v>
      </c>
      <c r="L14001" s="83">
        <v>42389</v>
      </c>
      <c r="M14001">
        <v>0</v>
      </c>
      <c r="N14001" t="s">
        <v>555</v>
      </c>
      <c r="O14001">
        <v>2808053</v>
      </c>
    </row>
    <row r="14002" spans="1:15" x14ac:dyDescent="0.2">
      <c r="A14002" t="s">
        <v>556</v>
      </c>
      <c r="B14002" t="s">
        <v>557</v>
      </c>
      <c r="C14002">
        <v>66.959999999999994</v>
      </c>
      <c r="D14002">
        <v>0</v>
      </c>
      <c r="E14002">
        <v>0</v>
      </c>
      <c r="F14002">
        <v>0</v>
      </c>
      <c r="G14002">
        <v>0</v>
      </c>
      <c r="H14002" s="45">
        <v>-4795.0200000000004</v>
      </c>
      <c r="I14002" t="s">
        <v>163</v>
      </c>
      <c r="J14002" t="s">
        <v>186</v>
      </c>
      <c r="K14002">
        <v>0</v>
      </c>
      <c r="L14002" s="83">
        <v>42389</v>
      </c>
      <c r="M14002">
        <v>0</v>
      </c>
      <c r="N14002">
        <v>947890109</v>
      </c>
      <c r="O14002">
        <v>2945143</v>
      </c>
    </row>
    <row r="14003" spans="1:15" x14ac:dyDescent="0.2">
      <c r="A14003" t="s">
        <v>558</v>
      </c>
      <c r="B14003" t="s">
        <v>559</v>
      </c>
      <c r="C14003">
        <v>55.65</v>
      </c>
      <c r="D14003">
        <v>0</v>
      </c>
      <c r="E14003">
        <v>0</v>
      </c>
      <c r="F14003">
        <v>0</v>
      </c>
      <c r="G14003">
        <v>0</v>
      </c>
      <c r="H14003" s="45">
        <v>-30394.92</v>
      </c>
      <c r="I14003" t="s">
        <v>163</v>
      </c>
      <c r="J14003" t="s">
        <v>169</v>
      </c>
      <c r="K14003">
        <v>0</v>
      </c>
      <c r="L14003" s="83">
        <v>42389</v>
      </c>
      <c r="M14003">
        <v>0</v>
      </c>
      <c r="N14003" t="s">
        <v>560</v>
      </c>
      <c r="O14003">
        <v>2504061</v>
      </c>
    </row>
    <row r="14004" spans="1:15" x14ac:dyDescent="0.2">
      <c r="A14004" t="s">
        <v>561</v>
      </c>
      <c r="B14004" t="s">
        <v>562</v>
      </c>
      <c r="C14004">
        <v>59.63</v>
      </c>
      <c r="D14004">
        <v>0</v>
      </c>
      <c r="E14004">
        <v>0</v>
      </c>
      <c r="F14004">
        <v>0</v>
      </c>
      <c r="G14004">
        <v>0</v>
      </c>
      <c r="H14004">
        <v>319.42</v>
      </c>
      <c r="I14004" t="s">
        <v>163</v>
      </c>
      <c r="J14004" t="s">
        <v>186</v>
      </c>
      <c r="K14004">
        <v>0</v>
      </c>
      <c r="L14004" s="83">
        <v>42389</v>
      </c>
      <c r="M14004">
        <v>0</v>
      </c>
      <c r="N14004">
        <v>269246401</v>
      </c>
      <c r="O14004">
        <v>2299011</v>
      </c>
    </row>
    <row r="14005" spans="1:15" x14ac:dyDescent="0.2">
      <c r="A14005" t="s">
        <v>563</v>
      </c>
      <c r="B14005" t="s">
        <v>564</v>
      </c>
      <c r="C14005">
        <v>119.75</v>
      </c>
      <c r="D14005">
        <v>0</v>
      </c>
      <c r="E14005">
        <v>0</v>
      </c>
      <c r="F14005">
        <v>0</v>
      </c>
      <c r="G14005">
        <v>0</v>
      </c>
      <c r="H14005" s="45">
        <v>18316.330000000002</v>
      </c>
      <c r="I14005" t="s">
        <v>163</v>
      </c>
      <c r="J14005" t="s">
        <v>190</v>
      </c>
      <c r="K14005">
        <v>0</v>
      </c>
      <c r="L14005" s="83">
        <v>42389</v>
      </c>
      <c r="M14005">
        <v>0</v>
      </c>
      <c r="N14005">
        <v>445658107</v>
      </c>
      <c r="O14005">
        <v>2445416</v>
      </c>
    </row>
    <row r="14006" spans="1:15" x14ac:dyDescent="0.2">
      <c r="A14006" t="s">
        <v>565</v>
      </c>
      <c r="B14006" t="s">
        <v>566</v>
      </c>
      <c r="C14006">
        <v>52.66</v>
      </c>
      <c r="D14006">
        <v>0</v>
      </c>
      <c r="E14006">
        <v>0</v>
      </c>
      <c r="F14006">
        <v>0</v>
      </c>
      <c r="G14006">
        <v>0</v>
      </c>
      <c r="H14006" s="45">
        <v>14484.65</v>
      </c>
      <c r="I14006" t="s">
        <v>163</v>
      </c>
      <c r="J14006" t="s">
        <v>186</v>
      </c>
      <c r="K14006">
        <v>0</v>
      </c>
      <c r="L14006" s="83">
        <v>42389</v>
      </c>
      <c r="M14006">
        <v>0</v>
      </c>
      <c r="N14006">
        <v>742962103</v>
      </c>
      <c r="O14006">
        <v>2486578</v>
      </c>
    </row>
    <row r="14007" spans="1:15" x14ac:dyDescent="0.2">
      <c r="A14007" t="s">
        <v>567</v>
      </c>
      <c r="B14007" t="s">
        <v>568</v>
      </c>
      <c r="C14007">
        <v>79.790000000000006</v>
      </c>
      <c r="D14007">
        <v>0</v>
      </c>
      <c r="E14007">
        <v>0</v>
      </c>
      <c r="F14007">
        <v>0</v>
      </c>
      <c r="G14007">
        <v>0</v>
      </c>
      <c r="H14007" s="45">
        <v>25479.69</v>
      </c>
      <c r="I14007" t="s">
        <v>163</v>
      </c>
      <c r="J14007" t="s">
        <v>182</v>
      </c>
      <c r="K14007">
        <v>0</v>
      </c>
      <c r="L14007" s="83">
        <v>42389</v>
      </c>
      <c r="M14007">
        <v>0</v>
      </c>
      <c r="N14007">
        <v>806857108</v>
      </c>
      <c r="O14007">
        <v>2779201</v>
      </c>
    </row>
    <row r="14008" spans="1:15" x14ac:dyDescent="0.2">
      <c r="A14008" t="s">
        <v>569</v>
      </c>
      <c r="B14008" t="s">
        <v>570</v>
      </c>
      <c r="C14008">
        <v>147.72</v>
      </c>
      <c r="D14008">
        <v>0</v>
      </c>
      <c r="E14008">
        <v>0</v>
      </c>
      <c r="F14008">
        <v>0</v>
      </c>
      <c r="G14008">
        <v>0</v>
      </c>
      <c r="H14008" s="45">
        <v>-18063.23</v>
      </c>
      <c r="I14008" t="s">
        <v>163</v>
      </c>
      <c r="J14008" t="s">
        <v>190</v>
      </c>
      <c r="K14008">
        <v>0</v>
      </c>
      <c r="L14008" s="83">
        <v>42389</v>
      </c>
      <c r="M14008">
        <v>0</v>
      </c>
      <c r="N14008">
        <v>907818108</v>
      </c>
      <c r="O14008">
        <v>2914734</v>
      </c>
    </row>
    <row r="14009" spans="1:15" x14ac:dyDescent="0.2">
      <c r="A14009" t="s">
        <v>571</v>
      </c>
      <c r="B14009" t="s">
        <v>572</v>
      </c>
      <c r="C14009">
        <v>28.45</v>
      </c>
      <c r="D14009">
        <v>0</v>
      </c>
      <c r="E14009">
        <v>0</v>
      </c>
      <c r="F14009">
        <v>0</v>
      </c>
      <c r="G14009">
        <v>0</v>
      </c>
      <c r="H14009" s="45">
        <v>-15895.31</v>
      </c>
      <c r="I14009" t="s">
        <v>163</v>
      </c>
      <c r="J14009" t="s">
        <v>186</v>
      </c>
      <c r="K14009">
        <v>0</v>
      </c>
      <c r="L14009" s="83">
        <v>42389</v>
      </c>
      <c r="M14009">
        <v>0</v>
      </c>
      <c r="N14009">
        <v>316773100</v>
      </c>
      <c r="O14009">
        <v>2336747</v>
      </c>
    </row>
    <row r="14010" spans="1:15" x14ac:dyDescent="0.2">
      <c r="A14010" t="s">
        <v>573</v>
      </c>
      <c r="B14010" t="s">
        <v>574</v>
      </c>
      <c r="C14010">
        <v>81.34</v>
      </c>
      <c r="D14010">
        <v>0</v>
      </c>
      <c r="E14010">
        <v>0</v>
      </c>
      <c r="F14010">
        <v>0</v>
      </c>
      <c r="G14010">
        <v>0</v>
      </c>
      <c r="H14010" s="45">
        <v>62806.3</v>
      </c>
      <c r="I14010" t="s">
        <v>163</v>
      </c>
      <c r="J14010" t="s">
        <v>190</v>
      </c>
      <c r="K14010">
        <v>0</v>
      </c>
      <c r="L14010" s="83">
        <v>42389</v>
      </c>
      <c r="M14010">
        <v>0</v>
      </c>
      <c r="N14010">
        <v>910047109</v>
      </c>
      <c r="O14010" t="s">
        <v>575</v>
      </c>
    </row>
    <row r="14011" spans="1:15" x14ac:dyDescent="0.2">
      <c r="A14011" t="s">
        <v>576</v>
      </c>
      <c r="B14011" t="s">
        <v>577</v>
      </c>
      <c r="C14011">
        <v>95.37</v>
      </c>
      <c r="D14011">
        <v>0</v>
      </c>
      <c r="E14011">
        <v>0</v>
      </c>
      <c r="F14011">
        <v>0</v>
      </c>
      <c r="G14011">
        <v>0</v>
      </c>
      <c r="H14011" s="45">
        <v>-57217.53</v>
      </c>
      <c r="I14011" t="s">
        <v>163</v>
      </c>
      <c r="J14011" t="s">
        <v>186</v>
      </c>
      <c r="K14011">
        <v>0</v>
      </c>
      <c r="L14011" s="83">
        <v>42389</v>
      </c>
      <c r="M14011">
        <v>0</v>
      </c>
      <c r="N14011">
        <v>25816109</v>
      </c>
      <c r="O14011">
        <v>2026082</v>
      </c>
    </row>
    <row r="14012" spans="1:15" x14ac:dyDescent="0.2">
      <c r="A14012" t="s">
        <v>578</v>
      </c>
      <c r="B14012" t="s">
        <v>579</v>
      </c>
      <c r="C14012">
        <v>43.97</v>
      </c>
      <c r="D14012">
        <v>0</v>
      </c>
      <c r="E14012">
        <v>0</v>
      </c>
      <c r="F14012">
        <v>0</v>
      </c>
      <c r="G14012">
        <v>0</v>
      </c>
      <c r="H14012" s="45">
        <v>51716.07</v>
      </c>
      <c r="I14012" t="s">
        <v>163</v>
      </c>
      <c r="J14012" t="s">
        <v>190</v>
      </c>
      <c r="K14012">
        <v>0</v>
      </c>
      <c r="L14012" s="83">
        <v>42389</v>
      </c>
      <c r="M14012">
        <v>0</v>
      </c>
      <c r="N14012">
        <v>361448103</v>
      </c>
      <c r="O14012">
        <v>2362128</v>
      </c>
    </row>
    <row r="14013" spans="1:15" x14ac:dyDescent="0.2">
      <c r="A14013" t="s">
        <v>580</v>
      </c>
      <c r="B14013" t="s">
        <v>581</v>
      </c>
      <c r="C14013">
        <v>54.56</v>
      </c>
      <c r="D14013">
        <v>0</v>
      </c>
      <c r="E14013">
        <v>0</v>
      </c>
      <c r="F14013">
        <v>0</v>
      </c>
      <c r="G14013">
        <v>0</v>
      </c>
      <c r="H14013" s="45">
        <v>18229.71</v>
      </c>
      <c r="I14013" t="s">
        <v>163</v>
      </c>
      <c r="J14013" t="s">
        <v>186</v>
      </c>
      <c r="K14013">
        <v>0</v>
      </c>
      <c r="L14013" s="83">
        <v>42389</v>
      </c>
      <c r="M14013">
        <v>0</v>
      </c>
      <c r="N14013">
        <v>957638109</v>
      </c>
      <c r="O14013" t="s">
        <v>582</v>
      </c>
    </row>
    <row r="14014" spans="1:15" x14ac:dyDescent="0.2">
      <c r="A14014" t="s">
        <v>583</v>
      </c>
      <c r="B14014" t="s">
        <v>584</v>
      </c>
      <c r="C14014">
        <v>24.9</v>
      </c>
      <c r="D14014">
        <v>0</v>
      </c>
      <c r="E14014">
        <v>0</v>
      </c>
      <c r="F14014">
        <v>0</v>
      </c>
      <c r="G14014">
        <v>0</v>
      </c>
      <c r="H14014" s="45">
        <v>-15508.02</v>
      </c>
      <c r="I14014" t="s">
        <v>163</v>
      </c>
      <c r="J14014" t="s">
        <v>186</v>
      </c>
      <c r="K14014">
        <v>0</v>
      </c>
      <c r="L14014" s="83">
        <v>42389</v>
      </c>
      <c r="M14014">
        <v>0</v>
      </c>
      <c r="N14014">
        <v>436893200</v>
      </c>
      <c r="O14014" t="s">
        <v>585</v>
      </c>
    </row>
    <row r="14015" spans="1:15" x14ac:dyDescent="0.2">
      <c r="A14015" t="s">
        <v>586</v>
      </c>
      <c r="B14015" t="s">
        <v>587</v>
      </c>
      <c r="C14015">
        <v>63.65</v>
      </c>
      <c r="D14015">
        <v>0</v>
      </c>
      <c r="E14015">
        <v>0</v>
      </c>
      <c r="F14015">
        <v>0</v>
      </c>
      <c r="G14015">
        <v>0</v>
      </c>
      <c r="H14015" s="45">
        <v>41029.839999999997</v>
      </c>
      <c r="I14015" t="s">
        <v>163</v>
      </c>
      <c r="J14015" t="s">
        <v>190</v>
      </c>
      <c r="K14015">
        <v>0</v>
      </c>
      <c r="L14015" s="83">
        <v>42389</v>
      </c>
      <c r="M14015">
        <v>0</v>
      </c>
      <c r="N14015">
        <v>11659109</v>
      </c>
      <c r="O14015">
        <v>2012605</v>
      </c>
    </row>
    <row r="14016" spans="1:15" x14ac:dyDescent="0.2">
      <c r="A14016" t="s">
        <v>588</v>
      </c>
      <c r="B14016" t="s">
        <v>589</v>
      </c>
      <c r="C14016">
        <v>56.35</v>
      </c>
      <c r="D14016">
        <v>0</v>
      </c>
      <c r="E14016">
        <v>0</v>
      </c>
      <c r="F14016">
        <v>0</v>
      </c>
      <c r="G14016">
        <v>0</v>
      </c>
      <c r="H14016" s="45">
        <v>-31257.29</v>
      </c>
      <c r="I14016" t="s">
        <v>163</v>
      </c>
      <c r="J14016" t="s">
        <v>186</v>
      </c>
      <c r="K14016">
        <v>0</v>
      </c>
      <c r="L14016" s="83">
        <v>42389</v>
      </c>
      <c r="M14016">
        <v>0</v>
      </c>
      <c r="N14016">
        <v>828730200</v>
      </c>
      <c r="O14016">
        <v>2810133</v>
      </c>
    </row>
    <row r="14017" spans="1:15" x14ac:dyDescent="0.2">
      <c r="A14017" t="s">
        <v>590</v>
      </c>
      <c r="B14017" t="s">
        <v>591</v>
      </c>
      <c r="C14017">
        <v>177.08</v>
      </c>
      <c r="D14017">
        <v>0</v>
      </c>
      <c r="E14017">
        <v>0</v>
      </c>
      <c r="F14017">
        <v>0</v>
      </c>
      <c r="G14017">
        <v>0</v>
      </c>
      <c r="H14017" s="45">
        <v>-51745.69</v>
      </c>
      <c r="I14017" t="s">
        <v>163</v>
      </c>
      <c r="J14017" t="s">
        <v>164</v>
      </c>
      <c r="K14017">
        <v>0</v>
      </c>
      <c r="L14017" s="83">
        <v>42388</v>
      </c>
      <c r="M14017">
        <v>0</v>
      </c>
      <c r="N14017">
        <v>315616102</v>
      </c>
      <c r="O14017">
        <v>2427599</v>
      </c>
    </row>
    <row r="14018" spans="1:15" x14ac:dyDescent="0.2">
      <c r="A14018" t="s">
        <v>592</v>
      </c>
      <c r="B14018" t="s">
        <v>593</v>
      </c>
      <c r="C14018">
        <v>97.03</v>
      </c>
      <c r="D14018">
        <v>0</v>
      </c>
      <c r="E14018">
        <v>0</v>
      </c>
      <c r="F14018">
        <v>0</v>
      </c>
      <c r="G14018">
        <v>0</v>
      </c>
      <c r="H14018" s="45">
        <v>44400.61</v>
      </c>
      <c r="I14018" t="s">
        <v>163</v>
      </c>
      <c r="J14018" t="s">
        <v>164</v>
      </c>
      <c r="K14018">
        <v>0</v>
      </c>
      <c r="L14018" s="83">
        <v>42388</v>
      </c>
      <c r="M14018">
        <v>0</v>
      </c>
      <c r="N14018" t="s">
        <v>594</v>
      </c>
      <c r="O14018" t="s">
        <v>595</v>
      </c>
    </row>
    <row r="14019" spans="1:15" x14ac:dyDescent="0.2">
      <c r="A14019" t="s">
        <v>596</v>
      </c>
      <c r="B14019" t="s">
        <v>597</v>
      </c>
      <c r="C14019">
        <v>19.64</v>
      </c>
      <c r="D14019">
        <v>0</v>
      </c>
      <c r="E14019">
        <v>0</v>
      </c>
      <c r="F14019">
        <v>0</v>
      </c>
      <c r="G14019">
        <v>0</v>
      </c>
      <c r="H14019" s="45">
        <v>149813.54999999999</v>
      </c>
      <c r="I14019" t="s">
        <v>163</v>
      </c>
      <c r="J14019" t="s">
        <v>190</v>
      </c>
      <c r="K14019">
        <v>0</v>
      </c>
      <c r="L14019" s="83">
        <v>42388</v>
      </c>
      <c r="M14019">
        <v>0</v>
      </c>
      <c r="N14019">
        <v>109043109</v>
      </c>
      <c r="O14019">
        <v>2156581</v>
      </c>
    </row>
    <row r="14020" spans="1:15" x14ac:dyDescent="0.2">
      <c r="A14020" t="s">
        <v>598</v>
      </c>
      <c r="B14020" t="s">
        <v>599</v>
      </c>
      <c r="C14020">
        <v>93.23</v>
      </c>
      <c r="D14020">
        <v>0</v>
      </c>
      <c r="E14020">
        <v>0</v>
      </c>
      <c r="F14020">
        <v>0</v>
      </c>
      <c r="G14020">
        <v>0</v>
      </c>
      <c r="H14020" s="45">
        <v>37645.120000000003</v>
      </c>
      <c r="I14020" t="s">
        <v>163</v>
      </c>
      <c r="J14020" t="s">
        <v>164</v>
      </c>
      <c r="K14020">
        <v>0</v>
      </c>
      <c r="L14020" s="83">
        <v>42388</v>
      </c>
      <c r="M14020">
        <v>0</v>
      </c>
      <c r="N14020" t="s">
        <v>177</v>
      </c>
      <c r="O14020" t="s">
        <v>600</v>
      </c>
    </row>
    <row r="14021" spans="1:15" x14ac:dyDescent="0.2">
      <c r="A14021" t="s">
        <v>601</v>
      </c>
      <c r="B14021" t="s">
        <v>602</v>
      </c>
      <c r="C14021">
        <v>59.83</v>
      </c>
      <c r="D14021">
        <v>0</v>
      </c>
      <c r="E14021">
        <v>0</v>
      </c>
      <c r="F14021">
        <v>0</v>
      </c>
      <c r="G14021">
        <v>0</v>
      </c>
      <c r="H14021" s="45">
        <v>-28255.27</v>
      </c>
      <c r="I14021" t="s">
        <v>163</v>
      </c>
      <c r="J14021" t="s">
        <v>186</v>
      </c>
      <c r="K14021">
        <v>0</v>
      </c>
      <c r="L14021" s="83">
        <v>42388</v>
      </c>
      <c r="M14021">
        <v>0</v>
      </c>
      <c r="N14021" t="s">
        <v>603</v>
      </c>
      <c r="O14021">
        <v>2983154</v>
      </c>
    </row>
    <row r="14022" spans="1:15" x14ac:dyDescent="0.2">
      <c r="A14022" t="s">
        <v>604</v>
      </c>
      <c r="B14022" t="s">
        <v>605</v>
      </c>
      <c r="C14022">
        <v>61.79</v>
      </c>
      <c r="D14022">
        <v>0</v>
      </c>
      <c r="E14022">
        <v>0</v>
      </c>
      <c r="F14022">
        <v>0</v>
      </c>
      <c r="G14022">
        <v>0</v>
      </c>
      <c r="H14022" s="45">
        <v>90785.33</v>
      </c>
      <c r="I14022" t="s">
        <v>163</v>
      </c>
      <c r="J14022" t="s">
        <v>164</v>
      </c>
      <c r="K14022">
        <v>0</v>
      </c>
      <c r="L14022" s="83">
        <v>42388</v>
      </c>
      <c r="M14022">
        <v>0</v>
      </c>
      <c r="N14022">
        <v>729132100</v>
      </c>
      <c r="O14022">
        <v>2692160</v>
      </c>
    </row>
    <row r="14023" spans="1:15" x14ac:dyDescent="0.2">
      <c r="A14023" t="s">
        <v>606</v>
      </c>
      <c r="B14023" t="s">
        <v>607</v>
      </c>
      <c r="C14023">
        <v>87.37</v>
      </c>
      <c r="D14023">
        <v>0</v>
      </c>
      <c r="E14023">
        <v>0</v>
      </c>
      <c r="F14023">
        <v>0</v>
      </c>
      <c r="G14023">
        <v>0</v>
      </c>
      <c r="H14023" s="45">
        <v>37620.879999999997</v>
      </c>
      <c r="I14023" t="s">
        <v>163</v>
      </c>
      <c r="J14023" t="s">
        <v>164</v>
      </c>
      <c r="K14023">
        <v>0</v>
      </c>
      <c r="L14023" s="83">
        <v>42388</v>
      </c>
      <c r="M14023">
        <v>0</v>
      </c>
      <c r="N14023">
        <v>32095101</v>
      </c>
      <c r="O14023">
        <v>2145084</v>
      </c>
    </row>
    <row r="14024" spans="1:15" x14ac:dyDescent="0.2">
      <c r="A14024" t="s">
        <v>608</v>
      </c>
      <c r="B14024" t="s">
        <v>609</v>
      </c>
      <c r="C14024">
        <v>84.03</v>
      </c>
      <c r="D14024">
        <v>0</v>
      </c>
      <c r="E14024">
        <v>0</v>
      </c>
      <c r="F14024">
        <v>0</v>
      </c>
      <c r="G14024">
        <v>0</v>
      </c>
      <c r="H14024" s="45">
        <v>-48311.86</v>
      </c>
      <c r="I14024" t="s">
        <v>163</v>
      </c>
      <c r="J14024" t="s">
        <v>186</v>
      </c>
      <c r="K14024">
        <v>0</v>
      </c>
      <c r="L14024" s="83">
        <v>42388</v>
      </c>
      <c r="M14024">
        <v>0</v>
      </c>
      <c r="N14024">
        <v>754730109</v>
      </c>
      <c r="O14024">
        <v>2718992</v>
      </c>
    </row>
    <row r="14025" spans="1:15" x14ac:dyDescent="0.2">
      <c r="A14025" t="s">
        <v>610</v>
      </c>
      <c r="B14025" t="s">
        <v>611</v>
      </c>
      <c r="C14025">
        <v>64.72</v>
      </c>
      <c r="D14025">
        <v>0</v>
      </c>
      <c r="E14025">
        <v>0</v>
      </c>
      <c r="F14025">
        <v>0</v>
      </c>
      <c r="G14025">
        <v>0</v>
      </c>
      <c r="H14025" s="45">
        <v>60269.24</v>
      </c>
      <c r="I14025" t="s">
        <v>163</v>
      </c>
      <c r="J14025" t="s">
        <v>164</v>
      </c>
      <c r="K14025">
        <v>0</v>
      </c>
      <c r="L14025" s="83">
        <v>42388</v>
      </c>
      <c r="M14025">
        <v>0</v>
      </c>
      <c r="N14025">
        <v>983919101</v>
      </c>
      <c r="O14025">
        <v>2985677</v>
      </c>
    </row>
    <row r="14026" spans="1:15" x14ac:dyDescent="0.2">
      <c r="A14026" t="s">
        <v>612</v>
      </c>
      <c r="B14026" t="s">
        <v>613</v>
      </c>
      <c r="C14026">
        <v>231.24</v>
      </c>
      <c r="D14026">
        <v>0</v>
      </c>
      <c r="E14026">
        <v>0</v>
      </c>
      <c r="F14026">
        <v>0</v>
      </c>
      <c r="G14026">
        <v>0</v>
      </c>
      <c r="H14026" s="45">
        <v>-10912.45</v>
      </c>
      <c r="I14026" t="s">
        <v>163</v>
      </c>
      <c r="J14026" t="s">
        <v>186</v>
      </c>
      <c r="K14026">
        <v>0</v>
      </c>
      <c r="L14026" s="83">
        <v>42388</v>
      </c>
      <c r="M14026">
        <v>0</v>
      </c>
      <c r="N14026" t="s">
        <v>614</v>
      </c>
      <c r="O14026">
        <v>2407966</v>
      </c>
    </row>
    <row r="14027" spans="1:15" x14ac:dyDescent="0.2">
      <c r="A14027" t="s">
        <v>615</v>
      </c>
      <c r="B14027" t="s">
        <v>616</v>
      </c>
      <c r="C14027">
        <v>66.400000000000006</v>
      </c>
      <c r="D14027">
        <v>0</v>
      </c>
      <c r="E14027">
        <v>0</v>
      </c>
      <c r="F14027">
        <v>0</v>
      </c>
      <c r="G14027">
        <v>0</v>
      </c>
      <c r="H14027" s="45">
        <v>-3551.03</v>
      </c>
      <c r="I14027" t="s">
        <v>163</v>
      </c>
      <c r="J14027" t="s">
        <v>186</v>
      </c>
      <c r="K14027">
        <v>0</v>
      </c>
      <c r="L14027" s="83">
        <v>42388</v>
      </c>
      <c r="M14027">
        <v>0</v>
      </c>
      <c r="N14027">
        <v>268948106</v>
      </c>
      <c r="O14027">
        <v>2648055</v>
      </c>
    </row>
    <row r="14028" spans="1:15" x14ac:dyDescent="0.2">
      <c r="A14028" t="s">
        <v>617</v>
      </c>
      <c r="B14028" t="s">
        <v>618</v>
      </c>
      <c r="C14028">
        <v>31.29</v>
      </c>
      <c r="D14028">
        <v>0</v>
      </c>
      <c r="E14028">
        <v>0</v>
      </c>
      <c r="F14028">
        <v>0</v>
      </c>
      <c r="G14028">
        <v>0</v>
      </c>
      <c r="H14028" s="45">
        <v>22828.39</v>
      </c>
      <c r="I14028" t="s">
        <v>163</v>
      </c>
      <c r="J14028" t="s">
        <v>186</v>
      </c>
      <c r="K14028">
        <v>0</v>
      </c>
      <c r="L14028" s="83">
        <v>42388</v>
      </c>
      <c r="M14028">
        <v>0</v>
      </c>
      <c r="N14028" t="s">
        <v>619</v>
      </c>
      <c r="O14028" t="s">
        <v>620</v>
      </c>
    </row>
    <row r="14029" spans="1:15" x14ac:dyDescent="0.2">
      <c r="A14029" t="s">
        <v>621</v>
      </c>
      <c r="B14029" t="s">
        <v>622</v>
      </c>
      <c r="C14029">
        <v>43.13</v>
      </c>
      <c r="D14029">
        <v>0</v>
      </c>
      <c r="E14029">
        <v>0</v>
      </c>
      <c r="F14029">
        <v>0</v>
      </c>
      <c r="G14029">
        <v>0</v>
      </c>
      <c r="H14029" s="45">
        <v>2457.5700000000002</v>
      </c>
      <c r="I14029" t="s">
        <v>163</v>
      </c>
      <c r="J14029" t="s">
        <v>200</v>
      </c>
      <c r="K14029">
        <v>0</v>
      </c>
      <c r="L14029" s="83">
        <v>42388</v>
      </c>
      <c r="M14029">
        <v>0</v>
      </c>
      <c r="N14029">
        <v>109641100</v>
      </c>
      <c r="O14029">
        <v>2193544</v>
      </c>
    </row>
    <row r="14030" spans="1:15" x14ac:dyDescent="0.2">
      <c r="A14030" t="s">
        <v>623</v>
      </c>
      <c r="B14030" t="s">
        <v>624</v>
      </c>
      <c r="C14030">
        <v>30.15</v>
      </c>
      <c r="D14030">
        <v>0</v>
      </c>
      <c r="E14030">
        <v>0</v>
      </c>
      <c r="F14030">
        <v>0</v>
      </c>
      <c r="G14030">
        <v>0</v>
      </c>
      <c r="H14030" s="45">
        <v>-4766.3500000000004</v>
      </c>
      <c r="I14030" t="s">
        <v>163</v>
      </c>
      <c r="J14030" t="s">
        <v>186</v>
      </c>
      <c r="K14030">
        <v>0</v>
      </c>
      <c r="L14030" s="83">
        <v>42388</v>
      </c>
      <c r="M14030">
        <v>0</v>
      </c>
      <c r="N14030" t="s">
        <v>625</v>
      </c>
      <c r="O14030">
        <v>2862156</v>
      </c>
    </row>
    <row r="14031" spans="1:15" x14ac:dyDescent="0.2">
      <c r="A14031" t="s">
        <v>626</v>
      </c>
      <c r="B14031" t="s">
        <v>627</v>
      </c>
      <c r="C14031">
        <v>250.29</v>
      </c>
      <c r="D14031">
        <v>0</v>
      </c>
      <c r="E14031">
        <v>0</v>
      </c>
      <c r="F14031">
        <v>0</v>
      </c>
      <c r="G14031">
        <v>0</v>
      </c>
      <c r="H14031">
        <v>283.07</v>
      </c>
      <c r="I14031" t="s">
        <v>163</v>
      </c>
      <c r="J14031" t="s">
        <v>200</v>
      </c>
      <c r="K14031">
        <v>0</v>
      </c>
      <c r="L14031" s="83">
        <v>42384</v>
      </c>
      <c r="M14031">
        <v>0</v>
      </c>
      <c r="N14031" t="s">
        <v>628</v>
      </c>
      <c r="O14031">
        <v>2857817</v>
      </c>
    </row>
    <row r="14032" spans="1:15" x14ac:dyDescent="0.2">
      <c r="A14032" t="s">
        <v>629</v>
      </c>
      <c r="B14032" t="s">
        <v>630</v>
      </c>
      <c r="C14032">
        <v>45.11</v>
      </c>
      <c r="D14032">
        <v>0</v>
      </c>
      <c r="E14032">
        <v>0</v>
      </c>
      <c r="F14032">
        <v>0</v>
      </c>
      <c r="G14032">
        <v>0</v>
      </c>
      <c r="H14032" s="45">
        <v>68844.19</v>
      </c>
      <c r="I14032" t="s">
        <v>163</v>
      </c>
      <c r="J14032" t="s">
        <v>164</v>
      </c>
      <c r="K14032">
        <v>0</v>
      </c>
      <c r="L14032" s="83">
        <v>42384</v>
      </c>
      <c r="M14032">
        <v>0</v>
      </c>
      <c r="N14032">
        <v>225447101</v>
      </c>
      <c r="O14032">
        <v>2232351</v>
      </c>
    </row>
    <row r="14033" spans="1:15" x14ac:dyDescent="0.2">
      <c r="A14033" t="s">
        <v>631</v>
      </c>
      <c r="B14033" t="s">
        <v>632</v>
      </c>
      <c r="C14033">
        <v>12.7</v>
      </c>
      <c r="D14033">
        <v>0</v>
      </c>
      <c r="E14033">
        <v>0</v>
      </c>
      <c r="F14033">
        <v>0</v>
      </c>
      <c r="G14033">
        <v>0</v>
      </c>
      <c r="H14033" s="45">
        <v>87029.32</v>
      </c>
      <c r="I14033" t="s">
        <v>163</v>
      </c>
      <c r="J14033" t="s">
        <v>200</v>
      </c>
      <c r="K14033">
        <v>0</v>
      </c>
      <c r="L14033" s="83">
        <v>42384</v>
      </c>
      <c r="M14033">
        <v>0</v>
      </c>
      <c r="N14033" t="s">
        <v>633</v>
      </c>
      <c r="O14033">
        <v>2415936</v>
      </c>
    </row>
    <row r="14034" spans="1:15" x14ac:dyDescent="0.2">
      <c r="A14034" t="s">
        <v>634</v>
      </c>
      <c r="B14034" t="s">
        <v>635</v>
      </c>
      <c r="C14034">
        <v>92.02</v>
      </c>
      <c r="D14034">
        <v>0</v>
      </c>
      <c r="E14034">
        <v>0</v>
      </c>
      <c r="F14034">
        <v>0</v>
      </c>
      <c r="G14034">
        <v>0</v>
      </c>
      <c r="H14034" s="45">
        <v>-59590.74</v>
      </c>
      <c r="I14034" t="s">
        <v>163</v>
      </c>
      <c r="J14034" t="s">
        <v>186</v>
      </c>
      <c r="K14034">
        <v>0</v>
      </c>
      <c r="L14034" s="83">
        <v>42384</v>
      </c>
      <c r="M14034">
        <v>0</v>
      </c>
      <c r="N14034" t="s">
        <v>636</v>
      </c>
      <c r="O14034">
        <v>2425258</v>
      </c>
    </row>
    <row r="14035" spans="1:15" x14ac:dyDescent="0.2">
      <c r="A14035" t="s">
        <v>637</v>
      </c>
      <c r="B14035" t="s">
        <v>638</v>
      </c>
      <c r="C14035">
        <v>49.39</v>
      </c>
      <c r="D14035">
        <v>0</v>
      </c>
      <c r="E14035">
        <v>0</v>
      </c>
      <c r="F14035">
        <v>0</v>
      </c>
      <c r="G14035">
        <v>0</v>
      </c>
      <c r="H14035" s="45">
        <v>-20227.36</v>
      </c>
      <c r="I14035" t="s">
        <v>163</v>
      </c>
      <c r="J14035" t="s">
        <v>186</v>
      </c>
      <c r="K14035">
        <v>0</v>
      </c>
      <c r="L14035" s="83">
        <v>42384</v>
      </c>
      <c r="M14035">
        <v>0</v>
      </c>
      <c r="N14035">
        <v>617446448</v>
      </c>
      <c r="O14035">
        <v>2262314</v>
      </c>
    </row>
    <row r="14036" spans="1:15" x14ac:dyDescent="0.2">
      <c r="A14036" t="s">
        <v>639</v>
      </c>
      <c r="B14036" t="s">
        <v>640</v>
      </c>
      <c r="C14036">
        <v>52.8</v>
      </c>
      <c r="D14036">
        <v>0</v>
      </c>
      <c r="E14036">
        <v>0</v>
      </c>
      <c r="F14036">
        <v>0</v>
      </c>
      <c r="G14036">
        <v>0</v>
      </c>
      <c r="H14036" s="45">
        <v>5994.02</v>
      </c>
      <c r="I14036" t="s">
        <v>163</v>
      </c>
      <c r="J14036" t="s">
        <v>190</v>
      </c>
      <c r="K14036">
        <v>0</v>
      </c>
      <c r="L14036" s="83">
        <v>42384</v>
      </c>
      <c r="M14036">
        <v>0</v>
      </c>
      <c r="N14036">
        <v>247361702</v>
      </c>
      <c r="O14036" t="s">
        <v>641</v>
      </c>
    </row>
    <row r="14037" spans="1:15" x14ac:dyDescent="0.2">
      <c r="A14037" t="s">
        <v>642</v>
      </c>
      <c r="B14037" t="s">
        <v>643</v>
      </c>
      <c r="C14037">
        <v>95.77</v>
      </c>
      <c r="D14037">
        <v>0</v>
      </c>
      <c r="E14037">
        <v>0</v>
      </c>
      <c r="F14037">
        <v>0</v>
      </c>
      <c r="G14037">
        <v>0</v>
      </c>
      <c r="H14037" s="45">
        <v>-30935.25</v>
      </c>
      <c r="I14037" t="s">
        <v>163</v>
      </c>
      <c r="J14037" t="s">
        <v>186</v>
      </c>
      <c r="K14037">
        <v>0</v>
      </c>
      <c r="L14037" s="83">
        <v>42384</v>
      </c>
      <c r="M14037">
        <v>0</v>
      </c>
      <c r="N14037">
        <v>200340107</v>
      </c>
      <c r="O14037">
        <v>2212870</v>
      </c>
    </row>
    <row r="14038" spans="1:15" x14ac:dyDescent="0.2">
      <c r="A14038" t="s">
        <v>644</v>
      </c>
      <c r="B14038" t="s">
        <v>645</v>
      </c>
      <c r="C14038">
        <v>52.61</v>
      </c>
      <c r="D14038">
        <v>0</v>
      </c>
      <c r="E14038">
        <v>0</v>
      </c>
      <c r="F14038">
        <v>0</v>
      </c>
      <c r="G14038">
        <v>0</v>
      </c>
      <c r="H14038" s="45">
        <v>-28996.58</v>
      </c>
      <c r="I14038" t="s">
        <v>163</v>
      </c>
      <c r="J14038" t="s">
        <v>186</v>
      </c>
      <c r="K14038">
        <v>0</v>
      </c>
      <c r="L14038" s="83">
        <v>42384</v>
      </c>
      <c r="M14038">
        <v>0</v>
      </c>
      <c r="N14038">
        <v>808513105</v>
      </c>
      <c r="O14038">
        <v>2779397</v>
      </c>
    </row>
    <row r="14039" spans="1:15" x14ac:dyDescent="0.2">
      <c r="A14039" t="s">
        <v>646</v>
      </c>
      <c r="B14039" t="s">
        <v>647</v>
      </c>
      <c r="C14039">
        <v>34.25</v>
      </c>
      <c r="D14039">
        <v>0</v>
      </c>
      <c r="E14039">
        <v>0</v>
      </c>
      <c r="F14039">
        <v>0</v>
      </c>
      <c r="G14039">
        <v>0</v>
      </c>
      <c r="H14039" s="45">
        <v>-3852.78</v>
      </c>
      <c r="I14039" t="s">
        <v>163</v>
      </c>
      <c r="J14039" t="s">
        <v>186</v>
      </c>
      <c r="K14039">
        <v>0</v>
      </c>
      <c r="L14039" s="83">
        <v>42384</v>
      </c>
      <c r="M14039">
        <v>0</v>
      </c>
      <c r="N14039">
        <v>938824109</v>
      </c>
      <c r="O14039">
        <v>2941981</v>
      </c>
    </row>
    <row r="14040" spans="1:15" x14ac:dyDescent="0.2">
      <c r="A14040" t="s">
        <v>648</v>
      </c>
      <c r="B14040" t="s">
        <v>649</v>
      </c>
      <c r="C14040">
        <v>16.05</v>
      </c>
      <c r="D14040">
        <v>0</v>
      </c>
      <c r="E14040">
        <v>0</v>
      </c>
      <c r="F14040">
        <v>0</v>
      </c>
      <c r="G14040">
        <v>0</v>
      </c>
      <c r="H14040" s="45">
        <v>-2107.65</v>
      </c>
      <c r="I14040" t="s">
        <v>163</v>
      </c>
      <c r="J14040" t="s">
        <v>164</v>
      </c>
      <c r="K14040">
        <v>0</v>
      </c>
      <c r="L14040" s="83">
        <v>42384</v>
      </c>
      <c r="M14040">
        <v>0</v>
      </c>
      <c r="N14040" t="s">
        <v>650</v>
      </c>
      <c r="O14040">
        <v>2052924</v>
      </c>
    </row>
    <row r="14041" spans="1:15" x14ac:dyDescent="0.2">
      <c r="A14041" t="s">
        <v>651</v>
      </c>
      <c r="B14041" t="s">
        <v>652</v>
      </c>
      <c r="C14041">
        <v>173.22</v>
      </c>
      <c r="D14041">
        <v>0</v>
      </c>
      <c r="E14041">
        <v>0</v>
      </c>
      <c r="F14041">
        <v>0</v>
      </c>
      <c r="G14041">
        <v>0</v>
      </c>
      <c r="H14041">
        <v>-812.55</v>
      </c>
      <c r="I14041" t="s">
        <v>163</v>
      </c>
      <c r="J14041" t="s">
        <v>186</v>
      </c>
      <c r="K14041">
        <v>0</v>
      </c>
      <c r="L14041" s="83">
        <v>42384</v>
      </c>
      <c r="M14041">
        <v>0</v>
      </c>
      <c r="N14041" t="s">
        <v>653</v>
      </c>
      <c r="O14041">
        <v>2340168</v>
      </c>
    </row>
    <row r="14042" spans="1:15" x14ac:dyDescent="0.2">
      <c r="A14042" t="s">
        <v>654</v>
      </c>
      <c r="B14042" t="s">
        <v>655</v>
      </c>
      <c r="C14042">
        <v>62.12</v>
      </c>
      <c r="D14042">
        <v>0</v>
      </c>
      <c r="E14042">
        <v>0</v>
      </c>
      <c r="F14042">
        <v>0</v>
      </c>
      <c r="G14042">
        <v>0</v>
      </c>
      <c r="H14042" s="45">
        <v>17004.32</v>
      </c>
      <c r="I14042" t="s">
        <v>163</v>
      </c>
      <c r="J14042" t="s">
        <v>164</v>
      </c>
      <c r="K14042">
        <v>0</v>
      </c>
      <c r="L14042" s="83">
        <v>42384</v>
      </c>
      <c r="M14042">
        <v>0</v>
      </c>
      <c r="N14042">
        <v>535678106</v>
      </c>
      <c r="O14042">
        <v>2516839</v>
      </c>
    </row>
    <row r="14043" spans="1:15" x14ac:dyDescent="0.2">
      <c r="A14043" t="s">
        <v>656</v>
      </c>
      <c r="B14043" t="s">
        <v>657</v>
      </c>
      <c r="C14043">
        <v>80.040000000000006</v>
      </c>
      <c r="D14043">
        <v>0</v>
      </c>
      <c r="E14043">
        <v>0</v>
      </c>
      <c r="F14043">
        <v>0</v>
      </c>
      <c r="G14043">
        <v>0</v>
      </c>
      <c r="H14043" s="45">
        <v>-14125.37</v>
      </c>
      <c r="I14043" t="s">
        <v>163</v>
      </c>
      <c r="J14043" t="s">
        <v>190</v>
      </c>
      <c r="K14043">
        <v>0</v>
      </c>
      <c r="L14043" s="83">
        <v>42384</v>
      </c>
      <c r="M14043">
        <v>0</v>
      </c>
      <c r="N14043">
        <v>980745103</v>
      </c>
      <c r="O14043">
        <v>2948089</v>
      </c>
    </row>
    <row r="14044" spans="1:15" x14ac:dyDescent="0.2">
      <c r="A14044" t="s">
        <v>658</v>
      </c>
      <c r="B14044" t="s">
        <v>659</v>
      </c>
      <c r="C14044">
        <v>212.7</v>
      </c>
      <c r="D14044">
        <v>0</v>
      </c>
      <c r="E14044">
        <v>0</v>
      </c>
      <c r="F14044">
        <v>0</v>
      </c>
      <c r="G14044">
        <v>0</v>
      </c>
      <c r="H14044" s="45">
        <v>8924.69</v>
      </c>
      <c r="I14044" t="s">
        <v>163</v>
      </c>
      <c r="J14044" t="s">
        <v>169</v>
      </c>
      <c r="K14044">
        <v>0</v>
      </c>
      <c r="L14044" s="83">
        <v>42384</v>
      </c>
      <c r="M14044">
        <v>0</v>
      </c>
      <c r="N14044" t="s">
        <v>660</v>
      </c>
      <c r="O14044">
        <v>2917766</v>
      </c>
    </row>
    <row r="14045" spans="1:15" x14ac:dyDescent="0.2">
      <c r="A14045" t="s">
        <v>661</v>
      </c>
      <c r="B14045" t="s">
        <v>662</v>
      </c>
      <c r="C14045">
        <v>185.13</v>
      </c>
      <c r="D14045">
        <v>0</v>
      </c>
      <c r="E14045">
        <v>0</v>
      </c>
      <c r="F14045">
        <v>0</v>
      </c>
      <c r="G14045">
        <v>0</v>
      </c>
      <c r="H14045" s="45">
        <v>60662.71</v>
      </c>
      <c r="I14045" t="s">
        <v>205</v>
      </c>
      <c r="J14045" t="s">
        <v>164</v>
      </c>
      <c r="K14045">
        <v>0</v>
      </c>
      <c r="L14045" s="83">
        <v>42384</v>
      </c>
      <c r="M14045">
        <v>0</v>
      </c>
      <c r="N14045" t="s">
        <v>663</v>
      </c>
      <c r="O14045" t="s">
        <v>664</v>
      </c>
    </row>
    <row r="14046" spans="1:15" x14ac:dyDescent="0.2">
      <c r="A14046" t="s">
        <v>665</v>
      </c>
      <c r="B14046" t="s">
        <v>666</v>
      </c>
      <c r="C14046">
        <v>25.25</v>
      </c>
      <c r="D14046">
        <v>0</v>
      </c>
      <c r="E14046">
        <v>0</v>
      </c>
      <c r="F14046">
        <v>0</v>
      </c>
      <c r="G14046">
        <v>0</v>
      </c>
      <c r="H14046" s="45">
        <v>21843.19</v>
      </c>
      <c r="I14046" t="s">
        <v>205</v>
      </c>
      <c r="J14046" t="s">
        <v>188</v>
      </c>
      <c r="K14046">
        <v>0</v>
      </c>
      <c r="L14046" s="83">
        <v>42383</v>
      </c>
      <c r="M14046">
        <v>0</v>
      </c>
      <c r="N14046">
        <v>960417103</v>
      </c>
      <c r="O14046" t="s">
        <v>667</v>
      </c>
    </row>
    <row r="14047" spans="1:15" x14ac:dyDescent="0.2">
      <c r="A14047" t="s">
        <v>668</v>
      </c>
      <c r="B14047" t="s">
        <v>669</v>
      </c>
      <c r="C14047">
        <v>473.37</v>
      </c>
      <c r="D14047">
        <v>0</v>
      </c>
      <c r="E14047">
        <v>0</v>
      </c>
      <c r="F14047">
        <v>0</v>
      </c>
      <c r="G14047">
        <v>0</v>
      </c>
      <c r="H14047" s="45">
        <v>-17159.82</v>
      </c>
      <c r="I14047" t="s">
        <v>163</v>
      </c>
      <c r="J14047" t="s">
        <v>186</v>
      </c>
      <c r="K14047">
        <v>0</v>
      </c>
      <c r="L14047" s="83">
        <v>42383</v>
      </c>
      <c r="M14047">
        <v>0</v>
      </c>
      <c r="N14047" t="s">
        <v>670</v>
      </c>
      <c r="O14047">
        <v>2494504</v>
      </c>
    </row>
    <row r="14048" spans="1:15" x14ac:dyDescent="0.2">
      <c r="A14048" t="s">
        <v>671</v>
      </c>
      <c r="B14048" t="s">
        <v>672</v>
      </c>
      <c r="C14048">
        <v>72.709999999999994</v>
      </c>
      <c r="D14048">
        <v>0</v>
      </c>
      <c r="E14048">
        <v>0</v>
      </c>
      <c r="F14048">
        <v>0</v>
      </c>
      <c r="G14048">
        <v>0</v>
      </c>
      <c r="H14048" s="45">
        <v>-31839.17</v>
      </c>
      <c r="I14048" t="s">
        <v>163</v>
      </c>
      <c r="J14048" t="s">
        <v>186</v>
      </c>
      <c r="K14048">
        <v>0</v>
      </c>
      <c r="L14048" s="83">
        <v>42383</v>
      </c>
      <c r="M14048">
        <v>0</v>
      </c>
      <c r="N14048">
        <v>172967424</v>
      </c>
      <c r="O14048">
        <v>2297907</v>
      </c>
    </row>
    <row r="14049" spans="1:15" x14ac:dyDescent="0.2">
      <c r="A14049" t="s">
        <v>673</v>
      </c>
      <c r="B14049" t="s">
        <v>674</v>
      </c>
      <c r="C14049">
        <v>98.75</v>
      </c>
      <c r="D14049">
        <v>0</v>
      </c>
      <c r="E14049">
        <v>0</v>
      </c>
      <c r="F14049">
        <v>0</v>
      </c>
      <c r="G14049">
        <v>0</v>
      </c>
      <c r="H14049" s="45">
        <v>-8419.2199999999993</v>
      </c>
      <c r="I14049" t="s">
        <v>163</v>
      </c>
      <c r="J14049" t="s">
        <v>186</v>
      </c>
      <c r="K14049">
        <v>0</v>
      </c>
      <c r="L14049" s="83">
        <v>42382</v>
      </c>
      <c r="M14049">
        <v>0</v>
      </c>
      <c r="N14049" t="s">
        <v>675</v>
      </c>
      <c r="O14049">
        <v>2190385</v>
      </c>
    </row>
    <row r="14050" spans="1:15" x14ac:dyDescent="0.2">
      <c r="A14050" t="s">
        <v>676</v>
      </c>
      <c r="B14050" t="s">
        <v>677</v>
      </c>
      <c r="C14050">
        <v>82.37</v>
      </c>
      <c r="D14050">
        <v>0</v>
      </c>
      <c r="E14050">
        <v>0</v>
      </c>
      <c r="F14050">
        <v>0</v>
      </c>
      <c r="G14050">
        <v>0</v>
      </c>
      <c r="H14050" s="45">
        <v>46255.97</v>
      </c>
      <c r="I14050" t="s">
        <v>163</v>
      </c>
      <c r="J14050" t="s">
        <v>190</v>
      </c>
      <c r="K14050">
        <v>0</v>
      </c>
      <c r="L14050" s="83">
        <v>42381</v>
      </c>
      <c r="M14050">
        <v>0</v>
      </c>
      <c r="N14050">
        <v>179895107</v>
      </c>
      <c r="O14050">
        <v>2201265</v>
      </c>
    </row>
    <row r="14051" spans="1:15" x14ac:dyDescent="0.2">
      <c r="A14051" t="s">
        <v>678</v>
      </c>
      <c r="B14051" t="s">
        <v>679</v>
      </c>
      <c r="C14051">
        <v>41.91</v>
      </c>
      <c r="D14051">
        <v>0</v>
      </c>
      <c r="E14051">
        <v>0</v>
      </c>
      <c r="F14051">
        <v>0</v>
      </c>
      <c r="G14051">
        <v>0</v>
      </c>
      <c r="H14051" s="45">
        <v>19271.580000000002</v>
      </c>
      <c r="I14051" t="s">
        <v>163</v>
      </c>
      <c r="J14051" t="s">
        <v>164</v>
      </c>
      <c r="K14051">
        <v>0</v>
      </c>
      <c r="L14051" s="83">
        <v>42380</v>
      </c>
      <c r="M14051">
        <v>0</v>
      </c>
      <c r="N14051">
        <v>743312100</v>
      </c>
      <c r="O14051">
        <v>2705198</v>
      </c>
    </row>
    <row r="14052" spans="1:15" x14ac:dyDescent="0.2">
      <c r="A14052" t="s">
        <v>680</v>
      </c>
      <c r="B14052" t="s">
        <v>681</v>
      </c>
      <c r="C14052">
        <v>70.680000000000007</v>
      </c>
      <c r="D14052">
        <v>0</v>
      </c>
      <c r="E14052">
        <v>0</v>
      </c>
      <c r="F14052">
        <v>0</v>
      </c>
      <c r="G14052">
        <v>0</v>
      </c>
      <c r="H14052" s="45">
        <v>-30799.09</v>
      </c>
      <c r="I14052" t="s">
        <v>163</v>
      </c>
      <c r="J14052" t="s">
        <v>190</v>
      </c>
      <c r="K14052">
        <v>0</v>
      </c>
      <c r="L14052" s="83">
        <v>42380</v>
      </c>
      <c r="M14052">
        <v>0</v>
      </c>
      <c r="N14052">
        <v>126408103</v>
      </c>
      <c r="O14052">
        <v>2160753</v>
      </c>
    </row>
    <row r="14053" spans="1:15" x14ac:dyDescent="0.2">
      <c r="A14053" t="s">
        <v>682</v>
      </c>
      <c r="B14053" t="s">
        <v>683</v>
      </c>
      <c r="C14053">
        <v>38.25</v>
      </c>
      <c r="D14053">
        <v>0</v>
      </c>
      <c r="E14053">
        <v>0</v>
      </c>
      <c r="F14053">
        <v>0</v>
      </c>
      <c r="G14053">
        <v>0</v>
      </c>
      <c r="H14053" s="45">
        <v>-109665.56</v>
      </c>
      <c r="I14053" t="s">
        <v>163</v>
      </c>
      <c r="J14053" t="s">
        <v>188</v>
      </c>
      <c r="K14053">
        <v>0</v>
      </c>
      <c r="L14053" s="83">
        <v>42377</v>
      </c>
      <c r="M14053">
        <v>0</v>
      </c>
      <c r="N14053">
        <v>808194104</v>
      </c>
      <c r="O14053">
        <v>2779342</v>
      </c>
    </row>
    <row r="14054" spans="1:15" x14ac:dyDescent="0.2">
      <c r="A14054" t="s">
        <v>684</v>
      </c>
      <c r="B14054" t="s">
        <v>685</v>
      </c>
      <c r="C14054">
        <v>23.074999999999999</v>
      </c>
      <c r="D14054">
        <v>0</v>
      </c>
      <c r="E14054">
        <v>0</v>
      </c>
      <c r="F14054">
        <v>0</v>
      </c>
      <c r="G14054">
        <v>0</v>
      </c>
      <c r="H14054" s="45">
        <v>-4612.04</v>
      </c>
      <c r="I14054" t="s">
        <v>163</v>
      </c>
      <c r="J14054" t="s">
        <v>190</v>
      </c>
      <c r="K14054">
        <v>0</v>
      </c>
      <c r="L14054" s="83">
        <v>42377</v>
      </c>
      <c r="M14054">
        <v>0</v>
      </c>
      <c r="N14054">
        <v>878155100</v>
      </c>
      <c r="O14054">
        <v>2879123</v>
      </c>
    </row>
    <row r="14055" spans="1:15" x14ac:dyDescent="0.2">
      <c r="A14055" t="s">
        <v>686</v>
      </c>
      <c r="B14055" t="s">
        <v>13878</v>
      </c>
      <c r="C14055">
        <v>0.10879999999999999</v>
      </c>
      <c r="D14055">
        <v>0</v>
      </c>
      <c r="E14055">
        <v>0</v>
      </c>
      <c r="F14055">
        <v>0</v>
      </c>
      <c r="G14055">
        <v>0</v>
      </c>
      <c r="H14055" s="45">
        <v>-31730.73</v>
      </c>
      <c r="I14055" t="s">
        <v>210</v>
      </c>
      <c r="J14055" t="s">
        <v>687</v>
      </c>
      <c r="K14055">
        <v>0</v>
      </c>
      <c r="L14055" s="83">
        <v>42376</v>
      </c>
      <c r="M14055">
        <v>0</v>
      </c>
      <c r="O14055">
        <v>0</v>
      </c>
    </row>
    <row r="14056" spans="1:15" x14ac:dyDescent="0.2">
      <c r="A14056" t="s">
        <v>688</v>
      </c>
      <c r="B14056" t="s">
        <v>689</v>
      </c>
      <c r="C14056">
        <v>27.104188000000001</v>
      </c>
      <c r="D14056">
        <v>0</v>
      </c>
      <c r="E14056">
        <v>0</v>
      </c>
      <c r="F14056">
        <v>0</v>
      </c>
      <c r="G14056">
        <v>0</v>
      </c>
      <c r="H14056" s="45">
        <v>140167.72</v>
      </c>
      <c r="I14056" t="s">
        <v>210</v>
      </c>
      <c r="J14056" t="s">
        <v>200</v>
      </c>
      <c r="K14056">
        <v>0</v>
      </c>
      <c r="L14056" s="83">
        <v>42376</v>
      </c>
      <c r="M14056">
        <v>0</v>
      </c>
      <c r="N14056" t="s">
        <v>690</v>
      </c>
      <c r="O14056">
        <v>0</v>
      </c>
    </row>
    <row r="14057" spans="1:15" x14ac:dyDescent="0.2">
      <c r="A14057" t="s">
        <v>691</v>
      </c>
      <c r="B14057" t="s">
        <v>692</v>
      </c>
      <c r="C14057">
        <v>54.2</v>
      </c>
      <c r="D14057">
        <v>0</v>
      </c>
      <c r="E14057">
        <v>0</v>
      </c>
      <c r="F14057">
        <v>0</v>
      </c>
      <c r="G14057">
        <v>0</v>
      </c>
      <c r="H14057" s="45">
        <v>-18878.14</v>
      </c>
      <c r="I14057" t="s">
        <v>163</v>
      </c>
      <c r="J14057" t="s">
        <v>190</v>
      </c>
      <c r="K14057">
        <v>0</v>
      </c>
      <c r="L14057" s="83">
        <v>42376</v>
      </c>
      <c r="M14057">
        <v>0</v>
      </c>
      <c r="N14057">
        <v>2474104</v>
      </c>
      <c r="O14057">
        <v>2067672</v>
      </c>
    </row>
    <row r="14058" spans="1:15" x14ac:dyDescent="0.2">
      <c r="A14058" t="s">
        <v>693</v>
      </c>
      <c r="B14058" t="s">
        <v>694</v>
      </c>
      <c r="C14058">
        <v>19.329999999999998</v>
      </c>
      <c r="D14058">
        <v>0</v>
      </c>
      <c r="E14058">
        <v>0</v>
      </c>
      <c r="F14058">
        <v>0</v>
      </c>
      <c r="G14058">
        <v>0</v>
      </c>
      <c r="H14058" s="45">
        <v>4900.8999999999996</v>
      </c>
      <c r="I14058" t="s">
        <v>163</v>
      </c>
      <c r="J14058" t="s">
        <v>200</v>
      </c>
      <c r="K14058">
        <v>0</v>
      </c>
      <c r="L14058" s="83">
        <v>42375</v>
      </c>
      <c r="M14058">
        <v>0</v>
      </c>
      <c r="N14058">
        <v>75896100</v>
      </c>
      <c r="O14058">
        <v>2085878</v>
      </c>
    </row>
    <row r="14059" spans="1:15" x14ac:dyDescent="0.2">
      <c r="A14059" t="s">
        <v>695</v>
      </c>
      <c r="B14059" t="s">
        <v>696</v>
      </c>
      <c r="C14059">
        <v>96.51</v>
      </c>
      <c r="D14059">
        <v>0</v>
      </c>
      <c r="E14059">
        <v>0</v>
      </c>
      <c r="F14059">
        <v>0</v>
      </c>
      <c r="G14059">
        <v>0</v>
      </c>
      <c r="H14059" s="45">
        <v>-38619.360000000001</v>
      </c>
      <c r="I14059" t="s">
        <v>163</v>
      </c>
      <c r="J14059" t="s">
        <v>164</v>
      </c>
      <c r="K14059">
        <v>0</v>
      </c>
      <c r="L14059" s="83">
        <v>42375</v>
      </c>
      <c r="M14059">
        <v>0</v>
      </c>
      <c r="N14059" t="s">
        <v>697</v>
      </c>
      <c r="O14059">
        <v>2002554</v>
      </c>
    </row>
    <row r="14060" spans="1:15" x14ac:dyDescent="0.2">
      <c r="A14060" t="s">
        <v>698</v>
      </c>
      <c r="B14060" t="s">
        <v>699</v>
      </c>
      <c r="C14060">
        <v>114.95</v>
      </c>
      <c r="D14060">
        <v>0</v>
      </c>
      <c r="E14060">
        <v>0</v>
      </c>
      <c r="F14060">
        <v>0</v>
      </c>
      <c r="G14060">
        <v>0</v>
      </c>
      <c r="H14060" s="45">
        <v>-10003.040000000001</v>
      </c>
      <c r="I14060" t="s">
        <v>163</v>
      </c>
      <c r="J14060" t="s">
        <v>200</v>
      </c>
      <c r="K14060">
        <v>0</v>
      </c>
      <c r="L14060" s="83">
        <v>42375</v>
      </c>
      <c r="M14060">
        <v>0</v>
      </c>
      <c r="N14060" t="s">
        <v>177</v>
      </c>
      <c r="O14060">
        <v>2419530</v>
      </c>
    </row>
    <row r="14061" spans="1:15" x14ac:dyDescent="0.2">
      <c r="A14061" t="s">
        <v>700</v>
      </c>
      <c r="B14061" t="s">
        <v>701</v>
      </c>
      <c r="C14061">
        <v>65.510000000000005</v>
      </c>
      <c r="D14061">
        <v>0</v>
      </c>
      <c r="E14061">
        <v>0</v>
      </c>
      <c r="F14061">
        <v>0</v>
      </c>
      <c r="G14061">
        <v>0</v>
      </c>
      <c r="H14061" s="45">
        <v>26530.68</v>
      </c>
      <c r="I14061" t="s">
        <v>163</v>
      </c>
      <c r="J14061" t="s">
        <v>235</v>
      </c>
      <c r="K14061">
        <v>0</v>
      </c>
      <c r="L14061" s="83">
        <v>42375</v>
      </c>
      <c r="M14061">
        <v>0</v>
      </c>
      <c r="N14061">
        <v>931427108</v>
      </c>
      <c r="O14061" t="s">
        <v>702</v>
      </c>
    </row>
    <row r="14062" spans="1:15" x14ac:dyDescent="0.2">
      <c r="A14062" t="s">
        <v>9182</v>
      </c>
      <c r="B14062" t="s">
        <v>703</v>
      </c>
      <c r="C14062">
        <v>108.37</v>
      </c>
      <c r="D14062">
        <v>0</v>
      </c>
      <c r="E14062">
        <v>0</v>
      </c>
      <c r="F14062">
        <v>0</v>
      </c>
      <c r="G14062">
        <v>0</v>
      </c>
      <c r="H14062" s="45">
        <v>5101.9799999999996</v>
      </c>
      <c r="I14062" t="s">
        <v>205</v>
      </c>
      <c r="J14062" t="s">
        <v>704</v>
      </c>
      <c r="K14062">
        <v>0</v>
      </c>
      <c r="L14062" s="83">
        <v>42375</v>
      </c>
      <c r="M14062">
        <v>0</v>
      </c>
      <c r="N14062">
        <v>464287556</v>
      </c>
      <c r="O14062">
        <v>2724892</v>
      </c>
    </row>
    <row r="14063" spans="1:15" x14ac:dyDescent="0.2">
      <c r="A14063" t="s">
        <v>705</v>
      </c>
      <c r="B14063" t="s">
        <v>706</v>
      </c>
      <c r="C14063">
        <v>57.7</v>
      </c>
      <c r="D14063">
        <v>0</v>
      </c>
      <c r="E14063">
        <v>0</v>
      </c>
      <c r="F14063">
        <v>0</v>
      </c>
      <c r="G14063">
        <v>0</v>
      </c>
      <c r="H14063" s="45">
        <v>-37778.42</v>
      </c>
      <c r="I14063" t="s">
        <v>163</v>
      </c>
      <c r="J14063" t="s">
        <v>190</v>
      </c>
      <c r="K14063">
        <v>0</v>
      </c>
      <c r="L14063" s="83">
        <v>42375</v>
      </c>
      <c r="M14063">
        <v>0</v>
      </c>
      <c r="N14063">
        <v>393657101</v>
      </c>
      <c r="O14063">
        <v>2387530</v>
      </c>
    </row>
    <row r="14064" spans="1:15" x14ac:dyDescent="0.2">
      <c r="A14064" t="s">
        <v>707</v>
      </c>
      <c r="B14064" t="s">
        <v>708</v>
      </c>
      <c r="C14064">
        <v>22.01</v>
      </c>
      <c r="D14064">
        <v>0</v>
      </c>
      <c r="E14064">
        <v>0</v>
      </c>
      <c r="F14064">
        <v>0</v>
      </c>
      <c r="G14064">
        <v>0</v>
      </c>
      <c r="H14064" s="45">
        <v>-397746.24</v>
      </c>
      <c r="I14064" t="s">
        <v>163</v>
      </c>
      <c r="J14064" t="s">
        <v>164</v>
      </c>
      <c r="K14064">
        <v>0</v>
      </c>
      <c r="L14064" s="83">
        <v>42375</v>
      </c>
      <c r="M14064">
        <v>0</v>
      </c>
      <c r="N14064">
        <v>68323104</v>
      </c>
      <c r="O14064" t="s">
        <v>709</v>
      </c>
    </row>
    <row r="14065" spans="1:15" x14ac:dyDescent="0.2">
      <c r="A14065" t="s">
        <v>710</v>
      </c>
      <c r="B14065" t="s">
        <v>711</v>
      </c>
      <c r="C14065">
        <v>81.98</v>
      </c>
      <c r="D14065">
        <v>0</v>
      </c>
      <c r="E14065">
        <v>0</v>
      </c>
      <c r="F14065">
        <v>0</v>
      </c>
      <c r="G14065">
        <v>0</v>
      </c>
      <c r="H14065" s="45">
        <v>-58631.98</v>
      </c>
      <c r="I14065" t="s">
        <v>163</v>
      </c>
      <c r="J14065" t="s">
        <v>190</v>
      </c>
      <c r="K14065">
        <v>0</v>
      </c>
      <c r="L14065" s="83">
        <v>42374</v>
      </c>
      <c r="M14065">
        <v>0</v>
      </c>
      <c r="N14065">
        <v>553530106</v>
      </c>
      <c r="O14065">
        <v>2567655</v>
      </c>
    </row>
    <row r="14066" spans="1:15" x14ac:dyDescent="0.2">
      <c r="A14066" t="s">
        <v>712</v>
      </c>
      <c r="B14066" t="s">
        <v>6</v>
      </c>
      <c r="C14066">
        <v>284.06</v>
      </c>
      <c r="D14066">
        <v>0</v>
      </c>
      <c r="E14066">
        <v>0</v>
      </c>
      <c r="F14066">
        <v>0</v>
      </c>
      <c r="G14066">
        <v>0</v>
      </c>
      <c r="H14066" s="45">
        <v>-217050.74</v>
      </c>
      <c r="I14066" t="s">
        <v>163</v>
      </c>
      <c r="J14066" t="s">
        <v>713</v>
      </c>
      <c r="K14066">
        <v>0</v>
      </c>
      <c r="L14066" s="83">
        <v>42374</v>
      </c>
      <c r="M14066">
        <v>0</v>
      </c>
      <c r="N14066" t="s">
        <v>714</v>
      </c>
      <c r="O14066">
        <v>2840215</v>
      </c>
    </row>
    <row r="14067" spans="1:15" x14ac:dyDescent="0.2">
      <c r="A14067" t="s">
        <v>715</v>
      </c>
      <c r="B14067" t="s">
        <v>716</v>
      </c>
      <c r="C14067">
        <v>155</v>
      </c>
      <c r="D14067">
        <v>0</v>
      </c>
      <c r="E14067">
        <v>0</v>
      </c>
      <c r="F14067">
        <v>0</v>
      </c>
      <c r="G14067">
        <v>0</v>
      </c>
      <c r="H14067" s="45">
        <v>4576.3</v>
      </c>
      <c r="I14067" t="s">
        <v>163</v>
      </c>
      <c r="J14067" t="s">
        <v>190</v>
      </c>
      <c r="K14067">
        <v>0</v>
      </c>
      <c r="L14067" s="83">
        <v>42374</v>
      </c>
      <c r="M14067">
        <v>0</v>
      </c>
      <c r="N14067">
        <v>904708104</v>
      </c>
      <c r="O14067">
        <v>2466428</v>
      </c>
    </row>
    <row r="14068" spans="1:15" x14ac:dyDescent="0.2">
      <c r="A14068" t="s">
        <v>717</v>
      </c>
      <c r="B14068" t="s">
        <v>6</v>
      </c>
      <c r="C14068">
        <v>284.06</v>
      </c>
      <c r="D14068">
        <v>0</v>
      </c>
      <c r="E14068">
        <v>0</v>
      </c>
      <c r="F14068">
        <v>0</v>
      </c>
      <c r="G14068">
        <v>0</v>
      </c>
      <c r="H14068" s="45">
        <v>12695.97</v>
      </c>
      <c r="I14068" t="s">
        <v>205</v>
      </c>
      <c r="J14068" t="s">
        <v>713</v>
      </c>
      <c r="K14068">
        <v>0</v>
      </c>
      <c r="L14068" s="83">
        <v>42373</v>
      </c>
      <c r="M14068">
        <v>0</v>
      </c>
      <c r="N14068" t="s">
        <v>714</v>
      </c>
      <c r="O14068">
        <v>2840215</v>
      </c>
    </row>
    <row r="14069" spans="1:15" x14ac:dyDescent="0.2">
      <c r="A14069" t="s">
        <v>3753</v>
      </c>
      <c r="B14069" t="s">
        <v>718</v>
      </c>
      <c r="C14069">
        <v>82.39</v>
      </c>
      <c r="D14069">
        <v>0</v>
      </c>
      <c r="E14069">
        <v>0</v>
      </c>
      <c r="F14069">
        <v>0</v>
      </c>
      <c r="G14069">
        <v>0</v>
      </c>
      <c r="H14069" s="45">
        <v>828790.7</v>
      </c>
      <c r="I14069" t="s">
        <v>210</v>
      </c>
      <c r="J14069" t="s">
        <v>164</v>
      </c>
      <c r="K14069">
        <v>0</v>
      </c>
      <c r="L14069" s="83">
        <v>42373</v>
      </c>
      <c r="M14069">
        <v>0</v>
      </c>
      <c r="N14069" t="s">
        <v>719</v>
      </c>
      <c r="O14069" t="s">
        <v>720</v>
      </c>
    </row>
    <row r="14070" spans="1:15" x14ac:dyDescent="0.2">
      <c r="A14070" t="s">
        <v>721</v>
      </c>
      <c r="B14070" t="s">
        <v>722</v>
      </c>
      <c r="C14070">
        <v>85.31</v>
      </c>
      <c r="D14070">
        <v>0</v>
      </c>
      <c r="E14070">
        <v>0</v>
      </c>
      <c r="F14070">
        <v>0</v>
      </c>
      <c r="G14070">
        <v>0</v>
      </c>
      <c r="H14070" s="45">
        <v>16104.97</v>
      </c>
      <c r="I14070" t="s">
        <v>205</v>
      </c>
      <c r="J14070" t="s">
        <v>723</v>
      </c>
      <c r="K14070">
        <v>0</v>
      </c>
      <c r="L14070" s="83">
        <v>42373</v>
      </c>
      <c r="M14070">
        <v>0</v>
      </c>
      <c r="N14070" t="s">
        <v>724</v>
      </c>
      <c r="O14070">
        <v>0</v>
      </c>
    </row>
    <row r="14071" spans="1:15" x14ac:dyDescent="0.2">
      <c r="A14071" t="s">
        <v>3754</v>
      </c>
      <c r="B14071" t="s">
        <v>725</v>
      </c>
      <c r="C14071">
        <v>63.15</v>
      </c>
      <c r="D14071">
        <v>0</v>
      </c>
      <c r="E14071">
        <v>0</v>
      </c>
      <c r="F14071">
        <v>0</v>
      </c>
      <c r="G14071">
        <v>0</v>
      </c>
      <c r="H14071" s="45">
        <v>163817.53</v>
      </c>
      <c r="I14071" t="s">
        <v>210</v>
      </c>
      <c r="J14071" t="s">
        <v>190</v>
      </c>
      <c r="K14071">
        <v>0</v>
      </c>
      <c r="L14071" s="83">
        <v>42373</v>
      </c>
      <c r="M14071">
        <v>0</v>
      </c>
      <c r="N14071">
        <v>703343103</v>
      </c>
      <c r="O14071">
        <v>2673154</v>
      </c>
    </row>
    <row r="14072" spans="1:15" x14ac:dyDescent="0.2">
      <c r="A14072" t="s">
        <v>729</v>
      </c>
      <c r="B14072" t="s">
        <v>730</v>
      </c>
      <c r="C14072">
        <v>31.91</v>
      </c>
      <c r="D14072">
        <v>0</v>
      </c>
      <c r="E14072">
        <v>0</v>
      </c>
      <c r="F14072">
        <v>0</v>
      </c>
      <c r="G14072">
        <v>0</v>
      </c>
      <c r="H14072" s="45">
        <v>7487.47</v>
      </c>
      <c r="I14072" t="s">
        <v>205</v>
      </c>
      <c r="J14072" t="s">
        <v>164</v>
      </c>
      <c r="K14072">
        <v>0</v>
      </c>
      <c r="L14072" s="83">
        <v>42373</v>
      </c>
      <c r="M14072">
        <v>0</v>
      </c>
      <c r="N14072" t="s">
        <v>731</v>
      </c>
      <c r="O14072" t="s">
        <v>732</v>
      </c>
    </row>
    <row r="14073" spans="1:15" x14ac:dyDescent="0.2">
      <c r="A14073" t="s">
        <v>3755</v>
      </c>
      <c r="B14073" t="s">
        <v>733</v>
      </c>
      <c r="C14073">
        <v>231.15</v>
      </c>
      <c r="D14073">
        <v>0</v>
      </c>
      <c r="E14073">
        <v>0</v>
      </c>
      <c r="F14073">
        <v>0</v>
      </c>
      <c r="G14073">
        <v>0</v>
      </c>
      <c r="H14073" s="45">
        <v>573262.06999999995</v>
      </c>
      <c r="I14073" t="s">
        <v>210</v>
      </c>
      <c r="J14073" t="s">
        <v>190</v>
      </c>
      <c r="K14073">
        <v>0</v>
      </c>
      <c r="L14073" s="83">
        <v>42373</v>
      </c>
      <c r="M14073">
        <v>0</v>
      </c>
      <c r="N14073" t="s">
        <v>734</v>
      </c>
      <c r="O14073">
        <v>2142784</v>
      </c>
    </row>
    <row r="14074" spans="1:15" x14ac:dyDescent="0.2">
      <c r="A14074" t="s">
        <v>735</v>
      </c>
      <c r="B14074" t="s">
        <v>577</v>
      </c>
      <c r="C14074">
        <v>95.37</v>
      </c>
      <c r="D14074">
        <v>0</v>
      </c>
      <c r="E14074">
        <v>0</v>
      </c>
      <c r="F14074">
        <v>0</v>
      </c>
      <c r="G14074">
        <v>0</v>
      </c>
      <c r="H14074" s="45">
        <v>-4974.1400000000003</v>
      </c>
      <c r="I14074" t="s">
        <v>205</v>
      </c>
      <c r="J14074" t="s">
        <v>186</v>
      </c>
      <c r="K14074">
        <v>0</v>
      </c>
      <c r="L14074" s="83">
        <v>42373</v>
      </c>
      <c r="M14074">
        <v>0</v>
      </c>
      <c r="N14074">
        <v>25816109</v>
      </c>
      <c r="O14074">
        <v>2026082</v>
      </c>
    </row>
    <row r="14075" spans="1:15" x14ac:dyDescent="0.2">
      <c r="A14075" t="s">
        <v>736</v>
      </c>
      <c r="B14075" t="s">
        <v>737</v>
      </c>
      <c r="C14075">
        <v>22.42</v>
      </c>
      <c r="D14075">
        <v>0</v>
      </c>
      <c r="E14075">
        <v>0</v>
      </c>
      <c r="F14075">
        <v>0</v>
      </c>
      <c r="G14075">
        <v>0</v>
      </c>
      <c r="H14075" s="45">
        <v>-85934.54</v>
      </c>
      <c r="I14075" t="s">
        <v>205</v>
      </c>
      <c r="J14075" t="s">
        <v>164</v>
      </c>
      <c r="K14075">
        <v>0</v>
      </c>
      <c r="L14075" s="83">
        <v>42373</v>
      </c>
      <c r="M14075">
        <v>0</v>
      </c>
      <c r="N14075">
        <v>779376102</v>
      </c>
      <c r="O14075" t="s">
        <v>738</v>
      </c>
    </row>
    <row r="14076" spans="1:15" x14ac:dyDescent="0.2">
      <c r="A14076" t="s">
        <v>739</v>
      </c>
      <c r="B14076" t="s">
        <v>535</v>
      </c>
      <c r="C14076">
        <v>42.51</v>
      </c>
      <c r="D14076">
        <v>0</v>
      </c>
      <c r="E14076">
        <v>0</v>
      </c>
      <c r="F14076">
        <v>0</v>
      </c>
      <c r="G14076">
        <v>0</v>
      </c>
      <c r="H14076" s="45">
        <v>-117649.13</v>
      </c>
      <c r="I14076" t="s">
        <v>205</v>
      </c>
      <c r="J14076" t="s">
        <v>186</v>
      </c>
      <c r="K14076">
        <v>0</v>
      </c>
      <c r="L14076" s="83">
        <v>42373</v>
      </c>
      <c r="M14076">
        <v>0</v>
      </c>
      <c r="N14076">
        <v>174610105</v>
      </c>
      <c r="O14076" t="s">
        <v>536</v>
      </c>
    </row>
    <row r="14077" spans="1:15" x14ac:dyDescent="0.2">
      <c r="A14077" t="s">
        <v>740</v>
      </c>
      <c r="B14077" t="s">
        <v>741</v>
      </c>
      <c r="C14077">
        <v>37.130000000000003</v>
      </c>
      <c r="D14077">
        <v>0</v>
      </c>
      <c r="E14077">
        <v>0</v>
      </c>
      <c r="F14077">
        <v>0</v>
      </c>
      <c r="G14077">
        <v>0</v>
      </c>
      <c r="H14077" s="45">
        <v>534197.56999999995</v>
      </c>
      <c r="I14077" t="s">
        <v>210</v>
      </c>
      <c r="J14077" t="s">
        <v>186</v>
      </c>
      <c r="K14077">
        <v>0</v>
      </c>
      <c r="L14077" s="83">
        <v>42373</v>
      </c>
      <c r="M14077">
        <v>0</v>
      </c>
      <c r="N14077" t="s">
        <v>742</v>
      </c>
      <c r="O14077" t="s">
        <v>743</v>
      </c>
    </row>
    <row r="14078" spans="1:15" x14ac:dyDescent="0.2">
      <c r="A14078" t="s">
        <v>744</v>
      </c>
      <c r="B14078" t="s">
        <v>745</v>
      </c>
      <c r="C14078">
        <v>8.19</v>
      </c>
      <c r="D14078">
        <v>0</v>
      </c>
      <c r="E14078">
        <v>0</v>
      </c>
      <c r="F14078">
        <v>0</v>
      </c>
      <c r="G14078">
        <v>0</v>
      </c>
      <c r="H14078" s="45">
        <v>-6451.96</v>
      </c>
      <c r="I14078" t="s">
        <v>205</v>
      </c>
      <c r="J14078" t="s">
        <v>188</v>
      </c>
      <c r="K14078">
        <v>0</v>
      </c>
      <c r="L14078" s="83">
        <v>42373</v>
      </c>
      <c r="M14078">
        <v>0</v>
      </c>
      <c r="N14078">
        <v>502160104</v>
      </c>
      <c r="O14078">
        <v>2536882</v>
      </c>
    </row>
    <row r="14079" spans="1:15" x14ac:dyDescent="0.2">
      <c r="A14079" t="s">
        <v>746</v>
      </c>
      <c r="B14079" t="s">
        <v>484</v>
      </c>
      <c r="C14079">
        <v>213.32</v>
      </c>
      <c r="D14079" s="45">
        <v>11955</v>
      </c>
      <c r="E14079" s="45">
        <v>2550240.6</v>
      </c>
      <c r="F14079">
        <v>5.56</v>
      </c>
      <c r="G14079" s="45">
        <v>36821.4</v>
      </c>
      <c r="H14079" s="45">
        <v>412821.54</v>
      </c>
      <c r="I14079" t="s">
        <v>210</v>
      </c>
      <c r="J14079" t="s">
        <v>164</v>
      </c>
      <c r="K14079">
        <v>0</v>
      </c>
      <c r="L14079" s="83">
        <v>42373</v>
      </c>
      <c r="M14079">
        <v>189.89</v>
      </c>
      <c r="N14079">
        <v>37833100</v>
      </c>
      <c r="O14079">
        <v>2046251</v>
      </c>
    </row>
    <row r="14080" spans="1:15" x14ac:dyDescent="0.2">
      <c r="A14080" t="s">
        <v>9025</v>
      </c>
      <c r="B14080" t="s">
        <v>747</v>
      </c>
      <c r="C14080">
        <v>39.53</v>
      </c>
      <c r="D14080">
        <v>0</v>
      </c>
      <c r="E14080">
        <v>0</v>
      </c>
      <c r="F14080">
        <v>0</v>
      </c>
      <c r="G14080">
        <v>0</v>
      </c>
      <c r="H14080" s="45">
        <v>378190.42</v>
      </c>
      <c r="I14080" t="s">
        <v>210</v>
      </c>
      <c r="J14080" t="s">
        <v>235</v>
      </c>
      <c r="K14080">
        <v>0</v>
      </c>
      <c r="L14080" s="83">
        <v>42373</v>
      </c>
      <c r="M14080">
        <v>0</v>
      </c>
      <c r="N14080" t="s">
        <v>748</v>
      </c>
      <c r="O14080" t="s">
        <v>749</v>
      </c>
    </row>
    <row r="14081" spans="1:15" x14ac:dyDescent="0.2">
      <c r="A14081" t="s">
        <v>9006</v>
      </c>
      <c r="B14081" t="s">
        <v>726</v>
      </c>
      <c r="C14081" s="45">
        <v>1224.06</v>
      </c>
      <c r="D14081" s="45">
        <v>3492</v>
      </c>
      <c r="E14081" s="45">
        <v>4274417.5199999996</v>
      </c>
      <c r="F14081">
        <v>9.32</v>
      </c>
      <c r="G14081" s="45">
        <v>-28494.720000000001</v>
      </c>
      <c r="H14081" s="45">
        <v>1074948.23</v>
      </c>
      <c r="I14081" t="s">
        <v>210</v>
      </c>
      <c r="J14081" t="s">
        <v>164</v>
      </c>
      <c r="K14081">
        <v>0</v>
      </c>
      <c r="L14081" s="83">
        <v>42373</v>
      </c>
      <c r="M14081">
        <v>1194.25</v>
      </c>
      <c r="N14081" t="s">
        <v>727</v>
      </c>
      <c r="O14081" t="s">
        <v>728</v>
      </c>
    </row>
    <row r="14082" spans="1:15" x14ac:dyDescent="0.2">
      <c r="A14082" t="s">
        <v>752</v>
      </c>
      <c r="C14082">
        <v>1</v>
      </c>
      <c r="D14082" s="45">
        <v>16509393.120999999</v>
      </c>
      <c r="E14082" s="45">
        <v>16509393.119999999</v>
      </c>
      <c r="F14082">
        <v>36</v>
      </c>
      <c r="G14082">
        <v>0</v>
      </c>
      <c r="H14082">
        <v>0.11</v>
      </c>
      <c r="K14082">
        <v>0</v>
      </c>
      <c r="L14082" s="83">
        <v>42370</v>
      </c>
      <c r="M14082">
        <v>1</v>
      </c>
    </row>
    <row r="14084" spans="1:15" x14ac:dyDescent="0.2">
      <c r="A14084" t="s">
        <v>753</v>
      </c>
      <c r="E14084" s="45">
        <v>45864855.560000002</v>
      </c>
      <c r="F14084">
        <v>100</v>
      </c>
      <c r="G14084" s="45">
        <v>302649.75</v>
      </c>
      <c r="H14084" s="45">
        <v>7594295.46</v>
      </c>
      <c r="K14084">
        <v>958.71</v>
      </c>
      <c r="L14084" s="83">
        <v>42370</v>
      </c>
    </row>
    <row r="14086" spans="1:15" x14ac:dyDescent="0.2">
      <c r="A14086" t="s">
        <v>754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2"/>
  <sheetViews>
    <sheetView workbookViewId="0">
      <selection activeCell="B37" sqref="B37"/>
    </sheetView>
  </sheetViews>
  <sheetFormatPr defaultRowHeight="12.75" x14ac:dyDescent="0.2"/>
  <cols>
    <col min="1" max="1" width="20.85546875" customWidth="1"/>
    <col min="2" max="2" width="19.28515625" style="92" customWidth="1"/>
    <col min="3" max="3" width="18" customWidth="1"/>
    <col min="4" max="4" width="19.85546875" customWidth="1"/>
  </cols>
  <sheetData>
    <row r="1" spans="1:4" x14ac:dyDescent="0.2">
      <c r="A1" s="6" t="s">
        <v>5952</v>
      </c>
      <c r="B1"/>
    </row>
    <row r="2" spans="1:4" x14ac:dyDescent="0.2">
      <c r="B2"/>
    </row>
    <row r="3" spans="1:4" x14ac:dyDescent="0.2">
      <c r="B3"/>
    </row>
    <row r="4" spans="1:4" x14ac:dyDescent="0.2">
      <c r="A4" s="35" t="s">
        <v>5953</v>
      </c>
      <c r="B4" s="90" t="s">
        <v>5954</v>
      </c>
      <c r="C4" s="35" t="s">
        <v>5955</v>
      </c>
      <c r="D4" s="35" t="s">
        <v>5992</v>
      </c>
    </row>
    <row r="5" spans="1:4" x14ac:dyDescent="0.2">
      <c r="A5" s="1" t="s">
        <v>5951</v>
      </c>
      <c r="B5" s="91">
        <f ca="1">IF(NOW()-TODAY() &gt; TIME(16,0,0),B7,1021)</f>
        <v>1006</v>
      </c>
      <c r="C5" s="1" t="s">
        <v>5956</v>
      </c>
      <c r="D5" s="47" t="s">
        <v>5993</v>
      </c>
    </row>
    <row r="6" spans="1:4" x14ac:dyDescent="0.2">
      <c r="A6" s="1" t="s">
        <v>0</v>
      </c>
      <c r="B6" s="91">
        <v>6037</v>
      </c>
      <c r="C6" s="1" t="s">
        <v>5956</v>
      </c>
      <c r="D6" s="1"/>
    </row>
    <row r="7" spans="1:4" x14ac:dyDescent="0.2">
      <c r="A7" s="1" t="s">
        <v>17</v>
      </c>
      <c r="B7" s="91">
        <v>1006</v>
      </c>
      <c r="C7" s="1" t="s">
        <v>5956</v>
      </c>
      <c r="D7" s="1"/>
    </row>
    <row r="8" spans="1:4" x14ac:dyDescent="0.2">
      <c r="A8" s="1" t="s">
        <v>5957</v>
      </c>
      <c r="B8" s="1">
        <v>20797</v>
      </c>
      <c r="C8" s="1" t="s">
        <v>5959</v>
      </c>
      <c r="D8" s="1"/>
    </row>
    <row r="9" spans="1:4" x14ac:dyDescent="0.2">
      <c r="A9" s="91" t="s">
        <v>5958</v>
      </c>
      <c r="B9" s="91">
        <v>8107</v>
      </c>
      <c r="C9" s="1" t="s">
        <v>5959</v>
      </c>
      <c r="D9" s="1"/>
    </row>
    <row r="10" spans="1:4" x14ac:dyDescent="0.2">
      <c r="A10" s="1" t="s">
        <v>5991</v>
      </c>
      <c r="B10" s="91">
        <v>6041</v>
      </c>
      <c r="C10" s="1" t="s">
        <v>5956</v>
      </c>
      <c r="D10" s="1"/>
    </row>
    <row r="11" spans="1:4" x14ac:dyDescent="0.2">
      <c r="A11" s="1" t="s">
        <v>5976</v>
      </c>
      <c r="B11" s="91">
        <f ca="1">IF(AND(NOW()-TODAY() &gt;= TIME(9,30,0), NOW()-TODAY() &lt;= TIME(16,0,0)), B7,B10)</f>
        <v>6041</v>
      </c>
      <c r="C11" s="1" t="s">
        <v>5956</v>
      </c>
      <c r="D11" s="47" t="s">
        <v>5994</v>
      </c>
    </row>
    <row r="12" spans="1:4" x14ac:dyDescent="0.2">
      <c r="A12" s="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ERN</vt:lpstr>
      <vt:lpstr>PEAD</vt:lpstr>
      <vt:lpstr>Trades</vt:lpstr>
      <vt:lpstr>Positions</vt:lpstr>
      <vt:lpstr>RT Blotter</vt:lpstr>
      <vt:lpstr>Daily Trade Summary</vt:lpstr>
      <vt:lpstr>ErnSector</vt:lpstr>
      <vt:lpstr>ErnSummary</vt:lpstr>
      <vt:lpstr>PeadSector</vt:lpstr>
      <vt:lpstr>PeadSummary</vt:lpstr>
      <vt:lpstr>RT Basket</vt:lpstr>
      <vt:lpstr>FM Upload</vt:lpstr>
      <vt:lpstr>FundManager</vt:lpstr>
      <vt:lpstr>RealTickCodes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 Oley</cp:lastModifiedBy>
  <cp:lastPrinted>2018-07-19T14:55:43Z</cp:lastPrinted>
  <dcterms:created xsi:type="dcterms:W3CDTF">2013-10-15T12:51:16Z</dcterms:created>
  <dcterms:modified xsi:type="dcterms:W3CDTF">2018-08-16T21:10:47Z</dcterms:modified>
</cp:coreProperties>
</file>